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hidePivotFieldList="1"/>
  <bookViews>
    <workbookView windowWidth="28125" windowHeight="12090" tabRatio="913" firstSheet="3" activeTab="12"/>
  </bookViews>
  <sheets>
    <sheet name="1、架空线路红外检测" sheetId="78" r:id="rId1"/>
    <sheet name="2、架空线路接地电阻测试" sheetId="79" r:id="rId2"/>
    <sheet name="3、电缆线路交叉互联预试" sheetId="80" r:id="rId3"/>
    <sheet name="4、终端场避雷器试验" sheetId="81" r:id="rId4"/>
    <sheet name="5、电缆护套环流检测" sheetId="82" r:id="rId5"/>
    <sheet name="6、电缆终端红外检测" sheetId="83" r:id="rId6"/>
    <sheet name="7、避雷器红外检测" sheetId="84" r:id="rId7"/>
    <sheet name="8、非直埋式中间接头红外检测 " sheetId="85" r:id="rId8"/>
    <sheet name="9、局放试验计划" sheetId="86" r:id="rId9"/>
    <sheet name="10、SF6气体检测" sheetId="87" r:id="rId10"/>
    <sheet name="架空专业(月度统计)(自动）" sheetId="111" r:id="rId11"/>
    <sheet name="电缆专业(月度统计)(自动）" sheetId="113" r:id="rId12"/>
    <sheet name="年度统计" sheetId="112" r:id="rId13"/>
    <sheet name="年度统计 (下月)" sheetId="115" r:id="rId14"/>
    <sheet name="计划查询列表" sheetId="122" r:id="rId15"/>
    <sheet name="导线连接" sheetId="94" r:id="rId16"/>
    <sheet name="绝缘子" sheetId="95" r:id="rId17"/>
    <sheet name="架空避雷器" sheetId="97" r:id="rId18"/>
    <sheet name="接地电阻" sheetId="98" r:id="rId19"/>
    <sheet name="交叉互联" sheetId="99" r:id="rId20"/>
    <sheet name="避雷器试验" sheetId="100" r:id="rId21"/>
    <sheet name="护套环流" sheetId="101" r:id="rId22"/>
    <sheet name="电缆终端" sheetId="102" r:id="rId23"/>
    <sheet name="电缆避雷器" sheetId="96" r:id="rId24"/>
    <sheet name="接头红外" sheetId="103" r:id="rId25"/>
    <sheet name="局放测试" sheetId="106" r:id="rId26"/>
    <sheet name="气体测试" sheetId="104" r:id="rId27"/>
    <sheet name="Sheet1" sheetId="121" r:id="rId28"/>
  </sheets>
  <externalReferences>
    <externalReference r:id="rId31"/>
  </externalReferences>
  <definedNames>
    <definedName name="_xlnm._FilterDatabase" localSheetId="1" hidden="1">'2、架空线路接地电阻测试'!$A$2:$AE$194</definedName>
    <definedName name="_xlnm._FilterDatabase" localSheetId="2" hidden="1">'3、电缆线路交叉互联预试'!$A$2:$AK$34</definedName>
    <definedName name="_xlnm._FilterDatabase" localSheetId="3" hidden="1">'4、终端场避雷器试验'!$A$3:$AC$93</definedName>
    <definedName name="_xlnm._FilterDatabase" localSheetId="4" hidden="1">'5、电缆护套环流检测'!$A$2:$AA$867</definedName>
    <definedName name="_xlnm._FilterDatabase" localSheetId="7" hidden="1">'8、非直埋式中间接头红外检测 '!$A$2:$AA$523</definedName>
    <definedName name="_xlnm._FilterDatabase" localSheetId="8" hidden="1">'9、局放试验计划'!$A$2:$Y$70</definedName>
    <definedName name="_xlnm._FilterDatabase" localSheetId="9" hidden="1">'10、SF6气体检测'!$A$2:$Y$14</definedName>
    <definedName name="_xlnm._FilterDatabase" localSheetId="14" hidden="1">计划查询列表!$A$1:$AY$292</definedName>
    <definedName name="_xlnm._FilterDatabase" localSheetId="16" hidden="1">绝缘子!$A$1:$AS$50</definedName>
    <definedName name="_xlnm._FilterDatabase" localSheetId="17" hidden="1">架空避雷器!$A$1:$AU$56</definedName>
    <definedName name="_xlnm._FilterDatabase" localSheetId="18" hidden="1">接地电阻!$A$1:$AS$43</definedName>
    <definedName name="_xlnm._FilterDatabase" localSheetId="19" hidden="1">交叉互联!$A$1:$AS$10</definedName>
    <definedName name="_xlnm._FilterDatabase" localSheetId="21" hidden="1">护套环流!$A$1:$AY$137</definedName>
    <definedName name="_xlnm._FilterDatabase" localSheetId="22" hidden="1">电缆终端!$A$1:$AY$70</definedName>
    <definedName name="_xlnm._FilterDatabase" localSheetId="23" hidden="1">电缆避雷器!$A$1:$AY$67</definedName>
    <definedName name="_xlnm._FilterDatabase" localSheetId="24" hidden="1">接头红外!$A$1:$AY$12</definedName>
    <definedName name="_xlnm._FilterDatabase" localSheetId="0" hidden="1">'1、架空线路红外检测'!$A$3:$AH$857</definedName>
    <definedName name="_xlnm._FilterDatabase" localSheetId="5" hidden="1">'6、电缆终端红外检测'!$A$2:$AA$649</definedName>
    <definedName name="_xlnm._FilterDatabase" localSheetId="6" hidden="1">'7、避雷器红外检测'!$A$2:$AA$368</definedName>
    <definedName name="_xlnm._FilterDatabase" localSheetId="15" hidden="1">导线连接!$A$1:$AX$52</definedName>
    <definedName name="_xlnm._FilterDatabase" localSheetId="20" hidden="1">避雷器试验!$A$1:$AS$56</definedName>
    <definedName name="_xlnm._FilterDatabase" localSheetId="25" hidden="1">局放测试!$A$1:$AY$47</definedName>
  </definedNames>
  <calcPr calcId="144525"/>
</workbook>
</file>

<file path=xl/sharedStrings.xml><?xml version="1.0" encoding="utf-8"?>
<sst xmlns="http://schemas.openxmlformats.org/spreadsheetml/2006/main" count="104864" uniqueCount="7393">
  <si>
    <t>广供电输二〔2023〕1号附件2</t>
  </si>
  <si>
    <t>输电管理二所2023年人机协同预试检测计划（关键和重要线路1年2测，一般和关注线路1年1测）</t>
  </si>
  <si>
    <t>序号</t>
  </si>
  <si>
    <t>工作类型</t>
  </si>
  <si>
    <t>计划类型</t>
  </si>
  <si>
    <t>电压等级</t>
  </si>
  <si>
    <t>线路重要度</t>
  </si>
  <si>
    <t>线路名称</t>
  </si>
  <si>
    <t>作业内容</t>
  </si>
  <si>
    <t>设备设施名称</t>
  </si>
  <si>
    <t>复合绝缘子：杆塔数量（基）</t>
  </si>
  <si>
    <t>绝缘子数量（串）</t>
  </si>
  <si>
    <t>合成绝缘子投运年限</t>
  </si>
  <si>
    <t>导地线：杆塔数量（基）</t>
  </si>
  <si>
    <t>计划开始日期</t>
  </si>
  <si>
    <t>计划结束日期</t>
  </si>
  <si>
    <t>是否停电</t>
  </si>
  <si>
    <t>责任单位</t>
  </si>
  <si>
    <t>中心负责人</t>
  </si>
  <si>
    <t>线路专责人</t>
  </si>
  <si>
    <t>责任中心</t>
  </si>
  <si>
    <t>计划完成数</t>
  </si>
  <si>
    <t>实际开始日期(自动计算）</t>
  </si>
  <si>
    <t>实际结束日期(自动计算）</t>
  </si>
  <si>
    <t>实际完成数
(自动计算）</t>
  </si>
  <si>
    <t>合格数量
(自动计算）</t>
  </si>
  <si>
    <t>完成率
(自动计算）</t>
  </si>
  <si>
    <t>合格率
(自动计算）</t>
  </si>
  <si>
    <t>备注（异常情况、未按时完成原因）</t>
  </si>
  <si>
    <t>对应系统中计划编号</t>
  </si>
  <si>
    <t>对应系统中计划状态</t>
  </si>
  <si>
    <t>问题</t>
  </si>
  <si>
    <t>提醒</t>
  </si>
  <si>
    <t>中心反馈</t>
  </si>
  <si>
    <t>预试</t>
  </si>
  <si>
    <t>考核</t>
  </si>
  <si>
    <t>500kV</t>
  </si>
  <si>
    <t>关键</t>
  </si>
  <si>
    <t>从科甲线</t>
  </si>
  <si>
    <t>机巡区复合绝缘子</t>
  </si>
  <si>
    <t>#01、#02、#03、#04、#05、#06、#07、#08、#09、#10、#11、#13、#14、#15、#16、#17、#18、#19、#20、#21、#22、#23、#24、#26、#28、#29、#30、#31、#33、#34、#35、#36、#37、#38、#39、#40、#41、#42、#43、#44、#45、#46、#47、#48、#49、#50、#51、#52、#53、#54、#55、#56、#57、#58、#59、#60、#61、#62、#63、#64、#65、#66、#67、#68、#69、#70、#71、#72、#73、#74、#75、#76、#77、#78、#79、#80、#81、#82、#83、#84、#85、#86、#87、#88、#89、#90、#91、#92、#96、#97、#98、#99、#100、#101、#102、#103、#104、#105、#106、#107、#108、#109、#110、#111、#112、#113、#115</t>
  </si>
  <si>
    <t>2023年3月31日</t>
  </si>
  <si>
    <t>否</t>
  </si>
  <si>
    <t>输电管理二所</t>
  </si>
  <si>
    <t>吴达</t>
  </si>
  <si>
    <t>甘永叶</t>
  </si>
  <si>
    <t>天河中心</t>
  </si>
  <si>
    <t>2023-03-17 08:48:00</t>
  </si>
  <si>
    <t>2023-03-17 11:57:00</t>
  </si>
  <si>
    <t>JH030120230111-010828</t>
  </si>
  <si>
    <t>已完成</t>
  </si>
  <si>
    <t>导、地线连接位置</t>
  </si>
  <si>
    <t>耐张线夹：
#01、#05、#09、#10、#12、#20、#23、#25、#27、#28、#29、#31、#32、#34、#35、#37、#38、#40、#44、#49、#52、#57、#63、#66、#69、#71、#78、#82、#83、#85、#87、#89、#91、#95、#98、#100、#101、#103、#105、#106、#107、#108、#111、#113、#114、#116、#117、#118</t>
  </si>
  <si>
    <t>接续管或预绞丝：#02-#03（B相）、#04-#05（A相）、#04-#05（C相）、#07-#08（B相）、#10-#11（C相）、#11-#12（C相）、#15-#16（A相）、#15-#16（B相）、#15-#16（C相）、#18-#19（B相）、#19-#20（A相）、#19-#20（C相）、#23-#24（B相）、#27-#28（A相）、#27-#28（C相）、#33-#34（A相）、#33-#34（B相）、#41-#42（C相）、#43-#44（A相）、#44-#45（A相）、#44-#45（B相）、#44-#45（C相）、#46-#47（B相）、#47-#48（B相）、#49-#50（C相）、#49-#50（B相）、#50-#51（A相）、#50-#51（B相）、#50-#51（C相）、#52-#53（B相）、#53-#54（A相）、#53-#54（B相）、#54-#55（C相）、#57-#58（A相）、#57-#58（B相）、#59-#60（C相）、#60-#61（B相）、#65-#66（B相）、#66-#67（A相）、#68-#69（B相）、#71-#72（C相）、#73-#74（B相）、#75-#76（A相）、#76-#77（C相）、#80-#81（B相）、#91-#92（B相）、#91-#92（C相）、#97-#98（A相）、#97-#98（B相）、#97-#98（C相）、#104-#105（B相）、#113-#114（B相）、#113-#114（C相）</t>
  </si>
  <si>
    <t>2023年9月30日</t>
  </si>
  <si>
    <t>2023-09-07 08:46:00</t>
  </si>
  <si>
    <t>2023-09-07 12:07:00</t>
  </si>
  <si>
    <t>JH030120230111-014592</t>
  </si>
  <si>
    <t>从科乙线</t>
  </si>
  <si>
    <t>#01、#02、#03、#04、#05、#06、#07、#08、#09、#10、#11、#12、#13、#14、#15、#16、#17、#18、#19、#20、#21、#22、#24、#25、#26、#27、#28、#30、#31、#32、#33、#34、#35、#36、#37、#38、#39、#40、#41、#42、#43、#44、#45、#46、#47、#48、#49、#50、#51、#52、#53、#54、#55、#56、#57、#58、#59、#60、#61、#62、#63、#64、#65、#66、#67、#68、#69、#70、#71、#72、#73、#74、#75、#76、#77、#78、#79、#80、#81、#82、#83、#84、#85、#86、#87、#88、#89、#90、#91、#92、#96、#97、#98、#99、#100、#101、#102、#103、#104、#105、#106、#107、#108、#109、#110、#111、#112、#113、#115</t>
  </si>
  <si>
    <t>机巡区瓷质绝缘子</t>
  </si>
  <si>
    <t>#12、#20、#23、#25、#27、#28、#29、#31、#32</t>
  </si>
  <si>
    <t>耐张线夹：
#01、#05、#09、#10、#12、#20、#23、#25、#27、#28、#29、#31、#32、#34、#35、#37、#38、#40、#44、#49、#52、#57、#63、#66、#69、#71、#78、#82、#83、#85、#87、#89、#91、#95、#98、#100、#101、#103、#105、#106、#107、#110、#111、#113、#114、#116、#117、#118</t>
  </si>
  <si>
    <t>接续管或预绞丝：#04-#05（B相）、#07-#08（A相）、#08-#09（地线）、#08-#09（B相）、#11-#12（B相）、#11-#12（C相）、#12-#13（地线）、#15-#16（A相）、#15-#16（B相）、#15-#16（C相）、#17-#18（B相）、#17-#18（地线）、#18-#19（A相）、#18-#19（A相）、#19-#20（B相）、#19-#20（C相）、#23-#24（A相）、#27-#28（B相）、#27-#28（C相）、#33-#34（A相）、#33-#34（C相）、#37-#38（B相）、#41-#42（C相）、#44-#45（A相）、#44-#45（B相）、#44-#45（C相）、#44-#45（地线）、#46-#47（A相）、#48-#49（地线）、#49-#50（B相）、#49-#50（C相）、#50-#51（A相）、#50-#51（B相）、#50-#51（C相）、#51-#52（A相）、#54-#55（B相）、#54-#55（C相）、#56-#57（A相）、#57-#58（A相）、#59-#60（B相）、#59-#60（C相）、#65-#66（B相）、#68-#69（A相）、#68-#69（B相）、#70-#71（A相）、#71-#72（A相）、#73-#74（B相）、#75-#76（C相 ）、#76-#77（A相 ）、#77-#78（地线）、#80-#81（B相）、#87-#88（B相）、#88-#89（C相）、#96-#97（A相）、#100-#101（B相）、#100-#101（C相）、#113-#114（B相）</t>
  </si>
  <si>
    <t>科木甲线</t>
  </si>
  <si>
    <t>#02、#04、#06、#07、#08、#09、#10、#11、#12、#13、#14、#15、#16、#17、#18、#19、#20、#21、#22、#23、#24、#25、#26、#27</t>
  </si>
  <si>
    <t>已完成（外委直升机精巡）</t>
  </si>
  <si>
    <t>JH030120230113-006784、JH030120230113-006781、JH030120230113-006770、JH030120230113-006768、JH030120230113-006788</t>
  </si>
  <si>
    <t>耐张线夹：#01、#03、#05、#07、#09、#11、#14、#16、#19、#23、#24、#28、#29</t>
  </si>
  <si>
    <t>接续管或预绞丝：#05-#06（A相）、#05-#06（C相）、#18-#19（B相）、#20-#21（A相）、#20-#21（C相）、#27-#28（A相）、#27-#28（B相）、#27-#28（C相）</t>
  </si>
  <si>
    <t>2023-09-15 08:57:00</t>
  </si>
  <si>
    <t>2023-09-15 12:06:00</t>
  </si>
  <si>
    <t>JH030120230111-014596</t>
  </si>
  <si>
    <t>科木乙线</t>
  </si>
  <si>
    <t>接续管或预绞丝：#14-#15（地线）、#15-#16（地线）、#18-#19（A相 ）、#19-#20（C相）、#19-#20（B相）</t>
  </si>
  <si>
    <t>从木丙线</t>
  </si>
  <si>
    <t>#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t>
  </si>
  <si>
    <t>朱常镇</t>
  </si>
  <si>
    <t>耐张线夹：#1、#3、#8、#10、#11、#13、#18、#22、#24、#25、#29、#31、#33、#34、#36、#37、#39、#41、#43、#47、#50、#55、#61、#64、#66、#68、#70、#78、#82、#85、#87、#89、#91、#94、#97、#100、#101、#103、#105、#106、#107、#110、#111、#112、#116、#117、#119、#122、#124、#127、#132、#133、#136、#137</t>
  </si>
  <si>
    <t>接续管或预绞丝：#06-#07（地线）、#06-#07（A相）、#06-#07（B相）、#06-#07（C相 ）、#15-#16（A相 ）、#15-#16（B相 ）、#20-21（A相 ）、#20-21（B相 ）、#20-21（C相 ）、#28-29（A相 ）、#28-29（B相 ）、#29-#30（地线）、#38-39（B相 ）、#40-41（C相 ）、#43-#44（地线）、#43-#44（A相 ）、#43-#44（B相）、#43-#44（C相）、#47-#48（A相）、#47-#48（B相）、#47-#48（C相）、#50-#51（C相）、#52-#53（A相）、#52-#53（B相）、#52-#53（C相）、#53-#54（C相）、#58-#59（地线）、#58-#59（A相）、#58-#59（B相）、#58-#59（C相 ）、#63-#64（C相 ）、#65-#66（B相 ）、#69-#70（B相 ）、#71-#72（A相 ）、#72-#73（C相 ）、#73-#74（C相 ）、#75-#76（B相 ）、#77-#78（地线）、#77-#78（A相 ）、#77-#78（B相）、#79-#80（C相）、#80-#81（地线）、#81-#82（B相）、#91-#92（C相）、#93-#94（B相）、#94-#95（A相）、#99-#100（A相）、#99-#100（B相）、#99-#100（C相）、#127-#128（地线）、#127-#128（C相）、#127-#128（B相）、#127-#128（A相 ）、#134-#135（A相 ）</t>
  </si>
  <si>
    <t>从木丁线</t>
  </si>
  <si>
    <t>接续管或预绞丝：#05-#06（A相）、#05-#06（B相）、#05-#06（C相 ）、#10-#11（A相 ）、#15-#16（A相 ）、#15-#16（B相 ）、#15-#16（C相 ）、#20-#21（A相 ）、#20-#21（B相 ）、#20-#21（C相 ）、#28-#29（B相 ）、#28-#29（C相 ）、#36-37（B相 ）、#40-41（C相 ）、#43-#44（A相 ）、#43-#44（B相）、#43-#44（C相）、#47-#48（A相）、#47-#48（B相）、#47-#48（C相）、#50-#51（A相）、#50-#51（B相）、#52-#53（A相）、#52-#53（B相）、#52-#53（C相）、#58-#59（A相）、#58-#59（B相）、#58-#59（C相 ）、#63-#64（C相 ）、#65-#66（A相 ）、#67-#68（C相 ）、#69-#70（B相 ）、#71-#72（A相 ）、#73-#74（C相）、#74-#75（A相 ）、#76-#77（B相）、#77-#78（B相）、#91-#92（A相）、#93-#94（B相）、#94-#95（C相）、#99-#100（A相）、#99-#100（B相）、#99-#100（C相）、#123-#124（B相）、#127-#128（A相 ）、#127-#128（B相）、#127-#128（C相）</t>
  </si>
  <si>
    <t>220kV</t>
  </si>
  <si>
    <t>木村甲线</t>
  </si>
  <si>
    <t>#04、#11、#13、#14、#18、#20、#21、#23、#24、#26、#27、#28、#30、#31、#33、#36、#38、#39、#40、#41、#43、#46、#47、#48、#49、#51、#52、#57、#59、#68、#69、#70、#72、#74、#75、#78、#82、#84、#85、#87、#88、#89、#91、#92、#94、#95、#98、#99、#102、#103、#104</t>
  </si>
  <si>
    <t>梁乔云</t>
  </si>
  <si>
    <t>2023-03-02 08:55:00</t>
  </si>
  <si>
    <t>2023-03-02 16:12:00</t>
  </si>
  <si>
    <t>JH030120230112-007630</t>
  </si>
  <si>
    <t>耐张线夹：#1、#2、#3、#5、#6、#7、#8、#9、#10、#12、#15、#16、#17、#19、#22、#25、#29、#32、#34、#35、#37、#42、#44、#45、#50、#53、#54、#55、#56、#58、#60、#61、#62、#63、#64、#65、#66、#67、#71、#73、#76、#77、#79、#80、#81、#83、#86、#90、#93、#96、#97、#100、#101、#105</t>
  </si>
  <si>
    <t>2023-03-02 16:10:00</t>
  </si>
  <si>
    <t>JH030120230112-007914</t>
  </si>
  <si>
    <t>接续管或预绞丝：##32-#33（A相）、#37-#38（C相）、#37-#38（A相）、#70-#71（地线）</t>
  </si>
  <si>
    <t>2023年6月30日</t>
  </si>
  <si>
    <t>已完成（3月份已完成）</t>
  </si>
  <si>
    <t xml:space="preserve"> 
JH030120230112-007914、JH030120230112-008073、JH030120230112-007630、JH030120230112-007971</t>
  </si>
  <si>
    <t>#04、#11、#13、#14、#18、#20、#21、#24、#26、#27、#28、#30、#31、#33、#36、#38、#39、#40、#41、#43、#46、#47、#48、#49、#51、#52、#57、#59、#68、#69、#70、#72、#74、#75、#78、#82、#84、#85、#87、#88、#89、#91、#92、#94、#95、#98、#99、#102、#103、#104</t>
  </si>
  <si>
    <t>2023年8月31日</t>
  </si>
  <si>
    <t>2023-07-31 08:38:00</t>
  </si>
  <si>
    <t>2023-07-31 13:38:00</t>
  </si>
  <si>
    <t>JH030120230112-009051</t>
  </si>
  <si>
    <t>接续管或预绞丝：#32-#33(A相）、#37-#38(A相）、#37-#38(C相）、#70-#71(地线）</t>
  </si>
  <si>
    <t>木村乙线</t>
  </si>
  <si>
    <t>2023-03-02 16:15:00</t>
  </si>
  <si>
    <t>JH030120230112-007971</t>
  </si>
  <si>
    <t>耐张线夹：#1、#2、#3、#5、#6、#7、#8、#9、#10、#12、#15、#16、#17、#19、#22、#25、#29、#32、#34、#35、#37、#42、#44、#45、#50、#53、#54、#55、#56、#58、#60、#61、#62、#63、#64、#65、#66、#67、#71、#73、#76、#77、#79、#79-1、#80、#81、#83、#86、#90、#93、#96、#97、#100、#101、#105</t>
  </si>
  <si>
    <t>JH030120230112-008073</t>
  </si>
  <si>
    <t>接续管或预绞丝：#32-#33（A相）、#38-#39（C相）、#40-#41（B相）、#78-#79（C相）</t>
  </si>
  <si>
    <t>一般</t>
  </si>
  <si>
    <t>木棠甲线</t>
  </si>
  <si>
    <t>#3、#4、#7、#10、#11、#13、#14、#15、#16、#17、#18、#19、#20、#21、#23、#24、#25、#26、#27、#28、#31、#33、#34、#36、#37、#38、#39、#40、#41、#43、#45、#48、#49、#50、#51、#52、#53、#54、#55、#56、#57、#59、#60、#61、#62、#63、#64、#65、#66、#73、#74、#75、#77、#78、#80、#81、#82、#83、#84</t>
  </si>
  <si>
    <t>张耀光</t>
  </si>
  <si>
    <t>2023-03-15 08:44:00</t>
  </si>
  <si>
    <t>2023-03-15 12:42:00</t>
  </si>
  <si>
    <t>JH030120230112-008088</t>
  </si>
  <si>
    <t>耐张线夹：#01、#02、#03、#05、#06、#07、#08、#09、#12、#13、#16、#18、#20、#22、#25、#29、#30、#32、#34、#35、#42、#44、#46、#47、#48、#50、#51、#52、#55、#56、#57、#58、#59、#67、#68、#70、#71、#72、#76、#79、#82、#83、#84</t>
  </si>
  <si>
    <t>2023-03-15 08:55:00</t>
  </si>
  <si>
    <t>2023-03-15 12:55:00</t>
  </si>
  <si>
    <t>JH030120230112-008142</t>
  </si>
  <si>
    <t>接续管或预绞丝：#13-#14（A相）、#20-#21（B相）、#20-#21（A相）、#20-#21（C相）、#25-#26（B相）、#25-#26（C相）、#26-#27（A相）、#31-#32（B相）、#32-#33（C相）、#37-#38（B相）、#40-#41（A相）、#41-#42（C相）、#44-#45（A相）、#44-#45（B相）、#44-#45（C相）、#79-#80（C相）</t>
  </si>
  <si>
    <t>木棠乙线</t>
  </si>
  <si>
    <t>#3、#4、#7、#10、#11、#13、#14、#15、#16、#17、#18、#19、#20、#21、#23、#24、#25、#26、#27、#28、#31、#33、#34、#36、#37、#38、#39、#40、#41、#43、#45、#48、#49、#50、#51、#52、#53、#54、#55、#56、#57、#59、#60、#61、#62、#63、#64、#65、#66、#73、#74、#75、#76、#77、#78、#79、#80、#81、#82、#83、#84</t>
  </si>
  <si>
    <t>2023-03-15 08:38:00</t>
  </si>
  <si>
    <t>2023-03-15 12:59:00</t>
  </si>
  <si>
    <t>JH030120230112-008207</t>
  </si>
  <si>
    <t>2023-03-15 12:46:00</t>
  </si>
  <si>
    <t>JH030120230112-008225</t>
  </si>
  <si>
    <t>接续管或预绞丝：#13-#14（C相）、#20-#21（B相）、#20-#21（A相）、#20-#21（C相）、#25-#26（B相）、#25-#26（A相）、#26-#27（C相）、#30-#31（B相）、#31-#32（A相）、#33-#34（C相）、#37-#38（B相）、#40-#41（C相）、#41-#42（A相）、#44-#45（A相）、#44-#45（B相）、#44-#45（C相）、#79-#80（B相）</t>
  </si>
  <si>
    <t>木碧甲线</t>
  </si>
  <si>
    <t>#10、#11、#13、#14、#15、#16、#17、#19、#20、#21、#23、#24、#25、#26、#27、#28、#31、#33、#34、#36、#37、#38、#39、#4、#40、#41、#43、#45、#48、#49、#52、#53、#54、#57、#58、#60</t>
  </si>
  <si>
    <t>2023-03-30 08:40:00</t>
  </si>
  <si>
    <t>2023-03-30 16:09:00</t>
  </si>
  <si>
    <t>JH030120230112-008252</t>
  </si>
  <si>
    <t>耐张线夹：#01、#02、#03、#05、#06、#07、#08、#09、#12、#13、#16、#18、#20、#22、#25、#29、#30、#32、#34、#35、#42、#44、#46、#47、#48、#50、#51、#52、#55、#56、#57、#58、#60、#61、#64、#66、#69、#70、#72、#77、#78、#79、#80、#81、#82、#83、#84、#85、#88、#90、#92、#93</t>
  </si>
  <si>
    <t>2023-03-30 08:30:00</t>
  </si>
  <si>
    <t>2023-03-30 16:08:00</t>
  </si>
  <si>
    <t>JH030120230112-008436</t>
  </si>
  <si>
    <t>接续管或预绞丝：#14-#15（C相）、#14-#15（A相 ）、#20-#21（C相）、#20-#21（B相 ）、#20-#21（A相 ）、#25-#26（B相 ）、#26-#27（C相）、#27-#28（A相 ）、#30-#31（C相）、#31-#32（C相）、#32-#33（A相 ）、#37-#38（C相）、#40-#41（B相 ）、#41-#42（A相 ）、#44-#45（A相 ）、#44-#45（B相 ）、#44-#45（C相）、#46-#47（B相 ）、#75-#76（A相 ）、#75-#76（B相 ）、#85-#86（C相）</t>
  </si>
  <si>
    <t>JH030120230112-008738、 
JH030120230112-008436、JH030120230112-008252、JH030120230112-008459</t>
  </si>
  <si>
    <t>2023-08-14 08:30:00</t>
  </si>
  <si>
    <t>2023-08-14 13:29:00</t>
  </si>
  <si>
    <t>JH030120230112-007676</t>
  </si>
  <si>
    <t>2023-08-14 09:30:00</t>
  </si>
  <si>
    <t>2023-08-14 14:30:00</t>
  </si>
  <si>
    <t>JH030120230112-008667</t>
  </si>
  <si>
    <t>木碧乙线</t>
  </si>
  <si>
    <t>#10、#11、#14、#15、#17、#18、#19、#21、#23、#24、#26、#27、#28、#3、#31、#33、#36、#37、#38、#39、#4、#40、#41、#43、#45、#49、#50、#51、#53、#54、#55、#57、#59、#60、#61、#62、#63、#64、#65、#66、#67、#68、#72、#73、#74、#75、#76、#77、#78、#79、#80、#81、#82、#83</t>
  </si>
  <si>
    <t>2023-03-30 16:56:10</t>
  </si>
  <si>
    <t>2023-03-30 16:57:00</t>
  </si>
  <si>
    <t>JH030120230112-008459</t>
  </si>
  <si>
    <t>2023-03-30 09:25:00</t>
  </si>
  <si>
    <t>JH030120230112-008738</t>
  </si>
  <si>
    <t>接续管或预绞丝：#14-#15（A相）、#20-#21（A相）、#20-#21（B相）、#20-#21（C相）、#25-#26（C相）、#25-#26（B相）、#26-#27（A相）、#31-#32（C相）、#32-#33（B相）、#37-#38（A相）、#40-#41（B相）、#41-#42（C相）、#44-#45（A相）、#44-#45（B相）、#44-#45（C相）、#75-#76（A相）、#75-#76（B相）、#75-#76（C相）、#85-#86（B相）</t>
  </si>
  <si>
    <t>重要（7-9月）</t>
  </si>
  <si>
    <t>木科甲线</t>
  </si>
  <si>
    <t>#11、#14、#16、#18、#20、#22、#23、#25、#26、#27、#29、#30、#31、#32、#35、#36、#37、#38、#39、#41、#46、#47、#5、#50、#51</t>
  </si>
  <si>
    <t>杜亮鸿</t>
  </si>
  <si>
    <t>耐张线夹：#01、#02、#03、#04、#06、#07、#08、#09、#10、#12、#13、#15、#17、#19、#21、#24、#28、#33、#34、#40、#42、#43、#44、#45、#46、#48、#49、#50、#52、#53</t>
  </si>
  <si>
    <t>接续管或预绞丝：#19-#20（C相）、#19-#20（A相）、#25-#26（B相）、#25-#26（C相）、#25-#26（A相）、#28-#29（A相）、#31-#32（B相）、#33-#34（C相）、#35-#36（A相）、#39-#40（C相）、#39-#40（B相）、#50-#51（C相）</t>
  </si>
  <si>
    <t>木科乙线</t>
  </si>
  <si>
    <t>#11、#14、#16、#18、#20、#22、#23、#25、#26、#27、#29、#30、#31、#32、#35、#36、#37、#38、#39、#41、#47、#48、#49、#5、#52</t>
  </si>
  <si>
    <t>接续管或预绞丝：19-#20（A相）、#19-#20（B相）、#19-#20（C相）、#25-#26（C相）、#25-#26（A相）、#25-#26（B相）、#30-#31（C相）、#32-#33（A相）、#39-#40（A相）、#39-#40（C相）</t>
  </si>
  <si>
    <t>一般（7-9月为关键线路）</t>
  </si>
  <si>
    <t>木凯甲线</t>
  </si>
  <si>
    <t>#3、#4、#7、#10、#11、#13、#14、#17、#18、#20、#21、#22、#23、#26、#28、#29、#30、#31、#32、#33、#42、#43、#44、#46、#48、#50、#51、#52、#53、#54、#55、#57、#58、#59、#60、#61、#62、#63、#64、#66、#69</t>
  </si>
  <si>
    <t>2023年7月31日</t>
  </si>
  <si>
    <t>孔盛权</t>
  </si>
  <si>
    <t>2023-07-28 08:45:00</t>
  </si>
  <si>
    <t>2023-07-28 15:30:00</t>
  </si>
  <si>
    <t>JH030120230112-008907</t>
  </si>
  <si>
    <t>禁飞区复合绝缘子</t>
  </si>
  <si>
    <t>#70、#71、#74、#75、#77、#81、#83、#86、#90、#91、#93、#94、#95、#97、#98、#99、#100、#101、#102、#105、#106、#107、#110、#111、#112、#114、#115、#118、#119、#120、#121（抽检#75、#81）</t>
  </si>
  <si>
    <t>耐张线夹：#01、#02、#03、#05、#06、#07、#08、#09、#10、#12、#15、#16、#17、#19、#22、#24、#25、#27、#32、#33、#34、#35、#37、#40、#42、#43、#45、#46、#47、#49、#52、#53、#56、#57、#61、#65、#67、#68、#69、#70、#71、#72、#73、#76、#77、#78、#79、#80、#82、#83、#84、#85、#87、#88、#89、#90、#92、#96、#102、#103、#104、#105、#106、#108、#109、#113、#116、#117、#121</t>
  </si>
  <si>
    <t>接续管或预绞丝：#27-#28（A相）、#50-#51（地线）、#62-#63（A相）、#62-#63（B相）、#62-#63（C相）、#75-#76（A相）、#93-#94（B相）、#97-#98（A相）、#99-#100（C相）、#102-#103（A相）</t>
  </si>
  <si>
    <t>避雷器</t>
  </si>
  <si>
    <t>避雷器测温：#37、#38、#39</t>
  </si>
  <si>
    <t>2023-08-30 09:11:00</t>
  </si>
  <si>
    <t>2023-08-30 16:14:00</t>
  </si>
  <si>
    <t>JH030120230112-009016</t>
  </si>
  <si>
    <t>木凯乙线</t>
  </si>
  <si>
    <t>接续管或预绞丝：#27-#28（A相）、#53-#54（C相）、#55-#56（C相）、#62-#63（A相）、#62-#63（B相）、#62-#63（C相）、#85-#86（C相）、#93-#94（C相）、#94-#95（B相）、#99-#100（A相）</t>
  </si>
  <si>
    <t>木麒甲线</t>
  </si>
  <si>
    <t>#04、#08、#11、#12、#13、#14、#15、#18、#19、#20、#21、#23、#26、#28、#29、#30、#31、#35、#36、#39、#40、#41、#42</t>
  </si>
  <si>
    <t>李文兴</t>
  </si>
  <si>
    <t>2023-02-10 08:50:00</t>
  </si>
  <si>
    <t>2023-02-10 14:20:00</t>
  </si>
  <si>
    <t>JH030120230112-010086</t>
  </si>
  <si>
    <t>耐张线夹：#01、#02、#03、#05、#06、#07、#08、#09、#10、#12、#15、#16、#17、#19、#22、#24、#25、#27、#32、#33、#34、#35、#37、#38、#40、#43、#44、#46、#47、#48、#49、#50、#51、#52</t>
  </si>
  <si>
    <t>接续管或预绞丝：#23-#24（C相）、#27-#28（A相）、#29-#30（A相）、#39-#40（A相）</t>
  </si>
  <si>
    <t>2023年10月31日</t>
  </si>
  <si>
    <t>2023-10-25 08:31:00</t>
  </si>
  <si>
    <t>2023-10-25 15:31:00</t>
  </si>
  <si>
    <t>JH030120230112-010085</t>
  </si>
  <si>
    <t>木麒乙线</t>
  </si>
  <si>
    <t>#03、#04、#07、#10、#11、#13、#14、#17、#18、#20、#21、#22、#23、#24、#26、#28、#29、#30、#31、#36、#38、#39、#41、#42、#47</t>
  </si>
  <si>
    <t>JH030120230112-010629</t>
  </si>
  <si>
    <t>接续管或预绞丝：#22-#23（C相）、#39-#40（C相）</t>
  </si>
  <si>
    <t>2023-10-25 08:37:00</t>
  </si>
  <si>
    <t>2023-10-25 15:37:00</t>
  </si>
  <si>
    <t>JH030120230112-010153</t>
  </si>
  <si>
    <t>木犀甲线</t>
  </si>
  <si>
    <t>#04、#08、#11、#12、#13、#14、#15、#18、#19、#20、#21、#24、#25、#27、#29、#30、#31、#36、#39、#40、#41、#42</t>
  </si>
  <si>
    <t>2023-04-27 08:32:00</t>
  </si>
  <si>
    <t>2023-04-27 15:51:00</t>
  </si>
  <si>
    <t>直升机精巡计划3月份未开展，另外有其他线路的大负荷测试任务。4-5月份开展完成</t>
  </si>
  <si>
    <t>JH030120230112-010680</t>
  </si>
  <si>
    <t>耐张线夹：#01、#10、#12、#15、#16、#17、#19、#2、#22、#23、#25、#26、#28、#3、#32、#33、#34、#35、#37、#38、#40、#43、#44、#46、#47、#48、#49、#5、#50、#51、#52、#6、#7、#8、#9</t>
  </si>
  <si>
    <t>JH030120230112-011161</t>
  </si>
  <si>
    <t>接续管或预绞丝：#23-#24（C相）、#30-#31（B相）</t>
  </si>
  <si>
    <t>JH030120230112-010784</t>
  </si>
  <si>
    <t>2023-10-24 08:58:00</t>
  </si>
  <si>
    <t>2023-10-24 12:53:00</t>
  </si>
  <si>
    <t>JH030120230112-010563</t>
  </si>
  <si>
    <t>木犀乙线</t>
  </si>
  <si>
    <t>#03、#04、#07、#10、#11、#13、#14、#17、#18、#20、#21、#22、#24、#27、#29、#30、#31、#36、#38、#39、#41、#42</t>
  </si>
  <si>
    <t>JH030120230112-010873</t>
  </si>
  <si>
    <t>接续管或预绞丝：#29-#30(B相）</t>
  </si>
  <si>
    <t>JH030120230112-011214</t>
  </si>
  <si>
    <t>避雷器测温：#44、#45、#46</t>
  </si>
  <si>
    <t>2023-04-24 08:30:00</t>
  </si>
  <si>
    <t>2023-04-24 12:15:00</t>
  </si>
  <si>
    <t>JH030120230112-011230</t>
  </si>
  <si>
    <t>2023-10-25 08:35:00</t>
  </si>
  <si>
    <t>2023-10-25 15:35:00</t>
  </si>
  <si>
    <t>JH030120230112-010707</t>
  </si>
  <si>
    <t>2023-10-26 08:56:28</t>
  </si>
  <si>
    <t>2023-10-26 15:26:00</t>
  </si>
  <si>
    <t>JH030120230112-010709</t>
  </si>
  <si>
    <t>110kV</t>
  </si>
  <si>
    <t>棠茶线</t>
  </si>
  <si>
    <t>#60</t>
  </si>
  <si>
    <t>2023年4月30日</t>
  </si>
  <si>
    <t>张伟刚</t>
  </si>
  <si>
    <t>2023-05-17 09:10:00</t>
  </si>
  <si>
    <t>2023-05-17 16:10:00</t>
  </si>
  <si>
    <t>JH030120230112-009032</t>
  </si>
  <si>
    <t xml:space="preserve">耐张线夹：#1、#2、#3、#4、#5、#6、#7、#9、#10、#11、#12、#13、#14、#15、#16、#20、#25、#28、#31、#32、#33、#37、#38、#39、#40、#41、#42、#44、#45、#46、#47、#48、#49、#50、#52、#54、#57、#58、#59、#60
</t>
  </si>
  <si>
    <t>2023-04-11 08:45:00</t>
  </si>
  <si>
    <t>2023-04-11 15:10:00</t>
  </si>
  <si>
    <t>接续管或预绞丝：#33-#34（B相）、#33-#34（C相）、#53-#54（A相）、#53-#54（B相）、#53-#54（C相）</t>
  </si>
  <si>
    <t>JH030120230112-011515</t>
  </si>
  <si>
    <t>棠茶线龙洞乙支线</t>
  </si>
  <si>
    <t>耐张线夹：#01、#02、#03、#04、#05、#09、#10</t>
  </si>
  <si>
    <t>因木麒、木犀的大负荷测试任务暂未完成，5月完成</t>
  </si>
  <si>
    <t>JH030120230112-011488</t>
  </si>
  <si>
    <t>棠农线</t>
  </si>
  <si>
    <t>耐张线夹：#1、#2、#3、#4、#5、#6、#7、#9</t>
  </si>
  <si>
    <t>茶龙线</t>
  </si>
  <si>
    <t xml:space="preserve">耐张线夹：、#1、#3、#4、#5、#8、#10、#12、#13、#14、#15、#16、#17、#18、#20、#21、#22、#23、#24、#25、#31、#32、#33、#34
</t>
  </si>
  <si>
    <t>2023-04-03 08:10:00</t>
  </si>
  <si>
    <t>2023-04-03 12:21:00</t>
  </si>
  <si>
    <t>接续管或预绞丝：#08-#09（A相）、#08-#09（B相）、#08-#09（C相）</t>
  </si>
  <si>
    <t>JH030120230105-008086、JH030120230105-011260</t>
  </si>
  <si>
    <t>棠氮线</t>
  </si>
  <si>
    <t>耐张线夹：#01、#02、#03、#05</t>
  </si>
  <si>
    <t>钟辉</t>
  </si>
  <si>
    <t>2023-05-25 11:00:00</t>
  </si>
  <si>
    <t>2023-05-25 15:00:00</t>
  </si>
  <si>
    <t>重要</t>
  </si>
  <si>
    <t>奥氮棠华石线</t>
  </si>
  <si>
    <t>JH030120230316-000125</t>
  </si>
  <si>
    <t>2023/9/26
9:05:00</t>
  </si>
  <si>
    <t>2023/9/26
14:41:00</t>
  </si>
  <si>
    <t>JH030120230113-007931</t>
  </si>
  <si>
    <t>麒燕甲线</t>
  </si>
  <si>
    <t>耐张线夹：#01、#03、#04</t>
  </si>
  <si>
    <t>张娅</t>
  </si>
  <si>
    <t>2023-05-24 11:00:00</t>
  </si>
  <si>
    <t>2023-05-24 15:00:00</t>
  </si>
  <si>
    <t>JH030120230105-002176</t>
  </si>
  <si>
    <t>接续管或预绞丝：#02－#03(A相）、#02－#03(B相）、#02－#03(C相）</t>
  </si>
  <si>
    <t>麒燕乙线</t>
  </si>
  <si>
    <t>JH030120230105-011451</t>
  </si>
  <si>
    <t>接续管或预绞丝：#02－#03(A相）、#02－#03(B相）、#02－#03(C相）、#02-#03(地线）</t>
  </si>
  <si>
    <t>JH030120230105-015021</t>
  </si>
  <si>
    <t>关注（7-9月重要）</t>
  </si>
  <si>
    <t>茶犀京线</t>
  </si>
  <si>
    <t>耐张线夹：#01、#02、#03、#05、#06、#08、#09、#12、#13、#16、#17、#18、#19、#20、#22、#23、#24</t>
  </si>
  <si>
    <t>梁荣高</t>
  </si>
  <si>
    <t>2023-07-27 08:45:00</t>
  </si>
  <si>
    <t>2023-07-27 15:10:00</t>
  </si>
  <si>
    <t>JH030120230105-012739</t>
  </si>
  <si>
    <t>接续管或预绞丝：#11-#12(A相）、#11-#12(C相）、#20-#21(地线）</t>
  </si>
  <si>
    <t>避雷器测温：#06、#07、#09、#10、#13、#14、#15、#16、#22</t>
  </si>
  <si>
    <t>2023-09-13 14:24:00</t>
  </si>
  <si>
    <t>2023-09-13 16:00:00</t>
  </si>
  <si>
    <t>JH030120230105-001896</t>
  </si>
  <si>
    <t>茶犀京线白山甲支线</t>
  </si>
  <si>
    <t>#01、#02、#03</t>
  </si>
  <si>
    <t>JH030120230112-011441</t>
  </si>
  <si>
    <t>耐张线夹：#01、#04</t>
  </si>
  <si>
    <t>接续管或预绞丝：#00-#01(A相）、#01-#02(C相）、#03-#04(C相）</t>
  </si>
  <si>
    <t>犀茶线</t>
  </si>
  <si>
    <t>耐张线夹：#1、#12、#13、#16、#17、#19、#2、#20、#22、#23、#24、#3、#5、#6、#7、#8、#9</t>
  </si>
  <si>
    <t>2023-09-04 08:45:00</t>
  </si>
  <si>
    <t>2023-09-04 14:35:00</t>
  </si>
  <si>
    <t>JH030120230105-008103</t>
  </si>
  <si>
    <t>接续管或预绞丝：#03-#04（地线）、#09-#10（C相）、#10-#11（C相）、#12-#13（B相）、#12-#13（C相）、#13-#14（B相）、#13-#14（C相）、#16-#17（A相）、#18-#19（地线）、#21-#22（B相）</t>
  </si>
  <si>
    <t>避雷器测温：#03、#09、#10、#14、#16、#18</t>
  </si>
  <si>
    <t>JH030120230316-000122</t>
  </si>
  <si>
    <t>犀茶线白山乙支线</t>
  </si>
  <si>
    <t>接续管或预绞丝：#00-#01(A相）</t>
  </si>
  <si>
    <t>北浔甲线</t>
  </si>
  <si>
    <t>#55、#126</t>
  </si>
  <si>
    <t>2023年5月31日</t>
  </si>
  <si>
    <t>蔡昊晖</t>
  </si>
  <si>
    <t>戴国斌</t>
  </si>
  <si>
    <t>白云中心</t>
  </si>
  <si>
    <t>2023-04-14 08:03:00</t>
  </si>
  <si>
    <t>2023-04-14 12:03:00</t>
  </si>
  <si>
    <t>工单不规范未自动匹配成功</t>
  </si>
  <si>
    <t>JH030120230105-002417</t>
  </si>
  <si>
    <t>请核对修改</t>
  </si>
  <si>
    <t>已完成，匹配导线连接位置红外测温：合成绝缘子红外测温</t>
  </si>
  <si>
    <t>北浔乙线</t>
  </si>
  <si>
    <t>#116、#117、#118</t>
  </si>
  <si>
    <t>2023-09-04 08:04:00</t>
  </si>
  <si>
    <t>2023-09-04 11:04:00</t>
  </si>
  <si>
    <t>JH030120230105-012452</t>
  </si>
  <si>
    <t>JH030120230105-015028</t>
  </si>
  <si>
    <t>一般（7-9月重要）</t>
  </si>
  <si>
    <t>北石乙线</t>
  </si>
  <si>
    <t>#01、#02、#03、#21、#22、#68、#69、#70、#85</t>
  </si>
  <si>
    <t>曾宇</t>
  </si>
  <si>
    <t>2023-05-19 08:39:00</t>
  </si>
  <si>
    <t>2023-05-19 11:30:00</t>
  </si>
  <si>
    <t>北郭乙线</t>
  </si>
  <si>
    <t>#01</t>
  </si>
  <si>
    <t>甘雄强</t>
  </si>
  <si>
    <t>郭江线</t>
  </si>
  <si>
    <t>#01、#06、#07、#08、#09、#10、#11、#31、#32、#33、#56</t>
  </si>
  <si>
    <t>姚河新</t>
  </si>
  <si>
    <t>2023-05-16 08:39:00</t>
  </si>
  <si>
    <t>2023-05-16 14:18:00</t>
  </si>
  <si>
    <t>JH030120230105-012470</t>
  </si>
  <si>
    <t>2023-09-15 08:27:00</t>
  </si>
  <si>
    <t>2023-09-15 13:08:00</t>
  </si>
  <si>
    <t>关注</t>
  </si>
  <si>
    <t>石塘甲线</t>
  </si>
  <si>
    <t>#29、#30</t>
  </si>
  <si>
    <t>张晓青</t>
  </si>
  <si>
    <t>2023-06-12 08:28:00</t>
  </si>
  <si>
    <t>2023-06-12 14:37:00</t>
  </si>
  <si>
    <t>JH030120230105-012739；未写避雷器关键字段</t>
  </si>
  <si>
    <t>JH030120230105-013858</t>
  </si>
  <si>
    <t>石塘乙线</t>
  </si>
  <si>
    <t>#08、#32</t>
  </si>
  <si>
    <t>罗北甲线</t>
  </si>
  <si>
    <t>#104、#105（抽检#105）</t>
  </si>
  <si>
    <t>2023-03-30 09:03:00</t>
  </si>
  <si>
    <t>2023-03-31 11:28:00</t>
  </si>
  <si>
    <t>2023-07-18 08:45:00</t>
  </si>
  <si>
    <t>2023-07-18 11:45:00</t>
  </si>
  <si>
    <t>罗北乙线</t>
  </si>
  <si>
    <t>#98、#99、#100（抽检#100）</t>
  </si>
  <si>
    <t>#01、#03、#04、#05、#06、#07、#09、#10（抽检#09）</t>
  </si>
  <si>
    <t>2023-04-26 08:23:00</t>
  </si>
  <si>
    <t>2023-04-26 11:23:00</t>
  </si>
  <si>
    <t>#01、#02、#03、#04、#06、#07、#08、#09、#10（抽检#09）</t>
  </si>
  <si>
    <t>2023-09-05 08:13:00</t>
  </si>
  <si>
    <t>2023-09-05 12:02:00</t>
  </si>
  <si>
    <t>北石甲线</t>
  </si>
  <si>
    <t>#01-1、#03、#04、#05、#06、#08、#09（抽检#08）</t>
  </si>
  <si>
    <t>2023-05-19 09:20:00</t>
  </si>
  <si>
    <t>2023-05-19 11:55:00</t>
  </si>
  <si>
    <t>#02、#03、#04、#06、#07、#08、#09（抽检#08）</t>
  </si>
  <si>
    <t>JH030120230105-011272</t>
  </si>
  <si>
    <t>北郭甲线</t>
  </si>
  <si>
    <t xml:space="preserve">#02、#04、#05（抽检#04）
</t>
  </si>
  <si>
    <t>#01、#02、#03、#05（抽检#03）</t>
  </si>
  <si>
    <t>JH030120230316-000123</t>
  </si>
  <si>
    <t>郭嘉线</t>
  </si>
  <si>
    <t>#47、#48（抽检#48）</t>
  </si>
  <si>
    <t>2023-04-11 08:14:00</t>
  </si>
  <si>
    <t>2023-04-11 16:24:00</t>
  </si>
  <si>
    <t>2023-07-10 08:33:00</t>
  </si>
  <si>
    <t>2023-07-10 15:14:00</t>
  </si>
  <si>
    <t>JH030120230105-008188</t>
  </si>
  <si>
    <t>#37、#38、#39、#40、#41、#42、#44、#45、#47、#48、#49、#53、#54、#56（抽检#49）</t>
  </si>
  <si>
    <t>嘉江线</t>
  </si>
  <si>
    <t>#15（抽检#15）</t>
  </si>
  <si>
    <t>2023-05-31 09:20:00</t>
  </si>
  <si>
    <t>2023-05-31 11:24:00</t>
  </si>
  <si>
    <t>系统查询未派工</t>
  </si>
  <si>
    <t>#75、#76、#77、#78、#79、#80、#81、#82、#83、#84、#85、#86、#87、#88、#89、#90、#92、#93、#94、#99</t>
  </si>
  <si>
    <t>JH030120230105-012552</t>
  </si>
  <si>
    <t>JH030120230105-015020</t>
  </si>
  <si>
    <t>#73、#74、#75、#76、#77、#78、#79、#80、#81、#82、#83、#84、#85、#87、#88、#89、#95</t>
  </si>
  <si>
    <t>#15、#17、#20、#21、#52、#53、#54、#55、#55、#56、#57、#58、#59、#60、#61、#62、#63、#64、#65、#66、#68、#70、#75、#76、#81、#82、#85、#86、#87、#88、#89、#90、#91、#92、#93、#95、#97、#99、#102、#105、#107、#110、#111、#113、#115、#116、#117、#118、#119、#120、#121、#122、#123、#124、#125、#126</t>
  </si>
  <si>
    <t>#15、#17、#20、#21、#52、#53、#54、#55、#55、#56、#57、#58、#59、#60、#61、#62、#63、#64、#65、#66、#68、#70、#75、#76、#81、#82、#85、#86、#87、#88、#89、#90、#91、#93、#95、#97、#98、#99、#102、#105、#107、#110、#111、#113、#114、#115、#116、#117、#118、#119、#120、#121、#124、#125、#126、#127</t>
  </si>
  <si>
    <t>JH030120230105-012681</t>
  </si>
  <si>
    <t>#14、#16、#19、#20、#51、#52、#53、#54、#55、#56、#58、#59、#60、#61、#63、#64、#65、#67、#68、#69、#70</t>
  </si>
  <si>
    <t>JH030120230105-013117</t>
  </si>
  <si>
    <t>#14、#16、#19、#20、#51、#52、#53、#54、#55、#56、#58、#59、#60、#61、#63、#64、#65、#67、#69</t>
  </si>
  <si>
    <t>#07、#08、#09、#10、#11</t>
  </si>
  <si>
    <t>浔罗甲线</t>
  </si>
  <si>
    <t>#02、#04、#06、#07、#08、#09、#10、#11、#12、#13、#14、#15</t>
  </si>
  <si>
    <t>2023-05-16 08:25:00</t>
  </si>
  <si>
    <t>2023-05-16 11:25:00</t>
  </si>
  <si>
    <t>JH030120230105-012793</t>
  </si>
  <si>
    <t>浔罗乙线</t>
  </si>
  <si>
    <t>#01、#02、#04、#05、#07、#08、#09、#10、#11、#13、#14</t>
  </si>
  <si>
    <t>2023-08-25 08:13:00</t>
  </si>
  <si>
    <t>2023-08-25 14:39:00</t>
  </si>
  <si>
    <t>JH030120230105-011439</t>
  </si>
  <si>
    <t>石沥甲线</t>
  </si>
  <si>
    <t>#16、#17、#19、#20、#21、#22、#23、#24、#25、#26、#28、#30、#31、#32、#34、#37、#40、#42、#45、#46、#48、#50、#51、#52、#53、#54、#55、#56</t>
  </si>
  <si>
    <t>2023-04-24 08:38:00</t>
  </si>
  <si>
    <t>2023-04-24 11:38:00</t>
  </si>
  <si>
    <t>JH030120230105-015181</t>
  </si>
  <si>
    <t>石沥乙线</t>
  </si>
  <si>
    <t>#02、#03、#04、#13、#14、#15、#18、#20</t>
  </si>
  <si>
    <t>郭嘉线神山甲支线</t>
  </si>
  <si>
    <t>#03、#04、#05、#07、#08、#10、#11</t>
  </si>
  <si>
    <t>2023-05-04 08:13:00</t>
  </si>
  <si>
    <t>2023-05-04 11:13:00</t>
  </si>
  <si>
    <t>2023-07-06 08:47:00</t>
  </si>
  <si>
    <t>2023-07-06 11:49:00</t>
  </si>
  <si>
    <t>JH030120230105-011338</t>
  </si>
  <si>
    <t>#01、#02、#06、#07、#08、#09、#10、#12、#13、#15、#16、#17、#19、#21、#28、#29、#36</t>
  </si>
  <si>
    <t>JH030120230105-013672</t>
  </si>
  <si>
    <t>郭江线神山乙支线</t>
  </si>
  <si>
    <t>#03、#04、#05、#06、#07、#08、#10、#11</t>
  </si>
  <si>
    <t>JH030120230105-014005</t>
  </si>
  <si>
    <t>JH030120230105-013722</t>
  </si>
  <si>
    <t>#02、#05、#08、#09、#10、#11、#13、#14、#15、#16、#18、#19、#22、#23、#25、#26、#28、#29、#42、#43、#44</t>
  </si>
  <si>
    <t>2023-06-14 08:24:00</t>
  </si>
  <si>
    <t>2023-06-14 11:28:00</t>
  </si>
  <si>
    <t>JH030120230105-014736</t>
  </si>
  <si>
    <t>#02、#05、#08、#09、#10、#11、#13、#14、#15、#16、#18、#19、#22、#23、#25、#26、#28、#29、#43</t>
  </si>
  <si>
    <t>罗石线</t>
  </si>
  <si>
    <t>#30、#31、#32、#33、#35、#38</t>
  </si>
  <si>
    <t>王运辉</t>
  </si>
  <si>
    <t>2023-05-22 08:48:00</t>
  </si>
  <si>
    <t>2023-05-22 15:05:00</t>
  </si>
  <si>
    <t>罗石线同德甲支线</t>
  </si>
  <si>
    <t>#00、#01、#02、#03、#04、#06、#09、#10</t>
  </si>
  <si>
    <t>罗槎线同德乙支线</t>
  </si>
  <si>
    <t>#01、#02、#03、#04、#06、#07、#09</t>
  </si>
  <si>
    <t>石槎线</t>
  </si>
  <si>
    <t>#01、#05、#06、#07、#08、#09、#10、#13、#14、#15、#17</t>
  </si>
  <si>
    <t>环涌甲线</t>
  </si>
  <si>
    <t>#01、#03</t>
  </si>
  <si>
    <t>2023-05-22 08:10:00</t>
  </si>
  <si>
    <t>2023-05-22 16:04:00</t>
  </si>
  <si>
    <t>环涌乙线</t>
  </si>
  <si>
    <t>三景桂线</t>
  </si>
  <si>
    <t>#01、#03、#04、#05、#06</t>
  </si>
  <si>
    <t>花罗甲线</t>
  </si>
  <si>
    <t>#03、#04、#05、#06、#07、#08、#09、#11、#12、#13、#14、#15、#16、#17、#20、#21、#23、#24、#25、#26、#29、#30、#32、#33</t>
  </si>
  <si>
    <t>马万里</t>
  </si>
  <si>
    <t>2023-03-17 08:21:00</t>
  </si>
  <si>
    <t>2023-03-17 16:24:00</t>
  </si>
  <si>
    <t>JH030120230105-013300</t>
  </si>
  <si>
    <t>2023-08-21 08:35:00</t>
  </si>
  <si>
    <t>2023-08-21 16:13:00</t>
  </si>
  <si>
    <t>花泮线</t>
  </si>
  <si>
    <t>#02、#04、#05、#06、#07、#08、#09、#11、#12、#13、#14、#16、#17、#20、#21、#23、#25、#26、#27、#29、#30、#31、#33、#34、#35、#36、#37、#38、#40、#41、#42、#43</t>
  </si>
  <si>
    <t>JH030120230105-011401</t>
  </si>
  <si>
    <t>泮罗线</t>
  </si>
  <si>
    <t>#02、#03、#05、#06、#08、#09、#10、#11、#12、#13、#14、#15、#17、#18、#20、#21</t>
  </si>
  <si>
    <t>JH030120230105-011368</t>
  </si>
  <si>
    <t>花山彩甲线</t>
  </si>
  <si>
    <t>#04、#11、#12、#13</t>
  </si>
  <si>
    <t>2023-03-20 08:29:00</t>
  </si>
  <si>
    <t>2023-03-20 12:26:00</t>
  </si>
  <si>
    <t>花山彩乙线</t>
  </si>
  <si>
    <t>#01、#08、#11、#12、#13、#14</t>
  </si>
  <si>
    <t>JH030120230105-011420</t>
  </si>
  <si>
    <t>芳花增甲线</t>
  </si>
  <si>
    <t>#10、#13、#14、#15、#18、#18-1、#22、#23、#27</t>
  </si>
  <si>
    <t>张春勇</t>
  </si>
  <si>
    <t>2023-06-19 08:26:00</t>
  </si>
  <si>
    <t>2023-06-19 16:26:00</t>
  </si>
  <si>
    <t>2023-08-30 08:28:00</t>
  </si>
  <si>
    <t>2023-08-30 11:28:00</t>
  </si>
  <si>
    <t>芳花增甲线冲口甲支线</t>
  </si>
  <si>
    <t>#01、#02、#05、#06、#09、#13、#16、#17</t>
  </si>
  <si>
    <t>2023-06-29 08:18:00</t>
  </si>
  <si>
    <t>2023-06-29 14:56:00</t>
  </si>
  <si>
    <t>2023-08-23 09:10:00</t>
  </si>
  <si>
    <t>2023-08-23 15:31:00</t>
  </si>
  <si>
    <t>芳花增乙线</t>
  </si>
  <si>
    <t>#03、#05、#06、#10、#13、#14、#15、#18、#18-1、#20、#21、#22、#23、#25、#26</t>
  </si>
  <si>
    <t>芳花增乙线冲口乙支线</t>
  </si>
  <si>
    <t>#01、#02、#03、#05、#09、#10、#16、#17</t>
  </si>
  <si>
    <t>花桃甲线</t>
  </si>
  <si>
    <t>#01、#03、#05、#07、#08、#10</t>
  </si>
  <si>
    <t>花桃乙线</t>
  </si>
  <si>
    <t>#02、#03、#05、#07、#09、#10</t>
  </si>
  <si>
    <t>芳联福线</t>
  </si>
  <si>
    <t>#03、#05、#06、#08、#09、#10、#11、#12、#14</t>
  </si>
  <si>
    <t>2023-06-09 08:43:00</t>
  </si>
  <si>
    <t>2023-06-09 12:43:00</t>
  </si>
  <si>
    <t>芳联福聚线04分</t>
  </si>
  <si>
    <t>#01、#02、#05、#06、#07、#08、#10</t>
  </si>
  <si>
    <t>涌峰甲线</t>
  </si>
  <si>
    <t>涌峰甲线河沙甲支线</t>
  </si>
  <si>
    <t>#01、#02、#03、#04</t>
  </si>
  <si>
    <t>2023-03-13 08:26:00</t>
  </si>
  <si>
    <t>2023-03-13 11:26:00</t>
  </si>
  <si>
    <t>涌峰甲线大坦沙支线</t>
  </si>
  <si>
    <t>#00</t>
  </si>
  <si>
    <t>2023-03-10 08:29:00</t>
  </si>
  <si>
    <t>2023-03-10 10:25:00</t>
  </si>
  <si>
    <t>涌峰乙线</t>
  </si>
  <si>
    <t>#02、#03</t>
  </si>
  <si>
    <t>涌峰乙线河沙乙支线</t>
  </si>
  <si>
    <t>涌峰乙线坦尾甲支线</t>
  </si>
  <si>
    <t>#00、#02、#03、#05、#06、#09、#11</t>
  </si>
  <si>
    <t>2023-03-15 08:26:00</t>
  </si>
  <si>
    <t>2023-03-15 16:12:00</t>
  </si>
  <si>
    <t>涌峰乙线山村甲支线</t>
  </si>
  <si>
    <t>#02、#03、#04、#05、#06、#07、#08、#09</t>
  </si>
  <si>
    <t>JH030120230210-007999</t>
  </si>
  <si>
    <t>泮西线</t>
  </si>
  <si>
    <t>#77、#86、#88、#90、#92、#93、#94、#99、#104、#105。#74-#75（左地线）、#82-#83（左地线）。</t>
  </si>
  <si>
    <t>#73、#82、#83、#85、#87、#88、#89、#95、#98、#99、#100。#75-#76（右地线）、#77-#78（A、B相）、#78-#79（三相）</t>
  </si>
  <si>
    <t>JH030120230105-012269</t>
  </si>
  <si>
    <t>JH030120230105-015018</t>
  </si>
  <si>
    <t>#02、#05、#08、#11、#15、#17、#18、#19、#20、#21、#22、#23、#26、#28、#29、#30、#31、#32、#34、#35、#37、#39、#40、#41、#43、#46、#47、#50、#51、#58、#63、#67、#69、#71、#72、#74、#77、#78、#79、#80、#83、#84、#92、#94、#96、#98、#100、#101、#103、#104、#106、#108、#109、#112、#114、#122、#123、#127。#04-#05（三相）、#08-#09（三相）、#10-#11（C相）、#51-#52（A相）、#58-#59（C相）、#62-#63（B相）、#89-#90（三相）、#98-#99（C相）、#108-#109（A相）、#112-#113（A相）、#113-#114（C相）、#114-#115（C相）、#116-#117（C相）、#117-#118（三相）</t>
  </si>
  <si>
    <t>JH030120230210-008003</t>
  </si>
  <si>
    <t>#02、#05、#08、#11、#15、#17、#18、#19、#20、#21、#22、#23、#26、#28、#29、#30、#31、#32、#34、#35、#37、#39、#40、#41、#43、#46、#47、#50、#51、#58、#63、#67、#69、#71、#72、#74、#77、#78、#79、#80、#83、#84、#92、#94、#96、#98、#100、#101、#103、#104、#106、#108、#109、#112、#114、#122、#123、#127。#04-#05（三相）、#08-#09（三相）、#10-#11（A相）、#57-#58（C相）、#62-#63（B相）、#82-#83（A相）、#88-#89（三相）、#112-#113（B相）、#116-#117（三相）</t>
  </si>
  <si>
    <t>JH030120230420-007264</t>
  </si>
  <si>
    <t>#01-1、#01、#02、#05、#07、#10、#14、#16、#17、#18、#19、#20、#21、#22、#25、#27、#28、#29、#30、#32、#33、#35、#37、#38、#39、#41、#44、#45、#46、#49、#50、#57、#62、#66、#68、#70、#71、#72、#73、#74、#75、#76、#79、#80、#81、#82、#83、#84、#86、#87、#88、#89、#90、#91。#07-#08（三相）</t>
  </si>
  <si>
    <t>#01、#02、#05、#07、#10、#14、#16、#17、#18、#19、#20、#21、#22、#25、#27、#28、#29、#30、#32、#33、#35、#37、#38、#39、#41、#44、#45、#46、#49、#50、#57、#62、#66、#68、#70、#71、#72、#73、#74、#75、#76、#79、#80、#81、#82、#83、#84、#86、#87、#88、#89、#90、#91。#04-#05（C相）、#05-#06（C相）、#07-#08（三相）</t>
  </si>
  <si>
    <t>#01、#03、#04、#06、#12、#13、#14、#15、#16、#17、#18、#19、#20、#21、#22、#24、#25、#27、#29、#33、#34、#35。#02-#03C相、#02-#03C相上线、#20-#21C相上下线</t>
  </si>
  <si>
    <t>JH030120230105-012527</t>
  </si>
  <si>
    <t>#01、#03、#04、#06、#12、#13、#14、#15、#16、#17、#18、#19、#20、#21、#22、#24、#25、#27、#29、#33、#34、#35。#20-#21C线（下导线）</t>
  </si>
  <si>
    <t>#01、#03、#05、06、#12、#15、#16、#02-#03（C相）、#03-#04（C相）、#08-#09（三相）、#09-#10（C相）</t>
  </si>
  <si>
    <t>JH030120230210-007997</t>
  </si>
  <si>
    <t>#01、#03、#05、06、#12、#15、#16、#08-#09（三相）、#12-#13（B相）</t>
  </si>
  <si>
    <t>JH030120230105-012704</t>
  </si>
  <si>
    <t>#01、#02、#03、#04、#05、#06、#07、#09、#10、#11、#12、#13、#14、#15、#18、#19、#27、#29、#31、#33、#34、#35、#36、#38、#39、#41、#43、#44、#47、#49、#57、#47-#48A相（上子导线）、#47-#48A相（下子导线）、#47（三相）、#19-#20（B相上线）</t>
  </si>
  <si>
    <t>#01、#02、#03、#04、#05、#06、#07、#09、#10、#11、#12、#13、#14、#15、#18、#19、#27、#29、#31、#33、#34、#35、#36、#38、#39、#41、#43、#44、#47、#49、#57、#47-#48A相（上子导线）、#47-#48A相（下子导线）、#47（C相）</t>
  </si>
  <si>
    <t>#01、#05、#10、#11、#12、#18、#19、#21、#25、#26、#34、#35、#42、#43、#46、#50、#51、#54、#61、#62、#63、#35-#36（A相下线）、#16-#17（C相下线）、#17-#18（B相下线）、#17-#18（B相上线）、#01-#02（左地线）、#31-#32（B相上线）、#48（B相）、#48（A相）、#02-#03（C相下线）、#02-#03（B相下线）、#03-#04（B相上线）、#03-#04（左地线）、#04-#05（左地线）、#05-#06（左地线）、#06-#07（右地线）、#10-#11（C相上线）、#12-#13（左地线）、#13-#14（B相上线）、#13-#14（B相下线）、#15-#16（右地线）、#16-#17（C相上下线）#17-#18（A相下线）、#17-#18（左地线）、#17-#18（C相下线）、#21-#22（A相上线）、#36-#37（左地线）、#36-#37（右地线）、#38-#39（右地线）、#38-#39（左地线）、#40-#41（左地线）、#40-#41（C相下线）、#51-#52（A相下线）、#51-#52（B相下线）、#51-#52（C相下线）、#53-#54（B相上线）、#53-#54（C相上线）、#53-#54（C相下线）、#54-#55（A相下线）、#54-#55（B相下线）、#54-#55（A相上线）、#55-#56（B相上线）、#56-#57（C相下线）、#56-#57（A相下线）、#56-#57（A相上线）、#56-#57（C相上线）、#58-#59（B相上线）</t>
  </si>
  <si>
    <t>2023-03-23 08:25:00</t>
  </si>
  <si>
    <t>2023-03-23 14:15:00</t>
  </si>
  <si>
    <t>#01、#02、#09、#12。#02-#03（C相）、#04-#05（A相）、#05-#06（B相）、#06-#07（C相）、#08-#09（B相）</t>
  </si>
  <si>
    <t>JH030120230105-013152</t>
  </si>
  <si>
    <t>郭嘉线广北泉溪甲支线</t>
  </si>
  <si>
    <t>#00、#01、#02</t>
  </si>
  <si>
    <t>2023-05-15 08:19:00</t>
  </si>
  <si>
    <t>2023-05-15 13:06:00</t>
  </si>
  <si>
    <t>2023-07-07 08:09:00</t>
  </si>
  <si>
    <t>2023-07-07 15:25:00</t>
  </si>
  <si>
    <t>#01、#05、#11、#17、#19、#20、#22、#26、#27、#35、#36、#43、#46、#50、#51、#52、#55、#57、#56-#57（C相上线）、#08-#09（左地线）、#11-#12（A相）、#11-#12（B相）、#11-#12（C相）、#12-#13（A相）、#22-#23（A相下线）、#22-#23（B相上线）、#25-#26（A相下线）、#25-#26（B相上线）、#28-#29（C相上线）、#31-#32（B相上线）、#37-#38（A相）、#44-#45（B相上线）、#50-#51（A相上线）、#50-#51（A相下线）、#50-#51（B相上线）、#50-#51（B相下线）、#50-#51（C相上线）、#50-#51（C相下线）、#52-#53（C相下线）、#54-#55（C相上线）、#55-#56（C相上线）、#56-#57（A相下线）、#56-#57（B相上线）、#56-#57（C相上线）、#56-#57（C相下线）</t>
  </si>
  <si>
    <t>2023-03-23 08:23:00</t>
  </si>
  <si>
    <t>2023-03-23 12:16:00</t>
  </si>
  <si>
    <t>#01、#02、#09、#12。#02-#03（B相）、#03-#04（A相）、#05-#06（B相）、#06-#07(C相)、#11-#12（B相）</t>
  </si>
  <si>
    <t>2023-05-24 08:27:00</t>
  </si>
  <si>
    <t>2023-05-24 14:28:00</t>
  </si>
  <si>
    <t>郭江线广北泉溪乙支线</t>
  </si>
  <si>
    <t>#01、#02、#03、#10、#13、#14、#17、#19。#02-#03B相上线、#02-#03A相上线、#02-#03B相上线、#03-#04A相下线、#05-#06C相上线、#05-#06C相下线、#05-#06B相上线、#06-#07左地线、#06-#07A相下线、#07-#08B相上线、#07-#08A相下线、#07-#08B相下线、#07-#08A相上线、#09-#10C相上线、#09-#10C相下线、#09-#10B相下线、#09-#10B相下线、#09-#10C相下线、#09-#10A相下线、#10-#11C相上线、#10-#11C相下线、#12-#13C相（下线）、#14-#15A相（下线）、#15-#16B相上线、#17-#18C相上线、#17-#18C相下线、#17-#18A相（下线）</t>
  </si>
  <si>
    <t>2023-05-29 08:45:00</t>
  </si>
  <si>
    <t>2023-05-29 11:45:00</t>
  </si>
  <si>
    <t>#01、#04、#06、#07、#12、#17、#20、#21、#24、#27、#30、#31、#32、#33、#35、#36、#39、#40、#42、#44、#45、#09—#10A相、#09-#10A相、11—#12C相、#11—#12C相、#12-#13C相、#19—#20A相、#19—#20C相、#20—#21A相、#20—#21C相、#42-#43A相、#43-#44A相</t>
  </si>
  <si>
    <t>#01、#04、#06、#07、#12、#17、#20、#21、#24、#27、#30、#31、#32、#33、#35、#36、#39、#40、#42、#44、#45、#09—#10A相、#09-#10A相、#11—#12B相、#19—#20A相、#20—#21A相、#20—#21C相、#21-#22C相、#22-#23C相、#29-#30左地线、#42-#43C相</t>
  </si>
  <si>
    <t>2023-04-24 08:42:00</t>
  </si>
  <si>
    <t>2023-04-24 11:42:00</t>
  </si>
  <si>
    <t>石塘甲线大田甲支线</t>
  </si>
  <si>
    <t>#00、#01</t>
  </si>
  <si>
    <t>2023-06-14 11:27:00</t>
  </si>
  <si>
    <t>JH030120230117-002706</t>
  </si>
  <si>
    <t>石塘乙线大田乙支线</t>
  </si>
  <si>
    <t>#01、#02、#03、#04、#09、#10、#13、#14、#15、#16、#17、#18、#21、#22、#23、#24-1、#28、#29、#36、#37、#38、#39</t>
  </si>
  <si>
    <t>#00、#05、#07、#08、#09、#10</t>
  </si>
  <si>
    <t>罗槎线</t>
  </si>
  <si>
    <t>#01、#02、#03、#04、#09、#10、#13、#14、#15、#16、#17、#18、#21、#22、#23</t>
  </si>
  <si>
    <t>JH030120230210-007987</t>
  </si>
  <si>
    <t>#00、#05、#07、#08、#09</t>
  </si>
  <si>
    <t>JH030120230720-007446</t>
  </si>
  <si>
    <t>#01、#02、#03、#04、#11、#12、#16、#18</t>
  </si>
  <si>
    <t>石棠远桂线</t>
  </si>
  <si>
    <t>#01、#02、#03、#04、#11、#12</t>
  </si>
  <si>
    <t>2023-06-15 08:46:00</t>
  </si>
  <si>
    <t>2023-06-15 14:17:00</t>
  </si>
  <si>
    <t>石棠坪远航线</t>
  </si>
  <si>
    <t>JH030120230210-008002</t>
  </si>
  <si>
    <t>#01、#04、#07、#08、#09、#10、#11</t>
  </si>
  <si>
    <t>JH030120230720-007443</t>
  </si>
  <si>
    <t>#01、#02、#04、#05、#07</t>
  </si>
  <si>
    <t>#01、#02、#03、#10、#15、#18、#19、#22、#24、#27、#28、#31、#34、#35、#05-#06（B相）</t>
  </si>
  <si>
    <t>#01、#02、#03、#10、#15、#18、#19、#22、#24、#27、#28、#32、#37、#39、#40、#43</t>
  </si>
  <si>
    <t>#01、#04、#05、#07、#12、#16、#19、#22、#23</t>
  </si>
  <si>
    <t>#01、#02、#03、#04、#07、#09、#10、#14、#15、#16、#17</t>
  </si>
  <si>
    <t>#01、#02、#04、#07、#11、#12、#16、#18、#18-1、#19、#20、#22、#24、#26、#27</t>
  </si>
  <si>
    <t>2023-02-27 08:31:00</t>
  </si>
  <si>
    <t>2023-02-27 12:16:00</t>
  </si>
  <si>
    <t>#00、#03、#04、#06、#07、#08、#10、#11、#13、#14、#15、#18</t>
  </si>
  <si>
    <t>JH030120221230-001835</t>
  </si>
  <si>
    <t>2023-03-30 08:39:00</t>
  </si>
  <si>
    <t>2023-03-30 14:05:00</t>
  </si>
  <si>
    <t>2023-08-01 08:29:00</t>
  </si>
  <si>
    <t>2023-08-01 12:24:00</t>
  </si>
  <si>
    <t>JH030120221229-058578</t>
  </si>
  <si>
    <t>#00、#03、#04、#06、#07、#08、#10、#11、#13、#14、#15、#18、#10-#11（C相）</t>
  </si>
  <si>
    <t>JH030120221230-032534</t>
  </si>
  <si>
    <t>JH030120221230-063803</t>
  </si>
  <si>
    <t>#01、#02、#04、#06、#08、#09、#11、#12</t>
  </si>
  <si>
    <t>2023-03-30 14:06:00</t>
  </si>
  <si>
    <t>2023-08-03 08:38:00</t>
  </si>
  <si>
    <t>2023-08-03 12:29:00</t>
  </si>
  <si>
    <t>#01、#02、#04、#06、#08、#09、#11、#12、#13</t>
  </si>
  <si>
    <t>JH030120230103-015759</t>
  </si>
  <si>
    <t>JH030120221230-006115</t>
  </si>
  <si>
    <t>#01、#02、#04、#05、#06、#07、#08、#13、#14</t>
  </si>
  <si>
    <t>#00、#01、#02、#03、#04、#09、#10</t>
  </si>
  <si>
    <t>JH030120221230-006111</t>
  </si>
  <si>
    <t>#01、#04、#05</t>
  </si>
  <si>
    <t>JH030120230103-016394</t>
  </si>
  <si>
    <t>#00、#04</t>
  </si>
  <si>
    <t>JH030120230103-016612</t>
  </si>
  <si>
    <t>#00、#01、#04、#09、#11、#12</t>
  </si>
  <si>
    <t>#00、#01、#02、#05、#06、#07、#09</t>
  </si>
  <si>
    <t>#01、#04、#05、#06</t>
  </si>
  <si>
    <t>泮西线坦尾乙支线</t>
  </si>
  <si>
    <t>JH030120230103-016998</t>
  </si>
  <si>
    <t>北增甲线</t>
  </si>
  <si>
    <t xml:space="preserve">#99、#100、跳线串：#34、#56、#62、#74、#91、#97、#98、#101、#102、#103、#104
</t>
  </si>
  <si>
    <t>容志松</t>
  </si>
  <si>
    <t>2023-06-15 09:06:00</t>
  </si>
  <si>
    <t>2023-06-29 15:06:00</t>
  </si>
  <si>
    <t>跳线串：#01、#03、#05、#08、#12、#14、#15、#16、#17、#20、#26
（抽检08）</t>
  </si>
  <si>
    <t>耐张线夹：#1、#03、#05、#08、#14、#15、#16、#17、#20、#26、#34、#36、#38、#56、#62、#74、#82、#83、#86、#90、#91、#92、#97、#98、#101、#102、#103、#104
接续管：#3-#4（左相）、#8-#9（中相）、#9-#10（三相）、#11-#12（三相、左地线）、#14-#15（三相）、#17-#18（中相、右相）、#23-#24（左地线）、#24-#25（左地线）、#32-#32+1（左相、中相）、#36-#37（左地线）、#37-#38（三相、左地线）、#38-#39（三相）、#40-#41（中相、右相）、#43-#44（三相、左地线）、#44-#45（三相）、#49-#50（左相、中相）、#50-#51（中相）、#51-#52（三相）、#53-#54（三相、左地线）、#57-#58（三相、左地线）、#58-#59（左相）、#60-#61（三相、左地线）、#61-#62（三相、左地线）、#65-#66（中相、右相）、#66-#67（左地线）、#68-#69（三相）、#72-#73（三相）、#73-#74（中相、右相）、#74-#75（中相、右相）、#76-#77（三相）</t>
  </si>
  <si>
    <t>2023-05-04 09:12:00</t>
  </si>
  <si>
    <t>2023-05-05 14:12:00</t>
  </si>
  <si>
    <t>#84、#85、#98、#99、#100</t>
  </si>
  <si>
    <t>2023-06-29 09:25:00</t>
  </si>
  <si>
    <t>2023-06-30 11:25:00</t>
  </si>
  <si>
    <t>JH030120230103-019279</t>
  </si>
  <si>
    <t>#99、#100、跳线串：#34、#56、#62、#74、#91、#97、#98、#101、#102、#103、#104</t>
  </si>
  <si>
    <t>2023年11月30日</t>
  </si>
  <si>
    <t>2023-11-06 08:26:00</t>
  </si>
  <si>
    <t>2023-11-06 15:04:00</t>
  </si>
  <si>
    <t>JH030120230104-000719</t>
  </si>
  <si>
    <t>北增乙线</t>
  </si>
  <si>
    <t>#93、#94跳线串：#33、#52、#58、#63、#68、#70、#72、#91、#92、#94、#95、#97、#98</t>
  </si>
  <si>
    <t>潘永洪</t>
  </si>
  <si>
    <t>2023-06-01 08:40:00</t>
  </si>
  <si>
    <t>2023-06-01 13:18:00</t>
  </si>
  <si>
    <t>JH030120230103-019817</t>
  </si>
  <si>
    <t>跳线串：#01、#03、#05、#08、#12、#14、#15、#16、#17、#20、#25（抽检08）</t>
  </si>
  <si>
    <t>JH030120230103-019816</t>
  </si>
  <si>
    <t>耐张线夹：#1、#03、#05、#08、#12、#14、#15、#16、#17、#20、#25、#33、#34、#36、#52、#58、#63、#68、#70、#72、#77、#80、#84、#85、#86、#91、#92、#95、#96、#97、#98
接续管：#3-#4（左相）、#8-#9（中相）、#9-#10（三相）、#11-#12（三相、左地线）、#14-#15（三相）、#17-#18（中相、右相）、#23-#24（左地线）、#24-#25（左地线）、#32-#32+1（左相、中相）、#36-#37（左地线）、#37-#38（三相、左地线）、#38-#39（三相）、#40-#41（中相、右相）、#43-#44（三相、左地线）、#44-#45（三相）、#49-#50（左相、中相）、#50-#51（中相）、#51-#52（三相）、#53-#54（三相、左地线）、#57-#58（三相、左地线）、#58-#59（左相）、#60-#61（三相、左地线）、#61-#62（三相、左地线）、#65-#66（中相、右相）、#66-#67（左地线）、#68-#69（三相）、#72-#73（三相）、#73-#74（中相、右相）、#74-#75（中相、右相）、#76-#77（三相）</t>
  </si>
  <si>
    <t>#79、#80、#93、#94</t>
  </si>
  <si>
    <t>2023-06-20 09:03:00</t>
  </si>
  <si>
    <t>2023-06-20 14:04:00</t>
  </si>
  <si>
    <t>北茶甲线</t>
  </si>
  <si>
    <t>#40、#41、#46、#48、#49、#50、#51、#59、#60、#61、#62、#63、#64</t>
  </si>
  <si>
    <t>邓茂村</t>
  </si>
  <si>
    <t>2023-05-04 08:48:00</t>
  </si>
  <si>
    <t>2023-05-04 12:40:00</t>
  </si>
  <si>
    <t>JH030120230103-020249</t>
  </si>
  <si>
    <t>#01（跳线串）、#02（跳线串）#03、#06、#07、#10、#11、#16、#17、#19（抽检#01）</t>
  </si>
  <si>
    <t>JH030120230103-020759</t>
  </si>
  <si>
    <t>耐张线夹：#01、#02、#04、#05、#12、#13、#14、#15、#18、#20、#21、#28、#33、#36、#38、#39、#44、#45、#47、#52、#53、#54、#55、#56、#57、#58、#65、#66
接续管：#08-#09（三相）、#26-#27（三相）、#36-#37（三相）、#47-#48（三相）、#53-#54（A相）、#54-#55（A相）、#55-#56（三相）</t>
  </si>
  <si>
    <t>2023-05-05 08:46:00</t>
  </si>
  <si>
    <t>2023-05-05 11:36:00</t>
  </si>
  <si>
    <t>JH030120230103-020760</t>
  </si>
  <si>
    <t>#53、#54、#55、#56、#57</t>
  </si>
  <si>
    <t>2023-05-15 11:31:00</t>
  </si>
  <si>
    <t>2023-05-30 11:31:00</t>
  </si>
  <si>
    <t>系统查询待周发布</t>
  </si>
  <si>
    <t>JH030120230103-020880</t>
  </si>
  <si>
    <t>已完成，匹配避雷器红外检测</t>
  </si>
  <si>
    <t>北茶乙线</t>
  </si>
  <si>
    <t>JH030120230103-020882</t>
  </si>
  <si>
    <t>#01（跳线串）、#03、#06、#07、#10、#11、#16、#17、#19（抽检#01）</t>
  </si>
  <si>
    <t>JH030120230103-020881</t>
  </si>
  <si>
    <t>耐张线夹：#01、#02、#04、#05、#12、#13、#14、#15、#18、#20、#21、#28、#33、#36、#38、#39、#44、#45、#47、#52、#53、#54、#55、#56、#57、#58、#65、#66、#67
接续管：#08-#09（三相）、#26-#27（三相）、#36-#37（三相）、#47-#48（三相）、#54-#55（A相）、#55-#56（三相）</t>
  </si>
  <si>
    <t>JH030120230103-020885</t>
  </si>
  <si>
    <t>2023-05-20 11:23:00</t>
  </si>
  <si>
    <t>2023-05-30 11:23:00</t>
  </si>
  <si>
    <t>JH030120230103-020883</t>
  </si>
  <si>
    <t>北汉甲线</t>
  </si>
  <si>
    <t>#38、#42（跳线串）、#43（跳线串）、#44（跳线串）、#45、#46、#47（跳线串）、#48、#49、#50（跳线串）、#51（跳线串）、#52（跳线串）、#54、#55、#56、#58、#60、#61、#65、#66</t>
  </si>
  <si>
    <t>JH030120230103-020884</t>
  </si>
  <si>
    <t>#05、#20、#23、#24、#25、#26、#27、#28、#30、#31、#32、#33（抽检#20）</t>
  </si>
  <si>
    <t>JH030120230103-031909</t>
  </si>
  <si>
    <t>耐张线夹：#01、#02、#04、#06、#14、#15、#16、#18、#19、#21、#22、#29、#34、#37、#39、#40、#41、#42、#43、#44、#46、#47、#51、#52、#53、#57、#59、#62、#64、#67、#68
接续管：#05-#06（三相）、#09-#10（三相）、#21-#22（B相、C相）、#22-#23（C相）、#23-#24（B相）</t>
  </si>
  <si>
    <t>#42、#43、#44、#45、#46、#47、#48、#49、#50、#51、#52</t>
  </si>
  <si>
    <t>2023-05-07 08:30:00</t>
  </si>
  <si>
    <t>2023-05-07 15:30:00</t>
  </si>
  <si>
    <t>JH030120230217-001302</t>
  </si>
  <si>
    <t>北汉乙线</t>
  </si>
  <si>
    <t>#38、#42（跳线串）、#43（跳线串）、#44（跳线串）、#45、#46、#47（跳线串）、#48、#49、#50（跳线串）、#51（跳线串）、#52（跳线串）、#54、#55、#56、#58、#60、#61、#65、#66、#68（跳线串）</t>
  </si>
  <si>
    <t>JH030120230103-031906</t>
  </si>
  <si>
    <t>【JH030120230721-006604】</t>
  </si>
  <si>
    <t>JH030120230103-031902</t>
  </si>
  <si>
    <t>关注（7-9月关键）</t>
  </si>
  <si>
    <t>北嘉甲线</t>
  </si>
  <si>
    <t>#02、#04、#05、#08、#09、#11、#12、#13、#14、#15、#16、#18、#19（跳线串）#20、#21（跳线串）、#22、#23、#24、#25、#26、#27（抽检13）</t>
  </si>
  <si>
    <t>梁嘉亮</t>
  </si>
  <si>
    <t>2023-05-07 08:51:00</t>
  </si>
  <si>
    <t>2023-05-07 11:54:00</t>
  </si>
  <si>
    <t>已完成，220kV北嘉甲线禁飞区段</t>
  </si>
  <si>
    <t>#01、#02、#03、06、#07、#10、#17、#18、#21、#28</t>
  </si>
  <si>
    <t>2023-05-07 08:52:00</t>
  </si>
  <si>
    <t>2023-05-07 11:46:00</t>
  </si>
  <si>
    <t>JH030120230103-032115</t>
  </si>
  <si>
    <t>已完成，220kV北嘉甲线导地线耐张线夹</t>
  </si>
  <si>
    <t>北嘉乙线</t>
  </si>
  <si>
    <t>#04、#05、#07（跳线串）、#08、#09、#11、#12、#13、#14、#15、#16、#18、#19（跳线串）、#20、#21、#22、#23、#24、#25、#26、#27（抽检13）</t>
  </si>
  <si>
    <t>2023-05-07 08:50:00</t>
  </si>
  <si>
    <t>JH030120230103-032114</t>
  </si>
  <si>
    <t>已完成，220kV北嘉乙线禁飞区段</t>
  </si>
  <si>
    <t>2023-05-07 11:50:00</t>
  </si>
  <si>
    <t>JH030120230609-003381</t>
  </si>
  <si>
    <t>已完成，220kV北嘉乙线导地线耐张线夹</t>
  </si>
  <si>
    <t>嘉凯甲线</t>
  </si>
  <si>
    <t>跳线串：#39、#40
悬垂串：#30、#32、#33、#36、#37、#38</t>
  </si>
  <si>
    <t>卢启和</t>
  </si>
  <si>
    <t>2023-07-03 08:37:00</t>
  </si>
  <si>
    <t>2023-07-03 11:00:00</t>
  </si>
  <si>
    <t>跳线串：#05、#08、#12、#23
悬垂串：#07、#09、#14-#19、#24、#28、#29、（抽检#09）</t>
  </si>
  <si>
    <t>#01、#02、#03、#04、#05、#06、#08、#10、#11、#12、#13、#20、#21、#22、#23、#25、#26、#27、#31、#34、#35、#39、#40</t>
  </si>
  <si>
    <t xml:space="preserve">【JH030120230103-019816】
</t>
  </si>
  <si>
    <t>嘉凯乙线</t>
  </si>
  <si>
    <t>JH030120230103-032505</t>
  </si>
  <si>
    <t>茶汉甲线</t>
  </si>
  <si>
    <t>#03、#04、#05、#07、#08、#09、#10、#11、#22、#51、#52、#57、#59、#68、#69、#72</t>
  </si>
  <si>
    <t>#01-#11 17
#22 4年
#51-#72 11</t>
  </si>
  <si>
    <t>黄灿明</t>
  </si>
  <si>
    <t xml:space="preserve">【JH030120230103-020250】
</t>
  </si>
  <si>
    <t>JH030120230103-032871</t>
  </si>
  <si>
    <t>#39、#42、#48（抽检#39）</t>
  </si>
  <si>
    <t xml:space="preserve">【JH030120230103-020252】
</t>
  </si>
  <si>
    <t>JH030120230103-033018</t>
  </si>
  <si>
    <t>耐张线夹：#01、#02、#03、#06、#12、#13、#14、#15、#16、#17、#18、#21、#23、#24、#25、#29、#33、#34、#35、#36、#37、#41、#43、#44、#45、#46、#47、#48、#49、#50、#53、#55、#56、#58、#60、#62、#64、#65、#67、#70、#71、#72、#73、#74
接续管：#03-#04（红相）、#06-#07（红相、黄相）、#09-#10（三相、地线）、#10-#11（红相）、#18-#19（三相）</t>
  </si>
  <si>
    <t>2023-07-25 08:32:00</t>
  </si>
  <si>
    <t>2023-07-25 12:35:00</t>
  </si>
  <si>
    <t>【JH030120230103-020251】</t>
  </si>
  <si>
    <t>#03、#06、#09
#13、#14、#15、#16</t>
  </si>
  <si>
    <t>13
1</t>
  </si>
  <si>
    <t>【JH030120230103-020249】</t>
  </si>
  <si>
    <t>JH030120230103-033082</t>
  </si>
  <si>
    <t>茶汉甲线民营甲支线</t>
  </si>
  <si>
    <t>2023-07-25 08:33:00</t>
  </si>
  <si>
    <t>【JH030120230103-020759】</t>
  </si>
  <si>
    <t>JH030120230104-000052</t>
  </si>
  <si>
    <t>茶汉甲线太和乙支线</t>
  </si>
  <si>
    <t xml:space="preserve">【JH030120230103-020760】
</t>
  </si>
  <si>
    <t>JH030120230104-000055</t>
  </si>
  <si>
    <t>茶汉乙线</t>
  </si>
  <si>
    <t>#04、#05、#07、#08、#09、#10、#11、#22、#26、#27、#28、#30、#31、#32、#36、#38、#51、#52、#57、#59、#68、#69、#73、#74</t>
  </si>
  <si>
    <t>2023-07-26 08:33:00</t>
  </si>
  <si>
    <t>2023-07-26 16:33:00</t>
  </si>
  <si>
    <t>【JH030120230103-020880】</t>
  </si>
  <si>
    <t>JH030120230104-000050</t>
  </si>
  <si>
    <t>#39、#42、#46（抽检#39）</t>
  </si>
  <si>
    <t>【JH030120230103-020882】</t>
  </si>
  <si>
    <t>2023-07-26 08:29:00</t>
  </si>
  <si>
    <t>2023-07-26 16:29:00</t>
  </si>
  <si>
    <t xml:space="preserve">【JH030120230103-020881】
</t>
  </si>
  <si>
    <t>JH030120230104-000072</t>
  </si>
  <si>
    <t>#04、#05、#07、#08
#09、#10、#11、#12
#13、#14、#15、#16</t>
  </si>
  <si>
    <t>13
11
1</t>
  </si>
  <si>
    <t>【JH030120230103-020885】</t>
  </si>
  <si>
    <t>JH030120230104-000077</t>
  </si>
  <si>
    <t>茶汉乙线民营乙支线</t>
  </si>
  <si>
    <t xml:space="preserve">【JH030120230103-020883】
</t>
  </si>
  <si>
    <t>JH030120230104-000076</t>
  </si>
  <si>
    <t>茶汉乙线太和丙支线</t>
  </si>
  <si>
    <t>2023-07-26 08:27:00</t>
  </si>
  <si>
    <t>2023-07-26 16:27:00</t>
  </si>
  <si>
    <t xml:space="preserve">【JH030120230103-020884】
</t>
  </si>
  <si>
    <t>茶汉丙线</t>
  </si>
  <si>
    <t>#01、#23、#24、#25、#27、#33、#34、#35、#36、#87、#88、#90、#97、#98</t>
  </si>
  <si>
    <t>陈志辉（首席）</t>
  </si>
  <si>
    <t>2023-07-26 08:40:00</t>
  </si>
  <si>
    <t>2023-07-26 16:23:00</t>
  </si>
  <si>
    <t>#49、#50、#51、#52、#54、#71、#72、#73、#74、#75、#76、#78、#79、#80、#81、#82、#83、#85、#86（抽检#49）</t>
  </si>
  <si>
    <t>JH030120230104-000104</t>
  </si>
  <si>
    <t>耐张线夹：#01、#02、#03、#06、#08、#11、#13、#14、#15、#16、#17、#18、#22、#25、#26、#27、#33、#35、#36、#38、#40、#41、#42、#43、#44、#45、#47、#48、#53、#55、#57、#58、#59、#60、#61、#63、#65、#66、#67、#68、#69、#70、#73、#74、#77、#81、#87、#89、#90、#91、#94、#95、#96、#99、#100、#103、#104、#105、#106
接续管：#06-#07（三相）、#07-#08（左地线）、#08-#09（绿相）、#10-#11（右地线）、#11-#12（绿相、红相）、#12-#13（三相、地线）、#14-#15（右地线）、#22-#23（红相、左地线）、#45-#46（三相、地线）、#64-#65（黄相）、#72-#73（绿相）、#73-#74（绿相）、#74-#75（左地线）</t>
  </si>
  <si>
    <t>2023-02-24 08:33:00</t>
  </si>
  <si>
    <t>2023-02-24 11:27:00</t>
  </si>
  <si>
    <t>JH030120230104-000105</t>
  </si>
  <si>
    <t>#13、#16、#17、#78、#79、#81、#82</t>
  </si>
  <si>
    <t>21
9
1</t>
  </si>
  <si>
    <t>2023-07-26 08:24:00</t>
  </si>
  <si>
    <t>2023-07-26 16:24:00</t>
  </si>
  <si>
    <t>JH030120230104-000589</t>
  </si>
  <si>
    <t>茶汉丙线竹料丙支线</t>
  </si>
  <si>
    <t>#03、#04、#06、#07、#09</t>
  </si>
  <si>
    <t>2023-07-26 16:30:00</t>
  </si>
  <si>
    <t>【JH030120230721-006604】涉及到迁改线路名称变更，改为汉钟乙线竹料丙支线。</t>
  </si>
  <si>
    <t>#01、#02、#05、#08、#10</t>
  </si>
  <si>
    <t>【JH030120230103-031902】</t>
  </si>
  <si>
    <t>JH030120230104-000629</t>
  </si>
  <si>
    <t>#02、#03、#04、#05</t>
  </si>
  <si>
    <t>【JH030120230103-031906】</t>
  </si>
  <si>
    <t>JH030120230104-000628</t>
  </si>
  <si>
    <t>茶汉丙线钟落潭乙支线</t>
  </si>
  <si>
    <t>2023-07-26 08:35:00</t>
  </si>
  <si>
    <t>2023-07-26 16:32:00</t>
  </si>
  <si>
    <t xml:space="preserve">【JH030120230103-032115】
</t>
  </si>
  <si>
    <t>JH030120230901-012723</t>
  </si>
  <si>
    <t>茶汉丙线太和甲支线</t>
  </si>
  <si>
    <t>2023-07-26 08:45:00</t>
  </si>
  <si>
    <t>2023-07-26 16:20:00</t>
  </si>
  <si>
    <t>【JH030120230103-032114】</t>
  </si>
  <si>
    <t>JH030120230707-007369</t>
  </si>
  <si>
    <t>汉嘉线</t>
  </si>
  <si>
    <t>#04、#05、#07、#08、#10、#13、#15、#16、#18、#19、#21、#23、#24、#26、#28、#30、#32-#35</t>
  </si>
  <si>
    <t>14
11
4</t>
  </si>
  <si>
    <t>谭颂华</t>
  </si>
  <si>
    <t>2023-08-14 08:00:00</t>
  </si>
  <si>
    <t>2023-08-14 13:44:00</t>
  </si>
  <si>
    <t>#39-#43、#45-#47、#49、#54-#60、#62-#65、#77-#79、#81、#83、#84、#87、#89、#90-#92（抽检#90、#91）</t>
  </si>
  <si>
    <t>JH030120230707-007271</t>
  </si>
  <si>
    <t>#01、#02、#03、#04、#06、#09、#10、#11、#12、#14、#17、#20、#22、#24、#25、#27、#28、#29、#30、#31、#36、#37、#38、#39、#40、#41、#42、#43、#44、#45、#46、#48、#49、#50、#51、#53、#54、#61、#64、#65、#66、#67、#68、#69、#72、#73、#75、#76、80、#88、#93、#94、#100、#101</t>
  </si>
  <si>
    <t>JH030120230714-005068</t>
  </si>
  <si>
    <t>汉嘉线龙归乙支线</t>
  </si>
  <si>
    <t>#27、#28、#31、#32、#33、#34、#35、#36、#38、#39、#40、#41、#42、#44、#45、#46、#47、#49</t>
  </si>
  <si>
    <t>JH030120221229-056235</t>
  </si>
  <si>
    <t>#00、#01、#02、#03、#04、#05、#06、#07、#09、#10、#11、#12、#13、#14、#15、#16、#17、#18、#19、#20、#21、#22（抽检#21、#22）、#25</t>
  </si>
  <si>
    <t>#00、#08、#23、#24、#25、#26、#29、#30、#34、#37、#43、#44、#46、#48、#49</t>
  </si>
  <si>
    <t>汉嘉线元洲乙支线</t>
  </si>
  <si>
    <t>#13、#21、#22、#24、#25（抽检#25）</t>
  </si>
  <si>
    <t>2023-08-22 08:39:00</t>
  </si>
  <si>
    <t>2023-08-22 14:39:00</t>
  </si>
  <si>
    <t>#00、#01、#03、#08、#09、#10、#11、#12、#14、#15、#16、#17、#18、#19、#20、#23、#26、#27</t>
  </si>
  <si>
    <t>2023-08-22 08:25:00</t>
  </si>
  <si>
    <t>2023-08-22 14:43:00</t>
  </si>
  <si>
    <t>JH030120221229-057957</t>
  </si>
  <si>
    <t>汉马线</t>
  </si>
  <si>
    <t>#01、#04</t>
  </si>
  <si>
    <t>刘薇</t>
  </si>
  <si>
    <t>2023-10-18 08:40:00</t>
  </si>
  <si>
    <t>2023-10-18 11:45:00</t>
  </si>
  <si>
    <t>JH030120230103-032950</t>
  </si>
  <si>
    <t>汉马线竹料甲支线</t>
  </si>
  <si>
    <t>2023-10-23 08:30:00</t>
  </si>
  <si>
    <t>2023-10-23 14:30:00</t>
  </si>
  <si>
    <t>SCWH0301230920005655</t>
  </si>
  <si>
    <t>#01、#04-#07、#10、#12、#13、#15、#16</t>
  </si>
  <si>
    <t>关注（7-9月重要</t>
  </si>
  <si>
    <t>汉钟线</t>
  </si>
  <si>
    <t>#09、#10</t>
  </si>
  <si>
    <t>陈有英</t>
  </si>
  <si>
    <t>2023-08-29 08:30:00</t>
  </si>
  <si>
    <t>2023-08-29 11:53:00</t>
  </si>
  <si>
    <t>JH030120221229-058189</t>
  </si>
  <si>
    <t>#01、#02、#03、#04、#07、#08、#11、#12、#13、#16、#17</t>
  </si>
  <si>
    <t>2023-08-29 15:55:00</t>
  </si>
  <si>
    <t>汉钟线竹料乙支线</t>
  </si>
  <si>
    <t>#00、#01、#06、#07、#09、#10</t>
  </si>
  <si>
    <t>2023-08-29 08:31:00</t>
  </si>
  <si>
    <t>2023-08-29 15:23:00</t>
  </si>
  <si>
    <t>汉人甲线</t>
  </si>
  <si>
    <t>#05、#07、#08、#13、#15、#16、#18、#19、#21、#23、#24、#26、#28、#30、#32、#33、#34、#35</t>
  </si>
  <si>
    <t>2023-10-23 08:57:00</t>
  </si>
  <si>
    <t>2023-10-23 16:20:00</t>
  </si>
  <si>
    <t>JH030120230104-000043</t>
  </si>
  <si>
    <t>#39、#48、#53、#54、#56、#57、#58、#59、#60、#61、#62、#63、#64、#66、#68、#69、#70、#71、#72、#73、#75（抽检#60）</t>
  </si>
  <si>
    <t>#01、#02、#03、#04、#06、#09、#10、#11、#12、#14、#17、#20、#22、#24、#25、#27、#28、#29、#30、#31、#36、#37、#38、#39、#40、#41、#42、#43、#44、#45、#46、#47、#48、#49、#50、#51、#52、#54、#55、#62、#65、#66、#67、#68、#74、#76、#77</t>
  </si>
  <si>
    <t>汉人甲线长榜甲支线</t>
  </si>
  <si>
    <t>#01（跳线串）、#03（跳线串）、#06</t>
  </si>
  <si>
    <t>2023-10-13 08:51:00</t>
  </si>
  <si>
    <t>2023-10-13 11:43:00</t>
  </si>
  <si>
    <t>JH030120230104-000044</t>
  </si>
  <si>
    <t>#00、#01、#02、#03、#04、#05、#07</t>
  </si>
  <si>
    <t>汉人乙线</t>
  </si>
  <si>
    <t>#05、#07、#08、#13、#15、#16、#18、#19、#21、#23、#25、#27、#30、#31、#32、#33、#34、#35</t>
  </si>
  <si>
    <t>#38、#42、#45、#48、#49、#50、#53、#55、#56、#57、#58、#59、#60、#61、#62、#63、#64、#68、#69、#70、#71、#73（抽检#60）</t>
  </si>
  <si>
    <t>#01、#02、#03、#04、#06、#09、#10、#11、#12、#14、#17、#20、#22、#24、#25、#27、#28、#29、#30、#31、#36、#37、#38、#39、#40、#41、#42、#43、#44、#45、#46、#47、#48、#49、#50、#51、#52、#54、#55、#62、#65、#66、#67、#68、#74</t>
  </si>
  <si>
    <t>汉人乙线长榜乙支线</t>
  </si>
  <si>
    <t>#04（跳线串）、#05（跳线串）、#06、#07（跳线串）</t>
  </si>
  <si>
    <t>汉太线</t>
  </si>
  <si>
    <t>#03-#06、#07、#08、#09、#14、#16（跳线）、#19、#20-#24、#26-#28、#29、#30、#33-#38、#42-#48、#49、#53、#55-#57、#60、#61</t>
  </si>
  <si>
    <t>梁伟照</t>
  </si>
  <si>
    <t>2023-08-30 08:55:00</t>
  </si>
  <si>
    <t>2023-08-31 08:55:00</t>
  </si>
  <si>
    <t>JH030120221229-058835</t>
  </si>
  <si>
    <t>#01、#02、#07、#08、#10-#13、#15-#18、#25、#29、#31、#32、#39-#41、#49-#54、#58、#59、#62</t>
  </si>
  <si>
    <t>2023-08-30 10:27:00</t>
  </si>
  <si>
    <t>2023-08-31 13:27:00</t>
  </si>
  <si>
    <t>JH030120221229-059684</t>
  </si>
  <si>
    <t>#14、#15、#16、#42</t>
  </si>
  <si>
    <t>2023-08-30 08:54:00</t>
  </si>
  <si>
    <t>2023-08-31 08:54:00</t>
  </si>
  <si>
    <t>汉太线九佛甲支线</t>
  </si>
  <si>
    <t>#01-#03、#05、#07-#10、#11、#14、#16、#17、#18、#19、#21、#23、#25、#27、#28、#29、#31、#35、#36</t>
  </si>
  <si>
    <t>汉云甲线</t>
  </si>
  <si>
    <t>#02、#06、#11-#14、#16-#27、#30、#35、#37、#38、#39、#41、#43</t>
  </si>
  <si>
    <t>2023-08-30 08:50:00</t>
  </si>
  <si>
    <t>2023-08-31 08:50:00</t>
  </si>
  <si>
    <t>#01-#05、#07-#10、#12、#15、#28-#34、#36、#37、#40、#42、#44、#45</t>
  </si>
  <si>
    <t>2023-08-31 13:28:00</t>
  </si>
  <si>
    <t>#01、#08-#10、#18、#19、#20-#24、#25、#26、#33-#36、#37-#39</t>
  </si>
  <si>
    <t>2023-08-30 09:28:00</t>
  </si>
  <si>
    <t>JH030120221229-063822</t>
  </si>
  <si>
    <t>汉云甲线九佛乙支线</t>
  </si>
  <si>
    <t>#01、#02、#08-#10、#12、#15-#19、#22、#24、#25、#26、#27、#29、#31、#33、#35-#37、#39、#43、#44</t>
  </si>
  <si>
    <t>#02、#06、#07</t>
  </si>
  <si>
    <t>汉云乙线</t>
  </si>
  <si>
    <t>#02、#03、#04、#05、#06、#09、#14、#15、#17、#19、#20、#21、#22、#23、#24、#26、#27、#28、#29、#30、#33、#34、#35、#36、#37、#38、#42、#44、#51</t>
  </si>
  <si>
    <t>2023-07-14 09:18:00</t>
  </si>
  <si>
    <t>2023-07-14 12:12:00</t>
  </si>
  <si>
    <t>#01、#02、#07、#08、#10、#11、#12、#13、#15、#16、#17、#18、#25、#29、#31、#32、#39、#40、#41、#42、#43、#46-#48、#50、#52、#53</t>
  </si>
  <si>
    <t>2023-07-14 09:19:00</t>
  </si>
  <si>
    <t>2023-07-14 12:13:00</t>
  </si>
  <si>
    <t>嘉人线</t>
  </si>
  <si>
    <t>#02（跳线2串）、#03、#04、#05、#06（跳线2串）、#08-#11、#13、#16-#19、#21-#23、#35-#38、#40、#42（抽检#13）</t>
  </si>
  <si>
    <t>2023-09-07 08:38:00</t>
  </si>
  <si>
    <t>2023-09-07 11:23:00</t>
  </si>
  <si>
    <t>JH030120221229-063959</t>
  </si>
  <si>
    <t>#01、#02、#06、#07、#12、#20、#24、#25、#27、#28、#31、#32、#33、#34、#35、#39、#41、#43、#44</t>
  </si>
  <si>
    <t>嘉人线元洲甲支线</t>
  </si>
  <si>
    <t>2023-09-01 08:25:00</t>
  </si>
  <si>
    <t>2023-09-01 16:25:00</t>
  </si>
  <si>
    <t>2023-09-01 08:26:00</t>
  </si>
  <si>
    <t>2023-09-01 16:26:00</t>
  </si>
  <si>
    <t>嘉均甲线</t>
  </si>
  <si>
    <t>#01（跳线串）、#04（抽检#04）</t>
  </si>
  <si>
    <t>2023-10-30 08:59:00</t>
  </si>
  <si>
    <t>2023-10-30 12:31:00</t>
  </si>
  <si>
    <t>JH030120230104-000961</t>
  </si>
  <si>
    <t>#01、#02、#03、#05（#04）</t>
  </si>
  <si>
    <t>2023-10-10 08:36:00</t>
  </si>
  <si>
    <t>2023-10-12 11:15:00</t>
  </si>
  <si>
    <t>JH030120230104-004109</t>
  </si>
  <si>
    <t>嘉均乙线</t>
  </si>
  <si>
    <t>#02、#04（抽检#04）</t>
  </si>
  <si>
    <t>嘉龙线</t>
  </si>
  <si>
    <t>#01、#02、#08、#16、#31、#32、#33、#34、#37、#38、#42、#45、#51、#52、#53、#54、#56、#57</t>
  </si>
  <si>
    <t>2023-09-06 08:39:00</t>
  </si>
  <si>
    <t>2023-09-06 11:37:00</t>
  </si>
  <si>
    <t>JH030120221229-064619</t>
  </si>
  <si>
    <t>#17、#18、#24</t>
  </si>
  <si>
    <t>2023-09-25 09:23:00</t>
  </si>
  <si>
    <t>2023-09-26 15:23:00</t>
  </si>
  <si>
    <t>JH030120221229-060937</t>
  </si>
  <si>
    <t>嘉石线</t>
  </si>
  <si>
    <t>#04、#05（抽检#04）</t>
  </si>
  <si>
    <t>2023-10-12 08:37:00</t>
  </si>
  <si>
    <t>2023-10-12 11:13:00</t>
  </si>
  <si>
    <t>JH030120230104-004429</t>
  </si>
  <si>
    <t>#01、#02、#03、#04、#6、#7、#8、#16、#17、#18、#19（#09、#10）</t>
  </si>
  <si>
    <t>井马岭线</t>
  </si>
  <si>
    <t>#02、#05-#10、#16、#17、#19</t>
  </si>
  <si>
    <t>2023-09-18 08:41:00</t>
  </si>
  <si>
    <t>2023-09-18 11:56:00</t>
  </si>
  <si>
    <t>#01、#02、#03、#04、#11、#12、#13、#14、#15、#16、#18、#19、#20（#13、#16、#17）</t>
  </si>
  <si>
    <t>2023-09-18 11:43:00</t>
  </si>
  <si>
    <t>JH030120221229-061041</t>
  </si>
  <si>
    <t>凯陈夏隆线</t>
  </si>
  <si>
    <t>#03、#10</t>
  </si>
  <si>
    <t>JH030120221015-000556</t>
  </si>
  <si>
    <t>#01、#02、#03、#04、#04、#06、#08、#09、#11（#05、#07）</t>
  </si>
  <si>
    <t>凯陈夏苗航线</t>
  </si>
  <si>
    <t>茶均线</t>
  </si>
  <si>
    <t>#5、#7、#8、#9、#11</t>
  </si>
  <si>
    <t>陈志辉（高级）</t>
  </si>
  <si>
    <t>2023-07-10 09:04:00</t>
  </si>
  <si>
    <t>2023-07-10 12:04:00</t>
  </si>
  <si>
    <t>JH030120221229-062735</t>
  </si>
  <si>
    <t>#3、#4、#19、#20、#26、#31、#36、#37、#38、#39、#40、#42、#43、#44、#45、#46（抽检#3）</t>
  </si>
  <si>
    <t>花都中心第一小组</t>
  </si>
  <si>
    <t>耐张线夹：#1、#2、#6、#10、#12、#13、#14、#15、#16、#17、#18、#21、#22、#23、#24、#25、#27、#28、#29、#30、#32、#33、#34、#35、#37、#41、#47、#48、#49、#56、#57、#58
接续管或预绞丝：#27-#28(A相）、#27-#29(A相）、#27-#30(A相）、#27-#31(A相）、#27-#32(A相）、#27-#33(A相）、#27-#34(A相）、#27-#35(A相）、#27-#36(A相）</t>
  </si>
  <si>
    <t>2023-09-25 08:27:00</t>
  </si>
  <si>
    <t>2023-09-26 16:27:00</t>
  </si>
  <si>
    <t>茶均线集贤支线</t>
  </si>
  <si>
    <t>耐张线夹：#01</t>
  </si>
  <si>
    <t>JH030120221229-063084</t>
  </si>
  <si>
    <t>嘉集线</t>
  </si>
  <si>
    <t>#17、#18、#19、#20、#21、#22、#24、#25、#26、#27、#28、#29（跳线）、#30（跳线）（抽检#17）</t>
  </si>
  <si>
    <t>2023-07-12 09:30:00</t>
  </si>
  <si>
    <t>2023-07-12 12:19:00</t>
  </si>
  <si>
    <t>耐张线夹：#1、#2、#3、#5、#6、#7、#8、#15、#15、#16、#17、#23、#27、#29、#30、#31
接续管或预绞丝：#22-#23(B相）、#24-#25(A相）</t>
  </si>
  <si>
    <t>2023-07-17 09:31:00</t>
  </si>
  <si>
    <t>2023-07-18 11:41:00</t>
  </si>
  <si>
    <t>嘉马岭线</t>
  </si>
  <si>
    <t>#22、#30、#32、#33、#35</t>
  </si>
  <si>
    <t>#05、#07、#18、#19、#20、#21（抽检#21）</t>
  </si>
  <si>
    <t>耐张线夹：#01-#04、#06、#07、#07-1、#15-#18、#20、#23、#24、#26、#28、#29、#31、#34、#36、#39、#40
接续管：#09-#10（B相）、#11-#12（A相）、#12-#13（C相）、#23-#24（A相、右地线）、#29-#30（三相、地线）、#32-#33（右地线）、#35-#36（三相、地线）</t>
  </si>
  <si>
    <t>旋石线</t>
  </si>
  <si>
    <t>#04、#09、#12、#14、#15、#17、#23、#25、#26、#32、#33-#37、#40（跳线）</t>
  </si>
  <si>
    <t>17
16
7</t>
  </si>
  <si>
    <t>#01（跳线2串）、#03（抽检#03）</t>
  </si>
  <si>
    <t>耐张线夹：#1、#02、#05、#06、#08、#10、#11、#13、#16、#18、#21、#22、#23、#24、#26、#27、#28、#29、#30、#31、#38、#39、#40、#41
接续管：#12-#13（三相）、#18-#19（三相）、#20-#21（左地线）、#21-#22（A相）、#25-#26（C相）、#26-#27（A相、B相）</t>
  </si>
  <si>
    <t>2023-10-16 08:08:00</t>
  </si>
  <si>
    <t>2023-10-16 14:08:00</t>
  </si>
  <si>
    <t>JH030120230104-004432</t>
  </si>
  <si>
    <t>旋石线马岗乙支线</t>
  </si>
  <si>
    <t>2023-11-16 08:29:00</t>
  </si>
  <si>
    <t>2023-11-16 10:03:00</t>
  </si>
  <si>
    <t>JH030120230104-004676</t>
  </si>
  <si>
    <t>花绿甲线</t>
  </si>
  <si>
    <t>#02、#04、#05、#06、#07（跳线串）、#08、#09、#10、#11、#12、#14、#45（跳线串）、#50（跳线串）、#60（跳线串）、#67、#68、#69（跳线串）、#71、#72、#73、#74、#75、#76、#104、#105、#106、#107、#113、#115、#116、#119、#120（跳线串）、#121、#142（跳线串）、#143、#144、#145、#147（跳线串）、#148、#150、#151、#152、#153</t>
  </si>
  <si>
    <t>叶翔</t>
  </si>
  <si>
    <t>薛永伦</t>
  </si>
  <si>
    <t>花都中心</t>
  </si>
  <si>
    <t>2023-06-06 08:37:00</t>
  </si>
  <si>
    <t>2023-06-25 12:03:00</t>
  </si>
  <si>
    <t>JH030120221229-056097</t>
  </si>
  <si>
    <t>已建6月月计划</t>
  </si>
  <si>
    <t>#77、#94（跳线串）、#99（跳线串）（抽检#94）</t>
  </si>
  <si>
    <t>#01、#03、#07、#13、#15、#20、#21、#24、#29、#33、#40、#43、#45、#50、#55、#60、#66、#69、#70、#78、#79、#80、#83、#86、#91、#94、#95、#99、#102、#103、#108、#109、#110、#111、#112、#114、#117、#118、#120、#122、#124、#126、#128、#129、#132、#134、#135、#136、#139、#142、#146、#147、#149、#154
#03-#04（左地线）、#04-#05（A相）、#05-#06（BC相）、#10-#11（A相）、#11-#12（BC相）、#15-#16（A相）、#21-#22（ABC相）、#23-#24（B相）、#25-#26（AC相）、#26-#27（B相）、#26(左地线）、#31-#32（C相）、#32-#33（AB相）、#35-#36（A相）、#40-#41（C相）、#45-#46（AB相）、#47-#48（C相）、#49-#50（B相）、#54-#55（C相）、#55-#56（B相）、#56-#57（A相）、#61-#62（B相）、#64-#65（A相）、#76-#77（ABC相）、#85-#86（B相）、#87-#88（A相）、#89-#90（C相）、#91-#92（A相）、#92-#93（A相）、#97-#98（BC相）、#105-#106（ABC相）、#115-#116（A相）、#118-#119（BC相）、#129-#130（ABC相）、#134-#135（ABC相）、#143-#144（C相）</t>
  </si>
  <si>
    <t>#137、#138、#139</t>
  </si>
  <si>
    <t>花绿乙线</t>
  </si>
  <si>
    <t>#01（跳线串）、#02、#03（跳线串）、#04、#05、#06、#08、#09、#10、#11、#12、#14、#43（跳线串）、#67、#68、#70（跳线串）、#71、#72、#73、#74、#75、#76、#104、#105、#106、#107、#113、#115、#116、#119、#121、#143、#144、#145、#148、#150、#151、#152、#153</t>
  </si>
  <si>
    <t>#77、#103（跳线串）（抽检#77）</t>
  </si>
  <si>
    <t>#01、#03、#07、#13、#15、#20、#21、#24、#29、#33、#40、#43、#45、#50、#55、#60、#66、#69、#70、#78、#79、#80、#83、#86、#91、#94、#95、#99、#102、#103、#108、#109、#110、#111、#112、#114、#117、#118、#120、#122、#124、#126、#128、#129、#132、#134、#135、#136、#139、#142、#146、#147、#149、#154
#03-#04（右地线）、#05-#06（ABC相）、#10-#11(右地线）、#11-#12（ABC相）、#17-#18(右地线）、#21-#22（ABC相、右地线）、#25-#26（A相）、#26-#27（BC相、右地线）、#26（右地线）、#31-#32（A相）、#32-#33（BC相、右地线）、#40-#41（A相）、#43-#44（右地线）、#44-#45（C相、右地线）、#46-#47（B相）、#48-#49（右地线）、#49-#50（C相）、#51-#52（B0相）、#52-#53（A相）、#55-#56（C相、右地线）、#57-#58（B相）、#58-#59（A相）、#60-#61（右地线）、#61-#62（C相）、#64-#65（B相）、#65-#66（A相、右地线）、#69-#70（A相）、#76-#77（ABC相、右地线）、#85-#86（A相）、#87-#88（C相）、#89-#90（右地线、B相）、#91-#92（AB相、右地线）、#95-#96（右地线）、#97-#98（C相）、#105-#106（ABC相、右地线）、#116-#117（右地线）、#118-#119（AB相）、#121-#122（A相）、#129-#130（ABC相、右地线）、#132-#133（C相、右地线）、#134-#135（ABC相）、#142-#143（A相）、#143-#144（C相）、#144-#145（B相）、#149-#150（C相）、#151-#152（B相）</t>
  </si>
  <si>
    <t>#57、#58、#59</t>
  </si>
  <si>
    <t>花空甲线</t>
  </si>
  <si>
    <t>#03、#05、#06、#07、#09、#10、#11、#12、#14、#64（跳线串）、#67、#68、#69、#70、#72、#73、#105、#106、#107、#108、#109</t>
  </si>
  <si>
    <t>黄文锋</t>
  </si>
  <si>
    <t>2023-02-14 09:07:00</t>
  </si>
  <si>
    <t>2023-02-24 15:08:00</t>
  </si>
  <si>
    <t>#74、#75、#76、#77、#78、#80、#81、#97（跳线串）、#101（跳线串）（抽检#97）</t>
  </si>
  <si>
    <t>#01、#02、#04、#08、#13、#15、#21、#24、#30、#33、#41、#43、#50、#61、#65、#66、#69、#71、#79、#82、#86、#90、#94、#97、#98、#101、#103、#104、#110、#112、#113
#04-#05（A相）、#05-#06（C相）、#06-#07（B相）、#10-#11（AB相、左地线）、#12-#13（C相）、#15-#16（AB相）、#21-#22（ABC相、左地线）、#22-#23（A相）、#25-#26（B相）、#26-#27（B相、左地线）、#27-#28（C相）、#29-#30（A相）、#32-#33（BC相、左地线）、#36-#37（A相）、#42-#43（AC相）、#45-#46（B相）、#49-#50（AC相）、#52-#53（B相）、#54-#55（左地线）、#55-#56（AC相）、#60-#61（B相）、61-#62（左地线）、#63-#64（C相）、#73-#74（ABC相、左地线）、#87-#88（左地线）、#90-#91（左地线）、#92-#93（ABC相）、#96-#97（左地线）、#98-#99（ABC相）、#99-#100（A相、左地线）、#100-#101（AB相）、#106-#107（ABC相、左地线）、#109-#110（C相）</t>
  </si>
  <si>
    <t>JH030120221229-056115</t>
  </si>
  <si>
    <t>#80</t>
  </si>
  <si>
    <t>花空乙线</t>
  </si>
  <si>
    <t>#02（跳线串）、#03、#04（跳线串）、#05、#06、#07、#09、#10、#11、#12、#14、#67、#68、#69、#70、#71（跳线串）、#72、#73、#105、#106、#107、#108、#109</t>
  </si>
  <si>
    <t>#74、#75、#76、#77、#78、#80、#81、#104（跳线串）（抽检#81）</t>
  </si>
  <si>
    <t>#01、#02、#04、#08、#13、#15、#21、#24、#30、#33、#41、#43、#50、#61、#65、#66、#69、#71、#79、#82、#86、#90、#94、#97、#98、#101、#103、#104、#110、#112、#113
#02-#03（C相）、#04-#05（BC相）、#10-#11（AC相）、#11-#12（B相）、#15-#16（A相）、#17-#18（BC相）、#21-#22（AB相）、#23-#24（C相）、#26-#27（C相）、#28-#29（A相）、#30-#31（B相）、#32-#33（C相）、#35-#36（C相）、#38-#39（B相）、#44-#45（B相）、#46-#47（C相）、#51-#52（B相）、#54-#55（AC相）、#57-#58（B相）、#61-#62（AC相）、#64-#65（B相）、#73-#74（ABC相）、#74-#75（B相）、#88-#89（B相）、#92-#93（A相）、#94-#95（B相）、#98-#99（AC相）、#100-#101（B相）、#106-#107（ABC相）、#109-#110（C相）</t>
  </si>
  <si>
    <t>#36、#37、#38、#39、#44、#45、#78、#79、#80、#111</t>
  </si>
  <si>
    <t>空汉甲线</t>
  </si>
  <si>
    <t>#10、#14（跳线串）、#15（跳线串）、#36、#37、#41、#42、#43、#46（跳线串）</t>
  </si>
  <si>
    <t>黎国强</t>
  </si>
  <si>
    <t>2023-02-14 09:17:00</t>
  </si>
  <si>
    <t>2023-02-15 15:08:00</t>
  </si>
  <si>
    <t>JH030120221229-043150</t>
  </si>
  <si>
    <t>#01、#02、#03、#04、#05、#06、#07、#09、#10、#11、#12、#13、#14、#15、#20、#22、#29、#34、#39、#40、#45、#46
#25-#26（ABC相）、#26-#27（左地线）、#33-#34（ABC相）、#34-#35（左地线）、#35-#36（ABC相、左地线）、#41-#42（BC相）、#42-#43（左地线）</t>
  </si>
  <si>
    <t>JH030120221229-043151</t>
  </si>
  <si>
    <t>#03、#04、#05、#06、#07、#08、#09、#10、#11</t>
  </si>
  <si>
    <t>空汉乙线</t>
  </si>
  <si>
    <t>#36、#37、#41、#42、#43、#45（跳线串）</t>
  </si>
  <si>
    <t>JH030120221229-065869</t>
  </si>
  <si>
    <t>#01、#02、#03、#04、#05、#06、#07、#09、#10、#11、#12、#13、#14、#15、#20、#22、#29、#34、#39、#40、#45、#46
#23-#24（ABC相）、#30-#31（ABC相）、#35-#36（ABC相）、#37-#38（AC相）、#43-#44（B相）</t>
  </si>
  <si>
    <t>JH030120221229-065868</t>
  </si>
  <si>
    <t>#02</t>
  </si>
  <si>
    <t>空安甲线</t>
  </si>
  <si>
    <t>#02（跳线串）</t>
  </si>
  <si>
    <t>周靖钧</t>
  </si>
  <si>
    <t>2023-07-06 09:29:00</t>
  </si>
  <si>
    <t>2023-07-11 11:29:00</t>
  </si>
  <si>
    <t>JH030120230107-003701</t>
  </si>
  <si>
    <t>#01、#02、#03、#04、#05、#06、#07、#08、#09</t>
  </si>
  <si>
    <t>#06、#08</t>
  </si>
  <si>
    <t>空安乙线</t>
  </si>
  <si>
    <t>#07</t>
  </si>
  <si>
    <t>JH030120230107-003779</t>
  </si>
  <si>
    <t>空芙线</t>
  </si>
  <si>
    <t>#01（跳线串）、#02（跳线串）、#03（跳线串）、#05、#07、#08、#47、#48（跳线串）</t>
  </si>
  <si>
    <t>温耀坚</t>
  </si>
  <si>
    <t>2023-08-16 08:13:00</t>
  </si>
  <si>
    <t>2023-08-16 16:14:00</t>
  </si>
  <si>
    <t>JH030120230111-008256</t>
  </si>
  <si>
    <t>#09、#10、#11、#12、#14（跳线串）、#15、#18、#20、#21、#22、#24、#25、#26、#28、#29、#30、#32、#33、#34、#35（跳线串）、#37、#38、#40、#41、#42、#44、#45、#46（抽检#45跳线串、#46跳线串）</t>
  </si>
  <si>
    <t>#01、#02、#03、#04、#06、#13、#14、#16、#17、#19、#23、#27、#31、#35、#36、#39、#43、#48、#49、#50、#51、#57、#60、#62、#64、#65、#66、#68、#70、#71、#73、#75、#77、#78、#79、#80、#81
#09-#10（ABC相）、#11-#12（右地线）、#15-#16（A相、右地线）、#17-#18（B相）、#18-#19（B相）、#19-#20（B相、左地线）、#22-#23（A相）、#24-#25（AC相）、#36-#37（C相）、#39-#40（B相）、#41-#42（A相）、#44-#45（C相）、#45-#46（B相）、#55-#56（左地线）、#58-#59（A相）、#59-#60（B相）、#62-#63（C相）、#68-#69（ABC相）、#71-#72（C相）</t>
  </si>
  <si>
    <t>#01-#50</t>
  </si>
  <si>
    <t>空芙线梯面乙支线</t>
  </si>
  <si>
    <t>空梯线</t>
  </si>
  <si>
    <t>#05、#07、#08、#47</t>
  </si>
  <si>
    <t>#09、#10、#11、#12、#15、#16（跳线串）、#18、#19（跳线串）、#20、#21、#22、#24、#25、#26、#28、#29、#30、#32、#33、#34、#36（跳线串）、#37、#38、#40、#41、#42、#44、#45、#46（抽检#45跳线串、#46跳线串）</t>
  </si>
  <si>
    <t>#01、#02、#03、#04、#06、#13、#14、#16、#17、#19、#23、#27、#31、#35、#36、#39、#43、#48、#49、#50、#51
#09-#10（AB相）、#15-#16（A相）、#17-#18（B相）、#20-#21（AC相）、#22-#23（A相）、#23-#24（B相）、#27-#28（A相）、#39-#40（C相）、#41-#42（A相）、#43-#44（B相）、#45-#46（C相）</t>
  </si>
  <si>
    <t>JH030120230111-007925</t>
  </si>
  <si>
    <t>#08、#09、#15、#18、#43、#44、#46、#47</t>
  </si>
  <si>
    <t>JH030120230111-007924</t>
  </si>
  <si>
    <t>田空丙线</t>
  </si>
  <si>
    <t>#26、#27、#28（跳线串）、#29、#51（跳线串）、#52、#92、#94、#96、#97、#98（跳线串）</t>
  </si>
  <si>
    <t>王成</t>
  </si>
  <si>
    <t>JH030120230111-008120</t>
  </si>
  <si>
    <t>#53、#54、#55、#57、#58、#59、#61、#62、#63（跳线串）、#64（跳线串）、#65、#66、#67、#69、#70、#71、#73、#74、#75、#77、#78、#79、#80（跳线串）、#81、#83（跳线串）、#84、#85（跳线串）、#87、#88、#89、#90、#91（抽检#53、#54）</t>
  </si>
  <si>
    <t>#01、#04、#06、#11、#16、#20、#22、#24、#25、#28、#29、#31、#34、#36、#38、#40、#43、#48、#49、#50、#51、#56、#60、#63、#64、#68、#72、#76、#80、#82、#83、#85、#86、#93、#95、#96、#97、#98、#99
#01-#02（BC相）、#03-#04（ABC相）、#04-#05（BC相）、#05-#06（B相）、#09-#10（A相）、#10-#11（AC相）、#11-#12（左右地线）、#14-#15（C相）、#15-#16（BC相）、#16-#17（A相）、#19-#20（A相）、#30-#31（C相）、#33-#34（左右地线）、#38-#39（B相、右地线）、#40-#41（左地线）、#44-#45（A相、右地线）、#46-#47（右地线）、#54-#55（BC相）、#57-#58（A相）、#62-#63（B相）、#73-#74（B相）、#75-#76（A相）、#76-#77（AC相）、#80-#81（C相）、#83-#84（C相）、#84-#85（A相）、#87-#88（A相）、#89-#90（BC相）</t>
  </si>
  <si>
    <t>#42、#43、#46、#48、#56、#81、#90、#91、#95</t>
  </si>
  <si>
    <t>田空丙线梯面甲支线</t>
  </si>
  <si>
    <t>JH030120230111-008171</t>
  </si>
  <si>
    <t>空金甲线</t>
  </si>
  <si>
    <t>#03、#04</t>
  </si>
  <si>
    <t>聂程</t>
  </si>
  <si>
    <t>JH030120230303-000287</t>
  </si>
  <si>
    <t>#10、#11、#14、#16、#19（跳线串）、#20、#21、#22、#25（抽检#11）</t>
  </si>
  <si>
    <t>JH030120230111-008170</t>
  </si>
  <si>
    <t>#01、#02、#05、#26、#28、#30、#33、#34、#35、#36、#37、#38、#39、#40、#41、#42、#43、#47、#48、#49、#50</t>
  </si>
  <si>
    <t>#06、#07、#08、#28、#29、#30、#31、#32、#33</t>
  </si>
  <si>
    <t>JH030120230111-008169</t>
  </si>
  <si>
    <t>空金乙线</t>
  </si>
  <si>
    <t>#10、#11、#14、#16、#20、#21、#22、#25（抽检#11）</t>
  </si>
  <si>
    <t>JH030120230807-005468</t>
  </si>
  <si>
    <t>#01、#02、#05、#26、#28、#30、#33、#34、#35、#36、#37、#38、#39、#40、#41、#42、#43、#47、#48、#49、#50
#17-#18（C相）、#23-#24（B相）</t>
  </si>
  <si>
    <t>JH030120230807-005467</t>
  </si>
  <si>
    <t>#28、#29、#30、#31、#32、#33</t>
  </si>
  <si>
    <t>JH030120230807-005466</t>
  </si>
  <si>
    <t>空北甲线</t>
  </si>
  <si>
    <t>#02、#03、#27、#29、#33、#35、#38（跳线串）、#40</t>
  </si>
  <si>
    <t>薛志东</t>
  </si>
  <si>
    <t>#09、#10、#13、#15、#19、#20、#21、#24（抽检#10）</t>
  </si>
  <si>
    <t>#01、#04、#05、#06、#07、#08、#11、#12、#14、#16、#17、#18、#22、#23、#28、#32、#34、#36、#38、#39、#41、#42
#15-#16（B相）、#25-#26（C相）、#26-#27（C相）、#27-#28（BC相）、#35-#36（AC相）</t>
  </si>
  <si>
    <t>#24、#32、#33</t>
  </si>
  <si>
    <t>JH030120230111-008406</t>
  </si>
  <si>
    <t>空九乙线北兴乙支线</t>
  </si>
  <si>
    <t>#02、#03、#27、#29、#33、#35、#36（跳线串）、#39、#40</t>
  </si>
  <si>
    <t>JH030120230111-008404</t>
  </si>
  <si>
    <t>JH030120230111-008255</t>
  </si>
  <si>
    <t>#01、#04、#05、#06、#07、#08、#11、#12、#14、#16、#17、#18、#22、#23、#28、#32、#34、#36、#38、#39、#41、#42
#18-#19（C相）、#24-#25（地线）、#26-#27（AB相）、#27-#28（C相）、#31-#32（C相）、#34-#35（AC相）、#35-#36（C相）、#40-#41（C相）</t>
  </si>
  <si>
    <t>#24、#32</t>
  </si>
  <si>
    <t>田芙线</t>
  </si>
  <si>
    <t>#26（跳线串）</t>
  </si>
  <si>
    <t>#01、#04、#06、#11、#17、#24、#25、#26、#27、#28、#29、#30
#01-#02（B相）、#03-#04（A相）、#04-#05（C相）、#09-#10（B相）、#10-#11（A相）、#17-#18（A相）、#18-#19（A相）</t>
  </si>
  <si>
    <t>#28</t>
  </si>
  <si>
    <t>田空甲线</t>
  </si>
  <si>
    <t>#09（跳线串）、#25（跳线串）、#33（跳线串）、#34、#35、#36（跳线串）、#37、#38、#39、#40（跳线串）、#41、#42、#43（跳线串）、#54、#55、#57、#65、#66、#67、#68、#69（抽检#37、#38跳线串）</t>
  </si>
  <si>
    <t>沈达</t>
  </si>
  <si>
    <t>2023-05-06 08:52:00</t>
  </si>
  <si>
    <t>2023-05-08 12:00:00</t>
  </si>
  <si>
    <t>JH030120230111-008405</t>
  </si>
  <si>
    <t>#01、#06、#08、#09、#10、#17、#23、#25、#27、#29、#33、#36、#40、#43、#47、#50、#51、#52、#53、#56、#58、#59、#60、#61、#62、#63、#64、#70、#71、#72、#73、#74
#25-#26（C相）、#32-#33（ABC相）、#40-#41（A相）、#41-#42（BC相）、#44-#45（C相）</t>
  </si>
  <si>
    <t>JH030120230111-008448</t>
  </si>
  <si>
    <t>#10、#35、#42、#49</t>
  </si>
  <si>
    <t>JH030120230111-008447</t>
  </si>
  <si>
    <t>田空乙线</t>
  </si>
  <si>
    <t>#25（跳线串）、#33（跳线串）、#34、#35、#36（跳线串）、#37、#38、#39、#40（跳线串）、#41、#42、#43（跳线串）、#54、#55、#57、#65、#66、#67、#68、#69（抽检#37、#38跳线串）</t>
  </si>
  <si>
    <t>#01、#06、#08、#09、#10、#17、#23、#25、#27、#29、#33、#36、#40、#43、#47、#50、#51、#52、#53、#56、#58、#59、#60、#61、#62、#63、#64、#70、#71、#72、#73、#74、#50-03、#50-05、#50-06、#50-07
#23-#24（BC相）、#29-#30（C相、右地线）、#32-#33（ABC相）、#33-#34（B相）、#41-#42（ABC相）、#44-#45（C相）、#46-#47（A相）、#50-03至#50-04（C相）、#50-04至#50-05（C相）</t>
  </si>
  <si>
    <t>#10、#35、#42</t>
  </si>
  <si>
    <t>JH030120230111-008518</t>
  </si>
  <si>
    <t>田空甲线花城甲支线</t>
  </si>
  <si>
    <t>#00（跳线串）（抽检#00跳线串）</t>
  </si>
  <si>
    <t>JH030120230111-008517</t>
  </si>
  <si>
    <t>JH030120230111-008519</t>
  </si>
  <si>
    <t>田空乙线花城乙支线</t>
  </si>
  <si>
    <t>#01（跳线串）（抽检#01跳线串）</t>
  </si>
  <si>
    <t>田空甲线七星甲支线</t>
  </si>
  <si>
    <t>JH030120230807-005473</t>
  </si>
  <si>
    <t>田空乙线七星乙支线</t>
  </si>
  <si>
    <t>JH030120230807-005472</t>
  </si>
  <si>
    <t>田空甲线金田乙支线</t>
  </si>
  <si>
    <t>#03、#05、#06、#07
#03-#04（ABC相）、#06-#07（AC相）</t>
  </si>
  <si>
    <t>JH030120230807-005471</t>
  </si>
  <si>
    <t>空九甲线</t>
  </si>
  <si>
    <t>#14、#17（跳线串）</t>
  </si>
  <si>
    <t>邓京</t>
  </si>
  <si>
    <t>2023-05-17 08:37:00</t>
  </si>
  <si>
    <t>2023-05-17 11:50:00</t>
  </si>
  <si>
    <t>花都中心第二小组</t>
  </si>
  <si>
    <t>#01、#02、#03、#04、#05、#06、#08、#09、#10、#12、#13、#15、#16、#17</t>
  </si>
  <si>
    <t>#03</t>
  </si>
  <si>
    <t>JH030120230111-008557</t>
  </si>
  <si>
    <t>空九乙线</t>
  </si>
  <si>
    <t>#01（跳线串）、#11、#14、#17（跳线串）</t>
  </si>
  <si>
    <t>JH030120230110-000200</t>
  </si>
  <si>
    <t>#01、#02、#03、#04、#05、#06、#08、#09、#10、#12、#13、#15、#16、#17
#14-#15、#15-#16</t>
  </si>
  <si>
    <t>JH030120230111-008555</t>
  </si>
  <si>
    <t>#02、#04</t>
  </si>
  <si>
    <t>空机线</t>
  </si>
  <si>
    <t>#02（跳线串）、#03</t>
  </si>
  <si>
    <t>2023-03-23 08:21:00</t>
  </si>
  <si>
    <t>2023-03-23 11:22:00</t>
  </si>
  <si>
    <t>#01、#02、#04、#05、#06、#07、#08、#10、#12、#15、#16</t>
  </si>
  <si>
    <t>JH030120230111-008633</t>
  </si>
  <si>
    <t>#05、#07、#08（C）、#09（BC）、#10、#11、#12、#13、#14、#15</t>
  </si>
  <si>
    <t>2023-09-18 08:49:00</t>
  </si>
  <si>
    <t>2023-09-18 11:49:00</t>
  </si>
  <si>
    <t>JH030120230111-008632</t>
  </si>
  <si>
    <t>2023-09-18 09:17:00</t>
  </si>
  <si>
    <t>2023-09-18 12:17:00</t>
  </si>
  <si>
    <t>北花甲线</t>
  </si>
  <si>
    <t>#11、#12、#13、#14、#15、#16、#17、#18、#19、#20、#21、#22、#23、#25、#26、#27、#28、#29、#30、#31、#32、#34、#35、#36、#38、#39、#40、#41、#43、#44、#45、#46、#49、#50、#51、#52、#53、#54、#55、#56、#57、#58、#59、#60、#61、#62、#63、#64、#65、#66、#67、#68、#69、#70、#71、#72、#73、#74、#75、#76、#77</t>
  </si>
  <si>
    <t>古海涛</t>
  </si>
  <si>
    <t>2023-03-29 09:24:00</t>
  </si>
  <si>
    <t>2023-03-29 16:24:00</t>
  </si>
  <si>
    <t>JH030120230111-008670</t>
  </si>
  <si>
    <t>#01、#02、#03、#04、#05、#06、#07、#08、#09、#10(抽检#01)</t>
  </si>
  <si>
    <t>JH030120230111-008672</t>
  </si>
  <si>
    <t>#01、#02、#03、#04、#05、#06、#07、#08、#09、#10(抽检#10)</t>
  </si>
  <si>
    <t>JH030120230111-008671</t>
  </si>
  <si>
    <t>#01、#02、#04、#05、#06、#07、#08、#09、#10、#13、#15、#18、#19、#20、#21、#22、#23、#25、#26、#29、#33、#37、#39、#42、#44、#47、#48、#51、#56、#57、#63、#65、#69、#75、#78、#79、#80
#29-#30（C相）、#30-#31（A相）、#33-#34（三相）、#35-#36（C相）、#48-#49（B相）、#51-#52（A相、左地线）、#54-#55（AB相）、#55-#56（A相）、#70-#71（左地线）、#72-#73（C相）、#73-#74（AB相、左地线）</t>
  </si>
  <si>
    <t>2023-03-27 08:51:00</t>
  </si>
  <si>
    <t>2023-03-31 14:51:00</t>
  </si>
  <si>
    <t>JH030120230111-008446</t>
  </si>
  <si>
    <t>2023-05-22 08:14:00</t>
  </si>
  <si>
    <t>2023-05-22 13:14:00</t>
  </si>
  <si>
    <t>JH030120230111-008696</t>
  </si>
  <si>
    <t>提前至5月完成</t>
  </si>
  <si>
    <t>北花乙线</t>
  </si>
  <si>
    <t>#11、#12、#13、#14、#15、#16、#17、#18、#19、#20、#21、#22、#23、#25、#26、#27、#28、#29、#30、#31、#32、#33、#34、#35、#36、#37、#38、#40、#41、#42、#43、#45、#46、#47、#48、#49、#50、#51、#52、#53、#54、#55、#56、#57、#58、#59、#60、#61、#62、#63、#64、#65、#66、#67、#68、#69、#70、#71、#72、#73、#74、#75、#76、#77、#78、#79</t>
  </si>
  <si>
    <t>JH030120230111-008698</t>
  </si>
  <si>
    <t>JH030120230111-008821</t>
  </si>
  <si>
    <t>JH030120230111-008819</t>
  </si>
  <si>
    <t>JH030120230111-010512</t>
  </si>
  <si>
    <t>#01、#02、#04、#05、#06、#07、#08、#09、#10、#13、#15、#18、#19、#20、#21、#22、#23、#25、#26、#29、#33、#37、#39、#42、#44、#47、#48、#49、#52、#53、#58、#59、#65、#67、#78、#80、#81、#82
#30-#31（左地线）、#31-#32（B相）、#32-#33（左地线）、#33-#34（三相、左地线）、#35-#36（C相、左地线）、#37-#38（B相）、#48-#49（C相）、#52-#53（B相）、#53-#54（C相、左右地线）、#56-#57（B相）、#69-#70（B相）、#70-#71（左右地线）、#71-#72（C相）、#72-#73（A相）、#74-#75（三相）、#76-#77（C相、左右地线）</t>
  </si>
  <si>
    <t>JH030120230111-010511</t>
  </si>
  <si>
    <t>#01、#02、#04、#05、#06、#07、#08、#09、#10、#13、#15、#18、#19、#20、#21、#22、#23、#25、#26、#29、#33、#37、#39、#42、#44、#47、#48、#49、#52、#53、#58、#59、#65、#67、#78、#80、#81、#82、#30-#31（左地线）、#31-#32（B相）、#32-#33（左地线）、#33-#34（三相、左地线）、#35-#36（C相、左地线）、#37-#38（B相）、#48-#49（C相）、#52-#53（B相）、#53-#54（C相、左右地线）、#56-#57（B相）、#69-#70（B相）、#70-#71（左右地线）、#71-#72（C相）、#72-#73（A相）、#74-#75（三相）、#76-#77（C相、左右地线）</t>
  </si>
  <si>
    <t>JH030120230111-009236</t>
  </si>
  <si>
    <t>花炭甲线</t>
  </si>
  <si>
    <t>#02、#03、#04、#05、#06、#07、#08、#09、#10、#11、#12、#13、#17、#18、#19、#20、#22、#23、#25、#26、#27、#29、#34、#35、#36、#37、#38、#39、#40、#41、#44、#45、#48、#51、#52、#53、#56、#59、#60、#61、#62、#64、#65、#66、#67、#68、#69、#71、#74、#75、#78、#80、#82、#83、#84、#85、#88、#89、#90、#91、#92、#93、#95、#96、#97、#98、#100、#101、#102、#103、#104、#105、#106、#107、#108、#109、#110、#111、#112、#113、#114、#116</t>
  </si>
  <si>
    <t>徐耀明</t>
  </si>
  <si>
    <t>2023-07-11 08:15:00</t>
  </si>
  <si>
    <t>2023-07-11 16:08:00</t>
  </si>
  <si>
    <t>班组反馈，因外委机巡项目调整，导致年度无人机精细化巡视计划要进行调整，在满足巡视策略的前提下，将该部分线路红外测温调整到第三季度结合无人机精细化巡视同步开展。</t>
  </si>
  <si>
    <t>#01、#02、#03、#05、#09、#14、#15、#16、#19、#21、#24、#26、#28、#30、#31、#32、#33、#36、#41、#42、#43、#45、#46、#47、#49、#50、#52、#54、#55、#57、#58、#62、#63、#68、#70、#72、#73、#76、#77、#79、#81、#82、#84、#86、#87、#89、#94、#99、#101、#102、#103、#105、#107、#109、#115、#117
#08-#09（三相、右地线）、#20-#21（C相）、#21-#22（B相）、#23-#24（B相）、#24-#25（B相）、#34-#35（三相）、#37-#38（BC相）、#38-#39（C相)、#39-#40(右地线）、#40-#41（AB相）、#44-#45(C相）、#47-#48（C相）、#54-#55（B相、右地线）、#61-#62（BC相）、#63-#64（B相）、#65-#66（A相）、#69-#70（A相）、#87-#88（A相）、#92-#93（三相）</t>
  </si>
  <si>
    <t>2023-07-11 16:20:00</t>
  </si>
  <si>
    <t>#08、#16、#38、#39、#40、#51、#56、#65、#67、#69、#75</t>
  </si>
  <si>
    <t>2023-07-25 08:35:00</t>
  </si>
  <si>
    <t>2023-07-25 15:10:00</t>
  </si>
  <si>
    <t>花炭乙线</t>
  </si>
  <si>
    <t>#04、#05、#06、#07、#08、#09、#10、#11、#12、#13、#17、#18、#20、#22、#23、#24、#25、#27、#29、#34、#35、#37、#38、#39、#40、#44、#46、#48、#51、#53、#55、#56、#58、#59、#60、#61、#64、#65、#66、#67、#69、#70、#71、#74、#75、#78、#79、#80、#81、#83、#85、#86、#88、#89、#90、#91、#92、#93、#95、#96、#97、#98、#100、#101、#102、#103、#104、#105、#106、#107、#108、#109、#110、#111、#112、#113、#114、#115、#116</t>
  </si>
  <si>
    <t>#01、#02、#03、#05、#09、#14、#15、#16、#19、#21、#24、#26、#28、#30、#31、#32、#33、#36、#41、#42、#43、#45、#46、#47、#49、#50、#52、#54、#55、#57、#58、#62、#63、#68、#70、#72、#73、#76、#77、#79、#81、#82、#84、#86、#87、#89、#94、#99、#101、#102、#103、#105、#107、#109、#115、#117
#08-#09（三相）、#21-#22（C相）、#22-#23（B相）、#23-#24（B相）、#24-#25（B相）、#37-#38（C相）、#38-#39（C相）、#40-#41（AB相）、#47-#48（BC相、右地线）、#50-#51（A相）、#52-#53（C相）、#54-#55（B相）、#55-#56（C相）、#60-#61（B相）、#61-#62（C相）、#64-#65（C相）、#65-#66（A相）、#69-#70（A相）、#87-#88（B相）、#92-#93（三相）</t>
  </si>
  <si>
    <t>JH030120230111-009094</t>
  </si>
  <si>
    <t>#08、#16、#38、#39、#40、#41、#51、#56、#61、#65、#67、#69、#75</t>
  </si>
  <si>
    <t>花林甲线</t>
  </si>
  <si>
    <t>#02、#03、#04、#05、#06、#07、#08、#10、#11、#12、#13、#16、#20、#21、#23、#25、#27、#28、#29、#30、#31、#33、#35、#36、#37、#38、#40、#41、#42、#43、#44、#45、#46、#47、#48、#50、#53、#54</t>
  </si>
  <si>
    <t>曾祥锋</t>
  </si>
  <si>
    <t>2023-06-06 08:50:00</t>
  </si>
  <si>
    <t>2023-06-06 11:57:00</t>
  </si>
  <si>
    <t>#01、#02、#03、#05、#09、#14、#15、#17、#19、#22、#24、#26、#27、#32、#34、#39、#41、#44、#46、#48、#50、#51、#52、#53、#54、#55
#07-#08(三相）、#17-#18（B相）、#21-#22（A相、右地线）、#25-#26（A相）、#38-#39（右地线）、#40-#41（三相）</t>
  </si>
  <si>
    <t>2023-03-30 08:49:00</t>
  </si>
  <si>
    <t>2023-03-30 12:49:00</t>
  </si>
  <si>
    <t>JH030120230111-009096</t>
  </si>
  <si>
    <t>#30、#45、#50</t>
  </si>
  <si>
    <t>2023-06-06 09:58:00</t>
  </si>
  <si>
    <t>2023-06-06 12:58:00</t>
  </si>
  <si>
    <t>JH030120230111-009093</t>
  </si>
  <si>
    <t>花林乙线</t>
  </si>
  <si>
    <t>#04、#05、#06、#07、#08、#10、#11、#12、#13、#16、#18、#20、#21、#22、#23、#25、#26、#28、#29、#30、#31、#33、#34、#35、#36、#37、#38、#40、#41、#42、#43、#45、#47、#48、#49、#50、#51、#52、#55</t>
  </si>
  <si>
    <t>#01、#02、#03、#05、#09、#14、#15、#17、#19、#22、#24、#26、#27、#32、#34、#39、#41、#44、#46、#48、#50、#51、#52、#53、#54、#55
#05-#06(A相）、#07-#08（三相）、#15-#16（A相）、#21-#22（C相）、#24-#25（B相）、#40-#41（三相）</t>
  </si>
  <si>
    <t>2023-06-06 08:57:00</t>
  </si>
  <si>
    <t>2023-06-06 11:56:00</t>
  </si>
  <si>
    <t>#33、#38</t>
  </si>
  <si>
    <t>一般
（7-9月重要）</t>
  </si>
  <si>
    <t>炭郭甲线</t>
  </si>
  <si>
    <t>#03、#04、#05、#06、#07、#09、#10、#11、#12、#15、#16、#18、#21、#22、#24、#27、#28、#29、#30、#31、#32、#33、#34</t>
  </si>
  <si>
    <t>方埼磊</t>
  </si>
  <si>
    <t>2023-09-21 09:35:00</t>
  </si>
  <si>
    <t>2023-09-21 14:35:00</t>
  </si>
  <si>
    <t>班组反馈，因外委机巡项目调整导致年度无人机精细化巡视计划要进行调整，在满足巡视策略的前提下，将该部分线路红外测温调整到9月结合无人机精细化巡视同步开展。</t>
  </si>
  <si>
    <t>JH030120230111-010668</t>
  </si>
  <si>
    <t>#01、#02、#07、#08、#08+1、#09、#13、#14、#17、#19、#20、#23、#25、#27、#28、#32、#33、#34
#11-#12(A相）、#14-#15（A相）、#17-#18（三相）</t>
  </si>
  <si>
    <t>JH030120230111-010667</t>
  </si>
  <si>
    <t>#15、#16、#21、#22</t>
  </si>
  <si>
    <t>JH030120230111-010666</t>
  </si>
  <si>
    <t>炭郭乙线</t>
  </si>
  <si>
    <t>#01、#03、#04、#05、#06、#10、#11、#12、#13、#14、#15、#16、#18、#20、#21、#22、#24、#27、#28、#29、#30、#31、#32、#33、#34</t>
  </si>
  <si>
    <t>JH030120230111-010794</t>
  </si>
  <si>
    <t>#01、#02、#07、#08、#08+1、#09、#13、#14、#17、#19、#20、#23、#25、#27、#28、#32、#33、#34
#17-#18（三相、右地线）、#30-#31（B相、右地线）</t>
  </si>
  <si>
    <t>JH030120230111-010796</t>
  </si>
  <si>
    <t>#12、#15、#16、#21、#22</t>
  </si>
  <si>
    <t>JH030120230111-010795</t>
  </si>
  <si>
    <t>坡堤甲线</t>
  </si>
  <si>
    <t>#01、#02、#03、#05、#09、#10、#11、#12、#14、#15、#16、#17、#19、#20、#21、#22、#23、#24、#25、#26、#27、#28、#30、#31、#32、#33、#34、#35、#37、#38、#39、#40、#41、#42、#43、#44、#45、#46、#47、#48、#49、#50、#51、#52、#54、#55、#56、#58、#59、#60、#61、#62、#63、#64、#66、#68、#69、#70、#71、#72</t>
  </si>
  <si>
    <t>梁光明</t>
  </si>
  <si>
    <t>2023-07-25 08:40:00</t>
  </si>
  <si>
    <t>2023-07-25 15:35:00</t>
  </si>
  <si>
    <t>#01、#02、#04、#06、#07、#08、#09、#12、#13、#16、#18、#20、#21、#23、#25、#29、#30、#31、#34、#36、#39、#45、#50、#53、#57、#60、#62、#64、#65、#67、#69
#11-#12(BC相）、#17-#18（AB相）、#18-#19（C相）、#22-#23（三相、左地线）、25-#26（C相）、#26-#27（AC相）、#29-#30（C相）、#33-#34（A相）、#34-#35（BC相）、#39-#40（BC相、左右地线）、#40-#41（BC相）、#42-#43（A相）、#44-#45（BC相）、#48-#49（A相）、#57-#58（C相）、#59-#60（AB相）、#61-#62（AC相、左地线）、#67-#68（三相、左地线）、#68-#69（B相）、#71-#72（A相）</t>
  </si>
  <si>
    <t>2023-07-18 09:06:00</t>
  </si>
  <si>
    <t>2023-07-20 17:12:00</t>
  </si>
  <si>
    <t>JH030120230111-010892</t>
  </si>
  <si>
    <t>#22、#30、#44、#51（BC）、#52、#54、#63（BC）、#66</t>
  </si>
  <si>
    <t>2023-07-17 09:06:00</t>
  </si>
  <si>
    <t>2023-07-19 16:13:00</t>
  </si>
  <si>
    <t>JH030120230111-010890</t>
  </si>
  <si>
    <t>坡堤乙线</t>
  </si>
  <si>
    <t>#03、#04、#05、#10、#11、#12、#13、#14、#15、#16、#17、#18、#19、#20、#21、#22、#23、#24、#25、#26、#27、#28、#30、#31、#32、#33、#35、#36、#37、#38、#40、#41、#42、#43、#44、#45、#46、#47、#48、#49、#51、#52、#53、#54、#55、#56、#57、#58、#59、#60、#61、#62、#63、#66、#68、#69、#70、#71、#72</t>
  </si>
  <si>
    <t>JH030120230111-010891</t>
  </si>
  <si>
    <t>#01、#02、#04、#06、#07、#08、#09、#12、#13、#16、#18、#20、#21、#23、#25、#29、#30、#31、#34、#36、#39、#45、#50、#53、#57、#60、#62、#64、#65、#67、#69
#10-#11（B相）、#13-#14（B相）、#16-#17（A相）、#18-#19（C相）、#20-#21（B相）、#21-#22（AB相）、#22-#23（C相）、#25-#26（AB相）、#29-#30（BC相）、#32-#33（AC相）、#33-#34（B相）、#35-#36（A相）、#40-#41（AC相）、#42-#43（AB相）、#44-#45（AC相）、#45-#46（C相）、#48-#49（B相）、#52-#53（A相）、#59-#60（AC相）、#67-#68（三相）、#68-#69（C相）、#70-#71（B相）、#71-#72（A相）</t>
  </si>
  <si>
    <t>JH030120230102-001901</t>
  </si>
  <si>
    <t>#12、#13、#14、#22、#30、#44、#51（BC）、#60、#63（BC）、#66</t>
  </si>
  <si>
    <t>旗康乙线</t>
  </si>
  <si>
    <t>#199、#206、#213、#223</t>
  </si>
  <si>
    <t>JH030120230102-001911</t>
  </si>
  <si>
    <t>#198、#200、#203、#210、#213、#223、#224、#228
#191-#192（B相）、#193-#194（三相）、#202-#203（三相）、#203-#204（AB相）、#204-#205（B相）、#209-#210（B相）、#214-#215（B相）、#216-#217（B相）、#219-#220（AC相）、#222-#223（三相、左地线）、#224-#225（A相）、#225-#226（C相）</t>
  </si>
  <si>
    <t>#229、#219、#214、#213、#211、#199、#197、#193、#192</t>
  </si>
  <si>
    <t>2023-07-21 09:13:00</t>
  </si>
  <si>
    <t>2023-07-21 11:26:00</t>
  </si>
  <si>
    <t>炭车甲线</t>
  </si>
  <si>
    <t>#01、#02、#03、#06、#07、#08、#09、#13、#14、#15、#16、#21、#23、#27、#28、#29、#30、#31、#34、#35、#37、#38、#39、#40、#41、#42、#43、#44、#45、#46、#47、#48、#49、#50、#53、#55、#56、#57、#58</t>
  </si>
  <si>
    <t>徐伟浩</t>
  </si>
  <si>
    <t>2023-06-06 08:25:00</t>
  </si>
  <si>
    <t>2023-06-06 15:25:00</t>
  </si>
  <si>
    <t>#01、#02、#03、#04、#05、#06、#10、#11、#12、#17、#18、#19、#20、#22、#23、#24、#25、#26、#32、#33、#36、#42、#43、#47、#51、#52、#54、#58、#59</t>
  </si>
  <si>
    <t>2023-06-06 08:24:00</t>
  </si>
  <si>
    <t>2023-06-06 15:24:00</t>
  </si>
  <si>
    <t>炭车乙线</t>
  </si>
  <si>
    <t>#01、#02、#03、#05、#06、#07、#08、#09、#10、#11、#13、#14、#15、#16、#21、#22、#23、#24、#27、#28、#29、#30、#31、#34、#35、#37、#38、#39、#40、#41、#42、#43、#44、#45、#46、#48、#49、#50、#53、#55、#56、#57、#58</t>
  </si>
  <si>
    <t>JH030120230102-001916</t>
  </si>
  <si>
    <t>一般
（3-9月重要）</t>
  </si>
  <si>
    <t>岭郭甲线</t>
  </si>
  <si>
    <t>#01、#03、#05、#07、#09、#10、#11、#13、#14、#15、#16、#17、#19、#22、#26、#28、#31、#32、#33、#36、#37、#39、#40、#41、#42、#44、#45、#46、#47、#49、#50、#52、#53、#55、#56、#58、#59、#60、#61、#62、#63、#65、#66、#70、#74、#75、#79、#80、#81、#82、#83</t>
  </si>
  <si>
    <t>2023-06-27 08:40:00</t>
  </si>
  <si>
    <t>2023-06-30 16:47:00</t>
  </si>
  <si>
    <t>JH030120230102-001917</t>
  </si>
  <si>
    <t>#01、#02、#03、#04、#06、#08、#10、#12、#16、#18、#20、#21、#23、#24、#25、#27、#29、#30、#32、#34、#35、#36、#38、#43、#48、#50、#51、#52、#54、#56、#57、#58、#64、#65、#66、#67、#68、#69、#71、#72、#73、#76、#77、#79、#80、#84、#85、#86
#09-#10、#37-#38</t>
  </si>
  <si>
    <t>2023-06-27 08:45:00</t>
  </si>
  <si>
    <t>2023-06-30 15:47:00</t>
  </si>
  <si>
    <t>#65</t>
  </si>
  <si>
    <t>2023-06-28 13:44:00</t>
  </si>
  <si>
    <t>2023-06-28 16:44:00</t>
  </si>
  <si>
    <t>岭郭乙线</t>
  </si>
  <si>
    <t>#01、#02、#05、#07、#09、#11、#13、#14、#15、#17、#18、#19、#20、#22、#26、#27、#28、#31、#33、#34、#35、#37、#39、#40、#41、#42、#44、#45、#46、#47、#49、#50、#52、#53、#55、#56、#59、#60、#61、#62、#63、#67、#70、#74、#75、#79、#80、#81、#82、#83</t>
  </si>
  <si>
    <t>2023-09-20 09:17:00</t>
  </si>
  <si>
    <t>2023-09-20 15:34:00</t>
  </si>
  <si>
    <t>JH030120230102-001952</t>
  </si>
  <si>
    <t>2023-09-20 09:21:00</t>
  </si>
  <si>
    <t>2023-09-20 15:35:00</t>
  </si>
  <si>
    <t>JH030120230102-001953</t>
  </si>
  <si>
    <t>2023-09-20 09:11:00</t>
  </si>
  <si>
    <t>2023-09-20 15:33:00</t>
  </si>
  <si>
    <t>JH030120230102-001956</t>
  </si>
  <si>
    <t>车大甲线</t>
  </si>
  <si>
    <t>#01、#02、#03、#05、#19、#20、#21</t>
  </si>
  <si>
    <t>2023-05-15 08:21:00</t>
  </si>
  <si>
    <t>2023-05-15 15:21:00</t>
  </si>
  <si>
    <t>JH030120230102-001957</t>
  </si>
  <si>
    <t>线路名称信息不全，请修改</t>
  </si>
  <si>
    <t>#01、#02、#04、#06、#07、#08、#10、#12、#13、#14、#15、#16、#17、#18、#20、#21
#04-#05、#18-#19</t>
  </si>
  <si>
    <t>2023-01-22 09:00:00</t>
  </si>
  <si>
    <t>2023-01-22 16:02:00</t>
  </si>
  <si>
    <t>#09</t>
  </si>
  <si>
    <t>2023-05-15 09:19:00</t>
  </si>
  <si>
    <t>2023-05-15 15:19:00</t>
  </si>
  <si>
    <t>车大乙线</t>
  </si>
  <si>
    <t>#02、#03、#04、#05、#19</t>
  </si>
  <si>
    <t>#01、#02、#04、#06、#07、#08、#10、#12、#13、#14、#15、#16、#17、#18、#20、#21</t>
  </si>
  <si>
    <t>JH030120230102-001962</t>
  </si>
  <si>
    <t>郭车甲线</t>
  </si>
  <si>
    <t>#02、#03、#04、#05、#07、#08、#09、#11、#12、#13、#14、#15、#16、#17、#19、#20、#22、#24、25、#26、#27、#28</t>
  </si>
  <si>
    <t>2023-05-08 08:59:00</t>
  </si>
  <si>
    <t>2023-05-08 17:00:00</t>
  </si>
  <si>
    <t>#01、#06、#10、#18、#20、#21、#23、#24、#27、#28</t>
  </si>
  <si>
    <t>JH030120230102-001963</t>
  </si>
  <si>
    <t>#06、#12、#13、#16</t>
  </si>
  <si>
    <t>2023-05-08 08:55:00</t>
  </si>
  <si>
    <t>2023-05-08 16:55:00</t>
  </si>
  <si>
    <t>郭车乙线</t>
  </si>
  <si>
    <t>#02、#03、#04、#05、#07、#08、#11、#12、#16、#18、#19、#22、#23、#24、#25、#28</t>
  </si>
  <si>
    <t>JH030120230102-001973</t>
  </si>
  <si>
    <t>JH030120230102-001974</t>
  </si>
  <si>
    <t>#07、#12、#13、#16</t>
  </si>
  <si>
    <t>郭石线</t>
  </si>
  <si>
    <t>#02、#03、#04、#05、#06、#07、#08、#09、#10、#11、#12、#13、#14、#16、#17、#18、#20、#23、#24、#25、#26、#29</t>
  </si>
  <si>
    <t>2023-06-21 08:05:00</t>
  </si>
  <si>
    <t>2023-06-21 14:32:00</t>
  </si>
  <si>
    <t>#01、#06、#09、#10、#13、#14、#15、#17、#18、#20、#21、#26、#27、#29</t>
  </si>
  <si>
    <t>2023-06-21 08:10:00</t>
  </si>
  <si>
    <t>2023-06-21 14:33:00</t>
  </si>
  <si>
    <t>#18、#27</t>
  </si>
  <si>
    <t>2023-06-28 13:02:00</t>
  </si>
  <si>
    <t>2023-06-28 17:02:00</t>
  </si>
  <si>
    <t>炭石线</t>
  </si>
  <si>
    <t>#01、#02</t>
  </si>
  <si>
    <t>2023-06-28 13:14:00</t>
  </si>
  <si>
    <t>2023-06-28 17:14:00</t>
  </si>
  <si>
    <t>JH030120230102-002010</t>
  </si>
  <si>
    <t>炭蓝线</t>
  </si>
  <si>
    <t>#04、#06、#10、#13、#16、#17、#18、#19、#20、#21、#22、#23、#24、#25、#26、#27、#28、#30、#31、#33、#34、#35、#36、#37、#38、#41、#42、#43、#44、#45、#46、#47、#48、#49、#50、#51、#542、#53、#54、#55、#56、#57、#58、#59、#60、#62、#63</t>
  </si>
  <si>
    <t>杨和波</t>
  </si>
  <si>
    <t>2023-06-13 08:39:00</t>
  </si>
  <si>
    <t>2023-06-13 16:39:00</t>
  </si>
  <si>
    <t>JH030120230102-002009</t>
  </si>
  <si>
    <t>#01、#02、#03、#05、#06、#07、#08、#09、#11、#12、#14、#15、#25、#29、#32、#35、#39、#40、#42、#45、#48、#53、#61、#64
#16-#17、#38-#39、#39-#40、#15-#16、#24-#25、#26-#27、#54-#55、#57-#58、#59-#60</t>
  </si>
  <si>
    <t>2023-06-13 08:42:00</t>
  </si>
  <si>
    <t>2023-06-13 16:42:00</t>
  </si>
  <si>
    <t>炭蓝线茶塘乙支线</t>
  </si>
  <si>
    <t>#02、#03、#04、#06、#07、#08、#09、#10、#12、#13、#14、#15、#17、#20</t>
  </si>
  <si>
    <t>刘海康</t>
  </si>
  <si>
    <t>2023-06-29 08:05:00</t>
  </si>
  <si>
    <t>2023-06-29 13:05:00</t>
  </si>
  <si>
    <t>#00、#01、#03、#05、#07、#11、#13、#15、#16、#18、#19、#20、#21、#22、#23</t>
  </si>
  <si>
    <t>2023-06-29 08:03:00</t>
  </si>
  <si>
    <t>2023-06-29 15:03:00</t>
  </si>
  <si>
    <t>JH030120230102-002024</t>
  </si>
  <si>
    <t>炭白线</t>
  </si>
  <si>
    <t>#01、#02、#04、#07、#10、#13、#14、#47、#51、#52、#54、#55、#56、#57、#60、#63、#64、#65、#67、#68、#69、#71、#75、#76、#77、#80、#82、#84、#86、#88、#89、#91、#93、#94</t>
  </si>
  <si>
    <t>2023-05-30 08:45:00</t>
  </si>
  <si>
    <t>2023-05-30 15:45:00</t>
  </si>
  <si>
    <t>#01、#02、#03、#05、#06、#07、#08、#09、#11、#12、#14、#15、#25、#29、#32、#35、#39、#42、#43、#43+1、#46、#47、#48、#49、#50、#53、#55、#58、#61、#62、#66、#67、#70、#72、#74、#80、#81、#83、#85、#87、#90、#92、#95、#96
#15-#16、#19-#20、#24-#25、#25-#26、#28-#29、#53-#54、#55-#56、#57-#58、#60-#61、#66-#67、#67-#68、#68-#69、#73-#74</t>
  </si>
  <si>
    <t>2023-05-30 08:47:00</t>
  </si>
  <si>
    <t>2023-05-30 14:47:00</t>
  </si>
  <si>
    <t>JH030120230102-002023</t>
  </si>
  <si>
    <t>#35、#54（B）、#61（B）、#66、#71（C）、#73（AC）、#77（C）、#79（C）、#92、#93、#94、#95</t>
  </si>
  <si>
    <t>2023-07-07 08:10:00</t>
  </si>
  <si>
    <t>2023-07-07 16:35:00</t>
  </si>
  <si>
    <t>炭白线集益乙支线</t>
  </si>
  <si>
    <t>#01、#04、#06、#07、#08、#09、#10、#11、#12、#13、#14、#15、#16、#17</t>
  </si>
  <si>
    <t>#01、#02、#03、#05、#06、#08、#10、#13、#17、#18</t>
  </si>
  <si>
    <t>炭松甲线</t>
  </si>
  <si>
    <t>#04、#05、#06、#07、#09、#12、#13、#14、#16、#17、#19、#20、#23、#27、#30、#31、#32、#33、#37、#38、#40、#41、#43、#44、#45</t>
  </si>
  <si>
    <t>JH030120230102-002033</t>
  </si>
  <si>
    <t>#01、#02、#03、#05、#08、#09、#10、#11、#18、#21、#22、#24、#25、#26、#28、#29、#34、#35、#36、#38、#39、#42、#43、#46、#47</t>
  </si>
  <si>
    <t>JH030120230102-002034</t>
  </si>
  <si>
    <t>#21、#22、#40、#41、#45</t>
  </si>
  <si>
    <t>2023-07-21 15:09:00</t>
  </si>
  <si>
    <t>JH030120230102-002047</t>
  </si>
  <si>
    <t>炭松甲线茶塘甲支线</t>
  </si>
  <si>
    <t>#02、#04、#06、#07、#08、#10、#11、#12、#13、#14、#16、#19</t>
  </si>
  <si>
    <t>JH030120230102-002046</t>
  </si>
  <si>
    <t>花都中心第三小组</t>
  </si>
  <si>
    <t>#00、#01、#03、#05、#07、#09、#13、#15、#17、#18、#20、#21、#22、#23、#24、#25</t>
  </si>
  <si>
    <t>炭松乙线</t>
  </si>
  <si>
    <t>#01、#02、#03、#04、#06、#07、#12、#13、#14、#15、#16、#17、#19、#20、#23、#25、#27、#30、#31、#32、#33、#37、#39、#40、#41、#44、#45、#46</t>
  </si>
  <si>
    <t>2023-07-05 08:15:00</t>
  </si>
  <si>
    <t>2023-07-05 15:40:00</t>
  </si>
  <si>
    <t>#01、#02、#03、#05、#08、#09、#10、#11、#18、#21、#22、#24、#25、#26、#28、#29、#34、#35、#36、#38、#39、#42、#43、#46、#47、#02-#03、#08-#09、#11-#12</t>
  </si>
  <si>
    <t>2023-07-05 08:10:00</t>
  </si>
  <si>
    <t>2023-07-05 15:10:00</t>
  </si>
  <si>
    <t>炭松甲线步云乙支线</t>
  </si>
  <si>
    <t>炭松乙线步云甲支线</t>
  </si>
  <si>
    <t>林蓝线</t>
  </si>
  <si>
    <t>#19、#20、#21、#23、#24、#25、#26、#27、#33、#35、#40、#41、#42、#43、#44、#46、#47、#48、#49、#50、#51、#52、#53、#55、#56、#57、#59、#60、#61、#63、#64、#65、#67、#68、#69、#70、#71、#74、#75</t>
  </si>
  <si>
    <t>覃德文</t>
  </si>
  <si>
    <t>2023-05-30 08:46:00</t>
  </si>
  <si>
    <t>2023-05-30 15:46:00</t>
  </si>
  <si>
    <t>#01、#02、#03、#06、#07、#08、#09+1、#10、#15、#16、#17、#18、#22、#23、#29、#34、#36、#37、#39、#45、#50、#54、#58、#66、#67、#72、#73、#76
#24-#25、#27-#28、#29-#30、#35-#36、#41-#42、#47-#48、#48-#59、#63-#64、#75-#76</t>
  </si>
  <si>
    <t>2023-05-23 09:20:00</t>
  </si>
  <si>
    <t>2023-05-23 14:20:00</t>
  </si>
  <si>
    <t>#02、#04、#06、#09、#09+1、#16、#19（AB）、#22、#30、#53、#55、#56、#59、#65、#69</t>
  </si>
  <si>
    <t>2023-05-23 08:23:00</t>
  </si>
  <si>
    <t>2023-05-23 15:23:00</t>
  </si>
  <si>
    <t>林蓝线白坭甲支线</t>
  </si>
  <si>
    <t>#02、#04、#05、#06、#07、#09、#11、#12</t>
  </si>
  <si>
    <t>2023-07-27 08:10:00</t>
  </si>
  <si>
    <t>2023-07-27 12:15:00</t>
  </si>
  <si>
    <t>#01、#03、#05、#08、10、#13、#14
#05-#06</t>
  </si>
  <si>
    <t>2023-07-27 08:15:00</t>
  </si>
  <si>
    <t>2023-07-27 12:10:00</t>
  </si>
  <si>
    <t>#13</t>
  </si>
  <si>
    <t>2023-07-21 09:12:00</t>
  </si>
  <si>
    <t>2023-07-21 11:37:00</t>
  </si>
  <si>
    <t>林蓝线集益甲支线</t>
  </si>
  <si>
    <t>蓝北线</t>
  </si>
  <si>
    <t>#11、#12、#28、#30、#31、#32、#33、#35、#36、#37、#38、#39、#40、#41、#42</t>
  </si>
  <si>
    <t>2023-05-31 08:33:00</t>
  </si>
  <si>
    <t>2023-05-31 15:33:00</t>
  </si>
  <si>
    <t>JH030120230102-002141</t>
  </si>
  <si>
    <t>#01、#02、#04、#10、#13、#17、#21、#27、#29、#34
#35-#36、#41-#42、#42-#43</t>
  </si>
  <si>
    <t>2023-05-31 08:32:00</t>
  </si>
  <si>
    <t>2023-05-31 15:32:00</t>
  </si>
  <si>
    <t>JH030120230102-002140</t>
  </si>
  <si>
    <t>#14（AC）、#15、#28</t>
  </si>
  <si>
    <t>2023-05-31 08:31:00</t>
  </si>
  <si>
    <t>2023-05-31 15:31:00</t>
  </si>
  <si>
    <t>花文甲线</t>
  </si>
  <si>
    <t>#03、#05、#06、#07、#09、#10、#11、#12、#13、#23、#34、#46、#47、#49、#51、#52、#53、#54、#56、#60、#61、#62、#64</t>
  </si>
  <si>
    <t>高志辉</t>
  </si>
  <si>
    <t>2023-06-07 08:39:00</t>
  </si>
  <si>
    <t>2023-06-07 14:17:00</t>
  </si>
  <si>
    <t>#66-#69、#70、#72、#74（B、C相跳线）（抽检#72）</t>
  </si>
  <si>
    <t>何志斌</t>
  </si>
  <si>
    <t>JH030120230102-002256</t>
  </si>
  <si>
    <t>#1、#2、#4、#8、#14、#15、#16、#23、#26、#31、#34、#43、#48、#50、#55、#56、#57、#58、#63、#65、#70、#71、#73、#74
#04-#05（A、C相）、#07-#08（三相）、#09-#10（C相）、#23-#24（三相）、#25-#26（B相）、#27-#28（A、C相）、#28-#29（A、C相）、#39-#40（三相）、#64-#65（三相）</t>
  </si>
  <si>
    <t>高志辉
何志斌</t>
  </si>
  <si>
    <t>JH030120230102-002255</t>
  </si>
  <si>
    <t>#37、#64</t>
  </si>
  <si>
    <t>花文乙线</t>
  </si>
  <si>
    <t>#66-#69、#72、#73（三相跳线）、#74（A、B相跳线）（抽检#72）</t>
  </si>
  <si>
    <t>#1、#2、#4、#8、#14、#15、#16、#23、#26、#31、#34、#43、#48、#50、#55、#56、#57、#58、#63、#65、#70、#71、#73、#74
#04-#05（C相）、#07-#08（三相）、#23-#24（三相）、#26-#27（C相）、#28-#29（B相）、#33-#34（三相）、#42-#43（C相）、#64-#65（三相）</t>
  </si>
  <si>
    <t>#19、#20、#21、#23、#27、#28、#33、#36、#37、#41、#57、#64</t>
  </si>
  <si>
    <t>北镜甲线</t>
  </si>
  <si>
    <t>#02、#04、#12、#15-21、#22-#23（跳线）、#26、#30（跳线）（抽检#21）</t>
  </si>
  <si>
    <t>JH030120230102-002570</t>
  </si>
  <si>
    <t>无</t>
  </si>
  <si>
    <t>#01、#03、#05、#10、#11、#13、#14、#22、#23、#24、#25、#27、#28、#29、#30、#18（左地线）、#08-#09（左地线）
#14-#15（A、B相）、#17-#18（A相）、#18-#19（B相）、#19-#20（三相导线、B相绑扎）、#21-#22（C相）</t>
  </si>
  <si>
    <t>JH030120230102-002569</t>
  </si>
  <si>
    <t>北镜乙线</t>
  </si>
  <si>
    <t>#02、#04、#12、#13、#15-21、#22-#23（跳线）、#26、#29-#30（跳线）（抽检#21）</t>
  </si>
  <si>
    <t>#01、#03、#05、#06、#10、#11、#13、#14、#22、#23、#24、#25、#27、#28、#29、#30
#19-#20（左地线）#08-#09（B相）、#15-#16（A相导线、A相预绞丝）、#16-#17（B相）、#19-#20（三相）</t>
  </si>
  <si>
    <t>车林甲线</t>
  </si>
  <si>
    <t>#1、#3、#4、#5、#14、#16、#17</t>
  </si>
  <si>
    <t>王雁南</t>
  </si>
  <si>
    <t>2023-06-08 08:15:00</t>
  </si>
  <si>
    <t>2023-06-08 12:15:00</t>
  </si>
  <si>
    <t>JH030120230102-002501</t>
  </si>
  <si>
    <t>#01、#02、#03、#06、#07、#08、#09、#10、#11、#12、#13、#14、#15、#16、#17、#18</t>
  </si>
  <si>
    <t>JH030120230102-002500</t>
  </si>
  <si>
    <t>车林乙线</t>
  </si>
  <si>
    <t>#1、#2、#3、#4、#5、#6、#7、
#14、#15、#16、#17、#18</t>
  </si>
  <si>
    <t>镜田甲线</t>
  </si>
  <si>
    <t>#02-#03、#05-#10、#14-#18、#20-#26、#28-#30、#33-#34、#36（抽检#26）</t>
  </si>
  <si>
    <t>2023-06-06 08:08:00</t>
  </si>
  <si>
    <t>2023-06-06 17:00:00</t>
  </si>
  <si>
    <t>#01、#02、#03、#04、#11、#12、#13、#19、#27、#31、32、#36、#37、#38
#04-#05（A相）、#08-#09（C相预绞丝）、#23-#24（三相）、#25-#26（A相）、##26-#27（B、C相）、#29-#30（B相）、#30-#31（三相）、#34-#35（B、C相）#35-#36（A相）、#36-#37（A、C相）</t>
  </si>
  <si>
    <t>#05、#27</t>
  </si>
  <si>
    <t>镜田乙线</t>
  </si>
  <si>
    <t>#04（跳线）、#05-#10、#14-#18、#20-#26、#28-#30、#33-#34、#36（抽检#26）</t>
  </si>
  <si>
    <t>JH030120230625-023168</t>
  </si>
  <si>
    <t>#01、#02、#03、#04、#11、#12、#13、#19、#27、#31、32、#36、#37、#38、#22（左地线）、
#04-#05（A相）、#19-#20（B相）、#23-#24（三相、左地线）、#24-#25（左地线）、#25-#26（C相）、#26-#27（三相）、#27-#28（A相）、#30-#31（C相）、#34-#35（A相、左地线）#35-#36（C相）</t>
  </si>
  <si>
    <t>林田线</t>
  </si>
  <si>
    <t>#06、#09、#10、#15、#17、#18、#19、#21、#22、#25、#26、#27、#29、#31、#32、#33、#34、#35</t>
  </si>
  <si>
    <t>2023-07-26 08:51:00</t>
  </si>
  <si>
    <t>2023-07-26 15:58:00</t>
  </si>
  <si>
    <t>JH030120230625-023169</t>
  </si>
  <si>
    <t>#36、#37、#38（跳线）、#39、#40、#42、#44、#45（抽检#44）</t>
  </si>
  <si>
    <t>#01-#08、#11-#14、#16、#20、#23、#28、#30、#35、#38、#41、#43、#46、#47、#48、#49、#50
#06-#07（C相）、#15-#16（B、C相）、#18-#19（左地线）、#19-#20（A相）、#29-#30（三相）、#38-#39（三相）</t>
  </si>
  <si>
    <t>#11、#17、#18、#22</t>
  </si>
  <si>
    <t>文田甲线</t>
  </si>
  <si>
    <t>#01-#05、#07、#09、#10（抽检#09）</t>
  </si>
  <si>
    <t>2023-07-04 08:13:00</t>
  </si>
  <si>
    <t>2023-07-04 15:13:00</t>
  </si>
  <si>
    <t>JH030120230113-010376</t>
  </si>
  <si>
    <t>#01、#02、#03、#06、#08、#11、#12、#13、#14
#03-#04（三相）</t>
  </si>
  <si>
    <t>2023-07-04 08:30:00</t>
  </si>
  <si>
    <t>2023-07-04 12:00:00</t>
  </si>
  <si>
    <t>JH030120230102-002591</t>
  </si>
  <si>
    <t>文田乙线</t>
  </si>
  <si>
    <t>#01、#04、#05、#07、#09、#10（抽检#09）</t>
  </si>
  <si>
    <t>JH030120230102-002592</t>
  </si>
  <si>
    <t>#01、#02、#03、#06、#08、#11、#12、#13、#14</t>
  </si>
  <si>
    <t>车平文线</t>
  </si>
  <si>
    <t>#2、#3、#6、#7、#10、#16、#17、#18、#22、#26、#27、#30、#31、#34、#42、#43、#46、#47、#49、#51、#52、#53</t>
  </si>
  <si>
    <t>周永发</t>
  </si>
  <si>
    <t>2023-06-06 08:30:00</t>
  </si>
  <si>
    <t>2023-06-06 11:50:00</t>
  </si>
  <si>
    <t>#01、#02、#04、#05、#08、#09、#11、#12、#13、#14、#15、#17、#18、#19、#20、#21、#22、#23、#24、#25、#26、#28、#29、#32、#33、#35、#37、#38、#39、#40、#41、#44、#45、#48、#50、#54、#55、#56
#48-#49（右地线）</t>
  </si>
  <si>
    <t>JH030120230102-002596</t>
  </si>
  <si>
    <t>#42</t>
  </si>
  <si>
    <t>车平文线新华乙支线</t>
  </si>
  <si>
    <t>#00、#01、#02、#03、#04、#05</t>
  </si>
  <si>
    <t>JH030120230102-002597</t>
  </si>
  <si>
    <t>车新镜线</t>
  </si>
  <si>
    <t>#3、#4、#5、#6、#7、#8、#9、#10、#16、#21、#27、#30、#31、#34、#42、#43、#46、#47、#49、#51、#52、#53、#54</t>
  </si>
  <si>
    <t>2023-05-24 08:40:00</t>
  </si>
  <si>
    <t>2023-05-24 17:40:00</t>
  </si>
  <si>
    <t>#61（三相跳线）、#63、#64、#66-#73（抽检#71）</t>
  </si>
  <si>
    <t>李刚</t>
  </si>
  <si>
    <t>#01、#02、#04、#05、#08、#09、#11、#12、#13、#14、#15、#17、#18、#19、#20、#21、#22、#23、#24、#25、#26、#28、#29、#32、#33、#35、#37、#38、#39、#40、#41、#44、#45、#48、#50、#54、#55、#56、#57、#58、#59、#60、#61、#62、#65、#74、#75、#76</t>
  </si>
  <si>
    <t>周永发
李刚</t>
  </si>
  <si>
    <t>2023-05-24 08:36:00</t>
  </si>
  <si>
    <t>2023-05-24 17:36:00</t>
  </si>
  <si>
    <t>#42、#68、#69、#70</t>
  </si>
  <si>
    <t>JH030120230102-002584</t>
  </si>
  <si>
    <t>车新镜线东镜乙支线</t>
  </si>
  <si>
    <t>#02-#05、#06（跳线）、#07（跳线）、#08、#10（跳线）、#11（跳线）（抽检#05）</t>
  </si>
  <si>
    <t>JH030120230102-002583</t>
  </si>
  <si>
    <t>531前完成</t>
  </si>
  <si>
    <t>#00、#01、#06、#07、#09、#10、#11
#03-#04（三相）</t>
  </si>
  <si>
    <t>JH030120230102-002614</t>
  </si>
  <si>
    <t>公车线</t>
  </si>
  <si>
    <t>#3、#6、#7</t>
  </si>
  <si>
    <t>2023-05-22 16:32:00</t>
  </si>
  <si>
    <t>2023-05-31 16:32:00</t>
  </si>
  <si>
    <t>JH030120230102-002615</t>
  </si>
  <si>
    <t>#01、#02、#04、#08</t>
  </si>
  <si>
    <t>2023-05-22 16:31:00</t>
  </si>
  <si>
    <t>2023-05-31 16:31:00</t>
  </si>
  <si>
    <t>镜合龙凤文线</t>
  </si>
  <si>
    <t>#01（A、B相跳线）、#04-1、#06-1、#07-1、#10-1、#11-1、#13-1 （抽检#11-1）</t>
  </si>
  <si>
    <t>2023-05-22 08:35:00</t>
  </si>
  <si>
    <t>2023-05-22 17:35:00</t>
  </si>
  <si>
    <t>#01、#02、#03-1、#05-1、#08-1、#09-1、#12-1、#14-1、#15-1
#04-1-#05-1（A相）、#10-1-#11-1（C相）、#11-1-#12-1（C相、右地线）</t>
  </si>
  <si>
    <t>#06-1</t>
  </si>
  <si>
    <t>#05-2-#08-2（抽检#06-2）</t>
  </si>
  <si>
    <t>#02、#03-2、#04-2、#09-2、#10-2、#11-2</t>
  </si>
  <si>
    <t>镜合畔线</t>
  </si>
  <si>
    <t>#01（A、B相跳线）、#04、#06、#09、#10、#13 （抽检#09）</t>
  </si>
  <si>
    <t>#01、#02、#03、#05、#07、#08、#11、#12、#14、#15、#16
#03-#04（B相）、#06-#07（A、B相）#10-#11（A相）#13-#14（三相）</t>
  </si>
  <si>
    <t>镜龙畔线</t>
  </si>
  <si>
    <t>#00、#3-1、#5-1、#6-1、#9-1、#10-1、#12-1、#4-2、#6-2、#9-2、#10-2、#13-2（抽检#06-2）</t>
  </si>
  <si>
    <t>#15-1、#14-1、#13-1、#11-1、#08-1、#07-1、#04-1、#02-1、#01-1、#00、#01-2、#02-2、#03-2、#05-2、#07-2、#08-2、#11-2、#12-2、#14-2、#15-2、#16-2、#03-2-#04-2（B相）、#13-2-#14-2（B相）</t>
  </si>
  <si>
    <t>镜龙畔线凤凰甲支线</t>
  </si>
  <si>
    <t>#03-#06（抽检#05）</t>
  </si>
  <si>
    <t>#00、#01、#02、#07、#08、#09</t>
  </si>
  <si>
    <t>镜畔新线</t>
  </si>
  <si>
    <t>#04-#11、#13、#14、#16（抽检06）</t>
  </si>
  <si>
    <t>#01、#02、#03、#12、#15、#16</t>
  </si>
  <si>
    <t>镜畔新线东镜甲支线</t>
  </si>
  <si>
    <t>#00、#01、#06、#07、#09、#10、#11</t>
  </si>
  <si>
    <t>林九甲线</t>
  </si>
  <si>
    <t>#04、#05、#07、#10、#11、#12、#14、#15、#16、#24、#25、#26、#27、#28、#29、#30、#32、#33</t>
  </si>
  <si>
    <t>黎健民</t>
  </si>
  <si>
    <t>2023-05-22 16:30:00</t>
  </si>
  <si>
    <t>2023-05-31 16:30:00</t>
  </si>
  <si>
    <t>JH030120221230-059798</t>
  </si>
  <si>
    <t>#01、#02、#03、#04、#06、#08、#09、#13、#14、#17、#18、#19、#20、#21、#22、#23、#31、#33、#34</t>
  </si>
  <si>
    <t>2023-05-22 16:33:00</t>
  </si>
  <si>
    <t>2023-05-31 16:33:00</t>
  </si>
  <si>
    <t>林九乙线</t>
  </si>
  <si>
    <t>#01、#03、#05、#07、#10、#11、#12、#14、#15、#16、#24、#25、#26、#27、#28、#29、#30、#31、#32、#34</t>
  </si>
  <si>
    <t>JH030120230223-002124</t>
  </si>
  <si>
    <t>JH030120221230-063864</t>
  </si>
  <si>
    <t>关注
（7-9月重要）</t>
  </si>
  <si>
    <t>林军芙线</t>
  </si>
  <si>
    <t>#2、#20、#21、#25、#29、#30、#32、#33、#42、#43、#44、#45、#46、#47、#48、#50、#51、#54、#62、#63、#64、#65、#66、#68、#69、#70、#71、#74、#77、#86</t>
  </si>
  <si>
    <t>曾睿铨</t>
  </si>
  <si>
    <t>2023-07-31 08:35:00</t>
  </si>
  <si>
    <t>2023-07-31 16:30:00</t>
  </si>
  <si>
    <t>#01、#02、#03、#06、#07、#08、#09、#1、#10、#15、#16、#17、#18、#19、#20、#21、#22、#26、#27、#28、#31、#32、#33、#34、#41、#49、#52、#53、#55、#56、#57、#58、#59、#60、#61、#62、#67、#72、#73、#75、#76、#78、#79、#80、#81、#82、#83、#84、#85、#87、#88、#89
#27-#28（左、右地线）、#34-#35（B相）、#35-#36（C相）、#37-#38（左、右地线）、#40-#41（A相）、#41-#42（三相）、#47-#48（B相、左右地线）、#51-#52（三相）、#64-#65（A相）、#66-#67（B相）、#70-#71（B相）</t>
  </si>
  <si>
    <t>JH030120221230-063862</t>
  </si>
  <si>
    <t>#06、#09、#09+1、#16、#30、#34、#46、#47、#48、#50、#51、#52、#54、#59、#71（A）、#74（B）、#77、#80、#82</t>
  </si>
  <si>
    <t>JH030120221230-063531</t>
  </si>
  <si>
    <t>林军芙线杨屋甲支线</t>
  </si>
  <si>
    <t>JH030120221230-063529</t>
  </si>
  <si>
    <t>林军芙线振兴甲支线</t>
  </si>
  <si>
    <t>#2、#6、#8、#9</t>
  </si>
  <si>
    <t>JH030120221230-063865</t>
  </si>
  <si>
    <t>#00、#01、#03、#04、#05、#06、#07、#09、#10</t>
  </si>
  <si>
    <t>JH030120221230-063860</t>
  </si>
  <si>
    <t>JH030120221230-074559</t>
  </si>
  <si>
    <t>林军线</t>
  </si>
  <si>
    <t>#2、#20</t>
  </si>
  <si>
    <t>丁晨星</t>
  </si>
  <si>
    <t>2023-05-02 08:20:00</t>
  </si>
  <si>
    <t>2023-05-02 16:10:00</t>
  </si>
  <si>
    <t>JH030120221222-013335</t>
  </si>
  <si>
    <t>#01、#02、#03、#06、#07、#08、#09、#09+1、#10、#15、#16、#17、#18、#19、#20、#03-#04（A相）</t>
  </si>
  <si>
    <t>JH030120221230-075088</t>
  </si>
  <si>
    <t>#03（BC）、#05、#06、#09、#09+1、#16</t>
  </si>
  <si>
    <t>JH030120221230-075843</t>
  </si>
  <si>
    <t>线路名称信息填错请修改</t>
  </si>
  <si>
    <t>林军线杨屋乙支线</t>
  </si>
  <si>
    <t>#1、#2、#5、#6、#7、#9、#11、#12、#13、#14、#15、#17、#19、#21</t>
  </si>
  <si>
    <t>王冠群</t>
  </si>
  <si>
    <t>JH030120221230-075530</t>
  </si>
  <si>
    <t>线路名称填写错误，请修改</t>
  </si>
  <si>
    <t>#01、#02、#03、#04、#05、#08、#10、#16、#18、#20、#21、#22、#23、#08-#09（A相）</t>
  </si>
  <si>
    <t>JH030120221230-076690</t>
  </si>
  <si>
    <t>JH030120221230-076080</t>
  </si>
  <si>
    <t>炭九甲线</t>
  </si>
  <si>
    <t>#05、#06、#07、#11、#12、#13、#14、#19、#24、#25、#26、#27、#30、#31、#32、#33、#33+1、#36、#41、#44、#45、#46、#49、#51、#52、#53、#54、#55、#58、#59、#63、#64、#65、#66、#67、#69、#71</t>
  </si>
  <si>
    <t>2023-06-14 13:33:00</t>
  </si>
  <si>
    <t>2023-06-14 17:33:00</t>
  </si>
  <si>
    <t>JH030120221230-076082</t>
  </si>
  <si>
    <t>#01、#02、#03、#04、#08、#09、#10、#15、#16、#17、#18、#20、#21、#22、#22-1、#23、#28、#29、#33、#33+1、#34、#35、#37、#38、#39、#40、#42、#43、#46、#47、#48、#49、#50、#56、#57、#60、#61、#62、#68、#70、#71、#06-#07（B相）、#14-#15（B相）、#23-#24（A相）、#63-#64（C相）</t>
  </si>
  <si>
    <t>JH030120221230-076027</t>
  </si>
  <si>
    <t>炭九乙线</t>
  </si>
  <si>
    <t>#05、#06、#07、#11、#12、#13、#14、#19、#24、#25、#26、#27、#29、#30、#31、#32、#33、#33+1、#36、#41、#44、#45、#51、#52、#53、#54、#55、#58、#59、#63、#64、#65、#66、#67、#68、#69、#70</t>
  </si>
  <si>
    <t>JH030120221230-076029</t>
  </si>
  <si>
    <t>#01、#02、#03、#04、#08、#09、#10、#15、#16、#17、#18、#20、#21、#22、#22-1、#23、#28、#29、#33、#33+1、#34、#35、#37、#38、#39、#40、#42、#43、#46、#47、#48、#49、#50、#56、#57、#60、#61、#62、#68、#70、#71、#13-#14（C相）、#19-#20（B相）、#23-#24（C相）、#55-#56（C相）、#57-#58（C相）、#62-#63（C相）、#63-#64（B相）、#65-#66（C相）</t>
  </si>
  <si>
    <t>JH030120221230-075095</t>
  </si>
  <si>
    <t>炭九甲线马溪甲支线</t>
  </si>
  <si>
    <t>JH030120221230-075091</t>
  </si>
  <si>
    <t>炭九乙线马溪丙支线</t>
  </si>
  <si>
    <t>JH030120221230-074833</t>
  </si>
  <si>
    <t>JH030120221230-074831</t>
  </si>
  <si>
    <t>田军线</t>
  </si>
  <si>
    <t>#12、#13、#17、#18、#20、#21、#22、#27、#28、#37、#39、#40、#47、#48、#49、#58</t>
  </si>
  <si>
    <t>2023-07-28 09:30:00</t>
  </si>
  <si>
    <t>2023-07-28 16:57:00</t>
  </si>
  <si>
    <t>JH030120221230-074237</t>
  </si>
  <si>
    <t>#04、#05、#06、#08、#11、#12（抽检#08）</t>
  </si>
  <si>
    <t>JH030120221230-074235</t>
  </si>
  <si>
    <t>#01、#03、#07、#14、#15、#16、#17、#19、#23、#24、#25、#26、#27、#31、#33、#35、#36、#37、#38、#39、#40、#41、#42、#44、#46、#52、#54、#57、#58、#59、#60、#13-#14（三相）、#30-#31（三相）、#31-#32（A相绑扎）、#32-#33（A相绑扎）、#35-#36（右地线）、#52-#53（C相）、#53-#54（A相）</t>
  </si>
  <si>
    <t>何志斌
王冠群</t>
  </si>
  <si>
    <t>JH030120221230-074234</t>
  </si>
  <si>
    <t>#16、#27、#28、#29、#33、#34、#35</t>
  </si>
  <si>
    <t>JH030120221230-073651</t>
  </si>
  <si>
    <t>田军线振兴乙支线</t>
  </si>
  <si>
    <t>#2、#5、#7</t>
  </si>
  <si>
    <t>JH030120221230-073654</t>
  </si>
  <si>
    <t>#00、#01、#03、#04、#06、#07</t>
  </si>
  <si>
    <t>JH030120221230-073652</t>
  </si>
  <si>
    <t>田龙甲线</t>
  </si>
  <si>
    <t>#07、#10、#11、#13、#14、#17（抽检#14）</t>
  </si>
  <si>
    <t>阮耀萱</t>
  </si>
  <si>
    <t>2023-01-22 09:23:00</t>
  </si>
  <si>
    <t>2023-01-22 16:10:00</t>
  </si>
  <si>
    <t>JH030120221230-071651</t>
  </si>
  <si>
    <t>#01、#02、#03、#04、#05、#06、#08、#09、#12、#15、#16、#18、#20、#07-#08（A相）、#09-#10（A、C相）、#10-#11（C相）、#11-#12（C相）、#13-#14（C相）</t>
  </si>
  <si>
    <t>田平文线</t>
  </si>
  <si>
    <t>#03、#06-#09、#13、#13（跳线）（抽检#09）</t>
  </si>
  <si>
    <t>#01、#02、#04、#05、#10、#14、#17
#16-#17（C相）、#13-#14（C相、B相补修管）、#10-#11（A、B相）、#07-#08（A相）、#09-#10（A相）</t>
  </si>
  <si>
    <t>JH030120221230-068969</t>
  </si>
  <si>
    <t>田杨线</t>
  </si>
  <si>
    <t>#16、#18、#20、#21、#22、#26、#27、#28、#29、#30、#32、#34、#35、#36</t>
  </si>
  <si>
    <t>JH030120221230-068967</t>
  </si>
  <si>
    <t>#01、#03、#07、#14、#15、#16、#17、#19、#23、#24、#25、#26、#27、#31、#33、#35、#36、#37、#38、#39、#07-#08（A、B相）、#13-#14（A、C相）、#14-#15（B相）</t>
  </si>
  <si>
    <t>JH030120221230-071496</t>
  </si>
  <si>
    <t>#16</t>
  </si>
  <si>
    <t>JH030120221230-066222</t>
  </si>
  <si>
    <t>文林线</t>
  </si>
  <si>
    <t>#6、#8、#16、#22、#24、#25、#26、#27、#30、#31、#34、#36、#37、#38、#40、#49、#50、#51、#52、#55、#56、#57</t>
  </si>
  <si>
    <t>窄毅栋</t>
  </si>
  <si>
    <t>2023-05-26 08:16:00</t>
  </si>
  <si>
    <t>2023-05-26 17:00:00</t>
  </si>
  <si>
    <t>JH030120221230-066398</t>
  </si>
  <si>
    <t>#01（跳线）、#02-#05（抽检#04）</t>
  </si>
  <si>
    <t>#01、#07、#08、#09、#10、#13、#14、#15、#16、#17、#22、#23、#24、#28、#29、#31、#32、#33、#34、#35、#39、#40、#41、#42、#43、#44、#45、#46、#47、#48、#50、#51、#53、#54、#56、#58、#59</t>
  </si>
  <si>
    <t>何志斌
窄毅栋</t>
  </si>
  <si>
    <t>2023-05-26 08:22:00</t>
  </si>
  <si>
    <t>2023-05-26 16:52:00</t>
  </si>
  <si>
    <t>#16、#18、#22</t>
  </si>
  <si>
    <t>JH030120221230-065978</t>
  </si>
  <si>
    <t>文林线曙光乙支线</t>
  </si>
  <si>
    <t>#0、#1、#2、#3、#4、#5、#6、#7、#8、#9、#10、#11</t>
  </si>
  <si>
    <t>JH030120221230-066142</t>
  </si>
  <si>
    <t>#00、#01、#02、#10、#11</t>
  </si>
  <si>
    <t>JH030120221230-065480</t>
  </si>
  <si>
    <t>文游田龙线</t>
  </si>
  <si>
    <t>#01（A、C跳线）、#02、#04、#06、#07、#10-1、#10-2、#13-2、#16-2、#17-2、#19-2、#20-2、#23-2（抽检#20-2）</t>
  </si>
  <si>
    <t>何志斌
阮耀萱</t>
  </si>
  <si>
    <t>JH030120221230-064773</t>
  </si>
  <si>
    <t>#01、#03、#06、#08、#09、#10-1、#11-1、#09、#10-2、#11-2、#12-2、#14-2、#15-2、#18-2、#21-2、#22-2、#24-2、#26-2、#04-#05（C相）、#15-2-#16-2（A、C相）、#14-2-#15-2(C相)</t>
  </si>
  <si>
    <t>JH030120221230-063962</t>
  </si>
  <si>
    <t>益车甲线</t>
  </si>
  <si>
    <t>#2、#5、#6、#8、#11、#12、#13、#15、#16、#17、#25、#26、#27、#28、#29、#30、#31、#33、#34、#37、#38、#39、#40、#41、#43、#44、#48、#54、#55、#56、#57、#58、#59、#60、#61</t>
  </si>
  <si>
    <t>2023-05-22 08:27:00</t>
  </si>
  <si>
    <t>2023-05-31 16:27:00</t>
  </si>
  <si>
    <t>JH030120221230-065002</t>
  </si>
  <si>
    <t>#01、#02、#03、#04、#05、#07、#09、#10、#14、#15、#18、#19、#20、#21、#22、#23、#24、#32、#34、#35、#36、#42、#45、#46、#47、#49、#50、#51、#52、#53、#55、#56、#59、#60、#62、#63</t>
  </si>
  <si>
    <t>2023-05-22 08:23:00</t>
  </si>
  <si>
    <t>2023-05-22 16:23:00</t>
  </si>
  <si>
    <t>JH030120221230-063730</t>
  </si>
  <si>
    <t>#01、#31</t>
  </si>
  <si>
    <t>JH030120221230-062424</t>
  </si>
  <si>
    <t>益车乙线</t>
  </si>
  <si>
    <t>#1、#2、#4、#6、#8、#11、#12、#13、#15、#16、#17、#25、#26、#27、#28、#29、#30、#31、#32、#33、#37、#38、#39、#40、#41、#43、#44、#46、#48、#54、#57、#58、#61、#62</t>
  </si>
  <si>
    <t>JH030120230104-016386</t>
  </si>
  <si>
    <t>JH030120230105-004447</t>
  </si>
  <si>
    <t>JH030120230505-000337</t>
  </si>
  <si>
    <t>益车乙线马溪乙支线</t>
  </si>
  <si>
    <t>#2、#3、#4、#、5#6、#10、#11、#14、#15、#16、#17、#18、#24、#25、#28、#33</t>
  </si>
  <si>
    <t>JH030120230105-004289</t>
  </si>
  <si>
    <t>#00、#01、#07、#08、#09、#12、#13、#19、#20、#21、#22、#23、#26、#27、#29、#30、#31、#32、#34</t>
  </si>
  <si>
    <t>JH030120230105-004759</t>
  </si>
  <si>
    <t>益田甲线</t>
  </si>
  <si>
    <t>#3、#4、#5、#6、#8、#11、#12、#13、#14、#22、#23、#24、#25、#28、#30、#32、#33、#34、#35、#37、#43、#50、#54、#55</t>
  </si>
  <si>
    <t>JH030120230104-019916</t>
  </si>
  <si>
    <t>#56-#58、#59-#60（跳线）、#61、#63、#64、#65（C相跳线）、#66、#67（B、C跳线）#68（抽检#66）</t>
  </si>
  <si>
    <t>JH030120230105-005144</t>
  </si>
  <si>
    <t>#01、#02、#04、#06、#07、#09、#10、#12、#13、#14、#15、#16、#17、#18、#19、#20、#21、#25、#26、#27、#28、#29、#31、#32、#36、#37、#38、#43、#44、#45、#46、#47、#50、#51、#52、#53、#59、#60、#62、#65、#67、#69
#21-#22（A相）、#23-#24（C相）、#30-#31（C相）、#32-#33（C相）、#33-#34（B相）、#35-#36（C相）</t>
  </si>
  <si>
    <t>JH030120230224-014494</t>
  </si>
  <si>
    <t>#44</t>
  </si>
  <si>
    <t>JH030120230421-000308</t>
  </si>
  <si>
    <t>益田甲线乐同乙支线</t>
  </si>
  <si>
    <t>#1、#2、#3、#4、#5</t>
  </si>
  <si>
    <t>JH030120230105-005146</t>
  </si>
  <si>
    <t>#00、#06</t>
  </si>
  <si>
    <t>JH030120230410-000408</t>
  </si>
  <si>
    <t>益田甲线曙光甲支线</t>
  </si>
  <si>
    <t>#3、#4、#5、#6、#7、#8、#9、#11</t>
  </si>
  <si>
    <t>林乐公线</t>
  </si>
  <si>
    <t>#01、#02、#03、#05、#07、#08、#11、#13、#14、#15、#16、#17、#18、#19、#25、#24-#25（地线）</t>
  </si>
  <si>
    <t>#01（跳线）、#02（跳线）、#03（跳线）、#04、#06、#07（跳线）、#08（跳线）、#09、#12、#13（跳线）、#14（跳线）、#20、#21、#22、#23、#24、#25（跳线）</t>
  </si>
  <si>
    <t>JH030120230105-003240</t>
  </si>
  <si>
    <t>蓄北线</t>
  </si>
  <si>
    <t>#02、#03、#05、#06、#08(B、C相跳线绝缘子)、#09（A、C相跳线绝缘子）、#79、#98、#99、#114、#120、#121、#152、#153、#154、#156、#157（三相跳线绝缘子）、#158、#159、#160（三相跳线绝缘子）、#173、#174、#175、#196、#197、</t>
  </si>
  <si>
    <t>和伟超</t>
  </si>
  <si>
    <t>王年光</t>
  </si>
  <si>
    <t>从化中心</t>
  </si>
  <si>
    <t>2023-06-26 08:30:00</t>
  </si>
  <si>
    <t>2023-06-26 16:54:00</t>
  </si>
  <si>
    <t>JH030120230104-020235</t>
  </si>
  <si>
    <t>禁飞区：#198、#202、#203、#204、#210、#213（三相跳线绝缘子）、#214（三相跳线绝缘子）、#215（三相跳线绝缘子）、#216、#217、#218、#219、#220、#221、#226；（抽检#218）</t>
  </si>
  <si>
    <t>JH030120230105-005488</t>
  </si>
  <si>
    <t>耐张线夹：#01、#04、#07、#08、#09、#93、#100、#124、#129、#134、#140、#157、#160、#164、#169、#172、#175、#192、#207、#209、#213、#214、#215、#222、#225、#227、#229
接续管：#73-#74、#74-#75、#78-#79、#79-#80、#80-#81、#83-84、#84-#85、#86-#87、#90-#91、#91-#92、#98-#99、#99-#100、#105-#106、#111-#112、#114-#115、#118-#119、#120-#121、#121-#122、#130-#131、#133-#134、#134-#135、#136-#137、#137-#138、#141-#142、#145-#146、#148-#149、#152-#153、#155-#156、#175-#176、#176-#177、#185-#186、#189-#190、#197-#198、#199-#200、#204-#205、#77（半张力预绞丝）、#174-#175（半张力预绞丝 ）</t>
  </si>
  <si>
    <t>2023-03-23 14:00:00</t>
  </si>
  <si>
    <t>2023-03-23 17:00:00</t>
  </si>
  <si>
    <t>JH030120230413-000565</t>
  </si>
  <si>
    <t>2023年12月31日</t>
  </si>
  <si>
    <t>2023-08-15 14:00:00</t>
  </si>
  <si>
    <t>2023-08-15 16:54:00</t>
  </si>
  <si>
    <t>JH030120230105-005489</t>
  </si>
  <si>
    <t>JH030120230104-020482</t>
  </si>
  <si>
    <t>2023-08-15 16:52:00</t>
  </si>
  <si>
    <t>JH030120230105-005490</t>
  </si>
  <si>
    <t>蓄能AB联络线</t>
  </si>
  <si>
    <t>#03、#04、#06、#07</t>
  </si>
  <si>
    <t>2023-06-26 17:00:00</t>
  </si>
  <si>
    <t>JH030120230606-000300</t>
  </si>
  <si>
    <t>耐张线夹：#02、#05、#08</t>
  </si>
  <si>
    <t>2023-06-26 16:58:00</t>
  </si>
  <si>
    <t>JH030120230105-003620</t>
  </si>
  <si>
    <t>2023-08-10 08:00:00</t>
  </si>
  <si>
    <t>2023-08-10 12:00:00</t>
  </si>
  <si>
    <t>JH030120230105-005491</t>
  </si>
  <si>
    <t>从明森线</t>
  </si>
  <si>
    <t>#02（B、C相跳线绝缘子）、#03、#04、#05（三相跳线绝缘子）、#06、#07（三相跳线绝缘子）、#08、#09（B相跳线绝缘子）、#10、#11、#12、#13、#14、#15（B相跳线绝缘子）、#16、#17、#18、#19、#20（B相跳线绝缘子）、#22、#25、#27、#89（三相跳线绝缘子）、#90（三相跳线绝缘子）、#91、#92（三相跳线绝缘子）、#93、#94（三相跳线绝缘子）、#95、#96、#97、#98（三相跳线绝缘子）、#99（三相跳线绝缘子）、#100、#101、#102（三相跳线绝缘子）、#103、#104（三相跳线绝缘子）、#105、#106、#107、#108、#109（三相跳线绝缘子）、#110（三相跳线绝缘子）、#111、#112（三相跳线绝缘子）、#113（三相跳线绝缘子）</t>
  </si>
  <si>
    <t>朱国坚</t>
  </si>
  <si>
    <t>2023-08-15 08:49:00</t>
  </si>
  <si>
    <t>2023-08-15 12:49:00</t>
  </si>
  <si>
    <t>JH030120230105-003622</t>
  </si>
  <si>
    <t>耐张线夹：#01、#02、#05、#07、#09、#15、#20、#21、#23、#24、#26、#28、#28分01、#28分02、#28分03、#28分04、#28分05、#28分06、#28分07、#30、#31、#32、#33、#34、#35、#37、#38、#39、#42、#47、#50、#51、#54、#57、#58、#63、#66、#70、#71、#73、#77、#78、#80、#86、#87、#88、#89、#90、#92、#94、#98、#99、#102、#104、#109、#110、#112、#113
接续管：#04-#05、#08-#09、#14-#15、#24-#25、#39-#40、#46-#47、#61-#62、#62-#63、#81-#82、#107-#108</t>
  </si>
  <si>
    <t>2023-01-18 09:15:00</t>
  </si>
  <si>
    <t>2023-01-18 12:15:00</t>
  </si>
  <si>
    <t>JH030120230105-005683</t>
  </si>
  <si>
    <t>#12、#13、#14、#47、#48、#49、#50、#51、#52、#53、#54、#55、#56、#57、#58、#59、#60、#61、#62、#63、#64、#65、#66、#67、#68、#69、#70、#71、#72、#73、#74、#75、#76、#77、#78、#80、#81、#82、#83、#84、#85、#86、#87、#88</t>
  </si>
  <si>
    <t>2023-08-15 08:52:00</t>
  </si>
  <si>
    <t>2023-08-15 12:52:00</t>
  </si>
  <si>
    <t>JH030120230104-020489</t>
  </si>
  <si>
    <t>街灌线</t>
  </si>
  <si>
    <t>耐张线夹：#01、#03、#04、#05、#16、#20、#22、#27、#30、#34、#35
接续管：#02-#03、#11-#12、#16-#17、#17-#18、#19-#20、#33-#34</t>
  </si>
  <si>
    <t>吴洪昌</t>
  </si>
  <si>
    <t>2023-07-26 08:42:28</t>
  </si>
  <si>
    <t>JH030120230105-005684</t>
  </si>
  <si>
    <t>#16、#21、#23、#33</t>
  </si>
  <si>
    <t>2023-07-25 09:00:00</t>
  </si>
  <si>
    <t>2023-07-25 15:00:00</t>
  </si>
  <si>
    <t>JH030120230104-020487</t>
  </si>
  <si>
    <t>桃灌线</t>
  </si>
  <si>
    <t>#11、#12、#13、#14、#15、#19</t>
  </si>
  <si>
    <t>2023-07-25 09:04:00</t>
  </si>
  <si>
    <t>2023-07-25 15:04:00</t>
  </si>
  <si>
    <t>JH030120230104-020490</t>
  </si>
  <si>
    <t>耐张线夹：#01、#04、#06-1、#10、#16、#17、#18、#20
接续管：#04-#05、#10-#11、#11-#12、#18-#19</t>
  </si>
  <si>
    <t>2023-07-26 08:42:10</t>
  </si>
  <si>
    <t>2023-07-26 16:07:00</t>
  </si>
  <si>
    <t>JH030120230105-005685</t>
  </si>
  <si>
    <t>#12、#19</t>
  </si>
  <si>
    <t>JH030120230104-020492</t>
  </si>
  <si>
    <t>流吕线</t>
  </si>
  <si>
    <t>耐张线夹：#01、#02、#04、#06、#07、#08、#12、#15、#17、#20、#23、#27、#29、#34、#38、#40、#44、#50、#51、#52、#53、#56、#61、#67、#72、#74
接续管：#22-#23、#30-#31</t>
  </si>
  <si>
    <t>钟镇光</t>
  </si>
  <si>
    <t>2023-08-07 14:00:00</t>
  </si>
  <si>
    <t>2023-08-07 15:24:00</t>
  </si>
  <si>
    <t>JH030120230105-005686</t>
  </si>
  <si>
    <t>#05、#06、#07、#08、#09、#10、#17、#20、#22、#23、#24、#25、#26、#27、#28、#36、#37、#38、#39、#40</t>
  </si>
  <si>
    <t>2023-08-07 15:25:00</t>
  </si>
  <si>
    <t>JH030120230104-022920</t>
  </si>
  <si>
    <t>流森线</t>
  </si>
  <si>
    <t>#14（三相跳线绝缘子）、#16、#17、#18（三相跳线绝缘子）、#19（三相跳线绝缘子）、#20、#21、#23（三相跳线绝缘子）</t>
  </si>
  <si>
    <t>曾誉</t>
  </si>
  <si>
    <t>2023-08-08 14:00:00</t>
  </si>
  <si>
    <t>2023-08-08 17:00:00</t>
  </si>
  <si>
    <t>JH030120230104-022919</t>
  </si>
  <si>
    <t>耐张线夹：#01、#02、#07、#12、#13、#14、#15、#18、#19、#22、#23
接续管：#05-#06、#06-#07、#07-#08、#08-#09、#13-#14</t>
  </si>
  <si>
    <t>2023-08-07 12:00:00</t>
  </si>
  <si>
    <t>2023-08-07 14:15:00</t>
  </si>
  <si>
    <t>JH030120230105-005687</t>
  </si>
  <si>
    <t>森良甲线</t>
  </si>
  <si>
    <t>#02（三相跳线绝缘子）、#03、#04、#06（三相跳线绝缘子）、#07、#08、#10（三相跳线绝缘子）</t>
  </si>
  <si>
    <t>2023-08-08 14:01:00</t>
  </si>
  <si>
    <t>JH030120230104-022921</t>
  </si>
  <si>
    <t>耐张线夹：#01、#02、#05、#06、#09、#10、#11、#12</t>
  </si>
  <si>
    <t>JH030120230105-005688</t>
  </si>
  <si>
    <t>森良乙线</t>
  </si>
  <si>
    <t>#02、#03（三相跳线绝缘子）、#04、#06（三相跳线绝缘子）、#07、#08、#09（三相跳线绝缘子）、#12</t>
  </si>
  <si>
    <t>苏青华</t>
  </si>
  <si>
    <t>2023-08-08 14:30:00</t>
  </si>
  <si>
    <t>2023-08-08 16:26:00</t>
  </si>
  <si>
    <t>JH030120221223-004057</t>
  </si>
  <si>
    <t>耐张线夹：#01、#03、#05、#06、#09、#10、#11、#13</t>
  </si>
  <si>
    <t>2023-08-07 15:26:00</t>
  </si>
  <si>
    <t>JH030120230105-005689</t>
  </si>
  <si>
    <t>#06、#07、#08</t>
  </si>
  <si>
    <t>2023-08-07 15:48:00</t>
  </si>
  <si>
    <t>森吕线</t>
  </si>
  <si>
    <t>#01（三相跳线绝缘子）、#02、#04、#05（三相跳线绝缘子）、#06（三相跳线绝缘子）、#07、#08、#10（三相跳线绝缘子）</t>
  </si>
  <si>
    <t>2023-08-09 14:00:00</t>
  </si>
  <si>
    <t>2023-08-09 15:26:00</t>
  </si>
  <si>
    <t>JH030120230105-003808</t>
  </si>
  <si>
    <t>耐张线夹:#01、#03、#05、#06、#09、#10、#15、#18、#23、#26、#32、#37、#40、#43、#47、#49、#54、#58、#60、#64、#70、#71、#72、#75、#81、#88、#91、#92、#93、#94
接续管：#02-#03、#11-#12、#13-#14、#17-#18、#21-#22、#23-#24、#34-#35、#41-#42、#43-#44、#65-#66、#74-#75、#82-#83</t>
  </si>
  <si>
    <t>2023-08-09 15:25:00</t>
  </si>
  <si>
    <t>JH030120230105-005690</t>
  </si>
  <si>
    <t>#05、#06、#07、#08、#12、#13、#14、#20、#21、#22、#23、#24、#25、#26、#27、#28、#29、#30、#31、#32、#33、#34、#35、#36、#40、#41、#42、#50、#51、#52、#56、#57、#58、#59、#60、#61、#76、#77、#90、#91、#92</t>
  </si>
  <si>
    <t>JH030120230104-023215</t>
  </si>
  <si>
    <t>森温线</t>
  </si>
  <si>
    <t>#01（三相跳线绝缘子）、#02、#04、#05（三相跳线绝缘子）、#06（三相跳线绝缘子）、#07、#08、#10（三相跳线绝缘子）、#11（三相跳线绝缘子）、#29（三相跳线绝缘子）、#35、#36、#37、#38、#39、#41、#42、#43（三相跳线绝缘子）、#44、#45、#47、#48、#49（三相跳线绝缘子）、#50</t>
  </si>
  <si>
    <t>吴日冲</t>
  </si>
  <si>
    <t>2023-07-28 14:00:00</t>
  </si>
  <si>
    <t>2023-07-28 16:14:00</t>
  </si>
  <si>
    <t>JH030120230105-003809</t>
  </si>
  <si>
    <t>耐张线夹：#1、#3、#5、#6、#9、#10、#11、#12、#20、#22、#26、#27、#29、#32、#33、#34、#40、#43、#46、#49、#51、#52
接续管#01-#02、#21-#22、#28-#29、#45-#46、#50-#51（半张力预绞丝）、</t>
  </si>
  <si>
    <t>#05、#09、#20、#21、#22、#23、#25、#26、#27、#28、#29、#31、#32、#33、#35、#36、#37、#40、#41、#42、#43、#44、#45、#46、#47、#48、#49、#50、#51</t>
  </si>
  <si>
    <t>JH030120230105-006756</t>
  </si>
  <si>
    <t>森桃线</t>
  </si>
  <si>
    <t>#02、#03（三相跳线绝缘子）、#04、#06（三相跳线绝缘子）、#07、#08、#09（三相跳线绝缘子）、#10（三相跳线绝缘子）、#11（三相跳线绝缘子）、#34</t>
  </si>
  <si>
    <t>2023-07-28 08:41:00</t>
  </si>
  <si>
    <t>2023-07-28 16:07:00</t>
  </si>
  <si>
    <t>JH030120230104-023259</t>
  </si>
  <si>
    <t>耐张线夹:#01、#03、#05、#06、#09、#10、#11、#12、#20、#22、#26、#27、#29、#32、#34、#35、#39、#42、#45、#46
接续管：#19-#20、#24-#25、#35-#36、#37-#38、#38-#39、#39-#40</t>
  </si>
  <si>
    <t>2023-07-28 08:06:00</t>
  </si>
  <si>
    <t>2023-07-28 16:06:00</t>
  </si>
  <si>
    <t>JH030120230105-006758</t>
  </si>
  <si>
    <t>#03、#04、#05、#06、#07、#08、#23、#24、#25、#26、#27、#28、#29、#30、#31、#32、#33、#34、#36、#37、#38、#39、40、#41、#42、#43、#44、#45、#46、#47</t>
  </si>
  <si>
    <t>2023-07-28 08:31:00</t>
  </si>
  <si>
    <t>2023-07-28 16:08:00</t>
  </si>
  <si>
    <t>森养甲线</t>
  </si>
  <si>
    <t>#01（三相跳线绝缘子）、#02、#04、#05、#06（三相跳线绝缘子）、#07、#08、#09、#10、#11、#12（三相跳线绝缘子）、#13、#14、#15（三相跳线绝缘子）、#16（三相跳线绝缘子）、#17（三相跳线绝缘子）、#18、#19、#20、#21（三相跳线绝缘子）、#22、#23、#24（三相跳线绝缘子）、#25、#26、#27（三相跳线绝缘子）、#28、#29、#30、#31、#32（三相跳线绝缘子）、#33、#34、#36（三相跳线绝缘子）</t>
  </si>
  <si>
    <t>戚俊杰</t>
  </si>
  <si>
    <t>2023-08-21 14:00:00</t>
  </si>
  <si>
    <t>2023-08-21 16:25:00</t>
  </si>
  <si>
    <t>JH030120230105-004288</t>
  </si>
  <si>
    <t>耐张线夹：#01、#03、#06、#12、#15、#16、#17、#21、#24、#27、#32、#35、#36、#37、#38、#39、#41、#43
接续管：#05-#06（左右地线）、#06-#07（右地线）、#08-#09、#10-#11、#35-#36</t>
  </si>
  <si>
    <t>2023-08-21 09:15:00</t>
  </si>
  <si>
    <t>2023-08-21 16:15:00</t>
  </si>
  <si>
    <t>JH030120230105-006759</t>
  </si>
  <si>
    <t>森养甲线桃莲甲支线</t>
  </si>
  <si>
    <t>#18（三相跳线绝缘子）、#19（三相跳线绝缘子）、#20、#21、#22（三相跳线绝缘子）、#23、#27、#29、#30、#31、#33、#34、#35、#37</t>
  </si>
  <si>
    <t>JH030120230522-000429</t>
  </si>
  <si>
    <t>耐张线夹：#00、#01、#02、#04、#05、#06、#08、#10、#13、#15、#18、#19、#22、#24、#26、#28、#32、#36、#38、#42、#45、#48
接续管：#10-#11、#14-#15、#21-#22、#27-#28、#33-#34、#35-#36、#38-#39、#39-#40、#43-#44、#44-#45</t>
  </si>
  <si>
    <t>JH030120230105-006761</t>
  </si>
  <si>
    <t>森养甲线云星甲支线</t>
  </si>
  <si>
    <t>#01-#28、#33、#34、#35、#41-#46</t>
  </si>
  <si>
    <t>2023-08-15 09:00:00</t>
  </si>
  <si>
    <t>2023-08-15 12:00:00</t>
  </si>
  <si>
    <t>耐张线夹：#00、#01、#06、#08、#09、#10、#11、#12、#13、#16、#17</t>
  </si>
  <si>
    <t>董俊</t>
  </si>
  <si>
    <t>2023-08-11 08:00:00</t>
  </si>
  <si>
    <t>2023-08-11 13:31:00</t>
  </si>
  <si>
    <t>森养乙线</t>
  </si>
  <si>
    <t>#01（三相跳线绝缘子）、#02（三相跳线绝缘子）、#03、#04（三相跳线绝缘子）、#05（三相跳线绝缘子）、#06、#07、#08、#09、#10（三相跳线绝缘子）、#11、#12（三相跳线绝缘子）、#13、#14、#15（三相跳线绝缘子）、#16（三相跳线绝缘子）、#17、#18、#19、#20（三相跳线绝缘子）、#21、#23、#24（三相跳线绝缘子）、#25（三相跳线绝缘子）、#35（三相跳线绝缘子）</t>
  </si>
  <si>
    <t>2023-08-21 16:26:00</t>
  </si>
  <si>
    <t>耐张线夹：#01、#02、#04、#05、#10、#12、#15、#16、#20、#22、#24、#25、#27、#31、#33、#34、#35、#36、#37、#38、#40、#42
接续管：#06-#07、#27-#28、#30-#31</t>
  </si>
  <si>
    <t>2023-08-21 09:36:00</t>
  </si>
  <si>
    <t>2023-08-21 15:36:00</t>
  </si>
  <si>
    <t>JH030120230105-006765</t>
  </si>
  <si>
    <t>#04-#26、#33、#34、#36、#37、#38、#39</t>
  </si>
  <si>
    <t>2023-08-17 14:00:00</t>
  </si>
  <si>
    <t>2023-08-17 16:32:00</t>
  </si>
  <si>
    <t>JH030120230105-001267</t>
  </si>
  <si>
    <t>35kV</t>
  </si>
  <si>
    <t>良吕线</t>
  </si>
  <si>
    <t>#26</t>
  </si>
  <si>
    <t>朱科任</t>
  </si>
  <si>
    <t>2023-08-08 08:32:00</t>
  </si>
  <si>
    <t>2023-08-08 16:46:00</t>
  </si>
  <si>
    <t>JH030120230105-006767</t>
  </si>
  <si>
    <t>耐张线夹：#01、#02、#04、#06、#07、#08、#09、#10、#11、#19、#20、#21、#22、#24、#25、#27、#28、#29、#30、#31、#32、#33、#34、#35、#36、#37、#40、#41、#43、#44、#46、#47、#49、#51、#53、#55、#57、#58、#59、#64、#65、#71、#81、#82、#83
接续管：#11-#12、#12-#13、#38-#39、#42-#43、#51-#52、#59-#60、#77-#78、#80-#81</t>
  </si>
  <si>
    <t>2023-08-21 09:48:00</t>
  </si>
  <si>
    <t>2023-08-21 14:48:00</t>
  </si>
  <si>
    <t>JH030120230105-001266</t>
  </si>
  <si>
    <t>#34、#37、#38、#40、#41、#42、#43</t>
  </si>
  <si>
    <t>2023-08-07 09:09:00</t>
  </si>
  <si>
    <t>2023-08-07 16:09:00</t>
  </si>
  <si>
    <t>JH030120230105-001269</t>
  </si>
  <si>
    <t>从城线</t>
  </si>
  <si>
    <t>驳接口：#03-#04、#05-#06                        耐张线夹：#01、#02、#05、#11、#12、#15-#17</t>
  </si>
  <si>
    <t>岑炳聪</t>
  </si>
  <si>
    <t>2023-04-19 09:00:00</t>
  </si>
  <si>
    <t>2023-04-23 14:38:00</t>
  </si>
  <si>
    <t>JH030120230105-001473</t>
  </si>
  <si>
    <t>从岗线</t>
  </si>
  <si>
    <t>#03、#06、#07、#08B相跳线、#10、#11BC相跳线、#13、#14、#17、#18A相跳线、#19A相跳线、#20、#21、#22、#33AB相跳线、#35ABC相跳线</t>
  </si>
  <si>
    <t>7、10</t>
  </si>
  <si>
    <t>黄凌宇</t>
  </si>
  <si>
    <t>2023-08-04 08:40:00</t>
  </si>
  <si>
    <t>2023-08-04 17:37:00</t>
  </si>
  <si>
    <t>JH030120230105-003812</t>
  </si>
  <si>
    <t>驳接口：#9-#10、#19-#20
耐张线夹：#01、#02、#04、#05、#08、#09、#11、#12、#15、#16、#18、#19、#23、#24、#26、#28、#32、#33、#34、#35、#36、#37</t>
  </si>
  <si>
    <t>2023-05-05 09:19:00</t>
  </si>
  <si>
    <t>2023-05-05 12:26:00</t>
  </si>
  <si>
    <t>JH030120230105-004286</t>
  </si>
  <si>
    <t>#05、#15、#16、#17、#18、#23、#24、#25、#26、#27、#28、#29、#30、#31、#33、#34</t>
  </si>
  <si>
    <t>2023-08-18 08:41:00</t>
  </si>
  <si>
    <t>2023-08-18 16:07:00</t>
  </si>
  <si>
    <t>JH030120230105-004287</t>
  </si>
  <si>
    <t>从街甲线</t>
  </si>
  <si>
    <t>#01B相跳线、#03、#05B相跳线、#06、#07、#08B相跳线、#09、#10、#11、#12、#13、#14B相跳线、#18B相跳线、#19、#20、#21、#22、#23B相跳线、#24、#25、#26、#27、#28B相跳线、#29、#30B相跳线、#31、#32、#33、#34、#35、#36、#37B相跳线、#39</t>
  </si>
  <si>
    <t>周俊丞</t>
  </si>
  <si>
    <t>2023-07-11 09:30:00</t>
  </si>
  <si>
    <t>2023-07-12 12:29:00</t>
  </si>
  <si>
    <t>驳接口：#04-#05、#05-#06、#08-#09、#24-#25、#25-#26、#29-#30、#30-#31、#34-#35
耐张线夹：#01、#02、#04、#05、#08、#14、#18、#23、#28、#30、#33、#37、#38、#40</t>
  </si>
  <si>
    <t>2023-04-23 14:35:00</t>
  </si>
  <si>
    <t>从街乙线</t>
  </si>
  <si>
    <t>#01B相跳线、#03、#05、#06、#07、#08B相跳线、#09、#10、#11、#12、#13、#14、#15B相跳线、#16、#17、#18、#19B相跳线、#20、#21、#22、#23B相跳线、#24、#25、#26、#27、#28B相跳线、#29、#30B相跳线、#31、#32、#33B相跳线、#34、#35、#36B相跳线、#37、#38、#39、#40B相跳线</t>
  </si>
  <si>
    <t>2023-07-11 09:31:00</t>
  </si>
  <si>
    <t>2023-07-12 12:49:00</t>
  </si>
  <si>
    <t>驳接口：#10-#11、#13-#14、#18-#19、#39-#40
耐张线夹：#01、#02、#04、#08、#15、#19、#23、#28、#30、#33、#36、#40</t>
  </si>
  <si>
    <t>2023-03-20 09:15:00</t>
  </si>
  <si>
    <t>2023-03-20 11:48:00</t>
  </si>
  <si>
    <t>从明甲线</t>
  </si>
  <si>
    <t>耐张线夹：#01、#02、#03、#06、#07、#10、#12、#14、#20、#25、#28、#32、#34、#37、#40、#42、#43、#44、#45、#46</t>
  </si>
  <si>
    <t>吴清泉</t>
  </si>
  <si>
    <t>2023-04-23 09:04:00</t>
  </si>
  <si>
    <t>2023-04-23 14:56:00</t>
  </si>
  <si>
    <t>从兔线</t>
  </si>
  <si>
    <t>#04、#05</t>
  </si>
  <si>
    <t>李森洪</t>
  </si>
  <si>
    <t>年中调了测策略，变成了重要线路</t>
  </si>
  <si>
    <t>耐张线夹：#01、#02、#03、#06、#07、#08、#11、#16、#24、#28、#32、#40、#41、#44、#49、#54、#57、#62</t>
  </si>
  <si>
    <t>2023-04-06 08:40:00</t>
  </si>
  <si>
    <t>2023-04-10 17:22:00</t>
  </si>
  <si>
    <t>2023-04-10 09:28:00</t>
  </si>
  <si>
    <t>2023-04-10 12:18:00</t>
  </si>
  <si>
    <t>从温线</t>
  </si>
  <si>
    <t>驳接口：#03-#04、#05-#06、#17-#18、#19-#20、#24-#25、#25-#26、#36-#37、#38-#39、#39-#40
耐张线夹：#01、#02、#05、#11-#15、#17、20、#23、#26、#29-#34、#36、#41、#42</t>
  </si>
  <si>
    <t>#01、#05、#06、#07、#08、#09、#10、#11、#12、#39、#40、#41、#42</t>
  </si>
  <si>
    <t>2023-07-12 15:11:00</t>
  </si>
  <si>
    <t>2023-07-14 16:07:00</t>
  </si>
  <si>
    <t>从云线</t>
  </si>
  <si>
    <t>驳接口：#03-#04、#05-#06、#17-#18、#19-#20、#24-#25、#25-#26、#26-#27
耐张线夹：#01、#02、#05、#11-#15、#17、#20、#23、#26、#29-#31、#34、#35</t>
  </si>
  <si>
    <t>2023-04-23 14:37:00</t>
  </si>
  <si>
    <t>聚兔线</t>
  </si>
  <si>
    <t>#09BC跳线</t>
  </si>
  <si>
    <t>2023-08-18 09:12:00</t>
  </si>
  <si>
    <t>2023-08-18 15:59:00</t>
  </si>
  <si>
    <t>驳接口：#10-#11、#14-#15、#17-#18、#20-#21、#30-#31
耐张线夹：#01、#02、#03、#08、#09、#10、#17、#26、#27、#31、#33、#34、#35、#36</t>
  </si>
  <si>
    <t>2023-04-13 09:22:00</t>
  </si>
  <si>
    <t>2023-04-13 13:11:00</t>
  </si>
  <si>
    <t>聚兔线龙星甲支线</t>
  </si>
  <si>
    <t>#00ABC跳线、#01、#02、#03、#04、#05、#06、#07、#08ABC跳线、#10、#11ABC跳线、#12、#14ABC跳线、#15ABC跳线、#16ABC跳线、#17ABC跳线、#18ABC跳线</t>
  </si>
  <si>
    <t>2023-08-03 09:11:00</t>
  </si>
  <si>
    <t>2023-08-03 16:04:00</t>
  </si>
  <si>
    <t>耐张线夹：#00、#08、#09、#11、#13、#14、#15、#16、#17、#18、#19</t>
  </si>
  <si>
    <t>2023-08-04 08:33:00</t>
  </si>
  <si>
    <t>2023-08-04 15:28:00</t>
  </si>
  <si>
    <t>绿从甲线</t>
  </si>
  <si>
    <t>#01ABC跳线、#02、#03、#04、#06、#09、#10、#12ABC跳线、#13、#46、#48、#50</t>
  </si>
  <si>
    <t>刘智健</t>
  </si>
  <si>
    <t>2023-07-17 08:45:00</t>
  </si>
  <si>
    <t>2023-07-24 16:46:00</t>
  </si>
  <si>
    <t>驳接口：#03-#04、#05-#06、#09-#10、#13-#14、#14-#15、#15-#16、#18-#19、#19-#20、#22-#23、#25-#26、#26-#27、#27-#28、#28-#29、#29-#30、#30-#31、#33-#34、#41-#42、#42-#43、#48-#49
耐张线夹：#01、#05、#07、#08、#11、#12、#19、#36、#40、#47、#49、#51、#52、#53</t>
  </si>
  <si>
    <t>2023-06-06 08:56:00</t>
  </si>
  <si>
    <t>2023-06-06 13:56:00</t>
  </si>
  <si>
    <t>#13、#34、#35、#36、#37、#38、#39、#40、#41、#42、#43、#44、#45</t>
  </si>
  <si>
    <t>2023-07-17 08:40:00</t>
  </si>
  <si>
    <t>2023-07-21 16:42:00</t>
  </si>
  <si>
    <t>绿从乙线</t>
  </si>
  <si>
    <t>#02、#03、#04、#06、#09、#10、#13、#46、#48、#50</t>
  </si>
  <si>
    <t>2023-07-24 15:47:00</t>
  </si>
  <si>
    <t>驳接口：#05-#06、#08-#09、#09-#10、#14-#15、#15-#16、#17-#18、#18-#19、#19-#20、#21-#22、#22-#23、#26-#27、#27-#28、#28-#29、#29-#30、#30-#31、#34-#35、#40-#41、#41-#42、#42-#43、#45-#46、#48-#49
耐张线夹：#01、#05、#07、#08、#12、#19、#36、#40、#47、#49、#51、#52、#53</t>
  </si>
  <si>
    <t>#34、#39</t>
  </si>
  <si>
    <t>2023-07-17 09:39:00</t>
  </si>
  <si>
    <t>2023-07-20 15:40:00</t>
  </si>
  <si>
    <t>绿岗甲线</t>
  </si>
  <si>
    <t>#03ABC跳线、#04ABC跳线、#05、#07ABC跳线、#08、#09、#10ABC跳线、#12、#18、#19、#21、#22、#23、#24、#27、#28、#29、#34B跳线</t>
  </si>
  <si>
    <t>7、12</t>
  </si>
  <si>
    <t>廖新明</t>
  </si>
  <si>
    <t>2023-08-03 08:08:00</t>
  </si>
  <si>
    <t>2023-08-03 12:08:00</t>
  </si>
  <si>
    <t>驳接口：#17-#18、#18-#19、#19-#20、#21-#22、#26-#27、#29-#30
耐张线夹：#01、#02、#03、#04、#06、#07、#10、#11、#13、#14、#15、#16、#17、#20、#25、#26、#30、#31、#32、#33、#34</t>
  </si>
  <si>
    <t>2023-04-28 08:40:00</t>
  </si>
  <si>
    <t>2023-04-28 11:45:00</t>
  </si>
  <si>
    <t>绿岗乙线</t>
  </si>
  <si>
    <t>#02ABC跳线、#05、#08、#09、#11ABC跳线、#12、#15ABC跳线、#19、#22、#23、#24、#25、#29、#30、#32ABC跳线、#36B跳线</t>
  </si>
  <si>
    <t>2023-08-04 08:37:00</t>
  </si>
  <si>
    <t>2023-08-04 15:38:00</t>
  </si>
  <si>
    <t>绿岗乙线国际城甲支线</t>
  </si>
  <si>
    <t>2023-08-03 08:09:00</t>
  </si>
  <si>
    <t>2023-08-03 12:09:00</t>
  </si>
  <si>
    <t>驳接口：#29-#30
耐张线夹：#01、#02、#03、#04、#06、#7、#10、#11、#13、#14、#15、#16、#17、#18、#20、#21、#26、#27、#30、#31、#32、#33、#34、#35</t>
  </si>
  <si>
    <t>2023-04-28 08:46:00</t>
  </si>
  <si>
    <t>2023-04-28 11:46:00</t>
  </si>
  <si>
    <t>绿水甲线</t>
  </si>
  <si>
    <t>#02ABC跳线、#03ABC跳线、#06、#09、#10、#12ABC跳线、#13、#15、#16、#20</t>
  </si>
  <si>
    <t>5、10</t>
  </si>
  <si>
    <t>2023-07-20 08:20:00</t>
  </si>
  <si>
    <t>2023-07-20 15:23:00</t>
  </si>
  <si>
    <t>驳接口：#12-#13、#20-#21
耐张线夹：#01、#02、#03、#04、#05、#07、#08、#11、#12、#14、#17、#18、#19、#21、#22、#23、#24、#25、#26</t>
  </si>
  <si>
    <t>绿水乙线</t>
  </si>
  <si>
    <t>#01ABC跳线、#05ABC跳线、#06、#08ABC跳线、#09、#10、#11ABC跳线、#13、#15、#16、#20、#25ABC跳线、#27AB跳线</t>
  </si>
  <si>
    <t>2023-07-20 16:15:00</t>
  </si>
  <si>
    <t>绿水乙线国际城乙支线</t>
  </si>
  <si>
    <t>#00、#01、#03、#06、#07、#09、#10、#15、#16、#17、#19</t>
  </si>
  <si>
    <t>2023-07-21 08:25:00</t>
  </si>
  <si>
    <t>2023-07-21 15:20:00</t>
  </si>
  <si>
    <t>驳接口：#12-#13
耐张线夹：#01、#02、#03、#04、#05、#07、#08、#11、#12、#14、#17、#18、#19、#21、#22、#23、#24、#25、#26、#27</t>
  </si>
  <si>
    <t>2023-04-28 11:47:00</t>
  </si>
  <si>
    <t>绿太甲线</t>
  </si>
  <si>
    <t>#02ABC跳线、#05、#08、#09、#11ABC跳线、#12、#14、#15、#19、#20、#21ABC跳线、#25、#26、#27、#28、#29、#30、#31、#32、#33、#34、#35ABC跳线</t>
  </si>
  <si>
    <t>2023-07-21 08:22:00</t>
  </si>
  <si>
    <t>2023-07-21 15:15:00</t>
  </si>
  <si>
    <t>驳接口：#11-#12、#20-#21、#23-#24、#29-#30、#31-#32
耐张线夹：#01、#02、#03、#04、#06、#07、#10、#11、#13、#16、#17、#18、#21、#22、#23、#24、#35</t>
  </si>
  <si>
    <t>绿太乙线</t>
  </si>
  <si>
    <t>#04ABC跳线、#05、#07ABC跳线、#08、#09、#10ABC跳线、#12、#14、#15、#17ABC跳线、#19、#20、#22ABC跳线、#25、#26、#27、#28、#29、#30、#31、#32、#33、#34、#35C相跳线</t>
  </si>
  <si>
    <t>2023-07-12 08:25:00</t>
  </si>
  <si>
    <t>2023-07-12 15:30:00</t>
  </si>
  <si>
    <t>驳接口：#11-#12、#23-#24、#29-#30、#31-#32
耐张线夹：#01、#02、#03、#04、#06、#07、#10、#11、#13、#16、#17、#18、#21、#22、#23、#24、#35</t>
  </si>
  <si>
    <t>2023-01-17 09:25:00</t>
  </si>
  <si>
    <t>2023-01-17 12:17:00</t>
  </si>
  <si>
    <t>绿兔甲线</t>
  </si>
  <si>
    <t>#02ABC跳线、#03ABC跳线、#04、#05、#07、#11、#13、#18、#22ABC跳线、#24、#26、#27、#29、#30、#31、#32、#35、#37、#38、#41、#42、#43、#45、#46、#47、#48、#49、#51、#53、#55ABC跳线</t>
  </si>
  <si>
    <t>2023-07-18 09:15:00</t>
  </si>
  <si>
    <t>2023-07-18 16:15:00</t>
  </si>
  <si>
    <t>驳接口：#03-#04、#13-#14、#17-#18、#26-#27、#30-#31、#34-#35、#41-#42、#42-#43、#43-#44、#46-#47、#53-#54
耐张线夹：#01、#02、#03、#06、#08、#09、#10、#12、#14、#15、#16、#17、#19、#20、#21、#22、#23、#25、#28、#33、#34、#36、#39、#40、#44、#50、#52、#54、#55</t>
  </si>
  <si>
    <t>#04、#28、#29、#30、#31、#32、#36、#37、#38、#39、#40、53</t>
  </si>
  <si>
    <t>2023-07-24 08:45:00</t>
  </si>
  <si>
    <t>2023-07-24 16:20:00</t>
  </si>
  <si>
    <t>绿兔乙线</t>
  </si>
  <si>
    <t>#04、#05、#06ABC跳线、#07、#11、#13、#18、#23ABC跳线、#24、#26、#27、#29、#30、#31、#32、#35、#37、#38、#41、#42、#43、#45、#46、#47、#48、#49、#51、#53</t>
  </si>
  <si>
    <t>2023-07-25 16:20:00</t>
  </si>
  <si>
    <t>驳接口：#34-#35、#42-#43、#43-#44、#46-#47
耐张线夹：#01、#02、#03、#06、#08、#09、#10、#12、#14、#15、#16、#17、#19、#20、#21、#22、#23、#25、#28、#33、#34、#36、#39、#40、#44、#50、#52、#54、#55</t>
  </si>
  <si>
    <t>2023-07-25 08:45:00</t>
  </si>
  <si>
    <t>2023-07-25 16:15:00</t>
  </si>
  <si>
    <t>#04、#17、#26、#29、#30、#31、#37、#38、#39、#40、#41、#49</t>
  </si>
  <si>
    <t>2023-07-17 15:10:00</t>
  </si>
  <si>
    <t>明聚线</t>
  </si>
  <si>
    <t>驳接口：#05-#06、#23-#24、#37-#38、#41-#42、#43-#44、#55-#56、#59-#60、#60-#61、#66-#67、#68-#69
耐张线夹：#01、#02、#03、#04、#05、#07、#10、#13、#15、#16、#22、#33、#39、#43、#47、#56、#63、#64、#65、#70、#71、#72</t>
  </si>
  <si>
    <t>明聚线龙星乙支线</t>
  </si>
  <si>
    <t>#01、#02、#03、#04、#05、#06、#07、#08ABC跳线、#10、#12、#13ABC跳线、#14ABC跳线、#15ABC跳线、#16ABC跳线、#17ABC跳线、#18ABC跳线、#19ABC跳线</t>
  </si>
  <si>
    <t>2023-08-03 08:32:00</t>
  </si>
  <si>
    <t>2023-08-03 17:22:00</t>
  </si>
  <si>
    <t>2023-08-17 08:49:00</t>
  </si>
  <si>
    <t>2023-08-17 16:56:00</t>
  </si>
  <si>
    <t>森从甲线</t>
  </si>
  <si>
    <t>#01ABC跳线、#03ABC跳线、#04、#05ABC跳线、#07、#08、#09ABC跳线、#10、#11ABC跳线、#12、#14、#15、#16ABC跳线、#17、#18、#19、#20ABC跳线、#21、#22、#23、#24、#25ABC跳线、#26、#28、#29、#30ABC跳线、#31ABC跳线、#32、#34、#35ABC跳线、#36、#37、#38ABC跳线、#39、#40、#41、#43、#44、#45ABC跳线、#46、#47、#50、#53、#54、#55ABC跳线、#56、#57ABC跳线、#58、#59、#61ABC跳线、#62、#63、#64、#65、#66A相跳线、#67、#68、#69A相跳线、#70、#71A相跳线、#72、#73、#74A相跳线、#75、#76、#77、#78、#79、#80、#81、#82、#83、#84A相跳线、#85、#86、#87、#88、#89A相跳线、#90ABC三相跳线、#91、#92、#93、#94、#95、#96、#97、#98A相跳线、#99</t>
  </si>
  <si>
    <t>13、3</t>
  </si>
  <si>
    <t>黄艺洲</t>
  </si>
  <si>
    <t>2023-08-18 09:14:00</t>
  </si>
  <si>
    <t>2023-08-18 16:51:00</t>
  </si>
  <si>
    <t>驳接口：#04-#05、#13-#14、#14-#15、#15-#16、#18-#19、#22-#23、#24-#25、#25-#26、#27-#28、#30-#31、#32-#33、#34-#35、#37-#38、#38-#39、#40-#41、#42-#43、#43-#44、#45-#46、#46-#47、#47-#48、#51-#52、#52-#53、#54-#55、#56-#57、#57-#58、#59-#60、#63-#64、#65-#66、#66-#67、#68-#69、#73-#74、#74-#75、#75-#76、#85-#86、#88-#89、#90-#91、#91-#92、#93-#94、#94-#95、#98-#99、#99-#100
耐张线夹：#01、#02、#03、#04、#05、#06、#09、#11、#13、#16、#20、#25、#27、#30、#31、#33、#35、#38、#42、#45、#48、#49、#51、#55、#57、#60、#61、#66、#69、#71、#74、#84、#89、#90、#98、#100、#109、#116、#119、#125、#126、#129、#130、#131、#132、#133、#134</t>
  </si>
  <si>
    <t>#72</t>
  </si>
  <si>
    <t>2023-08-18 08:36:00</t>
  </si>
  <si>
    <t>2023-08-18 16:52:00</t>
  </si>
  <si>
    <t>森从乙线</t>
  </si>
  <si>
    <t>#02ABC跳线、#03ABC跳线、#04、#05ABC跳线、#06ABC跳线、#07、#08、#09ABC跳线、#10、#11ABC跳线、#12、#13ABC跳线、#14、#15、#16ABC跳线、#17、#18、#19、#21、#22、#23、#24、#25ABC跳线、#26、#27ABC跳线、#28、#29、#32、#33ABC跳线、#34、#35ABC跳线、#36、#37、#38ABC跳线、#39、#40、#41、#42ABC跳线、#43、#44、#46、#47、#49BC相跳线、#53、#54、#57、#58、#59、#60、#61、#62、#63、#64、#65、#66、#67、#71、#72、#73、#74、#75、#77、#78、#80、#81、#82、#83、#84、#88、#89AC相跳线</t>
  </si>
  <si>
    <t>16、3</t>
  </si>
  <si>
    <t>2023-08-17 08:40:00</t>
  </si>
  <si>
    <t>2023-08-17 15:16:00</t>
  </si>
  <si>
    <t>驳接口：#02-#03、#06-#07、#11-#12、#12-#13、#14-#15、#17-#18、#19-#20、#23-#24、#24-#25、#25-#26、#26-#27、#28-#29、#31-#32、#33-#34、#34-#35、#37-#38、#38-#39、#41-#42、#43-#44、#46-#47、#47-#48、#51-#52、#53-#54、#58-#59、#61-#62、#62-#63、#63-#64、#64-#65、#65-#66、#68-#69、#70-#71、#71-#72、#77-#78、#79-#80、#84-#85
耐张线夹：#01、#02、#03、#04、#05、#06、#09、#11、#13、#16、#20、#25、#27、#30、#31、#33、#35、#38、#42、#45、#48、#49、#52、#55、#56、#68、#76、#85、#87、#89、#90、#91</t>
  </si>
  <si>
    <t>2023-05-22 09:12:00</t>
  </si>
  <si>
    <t>2023-05-22 13:41:00</t>
  </si>
  <si>
    <t>汤森甲线</t>
  </si>
  <si>
    <t>#39A相跳线串、#40、#41、#42A相跳线串、#43A相跳线串、#44、#45A相跳线串、#46、#47AC相跳线、#49、#50、#52、#53ABC相跳线、#54、#55、#57ABC跳线、#58、#61、#62、#63、#64、#66、#67、#68ABC跳线、#69、#70ABC跳线、#71、#72、#73、#74、#75ABC跳线、#76、#77ABC跳线、#78、#80、#81、#83、#84ABC跳线、#85、#86ABC跳线、#87ABC跳线、#88、#89、#90、#92、#93、#94、#95ABC跳线、#96、#97、#98、#99ABC跳线、#100、#102ABC跳线、#103、#104ABC跳线、#105、#106、#107ABC跳线、#108、#110、#112ABC跳线、#113ABC跳线、#114ABC跳线</t>
  </si>
  <si>
    <t>黎仲宏</t>
  </si>
  <si>
    <t>2023-08-17 09:09:00</t>
  </si>
  <si>
    <t>2023-08-17 12:02:00</t>
  </si>
  <si>
    <t>驳接口：#44-#45、#45-#46、#46-#47、#49-#50、#50-#51、#51-#52、#54-#55、#55-#56、#56-#57、#60-#61、#61-#62、#63-#64、#66-#67、#67-#68、#70-#71、#71-#72、#76-#77、#78-#79、#80-#81、#83-#84、#87-#88、#88-#89、#91-#92、#92-#93、#93-#94、#97-#98、#98-#99、#108-#109
耐张线夹：#39、#42、#43、#45、#47、#48、#51、#53、#57、#59、#60、#65、#68、#70、#75、#77、#79、#84、#86、#87、#91、#95、#99、#102、#104、#107、#109、#111、#112、#113、#114</t>
  </si>
  <si>
    <t>汤森乙线</t>
  </si>
  <si>
    <t>#57BC跳线、#59、#60、#61、#62、#63ABC跳线、#64、#65、#67、#68ABC跳线、#69、#70、#71、#72、#73ABC跳线、#74、#76、#77ABC跳线、#78、#79、#80、#81、#82ABC跳线、#83、#84ABC跳线、#85ABC跳线、#86、#87、#88、#89ABC跳线、#90、#91、#92、#93ABC跳线、#94、#95、#96、#98、#100ABC跳线、#101、#102ABC跳线、#103、#104、#106、#107ABC跳线、#108、#109ABC跳线、#110ABC跳线、#112ABC跳线</t>
  </si>
  <si>
    <t>驳接口：#60-#61、#61-#62、#65-#66、#66-#67、#68-#69、#71-#72、#72-#73、#74-#75、#75-#76、#76-#77、#77-#78、#80-#81、#82-#83、#85-#86、#87-#88、#93-#94、#94-#95、#99-#100、#100-#101、#111-#112
耐张线夹：#57、#58、#63、#66、#68、#73、#75、#77、#82、#84、#85、#89、#93、#97、#100、#102、#105、#107、#109、#110、#111、#112</t>
  </si>
  <si>
    <t>兔万线</t>
  </si>
  <si>
    <t>#05、#06、#07、#09、#12、#13、#15、#16</t>
  </si>
  <si>
    <t>2023-08-03 08:31:00</t>
  </si>
  <si>
    <t>2023-08-03 17:15:00</t>
  </si>
  <si>
    <t>耐张线夹：#01、#02、#04、#08、#10、#11、#14、#17、#18</t>
  </si>
  <si>
    <t>2023-08-03 08:27:00</t>
  </si>
  <si>
    <t>2023-08-03 14:28:00</t>
  </si>
  <si>
    <t>温城线</t>
  </si>
  <si>
    <t>#11ABC跳线</t>
  </si>
  <si>
    <t>2023-07-12 15:08:00</t>
  </si>
  <si>
    <t>2023-07-14 16:08:00</t>
  </si>
  <si>
    <t>驳接口：#07-#08、#20-#21、#19-#20、#29-#30、#25-#26
耐张线夹：#01、#02、#03、#04、#09、#11、#12、#13、#14、#15、#16、#19、#22、#25、#28、#30、#31、#32、#33、#34、#37、#38、#39</t>
  </si>
  <si>
    <t>2023-04-23 14:39:00</t>
  </si>
  <si>
    <t>从从甲线</t>
  </si>
  <si>
    <t>驳接口：#25-#26、#26-#27
耐张线夹：#01、#02、#03、#04、#07、#08、#09、#10、#13、#15、#18、#23、#32、#35、#36、#37、#38、#39、#40</t>
  </si>
  <si>
    <t>2023-04-28 11:48:00</t>
  </si>
  <si>
    <t>从从乙线</t>
  </si>
  <si>
    <t>驳接口：#26-#27
耐张线夹：#01、#02、#03、#04、#07、#08、#09、#10、#13、#15、#18、#23、#32、#35、#36、#37、#38、#39、#40</t>
  </si>
  <si>
    <t>#53、#54、#55</t>
  </si>
  <si>
    <t>2023-08-24 08:44:00</t>
  </si>
  <si>
    <t>2023-08-24 12:58:00</t>
  </si>
  <si>
    <t>#53、#54、#55、#69、#70、#71、#81、#82、#83</t>
  </si>
  <si>
    <t>2023-08-17 09:05:00</t>
  </si>
  <si>
    <t>2023-08-17 17:05:00</t>
  </si>
  <si>
    <t>#59、#61、#63、#65、#66、#67、#68、#69、#70、#71、#73、#75、#79、#80、#81、#82、#83、#84、#85、#86、#87、#95、#96、#97</t>
  </si>
  <si>
    <t>2023-08-11 08:30:00</t>
  </si>
  <si>
    <t>2023-08-11 15:25:00</t>
  </si>
  <si>
    <t>#06、#07、#08、#09、#10、#11、#12、#13、#14</t>
  </si>
  <si>
    <t>输电管理二所2023年接地电阻测试计划</t>
  </si>
  <si>
    <t>线路段</t>
  </si>
  <si>
    <t>工作计划</t>
  </si>
  <si>
    <t>杆塔数量（基）</t>
  </si>
  <si>
    <t>进出段：#01-#03、#114-#118
中间段：#04-#113</t>
  </si>
  <si>
    <t>进出段：#01-#03、#114-#118</t>
  </si>
  <si>
    <t>2023-03-22 08:28:00</t>
  </si>
  <si>
    <t>2023-03-22 12:39:00</t>
  </si>
  <si>
    <t>JH030120230112-011824</t>
  </si>
  <si>
    <t>进出段：#01-#05、#27-#29
中间段：#06-#26</t>
  </si>
  <si>
    <t>进出段：#01-#05、#27-#29</t>
  </si>
  <si>
    <t>2023-03-22 08:37:00</t>
  </si>
  <si>
    <t>2023-03-22 12:37:00</t>
  </si>
  <si>
    <t>JH030120230112-011956</t>
  </si>
  <si>
    <t>进出段：#01-#03、#135-#137
中间段：#04-#134</t>
  </si>
  <si>
    <t>进出段：#01-#03、#135-#137</t>
  </si>
  <si>
    <t>2023-04-13 08:45:00</t>
  </si>
  <si>
    <t>2023-04-13 16:14:00</t>
  </si>
  <si>
    <t>JH030120230112-011840</t>
  </si>
  <si>
    <t>进出段：#01-#03、#103-#105
中间段：#04-#102</t>
  </si>
  <si>
    <t>进出段：#01-#03、#103-#105</t>
  </si>
  <si>
    <t>2023-03-03 08:50:00</t>
  </si>
  <si>
    <t>2023-03-03 14:50:00</t>
  </si>
  <si>
    <t>JH030120230113-010189</t>
  </si>
  <si>
    <t>进出段：#01-#03、#50-#52
中间段：#04-#48</t>
  </si>
  <si>
    <t>进出段：#01-#03、#49-#52</t>
  </si>
  <si>
    <t>2023-03-20 08:55:00</t>
  </si>
  <si>
    <t>2023-03-20 12:45:00</t>
  </si>
  <si>
    <t>JH030120230116-005762</t>
  </si>
  <si>
    <t>一般(7-9月为关键线路)</t>
  </si>
  <si>
    <t>进出段：#01-#03、#119-#121
中间段：#04-#118</t>
  </si>
  <si>
    <t>进出段：#01-#03、#119-#121</t>
  </si>
  <si>
    <t>2023-04-12 08:45:00</t>
  </si>
  <si>
    <t>2023-04-12 14:35:00</t>
  </si>
  <si>
    <t>100%%</t>
  </si>
  <si>
    <t>JH030120230112-011998</t>
  </si>
  <si>
    <t>进出段：#01-#03、#51-#53
中间段：#04-#50</t>
  </si>
  <si>
    <t>中间段：#31-#50</t>
  </si>
  <si>
    <t>2023-05-08 08:30:00</t>
  </si>
  <si>
    <t>2023-05-08 14:28:00</t>
  </si>
  <si>
    <t>JH030120230116-006454</t>
  </si>
  <si>
    <t>进出段：#01-#03、#82-#84
中间段：#04-#81</t>
  </si>
  <si>
    <t>中间段：#31-#60</t>
  </si>
  <si>
    <t>2023-04-17 08:52:00</t>
  </si>
  <si>
    <t>2023-04-17 12:20:00</t>
  </si>
  <si>
    <t>JH030120230116-006092</t>
  </si>
  <si>
    <t>进出段：#01-#03、#59-#61、#64-#66
中间段：#04-#58、#67-#93</t>
  </si>
  <si>
    <t>中间段：#31-#58、#67-#93</t>
  </si>
  <si>
    <t>JH030120230116-006108</t>
  </si>
  <si>
    <t>进出段：#01-#03、#58-#60
中间段：
#04-#57</t>
  </si>
  <si>
    <t>2023-05-11 08:35:00</t>
  </si>
  <si>
    <t>2023-05-11 16:10:00</t>
  </si>
  <si>
    <t>JH030120230116-006227</t>
  </si>
  <si>
    <t>棠茶线华农乙支线</t>
  </si>
  <si>
    <t>进出段：#01</t>
  </si>
  <si>
    <t>进出段：#01-#05</t>
  </si>
  <si>
    <t>2023-05-25 08:55:00</t>
  </si>
  <si>
    <t>2023-05-25 15:50:00</t>
  </si>
  <si>
    <t>JH030120230116-006246</t>
  </si>
  <si>
    <t>进出段：#01-#03、#32-#34
中间段：#04-#31</t>
  </si>
  <si>
    <t>中间段：#04-#15</t>
  </si>
  <si>
    <t>2023-05-17 12:11:00</t>
  </si>
  <si>
    <t>JH030120230116-006284</t>
  </si>
  <si>
    <t>进出段：#01-#03、#22-#24
中间段：#04-#21</t>
  </si>
  <si>
    <t>中间段：#04-#21</t>
  </si>
  <si>
    <t>2023-05-25 09:46:00</t>
  </si>
  <si>
    <t>JH030120230116-006296</t>
  </si>
  <si>
    <t>中间段：#13-#21</t>
  </si>
  <si>
    <t>进出段：#00-#04</t>
  </si>
  <si>
    <t>犀上牛麒线</t>
  </si>
  <si>
    <t>进行中（5月份可完成）</t>
  </si>
  <si>
    <t>犀京麒线</t>
  </si>
  <si>
    <t>麒茶线（退运）</t>
  </si>
  <si>
    <t>中间段：#30-#46</t>
  </si>
  <si>
    <t>王立新</t>
  </si>
  <si>
    <t>2023-10-25 08:49:00</t>
  </si>
  <si>
    <t>2023-10-25 12:53:00</t>
  </si>
  <si>
    <t>JH030120230116-006382</t>
  </si>
  <si>
    <t>麒茶京上线（退运）</t>
  </si>
  <si>
    <t>中间段：#30-#50</t>
  </si>
  <si>
    <t>2023-10-25 08:13:00</t>
  </si>
  <si>
    <t>2023-10-25 12:48:00</t>
  </si>
  <si>
    <t>JH030120230116-006398</t>
  </si>
  <si>
    <t>木棠丙线（备用）</t>
  </si>
  <si>
    <t>进出段：#01-#03、#51-#53
中间段：
#04-#50</t>
  </si>
  <si>
    <t>中间段：#31-#53</t>
  </si>
  <si>
    <t>木棠丁线（备用）</t>
  </si>
  <si>
    <t>一般（7-9月关键）</t>
  </si>
  <si>
    <t>进出段：#01-#03、#33-#35</t>
  </si>
  <si>
    <t>2023-03-28 08:10:00</t>
  </si>
  <si>
    <t>2023-03-28 11:10:00</t>
  </si>
  <si>
    <t>JH030120230106-012231</t>
  </si>
  <si>
    <t>进出段：#01-#03、#33-#35
中间段：#04-#32</t>
  </si>
  <si>
    <t>进出段：#01-1-#03、#90-#92
中间段：#04-#89</t>
  </si>
  <si>
    <t>进出段：#90-#92
中间段：#62-#89</t>
  </si>
  <si>
    <t>2023-03-27 08:24:00</t>
  </si>
  <si>
    <t>2023-03-27 14:31:00</t>
  </si>
  <si>
    <t>JH030120230106-019713</t>
  </si>
  <si>
    <t>进出段：#01-#03、#90-#92
中间段：#04-#88</t>
  </si>
  <si>
    <t>进出段：#01-#03、#126-#128
中间段：#04-#125</t>
  </si>
  <si>
    <t>进出段：#126-#128
中间段：#63-#125</t>
  </si>
  <si>
    <t>进出段：#01-#03、#61-#63
中间段：#04-#60</t>
  </si>
  <si>
    <t>进出段：#61-#63
中间段：#34-#60</t>
  </si>
  <si>
    <t>2023-03-14 08:41:00</t>
  </si>
  <si>
    <t>2023-03-14 11:36:00</t>
  </si>
  <si>
    <t>JH030120230106-020361</t>
  </si>
  <si>
    <t>进出段：#01-#03、#55-#57
中间段：#04-#54</t>
  </si>
  <si>
    <t>进出段：#55-#57
中间段：#35-#54</t>
  </si>
  <si>
    <t>2023-03-14 11:35:00</t>
  </si>
  <si>
    <t>JH030120230106-020354</t>
  </si>
  <si>
    <t>进出段：#01-#03、#17-#19
中间段：#04-#16</t>
  </si>
  <si>
    <t>进出段：#01-#03、#55-#57
中间段：#04-#11、#15-#54</t>
  </si>
  <si>
    <t>2023-03-23 08:22:00</t>
  </si>
  <si>
    <t>2023-03-23 15:42:00</t>
  </si>
  <si>
    <t>JH030120230106-019754</t>
  </si>
  <si>
    <t>进出段：#01-#03、#20-#22、#43-#45
中间段：#04-#19、#23-#42</t>
  </si>
  <si>
    <t>进出段：#01-#03、#43-#45</t>
  </si>
  <si>
    <t>进出段：#01-#03、#17-#22、#25-#27
中间段：#04-#16、#23-#24</t>
  </si>
  <si>
    <t>进出段：#17-#22
中间段：#04-#16、#23-#24</t>
  </si>
  <si>
    <t>2023-04-06 08:21:00</t>
  </si>
  <si>
    <t>2023-04-06 12:09:00</t>
  </si>
  <si>
    <t>JH030120230106-020405</t>
  </si>
  <si>
    <t>进出段：#00-#02、#16-#18
中间段：#03-#15</t>
  </si>
  <si>
    <t>进出段：#16-#18
中间段：#07-#15</t>
  </si>
  <si>
    <t>2023-04-03 08:13:00</t>
  </si>
  <si>
    <t>2023-04-04 12:13:00</t>
  </si>
  <si>
    <t>JH030120230106-020410</t>
  </si>
  <si>
    <t>进出段：#01-#03、#16-#18、#19-#21、#33-#35
中间段：#04-#15、#22-#32</t>
  </si>
  <si>
    <t>进出段：#16-#18、#19-#21
中间段：#04-#15、#22-#32</t>
  </si>
  <si>
    <t>2023-04-25 08:45:00</t>
  </si>
  <si>
    <t>2023-04-25 12:04:00</t>
  </si>
  <si>
    <t>JH030120230106-020263</t>
  </si>
  <si>
    <t>进出段：#01-#03、#16-#18、#19-#21、#41-#43
中间段：#04-#15、#22-#40</t>
  </si>
  <si>
    <t>进出段：#16-#18、#19-#21
中间段：#04-#15、#22-#40</t>
  </si>
  <si>
    <t>进出段：#01-#03、#10-#12
中间段：#04-#09</t>
  </si>
  <si>
    <t>进出段：#10-#12
中间段：#04-#09</t>
  </si>
  <si>
    <t>2023-04-04 08:23:00</t>
  </si>
  <si>
    <t>2023-04-04 12:36:00</t>
  </si>
  <si>
    <t>JH030120230106-020417</t>
  </si>
  <si>
    <t>进出段：#01-#03、#11-#13
中间段：#04-#10</t>
  </si>
  <si>
    <t>进出段：#11-#13
中间段：#04-#10</t>
  </si>
  <si>
    <t>进出段：#08-#09
中间段：#01-#07</t>
  </si>
  <si>
    <t>中间段：#01-#07</t>
  </si>
  <si>
    <t>2023-04-24 08:20:00</t>
  </si>
  <si>
    <t>2023-04-24 15:36:00</t>
  </si>
  <si>
    <t>JH030120230106-020383</t>
  </si>
  <si>
    <t>进出段：#01-#03、#23-#26、#37-#39
中间段：#04-#36</t>
  </si>
  <si>
    <t>进出段：#23-#26
中间段：#04-#21、#26-#36</t>
  </si>
  <si>
    <t>2023-04-25 08:15:00</t>
  </si>
  <si>
    <t>2023-04-25 11:15:00</t>
  </si>
  <si>
    <t>JH030120230106-020369</t>
  </si>
  <si>
    <t>进出段：#08-#10
中间段：#01-#07</t>
  </si>
  <si>
    <t>进出段：#01-#03、#21-#23
中间段：#04-#20</t>
  </si>
  <si>
    <t>中间段：#04-#20</t>
  </si>
  <si>
    <t>2023-04-11 08:31:00</t>
  </si>
  <si>
    <t>2023-04-11 11:31:00</t>
  </si>
  <si>
    <t>JH030120230106-020323</t>
  </si>
  <si>
    <t>进出段：#01-#03、#05-#07
中间段：#04</t>
  </si>
  <si>
    <t>2023-04-25 08:14:00</t>
  </si>
  <si>
    <t>2023-04-25 11:14:00</t>
  </si>
  <si>
    <t>JH030120230106-020431</t>
  </si>
  <si>
    <t>进出段：#01-#03、#14-#18
中间段：#04-#13</t>
  </si>
  <si>
    <t>进出段：#14-#18
中间段：#04-#13</t>
  </si>
  <si>
    <t>2023-04-24 08:41:00</t>
  </si>
  <si>
    <t>2023-04-24 11:41:00</t>
  </si>
  <si>
    <t>JH030120230106-020395</t>
  </si>
  <si>
    <t>进出段：#01-#03
、#10-#12
中间段：#04-#09</t>
  </si>
  <si>
    <t>进出段：#01-#03、#14-#16
中间段：#04-#13</t>
  </si>
  <si>
    <t>2023-04-24 08:46:00</t>
  </si>
  <si>
    <t>2023-04-24 11:46:00</t>
  </si>
  <si>
    <t>JH030120230106-020139</t>
  </si>
  <si>
    <t>进出段：#00-#02、#10-#12
中间段：#03-#09</t>
  </si>
  <si>
    <t>进出段：#10-#12
中间段：#03-#09</t>
  </si>
  <si>
    <t>进出段：#00-#02、#07-#09
中间段：#03-#06</t>
  </si>
  <si>
    <t>进出段：#00-#02、#07-#09</t>
  </si>
  <si>
    <t>进出线段：#01-#03、#64-#66；中间段：#04-#63</t>
  </si>
  <si>
    <t>进出线段：#01-#03、#64-#66
中间段：#45-54
新投运：#53-#57</t>
  </si>
  <si>
    <t>2023年02月28日</t>
  </si>
  <si>
    <t>2023-02-23 16:47:00</t>
  </si>
  <si>
    <t>2023-02-27 16:47:00</t>
  </si>
  <si>
    <t>JH030120230104-004788</t>
  </si>
  <si>
    <t>进出线段：#01-#03、#65-#67；中间段：#04-#64</t>
  </si>
  <si>
    <t>进出线段：#01-#03、#65-#67
中间段：#45-54
新投运：#53-#57</t>
  </si>
  <si>
    <t>进出线段：#01-#03、#66-#68；
中间段：#04-#65</t>
  </si>
  <si>
    <t>中间段：#15-#30、#31-#41、#53-#65
新投运#42-#52</t>
  </si>
  <si>
    <t>2023-02-23 08:48:00</t>
  </si>
  <si>
    <t>2023-02-28 16:48:00</t>
  </si>
  <si>
    <t>JH030120230104-004789</t>
  </si>
  <si>
    <t>退运北汉甲乙线</t>
  </si>
  <si>
    <t>出线段：#01-#03、进线段：无
中间段：#04-#16</t>
  </si>
  <si>
    <t>中间段：#09-#16</t>
  </si>
  <si>
    <t>2023-02-14 08:53:00</t>
  </si>
  <si>
    <t>2023-02-27 16:53:00</t>
  </si>
  <si>
    <t>JH030120230104-005411</t>
  </si>
  <si>
    <t>退运北麒甲线
退运北犀乙线</t>
  </si>
  <si>
    <t>进出线段：无
中间段：#16-#39</t>
  </si>
  <si>
    <t>中间段：#23-#29</t>
  </si>
  <si>
    <t>2023-05-19 08:34:00</t>
  </si>
  <si>
    <t>2023-05-19 11:51:00</t>
  </si>
  <si>
    <t>工单与计划名称不对应</t>
  </si>
  <si>
    <t>JH030120230104-005410</t>
  </si>
  <si>
    <t>进出线段：#01-#03、#26-#28；中间段：#04-#25</t>
  </si>
  <si>
    <t>进出线段：#01-#03、#26-#28
中间段：#16-#25</t>
  </si>
  <si>
    <t>2023-02-15 16:49:00</t>
  </si>
  <si>
    <t>2023-02-28 16:49:00</t>
  </si>
  <si>
    <t>JH030120230104-005493</t>
  </si>
  <si>
    <t>进出线段：#01-#03、#101-#104；中间段：#04-#100</t>
  </si>
  <si>
    <t>进出线段：#101-#103、
中间段：#46-#81
新投运#82-#100</t>
  </si>
  <si>
    <t>2023-03-20 09:00:00</t>
  </si>
  <si>
    <t>JH030120230104-005494</t>
  </si>
  <si>
    <t>进出线段：#01-#03、#96-#98；中间段：#04-#95</t>
  </si>
  <si>
    <t>进出线段：#96-#98、
中间段：#46-#76
新投运：#77-#93</t>
  </si>
  <si>
    <t>进出线段：#01-#03、#102-#106；
中间段：#04-#105</t>
  </si>
  <si>
    <t>中间段：#54-#73
新投运#16、#17</t>
  </si>
  <si>
    <t>陈志辉</t>
  </si>
  <si>
    <t>2023-03-20 12:44:00</t>
  </si>
  <si>
    <t>JH030120230104-005774</t>
  </si>
  <si>
    <t>进出线段：#00-#01</t>
  </si>
  <si>
    <t>进出线段：#00</t>
  </si>
  <si>
    <t>2023-03-20 12:13:00</t>
  </si>
  <si>
    <t>JH030120230104-005775</t>
  </si>
  <si>
    <t>进出线段：#10-#12
中间段：
#00-#09</t>
  </si>
  <si>
    <t>中间段：
#04-#07</t>
  </si>
  <si>
    <t>2023-03-20 12:34:00</t>
  </si>
  <si>
    <t>JH030120230104-005776</t>
  </si>
  <si>
    <t>进出线段：#01-#03
#72-#74
中间段：#04-#71</t>
  </si>
  <si>
    <t>中间段：#18-#71
新投运#14-#17</t>
  </si>
  <si>
    <t>2023-04-24 14:24:00</t>
  </si>
  <si>
    <t>工单不规范</t>
  </si>
  <si>
    <t>JH030120221229-073809、JH030120221229-073795</t>
  </si>
  <si>
    <t>2023-04-24 08:29:00</t>
  </si>
  <si>
    <t>2023-04-24 14:19:00</t>
  </si>
  <si>
    <t>进出线段：#01-#03、#99-#101
中间段：#04-#98</t>
  </si>
  <si>
    <t>进出线段：#01-#03、#99-#101
中间段：#55-#98</t>
  </si>
  <si>
    <t>陈志辉、
谭颂华</t>
  </si>
  <si>
    <t>2023-04-12 08:01:00</t>
  </si>
  <si>
    <t>2023-04-12 16:01:00</t>
  </si>
  <si>
    <t>JH030120230104-005778</t>
  </si>
  <si>
    <t>进出线段：#01-#03、
#47-#49
中间段：#04-#46</t>
  </si>
  <si>
    <t>进出线段：#01-#03、
#47-#49
中间段：#16-#30、#41-#46</t>
  </si>
  <si>
    <t>2023-07-18 11:42:00</t>
  </si>
  <si>
    <t>JH030120230714-005062</t>
  </si>
  <si>
    <t>进出线段：#00-#02、#25-#27；中间段：#03-#24</t>
  </si>
  <si>
    <t>进出线段：#25-#27
其余区段：#14-#24</t>
  </si>
  <si>
    <t>2023-07-20 08:06:00</t>
  </si>
  <si>
    <t>2023-07-21 15:06:00</t>
  </si>
  <si>
    <t xml:space="preserve"> 【JH030120230104-006550】
</t>
  </si>
  <si>
    <t>JH030120230104-006550</t>
  </si>
  <si>
    <t>进出线段：#01-#03、#75-#77；中间段：#04-#74</t>
  </si>
  <si>
    <t>进出线段：#75-#77、
中间段：#39-#74</t>
  </si>
  <si>
    <t>2023-04-20 08:04:00</t>
  </si>
  <si>
    <t>2023-04-20 17:00:00</t>
  </si>
  <si>
    <t>JH030120230104-006551</t>
  </si>
  <si>
    <t>进出线段：#00-#03、#04-#07</t>
  </si>
  <si>
    <t>进出线段：#04-#07</t>
  </si>
  <si>
    <t>2023-07-24 08:31:00</t>
  </si>
  <si>
    <t>2023-07-24 15:31:00</t>
  </si>
  <si>
    <t>【JH030120230104-006552】</t>
  </si>
  <si>
    <t>JH030120230104-006552</t>
  </si>
  <si>
    <t>进出线段：#01-#03、#72-#74；中间段：#04-#71</t>
  </si>
  <si>
    <t>进出线段：#72-#74、
中间段：#39-#66</t>
  </si>
  <si>
    <t xml:space="preserve">【JH030120230104-006552】
</t>
  </si>
  <si>
    <t>进出线段：#01-#03、#60-#62
中间段：#04-#59</t>
  </si>
  <si>
    <t>进出线段：#01-#03、#60-#62
中间段：#37-#59</t>
  </si>
  <si>
    <t>2023-07-27 08:04:00</t>
  </si>
  <si>
    <t>2023-07-27 15:00:00</t>
  </si>
  <si>
    <t>JH030120230721-006596</t>
  </si>
  <si>
    <t>进出线段：#01-#03、#34-#36
其余区段：#04-33</t>
  </si>
  <si>
    <t>进出线段：#01-#03、#34-#36
其余区段：#04-20</t>
  </si>
  <si>
    <t xml:space="preserve">【JH030120230104-006554】
</t>
  </si>
  <si>
    <t>JH030120230104-006554</t>
  </si>
  <si>
    <t>进出线段：#01-#03、#43-#45
其余区段：#04-#42</t>
  </si>
  <si>
    <t>中间段：#12-#42</t>
  </si>
  <si>
    <t>2023-07-02 08:59:00</t>
  </si>
  <si>
    <t>2023-07-27 15:59:00</t>
  </si>
  <si>
    <t>JH030120230104-006555</t>
  </si>
  <si>
    <t>进出线段：#01-#03、#42-#44
其余区段：#04-41</t>
  </si>
  <si>
    <t>进出线段：#01-#03、#42-#44
其余区段：#04-19</t>
  </si>
  <si>
    <t>请规范填写线路名称</t>
  </si>
  <si>
    <t>进出线段：#01-#03、#50-#53
其余区段：#04-#49</t>
  </si>
  <si>
    <t>进出线段：#01-#03、#50-#53
其余区段：#37-#49</t>
  </si>
  <si>
    <t>进出线段：#01-#03、#15-#17
其余区段：#04-#14</t>
  </si>
  <si>
    <t>进出线段：#15-#17、中间段：#09-#14</t>
  </si>
  <si>
    <t>2023-10-18 11:46:00</t>
  </si>
  <si>
    <t>JH030120230104-006558</t>
  </si>
  <si>
    <t>进出线段：#06-#10；中间段：#00-#05</t>
  </si>
  <si>
    <t>进出线段：#08-#10
中间区段：#06-#07</t>
  </si>
  <si>
    <t xml:space="preserve">进出线段：#06-#10
</t>
  </si>
  <si>
    <t>2023-10-23 08:28:00</t>
  </si>
  <si>
    <t>2023-10-23 14:28:00</t>
  </si>
  <si>
    <t>SCWH0301230920005654</t>
  </si>
  <si>
    <t>进出线段：#01-#03、#38-#40；
其余区段：#04-#37</t>
  </si>
  <si>
    <t>进出线段：#38-#40
其余区段：#10-#37</t>
  </si>
  <si>
    <t>2023-10-23 08:38:00</t>
  </si>
  <si>
    <t>2023-10-23 10:45:00</t>
  </si>
  <si>
    <t>JH030120230104-006928</t>
  </si>
  <si>
    <t>进出线段：#01-#03、
#55-#57
中间段：
#04-#54</t>
  </si>
  <si>
    <t>进出线段：#01-#03、
#55-#57
中间段：
#04-#11
#24-#38、#49-#54</t>
  </si>
  <si>
    <t>2023-10-19 08:39:00</t>
  </si>
  <si>
    <t>2023-10-19 11:06:00</t>
  </si>
  <si>
    <t>JH030120230104-000721</t>
  </si>
  <si>
    <t>进出线段：#01-#03、#38-#40
中间段：#04-#37</t>
  </si>
  <si>
    <t>进出线段：#01-#03、#38-#40
中间段：#12-#17
新投运#26-#27</t>
  </si>
  <si>
    <t>2023-10-10 08:32:54</t>
  </si>
  <si>
    <t>2023-10-10 14:53:00</t>
  </si>
  <si>
    <t>JH030120230104-006917</t>
  </si>
  <si>
    <t>进出线段：#01-#03、#42-#44
其余区段：#04-#41</t>
  </si>
  <si>
    <t>进出线段：#01-#03、#42-#44
其余区段：#26-#41</t>
  </si>
  <si>
    <t>2023-07-10 08:05:00</t>
  </si>
  <si>
    <t>2023-07-31 15:05:00</t>
  </si>
  <si>
    <t>JH030120230104-006921</t>
  </si>
  <si>
    <t>进出线段：#00-#02、#25-#27
其余区段：#03-#24</t>
  </si>
  <si>
    <t>进出线段：#01-#03、#18-#20
中间段：#04-#17</t>
  </si>
  <si>
    <t>中间段：#04-#13</t>
  </si>
  <si>
    <t>2023-10-27 09:34:00</t>
  </si>
  <si>
    <t>2023-10-27 12:19:00</t>
  </si>
  <si>
    <t>JH030120230104-006923</t>
  </si>
  <si>
    <t>进出线段：#01-#03、#18-#20</t>
  </si>
  <si>
    <t>进出线段：#01-#03、#09-#11；
中间段：#04-#08</t>
  </si>
  <si>
    <t>中间段：#04-#08</t>
  </si>
  <si>
    <t>2023-09-01 08:20:00</t>
  </si>
  <si>
    <t>2023-09-01 10:25:00</t>
  </si>
  <si>
    <t>JH030120230104-006925</t>
  </si>
  <si>
    <t>进出线段：#01-#03、#17-#19
中间段：#04-#16</t>
  </si>
  <si>
    <t>进出线段：#01-#03、#17-#19
中间段：#14-#16</t>
  </si>
  <si>
    <t>进出线段：#01-#03、#40-#42
中间段：#04-#39</t>
  </si>
  <si>
    <t>中间段：#30-#39
新投运#11-#13</t>
  </si>
  <si>
    <t>进出段：#01-#03、#56-#58
中间段：
#04-#55</t>
  </si>
  <si>
    <t>进出段：#01-#03、#56-#58</t>
  </si>
  <si>
    <t>2023-10-23 08:13:00</t>
  </si>
  <si>
    <t>2023-10-23 11:13:00</t>
  </si>
  <si>
    <t>JH030120230104-006932</t>
  </si>
  <si>
    <t>进出段：#00-#01</t>
  </si>
  <si>
    <t>进出区段：#01</t>
  </si>
  <si>
    <t>2023-10-11 08:38:30</t>
  </si>
  <si>
    <t>2023-10-11 14:56:00</t>
  </si>
  <si>
    <t>JH030120230104-006934</t>
  </si>
  <si>
    <t>进出段：#01-#03、#29-#31
中间段：
#04-#28</t>
  </si>
  <si>
    <t>中间段：
#04-#28</t>
  </si>
  <si>
    <t>进出段：#01-#03、#111-#113
中间段：#04-#110</t>
  </si>
  <si>
    <t>进出段：#01-#03、#111-#113</t>
  </si>
  <si>
    <t>2023-04-21 08:38:00</t>
  </si>
  <si>
    <t>2023-04-21 11:37:00</t>
  </si>
  <si>
    <t>JH030120221229-039153</t>
  </si>
  <si>
    <t>进出段：#01-#03、#152-#154
中间段#：#04-#151</t>
  </si>
  <si>
    <t>进出段：#01-#03、#152-#154</t>
  </si>
  <si>
    <t>进出段：#01-#03、#84-#86
中间段：#04-#83</t>
  </si>
  <si>
    <t>进出段：#01-#03、#84-#86</t>
  </si>
  <si>
    <t>2023-06-04 09:57:00</t>
  </si>
  <si>
    <t>2023-06-04 12:57:00</t>
  </si>
  <si>
    <t>JH030120230605-005280为#02-#05</t>
  </si>
  <si>
    <t>JH030120230605-005280</t>
  </si>
  <si>
    <t>2023-11-15 09:07:00</t>
  </si>
  <si>
    <t>2023-11-15 13:07:00</t>
  </si>
  <si>
    <t>JH030120230111-011155</t>
  </si>
  <si>
    <t>进出段：#01-#03、#32-#34</t>
  </si>
  <si>
    <t>JH030120230111-011161</t>
  </si>
  <si>
    <t>进出段：#01-#03、#53-#55
中间段：#04-#52</t>
  </si>
  <si>
    <t>进出段：#01-#03、#53-#55</t>
  </si>
  <si>
    <t>2023-11-16 08:40:00</t>
  </si>
  <si>
    <t>2023-11-16 11:10:00</t>
  </si>
  <si>
    <t>JH030120230111-011169</t>
  </si>
  <si>
    <t>进出段：#01-#03、#27-#29
中间段：#04-#26</t>
  </si>
  <si>
    <t>进出段：#01-#03、#27-#29</t>
  </si>
  <si>
    <t>进出段：#01-#03
中间段：#04-#42</t>
  </si>
  <si>
    <t>进出段：#01-#03</t>
  </si>
  <si>
    <t>进出段：#01-#03、#74-#76
中间段：#04-#73</t>
  </si>
  <si>
    <t>进出段：#01-#03、#74-#76</t>
  </si>
  <si>
    <t>2023-05-24 09:18:00</t>
  </si>
  <si>
    <t>2023-05-24 12:18:00</t>
  </si>
  <si>
    <t>JH030120230524-002858为#28-#38</t>
  </si>
  <si>
    <t>JH030120230524-002858</t>
  </si>
  <si>
    <t>进出段：#12-#14
中间段：#01-#11</t>
  </si>
  <si>
    <t>进出段：#12-#14</t>
  </si>
  <si>
    <t>2023-11-15 08:43:00</t>
  </si>
  <si>
    <t>2023-11-15 15:02:00</t>
  </si>
  <si>
    <t>JH030120230111-011393</t>
  </si>
  <si>
    <t>进出段：#01-#03、#94-#96
中间段：#04-#93</t>
  </si>
  <si>
    <t>进出段：#01-#03、#94-#96</t>
  </si>
  <si>
    <t>JH030120230111-011663</t>
  </si>
  <si>
    <t>进出段：#23-#25
中间段：#01-#22</t>
  </si>
  <si>
    <t>进出段：#23-#25</t>
  </si>
  <si>
    <t>进出段：#21-#23
中间段：#01-#20</t>
  </si>
  <si>
    <t>进出段：#21-#23</t>
  </si>
  <si>
    <t>进出段：#01-#03、#61-#64
中间段：#04-#60</t>
  </si>
  <si>
    <t>进出段：#01-#03、#61-#64</t>
  </si>
  <si>
    <t>进出段：#01-#02</t>
  </si>
  <si>
    <t>进出段：#01-#03、#45-#47
中间段：#04-#44</t>
  </si>
  <si>
    <t>进出段：#01-#03、#45-#47</t>
  </si>
  <si>
    <t>2023-11-22 08:40:00</t>
  </si>
  <si>
    <t>2023-11-22 14:28:00</t>
  </si>
  <si>
    <t>JH030120230111-011733</t>
  </si>
  <si>
    <t>出线段：#01-#03、#72-#74
中间段：#04-#71</t>
  </si>
  <si>
    <t>其余区段：#04-#71</t>
  </si>
  <si>
    <t>2023-03-28 08:42:00</t>
  </si>
  <si>
    <t>2023-03-28 15:42:00</t>
  </si>
  <si>
    <t>JH030120230102-002628</t>
  </si>
  <si>
    <t>出线段：#09-2-#11-2
中间段：#02-#08-2</t>
  </si>
  <si>
    <t>进出线段：#09-2-#11-2</t>
  </si>
  <si>
    <t>2023-12-05 08:39:00</t>
  </si>
  <si>
    <t>2023-12-05 14:30:00</t>
  </si>
  <si>
    <t>JH030120230102-002629</t>
  </si>
  <si>
    <t>出线段：#07-#09
中间段：#00-#06</t>
  </si>
  <si>
    <t>其余区段：#00-#03</t>
  </si>
  <si>
    <t>出线段：#01-#03、#14-#16
中间段：#04-#13</t>
  </si>
  <si>
    <t>其余区段：#04-#13</t>
  </si>
  <si>
    <t>JH030120230102-002632</t>
  </si>
  <si>
    <t>出线段：#09-#11
中间段：#00-#08</t>
  </si>
  <si>
    <t>其余区段：#00-#08</t>
  </si>
  <si>
    <t>出线段：#01-#03、#32-#34
中间段：#04-#31</t>
  </si>
  <si>
    <t>其余区段：#04-#14</t>
  </si>
  <si>
    <t>2023-06-16 08:30:00</t>
  </si>
  <si>
    <t>2023-06-16 16:45:00</t>
  </si>
  <si>
    <t>JH030120230102-002719</t>
  </si>
  <si>
    <t>出线段：#01-#03、#23-#25
中间段：#04-#22</t>
  </si>
  <si>
    <t>其余区段：#04-#22</t>
  </si>
  <si>
    <t>出线段：#01-#03、#48-#50
中间段：#04-#47</t>
  </si>
  <si>
    <t>其余区段：#04-#47</t>
  </si>
  <si>
    <t>出线段：#01-#03、#61-#63
中间段：#04-#60</t>
  </si>
  <si>
    <t>其余区段：#04-#20</t>
  </si>
  <si>
    <t>JH030120230102-002941</t>
  </si>
  <si>
    <t>其余区段：#00-#32</t>
  </si>
  <si>
    <t>出线段：#01-#03、#69-#71
中间段：#04-#68</t>
  </si>
  <si>
    <t>其余区段：#04-#19</t>
  </si>
  <si>
    <t>出线段：#00
中间段：无</t>
  </si>
  <si>
    <t>出线段：#00-#03、#05-#07
中间段：#04</t>
  </si>
  <si>
    <t>其余区段：#00-#04</t>
  </si>
  <si>
    <t>出线段：#01-#03、#09-#11-1、#24-2-#26-2
中间段：#04-#08、#10-2-#23-2</t>
  </si>
  <si>
    <t>进出线段：#24-2-#26-2</t>
  </si>
  <si>
    <t>阮耀萱
何志斌</t>
  </si>
  <si>
    <t>出线段：#04-#06
中间段：#00-#03</t>
  </si>
  <si>
    <t>田公线（退运）</t>
  </si>
  <si>
    <t>中间段：#15-#26</t>
  </si>
  <si>
    <t>杨和清</t>
  </si>
  <si>
    <t>田军线公益支线（退运）</t>
  </si>
  <si>
    <t>中间段：#00-#11</t>
  </si>
  <si>
    <t>进出线段：#01-#03
#40-#42
中间段：#04-#39</t>
  </si>
  <si>
    <t>进出线段：#01-#03
#40-#42</t>
  </si>
  <si>
    <t>2023-09-01 09:51:19</t>
  </si>
  <si>
    <t>2023-09-08 17:23:00</t>
  </si>
  <si>
    <t>JH030120221230-065334</t>
  </si>
  <si>
    <t>#01-#23</t>
  </si>
  <si>
    <t>2023-09-01 09:28:00</t>
  </si>
  <si>
    <t>2023-09-06 12:48:00</t>
  </si>
  <si>
    <t>JH030120221230-065444</t>
  </si>
  <si>
    <t>#01-#12</t>
  </si>
  <si>
    <t>2023-12-05 08:19:00</t>
  </si>
  <si>
    <t>2023-12-05 14:19:00</t>
  </si>
  <si>
    <t>JH030120221230-065392</t>
  </si>
  <si>
    <t>进出段：#01-#03、#72-#74
中间段：#04-#71</t>
  </si>
  <si>
    <t>进出段：#01-#03、#72-#74</t>
  </si>
  <si>
    <t>2023-09-12 09:36:00</t>
  </si>
  <si>
    <t>2023-09-12 13:38:00</t>
  </si>
  <si>
    <t>SCWH0301230912000208</t>
  </si>
  <si>
    <t>进出段：#01-#03、#11-#13</t>
  </si>
  <si>
    <t>2023-09-01 09:30:00</t>
  </si>
  <si>
    <t>2023-09-06 13:02:00</t>
  </si>
  <si>
    <t>JH030120221230-065353</t>
  </si>
  <si>
    <t>进出段：#01-#03、#92-#94
中间段：#04-#91</t>
  </si>
  <si>
    <t>#01-#03、#92-#94</t>
  </si>
  <si>
    <t>2023-09-12 09:32:00</t>
  </si>
  <si>
    <t>2023-09-12 13:41:00</t>
  </si>
  <si>
    <t>SCWH0301230912000209</t>
  </si>
  <si>
    <t>#01-#47</t>
  </si>
  <si>
    <t>2023-09-15 08:33:00</t>
  </si>
  <si>
    <t>2023-09-15 16:34:00</t>
  </si>
  <si>
    <t>SCWH0301230914000452</t>
  </si>
  <si>
    <t>进出段：#01-#03、#50-#52
中间段：#04-#49</t>
  </si>
  <si>
    <t>#01-#52</t>
  </si>
  <si>
    <t>2023-12-08 09:20:00</t>
  </si>
  <si>
    <t>2023-12-08 12:20:00</t>
  </si>
  <si>
    <t>SCWH0301231208002847</t>
  </si>
  <si>
    <t>进出段：#01-#03、#41-#43
中间段#04-#40</t>
  </si>
  <si>
    <t>#01-#03、#41-#43</t>
  </si>
  <si>
    <t>2023-09-14 09:13:00</t>
  </si>
  <si>
    <t>2023-09-14 16:13:00</t>
  </si>
  <si>
    <t>SCWH0301230914000620</t>
  </si>
  <si>
    <t>进出段：#46-#48
中间段：#00-#45</t>
  </si>
  <si>
    <t>#00-#48</t>
  </si>
  <si>
    <t>2023-12-07 09:03:17</t>
  </si>
  <si>
    <t>2023-12-07 12:06:00</t>
  </si>
  <si>
    <t>SCWH0301231207000817</t>
  </si>
  <si>
    <t>请正确填写线路名称</t>
  </si>
  <si>
    <t>进出段：#15-#17
中间段：#00-#14</t>
  </si>
  <si>
    <t>#15-#17</t>
  </si>
  <si>
    <t>进出段：#01-03、#227-#229
中间段：#04-#13、#74-#226</t>
  </si>
  <si>
    <t>#01-#13、#74-229</t>
  </si>
  <si>
    <t>2023-10-23 09:13:44</t>
  </si>
  <si>
    <t>2023-10-23 13:38:00</t>
  </si>
  <si>
    <t>JH030120221229-033369</t>
  </si>
  <si>
    <t>中间段：#4-#34</t>
  </si>
  <si>
    <t>2023-10-10 09:00:00</t>
  </si>
  <si>
    <t>2023-10-10 10:40:00</t>
  </si>
  <si>
    <t>SCWH0301230928013469</t>
  </si>
  <si>
    <t>中间段：#4-#37</t>
  </si>
  <si>
    <t>2023-10-23 08:50:00</t>
  </si>
  <si>
    <t>2023-10-23 12:04:00</t>
  </si>
  <si>
    <t>JH030120230105-008271</t>
  </si>
  <si>
    <t>进出段：#1-#3；</t>
  </si>
  <si>
    <t>2023-10-27 12:14:00</t>
  </si>
  <si>
    <t>2023-10-27 12:44:00</t>
  </si>
  <si>
    <t>JH030120230105-008270</t>
  </si>
  <si>
    <t>进出段：#1-#3；
#60-#62</t>
  </si>
  <si>
    <t>2023-10-27 09:39:00</t>
  </si>
  <si>
    <t>2023-10-27 10:49:00</t>
  </si>
  <si>
    <t>JH030120230105-008378</t>
  </si>
  <si>
    <t>进出段：#1-#3；
#34-#36</t>
  </si>
  <si>
    <t>2023-10-30 08:55:00</t>
  </si>
  <si>
    <t>2023-10-30 10:56:00</t>
  </si>
  <si>
    <t>JH030120230105-008380</t>
  </si>
  <si>
    <t>进出段：#1-#3；
#32-#34</t>
  </si>
  <si>
    <t>2023-08-31 08:42:00</t>
  </si>
  <si>
    <t>2023-08-31 14:38:00</t>
  </si>
  <si>
    <t>JH030120230105-008385</t>
  </si>
  <si>
    <t>新投运</t>
  </si>
  <si>
    <t>进出段：#00-#02</t>
  </si>
  <si>
    <t>2023-10-13 09:17:00</t>
  </si>
  <si>
    <t>2023-10-13 11:28:00</t>
  </si>
  <si>
    <t>JH030120230105-008382</t>
  </si>
  <si>
    <t>进出段：#1-#3；
#24-#26</t>
  </si>
  <si>
    <t>2023-08-31 08:39:00</t>
  </si>
  <si>
    <t>2023-08-31 14:39:00</t>
  </si>
  <si>
    <t>JH030120230105-008559</t>
  </si>
  <si>
    <t>进出段：#1-#3；
#25-#27</t>
  </si>
  <si>
    <t>进出段：#17-#19；
中间段：#00-#16</t>
  </si>
  <si>
    <t>2023-10-20 09:13:00</t>
  </si>
  <si>
    <t>2023-10-20 12:32:00</t>
  </si>
  <si>
    <t>SCWH0301230925006971</t>
  </si>
  <si>
    <t>进出段：#1-#3；
#33-#35</t>
  </si>
  <si>
    <t>2023-08-31 08:41:00</t>
  </si>
  <si>
    <t>2023-08-31 14:36:00</t>
  </si>
  <si>
    <t>JH030120230105-008562</t>
  </si>
  <si>
    <t>进出段：#1-#3；
#53-#55</t>
  </si>
  <si>
    <t>2023-09-06 09:02:00</t>
  </si>
  <si>
    <t>2023-09-06 13:50:00</t>
  </si>
  <si>
    <t>JH030120230105-008564</t>
  </si>
  <si>
    <t>进出段：#70-#72</t>
  </si>
  <si>
    <t>2023-10-12 08:51:00</t>
  </si>
  <si>
    <t>JH030120230105-008883</t>
  </si>
  <si>
    <t>进出段：
#01-#03
#16-#18</t>
  </si>
  <si>
    <t>2023-10-26 08:05:00</t>
  </si>
  <si>
    <t>2023-10-26 12:02:00</t>
  </si>
  <si>
    <t>SCWH0301231013000198</t>
  </si>
  <si>
    <t>进出段：
#01-#03
#38-#40
中间段：#04-#37</t>
  </si>
  <si>
    <t>2023-09-21 09:23:00</t>
  </si>
  <si>
    <t>2023-09-21 12:48:00</t>
  </si>
  <si>
    <t>JH030120230105-008886</t>
  </si>
  <si>
    <t>进出段：
#01-#03
#51-#53</t>
  </si>
  <si>
    <t>2023-09-19 08:32:00</t>
  </si>
  <si>
    <t>2023-09-19 11:28:00</t>
  </si>
  <si>
    <t>JH030120230105-008888</t>
  </si>
  <si>
    <r>
      <rPr>
        <b/>
        <sz val="18"/>
        <rFont val="宋体"/>
        <charset val="134"/>
        <scheme val="major"/>
      </rPr>
      <t>输电管理二所2023年预试检测计划
（电缆线路交叉互联预试</t>
    </r>
    <r>
      <rPr>
        <b/>
        <sz val="18"/>
        <color rgb="FFFF0000"/>
        <rFont val="宋体"/>
        <charset val="134"/>
        <scheme val="major"/>
      </rPr>
      <t>：外护套绝缘电阻、护层过电压保护器测试1次/6年</t>
    </r>
    <r>
      <rPr>
        <b/>
        <sz val="18"/>
        <rFont val="宋体"/>
        <charset val="134"/>
        <scheme val="major"/>
      </rPr>
      <t>）
对于新投运的设备，在投运后一年内及时进行首次预防性试验和机构检查，可以及早获取设备运行后的重要状态信息。预防性试验和检修周期在首检完成后开始计算。</t>
    </r>
  </si>
  <si>
    <t>变电站/线路</t>
  </si>
  <si>
    <t>工作内容</t>
  </si>
  <si>
    <t>预试到期时间</t>
  </si>
  <si>
    <t>计划完成护层电阻测试数（相）</t>
  </si>
  <si>
    <t>计划完成保护器测试数</t>
  </si>
  <si>
    <t>计划完成接地电阻测试数</t>
  </si>
  <si>
    <t>猎潭线</t>
  </si>
  <si>
    <t>交叉互联试验</t>
  </si>
  <si>
    <t>是</t>
  </si>
  <si>
    <t>2023-04-27 14:00:00</t>
  </si>
  <si>
    <t>2023-04-27 18:30:00</t>
  </si>
  <si>
    <t>JH030120230113-001997</t>
  </si>
  <si>
    <t>猎天甲线</t>
  </si>
  <si>
    <t>2022-12-22
7:00:00</t>
  </si>
  <si>
    <t>2022-12-23
8:30:00</t>
  </si>
  <si>
    <t>2022年12月结合停电完成</t>
  </si>
  <si>
    <t>JH030120230112-015957</t>
  </si>
  <si>
    <t>请补充计划编号</t>
  </si>
  <si>
    <t>猎天乙线</t>
  </si>
  <si>
    <t>犀京上龙线</t>
  </si>
  <si>
    <t>2023-04-18 09:20:00</t>
  </si>
  <si>
    <t>2023-04-20 10:41:00</t>
  </si>
  <si>
    <t>JH030120230113-004254</t>
  </si>
  <si>
    <t>停电未下达，延期至5月开展</t>
  </si>
  <si>
    <t>JH030120221230-004409</t>
  </si>
  <si>
    <t>2023-05-15 09:40:00</t>
  </si>
  <si>
    <t>2023-05-15 14:50:00</t>
  </si>
  <si>
    <t>JH030120221230-005161</t>
  </si>
  <si>
    <t>航城线</t>
  </si>
  <si>
    <t>2023-05-22 14:10:00</t>
  </si>
  <si>
    <t>2023-05-24 14:43:00</t>
  </si>
  <si>
    <t>JH030120221230-005271</t>
  </si>
  <si>
    <t>重要（7-9月）、其余时段关注</t>
  </si>
  <si>
    <t>2023-02-15 14:30:00</t>
  </si>
  <si>
    <t>2023-02-16 16:56:00</t>
  </si>
  <si>
    <t>JH030120221230-005672</t>
  </si>
  <si>
    <t>2023-01-04 10:00:00</t>
  </si>
  <si>
    <t>2023-01-05 16:30:00</t>
  </si>
  <si>
    <t>JH030120221222-037081</t>
  </si>
  <si>
    <t>石岭线</t>
  </si>
  <si>
    <t>2023-03-24 08:47:00</t>
  </si>
  <si>
    <t>2023-03-24 17:16:00</t>
  </si>
  <si>
    <t>JH030120221230-006745</t>
  </si>
  <si>
    <t>2023-02-22 14:00:00</t>
  </si>
  <si>
    <t>2023-02-24 09:04:00</t>
  </si>
  <si>
    <t>JH030120221230-008452</t>
  </si>
  <si>
    <t>2023-09-21 08:30:00</t>
  </si>
  <si>
    <t>2023-09-21 16:40:00</t>
  </si>
  <si>
    <t>JH030120221230-008513</t>
  </si>
  <si>
    <t>泮金流线</t>
  </si>
  <si>
    <t>2023-04-27 10:10:00</t>
  </si>
  <si>
    <t>2023-04-27 16:04:00</t>
  </si>
  <si>
    <t>已安排预试，4.27-4.28完成</t>
  </si>
  <si>
    <t>JH030120221230-009239</t>
  </si>
  <si>
    <t>2023-02-10 08:41:00</t>
  </si>
  <si>
    <t>2023-02-10 17:28:00</t>
  </si>
  <si>
    <t>JH030120221230-009913</t>
  </si>
  <si>
    <t>2023-03-29 10:03:00</t>
  </si>
  <si>
    <t>2023-03-31 17:16:00</t>
  </si>
  <si>
    <t xml:space="preserve">                       </t>
  </si>
  <si>
    <t>JH030120221230-010585</t>
  </si>
  <si>
    <t>汉太线凤尾乙支线</t>
  </si>
  <si>
    <t>2023-02-28 10:07:00</t>
  </si>
  <si>
    <t>2023-02-28 15:09:00</t>
  </si>
  <si>
    <t>JH030120221230-019502</t>
  </si>
  <si>
    <t>郭嘉线水沥甲支线</t>
  </si>
  <si>
    <t>2023-05-24 14:15:00</t>
  </si>
  <si>
    <t>2023-05-25 15:30:00</t>
  </si>
  <si>
    <t>JH030120221230-011042</t>
  </si>
  <si>
    <t>汉云乙线凤尾甲支线</t>
  </si>
  <si>
    <t>2023-02-23 10:03:00</t>
  </si>
  <si>
    <t>2023-02-23 14:17:00</t>
  </si>
  <si>
    <t>JH030120221230-010838</t>
  </si>
  <si>
    <t>2023-03-01 08:32:00</t>
  </si>
  <si>
    <t>2023-03-01 14:48:00</t>
  </si>
  <si>
    <t>JH030120221230-018056</t>
  </si>
  <si>
    <t>嘉集线利海乙支线</t>
  </si>
  <si>
    <t>西罗乙线</t>
  </si>
  <si>
    <t>2023-09-11 09:20:00</t>
  </si>
  <si>
    <t>2023-09-11 18:20:00</t>
  </si>
  <si>
    <t>JH030120221230-023137</t>
  </si>
  <si>
    <t>2023-05-02 08:00:00</t>
  </si>
  <si>
    <t>2023-05-02 17:03:00</t>
  </si>
  <si>
    <t>JH030120230102-003155</t>
  </si>
  <si>
    <t>2023-04-15 09:01:00</t>
  </si>
  <si>
    <t>2023-04-17 16:01:00</t>
  </si>
  <si>
    <t>JH030120230102-003156</t>
  </si>
  <si>
    <t>2023-05-24 10:35:00</t>
  </si>
  <si>
    <t>2023-05-25 15:10:00</t>
  </si>
  <si>
    <t>JH030120230102-003157</t>
  </si>
  <si>
    <t>2023-06-23 10:34:00</t>
  </si>
  <si>
    <t>2023-06-24 16:12:00</t>
  </si>
  <si>
    <t>JH030120230102-003158</t>
  </si>
  <si>
    <t>2023-07-07 11:16:00</t>
  </si>
  <si>
    <t>2023-07-07 17:16:00</t>
  </si>
  <si>
    <t>JH030120230706-008207</t>
  </si>
  <si>
    <t>2023-01-09 09:33:00</t>
  </si>
  <si>
    <t>2023-01-09 15:15:00</t>
  </si>
  <si>
    <t>JH030120230106-013125</t>
  </si>
  <si>
    <t>2023-04-03 09:41:00</t>
  </si>
  <si>
    <t>2023-04-03 15:41:00</t>
  </si>
  <si>
    <t>JH030120230105-010367</t>
  </si>
  <si>
    <t>2023-03-21 09:48:00</t>
  </si>
  <si>
    <t>2023-03-21 15:48:00</t>
  </si>
  <si>
    <t>JH030120230105-010374</t>
  </si>
  <si>
    <t>2023-06-25 09:45:00</t>
  </si>
  <si>
    <t>2023-06-25 15:45:00</t>
  </si>
  <si>
    <t>JH030120230105-010375</t>
  </si>
  <si>
    <r>
      <rPr>
        <b/>
        <sz val="18"/>
        <rFont val="宋体"/>
        <charset val="134"/>
      </rPr>
      <t>输电管理二所2023年预试检测计划
（终端场避雷器带电试验：</t>
    </r>
    <r>
      <rPr>
        <b/>
        <sz val="18"/>
        <color rgb="FFFF0000"/>
        <rFont val="宋体"/>
        <charset val="134"/>
      </rPr>
      <t xml:space="preserve">新投运后半年内测量一次，运行一年后每年雷雨季前1次。
</t>
    </r>
    <r>
      <rPr>
        <b/>
        <sz val="18"/>
        <rFont val="宋体"/>
        <charset val="134"/>
      </rPr>
      <t>终端场避雷器停电试验：</t>
    </r>
    <r>
      <rPr>
        <b/>
        <sz val="18"/>
        <color rgb="FFFF0000"/>
        <rFont val="宋体"/>
        <charset val="134"/>
      </rPr>
      <t>220kV、500kV：1次/3年，35kV、110kV：1次/6年</t>
    </r>
    <r>
      <rPr>
        <b/>
        <sz val="18"/>
        <rFont val="宋体"/>
        <charset val="134"/>
      </rPr>
      <t>）。
变电站内避雷器以其保护对象区分运维部门，即只要直接保护了变电设备或间隔的避雷器由变电部门运行管理（同时保护了输电、变电设备的也属此类）；仅直接保护输电设备但未直接保护变电设备的避雷器由输电部门运行管理。
对于新投运的设备，在投运后一年内及时进行首次预防性试验和机构检查，可以及早获取设备运行后的重要状态信息。预防性试验和检修周期在首检完成后开始计算。</t>
    </r>
  </si>
  <si>
    <t>计划完成数（相）</t>
  </si>
  <si>
    <t>对应系统中工作方式</t>
  </si>
  <si>
    <t>棠茶线#01终端场避雷器</t>
  </si>
  <si>
    <t>避雷器带电试验</t>
  </si>
  <si>
    <t>2023-03-24 09:15:00</t>
  </si>
  <si>
    <t>2023-03-28 14:00:00</t>
  </si>
  <si>
    <t>JH030120230113-010565</t>
  </si>
  <si>
    <t>不停电</t>
  </si>
  <si>
    <t>棠茶线#09终端塔避雷器</t>
  </si>
  <si>
    <t>棠农线#01终端塔避雷器</t>
  </si>
  <si>
    <t>棠农线#09终端塔避雷器</t>
  </si>
  <si>
    <t>棠下站户外终端架构避雷器</t>
  </si>
  <si>
    <t>棠氮线#05终端塔构避雷器</t>
  </si>
  <si>
    <t>奥氮棠华石线#01终端塔构避雷器</t>
  </si>
  <si>
    <t>奥氮棠华石线氮棠#05终端塔构避雷器</t>
  </si>
  <si>
    <t>热棠北骏线</t>
  </si>
  <si>
    <t>棠下站终端场避雷器</t>
  </si>
  <si>
    <t>棠员东线</t>
  </si>
  <si>
    <t>棠员东线启程甲支线</t>
  </si>
  <si>
    <t>启程终端塔避雷器</t>
  </si>
  <si>
    <t>棠北骏乙线</t>
  </si>
  <si>
    <t>橄三美线</t>
  </si>
  <si>
    <t>东圃站终端场避雷器</t>
  </si>
  <si>
    <t>麒燕甲线01终端塔避雷器</t>
  </si>
  <si>
    <t>麒燕乙线01终端塔避雷器</t>
  </si>
  <si>
    <t>茶犀京线#24终端塔避雷器</t>
  </si>
  <si>
    <t>关注（重要7-9月）</t>
  </si>
  <si>
    <t>犀茶线#01终端塔避雷器</t>
  </si>
  <si>
    <t>犀上牛麒线牛麒段#02终端塔避雷器</t>
  </si>
  <si>
    <t>犀京麒线京麒段#02终端塔避雷器</t>
  </si>
  <si>
    <t>碧下线</t>
  </si>
  <si>
    <t>碧山站终端场避雷器</t>
  </si>
  <si>
    <t>碧圃奥氮线</t>
  </si>
  <si>
    <t>碧山站终端构架避雷器</t>
  </si>
  <si>
    <t>碧圃奥乙线</t>
  </si>
  <si>
    <t>关键（7-9月）</t>
  </si>
  <si>
    <t>犀牛站终端场避雷器</t>
  </si>
  <si>
    <t>2023-03-23 09:50:00</t>
  </si>
  <si>
    <t>2023-03-23 11:30:00</t>
  </si>
  <si>
    <t>JH030120230113-012557</t>
  </si>
  <si>
    <t>沙溪A、B终端场</t>
  </si>
  <si>
    <t>2023-04-23 09:01:00</t>
  </si>
  <si>
    <t>2023-04-23 10:45:00</t>
  </si>
  <si>
    <t>JH030120230329-005543</t>
  </si>
  <si>
    <t>走马岗终端场</t>
  </si>
  <si>
    <t>2023-04-23 10:50:00</t>
  </si>
  <si>
    <t>JH030120230329-005541</t>
  </si>
  <si>
    <t>西村电厂终端场</t>
  </si>
  <si>
    <t>茶窖电缆终端场</t>
  </si>
  <si>
    <t>芳联福聚线</t>
  </si>
  <si>
    <t>三山终端场A</t>
  </si>
  <si>
    <t>三山终端场B</t>
  </si>
  <si>
    <t>集贤终端场</t>
  </si>
  <si>
    <t>2023-04-27 09:15:00</t>
  </si>
  <si>
    <t>2023-04-27 14:20:00</t>
  </si>
  <si>
    <t>进行中，预计4.27完成，JH030120230329-005364</t>
  </si>
  <si>
    <t>JH030120230329-005364</t>
  </si>
  <si>
    <t>未按计划进行</t>
  </si>
  <si>
    <t>茶均线利海甲支线</t>
  </si>
  <si>
    <t>茶均线永泰甲支线</t>
  </si>
  <si>
    <t>白云湖终端场</t>
  </si>
  <si>
    <t>环滘终端场A场</t>
  </si>
  <si>
    <t>2023-04-17 11:23:00</t>
  </si>
  <si>
    <t>2023-04-17 17:22:00</t>
  </si>
  <si>
    <t>JH030120221230-024945</t>
  </si>
  <si>
    <t>2023-04-19 13:36:00</t>
  </si>
  <si>
    <t>2023-04-19 17:13:00</t>
  </si>
  <si>
    <t>JH030120221230-025765</t>
  </si>
  <si>
    <t>#12终端塔</t>
  </si>
  <si>
    <t>避雷器停电试验</t>
  </si>
  <si>
    <t>停电</t>
  </si>
  <si>
    <t>#29终端塔</t>
  </si>
  <si>
    <t>2023-11-28 09:38:00</t>
  </si>
  <si>
    <t>2023-11-28 14:20:00</t>
  </si>
  <si>
    <t>因天气不满足试验条件，延期至11月停电开展</t>
  </si>
  <si>
    <t>重要（7-9月）、其余时段一般</t>
  </si>
  <si>
    <t>环滘终端场B场</t>
  </si>
  <si>
    <t>220kV木凯甲线#121塔电缆终端避雷器C相上节测试不合格（重大缺陷）</t>
  </si>
  <si>
    <t>#26终端塔</t>
  </si>
  <si>
    <t>停电延期，5月开展</t>
  </si>
  <si>
    <t>#27终端塔</t>
  </si>
  <si>
    <t>江人二路终端场</t>
  </si>
  <si>
    <t>#18-1终端塔</t>
  </si>
  <si>
    <t>#13终端塔</t>
  </si>
  <si>
    <t>林益站、#20塔终端场</t>
  </si>
  <si>
    <t>JH030120230102-003179</t>
  </si>
  <si>
    <t>#74塔终端场</t>
  </si>
  <si>
    <t>JH030120221224-000005</t>
  </si>
  <si>
    <t>2023-05-10 08:33:00</t>
  </si>
  <si>
    <t>2023-05-10 16:33:00</t>
  </si>
  <si>
    <t>JH030120230102-003197</t>
  </si>
  <si>
    <t>#01塔终端场</t>
  </si>
  <si>
    <t/>
  </si>
  <si>
    <t>拆除</t>
  </si>
  <si>
    <t>#18塔终端场</t>
  </si>
  <si>
    <t>2022-12-15 09:53</t>
  </si>
  <si>
    <t>2022-12-15 14:36</t>
  </si>
  <si>
    <t>JH030120221209-003787</t>
  </si>
  <si>
    <t>2023-03-22 14:10:00</t>
  </si>
  <si>
    <t>2023-03-24 11:23:00</t>
  </si>
  <si>
    <t>JH030120230102-003201</t>
  </si>
  <si>
    <t>林益站终端场</t>
  </si>
  <si>
    <t>2023-03-29 08:40:00</t>
  </si>
  <si>
    <t>2023-03-29 16:40:00</t>
  </si>
  <si>
    <t>JH030120230102-003209</t>
  </si>
  <si>
    <t>2023-03-29 08:33:00</t>
  </si>
  <si>
    <t>2023-03-29 16:33:00</t>
  </si>
  <si>
    <t>JH030120230102-003211</t>
  </si>
  <si>
    <t>2023-03-30 08:41:00</t>
  </si>
  <si>
    <t>2023-03-30 16:41:00</t>
  </si>
  <si>
    <t>JH030120230102-003215</t>
  </si>
  <si>
    <t>2023-03-30 08:50:00</t>
  </si>
  <si>
    <t>2023-03-30 16:42:00</t>
  </si>
  <si>
    <t>JH030120230102-003213</t>
  </si>
  <si>
    <t>2023-03-30 08:43:00</t>
  </si>
  <si>
    <t>2023-03-30 16:43:00</t>
  </si>
  <si>
    <t>JH030120230102-003218</t>
  </si>
  <si>
    <t>2023-03-30 08:44:00</t>
  </si>
  <si>
    <t>2023-03-30 16:44:00</t>
  </si>
  <si>
    <t>JH030120230102-003217</t>
  </si>
  <si>
    <t>2023-03-30 08:45:00</t>
  </si>
  <si>
    <t>2023-03-30 16:39:00</t>
  </si>
  <si>
    <t>JH030120230102-003221</t>
  </si>
  <si>
    <t>2023-03-30 16:40:00</t>
  </si>
  <si>
    <t>JH030120230102-003220</t>
  </si>
  <si>
    <t>森林站、从化站、终端场</t>
  </si>
  <si>
    <t>终端场</t>
  </si>
  <si>
    <t>2023-05-19 09:39:00</t>
  </si>
  <si>
    <t>2023-05-19 12:39:00</t>
  </si>
  <si>
    <t>JH030120230105-011031</t>
  </si>
  <si>
    <t>从化站、终端场</t>
  </si>
  <si>
    <t>2023-03-21 09:53:00</t>
  </si>
  <si>
    <t>2023-03-21 16:08:00</t>
  </si>
  <si>
    <t>JH030120230105-011201</t>
  </si>
  <si>
    <t>万力站、终端场</t>
  </si>
  <si>
    <t>国际城站</t>
  </si>
  <si>
    <t>2023-05-19 10:47:00</t>
  </si>
  <si>
    <t>2023-05-19 12:30:00</t>
  </si>
  <si>
    <t>JH030120230105-011171</t>
  </si>
  <si>
    <t>2023-05-19 09:42:00</t>
  </si>
  <si>
    <t>2023-05-19 12:42:00</t>
  </si>
  <si>
    <t>JH030120230105-011182</t>
  </si>
  <si>
    <t>2023-05-19 09:44:00</t>
  </si>
  <si>
    <t>2023-05-19 12:44:00</t>
  </si>
  <si>
    <t>JH030120230105-011181</t>
  </si>
  <si>
    <t>2023-04-28 08:28:00</t>
  </si>
  <si>
    <t>2023-04-28 12:28:00</t>
  </si>
  <si>
    <t>JH030120221230-071715</t>
  </si>
  <si>
    <t>森林站</t>
  </si>
  <si>
    <t>2023-04-28 08:32:00</t>
  </si>
  <si>
    <t>2023-04-28 12:32:00</t>
  </si>
  <si>
    <t>JH030120221230-071942</t>
  </si>
  <si>
    <t>2023-04-28 08:36:00</t>
  </si>
  <si>
    <t>2023-04-28 12:36:00</t>
  </si>
  <si>
    <t>JH030120221230-071940</t>
  </si>
  <si>
    <t>2023-04-04 10:39:00</t>
  </si>
  <si>
    <t>2023-04-04 16:39:00</t>
  </si>
  <si>
    <t>JH030120230403-004112</t>
  </si>
  <si>
    <t>2023-04-28 08:34:00</t>
  </si>
  <si>
    <t>2023-04-28 12:34:00</t>
  </si>
  <si>
    <t>JH030120221230-071935</t>
  </si>
  <si>
    <t>2023-04-28 08:31:00</t>
  </si>
  <si>
    <t>2023-04-28 12:31:00</t>
  </si>
  <si>
    <t>JH030120221230-071933</t>
  </si>
  <si>
    <t>2023-04-28 08:29:00</t>
  </si>
  <si>
    <t>2023-04-28 12:29:00</t>
  </si>
  <si>
    <t>JH030120221230-071930</t>
  </si>
  <si>
    <t>2023-03-22 10:02:00</t>
  </si>
  <si>
    <t>JH030120230317-011563</t>
  </si>
  <si>
    <t>2023-04-28 08:26:00</t>
  </si>
  <si>
    <t>2023-04-28 12:26:00</t>
  </si>
  <si>
    <t>JH030120221230-072984</t>
  </si>
  <si>
    <r>
      <rPr>
        <b/>
        <sz val="18"/>
        <rFont val="宋体"/>
        <charset val="134"/>
        <scheme val="major"/>
      </rPr>
      <t xml:space="preserve">
输电管理二所2023年预试检测计划
（</t>
    </r>
    <r>
      <rPr>
        <b/>
        <sz val="18"/>
        <color rgb="FFFF0000"/>
        <rFont val="宋体"/>
        <charset val="134"/>
        <scheme val="major"/>
      </rPr>
      <t>外护套接地电流检测：关键线路：2月1次，重要线路：2月1次，一般及关注线路：6月1次</t>
    </r>
    <r>
      <rPr>
        <b/>
        <sz val="18"/>
        <rFont val="宋体"/>
        <charset val="134"/>
        <scheme val="major"/>
      </rPr>
      <t>）</t>
    </r>
  </si>
  <si>
    <t>计划完成数(相）</t>
  </si>
  <si>
    <t>鹿秀文盘伍线</t>
  </si>
  <si>
    <t>外护套接地电流检测</t>
  </si>
  <si>
    <t>2023年01月31日</t>
  </si>
  <si>
    <t>2023-02-16 14:10:00</t>
  </si>
  <si>
    <t>2023-02-16 15:00:00</t>
  </si>
  <si>
    <t>JH030120230114-001563</t>
  </si>
  <si>
    <t>2023-04-25 10:00:00</t>
  </si>
  <si>
    <t>2023-04-25 11:20:00</t>
  </si>
  <si>
    <t>JH030120230115-000010</t>
  </si>
  <si>
    <t>请核实修改</t>
  </si>
  <si>
    <t>JH030120230115-000019</t>
  </si>
  <si>
    <t>2023-06-05 14:30:00</t>
  </si>
  <si>
    <t>2023-06-05 15:30:00</t>
  </si>
  <si>
    <t>JH030120230114-001568</t>
  </si>
  <si>
    <t>2023-07-13 08:33:00</t>
  </si>
  <si>
    <t>2023-07-13 11:00:00</t>
  </si>
  <si>
    <t>JH030120230114-001566</t>
  </si>
  <si>
    <t>2023-09-12 09:10:00</t>
  </si>
  <si>
    <t>2023-09-12 11:20:00</t>
  </si>
  <si>
    <t>JH030120230114-001567</t>
  </si>
  <si>
    <t>2023-11-28 10:30:00</t>
  </si>
  <si>
    <t>2023-11-28 12:00:00</t>
  </si>
  <si>
    <t>JH030120230115-000014</t>
  </si>
  <si>
    <t>航景鹿中较线</t>
  </si>
  <si>
    <t>2023-01-31 09:00:00</t>
  </si>
  <si>
    <t>2023-01-31 11:30:00</t>
  </si>
  <si>
    <t>JH030120230115-000075</t>
  </si>
  <si>
    <t>2023-09-22 09:00:00</t>
  </si>
  <si>
    <t>2023-09-22 11:30:00</t>
  </si>
  <si>
    <t>JH030120230114-001561</t>
  </si>
  <si>
    <t>2023-11-29 10:05:00</t>
  </si>
  <si>
    <t>2023-11-29 12:11:00</t>
  </si>
  <si>
    <t>JH030120230114-001562</t>
  </si>
  <si>
    <t>鹿中较乙线</t>
  </si>
  <si>
    <t>2023-01-09 08:40:00</t>
  </si>
  <si>
    <t>2023-01-09 10:00:00</t>
  </si>
  <si>
    <t>JH030120230109-003917</t>
  </si>
  <si>
    <t>罗鹿线</t>
  </si>
  <si>
    <t>2023-04-25 08:36:57</t>
  </si>
  <si>
    <t>JH030120230114-001565</t>
  </si>
  <si>
    <t>JH030120230114-001557</t>
  </si>
  <si>
    <t>罗伍线</t>
  </si>
  <si>
    <t>2023-02-23 08:35:00</t>
  </si>
  <si>
    <t>2023-02-23 09:30:00</t>
  </si>
  <si>
    <t>JH030120230115-000009</t>
  </si>
  <si>
    <t>区鹿线</t>
  </si>
  <si>
    <t>2023-11-28 08:35:00</t>
  </si>
  <si>
    <t>2023-11-28 10:29:00</t>
  </si>
  <si>
    <t>潭二东文线</t>
  </si>
  <si>
    <t>2023-02-15 09:30:00</t>
  </si>
  <si>
    <t>2023-02-24 12:00:00</t>
  </si>
  <si>
    <t>JH030120221226-036744</t>
  </si>
  <si>
    <t>2023-06-06 09:00:00</t>
  </si>
  <si>
    <t>2023-06-06 11:05:00</t>
  </si>
  <si>
    <t>JH030120230115-000048</t>
  </si>
  <si>
    <t>2023-07-20 09:00:00</t>
  </si>
  <si>
    <t>2023-07-20 12:00:00</t>
  </si>
  <si>
    <t>JH030120230115-000045</t>
  </si>
  <si>
    <t>2023-09-15 09:00:00</t>
  </si>
  <si>
    <t>2023-09-15 12:00:00</t>
  </si>
  <si>
    <t>JH030120230115-000046</t>
  </si>
  <si>
    <t>天环龙永甲线</t>
  </si>
  <si>
    <t>2023-02-03 08:36:23</t>
  </si>
  <si>
    <t>2023-02-07 16:20:00</t>
  </si>
  <si>
    <t>已系统核查</t>
  </si>
  <si>
    <t>2023-03-28 09:10:00</t>
  </si>
  <si>
    <t>2023-03-28 15:59:00</t>
  </si>
  <si>
    <t>JH030120230115-000004</t>
  </si>
  <si>
    <t>2023-05-31 09:00:00</t>
  </si>
  <si>
    <t>2023-05-31 11:30:00</t>
  </si>
  <si>
    <t>JH030120230115-000030</t>
  </si>
  <si>
    <t>2023-07-27 08:40:00</t>
  </si>
  <si>
    <t>2023-07-27 16:11:00</t>
  </si>
  <si>
    <t>JH030120230114-001577</t>
  </si>
  <si>
    <t>2023-09-11 09:00:00</t>
  </si>
  <si>
    <t>2023-09-11 12:00:00</t>
  </si>
  <si>
    <t>JH030120230115-000026</t>
  </si>
  <si>
    <t>2023-11-29 14:07:00</t>
  </si>
  <si>
    <t>2023-11-29 16:05:00</t>
  </si>
  <si>
    <t>JH030120230114-001574</t>
  </si>
  <si>
    <t>天环龙永乙线</t>
  </si>
  <si>
    <t>2023-02-22 09:00:00</t>
  </si>
  <si>
    <t>2023-02-22 11:45:00</t>
  </si>
  <si>
    <t>110kV天环龙永乙线T环段02头A相电缆瓷套本体不同位置温差为3.8℃（重大）</t>
  </si>
  <si>
    <t>天鹿线</t>
  </si>
  <si>
    <t>2023-07-21 09:00:00</t>
  </si>
  <si>
    <t>2023-07-21 12:00:00</t>
  </si>
  <si>
    <t>JH030120230115-000031</t>
  </si>
  <si>
    <t>伍府甲线</t>
  </si>
  <si>
    <t>伍府乙线</t>
  </si>
  <si>
    <t>2023-02-16 09:07:00</t>
  </si>
  <si>
    <t>2023-02-17 15:09:00</t>
  </si>
  <si>
    <t>伍文东永线</t>
  </si>
  <si>
    <t>2023-06-05 16:30:00</t>
  </si>
  <si>
    <t>JH030120230114-001573</t>
  </si>
  <si>
    <t>2023-09-11 08:45:00</t>
  </si>
  <si>
    <t>2023-09-11 11:30:00</t>
  </si>
  <si>
    <t>JH030120230114-001576</t>
  </si>
  <si>
    <t>西流盘秀鹿线</t>
  </si>
  <si>
    <t>2023-02-23 10:30:00</t>
  </si>
  <si>
    <t>犀永甲线</t>
  </si>
  <si>
    <t>2023-01-29 09:00:00</t>
  </si>
  <si>
    <t>2023-01-31 15:14:00</t>
  </si>
  <si>
    <t>2023-04-10 17:30:00</t>
  </si>
  <si>
    <t>2023-04-10 22:30:00</t>
  </si>
  <si>
    <t>JH030120230115-000060</t>
  </si>
  <si>
    <t>2023-06-06 09:05:00</t>
  </si>
  <si>
    <t>2023-06-06 11:30:00</t>
  </si>
  <si>
    <t>JH030120230115-000061</t>
  </si>
  <si>
    <t>2023-09-15 09:37:00</t>
  </si>
  <si>
    <t>2023-09-15 11:47:00</t>
  </si>
  <si>
    <t>JH030120230115-000062</t>
  </si>
  <si>
    <t>永濂甲线</t>
  </si>
  <si>
    <t>2023-02-23 16:00:00</t>
  </si>
  <si>
    <t>2023-02-23 17:00:00</t>
  </si>
  <si>
    <t>2023-04-28 10:30:00</t>
  </si>
  <si>
    <t>2023-04-28 11:30:00</t>
  </si>
  <si>
    <t>4月份完成</t>
  </si>
  <si>
    <t>JH030120230114-000095</t>
  </si>
  <si>
    <t>永濂乙线</t>
  </si>
  <si>
    <t>永梅线</t>
  </si>
  <si>
    <t>2023-04-25 14:00:00</t>
  </si>
  <si>
    <t>2023-04-25 15:00:00</t>
  </si>
  <si>
    <t>JH030120230115-000052</t>
  </si>
  <si>
    <t>永区东线</t>
  </si>
  <si>
    <t>永区线</t>
  </si>
  <si>
    <t>JH030120230115-000089</t>
  </si>
  <si>
    <t>2023-04-14 08:45:00</t>
  </si>
  <si>
    <t>2023-04-14 11:30:00</t>
  </si>
  <si>
    <t>JH030120230115-000076</t>
  </si>
  <si>
    <t>2023-06-05 12:00:00</t>
  </si>
  <si>
    <t>JH030120230115-000090</t>
  </si>
  <si>
    <t>2023-08-01 09:00:00</t>
  </si>
  <si>
    <t>2023-08-04 16:50:00</t>
  </si>
  <si>
    <t>JH030120230115-000079</t>
  </si>
  <si>
    <t>2023-09-05 18:00:00</t>
  </si>
  <si>
    <t>2023-09-12 11:24:00</t>
  </si>
  <si>
    <t>JH030120230115-000093</t>
  </si>
  <si>
    <t>2023-11-29 08:55:00</t>
  </si>
  <si>
    <t>2023-11-29 13:52:00</t>
  </si>
  <si>
    <t>JH030120230115-000081</t>
  </si>
  <si>
    <t>奥骏招线</t>
  </si>
  <si>
    <t>JH030120230114-000090</t>
  </si>
  <si>
    <t>JH030120230115-000104</t>
  </si>
  <si>
    <t>奥美线</t>
  </si>
  <si>
    <t>JH030120230115-000084</t>
  </si>
  <si>
    <t>奥圃美线</t>
  </si>
  <si>
    <t>2023-04-26 09:00:00</t>
  </si>
  <si>
    <t>2023-04-27 09:00:00</t>
  </si>
  <si>
    <t>2023-07-27 09:00:00</t>
  </si>
  <si>
    <t>2023-07-27 12:00:00</t>
  </si>
  <si>
    <t>2023-10-17 16:04:00</t>
  </si>
  <si>
    <t>JH030120230115-000086</t>
  </si>
  <si>
    <t>奥招线</t>
  </si>
  <si>
    <t>2023-04-07 09:00:00</t>
  </si>
  <si>
    <t>2023-04-07 12:00:00</t>
  </si>
  <si>
    <t>JH030120230115-000095</t>
  </si>
  <si>
    <t>2023-06-15 09:00:00</t>
  </si>
  <si>
    <t>2023-06-15 16:55:00</t>
  </si>
  <si>
    <t>JH030120230306-003414</t>
  </si>
  <si>
    <t>2023-09-25 10:11:00</t>
  </si>
  <si>
    <t>2023-09-25 14:23:00</t>
  </si>
  <si>
    <t>JH030120230306-003416</t>
  </si>
  <si>
    <t>2023-05-25 10:12:00</t>
  </si>
  <si>
    <t>2023-05-25 15:07:00</t>
  </si>
  <si>
    <t>JH030120230522-008213</t>
  </si>
  <si>
    <t>2023-08-16 11:50:00</t>
  </si>
  <si>
    <t>JH030120230115-000068</t>
  </si>
  <si>
    <t>茶犀京线友好甲支线</t>
  </si>
  <si>
    <t>2023-06-27 14:00:00</t>
  </si>
  <si>
    <t>2023-06-27 17:00:00</t>
  </si>
  <si>
    <t>JH030120230115-000066</t>
  </si>
  <si>
    <t>2023-08-31 08:45:00</t>
  </si>
  <si>
    <t>2023-08-31 17:14:00</t>
  </si>
  <si>
    <t>JH030120230115-000067</t>
  </si>
  <si>
    <t>JH030120230115-000065</t>
  </si>
  <si>
    <t>猎梅甲线</t>
  </si>
  <si>
    <t>2023-01-29 12:00:00</t>
  </si>
  <si>
    <t>2023-10-23 09:30:00</t>
  </si>
  <si>
    <t>2023-10-27 12:00:00</t>
  </si>
  <si>
    <t>JH030120230114-000114</t>
  </si>
  <si>
    <t>2023-11-27 09:00:00</t>
  </si>
  <si>
    <t>2023-11-27 12:00:00</t>
  </si>
  <si>
    <t>JH030120230115-000047</t>
  </si>
  <si>
    <t>猎梅乙线</t>
  </si>
  <si>
    <t>猎太体线</t>
  </si>
  <si>
    <t>2023-04-26 14:00:00</t>
  </si>
  <si>
    <t>2023-04-26 16:40:00</t>
  </si>
  <si>
    <t>JH030120230115-000029</t>
  </si>
  <si>
    <t>2023-04-21 17:00:00</t>
  </si>
  <si>
    <t>JH030120230114-000087</t>
  </si>
  <si>
    <t>猎天金环龙线</t>
  </si>
  <si>
    <t>猎雅凌线</t>
  </si>
  <si>
    <t>2023-04-26 10:00:00</t>
  </si>
  <si>
    <t>2023-04-26 12:00:00</t>
  </si>
  <si>
    <t>JH030120230115-000042</t>
  </si>
  <si>
    <t>猎雅桥艺线</t>
  </si>
  <si>
    <t>2023-02-14 09:00:00</t>
  </si>
  <si>
    <t>2023-02-14 12:00:00</t>
  </si>
  <si>
    <t>JH030120230115-000044</t>
  </si>
  <si>
    <t>猎杨花金天线</t>
  </si>
  <si>
    <t>猎中甲线</t>
  </si>
  <si>
    <t>2023-04-25 15:05:00</t>
  </si>
  <si>
    <t>2023-04-25 16:58:00</t>
  </si>
  <si>
    <t>JH030120230115-000033</t>
  </si>
  <si>
    <t>2023-06-15 12:00:00</t>
  </si>
  <si>
    <t>JH030120230115-000037</t>
  </si>
  <si>
    <t>猎中乙线</t>
  </si>
  <si>
    <t>2023-02-17 08:13:00</t>
  </si>
  <si>
    <t>2023-02-17 12:06:00</t>
  </si>
  <si>
    <t>2023-05-24 09:00:00</t>
  </si>
  <si>
    <t>2023-05-25 11:29:00</t>
  </si>
  <si>
    <t>JH030120230515-006686</t>
  </si>
  <si>
    <t>2023-07-27 09:30:00</t>
  </si>
  <si>
    <t>2023-07-28 11:32:00</t>
  </si>
  <si>
    <t>JH030120230115-000058</t>
  </si>
  <si>
    <t>2023-09-19 08:09:45</t>
  </si>
  <si>
    <t>2023-09-22 11:26:00</t>
  </si>
  <si>
    <t>JH030120230115-000056</t>
  </si>
  <si>
    <t>2023-11-23 09:00:00</t>
  </si>
  <si>
    <t>2023-11-23 16:00:00</t>
  </si>
  <si>
    <t>麒牛线</t>
  </si>
  <si>
    <t>2023-03-30 08:32:07</t>
  </si>
  <si>
    <t>JH030120230115-000055</t>
  </si>
  <si>
    <t>2023-11-02 09:00:00</t>
  </si>
  <si>
    <t>2023-11-02 11:38:00</t>
  </si>
  <si>
    <t>麒天甲线</t>
  </si>
  <si>
    <t>JH030120230115-000053</t>
  </si>
  <si>
    <t>麒天乙线</t>
  </si>
  <si>
    <t>2023-03-20 09:20:00</t>
  </si>
  <si>
    <t>2023-03-21 16:25:00</t>
  </si>
  <si>
    <t>JH030120230306-003434</t>
  </si>
  <si>
    <t>麒永线</t>
  </si>
  <si>
    <t>2023-02-10 08:46:00</t>
  </si>
  <si>
    <t>2023-02-10 11:50:00</t>
  </si>
  <si>
    <t>JH030120230115-000057</t>
  </si>
  <si>
    <t>2023-06-16 09:36:00</t>
  </si>
  <si>
    <t>2023-06-16 15:44:00</t>
  </si>
  <si>
    <t>JH030120230115-000098</t>
  </si>
  <si>
    <t>2023-07-25 10:00:00</t>
  </si>
  <si>
    <t>2023-07-25 11:30:00</t>
  </si>
  <si>
    <t>JH030120230306-003423</t>
  </si>
  <si>
    <t>JH030120230306-003422</t>
  </si>
  <si>
    <t>2023-11-24 10:00:00</t>
  </si>
  <si>
    <t>JH030120230115-000088</t>
  </si>
  <si>
    <t>潭城线</t>
  </si>
  <si>
    <t>JH030120230115-000100</t>
  </si>
  <si>
    <t>潭猎丙线</t>
  </si>
  <si>
    <t>潭猎甲线</t>
  </si>
  <si>
    <t>潭猎乙线</t>
  </si>
  <si>
    <t>潭桥双线</t>
  </si>
  <si>
    <t>潭石五华麒线</t>
  </si>
  <si>
    <t>潭双凌艺线</t>
  </si>
  <si>
    <t>潭太线</t>
  </si>
  <si>
    <t>2023-04-25 09:55:00</t>
  </si>
  <si>
    <t>2023-04-25 12:00:00</t>
  </si>
  <si>
    <t>JH030120230114-000094</t>
  </si>
  <si>
    <t>JH030120230305-001693</t>
  </si>
  <si>
    <t>潭杨中线</t>
  </si>
  <si>
    <t>棠奥甲线</t>
  </si>
  <si>
    <t>2023-03-22 09:00:00</t>
  </si>
  <si>
    <t>2023-03-23 09:00:00</t>
  </si>
  <si>
    <t>JH030120230306-000005</t>
  </si>
  <si>
    <t>棠奥乙线</t>
  </si>
  <si>
    <t>JH030120230115-000091</t>
  </si>
  <si>
    <t>2023-09-13 08:40:00</t>
  </si>
  <si>
    <t>2023-09-13 11:41:00</t>
  </si>
  <si>
    <t>SCWH0301230908010638</t>
  </si>
  <si>
    <t>棠汇华石线</t>
  </si>
  <si>
    <t>2023-05-24 13:14:00</t>
  </si>
  <si>
    <t>2023-05-25 15:14:00</t>
  </si>
  <si>
    <t>JH030120230515-006559</t>
  </si>
  <si>
    <t>JH030120230115-000077</t>
  </si>
  <si>
    <t>棠汇线</t>
  </si>
  <si>
    <t>JH030120230115-000092</t>
  </si>
  <si>
    <t>棠热甲线</t>
  </si>
  <si>
    <t>棠热乙线</t>
  </si>
  <si>
    <t>2023-07-24 09:00:00</t>
  </si>
  <si>
    <t>2023-07-24 12:00:00</t>
  </si>
  <si>
    <t>JH030120230306-002824</t>
  </si>
  <si>
    <t>2023-07-11 10:00:00</t>
  </si>
  <si>
    <t>2023-07-12 11:38:00</t>
  </si>
  <si>
    <t>JH030120230306-003376</t>
  </si>
  <si>
    <t>天金林花线</t>
  </si>
  <si>
    <t>2023-11-20 09:00:00</t>
  </si>
  <si>
    <t>2023-11-24 12:00:00</t>
  </si>
  <si>
    <t>天体林太线</t>
  </si>
  <si>
    <t>天体林燕麒线</t>
  </si>
  <si>
    <t>犀茶线友好乙支线</t>
  </si>
  <si>
    <t>犀嘉甲线</t>
  </si>
  <si>
    <t>JH030120230115-000072</t>
  </si>
  <si>
    <t>犀嘉乙线</t>
  </si>
  <si>
    <t>犀麒线</t>
  </si>
  <si>
    <t>JH030120230115-000059</t>
  </si>
  <si>
    <t>3月重要度修改</t>
  </si>
  <si>
    <t>2023-06-20 16:55:42</t>
  </si>
  <si>
    <t>2023-06-26 16:53:00</t>
  </si>
  <si>
    <t>JH030120230115-000094</t>
  </si>
  <si>
    <t>2023-08-29 14:05:00</t>
  </si>
  <si>
    <t>2023-08-29 17:25:00</t>
  </si>
  <si>
    <t>JH030120230115-000096</t>
  </si>
  <si>
    <t>2023-10-07 09:30:00</t>
  </si>
  <si>
    <t>2023-10-07 14:30:00</t>
  </si>
  <si>
    <t>JH030120230306-003363</t>
  </si>
  <si>
    <t>2023-03-17 10:00:00</t>
  </si>
  <si>
    <t>2023-03-17 17:00:00</t>
  </si>
  <si>
    <t>10月开展，未超预试周期</t>
  </si>
  <si>
    <t>JH030120230306-003411</t>
  </si>
  <si>
    <t>2023-07-12 10:00:00</t>
  </si>
  <si>
    <t>2023-07-12 15:43:00</t>
  </si>
  <si>
    <t>JH030120230306-003415</t>
  </si>
  <si>
    <t>2023-11-24 09:00:00</t>
  </si>
  <si>
    <t>2023-11-24 15:44:00</t>
  </si>
  <si>
    <t>JH030120230306-003417</t>
  </si>
  <si>
    <t>猎凌桥线</t>
  </si>
  <si>
    <t>2023-04-23 09:00:00</t>
  </si>
  <si>
    <t>2023-04-23 12:00:00</t>
  </si>
  <si>
    <t>JH030120230114-000088</t>
  </si>
  <si>
    <t>2023-06-13 10:00:00</t>
  </si>
  <si>
    <t>2023-06-16 12:00:00</t>
  </si>
  <si>
    <t>JH030120230115-000039</t>
  </si>
  <si>
    <t>2023-08-25 13:30:00</t>
  </si>
  <si>
    <t>2023-08-25 17:40:00</t>
  </si>
  <si>
    <t>JH030120230115-000043</t>
  </si>
  <si>
    <t>2023-10-17 09:00:00</t>
  </si>
  <si>
    <t>2023-10-19 17:00:00</t>
  </si>
  <si>
    <t>JH030120230114-000116</t>
  </si>
  <si>
    <t>2023-05-17 08:26:00</t>
  </si>
  <si>
    <t>2023-05-17 12:20:00</t>
  </si>
  <si>
    <t>JH030120230103-023959</t>
  </si>
  <si>
    <t>2023-07-13 08:50:00</t>
  </si>
  <si>
    <t>2023-07-13 12:05:00</t>
  </si>
  <si>
    <t>JH030120230103-025417</t>
  </si>
  <si>
    <t>2023-09-27 08:42:00</t>
  </si>
  <si>
    <t>2023-09-27 11:40:00</t>
  </si>
  <si>
    <t>JH030120230116-002702</t>
  </si>
  <si>
    <t>2023-07-19 08:30:00</t>
  </si>
  <si>
    <t>2023-07-25 12:00:00</t>
  </si>
  <si>
    <t>JH030120230625-013946</t>
  </si>
  <si>
    <t>芳昌甲线</t>
  </si>
  <si>
    <t>2023-03-16 08:00:00</t>
  </si>
  <si>
    <t>2023-03-16 09:00:00</t>
  </si>
  <si>
    <t>JH030120221230-071095</t>
  </si>
  <si>
    <t>2023-09-18 10:00:00</t>
  </si>
  <si>
    <t>2023-09-18 11:00:00</t>
  </si>
  <si>
    <t>JH030120230113-003469</t>
  </si>
  <si>
    <t>芳鹤甲线</t>
  </si>
  <si>
    <t>2023-07-05 09:05:00</t>
  </si>
  <si>
    <t>2023-07-05 09:50:00</t>
  </si>
  <si>
    <t>JH030120230630-011912</t>
  </si>
  <si>
    <t>芳鹤乙线</t>
  </si>
  <si>
    <t>2023-01-18 09:00:00</t>
  </si>
  <si>
    <t>2023-01-18 09:30:00</t>
  </si>
  <si>
    <t>JH030120221222-026364</t>
  </si>
  <si>
    <t>2023-03-07 08:30:00</t>
  </si>
  <si>
    <t>2023-03-07 12:00:00</t>
  </si>
  <si>
    <t>JH030120221230-071250</t>
  </si>
  <si>
    <t>2023-05-14 08:00:00</t>
  </si>
  <si>
    <t>2023-05-14 16:00:00</t>
  </si>
  <si>
    <t>JH030120230103-023995</t>
  </si>
  <si>
    <t>2023-08-02 09:50:00</t>
  </si>
  <si>
    <t>2023-08-02 11:29:00</t>
  </si>
  <si>
    <t>调整至8月开展</t>
  </si>
  <si>
    <t>JH030120230103-025569</t>
  </si>
  <si>
    <t>2023-09-20 08:40:00</t>
  </si>
  <si>
    <t>2023-09-20 09:40:00</t>
  </si>
  <si>
    <t>JH030120230113-003472</t>
  </si>
  <si>
    <t>2023-11-10 09:00:00</t>
  </si>
  <si>
    <t>2023-11-10 11:11:00</t>
  </si>
  <si>
    <t>JH030120230116-002965</t>
  </si>
  <si>
    <t>芳花增甲线洪石甲支线</t>
  </si>
  <si>
    <t>芳花增乙线洪石乙支线</t>
  </si>
  <si>
    <t>2023-02-01 09:00:00</t>
  </si>
  <si>
    <t>2023-02-01 11:32:00</t>
  </si>
  <si>
    <t>JH030120230116-003147</t>
  </si>
  <si>
    <t>2023-07-17 11:06:00</t>
  </si>
  <si>
    <t>2023-07-17 12:00:00</t>
  </si>
  <si>
    <t>JH030120230116-003137</t>
  </si>
  <si>
    <t>2023-04-13 10:15:00</t>
  </si>
  <si>
    <t>2023-04-13 10:35:00</t>
  </si>
  <si>
    <t>JH030120221230-071252</t>
  </si>
  <si>
    <t>2023-09-20 10:40:00</t>
  </si>
  <si>
    <t>JH030120230113-003478</t>
  </si>
  <si>
    <t>2023-04-24 09:24:00</t>
  </si>
  <si>
    <t>2023-04-24 12:18:00</t>
  </si>
  <si>
    <t>JH030120221230-071407</t>
  </si>
  <si>
    <t>2023-05-30 08:50:00</t>
  </si>
  <si>
    <t>2023-05-30 11:55:00</t>
  </si>
  <si>
    <t>JH030120230103-023997</t>
  </si>
  <si>
    <t>开展中，5月可正常完成</t>
  </si>
  <si>
    <t>2023-07-12 08:45:00</t>
  </si>
  <si>
    <t>2023-07-12 11:50:00</t>
  </si>
  <si>
    <t>JH030120230103-023999</t>
  </si>
  <si>
    <t>2023-10-23 09:00:00</t>
  </si>
  <si>
    <t>2023-10-23 11:30:00</t>
  </si>
  <si>
    <t>JH030120230113-003481</t>
  </si>
  <si>
    <t>2023-12-04 09:10:00</t>
  </si>
  <si>
    <t>2023-12-04 12:13:00</t>
  </si>
  <si>
    <t>JH030120230116-002959</t>
  </si>
  <si>
    <t>郭江线水沥乙支线</t>
  </si>
  <si>
    <t>郭北泉线</t>
  </si>
  <si>
    <t>设备变更，改名郭北泉线</t>
  </si>
  <si>
    <t>汉嘉线龙保乙支线</t>
  </si>
  <si>
    <t>2023-09-27 08:40:00</t>
  </si>
  <si>
    <t>2023-09-27 14:26:00</t>
  </si>
  <si>
    <t>JH030120230116-002850</t>
  </si>
  <si>
    <t>2023-05-10 08:50:00</t>
  </si>
  <si>
    <t>2023-05-10 12:10:00</t>
  </si>
  <si>
    <t>JH030120230423-011166</t>
  </si>
  <si>
    <t>2023-07-21 08:55:00</t>
  </si>
  <si>
    <t>2023-07-21 11:50:00</t>
  </si>
  <si>
    <t>JH030120230103-025674</t>
  </si>
  <si>
    <t>2023-01-18 09:10:00</t>
  </si>
  <si>
    <t>JH030120221222-027297</t>
  </si>
  <si>
    <t>新增</t>
  </si>
  <si>
    <t>2023-01-12 08:49:00</t>
  </si>
  <si>
    <t>2023-01-12 11:47:00</t>
  </si>
  <si>
    <t>JH030120221222-027191</t>
  </si>
  <si>
    <t>2023-11-09 09:06:00</t>
  </si>
  <si>
    <t>2023-11-09 12:10:00</t>
  </si>
  <si>
    <t>JH030120230103-025729</t>
  </si>
  <si>
    <t>航景线</t>
  </si>
  <si>
    <t>2023-02-02 10:00:00</t>
  </si>
  <si>
    <t>2023-02-02 11:45:00</t>
  </si>
  <si>
    <t>JH030120221230-066751</t>
  </si>
  <si>
    <t>JH030120230821-005516</t>
  </si>
  <si>
    <t>航隆城线</t>
  </si>
  <si>
    <t>航苗隆线</t>
  </si>
  <si>
    <t>2023-07-13 08:45:00</t>
  </si>
  <si>
    <t>JH030120230103-025724</t>
  </si>
  <si>
    <t>2023-09-27 09:00:00</t>
  </si>
  <si>
    <t>2023-09-27 14:16:00</t>
  </si>
  <si>
    <t>航远桂线</t>
  </si>
  <si>
    <t>JH030120230103-027576</t>
  </si>
  <si>
    <t>2023-01-29 08:32:30</t>
  </si>
  <si>
    <t>2023-01-29 10:35:00</t>
  </si>
  <si>
    <t>JH030120221222-026073</t>
  </si>
  <si>
    <t>2023-03-16 08:45:00</t>
  </si>
  <si>
    <t>2023-03-16 09:45:00</t>
  </si>
  <si>
    <t>JH030120221230-071406</t>
  </si>
  <si>
    <t>JH030120230103-024385</t>
  </si>
  <si>
    <t>2023-08-08 10:05:00</t>
  </si>
  <si>
    <t>2023-08-08 11:26:00</t>
  </si>
  <si>
    <t>JH030120230103-025749</t>
  </si>
  <si>
    <t>2023-09-18 09:00:00</t>
  </si>
  <si>
    <t>JH030120230113-003514</t>
  </si>
  <si>
    <t>2023-11-27 09:25:00</t>
  </si>
  <si>
    <t>2023-11-27 16:56:00</t>
  </si>
  <si>
    <t>JH030120230116-003021</t>
  </si>
  <si>
    <t>2023-03-17 08:05:00</t>
  </si>
  <si>
    <t>2023-03-17 09:00:00</t>
  </si>
  <si>
    <t>JH030120221230-071685</t>
  </si>
  <si>
    <t>2023-10-24 09:51:00</t>
  </si>
  <si>
    <t>2023-10-24 15:09:00</t>
  </si>
  <si>
    <t>JH030120230116-002847</t>
  </si>
  <si>
    <t>2023-01-18 09:40:00</t>
  </si>
  <si>
    <t>2023-01-18 09:58:00</t>
  </si>
  <si>
    <t>JH030120221222-026640</t>
  </si>
  <si>
    <t>2023-03-17 10:39:00</t>
  </si>
  <si>
    <t>2023-03-17 11:39:00</t>
  </si>
  <si>
    <t>JH030120221230-071919</t>
  </si>
  <si>
    <t>2023-06-16 09:30:00</t>
  </si>
  <si>
    <t>2023-06-16 10:10:00</t>
  </si>
  <si>
    <t>JH030120230103-024386</t>
  </si>
  <si>
    <t>2023-07-05 10:25:00</t>
  </si>
  <si>
    <t>2023-07-05 10:45:00</t>
  </si>
  <si>
    <t>JH030120230103-025745</t>
  </si>
  <si>
    <t>2023-10-24 08:49:00</t>
  </si>
  <si>
    <t>JH030120230116-002976</t>
  </si>
  <si>
    <t>环三甲线</t>
  </si>
  <si>
    <t>2023-01-12 10:00:00</t>
  </si>
  <si>
    <t>2023-01-12 11:20:00</t>
  </si>
  <si>
    <t>JH030120221222-026757</t>
  </si>
  <si>
    <t>2023-09-06 11:03:00</t>
  </si>
  <si>
    <t>2023-09-06 12:15:00</t>
  </si>
  <si>
    <t>JH030120230720-007090</t>
  </si>
  <si>
    <t>2023-09-22 11:06:00</t>
  </si>
  <si>
    <t>2023-09-22 12:10:00</t>
  </si>
  <si>
    <t>SCWH0301230920000057</t>
  </si>
  <si>
    <t>环三乙线</t>
  </si>
  <si>
    <t>2023-07-27 10:30:00</t>
  </si>
  <si>
    <t>JH030120230726-004526</t>
  </si>
  <si>
    <t>2023-08-10 10:50:00</t>
  </si>
  <si>
    <t>2023-08-10 11:30:00</t>
  </si>
  <si>
    <t>JH030120230803-000040</t>
  </si>
  <si>
    <t>2023-04-16 08:05:00</t>
  </si>
  <si>
    <t>2023-04-16 17:08:00</t>
  </si>
  <si>
    <t>JH030120230414-012089</t>
  </si>
  <si>
    <t>JH030120230720-000133</t>
  </si>
  <si>
    <t>嘉集线龙保丙支线</t>
  </si>
  <si>
    <t>2023-01-19 17:00:00</t>
  </si>
  <si>
    <t>2023-01-19 21:30:00</t>
  </si>
  <si>
    <t>JH030120230106-019124</t>
  </si>
  <si>
    <t>2023-11-10 08:27:00</t>
  </si>
  <si>
    <t>2023-11-10 11:27:00</t>
  </si>
  <si>
    <t>JH030120230116-002604</t>
  </si>
  <si>
    <t>嘉龙线龙保甲支线</t>
  </si>
  <si>
    <t>2023-03-02 10:00:00</t>
  </si>
  <si>
    <t>2023-03-02 11:00:00</t>
  </si>
  <si>
    <t>JH030120230224-023027</t>
  </si>
  <si>
    <t>2023-01-11 14:26:00</t>
  </si>
  <si>
    <t>2023-01-11 16:39:00</t>
  </si>
  <si>
    <t>JH030120221222-027242</t>
  </si>
  <si>
    <t>2023-07-26 08:30:00</t>
  </si>
  <si>
    <t>2023-07-26 11:30:00</t>
  </si>
  <si>
    <t>JH030120230720-000128</t>
  </si>
  <si>
    <t>嘉马岭线石马甲支线</t>
  </si>
  <si>
    <t>2023-08-18 08:30:00</t>
  </si>
  <si>
    <t>2023-08-18 11:00:00</t>
  </si>
  <si>
    <t>JH030120230103-025824</t>
  </si>
  <si>
    <t>2023-03-31 08:41:00</t>
  </si>
  <si>
    <t>2023-03-31 12:09:00</t>
  </si>
  <si>
    <t>JH030120230103-000131</t>
  </si>
  <si>
    <t>2023-07-24 08:30:00</t>
  </si>
  <si>
    <t>2023-07-24 11:30:00</t>
  </si>
  <si>
    <t>JH030120230103-025859</t>
  </si>
  <si>
    <t>重要度修改</t>
  </si>
  <si>
    <t>2023-07-17 09:10:00</t>
  </si>
  <si>
    <t>2023-07-17 11:55:00</t>
  </si>
  <si>
    <t>2023-09-15 08:41:00</t>
  </si>
  <si>
    <t>2023-09-15 12:03:00</t>
  </si>
  <si>
    <t>2023-09-14 09:05:00</t>
  </si>
  <si>
    <t>2023-09-14 12:06:00</t>
  </si>
  <si>
    <t>JH030120230116-002995</t>
  </si>
  <si>
    <t>凯航甲线</t>
  </si>
  <si>
    <t>2023-02-28 11:00:00</t>
  </si>
  <si>
    <t>2023-02-28 13:18:00</t>
  </si>
  <si>
    <t>JH030120230116-003593</t>
  </si>
  <si>
    <t>2023-04-23 09:46:00</t>
  </si>
  <si>
    <t>2023-04-23 12:06:00</t>
  </si>
  <si>
    <t>JH030120230116-003668</t>
  </si>
  <si>
    <t>2023-05-09 10:00:00</t>
  </si>
  <si>
    <t>2023-05-09 11:22:00</t>
  </si>
  <si>
    <t>JH030120230103-024290</t>
  </si>
  <si>
    <t>2023-08-15 08:35:00</t>
  </si>
  <si>
    <t>2023-08-15 11:50:00</t>
  </si>
  <si>
    <t>JH030120230116-003904</t>
  </si>
  <si>
    <t>JH030120230821-005489</t>
  </si>
  <si>
    <t>凯航乙线</t>
  </si>
  <si>
    <t>凯鹤泰集线</t>
  </si>
  <si>
    <t>2023-02-13 08:58:00</t>
  </si>
  <si>
    <t>2023-02-13 11:59:00</t>
  </si>
  <si>
    <t>JH030120221230-067001</t>
  </si>
  <si>
    <t>2023-03-02 09:30:00</t>
  </si>
  <si>
    <t>JH030120230103-000172</t>
  </si>
  <si>
    <t>2023-05-09 08:47:00</t>
  </si>
  <si>
    <t>2023-05-09 12:20:00</t>
  </si>
  <si>
    <t>JH030120230103-024114</t>
  </si>
  <si>
    <t>2023-11-22 08:50:00</t>
  </si>
  <si>
    <t>2023-11-22 12:30:00</t>
  </si>
  <si>
    <t>凯鹤线</t>
  </si>
  <si>
    <t>凯坪棠线</t>
  </si>
  <si>
    <t>2023-05-29 08:55:00</t>
  </si>
  <si>
    <t>2023-05-29 11:10:00</t>
  </si>
  <si>
    <t>JH030120230103-024005</t>
  </si>
  <si>
    <t>2023-11-10 08:33:00</t>
  </si>
  <si>
    <t>2023-11-10 12:19:00</t>
  </si>
  <si>
    <t>JH030120230103-027578</t>
  </si>
  <si>
    <t>凯石线</t>
  </si>
  <si>
    <t>凯夏坪线</t>
  </si>
  <si>
    <t>2023-04-20 11:05:00</t>
  </si>
  <si>
    <t>2023-04-20 15:20:00</t>
  </si>
  <si>
    <t>JH030120221230-071411</t>
  </si>
  <si>
    <t>2023-08-15 08:40:00</t>
  </si>
  <si>
    <t>2023-08-15 11:35:00</t>
  </si>
  <si>
    <t>JH030120230116-003899</t>
  </si>
  <si>
    <t>罗槎线南德乙支线</t>
  </si>
  <si>
    <t>2023-01-13 08:35:00</t>
  </si>
  <si>
    <t>2023-01-13 09:42:00</t>
  </si>
  <si>
    <t>JH030120221222-032799</t>
  </si>
  <si>
    <t>2023-07-26 11:00:00</t>
  </si>
  <si>
    <t>2023-07-26 12:00:00</t>
  </si>
  <si>
    <t>JH030120230726-004520</t>
  </si>
  <si>
    <t>罗横贝浔甲线</t>
  </si>
  <si>
    <t>2023-02-01 10:35:00</t>
  </si>
  <si>
    <t>2023-02-01 11:25:00</t>
  </si>
  <si>
    <t>JH030120221230-067869</t>
  </si>
  <si>
    <t>2023-08-04 10:05:00</t>
  </si>
  <si>
    <t>2023-08-04 10:20:00</t>
  </si>
  <si>
    <t>JH030120230116-003903</t>
  </si>
  <si>
    <t>罗横贝浔乙线</t>
  </si>
  <si>
    <t>2023-02-01 09:26:00</t>
  </si>
  <si>
    <t>JH030120221230-067871</t>
  </si>
  <si>
    <t>2023-08-04 10:45:00</t>
  </si>
  <si>
    <t>2023-08-04 11:42:00</t>
  </si>
  <si>
    <t>JH030120230103-027581</t>
  </si>
  <si>
    <t>罗流盘金线</t>
  </si>
  <si>
    <t>2023-01-16 10:35:00</t>
  </si>
  <si>
    <t>2023-01-16 10:45:00</t>
  </si>
  <si>
    <t>JH030120221222-026943</t>
  </si>
  <si>
    <t>2023-04-14 11:00:00</t>
  </si>
  <si>
    <t>2023-04-14 11:38:00</t>
  </si>
  <si>
    <t>JH030120230103-000396</t>
  </si>
  <si>
    <t>2023-05-29 10:00:00</t>
  </si>
  <si>
    <t>2023-05-29 11:26:00</t>
  </si>
  <si>
    <t>JH030120230103-024313</t>
  </si>
  <si>
    <t>2023-08-02 10:43:00</t>
  </si>
  <si>
    <t>2023-08-02 11:44:00</t>
  </si>
  <si>
    <t>JH030120230103-028176</t>
  </si>
  <si>
    <t>2023-10-10 10:49:00</t>
  </si>
  <si>
    <t>2023-10-10 11:17:00</t>
  </si>
  <si>
    <t>JH030120230116-002698</t>
  </si>
  <si>
    <t>2023-11-23 10:25:00</t>
  </si>
  <si>
    <t>2023-11-23 13:02:00</t>
  </si>
  <si>
    <t>JH030120230116-002973</t>
  </si>
  <si>
    <t>罗石线槎头支线</t>
  </si>
  <si>
    <t>2023-01-13 08:40:00</t>
  </si>
  <si>
    <t>2023-01-13 09:45:00</t>
  </si>
  <si>
    <t>JH030120221222-032568</t>
  </si>
  <si>
    <t>2023-08-10 10:05:00</t>
  </si>
  <si>
    <t>2023-08-10 10:40:00</t>
  </si>
  <si>
    <t>JH030120230103-028264</t>
  </si>
  <si>
    <t>2023-09-27 11:00:00</t>
  </si>
  <si>
    <t>2023-09-27 11:56:00</t>
  </si>
  <si>
    <t>JH030120230116-002704</t>
  </si>
  <si>
    <t>罗石线南德甲支线</t>
  </si>
  <si>
    <t>2023-05-30 10:35:00</t>
  </si>
  <si>
    <t>2023-05-30 11:56:00</t>
  </si>
  <si>
    <t>JH030120230103-024373</t>
  </si>
  <si>
    <t>2023-08-28 10:40:00</t>
  </si>
  <si>
    <t>2023-08-28 12:00:00</t>
  </si>
  <si>
    <t>JH030120230720-007106</t>
  </si>
  <si>
    <t>2023-09-26 10:05:00</t>
  </si>
  <si>
    <t>2023-09-26 11:30:00</t>
  </si>
  <si>
    <t>JH030120230116-002875</t>
  </si>
  <si>
    <t>2023-01-13 09:10:00</t>
  </si>
  <si>
    <t>2023-01-13 12:23:00</t>
  </si>
  <si>
    <t>JH030120221222-031782</t>
  </si>
  <si>
    <t>2023-08-21 08:45:00</t>
  </si>
  <si>
    <t>2023-08-24 15:19:00</t>
  </si>
  <si>
    <t>JH030120230103-025737</t>
  </si>
  <si>
    <t>泮关龙线</t>
  </si>
  <si>
    <t>2023-01-16 09:50:00</t>
  </si>
  <si>
    <t>2023-01-16 09:55:00</t>
  </si>
  <si>
    <t>JH030120221222-026953</t>
  </si>
  <si>
    <t>2023-04-14 10:20:00</t>
  </si>
  <si>
    <t>2023-04-14 10:35:00</t>
  </si>
  <si>
    <t>JH030120230103-000397</t>
  </si>
  <si>
    <t>2023-05-29 09:00:00</t>
  </si>
  <si>
    <t>JH030120230103-024332</t>
  </si>
  <si>
    <t>2023-08-02 09:11:00</t>
  </si>
  <si>
    <t>2023-08-02 11:43:00</t>
  </si>
  <si>
    <t>JH030120230103-028245</t>
  </si>
  <si>
    <t>2023-10-11 09:52:00</t>
  </si>
  <si>
    <t>2023-10-11 12:33:00</t>
  </si>
  <si>
    <t>JH030120230116-002974</t>
  </si>
  <si>
    <t>2023-11-07 08:14:00</t>
  </si>
  <si>
    <t>2023-11-07 09:14:00</t>
  </si>
  <si>
    <t>泮关乙线</t>
  </si>
  <si>
    <t>2023-10-11 09:47:00</t>
  </si>
  <si>
    <t>2023-10-11 11:35:00</t>
  </si>
  <si>
    <t>泮金线</t>
  </si>
  <si>
    <t>泮南源甲线</t>
  </si>
  <si>
    <t>2023-04-11 09:10:00</t>
  </si>
  <si>
    <t>2023-04-12 11:40:00</t>
  </si>
  <si>
    <t>JH030120230103-000398</t>
  </si>
  <si>
    <t>2023-07-06 09:45:00</t>
  </si>
  <si>
    <t>2023-07-06 10:05:00</t>
  </si>
  <si>
    <t>JH030120230103-028243</t>
  </si>
  <si>
    <t>2023-09-13 09:28:00</t>
  </si>
  <si>
    <t>2023-09-13 10:46:00</t>
  </si>
  <si>
    <t>JH030120230116-002700</t>
  </si>
  <si>
    <t>泮南源乙线</t>
  </si>
  <si>
    <t>泮如黄线</t>
  </si>
  <si>
    <t>泮西线南湾丙支线</t>
  </si>
  <si>
    <t>2023-03-16 10:00:00</t>
  </si>
  <si>
    <t>JH030120230103-001288</t>
  </si>
  <si>
    <t>JH030120230116-002598</t>
  </si>
  <si>
    <t>2023-03-14 09:05:00</t>
  </si>
  <si>
    <t>2023-03-14 11:30:00</t>
  </si>
  <si>
    <t>JH030120230103-001314</t>
  </si>
  <si>
    <t>2023-10-27 08:33:00</t>
  </si>
  <si>
    <t>2023-10-27 10:00:00</t>
  </si>
  <si>
    <t>JH030120230113-003515</t>
  </si>
  <si>
    <t>石环甲线</t>
  </si>
  <si>
    <t>2023-10-13 08:37:00</t>
  </si>
  <si>
    <t>2023-10-13 14:20:00</t>
  </si>
  <si>
    <t>JH030120230116-003933</t>
  </si>
  <si>
    <t>石环乙线</t>
  </si>
  <si>
    <t>石凯甲线</t>
  </si>
  <si>
    <t>2023-03-31 08:50:00</t>
  </si>
  <si>
    <t>2023-03-31 12:14:00</t>
  </si>
  <si>
    <t>JH030120230116-003670</t>
  </si>
  <si>
    <t>2023-05-15 10:00:00</t>
  </si>
  <si>
    <t>2023-05-15 10:35:00</t>
  </si>
  <si>
    <t>JH030120230103-024002</t>
  </si>
  <si>
    <t>2023-08-17 08:50:00</t>
  </si>
  <si>
    <t>2023-08-17 12:15:00</t>
  </si>
  <si>
    <t>2023-11-30 08:48:49</t>
  </si>
  <si>
    <t>2023-11-30 10:25:00</t>
  </si>
  <si>
    <t>石凯乙线</t>
  </si>
  <si>
    <t>JH030120230116-003931</t>
  </si>
  <si>
    <t>2023-07-26 10:01:00</t>
  </si>
  <si>
    <t>2023-07-26 11:01:00</t>
  </si>
  <si>
    <t>2023-09-28 09:20:00</t>
  </si>
  <si>
    <t>2023-09-28 10:00:00</t>
  </si>
  <si>
    <t>SCWH0301230920010234</t>
  </si>
  <si>
    <t>2023-02-02 08:45:00</t>
  </si>
  <si>
    <t>JH030120221230-068865</t>
  </si>
  <si>
    <t>JH030120230103-027577</t>
  </si>
  <si>
    <t>2023-02-07 09:06:00</t>
  </si>
  <si>
    <t>2023-02-07 12:10:00</t>
  </si>
  <si>
    <t>JH030120230116-003592</t>
  </si>
  <si>
    <t>JH030120230103-025919</t>
  </si>
  <si>
    <t>伍黄如泮线</t>
  </si>
  <si>
    <t>伍龙关泮线</t>
  </si>
  <si>
    <t>西罗甲线</t>
  </si>
  <si>
    <t>2023-01-17 09:35:00</t>
  </si>
  <si>
    <t>2023-01-17 09:50:00</t>
  </si>
  <si>
    <t>JH030120221222-026942</t>
  </si>
  <si>
    <t>2023-09-13 09:35:00</t>
  </si>
  <si>
    <t>2023-09-13 10:35:00</t>
  </si>
  <si>
    <t>JH030120230103-028178</t>
  </si>
  <si>
    <t>浔金甲线</t>
  </si>
  <si>
    <t>2023-08-04 09:30:00</t>
  </si>
  <si>
    <t>JH030120230103-027583</t>
  </si>
  <si>
    <t>浔金乙线</t>
  </si>
  <si>
    <t>2023-09-20 10:41:00</t>
  </si>
  <si>
    <t>2023-09-20 11:41:00</t>
  </si>
  <si>
    <t>JH030120230116-002868</t>
  </si>
  <si>
    <t>2023-04-10 09:00:00</t>
  </si>
  <si>
    <t>2023-04-10 12:47:00</t>
  </si>
  <si>
    <t>JH030120230103-000218</t>
  </si>
  <si>
    <t>2023-02-22 09:20:00</t>
  </si>
  <si>
    <t>2023-02-23 11:20:00</t>
  </si>
  <si>
    <t>JH030120221229-076952</t>
  </si>
  <si>
    <t>2023-04-17 09:19:00</t>
  </si>
  <si>
    <t>2023-04-18 16:11:00</t>
  </si>
  <si>
    <t>JH030120221229-085977</t>
  </si>
  <si>
    <t>2023-06-26 14:06:00</t>
  </si>
  <si>
    <t>2023-06-26 17:07:00</t>
  </si>
  <si>
    <t>JH030120221229-086049</t>
  </si>
  <si>
    <t>2023-08-23 08:25:00</t>
  </si>
  <si>
    <t>2023-08-23 16:26:00</t>
  </si>
  <si>
    <t>JH030120221229-086112</t>
  </si>
  <si>
    <t>2023-10-27 08:32:00</t>
  </si>
  <si>
    <t>2023-10-27 11:57:00</t>
  </si>
  <si>
    <t>JH030120221229-086446</t>
  </si>
  <si>
    <t>金机线</t>
  </si>
  <si>
    <t>JH030120221229-087865</t>
  </si>
  <si>
    <t>2023-11-23 08:23:00</t>
  </si>
  <si>
    <t>2023-11-23 16:21:00</t>
  </si>
  <si>
    <t>JH030120221229-094310</t>
  </si>
  <si>
    <t>郭车甲线天马甲支线</t>
  </si>
  <si>
    <t>2023-04-11 08:33:00</t>
  </si>
  <si>
    <t>2023-04-11 15:33:00</t>
  </si>
  <si>
    <t>JH030120230111-012224</t>
  </si>
  <si>
    <t>2023-09-27 08:39:46</t>
  </si>
  <si>
    <t>2023-09-27 11:30:00</t>
  </si>
  <si>
    <t>JH030120230111-012230</t>
  </si>
  <si>
    <t>郭车乙线天马乙支线</t>
  </si>
  <si>
    <t>2023-04-12 09:01:00</t>
  </si>
  <si>
    <t>2023-04-12 10:50:00</t>
  </si>
  <si>
    <t>JH030120230111-012251</t>
  </si>
  <si>
    <t>2023-09-27 08:36:00</t>
  </si>
  <si>
    <t>2023-09-27 11:31:00</t>
  </si>
  <si>
    <t>JH030120230111-012261</t>
  </si>
  <si>
    <t>车金甲线</t>
  </si>
  <si>
    <t>2023-02-23 08:01:00</t>
  </si>
  <si>
    <t>2023-02-23 16:01:00</t>
  </si>
  <si>
    <t>JH030120230102-003736</t>
  </si>
  <si>
    <t>2023-04-25 08:22:00</t>
  </si>
  <si>
    <t>2023-04-25 16:22:00</t>
  </si>
  <si>
    <t>JH030120230102-003728</t>
  </si>
  <si>
    <t>2023-06-30 08:40:00</t>
  </si>
  <si>
    <t>2023-06-30 12:51:00</t>
  </si>
  <si>
    <t>JH030120230102-003727</t>
  </si>
  <si>
    <t>2023-08-24 14:44:00</t>
  </si>
  <si>
    <t>JH030120230102-003724</t>
  </si>
  <si>
    <t>2023-10-19 08:56:04</t>
  </si>
  <si>
    <t>2023-10-20 16:00:00</t>
  </si>
  <si>
    <t>JH030120230102-003706</t>
  </si>
  <si>
    <t>车金乙线</t>
  </si>
  <si>
    <t>2023-05-29 08:58:11</t>
  </si>
  <si>
    <t>2023-05-31 08:51:00</t>
  </si>
  <si>
    <t>JH030120230102-003714</t>
  </si>
  <si>
    <t>未派工</t>
  </si>
  <si>
    <t>2023-11-20 08:34:00</t>
  </si>
  <si>
    <t>2023-11-20 14:40:00</t>
  </si>
  <si>
    <t>JH030120230103-000021</t>
  </si>
  <si>
    <t>2023-05-26 08:36:50</t>
  </si>
  <si>
    <t>2023-05-31 08:19:00</t>
  </si>
  <si>
    <t>JH030120230102-003707</t>
  </si>
  <si>
    <t>执行中</t>
  </si>
  <si>
    <t>2023-11-20 08:35:00</t>
  </si>
  <si>
    <t>2023-11-20 14:41:00</t>
  </si>
  <si>
    <t>JH030120230102-003738</t>
  </si>
  <si>
    <t>车新镜线岑镜支线</t>
  </si>
  <si>
    <t>车新镜线岑镜乙支线</t>
  </si>
  <si>
    <t>镜岑线</t>
  </si>
  <si>
    <t>镜福甲线</t>
  </si>
  <si>
    <t>镜福乙线</t>
  </si>
  <si>
    <t>JH030120230103-000023</t>
  </si>
  <si>
    <t>JH030120230102-003711</t>
  </si>
  <si>
    <t>2023-08-24 08:48:27</t>
  </si>
  <si>
    <t>2023-08-24 14:43:00</t>
  </si>
  <si>
    <t>JH030120230102-003737</t>
  </si>
  <si>
    <t>2023-09-13 09:08:17</t>
  </si>
  <si>
    <t>2023-09-13 14:23:00</t>
  </si>
  <si>
    <t>JH030120230102-003734</t>
  </si>
  <si>
    <t>2023-05-29 08:59:28</t>
  </si>
  <si>
    <t>JH030120230102-003729</t>
  </si>
  <si>
    <t>JH030120230102-003721</t>
  </si>
  <si>
    <t>林军线和谐支线</t>
  </si>
  <si>
    <t>林武甲线</t>
  </si>
  <si>
    <t>JH030120230102-003733</t>
  </si>
  <si>
    <t>JH030120230102-003718</t>
  </si>
  <si>
    <t>2023-06-30 12:52:00</t>
  </si>
  <si>
    <t>JH030120230102-003722</t>
  </si>
  <si>
    <t>JH030120230102-003715</t>
  </si>
  <si>
    <t>SCWH0301231010000212</t>
  </si>
  <si>
    <t>林武乙线</t>
  </si>
  <si>
    <t>2023-05-29 08:59:14</t>
  </si>
  <si>
    <t>2023-05-31 09:01:00</t>
  </si>
  <si>
    <t>JH030120230102-003712</t>
  </si>
  <si>
    <t>JH030120230102-003739</t>
  </si>
  <si>
    <t>JH030120230102-003710</t>
  </si>
  <si>
    <t>田平文</t>
  </si>
  <si>
    <t>田平文线凤凰丙支线</t>
  </si>
  <si>
    <t>文公甲线</t>
  </si>
  <si>
    <t>2023-05-16 08:55:00</t>
  </si>
  <si>
    <t>2023-05-16 14:55:00</t>
  </si>
  <si>
    <t>JH030120230102-003725</t>
  </si>
  <si>
    <t>JH030120230103-000029</t>
  </si>
  <si>
    <t>文公乙线</t>
  </si>
  <si>
    <t>2023-03-28 09:24:00</t>
  </si>
  <si>
    <t>2023-03-28 16:45:00</t>
  </si>
  <si>
    <t>JH030120230103-000022</t>
  </si>
  <si>
    <t>JH030120230103-000019</t>
  </si>
  <si>
    <t>文游线</t>
  </si>
  <si>
    <t>益和线</t>
  </si>
  <si>
    <t>JH030120230102-003735</t>
  </si>
  <si>
    <t>林乐公线雅宝甲支线</t>
  </si>
  <si>
    <t>益田甲线雅宝乙支线</t>
  </si>
  <si>
    <t>2023-03-28 09:27:00</t>
  </si>
  <si>
    <t>JH030120230102-003719</t>
  </si>
  <si>
    <t>2023-09-14 08:40:00</t>
  </si>
  <si>
    <t>2023-09-15 14:30:00</t>
  </si>
  <si>
    <t>JH030120230102-003709</t>
  </si>
  <si>
    <t>2023-03-02 08:49:00</t>
  </si>
  <si>
    <t>2023-03-02 16:52:00</t>
  </si>
  <si>
    <t>JH030120230105-011268</t>
  </si>
  <si>
    <t>2023-10-19 09:10:00</t>
  </si>
  <si>
    <t>2023-10-19 12:20:00</t>
  </si>
  <si>
    <t>JH030120230105-010544</t>
  </si>
  <si>
    <t>2023-03-02 08:59:00</t>
  </si>
  <si>
    <t>2023-03-02 15:59:00</t>
  </si>
  <si>
    <t>JH030120230105-011270</t>
  </si>
  <si>
    <t>2023-10-19 08:40:00</t>
  </si>
  <si>
    <t>2023-10-19 11:20:00</t>
  </si>
  <si>
    <t>JH030120230105-011249</t>
  </si>
  <si>
    <t>2023-02-27 09:33:00</t>
  </si>
  <si>
    <t>2023-02-27 12:20:00</t>
  </si>
  <si>
    <t>JH030120230105-011266</t>
  </si>
  <si>
    <t>2023-10-18 09:20:00</t>
  </si>
  <si>
    <t>2023-10-18 11:33:00</t>
  </si>
  <si>
    <t>JH030120230105-011252</t>
  </si>
  <si>
    <t>2023-03-02 09:00:00</t>
  </si>
  <si>
    <t>2023-03-02 17:00:00</t>
  </si>
  <si>
    <t>JH030120230105-011265</t>
  </si>
  <si>
    <t>2023-10-18 08:35:00</t>
  </si>
  <si>
    <t>2023-10-18 11:35:00</t>
  </si>
  <si>
    <t>JH030120230105-011256</t>
  </si>
  <si>
    <t>2023-03-02 16:48:00</t>
  </si>
  <si>
    <t>JH030120230105-011267</t>
  </si>
  <si>
    <t>2023-10-19 11:30:00</t>
  </si>
  <si>
    <t>JH030120230105-011257</t>
  </si>
  <si>
    <t>2023-03-02 08:52:00</t>
  </si>
  <si>
    <t>2023-03-02 16:54:00</t>
  </si>
  <si>
    <t>JH030120230105-011269</t>
  </si>
  <si>
    <t>2023-10-18 09:15:00</t>
  </si>
  <si>
    <t>2023-10-18 11:37:00</t>
  </si>
  <si>
    <t>JH030120230105-011253</t>
  </si>
  <si>
    <t>2023-06-28 09:12:00</t>
  </si>
  <si>
    <t>2023-06-28 13:12:00</t>
  </si>
  <si>
    <t>JH030120221230-073624</t>
  </si>
  <si>
    <t>2023-10-19 14:23:00</t>
  </si>
  <si>
    <t>2023-10-19 17:28:00</t>
  </si>
  <si>
    <t>JH030120221230-074141</t>
  </si>
  <si>
    <t>2023-06-28 09:36:00</t>
  </si>
  <si>
    <t>2023-06-28 13:36:00</t>
  </si>
  <si>
    <t>JH030120221230-073656</t>
  </si>
  <si>
    <t>2023-10-19 14:26:00</t>
  </si>
  <si>
    <t>2023-10-19 17:30:00</t>
  </si>
  <si>
    <t>JH030120221230-074142</t>
  </si>
  <si>
    <t>2023-06-28 09:33:00</t>
  </si>
  <si>
    <t>2023-06-28 13:33:00</t>
  </si>
  <si>
    <t>JH030120221230-073647</t>
  </si>
  <si>
    <t>2023-10-20 09:24:00</t>
  </si>
  <si>
    <t>2023-10-20 13:55:00</t>
  </si>
  <si>
    <t>JH030120221230-074139</t>
  </si>
  <si>
    <t>2023-06-28 09:38:00</t>
  </si>
  <si>
    <t>2023-06-28 13:38:00</t>
  </si>
  <si>
    <t>JH030120221230-073646</t>
  </si>
  <si>
    <t>2023-10-19 14:07:00</t>
  </si>
  <si>
    <t>2023-10-19 17:24:00</t>
  </si>
  <si>
    <t>JH030120221230-074143</t>
  </si>
  <si>
    <t>2023-06-28 09:14:00</t>
  </si>
  <si>
    <t>JH030120221230-073645</t>
  </si>
  <si>
    <t>2023-10-20 08:53:00</t>
  </si>
  <si>
    <t>2023-10-20 14:53:00</t>
  </si>
  <si>
    <t>JH030120221230-074140</t>
  </si>
  <si>
    <t>2023-06-28 09:35:00</t>
  </si>
  <si>
    <t>2023-06-28 13:35:00</t>
  </si>
  <si>
    <t>JH030120221230-073643</t>
  </si>
  <si>
    <t>2023-10-20 09:01:00</t>
  </si>
  <si>
    <t>2023-10-20 15:01:00</t>
  </si>
  <si>
    <t>JH030120221230-074138</t>
  </si>
  <si>
    <t>2023-06-28 09:34:00</t>
  </si>
  <si>
    <t>2023-06-28 13:34:00</t>
  </si>
  <si>
    <t>JH030120221230-073641</t>
  </si>
  <si>
    <t>2023-10-20 09:52:00</t>
  </si>
  <si>
    <t>2023-10-20 16:52:00</t>
  </si>
  <si>
    <t>JH030120221230-074144</t>
  </si>
  <si>
    <t>JH030120221230-073640</t>
  </si>
  <si>
    <t>2023-10-20 08:51:00</t>
  </si>
  <si>
    <t>2023-10-20 15:51:00</t>
  </si>
  <si>
    <t>JH030120221230-074136</t>
  </si>
  <si>
    <t>2023-06-28 09:10:00</t>
  </si>
  <si>
    <t>2023-06-28 13:10:00</t>
  </si>
  <si>
    <t>JH030120221230-073638</t>
  </si>
  <si>
    <t>2023-10-20 09:02:00</t>
  </si>
  <si>
    <t>2023-10-20 15:02:00</t>
  </si>
  <si>
    <t>JH030120221230-074137</t>
  </si>
  <si>
    <r>
      <rPr>
        <b/>
        <sz val="18"/>
        <rFont val="宋体"/>
        <charset val="134"/>
      </rPr>
      <t>输电管理二所2023年预试检测计划
（电缆终端红外检测：</t>
    </r>
    <r>
      <rPr>
        <b/>
        <sz val="18"/>
        <color rgb="FFFF0000"/>
        <rFont val="宋体"/>
        <charset val="134"/>
      </rPr>
      <t>关键线路：2月1次，重要线路：2月1次，一般及关注线路110kV：上、下半年各1次；220kV：每季度1次</t>
    </r>
    <r>
      <rPr>
        <b/>
        <sz val="18"/>
        <rFont val="宋体"/>
        <charset val="134"/>
      </rPr>
      <t>）</t>
    </r>
  </si>
  <si>
    <t>每次计划完成数（相）</t>
  </si>
  <si>
    <t>实际开始日期（自动）</t>
  </si>
  <si>
    <t>实际结束日期（自动）</t>
  </si>
  <si>
    <t>每次实际完成数（自动）</t>
  </si>
  <si>
    <t>合格数量（自动）</t>
  </si>
  <si>
    <t>电缆终端红外检测</t>
  </si>
  <si>
    <t>开展中，周期内可完成</t>
  </si>
  <si>
    <t>不是1季度完成</t>
  </si>
  <si>
    <t>2023-04-26 15:00:00</t>
  </si>
  <si>
    <t>JH030120230114-001558</t>
  </si>
  <si>
    <t>2023-07-05 10:00:00</t>
  </si>
  <si>
    <t>2023-07-05 11:00:00</t>
  </si>
  <si>
    <t>2023-10-07 09:06:00</t>
  </si>
  <si>
    <t>2023-10-07 11:06:00</t>
  </si>
  <si>
    <t>JH030120230115-000013</t>
  </si>
  <si>
    <t>JH030120230115-000005</t>
  </si>
  <si>
    <t>2023-02-28 08:35:00</t>
  </si>
  <si>
    <t>2023-02-28 10:00:00</t>
  </si>
  <si>
    <t>JH030120230228-000417</t>
  </si>
  <si>
    <t>2023-06-06 14:00:00</t>
  </si>
  <si>
    <t>2023-06-06 16:00:00</t>
  </si>
  <si>
    <t>JH030120230115-000003</t>
  </si>
  <si>
    <t>2023-02-10 14:00:00</t>
  </si>
  <si>
    <t>2023-02-10 15:00:00</t>
  </si>
  <si>
    <t>JH030120230210-006338</t>
  </si>
  <si>
    <t>2023-02-10 08:30:00</t>
  </si>
  <si>
    <t>2023-02-24 17:00:00</t>
  </si>
  <si>
    <t>JH030120230115-000027</t>
  </si>
  <si>
    <t>JH030120230114-001564</t>
  </si>
  <si>
    <t>2023-02-23 15:00:00</t>
  </si>
  <si>
    <t>JH030120230115-000012</t>
  </si>
  <si>
    <t>2023-02-23 11:40:00</t>
  </si>
  <si>
    <t>JH030120230115-000082</t>
  </si>
  <si>
    <t>JH030120230115-000085</t>
  </si>
  <si>
    <t>2023-04-12 08:30:00</t>
  </si>
  <si>
    <t>2023-04-12 12:00:00</t>
  </si>
  <si>
    <t>JH030120230115-000049</t>
  </si>
  <si>
    <t>2023-09-26 14:03:00</t>
  </si>
  <si>
    <t>2023-09-26 15:52:00</t>
  </si>
  <si>
    <t>JH030120230306-000008</t>
  </si>
  <si>
    <t>JH030120230115-000054</t>
  </si>
  <si>
    <t>JH030120230115-000063</t>
  </si>
  <si>
    <t>2023-09-13 14:30:00</t>
  </si>
  <si>
    <t>2023-09-13 16:30:00</t>
  </si>
  <si>
    <t>2023-08-14 09:00:00</t>
  </si>
  <si>
    <t>2023-08-15 15:00:00</t>
  </si>
  <si>
    <t>JH030120230115-000073</t>
  </si>
  <si>
    <t>2023-06-27 15:15:00</t>
  </si>
  <si>
    <t>2023-06-27 16:30:00</t>
  </si>
  <si>
    <t>JH030120230115-000074</t>
  </si>
  <si>
    <t>2023-06-16 09:47:00</t>
  </si>
  <si>
    <t>2023-06-16 15:47:00</t>
  </si>
  <si>
    <t>2023-09-12 09:30:00</t>
  </si>
  <si>
    <t>2023-09-12 15:32:00</t>
  </si>
  <si>
    <t>JH030120230306-003377</t>
  </si>
  <si>
    <t>JH030120230115-000101</t>
  </si>
  <si>
    <t>JH030120230115-000028</t>
  </si>
  <si>
    <t>2023-05-23 14:00:00</t>
  </si>
  <si>
    <t>2023-05-23 17:00:00</t>
  </si>
  <si>
    <t>3月修改重要度新增计划，4月完成</t>
  </si>
  <si>
    <t>3月修改重要度新增计划</t>
  </si>
  <si>
    <t>2023年1-3月重要度为一般，因此无需进行红外检测。</t>
  </si>
  <si>
    <t>JH030120230113-003491</t>
  </si>
  <si>
    <t>2023-07-26 09:00:00</t>
  </si>
  <si>
    <t>2023-07-26 10:00:00</t>
  </si>
  <si>
    <t>JH030120230116-002705</t>
  </si>
  <si>
    <t>2023-03-15 08:45:00</t>
  </si>
  <si>
    <t>2023-03-15 09:20:00</t>
  </si>
  <si>
    <t>JH030120230223-015698</t>
  </si>
  <si>
    <t>2023-07-22 10:00:00</t>
  </si>
  <si>
    <t>2023-07-22 11:00:00</t>
  </si>
  <si>
    <t>2023-03-15 10:25:00</t>
  </si>
  <si>
    <t>JH030120230103-001071</t>
  </si>
  <si>
    <t>2023-03-23 08:45:00</t>
  </si>
  <si>
    <t>2023-03-23 11:50:00</t>
  </si>
  <si>
    <t>JH030120230103-000150</t>
  </si>
  <si>
    <t>JH030120230821-005555</t>
  </si>
  <si>
    <t>2023-06-09 09:00:00</t>
  </si>
  <si>
    <t>2023-06-09 09:50:00</t>
  </si>
  <si>
    <t>重要度调整，降低测量频次，安排在5-6月完成，JH030120230103-024002</t>
  </si>
  <si>
    <t>JH030120230103-024907</t>
  </si>
  <si>
    <t>2023-09-28 08:49:00</t>
  </si>
  <si>
    <t>2023-09-28 12:51:00</t>
  </si>
  <si>
    <t>JH030120230116-002863</t>
  </si>
  <si>
    <t>JH030120230821-005541</t>
  </si>
  <si>
    <t>2023-06-09 09:09:00</t>
  </si>
  <si>
    <t>2023-06-09 16:09:00</t>
  </si>
  <si>
    <t>JH030120230103-024314</t>
  </si>
  <si>
    <t>已核查系统</t>
  </si>
  <si>
    <t>JH030120221222-026952</t>
  </si>
  <si>
    <t>JH030120230116-002701</t>
  </si>
  <si>
    <t>2023-01-17 08:35:00</t>
  </si>
  <si>
    <t>2023-01-17 09:10:00</t>
  </si>
  <si>
    <t>JH030120230116-002699</t>
  </si>
  <si>
    <t>已核查在执行中</t>
  </si>
  <si>
    <t>2023-03-15 08:25:00</t>
  </si>
  <si>
    <t>2023-03-15 11:15:00</t>
  </si>
  <si>
    <t>JH030120230103-000221</t>
  </si>
  <si>
    <t>2023-07-07 10:40:00</t>
  </si>
  <si>
    <t>2023-07-07 11:30:00</t>
  </si>
  <si>
    <t>JH030120230116-002950</t>
  </si>
  <si>
    <t>JH030120230116-003055</t>
  </si>
  <si>
    <t>2023-03-14 08:45:00</t>
  </si>
  <si>
    <t>JH030120230223-015704</t>
  </si>
  <si>
    <t>2023-07-24 11:03:00</t>
  </si>
  <si>
    <t>2023-07-24 12:03:00</t>
  </si>
  <si>
    <t>2023-07-06 10:15:00</t>
  </si>
  <si>
    <t>2023-07-06 11:11:00</t>
  </si>
  <si>
    <t>4月11日已完成</t>
  </si>
  <si>
    <t>关键（5-9月）</t>
  </si>
  <si>
    <t>JH030120230103-024427</t>
  </si>
  <si>
    <t>JH030120221229-080511</t>
  </si>
  <si>
    <t>JH030120221229-085980</t>
  </si>
  <si>
    <t>JH030120221229-086052</t>
  </si>
  <si>
    <t>JH030120221229-086111</t>
  </si>
  <si>
    <t>JH030120221229-087876</t>
  </si>
  <si>
    <t>JH030120221229-094309</t>
  </si>
  <si>
    <t>2023-01-22 16:30:00</t>
  </si>
  <si>
    <t>JH030120230110-000201</t>
  </si>
  <si>
    <t>JH030120230111-013138</t>
  </si>
  <si>
    <t>2023-04-12 09:00:00</t>
  </si>
  <si>
    <t>2023-04-12 10:49:00</t>
  </si>
  <si>
    <t>JH030120230111-013142</t>
  </si>
  <si>
    <t>JH030120230111-013166</t>
  </si>
  <si>
    <t>JH030120230102-003341</t>
  </si>
  <si>
    <t>2023-04-25 08:23:00</t>
  </si>
  <si>
    <t>2023-04-25 16:23:00</t>
  </si>
  <si>
    <t>JH030120230102-003346</t>
  </si>
  <si>
    <t>2023-06-30 12:53:00</t>
  </si>
  <si>
    <t>JH030120230102-003351</t>
  </si>
  <si>
    <t>2023-10-19 08:57:30</t>
  </si>
  <si>
    <t>2023-10-20 16:01:00</t>
  </si>
  <si>
    <t>JH030120230102-003348</t>
  </si>
  <si>
    <t>JH030120230102-003600</t>
  </si>
  <si>
    <t>2023-11-15 08:50:03</t>
  </si>
  <si>
    <t>2023-11-15 17:00:00</t>
  </si>
  <si>
    <t>JH030120230102-003627</t>
  </si>
  <si>
    <t>JH030120230102-003596</t>
  </si>
  <si>
    <t>JH030120230102-003625</t>
  </si>
  <si>
    <t>2023-06-30 12:54:00</t>
  </si>
  <si>
    <t>JH030120230102-003634</t>
  </si>
  <si>
    <t>2023-09-21 08:29:00</t>
  </si>
  <si>
    <t>2023-09-21 14:29:00</t>
  </si>
  <si>
    <t>JH030120230102-003638</t>
  </si>
  <si>
    <t>JH030120230102-003609</t>
  </si>
  <si>
    <t>JH030120230102-003629</t>
  </si>
  <si>
    <t>JH030120230102-003340</t>
  </si>
  <si>
    <t>JH030120230102-003345</t>
  </si>
  <si>
    <t>JH030120230102-003354</t>
  </si>
  <si>
    <t>JH030120230102-003347</t>
  </si>
  <si>
    <t>JH030120230102-003608</t>
  </si>
  <si>
    <t>JH030120230102-003626</t>
  </si>
  <si>
    <t>JH030120230102-003607</t>
  </si>
  <si>
    <t>JH030120230102-003628</t>
  </si>
  <si>
    <t>2023-08-08 09:17:00</t>
  </si>
  <si>
    <t>2023-08-08 16:17:00</t>
  </si>
  <si>
    <t>2023-03-16 08:46:00</t>
  </si>
  <si>
    <t>2023-03-16 14:51:00</t>
  </si>
  <si>
    <t>JH030120230102-003441</t>
  </si>
  <si>
    <t>JH030120230102-003515</t>
  </si>
  <si>
    <t>JH030120230102-003518</t>
  </si>
  <si>
    <t>2023-03-16 08:54:00</t>
  </si>
  <si>
    <t>2023-03-16 14:29:00</t>
  </si>
  <si>
    <t>JH030120230102-003511</t>
  </si>
  <si>
    <t>JH030120230102-003516</t>
  </si>
  <si>
    <r>
      <rPr>
        <b/>
        <sz val="18"/>
        <rFont val="宋体"/>
        <charset val="134"/>
      </rPr>
      <t>输电管理二所2023年预试检测计划
（</t>
    </r>
    <r>
      <rPr>
        <b/>
        <sz val="18"/>
        <color rgb="FFFF0000"/>
        <rFont val="宋体"/>
        <charset val="134"/>
      </rPr>
      <t>避雷器红外检测：关键线路：2月1次，重要线路：2月1次，一般及关注线路110kV：上、下半年各1次；220kV：每季度1次</t>
    </r>
    <r>
      <rPr>
        <b/>
        <sz val="18"/>
        <rFont val="宋体"/>
        <charset val="134"/>
      </rPr>
      <t>）</t>
    </r>
  </si>
  <si>
    <t>区域中心反馈</t>
  </si>
  <si>
    <t>避雷器红外检测</t>
  </si>
  <si>
    <t>重要度为一般，半年完成一次检测即可，将于5-6月期间开展。</t>
  </si>
  <si>
    <t>JH030120230306-003375</t>
  </si>
  <si>
    <t>JH030120230515-006769</t>
  </si>
  <si>
    <t>2023-06-28 10:00:00</t>
  </si>
  <si>
    <t>2023-06-28 11:25:00</t>
  </si>
  <si>
    <t>工作实际时间调整至6月开展</t>
  </si>
  <si>
    <t>JH030120230103-028263</t>
  </si>
  <si>
    <t>JH030120221229-081994</t>
  </si>
  <si>
    <t>JH030120221229-085978</t>
  </si>
  <si>
    <t>JH030120221229-086050</t>
  </si>
  <si>
    <t>JH030120221229-086110</t>
  </si>
  <si>
    <t>JH030120221229-086450</t>
  </si>
  <si>
    <t>JH030120221229-087873</t>
  </si>
  <si>
    <t>2023-04-11 17:31:00</t>
  </si>
  <si>
    <t>JH030120230323-029911</t>
  </si>
  <si>
    <t>JH030120230823-010136</t>
  </si>
  <si>
    <t>2023-04-12 08:59:00</t>
  </si>
  <si>
    <t>2023-04-12 12:32:00</t>
  </si>
  <si>
    <t>JH030120230111-013177</t>
  </si>
  <si>
    <t>JH030120230111-013178</t>
  </si>
  <si>
    <t>JH030120230102-003646</t>
  </si>
  <si>
    <t>JH030120230102-003645</t>
  </si>
  <si>
    <t>2023-06-30 12:48:00</t>
  </si>
  <si>
    <t>JH030120230102-003671</t>
  </si>
  <si>
    <t>2023-08-23 08:40:00</t>
  </si>
  <si>
    <t>2023-08-23 16:41:00</t>
  </si>
  <si>
    <t>JH030120230102-003669</t>
  </si>
  <si>
    <t>JH030120230102-003672</t>
  </si>
  <si>
    <t>JH030120230102-003648</t>
  </si>
  <si>
    <t>2023-05-16 08:56:00</t>
  </si>
  <si>
    <t>2023-05-16 14:56:00</t>
  </si>
  <si>
    <t>JH030120230102-003647</t>
  </si>
  <si>
    <t>2023-03-16 08:50:00</t>
  </si>
  <si>
    <t>2023-03-16 14:33:00</t>
  </si>
  <si>
    <t>JH030120230102-003686</t>
  </si>
  <si>
    <t>2023-06-25 09:04:00</t>
  </si>
  <si>
    <t>2023-06-25 14:04:00</t>
  </si>
  <si>
    <t>JH030120230102-003690</t>
  </si>
  <si>
    <t>JH030120230102-003692</t>
  </si>
  <si>
    <t>2023-03-16 09:01:00</t>
  </si>
  <si>
    <t>2023-03-16 14:22:00</t>
  </si>
  <si>
    <t>JH030120230102-003687</t>
  </si>
  <si>
    <t>2023-06-25 09:07:00</t>
  </si>
  <si>
    <t>2023-06-25 15:07:00</t>
  </si>
  <si>
    <t>JH030120230102-003694</t>
  </si>
  <si>
    <t>2023-09-15 08:58:54</t>
  </si>
  <si>
    <t>2023-09-15 15:10:00</t>
  </si>
  <si>
    <t>JH030120230102-003699</t>
  </si>
  <si>
    <t>2023-08-23 09:02:22</t>
  </si>
  <si>
    <t>2023-08-23 15:42:00</t>
  </si>
  <si>
    <t>JH030120230102-003696</t>
  </si>
  <si>
    <r>
      <rPr>
        <b/>
        <sz val="18"/>
        <rFont val="宋体"/>
        <charset val="134"/>
        <scheme val="minor"/>
      </rPr>
      <t>输电管理二所2023年预试检测计划
（非直埋式中间接头红外检测：</t>
    </r>
    <r>
      <rPr>
        <b/>
        <sz val="18"/>
        <color rgb="FFFF0000"/>
        <rFont val="宋体"/>
        <charset val="134"/>
        <scheme val="minor"/>
      </rPr>
      <t>关键线路：2月1次，重要线路：2月1次，一般及关注线路110kV：上、下半年各1次；220kV：每季度1次</t>
    </r>
    <r>
      <rPr>
        <b/>
        <sz val="18"/>
        <rFont val="宋体"/>
        <charset val="134"/>
        <scheme val="minor"/>
      </rPr>
      <t xml:space="preserve">
对于敷设在同一隧道同一舱内的所有电缆线路，红外检测周期按照最高电压等级要求同时执行。）</t>
    </r>
  </si>
  <si>
    <t>非直埋式中间接头红外检测</t>
  </si>
  <si>
    <t>JH030120221226-036841</t>
  </si>
  <si>
    <t>JH030120221226-036898</t>
  </si>
  <si>
    <t>2023-06-14 09:00:00</t>
  </si>
  <si>
    <t>2023-06-14 17:48:00</t>
  </si>
  <si>
    <t>2023-07-26 14:00:00</t>
  </si>
  <si>
    <t>2023-07-26 17:20:00</t>
  </si>
  <si>
    <t>JH030120230114-000110</t>
  </si>
  <si>
    <t>2023-10-11 10:00:00</t>
  </si>
  <si>
    <t>2023-10-11 12:00:00</t>
  </si>
  <si>
    <t>JH030120230114-000111</t>
  </si>
  <si>
    <t>JH030120221226-037069</t>
  </si>
  <si>
    <t>2023-01-18 08:35:00</t>
  </si>
  <si>
    <t>2023-01-18 11:00:00</t>
  </si>
  <si>
    <t>2023-06-20 10:00:00</t>
  </si>
  <si>
    <t>2023-06-20 11:00:00</t>
  </si>
  <si>
    <t>JH030120230114-000103</t>
  </si>
  <si>
    <t>2023-08-24 11:00:00</t>
  </si>
  <si>
    <t>2023-08-24 12:00:00</t>
  </si>
  <si>
    <t>JH030120230114-000105</t>
  </si>
  <si>
    <t>10月将对该线路进行9-10月检测</t>
  </si>
  <si>
    <t>JH030120221226-036815</t>
  </si>
  <si>
    <t>JH030120221226-036758</t>
  </si>
  <si>
    <t>JH030120221226-036758、JH030120221226-036744、JH030120221226-036841</t>
  </si>
  <si>
    <t>JH030120230114-000098</t>
  </si>
  <si>
    <t>JH030120221226-036744、JH030120221226-036909</t>
  </si>
  <si>
    <t>JH030120221226-037069、JH030120221226-036841</t>
  </si>
  <si>
    <t>JH030120230116-003591</t>
  </si>
  <si>
    <t>2023-02-27 09:34:00</t>
  </si>
  <si>
    <t>2023-02-27 11:34:00</t>
  </si>
  <si>
    <t>JH030120230114-000101</t>
  </si>
  <si>
    <t>2023-08-29 09:00:00</t>
  </si>
  <si>
    <t>2023-08-31 10:45:00</t>
  </si>
  <si>
    <t>JH030120230114-000107</t>
  </si>
  <si>
    <t>2023-10-30 09:00:00</t>
  </si>
  <si>
    <t>2023-10-31 15:30:00</t>
  </si>
  <si>
    <t>JH030120230114-000115</t>
  </si>
  <si>
    <t>2023-04-06 17:00:00</t>
  </si>
  <si>
    <t>2023-04-06 23:00:00</t>
  </si>
  <si>
    <t>JH030120230405-000609</t>
  </si>
  <si>
    <t>2023-07-12 16:00:43</t>
  </si>
  <si>
    <t>2023-07-14 15:09:00</t>
  </si>
  <si>
    <t>JH030120230710-000495</t>
  </si>
  <si>
    <t>JH030120230114-000099</t>
  </si>
  <si>
    <t>2023-08-07 09:00:00</t>
  </si>
  <si>
    <t>2023-08-09 11:00:00</t>
  </si>
  <si>
    <t>JH030120230114-000109</t>
  </si>
  <si>
    <t>JH030120221226-036758、JH030120221226-036909</t>
  </si>
  <si>
    <t>JH030120230114-000102</t>
  </si>
  <si>
    <t>2023-08-18 10:00:00</t>
  </si>
  <si>
    <t>2023-08-18 12:00:00</t>
  </si>
  <si>
    <t>JH030120230114-000108</t>
  </si>
  <si>
    <t>JH030120221226-036758、JH030120221226-036744</t>
  </si>
  <si>
    <t>2023-04-26 12:30:00</t>
  </si>
  <si>
    <t>JH030120230114-000089</t>
  </si>
  <si>
    <t>2023-07-18 09:00:00</t>
  </si>
  <si>
    <t>2023-07-20 18:40:00</t>
  </si>
  <si>
    <t>JH030120230114-000106</t>
  </si>
  <si>
    <t>2023-10-26 08:27:01</t>
  </si>
  <si>
    <t>2023-10-26 16:48:00</t>
  </si>
  <si>
    <t>JH030120230114-000113</t>
  </si>
  <si>
    <t>执行中，4月底前可按时完成</t>
  </si>
  <si>
    <t>2023-10-13 09:00:00</t>
  </si>
  <si>
    <t>2023-10-13 12:00:00</t>
  </si>
  <si>
    <t>JH030120230114-000112</t>
  </si>
  <si>
    <t>无需</t>
  </si>
  <si>
    <t>综合管廊内接头有安装防爆玻璃挡板，无法进行红外检测</t>
  </si>
  <si>
    <t>2023-04-26 17:00:00</t>
  </si>
  <si>
    <t>JH030120230114-000096</t>
  </si>
  <si>
    <t>2023-09-27 14:00:00</t>
  </si>
  <si>
    <t>2023-09-27 16:05:00</t>
  </si>
  <si>
    <t>JH030120230305-001694</t>
  </si>
  <si>
    <t>2023-11-03 14:00:00</t>
  </si>
  <si>
    <t>2023-11-03 16:00:00</t>
  </si>
  <si>
    <t>2023-08-31 11:03:49</t>
  </si>
  <si>
    <t>2023-08-31 14:43:00</t>
  </si>
  <si>
    <t>JH030120230114-000092</t>
  </si>
  <si>
    <t>JH030120221226-036841、JH030120221226-036744、JH030120221226-036815</t>
  </si>
  <si>
    <t>JH030120221226-036841、JH030120221226-036744、JH030120221226-036815、JH030120221226-036909</t>
  </si>
  <si>
    <t>天体林太线T太段#2接头C相尾管处存在发热，较B相同一部位最高温相差0.5℃，A相同一部位最高温相差1.1℃。</t>
  </si>
  <si>
    <t>JH030120230305-001691</t>
  </si>
  <si>
    <t>2023-08-25 08:00:00</t>
  </si>
  <si>
    <t>2023-08-25 10:00:00</t>
  </si>
  <si>
    <t>JH030120230305-001692</t>
  </si>
  <si>
    <t>JH030120221226-036841、JH030120221226-036744、JH030120221226-036909</t>
  </si>
  <si>
    <t>2023-05-23 09:00:00</t>
  </si>
  <si>
    <t>2023-05-23 12:00:00</t>
  </si>
  <si>
    <t>JH030120230515-006765</t>
  </si>
  <si>
    <t>2023-02-02 14:39:00</t>
  </si>
  <si>
    <t>2023-02-02 16:46:00</t>
  </si>
  <si>
    <t>2023-8-2</t>
  </si>
  <si>
    <t>实际工作时间调整至8月</t>
  </si>
  <si>
    <t>工单未备注接头测温</t>
  </si>
  <si>
    <t>2023-02-28 11:15:00</t>
  </si>
  <si>
    <t>2023-02-28 13:10:00</t>
  </si>
  <si>
    <t>JH030120230116-003590</t>
  </si>
  <si>
    <t>2023-08-25 08:37:00</t>
  </si>
  <si>
    <t>2023-08-25 14:14:00</t>
  </si>
  <si>
    <t>JH030120230116-003901</t>
  </si>
  <si>
    <t>2023-10-12 09:00:00</t>
  </si>
  <si>
    <t>2023-10-12 15:07:00</t>
  </si>
  <si>
    <t>JH030120230116-004056</t>
  </si>
  <si>
    <t>2023-01-13 09:08:00</t>
  </si>
  <si>
    <t>2023-01-13 12:26:00</t>
  </si>
  <si>
    <t>JH030120221222-027140</t>
  </si>
  <si>
    <t>2023-10-18 08:43:00</t>
  </si>
  <si>
    <t>2023-10-18 14:25:00</t>
  </si>
  <si>
    <t>JH030120230116-004059</t>
  </si>
  <si>
    <t>2023-06-14 09:05:00</t>
  </si>
  <si>
    <t>2023-06-14 16:55:00</t>
  </si>
  <si>
    <t>JH030120230116-003849</t>
  </si>
  <si>
    <t>2023-04-26 08:33:00</t>
  </si>
  <si>
    <t>2023-04-26 12:29:00</t>
  </si>
  <si>
    <t>JH030120230116-003672</t>
  </si>
  <si>
    <t>JH030120230116-003667</t>
  </si>
  <si>
    <t>2023-06-14 16:50:00</t>
  </si>
  <si>
    <t>JH030120230116-003843</t>
  </si>
  <si>
    <t>2023-8-4</t>
  </si>
  <si>
    <t>JH030120221222-026954、JH030120221222-026953</t>
  </si>
  <si>
    <t>工单未写接头测温</t>
  </si>
  <si>
    <t>2023-7-6</t>
  </si>
  <si>
    <t>2023-04-24 08:45:00</t>
  </si>
  <si>
    <t>2023-04-24 11:30:00</t>
  </si>
  <si>
    <t>JH030120230116-003796</t>
  </si>
  <si>
    <t>JH030120230116-003902</t>
  </si>
  <si>
    <t>JH030120230116-004058</t>
  </si>
  <si>
    <t>JH030120230116-003670、JH030120230116-003667</t>
  </si>
  <si>
    <t>2023-06-25 08:50:00</t>
  </si>
  <si>
    <t>2023-06-25 12:30:00</t>
  </si>
  <si>
    <t>JH030120230116-003847</t>
  </si>
  <si>
    <t>白云湖隧道风水电失效，暂无法开展，已向生技报备，待风水电维修完毕后开展，12月到期</t>
  </si>
  <si>
    <t>12月到期，10月已安排计划</t>
  </si>
  <si>
    <t>2023-10-20 08:27:00</t>
  </si>
  <si>
    <t>2023-10-20 15:58:00</t>
  </si>
  <si>
    <t>JH030120230829-003926</t>
  </si>
  <si>
    <t>JH030120221229-084479</t>
  </si>
  <si>
    <t>JH030120221229-085979</t>
  </si>
  <si>
    <t>JH030120221229-086113</t>
  </si>
  <si>
    <t>2023-10-27 11:56:00</t>
  </si>
  <si>
    <t>JH030120221229-086465</t>
  </si>
  <si>
    <t>JH030120230102-004063</t>
  </si>
  <si>
    <t>JH030120230102-004247</t>
  </si>
  <si>
    <t>2023-03-28 09:30:00</t>
  </si>
  <si>
    <t>2023-03-28 16:50:00</t>
  </si>
  <si>
    <t>JH030120230103-000005</t>
  </si>
  <si>
    <t>2023-08-08 09:14:00</t>
  </si>
  <si>
    <t>2023-08-08 16:14:00</t>
  </si>
  <si>
    <t>JH030120230103-000010</t>
  </si>
  <si>
    <t>2023-03-28 09:29:00</t>
  </si>
  <si>
    <t>JH030120230103-000004</t>
  </si>
  <si>
    <t>2023-06-15 08:56:00</t>
  </si>
  <si>
    <t>2023-06-15 12:55:00</t>
  </si>
  <si>
    <t>JH030120230103-000007</t>
  </si>
  <si>
    <r>
      <rPr>
        <b/>
        <sz val="18"/>
        <rFont val="宋体"/>
        <charset val="134"/>
      </rPr>
      <t>输电管理二所2023年预试检测计划
（</t>
    </r>
    <r>
      <rPr>
        <b/>
        <sz val="18"/>
        <color rgb="FFFF0000"/>
        <rFont val="宋体"/>
        <charset val="134"/>
      </rPr>
      <t>局放试验：110kV电缆线路投运后3年内一次，运行20年后每6年一次；220kV电缆线路投运后3年内一次，之后每6年一次。</t>
    </r>
    <r>
      <rPr>
        <b/>
        <sz val="18"/>
        <rFont val="宋体"/>
        <charset val="134"/>
      </rPr>
      <t>）</t>
    </r>
  </si>
  <si>
    <t>局放试验</t>
  </si>
  <si>
    <t>天河中心、检修部</t>
  </si>
  <si>
    <t>2023-09-S2-033</t>
  </si>
  <si>
    <t>2023-10-S2-143</t>
  </si>
  <si>
    <t>持续进行</t>
  </si>
  <si>
    <t>2023-11-27 09:09:00</t>
  </si>
  <si>
    <t>2023-11-27 12:09:00</t>
  </si>
  <si>
    <t>SCWH0301231124016756</t>
  </si>
  <si>
    <t>2023-07-20 08:51:00</t>
  </si>
  <si>
    <t>2023-07-20 14:51:00</t>
  </si>
  <si>
    <t>2023-09-S2-138</t>
  </si>
  <si>
    <t>白云中心、检修部</t>
  </si>
  <si>
    <t>2023-07-10 08:45:00</t>
  </si>
  <si>
    <t>2023-07-10 15:17:00</t>
  </si>
  <si>
    <t>JH030120230627-005849</t>
  </si>
  <si>
    <t>2023-07-11 09:26:00</t>
  </si>
  <si>
    <t>2023-07-11 14:26:00</t>
  </si>
  <si>
    <t>JH030120230627-005955</t>
  </si>
  <si>
    <t>2023-07-20 08:32:00</t>
  </si>
  <si>
    <t>2023-07-20 14:40:00</t>
  </si>
  <si>
    <t>JH030120230627-005872</t>
  </si>
  <si>
    <t>重要（5-9月）</t>
  </si>
  <si>
    <t>花都中心、检修部</t>
  </si>
  <si>
    <t>电缆本体缓冲层</t>
  </si>
  <si>
    <t>JH030120230724-011894</t>
  </si>
  <si>
    <t>2023-09-05 08:22:00</t>
  </si>
  <si>
    <t>2023-09-05 17:22:00</t>
  </si>
  <si>
    <t>JH030120230724-011526</t>
  </si>
  <si>
    <t>2023-09-06 08:20:00</t>
  </si>
  <si>
    <t>2023-09-06 16:21:00</t>
  </si>
  <si>
    <t>JH030120230724-011533</t>
  </si>
  <si>
    <t>2023-09-07 09:07:00</t>
  </si>
  <si>
    <t>2023-09-07 18:07:00</t>
  </si>
  <si>
    <t>JH030120230724-011534</t>
  </si>
  <si>
    <t>2023-11-08 08:55:00</t>
  </si>
  <si>
    <t>2023-11-08 16:55:00</t>
  </si>
  <si>
    <t>SCWH0301231108001671</t>
  </si>
  <si>
    <t>从化中心、检修部</t>
  </si>
  <si>
    <t>2023-08-09 10:03:00</t>
  </si>
  <si>
    <t>2023-08-09 15:00:00</t>
  </si>
  <si>
    <t>JH030120230105-011307</t>
  </si>
  <si>
    <t>JH030120230105-011354</t>
  </si>
  <si>
    <r>
      <rPr>
        <b/>
        <sz val="20"/>
        <rFont val="宋体"/>
        <charset val="134"/>
      </rPr>
      <t>输电管理二所2023年预试检测计划
（</t>
    </r>
    <r>
      <rPr>
        <b/>
        <sz val="20"/>
        <color rgb="FFFF0000"/>
        <rFont val="宋体"/>
        <charset val="134"/>
      </rPr>
      <t>高压电缆T接筒SF6气体测试：投运前新充气24h后；投产及A修后满1年1次，如无异常，其后3年1次</t>
    </r>
    <r>
      <rPr>
        <b/>
        <sz val="20"/>
        <rFont val="宋体"/>
        <charset val="134"/>
      </rPr>
      <t>）</t>
    </r>
  </si>
  <si>
    <t>设备设施位置</t>
  </si>
  <si>
    <t>责任专责</t>
  </si>
  <si>
    <t>天河站终端T接房</t>
  </si>
  <si>
    <t>高压电缆T接筒SF6气体测试</t>
  </si>
  <si>
    <t>龙潭T接房</t>
  </si>
  <si>
    <t>龙津站地下室T接头</t>
  </si>
  <si>
    <t>泮塘隧道T接房</t>
  </si>
  <si>
    <t>中医学院T接房</t>
  </si>
  <si>
    <t>棠溪新街T接房</t>
  </si>
  <si>
    <t>流花站T接房</t>
  </si>
  <si>
    <t>金沙洲T接房</t>
  </si>
  <si>
    <t>花都平布大道T接房</t>
  </si>
  <si>
    <t>2023-03-28 09:58:00</t>
  </si>
  <si>
    <t>2023-03-28 14:30:00</t>
  </si>
  <si>
    <t>JH030120230102-003248</t>
  </si>
  <si>
    <t>计划到期数</t>
  </si>
  <si>
    <t>实际完成数</t>
  </si>
  <si>
    <t>架空预试专业</t>
  </si>
  <si>
    <t>区域中心</t>
  </si>
  <si>
    <t>01月</t>
  </si>
  <si>
    <t>02月</t>
  </si>
  <si>
    <t>3月</t>
  </si>
  <si>
    <t>4月</t>
  </si>
  <si>
    <t>5月</t>
  </si>
  <si>
    <t>6月</t>
  </si>
  <si>
    <t>7月</t>
  </si>
  <si>
    <t>8月</t>
  </si>
  <si>
    <t>9月</t>
  </si>
  <si>
    <t>10月</t>
  </si>
  <si>
    <t>11月</t>
  </si>
  <si>
    <t>12月</t>
  </si>
  <si>
    <t>计划数</t>
  </si>
  <si>
    <t>完成数</t>
  </si>
  <si>
    <t>导线连接位置红外检测</t>
  </si>
  <si>
    <t>复合绝缘子红外检测</t>
  </si>
  <si>
    <t>瓷质绝缘子红外检测</t>
  </si>
  <si>
    <t>接地电阻测试</t>
  </si>
  <si>
    <t>3.计划到期数</t>
  </si>
  <si>
    <t>电缆预试专业-区域中心(按相统计）</t>
  </si>
  <si>
    <t>电缆预试专业</t>
  </si>
  <si>
    <t>避雷器试验</t>
  </si>
  <si>
    <t>护套环流</t>
  </si>
  <si>
    <t>电缆避雷器红外检测</t>
  </si>
  <si>
    <t>电缆预试专业-区域中心(按回统计）</t>
  </si>
  <si>
    <t>预试项目（按相数统计）</t>
  </si>
  <si>
    <t>年度计划数</t>
  </si>
  <si>
    <t>年度完成数</t>
  </si>
  <si>
    <t>当月计划数</t>
  </si>
  <si>
    <t>当月完成数</t>
  </si>
  <si>
    <t>天河</t>
  </si>
  <si>
    <t>白云</t>
  </si>
  <si>
    <t>花都</t>
  </si>
  <si>
    <t>从化</t>
  </si>
  <si>
    <t>总计</t>
  </si>
  <si>
    <t>架空完成率</t>
  </si>
  <si>
    <t>电缆完成率</t>
  </si>
  <si>
    <t>总完成率</t>
  </si>
  <si>
    <t>预试项目（按线路统计）</t>
  </si>
  <si>
    <t>汇总</t>
  </si>
  <si>
    <t>年度总计划量</t>
  </si>
  <si>
    <t>年度总完成量</t>
  </si>
  <si>
    <t>年度计划完成率</t>
  </si>
  <si>
    <t>月度计划量</t>
  </si>
  <si>
    <t>月度完成量</t>
  </si>
  <si>
    <t>月度计划完成率</t>
  </si>
  <si>
    <t>异常情况</t>
  </si>
  <si>
    <t>/</t>
  </si>
  <si>
    <t>电缆专业完成率</t>
  </si>
  <si>
    <t>工作地点</t>
  </si>
  <si>
    <t>计划状态</t>
  </si>
  <si>
    <t>计划编号</t>
  </si>
  <si>
    <t>工作类别</t>
  </si>
  <si>
    <t>计划开始时间</t>
  </si>
  <si>
    <t>计划结束时间</t>
  </si>
  <si>
    <t>工作部门</t>
  </si>
  <si>
    <t>工作班组</t>
  </si>
  <si>
    <t>工作班组全路径</t>
  </si>
  <si>
    <t>工作细类</t>
  </si>
  <si>
    <t>工作方式</t>
  </si>
  <si>
    <t>计划发布日期</t>
  </si>
  <si>
    <t>计划派工日期</t>
  </si>
  <si>
    <t>开工时间</t>
  </si>
  <si>
    <t>负责人</t>
  </si>
  <si>
    <t>负责人电话</t>
  </si>
  <si>
    <t>工作成员</t>
  </si>
  <si>
    <t>实际开始时间</t>
  </si>
  <si>
    <t>实际结束时间</t>
  </si>
  <si>
    <t>计划来源</t>
  </si>
  <si>
    <t>创建人</t>
  </si>
  <si>
    <t>主配网标识</t>
  </si>
  <si>
    <t>计划性质</t>
  </si>
  <si>
    <t>专业</t>
  </si>
  <si>
    <t>计划到期日期</t>
  </si>
  <si>
    <t>需要办票</t>
  </si>
  <si>
    <t>是否需要工器具</t>
  </si>
  <si>
    <t>是否纳入视频管控</t>
  </si>
  <si>
    <t>工作预估人数</t>
  </si>
  <si>
    <t>派工人</t>
  </si>
  <si>
    <t>风险等级</t>
  </si>
  <si>
    <t>风险值</t>
  </si>
  <si>
    <t>实施方式</t>
  </si>
  <si>
    <t>外单位名称</t>
  </si>
  <si>
    <t>关联工作票</t>
  </si>
  <si>
    <t>班长评价</t>
  </si>
  <si>
    <t>确认人</t>
  </si>
  <si>
    <t>确认时间</t>
  </si>
  <si>
    <t>执行中状态</t>
  </si>
  <si>
    <t>工作流状态</t>
  </si>
  <si>
    <t>创建时间</t>
  </si>
  <si>
    <t>作业任务类型</t>
  </si>
  <si>
    <t>需审批的临时任务</t>
  </si>
  <si>
    <t>工作结果</t>
  </si>
  <si>
    <t>备注</t>
  </si>
  <si>
    <t>供电局</t>
  </si>
  <si>
    <t>是否超期</t>
  </si>
  <si>
    <t>计划标签</t>
  </si>
  <si>
    <t>110kV西流盘秀鹿线</t>
  </si>
  <si>
    <t>交叉互联试验：110kV西流盘秀鹿线。</t>
  </si>
  <si>
    <t>待确认</t>
  </si>
  <si>
    <t>月计划</t>
  </si>
  <si>
    <t>SCWH0301231124001574</t>
  </si>
  <si>
    <t>2023-12-24 07:00:00</t>
  </si>
  <si>
    <t>2023-12-25 19:30:00</t>
  </si>
  <si>
    <t>天河数字输电运维中心第二小组</t>
  </si>
  <si>
    <t>中国南方电网有限责任公司/广东电网有限责任公司/广州供电局/输电管理二所/天河数字输电运维中心/天河数字输电运维中心第二小组</t>
  </si>
  <si>
    <t>2023-12-13</t>
  </si>
  <si>
    <t>2023-12-21 09:08:27</t>
  </si>
  <si>
    <t>2023-12-24 09:07:00</t>
  </si>
  <si>
    <t>徐豪</t>
  </si>
  <si>
    <t>18814098502</t>
  </si>
  <si>
    <t>李濛;张国熙;卢润戈</t>
  </si>
  <si>
    <t>2023-12-24 08:32:00</t>
  </si>
  <si>
    <t>2023-12-24 16:59:00</t>
  </si>
  <si>
    <t>手工录入</t>
  </si>
  <si>
    <t>卢润戈</t>
  </si>
  <si>
    <t>主网</t>
  </si>
  <si>
    <t>生产类</t>
  </si>
  <si>
    <t>输电电缆</t>
  </si>
  <si>
    <t>3</t>
  </si>
  <si>
    <t>低</t>
  </si>
  <si>
    <t>20.0</t>
  </si>
  <si>
    <t>自主开展</t>
  </si>
  <si>
    <t>2023-12-S1-158</t>
  </si>
  <si>
    <t>优</t>
  </si>
  <si>
    <t>已完工</t>
  </si>
  <si>
    <t>已审批</t>
  </si>
  <si>
    <t>2023-11-24 09:23:09</t>
  </si>
  <si>
    <t>计划性</t>
  </si>
  <si>
    <t>合格</t>
  </si>
  <si>
    <t>广州供电局</t>
  </si>
  <si>
    <t>华农站（110kV棠农线、110kV棠茶线华农乙支线）</t>
  </si>
  <si>
    <t>终端红外检测：避雷器红外检测：护套环流检测：华农站国电四维终端隐患排查。</t>
  </si>
  <si>
    <t>周计划</t>
  </si>
  <si>
    <t>SCWH0301231222005844</t>
  </si>
  <si>
    <t>测量</t>
  </si>
  <si>
    <t>2023-12-22 08:30:00</t>
  </si>
  <si>
    <t>2023-12-22 17:30:00</t>
  </si>
  <si>
    <t>2023-12-22</t>
  </si>
  <si>
    <t>2023-12-22 09:07:35</t>
  </si>
  <si>
    <t>2023-12-22 09:12:55</t>
  </si>
  <si>
    <t>黄炜恒</t>
  </si>
  <si>
    <t>13719263323</t>
  </si>
  <si>
    <t>李华英</t>
  </si>
  <si>
    <t>2023-12-22 09:14:18</t>
  </si>
  <si>
    <t>2023-12-22 16:48:00</t>
  </si>
  <si>
    <t>5</t>
  </si>
  <si>
    <t>28.0</t>
  </si>
  <si>
    <t>2023-12-24 08:58:00</t>
  </si>
  <si>
    <t>2023-12-22 09:05:55</t>
  </si>
  <si>
    <t>临时性</t>
  </si>
  <si>
    <t>广州市</t>
  </si>
  <si>
    <t>导线连接位置红外测温：合成绝缘子红外测温：220kV北浔甲乙线#20-#21、#55-#56，220kV北郭甲乙线#18-#19，220kV北石甲乙线#19-#20、#54-#55跨越高速铁路测温（12月第二次）</t>
  </si>
  <si>
    <t>SCWH0301231218009698</t>
  </si>
  <si>
    <t>2023-12-20 08:00:00</t>
  </si>
  <si>
    <t>2023-12-31 17:00:00</t>
  </si>
  <si>
    <t>白云数字输电运维中心第一小组</t>
  </si>
  <si>
    <t>中国南方电网有限责任公司/广东电网有限责任公司/广州供电局/输电管理二所/白云数字输电运维中心/白云数字输电运维中心第一小组</t>
  </si>
  <si>
    <t>2023-12-18</t>
  </si>
  <si>
    <t>2023-12-22 08:10:44</t>
  </si>
  <si>
    <t>2023-12-23 10:49:56</t>
  </si>
  <si>
    <t>13711229897</t>
  </si>
  <si>
    <t>刘汉章</t>
  </si>
  <si>
    <t>2023-12-22 08:53:00</t>
  </si>
  <si>
    <t>2023-12-22 12:53:00</t>
  </si>
  <si>
    <t>输电线路</t>
  </si>
  <si>
    <t>不区分电压等级</t>
  </si>
  <si>
    <t>可接受</t>
  </si>
  <si>
    <t>5.0</t>
  </si>
  <si>
    <t>2023-12-23 12:55:00</t>
  </si>
  <si>
    <t>2023-12-18 10:05:26</t>
  </si>
  <si>
    <t>导线连接位置红外测温：合成绝缘子红外测温：110kV郭嘉线#20-#21、110kV郭江线#20-#21、110kV郭北泉线#20-#21跨越高速铁路测温（12月第二次）</t>
  </si>
  <si>
    <t>SCWH0301231218011309</t>
  </si>
  <si>
    <t>2023-12-22 08:11:09</t>
  </si>
  <si>
    <t>2023-12-23 10:55:21</t>
  </si>
  <si>
    <t>2023-12-22 08:55:00</t>
  </si>
  <si>
    <t>2023-12-22 12:55:00</t>
  </si>
  <si>
    <t>2023-12-18 10:16:30</t>
  </si>
  <si>
    <t>导线连接位置红外测温：合成绝缘子红外测温：500kV罗北甲线#91-#92、500kV罗北乙线#86-#87跨越高速铁路测温（12月第二次）</t>
  </si>
  <si>
    <t>SCWH0301231218007211</t>
  </si>
  <si>
    <t>2023-12-22 08:11:29</t>
  </si>
  <si>
    <t>2023-12-23 10:56:41</t>
  </si>
  <si>
    <t>2023-12-22 08:57:00</t>
  </si>
  <si>
    <t>2023-12-22 13:57:00</t>
  </si>
  <si>
    <t>2023-12-18 09:44:00</t>
  </si>
  <si>
    <t>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t>
  </si>
  <si>
    <t>SCWH0301231214060318</t>
  </si>
  <si>
    <t>2023-12-18 08:00:00</t>
  </si>
  <si>
    <t>2023-12-24 17:30:00</t>
  </si>
  <si>
    <t>2023-12-22 08:10:15</t>
  </si>
  <si>
    <t>2023-12-23 10:45:35</t>
  </si>
  <si>
    <t>13760855846</t>
  </si>
  <si>
    <t>2023-12-22 08:46:00</t>
  </si>
  <si>
    <t>2023-12-22 15:46:00</t>
  </si>
  <si>
    <t>7.0</t>
  </si>
  <si>
    <t>2023-12-23 10:49:00</t>
  </si>
  <si>
    <t>2023-12-14 16:41:13</t>
  </si>
  <si>
    <t>石环隧道#5出入口~#8出入口</t>
  </si>
  <si>
    <t>电缆接头红外测温、护套环流检测：220kV石环甲线、220kV石环乙线、110kV石岭线</t>
  </si>
  <si>
    <t>年计划</t>
  </si>
  <si>
    <t>JH030120230116-004096</t>
  </si>
  <si>
    <t>2023-12-01 08:00:00</t>
  </si>
  <si>
    <t>2023-12-31 17:30:00</t>
  </si>
  <si>
    <t>2023-09-18</t>
  </si>
  <si>
    <t>2023-12-14 08:04:03</t>
  </si>
  <si>
    <t>2023-12-22 08:39:47</t>
  </si>
  <si>
    <t>卢秋庆</t>
  </si>
  <si>
    <t>13826291637</t>
  </si>
  <si>
    <t>刘源</t>
  </si>
  <si>
    <t>2023-12-22 08:39:58</t>
  </si>
  <si>
    <t>2023-12-22 11:38:00</t>
  </si>
  <si>
    <t>何国雄</t>
  </si>
  <si>
    <t>2023-12-23 10:43:00</t>
  </si>
  <si>
    <t>2023-01-16 11:34:28</t>
  </si>
  <si>
    <t>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t>
  </si>
  <si>
    <t>SCWH0301231214061107</t>
  </si>
  <si>
    <t>2023-12-21 07:59:01</t>
  </si>
  <si>
    <t>2023-12-22 08:10:26</t>
  </si>
  <si>
    <t>2023-12-21 08:13:00</t>
  </si>
  <si>
    <t>2023-12-21 12:13:00</t>
  </si>
  <si>
    <t>2023-12-14 16:49:32</t>
  </si>
  <si>
    <t>110kV车金甲线;110kV车金乙线</t>
  </si>
  <si>
    <t>护套环流检测：重要线路（11-12月）：110kV车金甲线、110kV车金乙线（220kV车城变电站、110kV金都变电站）</t>
  </si>
  <si>
    <t>JH030120230102-003713</t>
  </si>
  <si>
    <t>2023-12-01 08:30:00</t>
  </si>
  <si>
    <t>花都数字输电运维中心第三小组</t>
  </si>
  <si>
    <t>中国南方电网有限责任公司/广东电网有限责任公司/广州供电局/输电管理二所/花都数字输电运维中心/花都数字输电运维中心第三小组</t>
  </si>
  <si>
    <t>2023-11-23</t>
  </si>
  <si>
    <t>2023-12-19 09:28:57</t>
  </si>
  <si>
    <t>2023-12-20 08:55:21</t>
  </si>
  <si>
    <t>17324269480</t>
  </si>
  <si>
    <t>王冠群;薛国彬;周永发;钟誌</t>
  </si>
  <si>
    <t>2023-12-20 09:10:58</t>
  </si>
  <si>
    <t>2023-12-21 16:30:00</t>
  </si>
  <si>
    <t>钟誌</t>
  </si>
  <si>
    <t>8.0</t>
  </si>
  <si>
    <t>2023-12-S7-054</t>
  </si>
  <si>
    <t>2023-12-22 18:37:00</t>
  </si>
  <si>
    <t>2023-01-02 23:25:56</t>
  </si>
  <si>
    <t>已完成。</t>
  </si>
  <si>
    <t>220kV文田乙线;220kV花文甲线;220kV文田甲线;220kV花文乙线</t>
  </si>
  <si>
    <t>护套环流检测：一般线路（10-12月）：220kV花文甲线、220kV花文乙线、220kV文田甲线、220kV文田乙线（220kV文旅变电站、220kV百寿路终端场、220kV黄槐路终端场A场）</t>
  </si>
  <si>
    <t>JH030120230102-003717</t>
  </si>
  <si>
    <t>2023-12-19 09:28:58</t>
  </si>
  <si>
    <t>220kV文田乙线;220kV花文甲线;110kV文林线;110kV文游线;110kV文游田龙线;220kV文田甲线;220kV花文乙线</t>
  </si>
  <si>
    <t>护套环流检测：文旅隧道（#1出入口至#4出入口）电缆接头护套环流检测（10-12月）：220kV花文甲线、220kV花文乙线、220kV文田甲线、220kV文田乙线、110kV文林线、110kV文游线、110kV文游田龙线</t>
  </si>
  <si>
    <t>JH030120230103-000028</t>
  </si>
  <si>
    <t>2023-11-20</t>
  </si>
  <si>
    <t>2023-01-03 00:18:28</t>
  </si>
  <si>
    <t>220kV车林甲线;220kV车林乙线</t>
  </si>
  <si>
    <t>护套环流检测：一般线路（10-12月）：220kV车林甲线、220kV车林乙线（220kV红棉大道终端场、220kV林益变电站）</t>
  </si>
  <si>
    <t>JH030120230102-003732</t>
  </si>
  <si>
    <t>220kV文田乙线;220kV花文甲线;110kV文林线;110kV文游田龙线;220kV文田甲线;220kV花文乙线</t>
  </si>
  <si>
    <t>护套环流检测：文旅隧道（#4出入口至#7出入口）电缆接头护套环流检测（10-12月）：220kV花文甲线、220kV花文乙线、220kV文田甲线、220kV文田乙线、110kV文林线、110kV文游田龙线</t>
  </si>
  <si>
    <t>JH030120230103-000015</t>
  </si>
  <si>
    <t>220kV林武甲线;220kV林武乙线</t>
  </si>
  <si>
    <t>护套环流检测：重要线路（11-12月）：220kV林武甲线、220kV林武乙线（220kV林益变电站、220kV武广牵引站）</t>
  </si>
  <si>
    <t>JH030120230102-003708</t>
  </si>
  <si>
    <t>花都区</t>
  </si>
  <si>
    <t>架空输电线路红外测温：2023年第四季重要交叉跨越红外测温（2023年）。</t>
  </si>
  <si>
    <t>JH030120230102-003200</t>
  </si>
  <si>
    <t>2023-12-31 18:00:00</t>
  </si>
  <si>
    <t>2023-10-25</t>
  </si>
  <si>
    <t>2023-12-07 08:25:35</t>
  </si>
  <si>
    <t>2023-12-07 08:27:49</t>
  </si>
  <si>
    <t>13926290188</t>
  </si>
  <si>
    <t>高志辉;王冠群;杨和清</t>
  </si>
  <si>
    <t>2023-12-07 08:29:00</t>
  </si>
  <si>
    <t>2023-12-07 15:05:00</t>
  </si>
  <si>
    <t>2023-01-02 19:49:09</t>
  </si>
  <si>
    <t>接头红外检测：文旅隧道（#4出入口至#7出入口）电缆接头红外检测（10-12月）：220kV花文甲线、220kV花文乙线、220kV文田甲线、220kV文田乙线、110kV文林线、110kV文游田龙线</t>
  </si>
  <si>
    <t>JH030120230103-000013</t>
  </si>
  <si>
    <t>2023-12-18 16:52:30</t>
  </si>
  <si>
    <t>2023-12-20 08:22:00</t>
  </si>
  <si>
    <t>13710201115</t>
  </si>
  <si>
    <t>丁晨星;李刚;王冠群;薛国彬;窄毅栋;周永发</t>
  </si>
  <si>
    <t>2023-12-20 08:23:00</t>
  </si>
  <si>
    <t>2023-12-21 15:26:00</t>
  </si>
  <si>
    <t>10.0</t>
  </si>
  <si>
    <t>2023-12-22 18:03:00</t>
  </si>
  <si>
    <t>2023-01-03 00:14:08</t>
  </si>
  <si>
    <t>终端红外检测：一般线路（10-12月）：220kV花文甲线、220kV花文乙线、220kV文田甲线、220kV文田乙线（220kV文旅变电站、220kV百寿路终端场、220kV黄槐路终端场A场）</t>
  </si>
  <si>
    <t>JH030120230102-003520</t>
  </si>
  <si>
    <t>2023-12-18 16:52:34</t>
  </si>
  <si>
    <t>2023-01-02 21:19:16</t>
  </si>
  <si>
    <t>避雷器红外检测：一般线路（10-12月）：220kV花文甲线、220kV花文乙线、220kV文田甲线、220kV文田乙线（220kV文旅变电站、220kV百寿路终端场、220kV黄槐路终端场A场）</t>
  </si>
  <si>
    <t>JH030120230102-003697</t>
  </si>
  <si>
    <t>2023-12-18 16:52:33</t>
  </si>
  <si>
    <t>2023-01-02 23:19:34</t>
  </si>
  <si>
    <t>接头红外检测：文旅隧道（#1出入口至#4出入口）电缆接头红外检测（10-12月）：220kV花文甲线、220kV花文乙线、220kV文田甲线、220kV文田乙线、110kV文林线、110kV文游线、110kV文游田龙线</t>
  </si>
  <si>
    <t>JH030120230103-000014</t>
  </si>
  <si>
    <t>2023-12-18 16:52:32</t>
  </si>
  <si>
    <t>终端红外检测：重要线路（11-12月）：220kV林武甲线、220kV林武乙线（220kV林益变电站、220kV武广牵引站）</t>
  </si>
  <si>
    <t>JH030120230102-003349</t>
  </si>
  <si>
    <t>2023-12-19 08:51:00</t>
  </si>
  <si>
    <t>2023-12-22 17:26:50</t>
  </si>
  <si>
    <t>13826012774</t>
  </si>
  <si>
    <t>2023-12-19 08:28:00</t>
  </si>
  <si>
    <t>2023-12-19 17:34:00</t>
  </si>
  <si>
    <t>2023-12-22 17:59:00</t>
  </si>
  <si>
    <t>2023-01-02 20:56:37</t>
  </si>
  <si>
    <t>避雷器红外检测：一般线路（10-12月）：220kV车林甲线、220kV车林乙线（220kV红棉大道终端场、220kV林益变电站）</t>
  </si>
  <si>
    <t>JH030120230102-003691</t>
  </si>
  <si>
    <t>2023-12-19 08:51:01</t>
  </si>
  <si>
    <t>2023-01-02 23:15:45</t>
  </si>
  <si>
    <t>终端红外检测：重要线路（11-12月）：110kV车金甲线、110kV车金乙线（220kV车城变电站、110kV金都变电站）</t>
  </si>
  <si>
    <t>JH030120230102-003350</t>
  </si>
  <si>
    <t>终端红外检测：一般线路（10-12月）：220kV车林甲线、220kV车林乙线（220kV红棉大道终端场、220kV林益变电站）</t>
  </si>
  <si>
    <t>JH030120230102-003519</t>
  </si>
  <si>
    <t>500kV北增乙线;500kV北增甲线</t>
  </si>
  <si>
    <t>导线连接位置红外测温：500kV北增甲线导地线耐张线夹、接续管：#73-#78；500kV北增乙线导地线耐张线夹、接续管：#69-#74；
合成绝缘子红外测温：500kV北增甲线：#73-#78；500kV北增乙线：#69-#74；</t>
  </si>
  <si>
    <t>JH030120230104-006559</t>
  </si>
  <si>
    <t>2023-12-20 17:02:00</t>
  </si>
  <si>
    <t>白云数字输电运维中心第二小组</t>
  </si>
  <si>
    <t>中国南方电网有限责任公司/广东电网有限责任公司/广州供电局/输电管理二所/白云数字输电运维中心/白云数字输电运维中心第二小组</t>
  </si>
  <si>
    <t>2023-09-22</t>
  </si>
  <si>
    <t>2023-11-30 17:02:00</t>
  </si>
  <si>
    <t>2023-12-22 16:52:00</t>
  </si>
  <si>
    <t>13660113827</t>
  </si>
  <si>
    <t>陈志辉;容志松</t>
  </si>
  <si>
    <t>2023-12-18 17:00:00</t>
  </si>
  <si>
    <t>2023-12-20 16:55:00</t>
  </si>
  <si>
    <t>2023-01-04 09:39:33</t>
  </si>
  <si>
    <t>110kV从岗线;110kV绿兔甲线;110kV绿兔乙线</t>
  </si>
  <si>
    <t>导线连接位置红外测温：110kV绿兔甲线#23-#24；110kV绿兔乙线#23-#24；110kV从岗线#27-#28重要跨越测温</t>
  </si>
  <si>
    <t>SCWH0301231218004424</t>
  </si>
  <si>
    <t>2023-12-18 08:30:00</t>
  </si>
  <si>
    <t>从化数字输电运维中心第二小组</t>
  </si>
  <si>
    <t>中国南方电网有限责任公司/广东电网有限责任公司/广州供电局/输电管理二所/从化数字输电运维中心/从化数字输电运维中心第二小组</t>
  </si>
  <si>
    <t>2023-12-18 14:19:40</t>
  </si>
  <si>
    <t>2023-12-18 08:43:00</t>
  </si>
  <si>
    <t>15814804929</t>
  </si>
  <si>
    <t>2023-12-18 08:51:00</t>
  </si>
  <si>
    <t>2023-12-18 13:37:00</t>
  </si>
  <si>
    <t>2023-12-22 15:52:00</t>
  </si>
  <si>
    <t>2023-12-18 09:08:31</t>
  </si>
  <si>
    <t>测温：测温</t>
  </si>
  <si>
    <t>已发布(未派工)</t>
  </si>
  <si>
    <t>SCWH0301231222081610</t>
  </si>
  <si>
    <t>2023-12-25 08:30:00</t>
  </si>
  <si>
    <t>陈志辉BZ</t>
  </si>
  <si>
    <t>2023-12-22 14:45:35</t>
  </si>
  <si>
    <t>SCWH0301231222081642</t>
  </si>
  <si>
    <t>2023-12-22 14:45:41</t>
  </si>
  <si>
    <t>SCWH0301231222081637</t>
  </si>
  <si>
    <t>SCWH0301231222081705</t>
  </si>
  <si>
    <t>2023-12-22 14:45:53</t>
  </si>
  <si>
    <t>SCWH0301231222081702</t>
  </si>
  <si>
    <t>SCWH0301231222081699</t>
  </si>
  <si>
    <t>SCWH0301231222081697</t>
  </si>
  <si>
    <t>SCWH0301231222075993</t>
  </si>
  <si>
    <t>2023-12-25 08:00:00</t>
  </si>
  <si>
    <t>2023-12-22 14:18:33</t>
  </si>
  <si>
    <t>测量：测量</t>
  </si>
  <si>
    <t>SCWH0301231222081162</t>
  </si>
  <si>
    <t>2023-12-22 14:43:46</t>
  </si>
  <si>
    <t>石环隧道#1出入口~#5出入口</t>
  </si>
  <si>
    <t>电缆接头红外测温、护套环流检测：220kV石环甲线、220kV石环乙线、220kV环京线。</t>
  </si>
  <si>
    <t>待开工</t>
  </si>
  <si>
    <t>JH030120230116-004097</t>
  </si>
  <si>
    <t>2023-12-22 14:40:31</t>
  </si>
  <si>
    <t>2023-12-22 08:39:39</t>
  </si>
  <si>
    <t>2023-12-22 08:40:15</t>
  </si>
  <si>
    <t>2023-12-22 11:23:00</t>
  </si>
  <si>
    <t>SCWH0301231222076000</t>
  </si>
  <si>
    <t>2023-12-22 14:19:36</t>
  </si>
  <si>
    <t>SCWH0301231222076004</t>
  </si>
  <si>
    <t>2023-12-22 14:19:53</t>
  </si>
  <si>
    <t>SCWH0301231222076003</t>
  </si>
  <si>
    <t>SCWH0301231222076079</t>
  </si>
  <si>
    <t>2023-12-22 14:20:34</t>
  </si>
  <si>
    <t>SCWH0301231222076078</t>
  </si>
  <si>
    <t>SCWH0301231222076077</t>
  </si>
  <si>
    <t>SCWH0301231222076076</t>
  </si>
  <si>
    <t>220kV棠奥甲线、220kV棠奥乙线</t>
  </si>
  <si>
    <t>接头红外检测：护套环流检测：奥林隧道#1-#4下舱（3月1次，10-12月）。</t>
  </si>
  <si>
    <t>JH030120230114-000093</t>
  </si>
  <si>
    <t>2023-11-29</t>
  </si>
  <si>
    <t>2023-12-21 08:04:15</t>
  </si>
  <si>
    <t>2023-12-21 09:11:45</t>
  </si>
  <si>
    <t>卢玉嘉</t>
  </si>
  <si>
    <t>13580331880</t>
  </si>
  <si>
    <t>张国熙;李伟杰</t>
  </si>
  <si>
    <t>2023-12-21 09:30:00</t>
  </si>
  <si>
    <t>2023-12-21 16:47:00</t>
  </si>
  <si>
    <t>2023-12-21 16:49:00</t>
  </si>
  <si>
    <t>2023-01-14 03:44:44</t>
  </si>
  <si>
    <t>导线连接位置红外测温：合成绝缘子红外测温：220kV北浔甲乙线#96-#97、#125-#126，220kV石沥甲乙线#31-#32，220kV浔罗甲乙线#04-#05，#11-#12塔段重要跨越测温</t>
  </si>
  <si>
    <t>SCWH0301231214060806</t>
  </si>
  <si>
    <t>2023-12-21 07:57:45</t>
  </si>
  <si>
    <t>2023-12-22 07:27:21</t>
  </si>
  <si>
    <t>曾宇;马万里</t>
  </si>
  <si>
    <t>2023-12-21 08:27:00</t>
  </si>
  <si>
    <t>2023-12-21 15:27:00</t>
  </si>
  <si>
    <t>2023-12-22 08:05:00</t>
  </si>
  <si>
    <t>2023-12-14 16:45:19</t>
  </si>
  <si>
    <t>广州</t>
  </si>
  <si>
    <t>导线连接位置测温：汉太线#33-#34、汉云乙线#33-#34、汉雀甲乙线#34-#35重要跨越测温，汉太线、九佛乙支线树木核查</t>
  </si>
  <si>
    <t>SCWH0301231201014500</t>
  </si>
  <si>
    <t>2023-12-20 08:30:00</t>
  </si>
  <si>
    <t>2023-12-20</t>
  </si>
  <si>
    <t>2023-12-20 08:39:11</t>
  </si>
  <si>
    <t>13640215100</t>
  </si>
  <si>
    <t>陈志辉BZ;梁伟照</t>
  </si>
  <si>
    <t>2023-12-20 08:34:00</t>
  </si>
  <si>
    <t>2023-12-20 15:56:00</t>
  </si>
  <si>
    <t>2023-12-21 14:20:00</t>
  </si>
  <si>
    <t>2023-12-01 11:39:27</t>
  </si>
  <si>
    <t>220kV北嘉甲线;220kV北嘉乙线;220kV嘉凯甲线;220kV嘉凯乙线</t>
  </si>
  <si>
    <t>导线连接位置测温：220kV北嘉甲乙#21-#22，220kV嘉凯甲乙#24-#25重要跨越测温</t>
  </si>
  <si>
    <t>SCWH0301231220004372</t>
  </si>
  <si>
    <t>2023-12-20 08:43:00</t>
  </si>
  <si>
    <t>2023-12-20 08:46:12</t>
  </si>
  <si>
    <t>2023-12-20 08:47:53</t>
  </si>
  <si>
    <t>13925136331</t>
  </si>
  <si>
    <t>2023-12-20 08:47:00</t>
  </si>
  <si>
    <t>2023-12-20 11:35:00</t>
  </si>
  <si>
    <t>2023-12-20 08:42:50</t>
  </si>
  <si>
    <t>导线连接位置红外测温：500kV北增甲线#12-#13、#15-#16、北增乙线#12-#13、#15-#16、220kV北茶甲乙线#15-#16、北汉甲乙线#16-#17塔段</t>
  </si>
  <si>
    <t>SCWH0301231023001214</t>
  </si>
  <si>
    <t>2023-12-04 08:00:00</t>
  </si>
  <si>
    <t>2023-12-01</t>
  </si>
  <si>
    <t>2023-12-19 08:25:52</t>
  </si>
  <si>
    <t>2023-12-19 20:46:19</t>
  </si>
  <si>
    <t>13902272406</t>
  </si>
  <si>
    <t>陈志辉BZ;黄灿明</t>
  </si>
  <si>
    <t>2023-12-19 08:35:00</t>
  </si>
  <si>
    <t>2023-12-19 12:46:00</t>
  </si>
  <si>
    <t>2023-12-21 14:19:00</t>
  </si>
  <si>
    <t>2023-10-23 09:15:33</t>
  </si>
  <si>
    <t>110kV林乐公线;110kV文林线;110kV车金乙线</t>
  </si>
  <si>
    <t>合成绝缘子红外测温：禁飞区复合绝缘子测温：220kV花文甲乙线#72、220kV文田甲乙线#09、220kV林田线#44、110kV田龙甲线#14、110kV文游田龙线#20-2、110kV田平文线#09、110kV文林线#04、110kV益田甲线#66（2023年）。</t>
  </si>
  <si>
    <t>JH030120230102-003241</t>
  </si>
  <si>
    <t>2023-12-15 17:56:19</t>
  </si>
  <si>
    <t>2023-12-15 18:11:00</t>
  </si>
  <si>
    <t>16624750358</t>
  </si>
  <si>
    <t>2023-12-15 08:08:00</t>
  </si>
  <si>
    <t>38.0</t>
  </si>
  <si>
    <t>2023-12-21 11:01:00</t>
  </si>
  <si>
    <t>2023-01-02 20:24:52</t>
  </si>
  <si>
    <t>架空输电线路红外测温：2023年第四季度重要交叉跨越红外测温（2023年）。</t>
  </si>
  <si>
    <t>SCWH0301231208049959</t>
  </si>
  <si>
    <t>2023-12-08 08:30:00</t>
  </si>
  <si>
    <t>2023-12-08</t>
  </si>
  <si>
    <t>2023-12-11 08:30:54</t>
  </si>
  <si>
    <t>2023-12-11 08:36:14</t>
  </si>
  <si>
    <t>2023-12-11 08:37:00</t>
  </si>
  <si>
    <t>2023-12-11 15:27:00</t>
  </si>
  <si>
    <t>张礼树</t>
  </si>
  <si>
    <t>2023-12-21 11:00:00</t>
  </si>
  <si>
    <t>2023-12-08 17:59:54</t>
  </si>
  <si>
    <t>花都一组重要交叉跨越点</t>
  </si>
  <si>
    <t>弧垂测量：花都一组重要交叉跨越点弧垂测量</t>
  </si>
  <si>
    <t>SCWH0301231221026662</t>
  </si>
  <si>
    <t>花都数字输电运维中心第一小组</t>
  </si>
  <si>
    <t>中国南方电网有限责任公司/广东电网有限责任公司/广州供电局/输电管理二所/花都数字输电运维中心/花都数字输电运维中心第一小组</t>
  </si>
  <si>
    <t>2023-12-21</t>
  </si>
  <si>
    <t>220V</t>
  </si>
  <si>
    <t>2023-12-21 10:30:16</t>
  </si>
  <si>
    <t>导线连接位置红外测温：500kV北增甲线#01-#02、#36-#37、#39-#40塔段、500kV北增乙线#01-#02、#36-#37、#37-#38塔段</t>
  </si>
  <si>
    <t>SCWH0301231201015029</t>
  </si>
  <si>
    <t>2023-12-04 08:30:00</t>
  </si>
  <si>
    <t>2023-12-18 15:59:26</t>
  </si>
  <si>
    <t>2023-12-19 08:42:00</t>
  </si>
  <si>
    <t>容志松;卢启和;张春勇</t>
  </si>
  <si>
    <t>2023-12-18 08:44:00</t>
  </si>
  <si>
    <t>2023-12-18 14:44:00</t>
  </si>
  <si>
    <t>9.0</t>
  </si>
  <si>
    <t>2023-12-21 08:33:00</t>
  </si>
  <si>
    <t>2023-12-01 11:45:52</t>
  </si>
  <si>
    <t>导线连接位置测温：110kV茶均线#18-#19，110kV嘉龙线线路隐患排查</t>
  </si>
  <si>
    <t>SCWH0301231201015031</t>
  </si>
  <si>
    <t>2023-12-15 08:45:14</t>
  </si>
  <si>
    <t>2023-12-15 09:37:00</t>
  </si>
  <si>
    <t>2023-12-15 13:43:00</t>
  </si>
  <si>
    <t>2023-12-15 16:33:00</t>
  </si>
  <si>
    <t>凯旋隧道、石凯隧道（凯旋#1出入口至航云#10出入口）</t>
  </si>
  <si>
    <t>电缆接头红外测温、护套环流检测：220kV凯航甲线;220kV凯航乙线;220kV石凯甲线;220kV石凯乙线;110kV凯鹤线;110kV凯鹤泰集线;110kV凯夏坪线;110kV凯陈夏隆线;110kV凯陈夏苗航线</t>
  </si>
  <si>
    <t>JH030120230116-004131</t>
  </si>
  <si>
    <t>2023-11-24</t>
  </si>
  <si>
    <t>2023-12-18 08:18:34</t>
  </si>
  <si>
    <t>2023-12-18 08:37:00</t>
  </si>
  <si>
    <t>江泽辉</t>
  </si>
  <si>
    <t>13728061454</t>
  </si>
  <si>
    <t>徐龙;陈其来;刘子瑜</t>
  </si>
  <si>
    <t>2023-12-18 09:04:00</t>
  </si>
  <si>
    <t>2023-12-19 08:33:00</t>
  </si>
  <si>
    <t>2023-12-21 08:32:00</t>
  </si>
  <si>
    <t>2023-01-16 11:35:57</t>
  </si>
  <si>
    <t>导线连接位置测温：500kV北增甲乙#05-#08，#12-#13，重要跨越测温。</t>
  </si>
  <si>
    <t>SCWH0301231201015026</t>
  </si>
  <si>
    <t>2023-12-13 08:29:21</t>
  </si>
  <si>
    <t>2023-12-13 08:38:32</t>
  </si>
  <si>
    <t>陈志辉;陈志辉BZ;梁伟照</t>
  </si>
  <si>
    <t>2023-12-13 08:38:00</t>
  </si>
  <si>
    <t>2023-12-13 12:45:00</t>
  </si>
  <si>
    <t>2023-12-13 16:07:00</t>
  </si>
  <si>
    <t>2023-12-01 11:45:47</t>
  </si>
  <si>
    <t>导线连接位置测温：110kV九佛甲#14-#15，九佛乙#21-#22，220kV汉雀甲乙#48-#49</t>
  </si>
  <si>
    <t>SCWH0301231201015027</t>
  </si>
  <si>
    <t>2023-12-14 08:39:19</t>
  </si>
  <si>
    <t>2023-12-14 08:59:06</t>
  </si>
  <si>
    <t>13538990345</t>
  </si>
  <si>
    <t>2023-12-14 08:43:00</t>
  </si>
  <si>
    <t>2023-12-14 14:38:00</t>
  </si>
  <si>
    <t>2023-12-14 16:45:00</t>
  </si>
  <si>
    <t>500kV蓄北线</t>
  </si>
  <si>
    <t>重要交叉跨越红外测温：500kV蓄北线#8-#9塔段测温</t>
  </si>
  <si>
    <t>SCWH0301231220004369</t>
  </si>
  <si>
    <t>2023-12-20 17:30:00</t>
  </si>
  <si>
    <t>从化数字输电运维中心第一小组</t>
  </si>
  <si>
    <t>中国南方电网有限责任公司/广东电网有限责任公司/广州供电局/输电管理二所/从化数字输电运维中心/从化数字输电运维中心第一小组</t>
  </si>
  <si>
    <t>2023-12-20 09:13:34</t>
  </si>
  <si>
    <t>2023-12-20 09:22:30</t>
  </si>
  <si>
    <t>13640765333</t>
  </si>
  <si>
    <t>李思源</t>
  </si>
  <si>
    <t>2023-12-20 08:58:00</t>
  </si>
  <si>
    <t>2023-12-20 15:40:00</t>
  </si>
  <si>
    <t>2023-12-20 08:42:43</t>
  </si>
  <si>
    <t>110kV从明森线</t>
  </si>
  <si>
    <t>重要交叉跨越红外测温：110kV从明森线#05-#06塔段测温</t>
  </si>
  <si>
    <t>SCWH0301231219004829</t>
  </si>
  <si>
    <t>2023-12-19 08:30:00</t>
  </si>
  <si>
    <t>2023-12-19 17:30:00</t>
  </si>
  <si>
    <t>2023-12-19</t>
  </si>
  <si>
    <t>2023-12-19 09:13:46</t>
  </si>
  <si>
    <t>2023-12-19 09:22:00</t>
  </si>
  <si>
    <t>18620916225</t>
  </si>
  <si>
    <t>2023-12-19 08:49:00</t>
  </si>
  <si>
    <t>2023-12-19 16:49:00</t>
  </si>
  <si>
    <t>2023-12-20 16:48:00</t>
  </si>
  <si>
    <t>2023-12-19 09:00:10</t>
  </si>
  <si>
    <t>重要交叉跨越红外测温：500kV蓄北线#136-#137、#159-#160塔段测温</t>
  </si>
  <si>
    <t>SCWH0301231219004817</t>
  </si>
  <si>
    <t>2023-12-19 09:14:09</t>
  </si>
  <si>
    <t>2023-12-20 16:40:34</t>
  </si>
  <si>
    <t>18620913765</t>
  </si>
  <si>
    <t>2023-12-19 08:40:00</t>
  </si>
  <si>
    <t>2023-12-19 14:40:00</t>
  </si>
  <si>
    <t>重要交叉跨越红外测温：500kV蓄北线#223-#224、#228-#229塔段测温</t>
  </si>
  <si>
    <t>SCWH0301231218002904</t>
  </si>
  <si>
    <t>2023-12-18 17:30:00</t>
  </si>
  <si>
    <t>2023-12-18 09:03:29</t>
  </si>
  <si>
    <t>2023-12-18 09:08:00</t>
  </si>
  <si>
    <t>2023-12-18 13:08:00</t>
  </si>
  <si>
    <t>2023-12-20 16:42:00</t>
  </si>
  <si>
    <t>2023-12-18 08:40:07</t>
  </si>
  <si>
    <t>110kV从明森线、110kV森养甲线云星甲支线</t>
  </si>
  <si>
    <t>重要交叉跨越红外测温：110kV从明森线#05-#06、#92-#93、110kV森养甲线云星甲支线#10-#11、#13-#14塔段测温</t>
  </si>
  <si>
    <t>SCWH0301231218002877</t>
  </si>
  <si>
    <t>2023-12-18 09:05:57</t>
  </si>
  <si>
    <t>2023-12-18 18:41:45</t>
  </si>
  <si>
    <t>2023-12-18 09:41:00</t>
  </si>
  <si>
    <t>2023-12-18 15:41:00</t>
  </si>
  <si>
    <t>2023-12-20 16:38:00</t>
  </si>
  <si>
    <t>2023-12-18 08:39:53</t>
  </si>
  <si>
    <t>从科甲乙线、从木丙丁线</t>
  </si>
  <si>
    <t>导线连接位置红外测温：合成绝缘子红外测温：500kV从科甲乙线#01-#04、从木丙丁线#01-#04；</t>
  </si>
  <si>
    <t>JH030120230111-014617</t>
  </si>
  <si>
    <t>2023-11-01 08:00:00</t>
  </si>
  <si>
    <t>天河数字输电运维中心第一小组</t>
  </si>
  <si>
    <t>中国南方电网有限责任公司/广东电网有限责任公司/广州供电局/输电管理二所/天河数字输电运维中心/天河数字输电运维中心第一小组</t>
  </si>
  <si>
    <t>2023-08-23</t>
  </si>
  <si>
    <t>2023-12-12 08:35:16</t>
  </si>
  <si>
    <t>2023-12-12 09:25:35</t>
  </si>
  <si>
    <t>13422322313</t>
  </si>
  <si>
    <t>2023-12-13 08:31:00</t>
  </si>
  <si>
    <t>2023-12-13 15:31:00</t>
  </si>
  <si>
    <t>2023-01-11 23:14:30</t>
  </si>
  <si>
    <t>从科甲线、从科乙线、从木丙线、从木丁线</t>
  </si>
  <si>
    <t>导线连接位置红外测温：合成绝缘子红外测温：500kV从科甲乙线#05-#06、从木丙丁线#05-#06；</t>
  </si>
  <si>
    <t>JH030120230111-014610</t>
  </si>
  <si>
    <t>2023-12-12 08:36:50</t>
  </si>
  <si>
    <t>2023-12-12 08:46:39</t>
  </si>
  <si>
    <t>13902251685</t>
  </si>
  <si>
    <t>2023-12-12 08:47:47</t>
  </si>
  <si>
    <t>2023-12-12 16:25:00</t>
  </si>
  <si>
    <t>2023-01-11 23:08:27</t>
  </si>
  <si>
    <t>110kV天体林太线、110kV猎雅凌线</t>
  </si>
  <si>
    <t>局放测试：110kV天体林太线、110kV猎雅凌线接头局放测量。</t>
  </si>
  <si>
    <t>SCWH0301231215032738</t>
  </si>
  <si>
    <t>2023-12-15</t>
  </si>
  <si>
    <t>2023-12-15 12:48:22</t>
  </si>
  <si>
    <t>2023-12-18 08:56:00</t>
  </si>
  <si>
    <t>李濛</t>
  </si>
  <si>
    <t>13163283118</t>
  </si>
  <si>
    <t>卢润戈;谢文卓</t>
  </si>
  <si>
    <t>2023-12-18 09:07:00</t>
  </si>
  <si>
    <t>2023-12-19 16:20:00</t>
  </si>
  <si>
    <t>33.0</t>
  </si>
  <si>
    <t>2023-12-S2-103</t>
  </si>
  <si>
    <t>2023-12-20 09:20:00</t>
  </si>
  <si>
    <t>2023-12-15 12:46:34</t>
  </si>
  <si>
    <t>220kV北茶甲线;220kV北嘉甲线;500kV北增乙线;500kV北增甲线;220kV北茶乙线;220kV北嘉乙线;220kV北汉甲线;220kV北汉乙线</t>
  </si>
  <si>
    <t>(复制)(复制)导线连接位置测温：220kV北茶甲乙线#8-#9,220kV北汉甲乙#8-#9，220kV退运北汉#9-#10，220kV北嘉甲乙#14-#15，500kV北增甲乙，110kV汉嘉线元洲乙支线#5-#6,110kV嘉人线元洲甲支线#5-#6</t>
  </si>
  <si>
    <t>SCWH0301231220004389</t>
  </si>
  <si>
    <t>2023-12-27 08:43:00</t>
  </si>
  <si>
    <t>2023-12-06 08:33:44</t>
  </si>
  <si>
    <t>13926009990</t>
  </si>
  <si>
    <t>黄灿明;陈志辉BZ</t>
  </si>
  <si>
    <t>2023-12-20 08:43:03</t>
  </si>
  <si>
    <t>(复制)导线连接位置测温：220kV北茶甲乙线#8-#9,220kV北汉甲乙#8-#9，220kV退运北汉#9-#10，220kV北嘉甲乙#14-#15，500kV北增甲乙，110kV汉嘉线元洲乙支线#5-#6,110kV嘉人线元洲甲支线#5-#6</t>
  </si>
  <si>
    <t>SCWH0301231220004373</t>
  </si>
  <si>
    <t>110kV茶汉乙线;220kV北茶甲线;110kV茶汉甲线;220kV北茶乙线;110kV茶纲线</t>
  </si>
  <si>
    <t>(复制)(复制)导线连接位置测温：110kV茶汉甲乙线#22-#23，#15-#16,110kV茶纲线#23-#24，#16-#17,220kV北茶甲乙#53-#54</t>
  </si>
  <si>
    <t>SCWH0301231220004388</t>
  </si>
  <si>
    <t>2023-12-06 08:41:31</t>
  </si>
  <si>
    <t>导线连接位置红外测温：合成绝缘子红外测温：220kV北浔甲乙线#72-#74、#93-#94，220kV北石甲乙线#72-#73、#80-#81、#85-#86、220kV石沥甲乙线#07-#08、#14-#15，110kV石塘甲乙线#03-#05、#14-#15、#32-#33重要跨越测温</t>
  </si>
  <si>
    <t>SCWH0301231214061033</t>
  </si>
  <si>
    <t>2023-12-19 07:54:26</t>
  </si>
  <si>
    <t>2023-12-20 08:13:14</t>
  </si>
  <si>
    <t>18620168033</t>
  </si>
  <si>
    <t>2023-12-19 08:14:00</t>
  </si>
  <si>
    <t>2023-12-19 11:15:00</t>
  </si>
  <si>
    <t>2023-12-20 08:28:00</t>
  </si>
  <si>
    <t>2023-12-14 16:47:31</t>
  </si>
  <si>
    <t>导线连接位置红外测温：合成绝缘子红外测温：110kV罗石线#02-#03、#11-#12、#24-1-#25，110kV罗槎线#02-#03、#11-#12，110kV石槎线#15-#16、110kV罗石线同德甲支线#00-#01,110kV罗槎线同德乙支线#00-#01，110kV三景桂线#05-#07塔段重要跨越测温。</t>
  </si>
  <si>
    <t>SCWH0301231215043418</t>
  </si>
  <si>
    <t>2023-12-19 07:53:35</t>
  </si>
  <si>
    <t>2023-12-19 08:31:00</t>
  </si>
  <si>
    <t>2023-12-19 08:41:00</t>
  </si>
  <si>
    <t>2023-12-19 16:08:00</t>
  </si>
  <si>
    <t>2023-12-20 08:04:00</t>
  </si>
  <si>
    <t>2023-12-15 15:06:55</t>
  </si>
  <si>
    <t>导线连接位置测温：110kV茶汉甲乙线#28-#29，110kV茶纲线#33-#34，220kV北茶甲乙#31-#32，#34-#35，220kV北汉甲乙线#32-#33，#35-#36</t>
  </si>
  <si>
    <t>SCWH0301231201015032</t>
  </si>
  <si>
    <t>2023-12-07 08:26:53</t>
  </si>
  <si>
    <t>2023-12-19 06:40:00</t>
  </si>
  <si>
    <t>梁嘉亮;容志松;卢启和</t>
  </si>
  <si>
    <t>110kV益田甲线;220kV林田线;110kV林乐公线;110kV田军线;110kV车平文线;110kV林军线杨屋乙支线;110kV田杨线;110kV车新镜线;220kV花文甲线;110kV文林线;220kV花文乙线</t>
  </si>
  <si>
    <t>架空输电线路红外测温：重要交叉跨越红外测温（2023年12月第1次）：220kV花文甲乙线#08-#09、#14-#16、林田线#03-#06、#12-#14、110kV益田甲线#15-#16、#27-#29、文林线#31-#33、#44-#45、林乐公线#16-#17、车新镜线#42-#43、#46-#47、车平文线#42-#43、#46-#47、田军线#34-#35、#55-#56田杨线#34-#35、林军线杨屋乙支线#06-#07。</t>
  </si>
  <si>
    <t>JH030120230102-003236</t>
  </si>
  <si>
    <t>2023-12-19 16:25:44</t>
  </si>
  <si>
    <t>薛国彬</t>
  </si>
  <si>
    <t>13342843147</t>
  </si>
  <si>
    <t>高志辉;李刚;黎健民</t>
  </si>
  <si>
    <t>2023-01-02 20:21:57</t>
  </si>
  <si>
    <t>220kV韶林线（退运）;110kV镜龙畔线;220kV北镜甲线;220kV镜田甲线;220kV北镜乙线;220kV镜田乙线;110kV镜合龙凤文线</t>
  </si>
  <si>
    <t>测量交叉跨越：架空线路弧垂测量：220kV北镜甲乙线#01-#02、#04-#05、#09-#10、镜田甲乙线#16-#17、韶林线（退运）及备用线路#407-#408、#409-#410、110kV镜龙畔线#12-1-#13-1、镜合龙凤文线#13-1-#14-1炭芙线（退运）及备用线路#95-#95+1、#99-#101（12月25日）。</t>
  </si>
  <si>
    <t>SCWH0301231208049960</t>
  </si>
  <si>
    <t>2023-12-08 08:31:32</t>
  </si>
  <si>
    <t>13926290928</t>
  </si>
  <si>
    <t>李刚;杨和清</t>
  </si>
  <si>
    <t>重要交叉跨越红外测温：500kV蓄北线#198-#199、#199-#199+1、#200-#201、#211-#212、#214-#215、#216-#217塔段测温</t>
  </si>
  <si>
    <t>SCWH0301231215002541</t>
  </si>
  <si>
    <t>2023-12-15 08:30:00</t>
  </si>
  <si>
    <t>2023-12-15 17:30:00</t>
  </si>
  <si>
    <t>2023-12-18 08:38:20</t>
  </si>
  <si>
    <t>2023-12-18 08:52:03</t>
  </si>
  <si>
    <t>2023-12-15 08:52:00</t>
  </si>
  <si>
    <t>2023-12-15 14:52:00</t>
  </si>
  <si>
    <t>2023-12-19 11:45:00</t>
  </si>
  <si>
    <t>2023-12-15 08:27:52</t>
  </si>
  <si>
    <t>110kV天体林太线</t>
  </si>
  <si>
    <t>局放测试：110kV天体林太线太古隧道内接头局放测量。</t>
  </si>
  <si>
    <t>SCWH0301231212026202</t>
  </si>
  <si>
    <t>2023-12-14 08:30:00</t>
  </si>
  <si>
    <t>2023-12-14 17:30:00</t>
  </si>
  <si>
    <t>2023-12-12</t>
  </si>
  <si>
    <t>2023-12-13 08:36:41</t>
  </si>
  <si>
    <t>2023-12-14 14:39:15</t>
  </si>
  <si>
    <t>2023-12-14 14:44:00</t>
  </si>
  <si>
    <t>2023-12-14 16:43:00</t>
  </si>
  <si>
    <t>39.0</t>
  </si>
  <si>
    <t>2023-12-S2-085</t>
  </si>
  <si>
    <t>2023-12-18 18:18:00</t>
  </si>
  <si>
    <t>2023-12-12 14:52:27</t>
  </si>
  <si>
    <t>110kV流吕线、110kV流森线、110kV森良甲线、110kV森吕线、110kV森桃线、110kV森温线、110kV森良乙线、110kV森养甲线、110kV森养乙线、110kV森温线宝珠乙支线</t>
  </si>
  <si>
    <t>重要交叉跨越红外测温：110kV流吕线#6-#7、110kV流森线#18-#19、110kV森良甲线#5-#6、110kV森吕线#5-#6、110kV森桃线#5-#6、110kV森温线#5-#6、110kV森良乙线#5-#6、110kV森养甲线#26-#27、110kV森养乙线#26-#27、110kV森温线宝珠乙支线#7-#8塔段测温</t>
  </si>
  <si>
    <t>SCWH0301231212000828</t>
  </si>
  <si>
    <t>2023-12-13 08:30:00</t>
  </si>
  <si>
    <t>2023-12-13 17:30:00</t>
  </si>
  <si>
    <t>2023-12-13 16:25:47</t>
  </si>
  <si>
    <t>2023-12-13 09:30:00</t>
  </si>
  <si>
    <t>18924157351</t>
  </si>
  <si>
    <t>李思源;戚俊杰</t>
  </si>
  <si>
    <t>2023-12-13 12:51:00</t>
  </si>
  <si>
    <t>2023-12-18 17:28:00</t>
  </si>
  <si>
    <t>2023-12-12 08:43:16</t>
  </si>
  <si>
    <t>110kV金机线;110kV空机线</t>
  </si>
  <si>
    <t>避雷器红外检测：空机线、金机线避雷器红外检测工作（2023年12月）</t>
  </si>
  <si>
    <t>JH030120221229-087125</t>
  </si>
  <si>
    <t>2023-11-27</t>
  </si>
  <si>
    <t>2023-12-18 09:31:28</t>
  </si>
  <si>
    <t>2023-12-18 08:27:00</t>
  </si>
  <si>
    <t>13640765339</t>
  </si>
  <si>
    <t>江展滔;黎国强;衷颢元</t>
  </si>
  <si>
    <t>2023-12-18 09:31:00</t>
  </si>
  <si>
    <t>2023-12-18 15:38:00</t>
  </si>
  <si>
    <t>2023-12-18 16:38:00</t>
  </si>
  <si>
    <t>2022-12-29 16:09:42</t>
  </si>
  <si>
    <t>电缆接头红外检测：机场北隧道电缆接头红外检测工作（2023年12月）</t>
  </si>
  <si>
    <t>JH030120221229-087133</t>
  </si>
  <si>
    <t>2023-12-18 09:31:29</t>
  </si>
  <si>
    <t>13.0</t>
  </si>
  <si>
    <t>终端红外检测：空机线、金机线终端红外检测工作（2023年12月）</t>
  </si>
  <si>
    <t>JH030120221229-087130</t>
  </si>
  <si>
    <t>2023-12-18 09:31:24</t>
  </si>
  <si>
    <t>护套环流检测：空机线、金机线电缆接头护套环流检测工作（2023年12月）</t>
  </si>
  <si>
    <t>JH030120221229-087128</t>
  </si>
  <si>
    <t>2023-12-18 09:31:26</t>
  </si>
  <si>
    <t>110kV从街乙线</t>
  </si>
  <si>
    <t>导线连接位置红外测温：一月一测：110kV从街乙线#39-#40</t>
  </si>
  <si>
    <t>SCWH0301231123009315</t>
  </si>
  <si>
    <t>2023-12-07 09:07:46</t>
  </si>
  <si>
    <t>2023-12-07 08:53:00</t>
  </si>
  <si>
    <t>2023-12-07 09:02:00</t>
  </si>
  <si>
    <t>2023-12-07 11:53:00</t>
  </si>
  <si>
    <t>2023-12-18 14:20:00</t>
  </si>
  <si>
    <t>2023-11-23 14:27:06</t>
  </si>
  <si>
    <t>110kV从岗线</t>
  </si>
  <si>
    <t>导线连接位置红外测温：110kV从岗线电缆01头B相线夹发热处理后测温</t>
  </si>
  <si>
    <t>SCWH0301231211001237</t>
  </si>
  <si>
    <t>2023-12-11 08:30:00</t>
  </si>
  <si>
    <t>2023-12-17 17:30:00</t>
  </si>
  <si>
    <t>2023-12-11</t>
  </si>
  <si>
    <t>2023-12-11 14:21:07</t>
  </si>
  <si>
    <t>2023-12-11 08:40:00</t>
  </si>
  <si>
    <t>2023-12-11 08:42:00</t>
  </si>
  <si>
    <t>2023-12-11 16:25:00</t>
  </si>
  <si>
    <t>2023-12-11 08:48:08</t>
  </si>
  <si>
    <t>110kV从兔线;220kV绿从甲线;220kV绿从乙线</t>
  </si>
  <si>
    <t>导线连接位置红外测温：220kV绿从甲线#19-#20、#34-#35、#38-#39、#45-#46；220kV绿从乙线#19-#20、#34-#35、#38-#39、#45-#46重要跨越测温</t>
  </si>
  <si>
    <t>SCWH0301231211001232</t>
  </si>
  <si>
    <t>2023-12-11 14:20:47</t>
  </si>
  <si>
    <t>2023-12-11 09:06:00</t>
  </si>
  <si>
    <t>13922397908</t>
  </si>
  <si>
    <t>2023-12-11 09:08:00</t>
  </si>
  <si>
    <t>2023-12-11 12:22:00</t>
  </si>
  <si>
    <t>220kV森从甲线;110kV从兔线;110kV从明甲线;220kV绿从甲线;220kV绿从乙线;220kV从从乙线;220kV从从甲线;220kV森从乙线</t>
  </si>
  <si>
    <t>导线连接位置红外测温：220kV绿从甲线#51-#52、#53-#54；220kV绿从乙线#51-#52、#53-#54；220kV从从甲线#35-#36、#36-#37；220kV从从乙线#35-#36、#36-#37；220kV森从甲线#129-#130、#130-#131；220kV森从乙线#85-#86、#87-#88；110kV从兔线#04-##05、#13-#14；110kV从明甲线#05-#06重要跨越测温</t>
  </si>
  <si>
    <t>SCWH0301231212000862</t>
  </si>
  <si>
    <t>2023-12-12 14:51:24</t>
  </si>
  <si>
    <t>2023-12-12 09:21:00</t>
  </si>
  <si>
    <t>2023-12-12 12:03:00</t>
  </si>
  <si>
    <t>2023-12-12 08:43:37</t>
  </si>
  <si>
    <t>220kV森从甲线;220kV森从乙线;220kV汤森甲线</t>
  </si>
  <si>
    <t>导线连接位置红外测温：220kV森从乙线#54-#55、#75-#76；220kV森从甲线#50-#51；220kV汤森甲线#39、#44-#45、#57-#58重要跨越测温</t>
  </si>
  <si>
    <t>SCWH0301231213001338</t>
  </si>
  <si>
    <t>2023-12-13 15:42:36</t>
  </si>
  <si>
    <t>2023-12-13 09:16:00</t>
  </si>
  <si>
    <t>2023-12-13 12:05:00</t>
  </si>
  <si>
    <t>2023-12-13 08:40:49</t>
  </si>
  <si>
    <t>220kV森从甲线;110kV从兔线;110kV绿兔甲线;110kV绿兔乙线;220kV从从乙线;220kV从从甲线</t>
  </si>
  <si>
    <t>导线连接位置红外测温：220kV森从甲线#83-#84、#86-#87、#98-#99、#101-#102、#108-#109；220kV从从甲线#05-#06、#07-#08、#14-#15；220kV从从乙线#05-#06、#07-#08、#14-#15；110kV从兔线#43-#44；110kV绿兔甲线#50-#51；110kV绿兔乙线#50-#51重要跨越测温</t>
  </si>
  <si>
    <t>SCWH0301231214001432</t>
  </si>
  <si>
    <t>2023-12-14</t>
  </si>
  <si>
    <t>2023-12-14 12:01:10</t>
  </si>
  <si>
    <t>2023-12-14 08:42:00</t>
  </si>
  <si>
    <t>2023-12-14 08:52:00</t>
  </si>
  <si>
    <t>2023-12-14 12:37:00</t>
  </si>
  <si>
    <t>2023-12-14 08:49:16</t>
  </si>
  <si>
    <t>220kV森从甲线;110kV明聚线;110kV聚兔线;110kV兔万线</t>
  </si>
  <si>
    <t>导线连接位置红外测温：220kV森从甲线#70-#71、#81-#82；110kV明聚线#33-#34、#46-#47；110kV聚兔线#29-#30、#32-#33、110kV兔万线#02-#03、#05-#06重要跨越测温</t>
  </si>
  <si>
    <t>SCWH0301231214000819</t>
  </si>
  <si>
    <t>2023-12-14 12:02:04</t>
  </si>
  <si>
    <t>2023-12-14 08:55:00</t>
  </si>
  <si>
    <t>18826484159</t>
  </si>
  <si>
    <t>2023-12-14 15:55:00</t>
  </si>
  <si>
    <t>12.0</t>
  </si>
  <si>
    <t>2023-12-14 08:31:35</t>
  </si>
  <si>
    <t>220kV森从甲线;110kV温城线;220kV森从乙线;220kV汤森乙线;220kV汤森甲线</t>
  </si>
  <si>
    <t>导线连接位置红外测温：220kV森从甲线#01-#02、#03-#04、#10-#11；220kV森从乙线#01-#02、#03-#04、#10-#11、220kV汤森甲线#102-#103、#110-#111；220kV汤森乙线#100-#101、#108-#109；110kV温城线#02-#03重要跨越测温</t>
  </si>
  <si>
    <t>SCWH0301231215004400</t>
  </si>
  <si>
    <t>2023-12-15 11:32:58</t>
  </si>
  <si>
    <t>2023-12-15 08:35:00</t>
  </si>
  <si>
    <t>2023-12-15 08:48:00</t>
  </si>
  <si>
    <t>2023-12-15 12:35:00</t>
  </si>
  <si>
    <t>2023-12-15 08:57:46</t>
  </si>
  <si>
    <t>110kV从街乙线;110kV从街甲线;110kV从佛线;110kV从温线;110kV从城线;110kV温城线;110kV从云线</t>
  </si>
  <si>
    <t>导线连接位置红外测温：110kV从街甲线#26-#27、#39-#40；110kV从街乙线#26-#27、#39-#40；110kV从温线#22-#23、#31-#32；110kV从云线#22-#23、#31-#32；110kV温城线#13-#14、#22-#23、#34-#35；110kV从城线#12-#13；110kV从佛线#10-#11重要跨越测温</t>
  </si>
  <si>
    <t>SCWH0301231215004395</t>
  </si>
  <si>
    <t>2023-12-15 11:32:31</t>
  </si>
  <si>
    <t>2023-12-15 09:09:00</t>
  </si>
  <si>
    <t>2023-12-15 12:10:00</t>
  </si>
  <si>
    <t>导线连接位置红外测温：合成绝缘子红外测温：500kV罗北甲线#74-#75、#78-#80、#86-#89、#91-#94、#97-#98，#102-#103、500kV罗北乙线#71-#72、#74-#77、#82-#84、#86-#89、#93-#94，#98-#99塔段重要跨越测温</t>
  </si>
  <si>
    <t>SCWH0301231214062772</t>
  </si>
  <si>
    <t>2023-12-14 16:55:11</t>
  </si>
  <si>
    <t>导线连接位置红外测温：合成绝缘子红外测温：110kV芳花增甲乙线冲口甲乙支线#10-#12重要跨越测温</t>
  </si>
  <si>
    <t>SCWH0301231214062501</t>
  </si>
  <si>
    <t>2023-12-14 16:54:22</t>
  </si>
  <si>
    <t>导线连接位置红外测温：合成绝缘子红外测温：220kV花罗甲线#05-#06、#08-#09、#16-#17、#25-#26，220kV花泮线#05-#06、#08-#09，#16-#17、#25-#26，110kV花山彩甲乙线#05-#06重要跨越测温</t>
  </si>
  <si>
    <t>SCWH0301231214061767</t>
  </si>
  <si>
    <t>2023-12-14 16:51:58</t>
  </si>
  <si>
    <t>导线连接位置红外测温：合成绝缘子红外测温：110kV芳花增甲乙线冲口甲乙支线10-#12跨越高速铁路测温（12月第二次）</t>
  </si>
  <si>
    <t>SCWH0301231218012405</t>
  </si>
  <si>
    <t>2023-12-18 10:18:45</t>
  </si>
  <si>
    <t>导线连接位置红外测温：合成绝缘子红外测温：220kV北石甲乙线#85-#86、220kV石沥甲乙线#07-#08，110kV石塘甲乙线#03-#04、#14-#15跨越高速铁路测温（12月第二次）</t>
  </si>
  <si>
    <t>SCWH0301231218010877</t>
  </si>
  <si>
    <t>2023-12-18 10:12:05</t>
  </si>
  <si>
    <t>导线连接位置红外测温：合成绝缘子红外测温：220kV北浔甲乙线#96-#97、220kV石沥甲乙线#31-#32跨越高速铁路测温（12月第二次）</t>
  </si>
  <si>
    <t>SCWH0301231218010698</t>
  </si>
  <si>
    <t>2023-12-18 10:10:33</t>
  </si>
  <si>
    <t>导线连接位置红外测温：合成绝缘子红外测温：110kV郭嘉线#51-#52、110kV嘉江线#11-#12重要跨越测温</t>
  </si>
  <si>
    <t>SCWH0301231218003875</t>
  </si>
  <si>
    <t>2023-12-18 08:50:13</t>
  </si>
  <si>
    <t>杨箕站（110kV猎杨花金天线、110kV潭杨中线）、梅花站（110kV猎梅甲线、110kV猎梅乙线、110kV永梅线）、二沙站（110kV潭二东文线）</t>
  </si>
  <si>
    <t>终端红外检测：避雷器红外检测：护套环流检测：杨箕站、梅花站、二沙站</t>
  </si>
  <si>
    <t>JH030120230306-000010</t>
  </si>
  <si>
    <t>2023-12-14 08:46:56</t>
  </si>
  <si>
    <t>2023-12-14 08:00:00</t>
  </si>
  <si>
    <t>谢文卓</t>
  </si>
  <si>
    <t>15604325266</t>
  </si>
  <si>
    <t>周卓蓓</t>
  </si>
  <si>
    <t>2023-12-13 09:00:00</t>
  </si>
  <si>
    <t>2023-12-13 17:00:00</t>
  </si>
  <si>
    <t>2023-12-18 08:50:00</t>
  </si>
  <si>
    <t>2023-03-06 01:53:52</t>
  </si>
  <si>
    <t>完成。</t>
  </si>
  <si>
    <t>隽雅站（110kV猎雅桥艺线、110kV猎雅凌线）、猎桥站（110kV猎凌桥线、110kV猎雅桥艺线、110kV潭桥双线）、凌云站（110kV猎凌桥线、110kV猎雅凌线、110kV潭双凌艺线）、艺苑站（110kV猎雅桥艺线、110kV潭双凌艺线）</t>
  </si>
  <si>
    <t>终端红外检测：避雷器红外检测：护套环流检测：隽雅站、猎桥站、凌云站、艺苑站</t>
  </si>
  <si>
    <t>JH030120230115-000041</t>
  </si>
  <si>
    <t>2023-12-14 08:46:17</t>
  </si>
  <si>
    <t>2023-12-14 09:00:00</t>
  </si>
  <si>
    <t>2023-12-14 17:00:00</t>
  </si>
  <si>
    <t>2023-12-18 08:49:00</t>
  </si>
  <si>
    <t>2023-01-15 01:33:57</t>
  </si>
  <si>
    <t>花穗站（110kV猎杨花金天线、110kV天金林花线）、双子站（110kV潭双凌艺线、110kV潭桥双线）、中轴站（110kV猎中甲线、110kV猎中乙线、110kV潭杨中线）</t>
  </si>
  <si>
    <t>终端红外检测：避雷器红外检测：护套环流检测：花穗站、双子站、中轴站</t>
  </si>
  <si>
    <t>JH030120230115-000035</t>
  </si>
  <si>
    <t>2023-12-14 08:44:04</t>
  </si>
  <si>
    <t>2023-12-18 08:48:00</t>
  </si>
  <si>
    <t>2023-01-15 01:25:36</t>
  </si>
  <si>
    <t>北棠站（110kV热棠北骏线、110kV棠北骏乙线、110kV热北线）、骏景站（110kV热棠北骏线、110kV棠北骏乙线、110kV奥骏招线）</t>
  </si>
  <si>
    <t>终端红外检测：避雷器红外检测：护套环流检测：北棠站、骏景站</t>
  </si>
  <si>
    <t>JH030120230306-003424</t>
  </si>
  <si>
    <t>2023-12-15 08:09:50</t>
  </si>
  <si>
    <t>2023-12-15 09:06:08</t>
  </si>
  <si>
    <t>2023-12-15 09:07:28</t>
  </si>
  <si>
    <t>2023-12-15 11:15:00</t>
  </si>
  <si>
    <t>2023-12-15 17:08:00</t>
  </si>
  <si>
    <t>2023-03-06 13:19:50</t>
  </si>
  <si>
    <t>华景站（110kV潭石五华麒线、110kV棠汇华石线、110kV奥氮棠华石线）、石牌站（110kV潭石五华麒线、110kV棠汇华石线、110kV奥氮棠华石线）、华景终端场（110kV棠汇华石线、110kV奥氮棠华石线）</t>
  </si>
  <si>
    <t>终端红外检测：避雷器红外检测：护套环流检测：华景站、石牌站、华景终端场</t>
  </si>
  <si>
    <t>JH030120230115-000080</t>
  </si>
  <si>
    <t>2023-12-14 08:34:15</t>
  </si>
  <si>
    <t>2023-12-14 09:03:41</t>
  </si>
  <si>
    <t>张国熙</t>
  </si>
  <si>
    <t>13719332229</t>
  </si>
  <si>
    <t>李伟杰;卢玉嘉</t>
  </si>
  <si>
    <t>2023-12-14 09:03:00</t>
  </si>
  <si>
    <t>2023-12-14 11:40:00</t>
  </si>
  <si>
    <t>2023-12-15 08:26:00</t>
  </si>
  <si>
    <t>2023-01-15 02:29:50</t>
  </si>
  <si>
    <t>环风站（110kV猎天金环龙线、110kV天环龙永乙线、110kV天环龙永甲线）、龙潭站（110kV猎天金环龙线、110kV天环龙永乙线、110kV天环龙永甲线）、龙潭T接房（110kV天环龙永乙线、110kV天环龙永甲线）</t>
  </si>
  <si>
    <t>终端红外检测：避雷器红外检测：护套环流检测：环风站、龙潭站、龙潭T接房</t>
  </si>
  <si>
    <t>JH030120230115-000001</t>
  </si>
  <si>
    <t>2023-12-14 08:54:50</t>
  </si>
  <si>
    <t>2023-12-14 09:02:00</t>
  </si>
  <si>
    <t>2023-12-14 09:15:00</t>
  </si>
  <si>
    <t>2023-12-15 08:24:00</t>
  </si>
  <si>
    <t>2023-01-15 00:06:12</t>
  </si>
  <si>
    <t>110kV芳花增甲线</t>
  </si>
  <si>
    <t>交叉互联试验：110kV芳花增甲线电缆电缆交叉互联试验、避雷器试验、清抹电缆头、涂相色漆、检查线夹。</t>
  </si>
  <si>
    <t>SCWH0301231123009335</t>
  </si>
  <si>
    <t>2023-12-13 08:14:03</t>
  </si>
  <si>
    <t>2023-12-14 09:24:54</t>
  </si>
  <si>
    <t>林杰</t>
  </si>
  <si>
    <t>13922126058</t>
  </si>
  <si>
    <t>陈少康</t>
  </si>
  <si>
    <t>2023-12-14 10:25:00</t>
  </si>
  <si>
    <t>2023-12-14 15:18:00</t>
  </si>
  <si>
    <t>11.0</t>
  </si>
  <si>
    <t>2023-12-S1-083</t>
  </si>
  <si>
    <t>2023-12-14 16:25:00</t>
  </si>
  <si>
    <t>2023-11-23 14:28:53</t>
  </si>
  <si>
    <t>重复计划</t>
  </si>
  <si>
    <t>交叉互联试验：110kV芳花增甲线电缆交叉互联试验、避雷器试验、清抹电缆头、涂相色漆、检查线夹。</t>
  </si>
  <si>
    <t>JH030120221230-018658</t>
  </si>
  <si>
    <t>2023-12-12 16:55:12</t>
  </si>
  <si>
    <t>2023-12-14 10:08:04</t>
  </si>
  <si>
    <t>2023-12-14 09:57:00</t>
  </si>
  <si>
    <t>2023-12-14 14:22:00</t>
  </si>
  <si>
    <t>2022-12-30 10:43:36</t>
  </si>
  <si>
    <t>启程站（110kV棠员东线启程甲支线）、启程终端塔（110kV棠员东线启程甲支线）</t>
  </si>
  <si>
    <t>终端红外检测：避雷器红外检测：护套环流检测：启程站、启程终端塔</t>
  </si>
  <si>
    <t>JH030120230306-003385</t>
  </si>
  <si>
    <t>2023-12-11 17:03:49</t>
  </si>
  <si>
    <t>2023-12-12 08:41:29</t>
  </si>
  <si>
    <t>2023-12-13 09:47:00</t>
  </si>
  <si>
    <t>2023-12-13 11:47:00</t>
  </si>
  <si>
    <t>2023-12-13 17:22:00</t>
  </si>
  <si>
    <t>2023-03-06 13:08:39</t>
  </si>
  <si>
    <t>架空输电线路红外测温：2023年第四季重要交叉跨越红外测温（2023年）</t>
  </si>
  <si>
    <t>SCWH0301231208049339</t>
  </si>
  <si>
    <t>花都数字输电运维中心第二小组</t>
  </si>
  <si>
    <t>中国南方电网有限责任公司/广东电网有限责任公司/广州供电局/输电管理二所/花都数字输电运维中心/花都数字输电运维中心第二小组</t>
  </si>
  <si>
    <t>2023-12-12 09:18:51</t>
  </si>
  <si>
    <t>2023-12-12 09:18:00</t>
  </si>
  <si>
    <t>13622888885</t>
  </si>
  <si>
    <t>曾宪锴</t>
  </si>
  <si>
    <t>2023-12-11 09:43:00</t>
  </si>
  <si>
    <t>2023-12-12 16:48:00</t>
  </si>
  <si>
    <t>2023-12-13 16:43:00</t>
  </si>
  <si>
    <t>2023-12-08 17:48:50</t>
  </si>
  <si>
    <t>110kV流森线、110kV森良甲线</t>
  </si>
  <si>
    <t>杆塔接地电阻测试：110kV流森线#4-#23、110kV森良甲线#1-#5塔段</t>
  </si>
  <si>
    <t>SCWH0301231212001257</t>
  </si>
  <si>
    <t>2023-12-12 08:30:00</t>
  </si>
  <si>
    <t>2023-12-12 17:30:00</t>
  </si>
  <si>
    <t>2023-12-12 09:01:05</t>
  </si>
  <si>
    <t>2023-12-12 09:04:00</t>
  </si>
  <si>
    <t>2023-12-12 09:06:00</t>
  </si>
  <si>
    <t>2023-12-12 12:06:00</t>
  </si>
  <si>
    <t>2023-12-13 16:26:00</t>
  </si>
  <si>
    <t>2023-12-12 08:54:30</t>
  </si>
  <si>
    <t>110kV森温线、110kV森桃线</t>
  </si>
  <si>
    <t>杆塔接地电阻测试：110kV森桃线#01-#05、#35、110kV森温线#01-#05塔段</t>
  </si>
  <si>
    <t>JH030120221230-066230</t>
  </si>
  <si>
    <t>2023-12-11 09:24:56</t>
  </si>
  <si>
    <t>李思源;董俊;吴洪昌</t>
  </si>
  <si>
    <t>2023-12-11 09:12:00</t>
  </si>
  <si>
    <t>2023-12-11 12:12:00</t>
  </si>
  <si>
    <t>2023-12-13 16:13:00</t>
  </si>
  <si>
    <t>2022-12-30 16:19:52</t>
  </si>
  <si>
    <t>花都一组重要交叉跨越档</t>
  </si>
  <si>
    <t>架空输电线路红外测温：重要交叉跨越档红外测温</t>
  </si>
  <si>
    <t>SCWH0301231208004189</t>
  </si>
  <si>
    <t>2023-12-11 08:00:00</t>
  </si>
  <si>
    <t>2023-12-11 09:42:41</t>
  </si>
  <si>
    <t>江展滔;黎国强;王成;薛志东</t>
  </si>
  <si>
    <t>2023-12-13 15:03:00</t>
  </si>
  <si>
    <t>6.0</t>
  </si>
  <si>
    <t>2023-12-13 16:09:00</t>
  </si>
  <si>
    <t>2023-12-08 09:11:20</t>
  </si>
  <si>
    <t>导线连接位置红外测温：合成绝缘子红外测温：110kV汉钟乙线#11-#12、汉钟线#11-#12、汉马线竹料甲支线#04-#05、茶纲线#54-#55、#62-#63、汉太线#16-#17、汉云乙线#16-#17、220kV北汉甲乙线#54-#55、#67-#68、茶汉甲乙#56-#57</t>
  </si>
  <si>
    <t>SCWH0301231023000649</t>
  </si>
  <si>
    <t>2023-12-11 08:33:41</t>
  </si>
  <si>
    <t>2023-12-11 08:42:07</t>
  </si>
  <si>
    <t>18620662702</t>
  </si>
  <si>
    <t>梁嘉亮;陈志辉</t>
  </si>
  <si>
    <t>2023-12-11 12:09:00</t>
  </si>
  <si>
    <t>2023-12-13 09:09:00</t>
  </si>
  <si>
    <t>2023-10-23 09:08:14</t>
  </si>
  <si>
    <t>导线连接位置测温：茶汉甲乙49-50，汉人甲乙36-37，汉嘉39-37，重要跨越测温</t>
  </si>
  <si>
    <t>SCWH0301231201015023</t>
  </si>
  <si>
    <t>2023-12-12 08:40:55</t>
  </si>
  <si>
    <t>2023-12-12 09:47:06</t>
  </si>
  <si>
    <t>2023-12-12 09:47:00</t>
  </si>
  <si>
    <t>2023-12-12 12:32:00</t>
  </si>
  <si>
    <t>2023-12-13 09:01:00</t>
  </si>
  <si>
    <t>2023-12-01 11:45:35</t>
  </si>
  <si>
    <t>员村站（110kV棠员东线）、东城站（110kV棠员东线、110kV潭城线）</t>
  </si>
  <si>
    <t>终端红外检测：避雷器红外检测：护套环流检测：员村站、东城站</t>
  </si>
  <si>
    <t>JH030120230306-002825</t>
  </si>
  <si>
    <t>2023-12-11 17:03:06</t>
  </si>
  <si>
    <t>2023-12-12 08:36:28</t>
  </si>
  <si>
    <t>2023-12-12 09:30:00</t>
  </si>
  <si>
    <t>2023-12-12 11:25:00</t>
  </si>
  <si>
    <t>2023-12-13 08:47:00</t>
  </si>
  <si>
    <t>2023-03-06 11:35:48</t>
  </si>
  <si>
    <t>110kV伍府甲线</t>
  </si>
  <si>
    <t>交叉互联试验：110kV伍府甲线。</t>
  </si>
  <si>
    <t>SCWH0301230921005927</t>
  </si>
  <si>
    <t>2023-12-11 07:00:00</t>
  </si>
  <si>
    <t>2023-12-13 18:00:00</t>
  </si>
  <si>
    <t>2023-12-07 16:46:48</t>
  </si>
  <si>
    <t>2023-12-12 08:22:12</t>
  </si>
  <si>
    <t>王艳萍;卢润戈;李濛</t>
  </si>
  <si>
    <t>2023-12-12 08:17:00</t>
  </si>
  <si>
    <t>2023-12-S1-050</t>
  </si>
  <si>
    <t>2023-12-13 08:44:00</t>
  </si>
  <si>
    <t>2023-09-21 14:18:50</t>
  </si>
  <si>
    <t>110kV汉太线九佛甲支线;110kV汉云甲线;110kV汉云乙线;220kV汉雀甲线;220kV汉雀乙线;110kV汉云甲线九佛乙支线</t>
  </si>
  <si>
    <t>导线连接位置测温：从埔高速新跨越段：220kV汉雀甲乙线#34-#44,110kV汉云甲线#40-#41,110kV汉云乙线#43-#44，110kV汉太线九佛甲支线#04-#05，110kV汉云甲线九佛乙支线#11-#12</t>
  </si>
  <si>
    <t>SCWH0301231201015041</t>
  </si>
  <si>
    <t>2023-12-06 08:47:47</t>
  </si>
  <si>
    <t>2023-12-01 11:46:32</t>
  </si>
  <si>
    <t>110kV郭嘉线广北泉溪甲支线</t>
  </si>
  <si>
    <t>交叉互联试验：110kV郭嘉线广北泉溪甲支线电缆交叉互联试验、避雷器试验、清抹电缆头、涂相色漆、检查线夹。</t>
  </si>
  <si>
    <t>JH030120221230-023945</t>
  </si>
  <si>
    <t>2023-12-05 14:43:29</t>
  </si>
  <si>
    <t>2023-12-11 11:40:00</t>
  </si>
  <si>
    <t>2023-12-11 10:05:00</t>
  </si>
  <si>
    <t>25.0</t>
  </si>
  <si>
    <t>2023-12-S1-057;2023-12-S1-066</t>
  </si>
  <si>
    <t>2023-12-13 07:49:00</t>
  </si>
  <si>
    <t>2022-12-30 10:55:22</t>
  </si>
  <si>
    <t>110kV芳花增乙线;110kV芳花增乙线冲口乙支线</t>
  </si>
  <si>
    <t xml:space="preserve">导线连接位置红外测温：110kV芳花增乙线冲口乙支线#10-#11塔段C相接续管；110kV芳花增乙线冲口乙支线#06-#07塔段左地线预绞丝；110kV芳花增乙线#10-#11塔段A相预绞丝（8月） </t>
  </si>
  <si>
    <t>SCWH0301231123009097</t>
  </si>
  <si>
    <t>2023-12-01 00:00:00</t>
  </si>
  <si>
    <t>2023-11-28</t>
  </si>
  <si>
    <t>2023-12-12 14:30:05</t>
  </si>
  <si>
    <t>2023-12-12 15:22:52</t>
  </si>
  <si>
    <t>2023-12-07 08:23:00</t>
  </si>
  <si>
    <t>2023-12-07 11:23:00</t>
  </si>
  <si>
    <t>2023-12-12 15:37:00</t>
  </si>
  <si>
    <t>2023-11-23 14:17:34</t>
  </si>
  <si>
    <t>220kV花罗甲线</t>
  </si>
  <si>
    <t xml:space="preserve">导线连接位置红外测温：220kV花罗甲线#05-#06塔段B相接续管（12月）
</t>
  </si>
  <si>
    <t>SCWH0301231123009098</t>
  </si>
  <si>
    <t>2023-12-12 14:30:23</t>
  </si>
  <si>
    <t>2023-12-12 15:21:23</t>
  </si>
  <si>
    <t>2023-12-11 08:21:00</t>
  </si>
  <si>
    <t>2023-12-11 14:21:00</t>
  </si>
  <si>
    <t>35kV良吕线、110kV流吕线、110kV森吕线</t>
  </si>
  <si>
    <t>重要交叉跨越红外测温：35kV良吕线#34-#35、#39-#40、#40-#41、#41-#42、#50-#51、#55-#56、#57-#58、#82-#83、110kV流吕线#33-#34、#35-#36、#38-#39、110kV森吕线#53-#54、#55-#56、#58-#59塔段测温</t>
  </si>
  <si>
    <t>SCWH0301231211001041</t>
  </si>
  <si>
    <t>2023-12-11 17:30:00</t>
  </si>
  <si>
    <t>2023-12-11 17:34:43</t>
  </si>
  <si>
    <t>2023-12-11 09:00:00</t>
  </si>
  <si>
    <t>2023-12-11 09:09:00</t>
  </si>
  <si>
    <t>2023-12-11 12:20:00</t>
  </si>
  <si>
    <t>2023-12-12 14:42:00</t>
  </si>
  <si>
    <t>2023-12-11 08:45:01</t>
  </si>
  <si>
    <t>110kV森养甲线、110kV森养乙线、110kV从明森线</t>
  </si>
  <si>
    <t>重要交叉跨越红外测温：110kV森养甲线#4-#5、#13-#14、110kV森养乙线#4-#5、#11-#12、110kV从明森线#107-#108、#114-#115塔段测温</t>
  </si>
  <si>
    <t>SCWH0301231211001035</t>
  </si>
  <si>
    <t>2023-12-11 17:30:13</t>
  </si>
  <si>
    <t>2023-12-11 09:35:00</t>
  </si>
  <si>
    <t>2023-12-11 09:36:00</t>
  </si>
  <si>
    <t>2023-12-11 13:36:00</t>
  </si>
  <si>
    <t>2023-12-12 14:41:00</t>
  </si>
  <si>
    <t>2023-12-11 08:44:40</t>
  </si>
  <si>
    <t>东圃站（110kV橄三美线、110kV碧圃奥乙线、110kV碧圃奥氮线、110kV奥圃美线）、美林站（110kV橄三美线、110kV奥圃美线、110kV奥美线）</t>
  </si>
  <si>
    <t>终端红外检测：避雷器红外检测：护套环流检测：东圃站、美林站</t>
  </si>
  <si>
    <t>JH030120230306-003364</t>
  </si>
  <si>
    <t>2023-12-05 09:06:42</t>
  </si>
  <si>
    <t>2023-12-05 09:25:23</t>
  </si>
  <si>
    <t>李伟杰;张国熙</t>
  </si>
  <si>
    <t>2023-12-11 09:15:00</t>
  </si>
  <si>
    <t>2023-12-11 11:56:00</t>
  </si>
  <si>
    <t>2023-12-11 16:30:00</t>
  </si>
  <si>
    <t>2023-03-06 13:02:01</t>
  </si>
  <si>
    <t>合成绝缘子红外测温：禁飞区复合绝缘子登塔测温：220kV北镜甲乙线#21塔、220kV镜田甲乙线#26塔、110kV车新镜线#71塔、110kV镜畔新线#06塔、110kV车新镜线东镜乙支线#05塔、110kV镜畔新线东镜甲支线#05塔、110kV田军线#08塔、110kV田杨线#08塔、110kV镜合畔线#09塔、110kV镜合龙凤文线#11-1塔、#06-2塔、110kV镜龙畔线#10-1塔、110kV镜龙畔线凤凰甲支线#04塔、220kV花文甲乙线#72塔、220kV文田甲乙线#09塔、220kV林田线#44塔、110kV田龙甲线#14塔、110kV文游田龙线#20-2塔、110kV田平文线#09塔、110kV文林线#04塔、110kV益田甲线#66塔、220kV花绿甲线#99塔、220kV花绿乙线#77塔、220kV花空甲线#97塔、220kV花空乙线#81塔、110kV空芙线#45塔、#46塔、110kV空梯线#45塔、#46塔、110kV田空丙线#53塔、#54塔、110kV空金甲乙线#11塔、110kV空北甲线#10塔、110kV空九乙线北兴乙支线#10塔、110kV田空甲乙线#37塔、#38塔、110kV田空甲线花城甲支线#00塔、110kV田空乙线花城乙支线#01塔、500kV北花甲乙线#01塔、#10塔。</t>
  </si>
  <si>
    <t>SCWH0301231208004750</t>
  </si>
  <si>
    <t>2023-12-11 08:56:45</t>
  </si>
  <si>
    <t>2023-12-11 08:58:00</t>
  </si>
  <si>
    <t>18813291117</t>
  </si>
  <si>
    <t>聂程;张礼树;曾睿铨;徐伟浩;曾祥锋</t>
  </si>
  <si>
    <t>2023-12-11 09:10:00</t>
  </si>
  <si>
    <t>2023-12-12 11:35:00</t>
  </si>
  <si>
    <t>2023-12-12 11:39:00</t>
  </si>
  <si>
    <t>2023-12-08 09:18:59</t>
  </si>
  <si>
    <t>110kV炭蓝线</t>
  </si>
  <si>
    <t>杆塔接地电阻测试：110kV炭蓝线（进出段：#01-#03、#61-#64）接地电阻测试2023年预试计划</t>
  </si>
  <si>
    <t>JH030120230111-011691</t>
  </si>
  <si>
    <t>2023-12-12 10:17:34</t>
  </si>
  <si>
    <t>2023-12-12 09:36:26</t>
  </si>
  <si>
    <t>覃德文;杨和波</t>
  </si>
  <si>
    <t>2023-12-11 09:33:00</t>
  </si>
  <si>
    <t>2023-12-11 16:21:00</t>
  </si>
  <si>
    <t>李海荣</t>
  </si>
  <si>
    <t>14.0</t>
  </si>
  <si>
    <t>2023-12-12 10:22:00</t>
  </si>
  <si>
    <t>2023-01-11 17:14:10</t>
  </si>
  <si>
    <t>110kV炭石线</t>
  </si>
  <si>
    <t>杆塔接地电阻测试：110kV炭石线接地电阻测试2023年预试计划</t>
  </si>
  <si>
    <t>JH030120230111-011350</t>
  </si>
  <si>
    <t>2023-01-11 17:08:23</t>
  </si>
  <si>
    <t>110kV炭蓝线茶塘乙支线;110kV炭松甲线茶塘甲支线</t>
  </si>
  <si>
    <t>杆塔接地电阻测试：110kV炭松甲线茶塘甲支线（进出段：#23-#25）、110kV炭蓝线茶塘乙支线（进出段：#21-#23）接地电阻测试2023年预试计划</t>
  </si>
  <si>
    <t>JH030120230111-011676</t>
  </si>
  <si>
    <t>2023-01-11 17:13:11</t>
  </si>
  <si>
    <t>110kV郭石线</t>
  </si>
  <si>
    <t>杆塔接地电阻测试：110kV郭石线（进出段：#01-#03、#27-#29）接地电阻测试2023年预试计划</t>
  </si>
  <si>
    <t>JH030120230111-011271</t>
  </si>
  <si>
    <t>2023-01-11 17:07:21</t>
  </si>
  <si>
    <t>110kV蓝北线</t>
  </si>
  <si>
    <t>杆塔接地电阻测试：110kV蓝北线（进出段：#01-#03）接地电阻测试2023年预试计划</t>
  </si>
  <si>
    <t>JH030120230111-011369</t>
  </si>
  <si>
    <t>2023-01-11 17:09:04</t>
  </si>
  <si>
    <t>110kV田军线公益支线（退运）;110kV田公线（退运）</t>
  </si>
  <si>
    <t>杆塔接地电阻测试：其余区段：110kV田公线（退运）#15-#26、110kV田军线公益支线（退运）#00-#11</t>
  </si>
  <si>
    <t>JH030120230102-003025</t>
  </si>
  <si>
    <t>2023-12-11 08:32:10</t>
  </si>
  <si>
    <t>2023-12-11 15:30:14</t>
  </si>
  <si>
    <t>曾睿铨;丁晨星;高志辉;李刚;王冠群;薛国彬;杨和清;窄毅栋;张礼树;钟誌;周永发</t>
  </si>
  <si>
    <t>2023-12-11 15:50:00</t>
  </si>
  <si>
    <t>15.0</t>
  </si>
  <si>
    <t>2023-12-11 16:41:00</t>
  </si>
  <si>
    <t>2023-01-02 18:11:40</t>
  </si>
  <si>
    <t>110kV益田甲线乐同乙支线;110kV林乐公线</t>
  </si>
  <si>
    <t>杆塔接地电阻测试：其余区段：110kV林乐公线#04-#22、110kV益田甲线乐同乙支线#00-#03</t>
  </si>
  <si>
    <t>JH030120230102-002720</t>
  </si>
  <si>
    <t>2023-12-11 08:32:09</t>
  </si>
  <si>
    <t>2023-01-02 18:01:52</t>
  </si>
  <si>
    <t>110kV田军线振兴乙支线</t>
  </si>
  <si>
    <t>杆塔接地电阻测试：其余区段：110kV田军线振兴乙支线#00-#04</t>
  </si>
  <si>
    <t>JH030120230102-003023</t>
  </si>
  <si>
    <t>110kV文游田龙线</t>
  </si>
  <si>
    <t>杆塔接地电阻测试：进出线段：110kV文游田龙线#24-2-#26-2</t>
  </si>
  <si>
    <t>JH030120230102-003024</t>
  </si>
  <si>
    <t>110kV炭九甲线;110kV炭九乙线;110kV炭九甲线马溪甲支线;110kV炭九乙线马溪丙支线</t>
  </si>
  <si>
    <t>杆塔接地电阻测试：其余区段：110kV炭九甲线#04-#19、110kV炭九乙线#04-#19；进出线段：110kV炭九甲线马溪甲支线#00、110kV炭九乙线马溪丙支线#00</t>
  </si>
  <si>
    <t>JH030120230102-003022</t>
  </si>
  <si>
    <t>110kV汉太线九佛甲支线</t>
  </si>
  <si>
    <t>杆塔接地电阻测试：110kV汉太线九佛甲支线#01-#03、#34-#36（#33-#35）电阻测试</t>
  </si>
  <si>
    <t>SCWH0301231201015030</t>
  </si>
  <si>
    <t>110kV从岗线;220kV绿从甲线;220kV绿从乙线;110kV绿兔甲线;110kV绿兔乙线;110kV绿太甲线;110kV绿太乙线;110kV绿水甲线;110kV绿水乙线;110kV绿岗甲线;110kV绿岗乙线</t>
  </si>
  <si>
    <t>导线连接位置红外测温：220kV绿从甲线#06-#07、#12-#13；220kV绿从乙线#06-#07、#12-#13；110kV从岗线#06-#07、#11-#12、110kV绿岗甲线#09-#10、110kV绿岗乙线#09-#10、110kV绿水甲线#10-#11、110kV绿水乙线#10-#11、110kV绿太甲线#09-#10、110kV绿太乙线#09-#10、110kV绿兔甲线#07-#08、110kV绿兔乙线#07-#08重要跨越红外测温</t>
  </si>
  <si>
    <t>SCWH0301231208006069</t>
  </si>
  <si>
    <t>2023-12-08 17:30:00</t>
  </si>
  <si>
    <t>2023-12-08 15:38:18</t>
  </si>
  <si>
    <t>2023-12-08 09:01:00</t>
  </si>
  <si>
    <t>2023-12-08 09:04:00</t>
  </si>
  <si>
    <t>2023-12-08 13:24:00</t>
  </si>
  <si>
    <t>2023-12-08 09:30:36</t>
  </si>
  <si>
    <t>JH030120230102-003202</t>
  </si>
  <si>
    <t>2023-12-08 09:00:00</t>
  </si>
  <si>
    <t>2023-12-08 12:34:00</t>
  </si>
  <si>
    <t>2023-12-11 08:16:00</t>
  </si>
  <si>
    <t>2023-01-02 19:49:20</t>
  </si>
  <si>
    <t>JH030120230102-003242</t>
  </si>
  <si>
    <t>2023-12-07 08:22:29</t>
  </si>
  <si>
    <t>2023-12-06 08:37:00</t>
  </si>
  <si>
    <t>2023-12-06 08:38:00</t>
  </si>
  <si>
    <t>2023-12-06 15:03:00</t>
  </si>
  <si>
    <t>2023-01-02 20:27:05</t>
  </si>
  <si>
    <t>110kV镜畔新线;110kV车新镜线东镜乙支线;110kV镜畔新线东镜甲支线</t>
  </si>
  <si>
    <t>杆塔接地电阻测试：其余区段：110kV镜畔新线#04-#13、110kV镜畔新线东镜甲支线#00-#08、110kV车新镜线东镜乙支线#00-#08</t>
  </si>
  <si>
    <t>2023-12-05 08:35:10</t>
  </si>
  <si>
    <t>2023-12-05 10:34:13</t>
  </si>
  <si>
    <t>2023-12-11 08:14:00</t>
  </si>
  <si>
    <t>2023-01-02 17:50:42</t>
  </si>
  <si>
    <t>110kV镜龙畔线凤凰甲支线;110kV镜合龙凤文线</t>
  </si>
  <si>
    <t>杆塔接地电阻测试：进出线段：110kV镜合龙凤文线#09-2-#11-2；其余区段：110kV镜龙畔线凤凰甲支线#00-#03</t>
  </si>
  <si>
    <t>2023-01-02 17:47:20</t>
  </si>
  <si>
    <t>局放测试：220kV芳昌甲线电缆线路X光检测</t>
  </si>
  <si>
    <t>JH030120230116-002931</t>
  </si>
  <si>
    <t>2023-10-30</t>
  </si>
  <si>
    <t>2023-12-07 08:06:56</t>
  </si>
  <si>
    <t>2023-12-08 08:27:00</t>
  </si>
  <si>
    <t>陈少康;江海峰</t>
  </si>
  <si>
    <t>2023-12-08 10:10:00</t>
  </si>
  <si>
    <t>2023-12-S2-036</t>
  </si>
  <si>
    <t>2023-12-08 17:18:00</t>
  </si>
  <si>
    <t>2023-01-16 10:34:53</t>
  </si>
  <si>
    <t>杆塔接地电阻测试：110kV森温线#20-#22、110kV森桃线#20-#22塔段</t>
  </si>
  <si>
    <t>2023-12-08 09:12:38</t>
  </si>
  <si>
    <t>2023-12-08 09:20:07</t>
  </si>
  <si>
    <t>2023-12-08 16:46:00</t>
  </si>
  <si>
    <t>2023-12-08 09:00:23</t>
  </si>
  <si>
    <t>重要交叉跨越红外测温：500kV蓄北线#105-#106、#111-#112、#114-#115、#120-#121、#124-#125塔段测温</t>
  </si>
  <si>
    <t>SCWH0301231208004170</t>
  </si>
  <si>
    <t>2023-12-08 16:43:53</t>
  </si>
  <si>
    <t>2023-12-08 10:00:00</t>
  </si>
  <si>
    <t>2023-12-08 12:44:00</t>
  </si>
  <si>
    <t>2023-12-08 09:10:58</t>
  </si>
  <si>
    <t>导线连接位置红外测温：合成绝缘子红外测温：110kV嘉龙线#11-#12、汉嘉线龙归乙支线#03-#04、嘉凯甲线#07-#08、#20-#21、#23-#24、嘉集线#03-#04塔段</t>
  </si>
  <si>
    <t>JH030120230104-004111</t>
  </si>
  <si>
    <t>2023-10-27</t>
  </si>
  <si>
    <t>2023-12-04 08:34:00</t>
  </si>
  <si>
    <t>2023-12-04 08:38:03</t>
  </si>
  <si>
    <t>13927751306</t>
  </si>
  <si>
    <t>2023-12-04 08:38:00</t>
  </si>
  <si>
    <t>2023-12-04 11:35:00</t>
  </si>
  <si>
    <t>2023-12-08 10:53:00</t>
  </si>
  <si>
    <t>2023-01-04 09:17:27</t>
  </si>
  <si>
    <t>白云区</t>
  </si>
  <si>
    <t>导线连接位置红外测温：合成绝缘子红外测温：220kV汉雀甲乙线#17-#18、110kV汉太线#14-#15、110kV汉云甲线#14-#15、汉云甲线#08-#09、汉嘉线#09-#10、#11-#12、#18-#20、#24-#25、茶汉甲乙线#61-#62、#65-#66、北汉甲乙线#58-#59、#62-#63塔段</t>
  </si>
  <si>
    <t>JH030120230104-004434</t>
  </si>
  <si>
    <t>2023-12-04 12:46:36</t>
  </si>
  <si>
    <t>2023-12-04 08:32:00</t>
  </si>
  <si>
    <t>2023-12-04 12:44:00</t>
  </si>
  <si>
    <t>2023-12-08 10:35:00</t>
  </si>
  <si>
    <t>2023-01-04 09:19:21</t>
  </si>
  <si>
    <t>导线连接位置红外测温：合成绝缘子红外测温：110kV嘉人线#14-#15、#26-#27、#29-#30、元洲甲支线#02-#03、汉嘉线#69-#70、#73-#74、#84-#85、元洲乙支线#02-#03、220kV北嘉甲乙线#17-#18、北茶甲乙#13-#14、北汉甲乙#14-#15塔段</t>
  </si>
  <si>
    <t>2023-12-05 08:30:17</t>
  </si>
  <si>
    <t>2023-12-05 09:11:59</t>
  </si>
  <si>
    <t>2023-12-05 08:20:00</t>
  </si>
  <si>
    <t>2023-12-05 11:09:00</t>
  </si>
  <si>
    <t>2023-12-08 10:32:00</t>
  </si>
  <si>
    <t>导线连接位置红外测温：合成绝缘子红外测温：220kV北茶甲乙线#03-#04、#04-#05、#06-#07、220kV北汉甲乙线#01-#02、#02-#03、#04-#05、#07-#08、220kV北嘉甲乙线#01-#02、#03-#04、#04-#05、#06-#07、#08-#09塔段</t>
  </si>
  <si>
    <t>JH030120230104-006553</t>
  </si>
  <si>
    <t>2023-12-05 08:30:51</t>
  </si>
  <si>
    <t>2023-12-05 08:41:08</t>
  </si>
  <si>
    <t>2023-12-05 08:41:00</t>
  </si>
  <si>
    <t>2023-12-05 12:50:00</t>
  </si>
  <si>
    <t>2023-12-08 10:28:00</t>
  </si>
  <si>
    <t>导线连接位置测温：110kV茶汉甲乙线#22-#23，#15-#16,110kV茶纲线#23-#24，#16-#17,220kV北茶甲乙#53-#54</t>
  </si>
  <si>
    <t>SCWH0301231201015043</t>
  </si>
  <si>
    <t>2023-12-06 08:47:43</t>
  </si>
  <si>
    <t>2023-12-06 08:47:00</t>
  </si>
  <si>
    <t>2023-12-06 11:32:00</t>
  </si>
  <si>
    <t>2023-12-08 10:27:00</t>
  </si>
  <si>
    <t>导线连接位置测温：220kV北茶甲乙线#8-#9,220kV北汉甲乙#8-#9，220kV退运北汉#9-#10，220kV北嘉甲乙#14-#15，500kV北增甲乙，110kV汉嘉线元洲乙支线#5-#6,110kV嘉人线元洲甲支线#5-#6</t>
  </si>
  <si>
    <t>SCWH0301231023000512</t>
  </si>
  <si>
    <t>2023-12-06 08:40:00</t>
  </si>
  <si>
    <t>2023-12-08 10:26:00</t>
  </si>
  <si>
    <t>2023-10-23 08:58:00</t>
  </si>
  <si>
    <t>110kV森温线、110kV森桃线、110kV森养甲线桃莲甲支线</t>
  </si>
  <si>
    <t>杆塔接地电阻测试：110kV森温线#36-#33、110kV森桃线#33-#34、110kV森养甲线桃莲甲支线#09-#06塔段</t>
  </si>
  <si>
    <t>2023-12-07 08:30:00</t>
  </si>
  <si>
    <t>2023-12-07 17:30:00</t>
  </si>
  <si>
    <t>2023-12-07</t>
  </si>
  <si>
    <t>2023-12-07 08:55:15</t>
  </si>
  <si>
    <t>2023-12-07 08:57:37</t>
  </si>
  <si>
    <t>18903061099</t>
  </si>
  <si>
    <t>2023-12-07 21:35:00</t>
  </si>
  <si>
    <t>2023-12-07 08:38:01</t>
  </si>
  <si>
    <t>500kV蓄北线、110kV森养甲线桃莲甲支线、35kV良吕线、110kV森桃线</t>
  </si>
  <si>
    <t>重要交叉跨越红外测温：500kV蓄北线#186-#187、#187+1-#189塔段、110kV森养甲线桃莲甲支线#5-6塔段、35kV良吕线#10-#11、#19-#20、#21-#22、#32-#33、110kV森桃线#5-#6测温</t>
  </si>
  <si>
    <t>SCWH0301231207000577</t>
  </si>
  <si>
    <t>2023-12-07 19:24:46</t>
  </si>
  <si>
    <t>2023-12-07 11:25:00</t>
  </si>
  <si>
    <t>李思源;李贤育</t>
  </si>
  <si>
    <t>2023-12-07 08:38:00</t>
  </si>
  <si>
    <t>2023-12-07 16:25:00</t>
  </si>
  <si>
    <t>2023-12-07 21:34:00</t>
  </si>
  <si>
    <t>2023-12-07 08:37:23</t>
  </si>
  <si>
    <t>110kV森温线、110kV森桃线、110kV森养甲线桃莲甲支线、110kV森养乙线、110kV森养甲线</t>
  </si>
  <si>
    <t>杆塔接地电阻测试：110kV森温线#32-#30、110kV森桃线#32-#30、110kV森养甲线桃莲甲支线#00-#05、110kV森养乙线#34-#35、110kV森养甲线塔段#36</t>
  </si>
  <si>
    <t>SCWH0301231207000760</t>
  </si>
  <si>
    <t>2023-12-07 08:54:43</t>
  </si>
  <si>
    <t>2023-12-07 09:02:16</t>
  </si>
  <si>
    <t>13602218930</t>
  </si>
  <si>
    <t>2023-12-07 09:30:00</t>
  </si>
  <si>
    <t>2023-12-07 12:31:00</t>
  </si>
  <si>
    <t>2023-12-07 21:29:00</t>
  </si>
  <si>
    <t>2023-12-07 08:37:50</t>
  </si>
  <si>
    <t>重要交叉跨越红外测温：500kV蓄北线#155-#156、#162-#163、#172-#173、#173-#174塔段测温</t>
  </si>
  <si>
    <t>SCWH0301231205028393</t>
  </si>
  <si>
    <t>2023-12-06 08:30:00</t>
  </si>
  <si>
    <t>2023-12-06 17:30:00</t>
  </si>
  <si>
    <t>2023-12-05</t>
  </si>
  <si>
    <t>2023-12-06 17:29:20</t>
  </si>
  <si>
    <t>2023-12-06 09:29:00</t>
  </si>
  <si>
    <t>2023-12-06 09:25:00</t>
  </si>
  <si>
    <t>2023-12-06 12:30:00</t>
  </si>
  <si>
    <t>2023-12-07 21:28:00</t>
  </si>
  <si>
    <t>2023-12-05 18:17:08</t>
  </si>
  <si>
    <t>杆塔接地电阻测试：110kV森温线、110kV森桃线#16-#22塔段</t>
  </si>
  <si>
    <t>SCWH0301231205000450</t>
  </si>
  <si>
    <t>2023-12-05 08:30:00</t>
  </si>
  <si>
    <t>2023-12-05 17:30:00</t>
  </si>
  <si>
    <t>2023-12-05 08:53:27</t>
  </si>
  <si>
    <t>2023-12-05 09:45:00</t>
  </si>
  <si>
    <t>2023-12-05 08:46:00</t>
  </si>
  <si>
    <t>2023-12-05 16:46:00</t>
  </si>
  <si>
    <t>2023-12-07 20:09:00</t>
  </si>
  <si>
    <t>2023-12-05 08:50:07</t>
  </si>
  <si>
    <t>导线连接位置红外测温：500kV蓄北线#98-#99塔段、#111-#112塔段、#114-#115塔段、120-#121、#136-#137塔段每月定检测温作业（2023年12月）</t>
  </si>
  <si>
    <t>SCWH0301231123008477</t>
  </si>
  <si>
    <t>2023-12-07 08:58:20</t>
  </si>
  <si>
    <t>2023-12-07 09:00:00</t>
  </si>
  <si>
    <t>李思源;董俊</t>
  </si>
  <si>
    <t>2023-12-07 09:31:00</t>
  </si>
  <si>
    <t>2023-12-07 16:21:00</t>
  </si>
  <si>
    <t>2023-12-07 19:26:00</t>
  </si>
  <si>
    <t>2023-11-23 12:20:11</t>
  </si>
  <si>
    <t>SCWH0301231204004131</t>
  </si>
  <si>
    <t>2023-12-05 17:29:07</t>
  </si>
  <si>
    <t>2023-12-05 08:34:00</t>
  </si>
  <si>
    <t>2023-12-04 09:18:00</t>
  </si>
  <si>
    <t>2023-12-04 15:34:00</t>
  </si>
  <si>
    <t>2023-12-06 08:44:00</t>
  </si>
  <si>
    <t>2023-12-04 09:58:25</t>
  </si>
  <si>
    <t>110kV森良甲线</t>
  </si>
  <si>
    <t>杆塔接地电阻测试：110kV森良甲线#06-#12塔段</t>
  </si>
  <si>
    <t>2023-12-05 08:55:21</t>
  </si>
  <si>
    <t>2023-12-05 09:09:00</t>
  </si>
  <si>
    <t>2023-12-05 17:53:00</t>
  </si>
  <si>
    <t>2022-12-30 16:14:04</t>
  </si>
  <si>
    <t>郭塘站、水沥站及终端场</t>
  </si>
  <si>
    <t>终端红外测温、避雷器红外测温、护套环流检测：110kV郭嘉线水沥甲支线;110kV郭嘉线广北泉溪甲支线;110kV郭江线水沥乙支线;110kV郭北泉线</t>
  </si>
  <si>
    <t>2023-11-29 14:20:42</t>
  </si>
  <si>
    <t>2023-12-04 09:06:00</t>
  </si>
  <si>
    <t>2023-12-04 16:30:00</t>
  </si>
  <si>
    <t>2023-01-16 10:37:33</t>
  </si>
  <si>
    <t>500kV北花乙线</t>
  </si>
  <si>
    <t>导线连接位置红外测温：北花乙线#02塔B相耐张线夹红外测温（2023年12月）</t>
  </si>
  <si>
    <t>SCWH0301231123003566</t>
  </si>
  <si>
    <t>2023-12-04 08:36:05</t>
  </si>
  <si>
    <t>2023-12-04 08:42:48</t>
  </si>
  <si>
    <t>13902406151</t>
  </si>
  <si>
    <t>覃德文;徐耀明</t>
  </si>
  <si>
    <t>2023-12-04 08:42:00</t>
  </si>
  <si>
    <t>2023-12-04 12:07:00</t>
  </si>
  <si>
    <t>2023-12-04 14:44:00</t>
  </si>
  <si>
    <t>2023-11-23 10:18:54</t>
  </si>
  <si>
    <t>110kV流森线、110kV森良甲线、35kV良吕线</t>
  </si>
  <si>
    <t>重要交叉跨越红外测温：110kV流森线#10-#11、#14-#15、#15-#16、110kV森良甲线#8-#9、#9-#10、35kV良吕线#4-#5塔段测温</t>
  </si>
  <si>
    <t>SCWH0301231201001109</t>
  </si>
  <si>
    <t>2023-12-03 08:30:00</t>
  </si>
  <si>
    <t>2023-12-03 18:00:00</t>
  </si>
  <si>
    <t>2023-12-03 17:56:13</t>
  </si>
  <si>
    <t>2023-12-03 09:03:00</t>
  </si>
  <si>
    <t>董俊;李思源;戚俊杰</t>
  </si>
  <si>
    <t>2023-12-03 17:03:00</t>
  </si>
  <si>
    <t>2023-12-03 18:07:00</t>
  </si>
  <si>
    <t>2023-12-01 09:07:53</t>
  </si>
  <si>
    <t>110kV森温线、110kV森桃线、110kV森养甲线、110kV森养乙线</t>
  </si>
  <si>
    <t>杆塔接地电阻测试：110kV森温线#29-#27、110kV森桃线#29-#27、110kV森养甲线#37-#38、110kV森养乙线#36-#37塔段</t>
  </si>
  <si>
    <t>JH030120221230-066229</t>
  </si>
  <si>
    <t>2023-12-01 09:01:42</t>
  </si>
  <si>
    <t>2023-12-01 09:33:28</t>
  </si>
  <si>
    <t>2023-12-01 09:34:00</t>
  </si>
  <si>
    <t>2023-12-01 13:34:00</t>
  </si>
  <si>
    <t>2023-12-03 18:02:00</t>
  </si>
  <si>
    <t>杆塔接地电阻测试：110kV森温线#26-#23、110kV森桃线#26-#23、110kV森养甲线#39-#43、110kV森养乙线#38-#42塔段</t>
  </si>
  <si>
    <t>JH030120221230-066234</t>
  </si>
  <si>
    <t>2023-12-03 12:08:25</t>
  </si>
  <si>
    <t>2023-12-01 09:09:00</t>
  </si>
  <si>
    <t>2023-12-01 12:09:00</t>
  </si>
  <si>
    <t>2023-12-03 18:01:00</t>
  </si>
  <si>
    <t>220kV木棠丙线（备用）</t>
  </si>
  <si>
    <t>杆塔接地电阻测量：220kV木棠丙线（备用）中间段：#31-#53；220kV木棠丁线（备用）中间段：#31-#53</t>
  </si>
  <si>
    <t>SCWH0301231025006166</t>
  </si>
  <si>
    <t>2023-11-30 17:00:00</t>
  </si>
  <si>
    <t>2023-10-25 12:46:48</t>
  </si>
  <si>
    <t>导线连接位置红外测温：合成绝缘子红外测温：重要交叉跨越红外测温</t>
  </si>
  <si>
    <t>SCWH0301230927005458</t>
  </si>
  <si>
    <t>2023-11-30 17:30:00</t>
  </si>
  <si>
    <t>2023-09-28</t>
  </si>
  <si>
    <t>2023-11-30 08:24:45</t>
  </si>
  <si>
    <t>2023-11-30 16:08:16</t>
  </si>
  <si>
    <t>2023-11-30 08:09:00</t>
  </si>
  <si>
    <t>2023-11-30 12:01:00</t>
  </si>
  <si>
    <t>2023-11-30 16:10:00</t>
  </si>
  <si>
    <t>2023-09-27 15:54:14</t>
  </si>
  <si>
    <t>SCWH0301230927005443</t>
  </si>
  <si>
    <t>2023-11-30 08:26:06</t>
  </si>
  <si>
    <t>2023-11-30 08:46:00</t>
  </si>
  <si>
    <t>2023-11-30 08:18:00</t>
  </si>
  <si>
    <t>2023-11-30 16:06:00</t>
  </si>
  <si>
    <t>2023-11-30 16:07:00</t>
  </si>
  <si>
    <t>2023-09-27 15:53:21</t>
  </si>
  <si>
    <t>白云湖终端场、雅岗终端场、石井站</t>
  </si>
  <si>
    <t>终端红外检测：避雷器红外检测：护套环流检测：110kV石塘甲线、110kV石塘乙线、220kV石凯甲线、220kV石凯乙线。</t>
  </si>
  <si>
    <t>2023-11-01 08:30:00</t>
  </si>
  <si>
    <t>2023-11-03 08:12:28</t>
  </si>
  <si>
    <t>2023-11-30 08:48:36</t>
  </si>
  <si>
    <t>18292887260</t>
  </si>
  <si>
    <t>2023-11-30 15:04:00</t>
  </si>
  <si>
    <t>2023-01-16 10:36:46</t>
  </si>
  <si>
    <t>110kV汉钟乙线中纲乙支线</t>
  </si>
  <si>
    <t>交叉互联试验：110kV汉钟乙线中纲乙支线电缆交叉互联试验、避雷器试验、清抹电缆头、涂相色漆、检查线夹</t>
  </si>
  <si>
    <t>SCWH0301231024006311</t>
  </si>
  <si>
    <t>2023-11-30 09:00:00</t>
  </si>
  <si>
    <t>2023-12-01 18:00:00</t>
  </si>
  <si>
    <t>2023-11-28 16:09:52</t>
  </si>
  <si>
    <t>2023-11-30 10:23:35</t>
  </si>
  <si>
    <t>徐龙</t>
  </si>
  <si>
    <t>18102734865</t>
  </si>
  <si>
    <t>何国雄;江泽辉;陈其来;刘子瑜;张春勇;邓茂村;梁嘉亮</t>
  </si>
  <si>
    <t>2023-11-30 09:32:00</t>
  </si>
  <si>
    <t>2023-11-30 14:22:00</t>
  </si>
  <si>
    <t>2023-11-S1-226</t>
  </si>
  <si>
    <t>2023-11-30 14:40:00</t>
  </si>
  <si>
    <t>2023-10-24 13:16:23</t>
  </si>
  <si>
    <t>永福站（220kV犀永甲线、220kV麒永线、110kV永梅线、110kV永濂甲线、110kV永濂乙线、110kV天环龙永甲线、110kV永区线、110kV伍文东永线、110kV天环龙永乙线、110kV永区东线）、濂泉站（110kV永濂甲线、110kV永濂乙线）</t>
  </si>
  <si>
    <t>终端红外检测：避雷器红外检测：护套环流检测：永福（全站）、濂泉站</t>
  </si>
  <si>
    <t>2023-11-13 08:30:00</t>
  </si>
  <si>
    <t>2023-10-23</t>
  </si>
  <si>
    <t>2023-11-29 16:44:47</t>
  </si>
  <si>
    <t>2023-11-30 10:07:25</t>
  </si>
  <si>
    <t>王艳萍</t>
  </si>
  <si>
    <t>2023-11-30 10:12:00</t>
  </si>
  <si>
    <t>2023-01-14 23:57:48</t>
  </si>
  <si>
    <t>航云站（110kV航景鹿中较线）、景泰站（110kV航景鹿中较线）、罗涌站（220kV罗鹿线、220kV罗伍线）、西村发电厂（110kV西流盘秀鹿线）、流花站（110kV西流盘秀鹿线）</t>
  </si>
  <si>
    <t>终端红外检测：避雷器红外检测：护套环流检测：航云站、景泰站、罗涌站、西村发电厂、流花站</t>
  </si>
  <si>
    <t>2023-11-29 16:44:27</t>
  </si>
  <si>
    <t>2023-11-30 09:25:34</t>
  </si>
  <si>
    <t>2023-11-30 10:11:00</t>
  </si>
  <si>
    <t>2023-01-14 23:49:57</t>
  </si>
  <si>
    <t>伍仙门站（110kV伍文东永线、110kV鹿秀文盘伍线、110kV伍府甲线、110kV伍府乙线、220kV罗伍线）、东堤站（110kV潭二东文线、110kV伍文东永线、110kV永区东线）、较场站（110kV航景鹿中较线、110kV鹿中较乙线）</t>
  </si>
  <si>
    <t>终端红外检测：避雷器红外检测：护套环流检测：伍仙门站、东堤站、较场站</t>
  </si>
  <si>
    <t>2023-11-28 08:11:04</t>
  </si>
  <si>
    <t>2023-11-30 09:16:58</t>
  </si>
  <si>
    <t>2023-11-29 10:11:00</t>
  </si>
  <si>
    <t>2023-01-15 00:10:37</t>
  </si>
  <si>
    <t>SCWH0301230927005415</t>
  </si>
  <si>
    <t>2023-11-29 08:04:27</t>
  </si>
  <si>
    <t>2023-11-29 08:41:00</t>
  </si>
  <si>
    <t>曾宇;刘汉章;王运辉;姚河新</t>
  </si>
  <si>
    <t>2023-11-29 08:50:00</t>
  </si>
  <si>
    <t>2023-11-29 15:58:00</t>
  </si>
  <si>
    <t>2023-11-30 08:23:00</t>
  </si>
  <si>
    <t>2023-09-27 15:51:48</t>
  </si>
  <si>
    <t>110kV小坪站;110kV棠溪站</t>
  </si>
  <si>
    <t>终端红外测温、避雷器红外测温、护套环流检测：110kV凯坪棠线;110kV凯夏坪线;110kV石棠坪远航线;110kV石棠远桂线</t>
  </si>
  <si>
    <t>2023-11-10 08:30:20</t>
  </si>
  <si>
    <t>2023-11-10 08:49:00</t>
  </si>
  <si>
    <t>2023-11-30 08:06:00</t>
  </si>
  <si>
    <t>2023-08-21 13:24:02</t>
  </si>
  <si>
    <t>110kV利海站;110kV永泰站</t>
  </si>
  <si>
    <t>终端红外测温、避雷器红外测温、护套环流检测：110kV嘉集线利海乙支线;110kV嘉集线龙保丙支线;110kV茶均线集贤支线;110kV茶均线利海甲支线;110kV茶均线永泰甲支线;</t>
  </si>
  <si>
    <t>JH030120230821-005549</t>
  </si>
  <si>
    <t>2023-11-06 08:28:57</t>
  </si>
  <si>
    <t>2023-11-06 08:43:00</t>
  </si>
  <si>
    <t>陈其来</t>
  </si>
  <si>
    <t>2023-11-27 08:45:00</t>
  </si>
  <si>
    <t>2023-11-29 12:10:00</t>
  </si>
  <si>
    <t>2023-08-21 13:31:05</t>
  </si>
  <si>
    <t>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t>
  </si>
  <si>
    <t>接头红外检测：护套环流检测：潭天隧道（11-12月）</t>
  </si>
  <si>
    <t>JH030120230114-000122</t>
  </si>
  <si>
    <t>2023-01-14 04:05:18</t>
  </si>
  <si>
    <t>110kV碧圃奥氮线、110kV碧圃奥乙线、110kV奥圃美线、110kV奥美线、110kV奥骏招线、110kV奥氮棠华石线、110kV奥招线</t>
  </si>
  <si>
    <t>接头红外检测：护套环流检测：奥林隧道#1-#4上舱、#4-东圃站全舱（2月1次，11-12月）。</t>
  </si>
  <si>
    <t>JH030120230114-000120</t>
  </si>
  <si>
    <t>220kV麒永线、220kV犀永甲线、110kV永区东线、110kV永区线、110kV天环龙永甲线、110kV天环龙永乙线、110kV伍文东永线、110kV永梅线、110kV永濂甲线、110kV永濂乙线</t>
  </si>
  <si>
    <t>接头红外检测：护套环流检测：永福隧道（11-12月）</t>
  </si>
  <si>
    <t>JH030120230114-000121</t>
  </si>
  <si>
    <t>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t>
  </si>
  <si>
    <t>接头红外检测：护套环流检测：猎德隧道（11-12月）。</t>
  </si>
  <si>
    <t>JH030120230114-000117</t>
  </si>
  <si>
    <t>220kV木麒甲线、220kV木麒乙线、220kV犀永甲线、220kV犀麒线、110kV犀上牛麒线、110kV犀京麒线、110kV麒牛线、110kV犀嘉甲线（防爆壳）、110kV犀嘉乙线（防爆壳）</t>
  </si>
  <si>
    <t>接头红外检测：护套环流检测：犀牛隧道（11-12月）。</t>
  </si>
  <si>
    <t>JH030120230114-000119</t>
  </si>
  <si>
    <t>越秀站（110kV鹿秀文盘伍线、110kV西流盘秀鹿线）、文德站（110kV潭二东文线、110kV伍文东永线、110kV鹿秀文盘伍线）、盘福站（110kV鹿秀文盘伍线、110kV西流盘秀鹿线）</t>
  </si>
  <si>
    <t>终端红外检测：避雷器红外检测：护套环流检测：越秀站、文德站、盘福站</t>
  </si>
  <si>
    <t>JH030120230115-000018</t>
  </si>
  <si>
    <t>2023-01-15 00:21:03</t>
  </si>
  <si>
    <t>鹿鸣站（110kV航景鹿中较线、110kV鹿中较乙线、110kV鹿秀文盘伍线、110kV西流盘秀鹿线、110kV区鹿线、220kV罗鹿线、220kV天鹿线）、中旅站（110kV航景鹿中较线、110kV鹿中较乙线）、区庄站（110kV永区东线、110kV永区线、110kV区鹿线）</t>
  </si>
  <si>
    <t>终端红外检测：避雷器红外检测：护套环流检测：鹿鸣站、中旅站、区庄站</t>
  </si>
  <si>
    <t>2023-11-27 08:21:58</t>
  </si>
  <si>
    <t>2023-11-29 14:49:08</t>
  </si>
  <si>
    <t>2023-11-29 16:41:00</t>
  </si>
  <si>
    <t>2023-01-14 23:51:02</t>
  </si>
  <si>
    <t>猎德站（110kV猎梅甲线、110kV猎梅乙线、110kV猎太体线、110kV猎潭线、110kV猎天金环龙线、110kV猎雅桥艺线、110kV猎雅凌线、110kV猎杨花金天线、110kV猎中甲线、110kV猎中乙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t>
  </si>
  <si>
    <t>终端红外测温：避雷器红外测温：护套环流检测：猎德站，潭村站</t>
  </si>
  <si>
    <t>2023-11-27 08:20:43</t>
  </si>
  <si>
    <t>李濛;周卓蓓</t>
  </si>
  <si>
    <t>2023-11-29 16:27:00</t>
  </si>
  <si>
    <t>2023-01-15 01:38:59</t>
  </si>
  <si>
    <t>奥林站（220kV棠奥甲线、220kV棠奥乙线、110kV奥美线、110kV奥氮棠华石线、110kV奥骏招线、110kV碧圃奥氮线、110kV碧圃奥乙线、110kV奥圃美线、110kV奥招线）、广氮站（110kV奥氮棠华石线、110kV碧圃奥氮线、110kV棠氮线）、中医院终端塔（110kV奥氮棠华石线、110kV棠氮线）、汇景站（110kV棠汇华石线、110kV棠汇线）</t>
  </si>
  <si>
    <t>终端红外检测：避雷器红外检测：护套环流检测：奥林站、广氮站、中医院终端塔、汇景站</t>
  </si>
  <si>
    <t>2023-11-29 09:18:31</t>
  </si>
  <si>
    <t>2023-11-29 09:29:31</t>
  </si>
  <si>
    <t>李伟杰</t>
  </si>
  <si>
    <t>2023-11-29 14:28:00</t>
  </si>
  <si>
    <t>2023-01-15 02:35:18</t>
  </si>
  <si>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t>
  </si>
  <si>
    <t>终端红外检测：避雷器红外检测：护套环流检测：棠下站，棠下站终端场，员热站</t>
  </si>
  <si>
    <t>2023-11-24 15:48:34</t>
  </si>
  <si>
    <t>2023-11-28 09:32:00</t>
  </si>
  <si>
    <t>2023-01-15 03:35:29</t>
  </si>
  <si>
    <t>220kV花泮线</t>
  </si>
  <si>
    <t>避雷器试验：220kV花泮线避雷器试验。</t>
  </si>
  <si>
    <t>SCWH0301231124015830</t>
  </si>
  <si>
    <t>2023-11-28 08:30:00</t>
  </si>
  <si>
    <t>2023-11-28 17:30:00</t>
  </si>
  <si>
    <t>2023-11-24 16:53:23</t>
  </si>
  <si>
    <t>2023-11-28 08:52:00</t>
  </si>
  <si>
    <t>4</t>
  </si>
  <si>
    <t>2023-11-S1-216</t>
  </si>
  <si>
    <t>2023-11-29 07:52:00</t>
  </si>
  <si>
    <t>2023-11-24 16:45:18</t>
  </si>
  <si>
    <t>电缆避雷器试验：220kV花泮线电缆避雷器试验、清抹电缆头、涂相色漆、检查线夹。</t>
  </si>
  <si>
    <t>SCWH0301231024000184</t>
  </si>
  <si>
    <t>2023-11-28 08:06:51</t>
  </si>
  <si>
    <t>2023-11-28 08:51:00</t>
  </si>
  <si>
    <t>30.0</t>
  </si>
  <si>
    <t>2023-10-24 08:29:18</t>
  </si>
  <si>
    <t>220kV花林甲线</t>
  </si>
  <si>
    <t>导线连接位置红外测温：重要跨越接头及预绞丝红外测温（220kV花林甲线#25-#26塔A相）（2023年12月）</t>
  </si>
  <si>
    <t>SCWH0301231123003569</t>
  </si>
  <si>
    <t>2023-11-09 08:35:54</t>
  </si>
  <si>
    <t>13480214888</t>
  </si>
  <si>
    <t>500kV北花甲线、500kV北花乙线</t>
  </si>
  <si>
    <t>导线连接位置红外测温：500kV北花甲乙线禁飞区耐张线夹红外测温（2023年12月）</t>
  </si>
  <si>
    <t>SCWH0301231123003567</t>
  </si>
  <si>
    <t>2023-11-06 08:36:37</t>
  </si>
  <si>
    <t>导线连接位置红外测温：110kV从明森线#53-#54（新#58-#59）塔段交叉跨越接头测温</t>
  </si>
  <si>
    <t>SCWH0301231127000447</t>
  </si>
  <si>
    <t>2023-11-27 08:30:00</t>
  </si>
  <si>
    <t>2023-11-27 17:30:00</t>
  </si>
  <si>
    <t>2023-11-27 09:17:04</t>
  </si>
  <si>
    <t>2023-11-27 08:52:00</t>
  </si>
  <si>
    <t>13926197830</t>
  </si>
  <si>
    <t>2023-11-27 11:52:00</t>
  </si>
  <si>
    <t>2023-11-28 09:55:00</t>
  </si>
  <si>
    <t>2023-11-27 08:57:56</t>
  </si>
  <si>
    <t>110kV花桃甲线</t>
  </si>
  <si>
    <t xml:space="preserve">导线连接位置红外测温：110kV花桃甲线#07-#08塔段A相预绞丝；110kV涌峰乙山村甲支线#06-#07（12月）
</t>
  </si>
  <si>
    <t>SCWH0301231123009096</t>
  </si>
  <si>
    <t>2023-10-11 07:55:28</t>
  </si>
  <si>
    <t>13926057828</t>
  </si>
  <si>
    <t>沙溪A终端场、沙溪B终端场</t>
  </si>
  <si>
    <t>终端红外测温、避雷器红外测温、护套环流检测：220kV花罗甲线、220kV花泮线</t>
  </si>
  <si>
    <t>2023-11-03 08:05:46</t>
  </si>
  <si>
    <t>2023-11-03 08:36:00</t>
  </si>
  <si>
    <t>2023-11-28 08:03:00</t>
  </si>
  <si>
    <t>2023-01-16 10:43:12</t>
  </si>
  <si>
    <t>110kV益和线</t>
  </si>
  <si>
    <t>交叉互联试验：110kV益和线（2024年3月到期）。</t>
  </si>
  <si>
    <t>SCWH0301231116010223</t>
  </si>
  <si>
    <t>2023-11-24 17:30:00</t>
  </si>
  <si>
    <t>2023-11-16</t>
  </si>
  <si>
    <t>2023-11-22 08:22:21</t>
  </si>
  <si>
    <t>2023-11-24 09:14:00</t>
  </si>
  <si>
    <t>13922312384</t>
  </si>
  <si>
    <t>曾睿铨;王冠群;薛国彬;张礼树;钟誌;周永发</t>
  </si>
  <si>
    <t>2023-11-24 14:26:00</t>
  </si>
  <si>
    <t>18.0</t>
  </si>
  <si>
    <t>2023-11-S1-164</t>
  </si>
  <si>
    <t>2023-11-27 16:40:00</t>
  </si>
  <si>
    <t>2023-11-16 15:55:07</t>
  </si>
  <si>
    <t>犀牛站（220kV犀永甲线、220kV犀麒线、110kV犀嘉甲线、110kV犀嘉乙线、110kV犀京上龙线、110kV茶犀京线、110kV犀上牛麒线、110kV犀京麒线、110kV犀茶线），犀牛站终端场（220kV木麒甲线、220kV木麒乙线）</t>
  </si>
  <si>
    <t>终端红外检测：避雷器红外检测：护套环流检测：犀牛站，犀牛站终端场</t>
  </si>
  <si>
    <t>2023-11-23 08:59:58</t>
  </si>
  <si>
    <t>2023-11-27 08:59:00</t>
  </si>
  <si>
    <t>2023-11-27 11:18:00</t>
  </si>
  <si>
    <t>2023-01-15 02:00:41</t>
  </si>
  <si>
    <t>碧山站（110kV碧下线、110kV碧圃奥氮线、110kV碧圃奥乙线），碧山站终端场（（110kV碧下线、110kV碧圃奥氮线、110kV碧圃奥乙线））</t>
  </si>
  <si>
    <t>终端红外测温：避雷器红外测温：护套环流检测：碧山站、碧山终端场</t>
  </si>
  <si>
    <t>2023-11-24 08:28:08</t>
  </si>
  <si>
    <t>2023-11-24 08:47:11</t>
  </si>
  <si>
    <t>2023-11-27 08:43:00</t>
  </si>
  <si>
    <t>2023-03-06 13:13:39</t>
  </si>
  <si>
    <t>导线连接位置红外测温：110kV从明森线#46-#47（新#51-#52）、#53-#54（新#58-#59）、#81-#82、（新#86-#87）#39-#40（新#44-#45）塔段交叉跨越接头测温</t>
  </si>
  <si>
    <t>SCWH0301231123001841</t>
  </si>
  <si>
    <t>2023-11-23 08:30:00</t>
  </si>
  <si>
    <t>2023-11-23 17:30:00</t>
  </si>
  <si>
    <t>2023-11-23 09:36:20</t>
  </si>
  <si>
    <t>2023-11-22 09:01:16</t>
  </si>
  <si>
    <t>2023-11-23 09:01:00</t>
  </si>
  <si>
    <t>2023-11-23 12:01:00</t>
  </si>
  <si>
    <t>2023-11-24 19:45:00</t>
  </si>
  <si>
    <t>2023-11-23 09:12:46</t>
  </si>
  <si>
    <t>110kV郭石线;220kV花炭甲线;220kV花炭乙线;220kV炭郭甲线;220kV炭郭乙线;110kV炭松乙线;110kV炭松甲线;110kV炭白线;110kV炭蓝线茶塘乙支线;110kV炭松甲线茶塘甲支线</t>
  </si>
  <si>
    <t>测量杆塔状况：粤电工程新投运转角塔杆塔倾斜、挠度测量</t>
  </si>
  <si>
    <t>JH030120230111-012156</t>
  </si>
  <si>
    <t>2023-01-11 17:25:56</t>
  </si>
  <si>
    <t>110kV猎杨花金天线、110kV天环龙永甲线、110kV天环龙永乙线</t>
  </si>
  <si>
    <t>SF6气体测试：110kV猎杨花金天线、110kV天环龙永甲线、110kV天环龙永乙线。</t>
  </si>
  <si>
    <t>SCWH0301231122000893</t>
  </si>
  <si>
    <t>2023-11-22</t>
  </si>
  <si>
    <t>2023-11-22 09:07:55</t>
  </si>
  <si>
    <t>2023-11-23 10:13:00</t>
  </si>
  <si>
    <t>卢润戈;周卓蓓</t>
  </si>
  <si>
    <t>2023-11-23 10:20:00</t>
  </si>
  <si>
    <t>2023-11-23 12:20:00</t>
  </si>
  <si>
    <t>26.0</t>
  </si>
  <si>
    <t>2023-11-S2-176</t>
  </si>
  <si>
    <t>2023-11-24 17:40:00</t>
  </si>
  <si>
    <t>2023-11-22 09:06:33</t>
  </si>
  <si>
    <t>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t>
  </si>
  <si>
    <t>终端红外检测：避雷器红外检测：护套环流检测：天河站、金贸站、太古站</t>
  </si>
  <si>
    <t>2023-11-24 08:29:12</t>
  </si>
  <si>
    <t>2023-11-24 16:19:00</t>
  </si>
  <si>
    <t>2023-01-15 01:21:26</t>
  </si>
  <si>
    <t>石凯隧道（#1出入口至#3出入口）</t>
  </si>
  <si>
    <t>电缆接头红外测温、护套环流检测：220kV石凯甲线;220kV石凯乙线；220kV石环甲线；220kV石环乙线；110kV石岭线</t>
  </si>
  <si>
    <t>JH030120230116-004129</t>
  </si>
  <si>
    <t>2022-12-23 18:03:01</t>
  </si>
  <si>
    <t>石凯隧道（#3出入口至#5出入口）</t>
  </si>
  <si>
    <t>JH030120230116-004130</t>
  </si>
  <si>
    <t>2022-12-29 14:58:42</t>
  </si>
  <si>
    <t>航云隧道（#6出入口至#10出入口）</t>
  </si>
  <si>
    <t>电缆接头红外测温、护套环流检测：220kV凯航甲线;220kV凯航乙线</t>
  </si>
  <si>
    <t>JH030120230116-004127</t>
  </si>
  <si>
    <t>2022-12-23 18:02:01</t>
  </si>
  <si>
    <t>石凯隧道（#5出入口至航云隧道#10出入口）</t>
  </si>
  <si>
    <t>电缆接头红外测温、护套环流检测：220kV石凯甲线;220kV石凯乙线;110kV凯夏坪线</t>
  </si>
  <si>
    <t>JH030120230116-004126</t>
  </si>
  <si>
    <t>2022-12-23 18:03:47</t>
  </si>
  <si>
    <t>航云隧道（#1出入口至#6出入口）</t>
  </si>
  <si>
    <t>电缆接头红外测温、护套环流检测：220kV凯航甲线;220kV凯航乙线;110kV航隆城线;110kV航苗隆线；110kV航城线</t>
  </si>
  <si>
    <t>JH030120230116-004128</t>
  </si>
  <si>
    <t>2022-12-23 18:01:31</t>
  </si>
  <si>
    <t>110kV流吕线、110kV流森线</t>
  </si>
  <si>
    <t>导线连接位置红外测温：110kV流吕线#18-#19、#20-#21、#30-#31、#31-#32、#41-#42、#42-#43、110kV流森线#13-#14塔段交叉跨越接头测温</t>
  </si>
  <si>
    <t>SCWH0301231122000550</t>
  </si>
  <si>
    <t>2023-11-22 08:30:00</t>
  </si>
  <si>
    <t>2023-11-22 17:30:00</t>
  </si>
  <si>
    <t>2023-11-22 08:53:38</t>
  </si>
  <si>
    <t>2023-11-22 09:01:00</t>
  </si>
  <si>
    <t>2023-11-22 12:00:00</t>
  </si>
  <si>
    <t>2023-11-24 08:38:00</t>
  </si>
  <si>
    <t>2023-11-22 08:46:40</t>
  </si>
  <si>
    <t>流花站、金花站</t>
  </si>
  <si>
    <t>终端红外测温、避雷器红外测温、护套环流检测：110kV罗流盘金线、110kV泮金流线、110kV泮金线</t>
  </si>
  <si>
    <t>2023-11-03 08:04:37</t>
  </si>
  <si>
    <t>2023-11-03 08:33:00</t>
  </si>
  <si>
    <t>2023-11-24 08:07:00</t>
  </si>
  <si>
    <t>2023-01-16 10:39:45</t>
  </si>
  <si>
    <t>110kV空九甲线;110kV空九乙线;110kV空安甲线;110kV空安乙线;110kV空金乙线;110kV空金甲线;110kV田空甲线金田乙支线</t>
  </si>
  <si>
    <t>避雷器红外检测：空金甲乙线、空九甲乙线、空安甲乙线、田空甲线金田乙支线避雷器红外检测工作（2023年11月）</t>
  </si>
  <si>
    <t>JH030120221229-094305</t>
  </si>
  <si>
    <t>2023-11-30 18:00:00</t>
  </si>
  <si>
    <t>2023-10-26</t>
  </si>
  <si>
    <t>2023-11-23 08:28:35</t>
  </si>
  <si>
    <t>2023-11-23 16:23:17</t>
  </si>
  <si>
    <t>13609607906</t>
  </si>
  <si>
    <t>薛志东;衷颢元</t>
  </si>
  <si>
    <t>2023-11-23 16:39:00</t>
  </si>
  <si>
    <t>2022-12-29 16:20:26</t>
  </si>
  <si>
    <t>合‘格</t>
  </si>
  <si>
    <t>护套环流检测：空金甲乙线、空九甲乙线、空安甲乙线、田空甲线金田乙支线电缆接头护套环流检测工作（2023年11月）</t>
  </si>
  <si>
    <t>终端红外检测：空金甲乙线、空九甲乙线、空安甲乙线、田空甲线金田乙支线终端红外检测工作（2023年11月）</t>
  </si>
  <si>
    <t>110kV西罗乙线</t>
  </si>
  <si>
    <t>交叉互联试验：110kV西罗乙线电缆交叉互联试验。</t>
  </si>
  <si>
    <t>JH030120221230-020359</t>
  </si>
  <si>
    <t>2023-12-28 08:30:00</t>
  </si>
  <si>
    <t>2023-12-29 17:30:00</t>
  </si>
  <si>
    <t>2022-12-22 16:48:18</t>
  </si>
  <si>
    <t>陈少康;林杰</t>
  </si>
  <si>
    <t>2022-12-30 10:47:57</t>
  </si>
  <si>
    <t>110kV鹤边站</t>
  </si>
  <si>
    <t>终端红外测温、避雷器红外测温、护套环流检测：110kV凯鹤线;110kV凯鹤泰集线;</t>
  </si>
  <si>
    <t>2023-11-22 08:18:05</t>
  </si>
  <si>
    <t>2023-11-22 11:36:17</t>
  </si>
  <si>
    <t>陈其来;梁嘉亮</t>
  </si>
  <si>
    <t>2023-11-23 14:19:00</t>
  </si>
  <si>
    <t>2023-08-21 13:34:00</t>
  </si>
  <si>
    <t>110kV炭松乙线;110kV炭松甲线</t>
  </si>
  <si>
    <t>杆塔接地电阻测试：110kV炭松甲乙线（进出段：#01-#03、#45-#47）接地电阻测试2023年预试计划</t>
  </si>
  <si>
    <t>2023-11-22 08:31:25</t>
  </si>
  <si>
    <t>2023-11-22 08:40:27</t>
  </si>
  <si>
    <t>13602233441</t>
  </si>
  <si>
    <t>2023-11-22 16:12:00</t>
  </si>
  <si>
    <t>2023-01-11 17:17:11</t>
  </si>
  <si>
    <t>110kV从兔线;110kV从街乙线</t>
  </si>
  <si>
    <t>导线连接位置红外测温：110kV从街乙线#39-#40接头测温、110kV从兔线#04、#05复合绝缘子测温</t>
  </si>
  <si>
    <t>SCWH0301231024002881</t>
  </si>
  <si>
    <t>2023-11-06</t>
  </si>
  <si>
    <t>2023-11-20 13:25:36</t>
  </si>
  <si>
    <t>2023-11-20 08:44:00</t>
  </si>
  <si>
    <t>2023-11-20 11:45:00</t>
  </si>
  <si>
    <t>2023-11-22 11:49:00</t>
  </si>
  <si>
    <t>2023-10-24 10:25:29</t>
  </si>
  <si>
    <t>导线连接位置红外测温：500kV蓄北线#156-#198塔段交叉跨越接头测温</t>
  </si>
  <si>
    <t>SCWH0301231121000368</t>
  </si>
  <si>
    <t>2023-11-21 08:30:00</t>
  </si>
  <si>
    <t>2023-11-21 17:30:00</t>
  </si>
  <si>
    <t>2023-11-21</t>
  </si>
  <si>
    <t>2023-11-21 08:58:28</t>
  </si>
  <si>
    <t>2023-11-21 09:00:00</t>
  </si>
  <si>
    <t>2023-11-21 12:00:00</t>
  </si>
  <si>
    <t>2023-11-22 09:23:00</t>
  </si>
  <si>
    <t>2023-11-21 08:50:05</t>
  </si>
  <si>
    <t>导线连接位置红外测温：500kV蓄北线#134-#135、#136-#137、#137-#138、#148-#149、#151-#152、#152-#153、#155-#156塔段交叉跨越接头测温</t>
  </si>
  <si>
    <t>SCWH0301231120000705</t>
  </si>
  <si>
    <t>2023-11-20 08:30:00</t>
  </si>
  <si>
    <t>2023-11-20 17:30:00</t>
  </si>
  <si>
    <t>2023-11-20 09:12:09</t>
  </si>
  <si>
    <t>2023-11-20 09:14:00</t>
  </si>
  <si>
    <t>2023-11-20 13:00:00</t>
  </si>
  <si>
    <t>2023-11-22 08:58:00</t>
  </si>
  <si>
    <t>2023-11-20 09:06:16</t>
  </si>
  <si>
    <t>110kV镜合龙凤文线;110kV车平文线;110kV田平文线</t>
  </si>
  <si>
    <t>接头红外检测：文平隧道（#5出入口至#10出入口）电缆接头红外检测（7-12月）：110kV车平文线、110kV田平文线、110kV镜合龙凤文线</t>
  </si>
  <si>
    <t>JH030120230103-000002</t>
  </si>
  <si>
    <t>2023-11-20 08:43:52</t>
  </si>
  <si>
    <t>2023-11-20 09:10:00</t>
  </si>
  <si>
    <t>13631866067</t>
  </si>
  <si>
    <t>王冠群;薛国彬;钟誌</t>
  </si>
  <si>
    <t>2023-11-20 08:37:00</t>
  </si>
  <si>
    <t>2023-11-20 14:43:00</t>
  </si>
  <si>
    <t>2023-11-20 15:18:00</t>
  </si>
  <si>
    <t>2023-01-03 00:01:46</t>
  </si>
  <si>
    <t>110kV镜龙畔线</t>
  </si>
  <si>
    <t>接头红外检测：合和隧道电缆接头红外检测（7-12月）：110kV镜龙畔线</t>
  </si>
  <si>
    <t>JH030120230103-000003</t>
  </si>
  <si>
    <t>110kV镜合龙凤文线;110kV车平文线;110kV文公甲线;110kV文公乙线;110kV田平文线</t>
  </si>
  <si>
    <t>接头红外检测：文平隧道（#1出入口至#5出入口）电缆接头红外检测（7-12月）：110kV文公甲线、110kV文公乙线、110kV车平文线、110kV田平文线、110kV镜合龙凤文线</t>
  </si>
  <si>
    <t>JH030120230103-000001</t>
  </si>
  <si>
    <t>护套环流检测：合和隧道电缆接头护套环流检测（7-12月）：110kV镜龙畔线</t>
  </si>
  <si>
    <t>2023-11-14 17:04:01</t>
  </si>
  <si>
    <t>2023-11-20 08:15:30</t>
  </si>
  <si>
    <t>2023-11-S7-061</t>
  </si>
  <si>
    <t>护套环流检测：文平隧道（#5出入口至#10出入口）电缆接头护套环流检测（7-12月）：110kV车平文线、110kV田平文线、110kV镜合龙凤文线</t>
  </si>
  <si>
    <t>护套环流检测：文平隧道（#1出入口至#5出入口）电缆接头护套环流检测（7-12月）：110kV文公甲线、110kV文公乙线、110kV车平文线、110kV田平文线、110kV镜合龙凤文线</t>
  </si>
  <si>
    <t>110kV炭九乙线马溪丙支线</t>
  </si>
  <si>
    <t>护套环流检测：一般、关注线路（7-12月）：110kV炭九乙线马溪丙支线（110kV马溪变电站）</t>
  </si>
  <si>
    <t>2023-11-16 15:33:18</t>
  </si>
  <si>
    <t>2023-11-20 08:15:12</t>
  </si>
  <si>
    <t>110kV田龙甲线;110kV车平文线;110kV田平文线凤凰丙支线;110kV田平文线;110kV文游田龙线</t>
  </si>
  <si>
    <t>护套环流检测：一般、关注线路（7-12月）：110kV文游田龙线（游龙段）、110kV田龙甲线、110kV车平文线、110kV田平文线、110kV田平文线凤凰丙支线（110kV龙口、平石、凤凰变电站、110kV三东大道、宝华路、平石路终端场）</t>
  </si>
  <si>
    <t>2023-11-16 15:33:19</t>
  </si>
  <si>
    <t>110kV林军线;110kV益和线;110kV林军线和谐支线;110kV林军线杨屋乙支线;110kV田杨线</t>
  </si>
  <si>
    <t>护套环流检测：一般、关注线路（7-12月）：110kV益和线、110kV田杨线、110kV林军线、110kV林军线和谐支线、110kV林军线杨屋乙支线（220kV林益变电站、110kV和谐、军田、杨屋变电站、110kV团结南路、山前大道终端场）</t>
  </si>
  <si>
    <t>110kV车新镜线岑镜乙支线;110kV镜龙畔线;110kV镜畔新线;110kV镜合龙凤文线;110kV镜合畔线;110kV镜福甲线;110kV车新镜线;110kV镜福乙线;110kV镜岑线</t>
  </si>
  <si>
    <t>护套环流检测：一般、关注线路（7-12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</si>
  <si>
    <t>110kV林乐公线;110kV文公甲线;110kV文公乙线;110kV文林线曙光乙支线;110kV益田甲线雅宝乙支线;110kV林乐公线雅宝甲支线;110kV文林线;110kV文游线;110kV文游田龙线;110kV益田甲线曙光甲支线</t>
  </si>
  <si>
    <t>护套环流检测：一般、关注线路（7-12月）：110kV林乐公线、110kV林乐公线雅宝甲支线、110kV益田甲线雅宝乙支线、110kV益田甲线曙光甲支线、110kV文林线、110kV文林线曙光乙支线、110kV文游线、110kV文游田龙线（文游段、游田龙段）、110kV文公甲线、110kV文公乙线（220kV文旅变电站、110kV旅游、乐同、雅宝、曙光变电站、110kV曙光终端场、黄槐路终端场B场、黄槐路终端场C场、110kV平步大道T接房）</t>
  </si>
  <si>
    <t>110kV旋石线;110kV嘉马岭线</t>
  </si>
  <si>
    <t>合成绝缘子红外测温：110kV嘉马岭线#22、#30、#32、#33、#35；110kV旋石线#04、#09、#12、#14、#15、#17、#23、#25、#26、#32、#33-#37、#40（跳线）</t>
  </si>
  <si>
    <t>JH030120230103-033995</t>
  </si>
  <si>
    <t>2023-11-14 08:37:30</t>
  </si>
  <si>
    <t>2023-11-14 08:40:29</t>
  </si>
  <si>
    <t>2023-11-14 08:40:00</t>
  </si>
  <si>
    <t>2023-11-15 11:03:00</t>
  </si>
  <si>
    <t>2023-11-20 08:55:00</t>
  </si>
  <si>
    <t>2023-01-03 16:25:45</t>
  </si>
  <si>
    <t>220kV犀永甲线、220kV麒永线、220kV麒天甲线、220kV麒天乙线、110kV潭石五华麒线、110kV天体林燕麒线</t>
  </si>
  <si>
    <t>接头红外检测：护套环流检测：麒天隧道（11-12月）</t>
  </si>
  <si>
    <t>JH030120230114-000118</t>
  </si>
  <si>
    <t>2023-11-13</t>
  </si>
  <si>
    <t>110kV嘉马岭线</t>
  </si>
  <si>
    <t>导线连接位置红外测温：110kV嘉马岭线导地线耐张线夹：#23、#24、#26、#28、#29、#31、#34、#36、#39、#40；接续管：#23-#24（A相、右地线）、#29-#30（三相、地线）、#32-#33（右地线）、#35-#36（三相、地线）</t>
  </si>
  <si>
    <t>JH030120230104-004110</t>
  </si>
  <si>
    <t>2023-11-14 08:35:50</t>
  </si>
  <si>
    <t>2023-11-14 08:40:38</t>
  </si>
  <si>
    <t>2023-11-20 08:54:00</t>
  </si>
  <si>
    <t>110kV旋石线马岗乙支线</t>
  </si>
  <si>
    <t>导线连接位置红外测温：110kV旋石线马岗乙支线导地线耐张线夹：#00；110kV旋石线导地线耐张线夹：#05、#06、#08、#10、#11、#13、#16、#18、#21、接续管：#12-#13（三相）、#18-#19（三相）、#20-#21（左地线）、#21</t>
  </si>
  <si>
    <t>2023-11-14 08:38:36</t>
  </si>
  <si>
    <t>2023-11-16 08:29:38</t>
  </si>
  <si>
    <t>2023-11-20 08:49:00</t>
  </si>
  <si>
    <t>2023-01-04 09:21:16</t>
  </si>
  <si>
    <t>110kV汉马线</t>
  </si>
  <si>
    <t>导线连接位置红外测温：1110kV汉马线导地线耐张线夹：#01、#04</t>
  </si>
  <si>
    <t>JH030120230103-032935</t>
  </si>
  <si>
    <t>2023-11-16 08:28:58</t>
  </si>
  <si>
    <t>2023-11-16 09:04:00</t>
  </si>
  <si>
    <t>2023-11-16 12:15:00</t>
  </si>
  <si>
    <t>27.0</t>
  </si>
  <si>
    <t>2023-11-20 08:48:00</t>
  </si>
  <si>
    <t>2023-01-03 16:12:16</t>
  </si>
  <si>
    <t>终端红外检测：一般、关注线路（7-12月）：110kV文游田龙线（游龙段）、110kV田龙甲线、110kV车平文线、110kV田平文线、110kV田平文线凤凰丙支线（110kV龙口、平石、凤凰变电站、110kV三东大道、宝华路、平石路终端场）</t>
  </si>
  <si>
    <t>2023-11-15 08:23:15</t>
  </si>
  <si>
    <t>2023-11-15 08:46:17</t>
  </si>
  <si>
    <t>2023-11-17 15:47:00</t>
  </si>
  <si>
    <t>2023-01-02 22:21:44</t>
  </si>
  <si>
    <t>终端红外检测：一般、关注线路（7-12月）：110kV益和线、110kV田杨线、110kV林军线、110kV林军线和谐支线、110kV林军线杨屋乙支线（220kV林益变电站、110kV和谐、军田、杨屋变电站、110kV团结南路、山前大道终端场）</t>
  </si>
  <si>
    <t>终端红外检测：一般、关注线路（7-12月）：110kV林乐公线、110kV林乐公线雅宝甲支线、110kV益田甲线雅宝乙支线、110kV益田甲线曙光甲支线、110kV文林线、110kV文林线曙光乙支线、110kV文游线、110kV文游田龙线（文游段、游田龙段）、110kV文公甲线、110kV文公乙线（220kV文旅变电站、110kV旅游、乐同、雅宝、曙光变电站、110kV曙光终端场、黄槐路终端场B场、黄槐路终端场C场、110kV平步大道T接房）</t>
  </si>
  <si>
    <t>终端红外检测：一般、关注线路（7-12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</si>
  <si>
    <t>终端红外检测：一般、关注线路（7-12月）：110kV炭九乙线马溪丙支线（110kV马溪变电站）</t>
  </si>
  <si>
    <t>220kV花林甲线;220kV花林乙线</t>
  </si>
  <si>
    <t>杆塔接地电阻测试：220kV花林甲乙线（进出段：#01-#03）接地电阻测试2023年预试计划</t>
  </si>
  <si>
    <t>2023-11-16 08:30:30</t>
  </si>
  <si>
    <t>2023-11-16 08:40:34</t>
  </si>
  <si>
    <t>13802533521</t>
  </si>
  <si>
    <t>李海荣;曾宪锴</t>
  </si>
  <si>
    <t>2023-11-16 15:59:00</t>
  </si>
  <si>
    <t>2023-01-11 17:04:25</t>
  </si>
  <si>
    <t>110kV林军线;110kV林军线杨屋乙支线;110kV田杨线</t>
  </si>
  <si>
    <t>避雷器红外检测：一般、关注线路（7-12月）：110kV田杨线、110kV林军线、110kV林军线杨屋乙支线（220kV林益变电站、110kV军田、杨屋变电站、110kV团结南路、山前大道终端场）</t>
  </si>
  <si>
    <t>JH030120230102-003657</t>
  </si>
  <si>
    <t>2023-11-15 08:27:31</t>
  </si>
  <si>
    <t>2023-11-15 08:52:07</t>
  </si>
  <si>
    <t>18824180617</t>
  </si>
  <si>
    <t>2023-11-15 08:36:00</t>
  </si>
  <si>
    <t>2023-11-15 15:28:00</t>
  </si>
  <si>
    <t>2023-11-16 16:12:00</t>
  </si>
  <si>
    <t>2023-01-02 22:52:13</t>
  </si>
  <si>
    <t>110kV文林线</t>
  </si>
  <si>
    <t>避雷器红外检测：一般、关注线路（7-12月）：110kV文林线（220kV文旅变电站、黄槐路终端场B场、黄槐路终端场C场）</t>
  </si>
  <si>
    <t>JH030120230102-003656</t>
  </si>
  <si>
    <t>110kV车新镜线岑镜乙支线;110kV镜龙畔线;110kV镜畔新线;110kV镜合龙凤文线;110kV镜合畔线;110kV车新镜线;110kV镜岑线</t>
  </si>
  <si>
    <t>避雷器红外检测：一般、关注线路（7-12月）：110kV镜合畔线、110kV镜合龙凤文线、110kV镜龙畔线、110kV车新镜线、110kV车新镜线岑镜乙支线、110kV镜畔新线（220kV镜湖变电站、110kV和合、新华、岑镜变电站、110kV花都湖、凤凰南路、空铁大道终端场）</t>
  </si>
  <si>
    <t>JH030120230102-003659</t>
  </si>
  <si>
    <t>避雷器红外检测：一般、关注线路（7-12月）：110kV文游田龙线（游龙段）、110kV田龙甲线、110kV车平文线、110kV田平文线、110kV田平文线凤凰丙支线（110kV龙口、平石、凤凰变电站、110kV三东大道、宝华路、平石路终端场）</t>
  </si>
  <si>
    <t>JH030120230102-003658</t>
  </si>
  <si>
    <t>220kV岭郭甲线;220kV岭郭乙线</t>
  </si>
  <si>
    <t>杆塔接地电阻测试：220kV岭郭甲乙线（进出段：#01-#03、#84-#86）接地电阻测试2023年预试计划</t>
  </si>
  <si>
    <t>2023-11-15 08:44:27</t>
  </si>
  <si>
    <t>2023-11-15 16:38:00</t>
  </si>
  <si>
    <t>32.0</t>
  </si>
  <si>
    <t>2023-11-16 08:19:00</t>
  </si>
  <si>
    <t>2023-01-11 17:03:20</t>
  </si>
  <si>
    <t>220kV炭郭甲线;220kV炭郭乙线</t>
  </si>
  <si>
    <t>杆塔接地电阻测试：220kV炭郭甲乙线（进出段：#01-#03、#32-#34）接地电阻测试2023年预试计划</t>
  </si>
  <si>
    <t>2023-01-11 17:03:43</t>
  </si>
  <si>
    <t>110kV炭白线</t>
  </si>
  <si>
    <t>杆塔接地电阻测试：110kV炭白线（进出段：#01-#03、#94-#96）接地电阻测试2023年预试计划</t>
  </si>
  <si>
    <t>2023-11-15 08:37:25</t>
  </si>
  <si>
    <t>2023-11-15 08:43:32</t>
  </si>
  <si>
    <t>2023-11-15 16:12:00</t>
  </si>
  <si>
    <t>2023-01-11 17:12:35</t>
  </si>
  <si>
    <t>110kV林蓝线白坭甲支线</t>
  </si>
  <si>
    <t>杆塔接地电阻测试：110kV林蓝线白坭甲支线（进出段：#12-#14）接地电阻测试2023年预试计划</t>
  </si>
  <si>
    <t>2023-01-11 17:11:15</t>
  </si>
  <si>
    <t>220kV凯旋站</t>
  </si>
  <si>
    <t>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t>
  </si>
  <si>
    <t>2023-11-10 08:29:26</t>
  </si>
  <si>
    <t>2023-11-10 08:24:00</t>
  </si>
  <si>
    <t>2023-11-15 08:24:00</t>
  </si>
  <si>
    <t>2023-08-21 13:01:38</t>
  </si>
  <si>
    <t>环滘终端场A场;环滘终端场B场</t>
  </si>
  <si>
    <t>终端红外测温、避雷器红外测温、护套环流检测：220kV嘉凯甲线;220kV嘉凯乙线;220kV木凯甲线;220kV木凯乙线</t>
  </si>
  <si>
    <t>JH030120230116-003016</t>
  </si>
  <si>
    <t>2023-11-09 08:38:28</t>
  </si>
  <si>
    <t>2023-11-09 08:40:00</t>
  </si>
  <si>
    <t>梁嘉亮;潘永洪</t>
  </si>
  <si>
    <t>2023-11-09 08:43:00</t>
  </si>
  <si>
    <t>2023-11-09 12:06:00</t>
  </si>
  <si>
    <t>2023-11-15 08:23:00</t>
  </si>
  <si>
    <t>2023-01-16 10:42:36</t>
  </si>
  <si>
    <t>220kV航云站</t>
  </si>
  <si>
    <t>终端红外检测、避雷器红外测温、护套环流检测：220kV凯航甲线;220kV凯航乙线;110kV石棠坪远航线;110kV航远桂线;110kV航景线;110kV航隆城线；110kV航城线;110kV航苗隆线;110kV凯陈夏苗航线</t>
  </si>
  <si>
    <t>2023-11-09 08:33:01</t>
  </si>
  <si>
    <t>2023-11-09 08:39:00</t>
  </si>
  <si>
    <t>2023-11-15 08:22:00</t>
  </si>
  <si>
    <t>2023-08-21 13:13:37</t>
  </si>
  <si>
    <t>110kV汉马线竹料甲支线</t>
  </si>
  <si>
    <t>合成绝缘子红外测温：110kV嘉马岭线禁飞区段：#18、#19、#20、#21（抽检#21）</t>
  </si>
  <si>
    <t>JH030120230103-032949</t>
  </si>
  <si>
    <t>2023-11-14 08:13:00</t>
  </si>
  <si>
    <t>2023-11-14 08:21:10</t>
  </si>
  <si>
    <t>2023-11-14 08:21:00</t>
  </si>
  <si>
    <t>2023-11-14 14:09:00</t>
  </si>
  <si>
    <t>2023-11-15 08:20:00</t>
  </si>
  <si>
    <t>2023-01-03 16:13:13</t>
  </si>
  <si>
    <t>220kV罗鹿线</t>
  </si>
  <si>
    <t>交叉互联试验：220kV罗鹿线。</t>
  </si>
  <si>
    <t>SCWH0301231107000072</t>
  </si>
  <si>
    <t>2023-11-12 07:00:00</t>
  </si>
  <si>
    <t>2023-11-13 18:00:00</t>
  </si>
  <si>
    <t>2023-11-09</t>
  </si>
  <si>
    <t>2023-11-10 08:31:10</t>
  </si>
  <si>
    <t>2023-11-12 10:21:10</t>
  </si>
  <si>
    <t>卢润戈;李华英;谢文卓</t>
  </si>
  <si>
    <t>2023-11-12 07:02:00</t>
  </si>
  <si>
    <t>2023-11-13 11:30:00</t>
  </si>
  <si>
    <t>22.0</t>
  </si>
  <si>
    <t>2023-11-S1-070</t>
  </si>
  <si>
    <t>2023-11-13 19:01:00</t>
  </si>
  <si>
    <t>2023-11-07 08:18:37</t>
  </si>
  <si>
    <t>110kV林蓝线</t>
  </si>
  <si>
    <t>杆塔接地电阻测试：110kV林蓝线（进出段：#01-#03、#74-#76）接地电阻测试2023年预试计划</t>
  </si>
  <si>
    <t>JH030120230111-011377</t>
  </si>
  <si>
    <t>2023-11-13 17:29:39</t>
  </si>
  <si>
    <t>2023-11-13 17:31:10</t>
  </si>
  <si>
    <t>2023-11-13 08:31:00</t>
  </si>
  <si>
    <t>2023-11-13 17:31:00</t>
  </si>
  <si>
    <t>2023-11-13 17:36:00</t>
  </si>
  <si>
    <t>2023-01-11 17:09:46</t>
  </si>
  <si>
    <t>110kV潭太线、110kV天体林太线、110kV猎太体线</t>
  </si>
  <si>
    <t>接头红外检测：护套环流检测：太古隧道（11-12月）</t>
  </si>
  <si>
    <t>2023-11-02 18:31:38</t>
  </si>
  <si>
    <t>李华英;李濛;黄炜恒</t>
  </si>
  <si>
    <t>2023-11-10 17:09:00</t>
  </si>
  <si>
    <t>2023-03-05 23:51:35</t>
  </si>
  <si>
    <t xml:space="preserve">导线连接位置红外测温：110kV芳花增乙线冲口乙支线#10-#11塔段C相接续管；110kV芳花增乙线冲口乙支线#06-#07塔段左地线预绞丝；110kV芳花增乙线#10-#11塔段A相预绞丝（11月） </t>
  </si>
  <si>
    <t>SCWH0301231024000140</t>
  </si>
  <si>
    <t>2023-11-01 00:00:00</t>
  </si>
  <si>
    <t>2023-11-10 11:16:56</t>
  </si>
  <si>
    <t>2023-11-10 09:19:00</t>
  </si>
  <si>
    <t>2023-11-10 09:20:00</t>
  </si>
  <si>
    <t>2023-11-10 09:50:00</t>
  </si>
  <si>
    <t>2023-11-10 15:14:00</t>
  </si>
  <si>
    <t>2023-10-24 08:21:31</t>
  </si>
  <si>
    <t>桃园站、茶窖终端场</t>
  </si>
  <si>
    <t>终端红外测温、避雷器红外测温、护套环流检测：110kV花桃甲线、110kV花桃乙线</t>
  </si>
  <si>
    <t>2023-11-03 08:04:18</t>
  </si>
  <si>
    <t>2023-11-03 08:32:00</t>
  </si>
  <si>
    <t>2023-11-10 11:14:00</t>
  </si>
  <si>
    <t>增窖站、洪石站、龙溪终端场、龙溪隧道</t>
  </si>
  <si>
    <t>终端红外测温、避雷器红外测温、护套环流检测：110kV芳花增甲线、110kV芳花增乙线、110kV芳花增甲线洪石甲支线、110kV芳花增乙线洪石乙支线</t>
  </si>
  <si>
    <t>2023-11-03 08:03:54</t>
  </si>
  <si>
    <t>2023-11-03 08:30:00</t>
  </si>
  <si>
    <t>2023-01-16 10:38:20</t>
  </si>
  <si>
    <t xml:space="preserve">导线连接位置红外测温：110kV花桃甲线#07-#08塔段A相预绞丝；110kV涌峰乙山村甲支线#06-#07（11月）
</t>
  </si>
  <si>
    <t>SCWH0301231024000139</t>
  </si>
  <si>
    <t>2023-11-09 15:32:08</t>
  </si>
  <si>
    <t>2023-11-10 08:17:00</t>
  </si>
  <si>
    <t>2023-11-09 08:21:00</t>
  </si>
  <si>
    <t>2023-11-09 12:11:00</t>
  </si>
  <si>
    <t xml:space="preserve">导线连接位置红外测温：220kV花罗甲线#05-#06塔段B相接续管（11月）
</t>
  </si>
  <si>
    <t>SCWH0301231024000138</t>
  </si>
  <si>
    <t>2023-11-09 15:32:33</t>
  </si>
  <si>
    <t>2023-11-10 08:41:00</t>
  </si>
  <si>
    <t>2023-11-09 08:16:00</t>
  </si>
  <si>
    <t>2023-11-09 12:16:00</t>
  </si>
  <si>
    <t>2023-11-10 08:18:00</t>
  </si>
  <si>
    <t>导线连接位置红外测温：重要跨越接头及预绞丝红外测温（220kV花林甲线#25-#26塔A相）（2023年10月）</t>
  </si>
  <si>
    <t>SCWH0301231024001068</t>
  </si>
  <si>
    <t>2023-11-09 17:21:21</t>
  </si>
  <si>
    <t>2023-11-09 09:21:00</t>
  </si>
  <si>
    <t>2023-11-09 17:21:00</t>
  </si>
  <si>
    <t>2023-11-09 17:23:00</t>
  </si>
  <si>
    <t>2023-10-24 09:07:01</t>
  </si>
  <si>
    <t>110kV夏茅站;110kV云城站</t>
  </si>
  <si>
    <t>终端红外检测、避雷器红外测温、护套环流检测：110kV凯陈夏隆线;110kV凯陈夏苗航线;110kV凯夏坪线;110kV航城线;110kV航隆城线</t>
  </si>
  <si>
    <t>JH030120230821-005547</t>
  </si>
  <si>
    <t>2023-11-08 08:52:55</t>
  </si>
  <si>
    <t>2023-11-08 09:32:02</t>
  </si>
  <si>
    <t>张春勇;陈其来</t>
  </si>
  <si>
    <t>2023-11-08 09:22:00</t>
  </si>
  <si>
    <t>2023-11-08 11:29:00</t>
  </si>
  <si>
    <t>2023-11-09 09:55:00</t>
  </si>
  <si>
    <t>2023-08-21 13:27:36</t>
  </si>
  <si>
    <t>导线连接位置红外测温：500kV北增甲线导地线耐张线夹、接续管：#79-#104；500kV北增乙线导地线耐张线夹、接续管：#75-#99；
合成绝缘子红外测温：500kV北增甲线：#79-#104；500kV北增乙线：#75-#99；
避雷器红外测温：500kV北增甲线#79-#104（2023下半年）；500kV北增乙线#75-#99（2023下半年）</t>
  </si>
  <si>
    <t>2023-10-31</t>
  </si>
  <si>
    <t>2023-11-06 08:09:18</t>
  </si>
  <si>
    <t>2023-11-06 08:26:23</t>
  </si>
  <si>
    <t>陈志辉BZ;梁嘉亮;张春勇;邓茂村;梁伟照</t>
  </si>
  <si>
    <t>2023-11-08 16:28:00</t>
  </si>
  <si>
    <t>2023-01-04 08:57:52</t>
  </si>
  <si>
    <t>500kV北增乙线</t>
  </si>
  <si>
    <t>导线连接位置红外测温：500kV北增甲线导地线耐张线夹、接续管：#27-#32；500kV北增乙线导地线耐张线夹、接续管：#26-#30；
合成绝缘子红外测温：500kV北增甲线：#27-#32；500kV北增乙线：#26-#30；</t>
  </si>
  <si>
    <t>JH030120230103-016027</t>
  </si>
  <si>
    <t>2023-11-07 11:40:39</t>
  </si>
  <si>
    <t>2023-11-07 11:42:15</t>
  </si>
  <si>
    <t>2023-11-07 11:42:27</t>
  </si>
  <si>
    <t>2023-11-07 16:56:00</t>
  </si>
  <si>
    <t>2023-11-08 08:39:00</t>
  </si>
  <si>
    <t>2023-01-03 11:05:11</t>
  </si>
  <si>
    <t>500kV北增甲线</t>
  </si>
  <si>
    <t>导线连接位置红外测温：500kV北增甲线导地线耐张线夹、接续管：#01-#07；500kV北增乙线导地线耐张线夹、接续管：#01-#07；
合成绝缘子红外测温：500kV北增甲线：#01-#07；500kV北增乙线：#01-#07；</t>
  </si>
  <si>
    <t>JH030120221230-034166</t>
  </si>
  <si>
    <t>2023-11-01 08:17:18</t>
  </si>
  <si>
    <t>2023-11-01 08:38:35</t>
  </si>
  <si>
    <t>13503093505</t>
  </si>
  <si>
    <t>陈志辉;谭颂华</t>
  </si>
  <si>
    <t>2023-11-01 08:39:46</t>
  </si>
  <si>
    <t>2023-11-01 14:10:00</t>
  </si>
  <si>
    <t>2023-11-08 08:38:00</t>
  </si>
  <si>
    <t>2022-12-30 11:38:58</t>
  </si>
  <si>
    <t>导线连接位置红外测温：500kV蓄北线#98-#99塔段、#111-#112塔段、#114-#115塔段、120-#121塔段每月定检测温作业（2023年11月）</t>
  </si>
  <si>
    <t>SCWH0301231024012014</t>
  </si>
  <si>
    <t>2023-11-07 09:42:37</t>
  </si>
  <si>
    <t>2023-11-07 10:53:36</t>
  </si>
  <si>
    <t>2023-11-07 09:23:00</t>
  </si>
  <si>
    <t>2023-11-07 15:23:00</t>
  </si>
  <si>
    <t>2023-11-07 18:57:00</t>
  </si>
  <si>
    <t>2023-10-24 19:25:54</t>
  </si>
  <si>
    <t>泮塘站、泮塘隧道</t>
  </si>
  <si>
    <t>终端红外测温、避雷器红外测温、护套环流检测：110kV伍龙关泮线、110kV伍黄如泮线、110kV泮如黄线、110kV泮关龙线、110kV泮关乙线、110kV泮南源甲线、110kV泮南源乙线、110kV泮西线、110kV泮金流线、110kV泮金线</t>
  </si>
  <si>
    <t>2023-11-03 08:05:26</t>
  </si>
  <si>
    <t>2023-11-03 08:35:00</t>
  </si>
  <si>
    <t>2023-11-07 17:02:00</t>
  </si>
  <si>
    <t>南湾站、源溪站</t>
  </si>
  <si>
    <t>终端红外测温、避雷器红外测温、护套环流检测：110kV泮南源甲线、110kV泮南源乙线</t>
  </si>
  <si>
    <t>JH030120230116-002975</t>
  </si>
  <si>
    <t>2023-11-03 08:05:09</t>
  </si>
  <si>
    <t>2023-11-03 08:37:00</t>
  </si>
  <si>
    <t>2023-11-07 10:17:00</t>
  </si>
  <si>
    <t>2023-11-07 11:35:00</t>
  </si>
  <si>
    <t>导线连接位置红外测温：500kV北增甲线导地线耐张线夹、接续管：#13-#21；500kV北增乙线导地线耐张线夹、接续管：#13-#21；
合成绝缘子红外测温：500kV北增甲线：#13-#21；500kV北增乙线：#13-#21；</t>
  </si>
  <si>
    <t>JH030120230103-016024</t>
  </si>
  <si>
    <t>2023-11-02 08:34:12</t>
  </si>
  <si>
    <t>2023-11-02 14:52:07</t>
  </si>
  <si>
    <t>2023-11-02 14:52:18</t>
  </si>
  <si>
    <t>2023-11-03 14:34:00</t>
  </si>
  <si>
    <t>2023-11-07 16:35:00</t>
  </si>
  <si>
    <t>测量：集贤终端场、集贤变电站红外测温。</t>
  </si>
  <si>
    <t>SCWH0301230926003519</t>
  </si>
  <si>
    <t>2023-11-06 08:00:00</t>
  </si>
  <si>
    <t>2023-11-01</t>
  </si>
  <si>
    <t>2023-11-06 08:31:27</t>
  </si>
  <si>
    <t>2023-11-06 08:45:00</t>
  </si>
  <si>
    <t>2023-11-06 08:55:00</t>
  </si>
  <si>
    <t>2023-11-06 12:11:00</t>
  </si>
  <si>
    <t>2023-11-07 16:25:00</t>
  </si>
  <si>
    <t>2023-09-26 14:31:23</t>
  </si>
  <si>
    <t>导线连接位置红外测温：500kV北增甲线导地线耐张线夹、接续管：#22-#26；500kV北增乙线导地线耐张线夹、接续管：#22-#25；
合成绝缘子红外测温：500kV北增甲线：#22-#26；500kV北增乙线：#22-#25；</t>
  </si>
  <si>
    <t>JH030120230103-016031</t>
  </si>
  <si>
    <t>2023-11-02 08:34:55</t>
  </si>
  <si>
    <t>2023-11-02 14:53:02</t>
  </si>
  <si>
    <t>2023-11-02 14:53:16</t>
  </si>
  <si>
    <t>2023-11-03 11:36:00</t>
  </si>
  <si>
    <t>2023-11-07 16:24:00</t>
  </si>
  <si>
    <t>110kV汉云甲线九佛乙支线</t>
  </si>
  <si>
    <t>杆塔接地电阻测试：110kV汉云甲线九佛乙支线进出线段：#01-#03、#42-#44；其余区段：#04-19</t>
  </si>
  <si>
    <t>JH030120230104-006556</t>
  </si>
  <si>
    <t>2023-11-07 08:25:40</t>
  </si>
  <si>
    <t>2023-11-07 08:40:42</t>
  </si>
  <si>
    <t>梁伟照;何国雄</t>
  </si>
  <si>
    <t>2023-11-07 08:40:00</t>
  </si>
  <si>
    <t>2023-11-07 11:53:00</t>
  </si>
  <si>
    <t>2023-11-07 16:18:00</t>
  </si>
  <si>
    <t>导线连接位置红外测温：北花乙线#02塔B相耐张线夹红外测温（2023年11月）</t>
  </si>
  <si>
    <t>SCWH0301231024002451</t>
  </si>
  <si>
    <t>2023-11-06 08:39:33</t>
  </si>
  <si>
    <t>2023-11-06 08:40:00</t>
  </si>
  <si>
    <t>2023-11-06 12:08:00</t>
  </si>
  <si>
    <t>2023-11-06 18:00:00</t>
  </si>
  <si>
    <t>2023-10-24 09:50:19</t>
  </si>
  <si>
    <t>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t>
  </si>
  <si>
    <t>终端红外检测：避雷器红外检测：护套环流检测：麒麟站，林和站</t>
  </si>
  <si>
    <t>2023-11-15 17:30:00</t>
  </si>
  <si>
    <t>2023-11-01 18:28:43</t>
  </si>
  <si>
    <t>李华英;王晓海</t>
  </si>
  <si>
    <t>2023-11-03 14:06:00</t>
  </si>
  <si>
    <t>2023-01-15 01:56:59</t>
  </si>
  <si>
    <t>导线连接位置红外测温：500kV北增甲线导地线耐张线夹、接续管：#08-#12；500kV北增乙线导地线耐张线夹、接续管：#08-#12；
合成绝缘子红外测温：500kV北增甲线：#08-#12；500kV北增乙线：#08-#12；</t>
  </si>
  <si>
    <t>JH030120230103-016025</t>
  </si>
  <si>
    <t>2023-11-01 08:18:58</t>
  </si>
  <si>
    <t>2023-11-01 08:38:47</t>
  </si>
  <si>
    <t>陈志辉BZ;谭颂华</t>
  </si>
  <si>
    <t>2023-11-01 08:39:10</t>
  </si>
  <si>
    <t>2023-11-01 14:13:00</t>
  </si>
  <si>
    <t>2023-11-03 10:16:00</t>
  </si>
  <si>
    <t>导线连接位置红外测温：500kV北增甲线导地线耐张线夹、接续管：#45-#62；500kV北增乙线导地线耐张线夹、接续管：#42-#58；
合成绝缘子红外测温：500kV北增甲线：#45-#62；500kV北增乙线：#42-#58；</t>
  </si>
  <si>
    <t>JH030120221230-034163</t>
  </si>
  <si>
    <t>2023-11-02 08:10:26</t>
  </si>
  <si>
    <t>2023-11-02 08:50:25</t>
  </si>
  <si>
    <t>2023-11-02 08:50:00</t>
  </si>
  <si>
    <t>2023-11-02 12:07:00</t>
  </si>
  <si>
    <t>2023-11-02 16:49:00</t>
  </si>
  <si>
    <t>110kV汉钟线</t>
  </si>
  <si>
    <t>杆塔接地电阻测试：110kV汉钟线进出线段：#15-#17、中间段：#09-#14</t>
  </si>
  <si>
    <t>JH030120230104-006557</t>
  </si>
  <si>
    <t>2023-11-01 08:22:54</t>
  </si>
  <si>
    <t>2023-11-01 16:33:30</t>
  </si>
  <si>
    <t>陈志辉;卢启和</t>
  </si>
  <si>
    <t>2023-11-01 09:00:00</t>
  </si>
  <si>
    <t>2023-11-01 11:36:00</t>
  </si>
  <si>
    <t>2023-11-02 16:48:00</t>
  </si>
  <si>
    <t>导线连接位置红外测温：500kV北增甲线导地线耐张线夹、接续管：#33-#44；500kV北增乙线导地线耐张线夹、接续管：#31-#41；
合成绝缘子红外测温：500kV北增甲线：#33-#44；500kV北增乙线：#31-#41；</t>
  </si>
  <si>
    <t>JH030120221230-034165</t>
  </si>
  <si>
    <t>2023-11-01 08:17:05</t>
  </si>
  <si>
    <t>2023-11-01 08:54:55</t>
  </si>
  <si>
    <t>张春勇;梁嘉亮</t>
  </si>
  <si>
    <t>2023-11-01 08:55:00</t>
  </si>
  <si>
    <t>2023-11-01 12:19:00</t>
  </si>
  <si>
    <t>2023-11-02 16:44:00</t>
  </si>
  <si>
    <t>导线连接位置红外测温：500kV北增甲线导地线耐张线夹、接续管：#63-#72；500kV北增乙线导地线耐张线夹、接续管：#59-#68；
合成绝缘子红外测温：500kV北增甲线：#63-#72；500kV北增乙线：#59-#68；</t>
  </si>
  <si>
    <t>JH030120221230-034168</t>
  </si>
  <si>
    <t>2023-11-02 08:12:00</t>
  </si>
  <si>
    <t>2023-11-02 08:21:53</t>
  </si>
  <si>
    <t>2023-11-02 09:43:00</t>
  </si>
  <si>
    <t>2023-11-02 15:43:00</t>
  </si>
  <si>
    <t>2023-11-02 16:43:00</t>
  </si>
  <si>
    <t>220kV木麒甲线</t>
  </si>
  <si>
    <t>导线连接位置红外测温：合成绝缘子红外测温：220kV木麒甲线#38-#40、木麒乙线#38-#40、木犀甲线#38-#40、木犀乙线#38-#40塔段测温；</t>
  </si>
  <si>
    <t>2023-10-01 08:00:00</t>
  </si>
  <si>
    <t>2023-09-20</t>
  </si>
  <si>
    <t>2023-10-30 08:18:18</t>
  </si>
  <si>
    <t>2023-10-31 08:31:00</t>
  </si>
  <si>
    <t>13922128802</t>
  </si>
  <si>
    <t>2023-10-31 16:34:00</t>
  </si>
  <si>
    <t>2023-01-12 15:54:13</t>
  </si>
  <si>
    <t>220kV木犀乙线</t>
  </si>
  <si>
    <t>导线连接位置红外测温：合成绝缘子红外测温：220kV木麒甲线#41-#43、木麒乙线#41-#43、木犀甲线#41-#43、木犀乙线#41-#43塔段测温；</t>
  </si>
  <si>
    <t>2023-10-30 08:51:50</t>
  </si>
  <si>
    <t>2023-10-31 08:34:00</t>
  </si>
  <si>
    <t>2023-01-12 16:17:47</t>
  </si>
  <si>
    <t>220kV木麒乙线</t>
  </si>
  <si>
    <t>导线连接位置红外测温：合成绝缘子红外测温：220kV木麒甲线#25-#37、木麒乙线#25-#37、木犀甲线#26-#37、木犀乙线#26-#37塔段测温；</t>
  </si>
  <si>
    <t>2023-10-30 08:22:33</t>
  </si>
  <si>
    <t>2023-10-31 08:36:00</t>
  </si>
  <si>
    <t>2023-01-12 15:57:48</t>
  </si>
  <si>
    <t>导线连接位置红外测温：合成绝缘子红外测温：220kV木麒甲线#19-#24、木麒乙线#19-#24、木犀甲线#19-#25、木犀乙线#19-#25塔段测温；</t>
  </si>
  <si>
    <t>JH030120230112-010152</t>
  </si>
  <si>
    <t>2023-10-30 08:52:20</t>
  </si>
  <si>
    <t>2023-10-31 08:38:00</t>
  </si>
  <si>
    <t>2023-10-25 08:39:00</t>
  </si>
  <si>
    <t>2023-10-25 15:39:00</t>
  </si>
  <si>
    <t>导线连接位置红外测温：合成绝缘子红外测温：避雷器红外检测：220kV木麒甲线#48-#52、木麒乙线#48-#52、木犀甲线#48-#52、木犀乙线#48-#52塔段测温；</t>
  </si>
  <si>
    <t>2023-10-26 08:22:48</t>
  </si>
  <si>
    <t>2023-10-26 08:55:44</t>
  </si>
  <si>
    <t>王立新;钟辉</t>
  </si>
  <si>
    <t>220kV木凯甲线</t>
  </si>
  <si>
    <t>导线连接位置红外测温：合成绝缘子红外测温：避雷器红外检测：220kV木麒甲线#44-#47、木麒乙线#44-#47、木犀甲线#44-#47、木犀乙线#44-#47塔段测温；</t>
  </si>
  <si>
    <t>JH030120230112-008892</t>
  </si>
  <si>
    <t>2023-10-26 08:23:43</t>
  </si>
  <si>
    <t>2023-10-26 08:56:43</t>
  </si>
  <si>
    <t>13600087418</t>
  </si>
  <si>
    <t>李文兴;钟辉</t>
  </si>
  <si>
    <t>2023-10-26 08:57:11</t>
  </si>
  <si>
    <t>2023-10-26 15:27:00</t>
  </si>
  <si>
    <t>2023-01-12 15:37:59</t>
  </si>
  <si>
    <t>220kV木麒甲线、木麒乙线、木犀甲线、木犀乙线</t>
  </si>
  <si>
    <t>导线连接位置红外测温：合成绝缘子红外测温：220kV木麒甲线#01-#06、木麒乙线#01-#06、木犀甲线#01-#06、木犀乙线#01-#06塔段测温；</t>
  </si>
  <si>
    <t>JH030120230112-010708</t>
  </si>
  <si>
    <t>2023-10-31 09:52:21</t>
  </si>
  <si>
    <t>2023-10-31 09:56:25</t>
  </si>
  <si>
    <t>13926423957</t>
  </si>
  <si>
    <t>2023-10-24 12:51:00</t>
  </si>
  <si>
    <t>2023-10-31 11:32:00</t>
  </si>
  <si>
    <t>220kV木犀甲线</t>
  </si>
  <si>
    <t>导线连接位置红外测温：合成绝缘子红外测温：220kV木麒甲线#12-#18、木麒乙线#12-#18、木犀甲线#12-#18、木犀乙线#12-#18塔段测温；</t>
  </si>
  <si>
    <t>JH030120230112-010277</t>
  </si>
  <si>
    <t>2023-10-31 09:51:30</t>
  </si>
  <si>
    <t>2023-10-31 09:55:04</t>
  </si>
  <si>
    <t>2023-10-24 08:55:00</t>
  </si>
  <si>
    <t>2023-10-24 12:55:00</t>
  </si>
  <si>
    <t>2023-01-12 16:02:17</t>
  </si>
  <si>
    <t>导线连接位置红外测温：合成绝缘子红外测温：220kV木麒甲线#07-#11、木麒乙线#07-#11、木犀甲线#07-#11、木犀乙线#07-#11塔段测温；</t>
  </si>
  <si>
    <t>2023-10-31 09:52:00</t>
  </si>
  <si>
    <t>2023-10-31 09:58:17</t>
  </si>
  <si>
    <t>2023-01-12 16:12:39</t>
  </si>
  <si>
    <t>110kV麒茶京上线</t>
  </si>
  <si>
    <t>杆塔接地电阻测试：110kV麒茶京上线（退运）中间段：#30-#50；</t>
  </si>
  <si>
    <t>2023-10-31 09:45:49</t>
  </si>
  <si>
    <t>2023-10-31 08:47:00</t>
  </si>
  <si>
    <t>2023-01-16 14:47:41</t>
  </si>
  <si>
    <t>110kV麒茶线（退运）</t>
  </si>
  <si>
    <t>杆塔接地电阻测试：110kV麒茶线（退运）中间段：#30-#46</t>
  </si>
  <si>
    <t>2023-10-31 09:44:43</t>
  </si>
  <si>
    <t>2023-10-31 09:48:00</t>
  </si>
  <si>
    <t>2023-01-16 14:46:35</t>
  </si>
  <si>
    <t>白云湖隧道</t>
  </si>
  <si>
    <t>电缆接头红外测温、护套环流检测：110kV石塘甲线;110kV石塘乙线</t>
  </si>
  <si>
    <t>JH030120230116-003932</t>
  </si>
  <si>
    <t>2023-06-26</t>
  </si>
  <si>
    <t>2023-08-01 08:20:17</t>
  </si>
  <si>
    <t>2023-01-16 11:31:41</t>
  </si>
  <si>
    <t>燕塘站（110kV天体林燕麒线）、麒燕终端塔（110kV麒燕甲线、110kV麒燕乙线）</t>
  </si>
  <si>
    <t>终端红外测温：避雷器红外测温：护套环流检测：燕塘站，麒燕终端塔</t>
  </si>
  <si>
    <t>JH030120230306-003435</t>
  </si>
  <si>
    <t>2023-07-01 08:30:00</t>
  </si>
  <si>
    <t>2023-06-30</t>
  </si>
  <si>
    <t>2023-07-05 08:46:59</t>
  </si>
  <si>
    <t>2023-07-05 08:56:19</t>
  </si>
  <si>
    <t>2023-07-05 09:15:00</t>
  </si>
  <si>
    <t>2023-07-05 11:19:00</t>
  </si>
  <si>
    <t>2023-07-05 14:47:00</t>
  </si>
  <si>
    <t>2023-03-06 13:34:45</t>
  </si>
  <si>
    <t>木科甲线、木科乙线、木棠丙线、木棠丁线</t>
  </si>
  <si>
    <t>杆塔接地电阻测试：220kV木科甲线中间段：#31-#50、220kV木科乙线中间段：#31-#50、220kV木棠丙线（备用）中间段：#31-#53、220kV木棠丁线（备用）中间段：#31-#53塔段；</t>
  </si>
  <si>
    <t>2023-04-01 08:00:00</t>
  </si>
  <si>
    <t>2023-03-23</t>
  </si>
  <si>
    <t>2023-05-08 08:54:41</t>
  </si>
  <si>
    <t>2023-05-08 09:25:00</t>
  </si>
  <si>
    <t>张耀光;钟辉;朱常镇</t>
  </si>
  <si>
    <t>0.0</t>
  </si>
  <si>
    <t>2023-05-25 12:29:00</t>
  </si>
  <si>
    <t>2023-01-16 14:48:31</t>
  </si>
  <si>
    <t>完成</t>
  </si>
  <si>
    <t>220kV木棠甲线、220kV木棠乙线</t>
  </si>
  <si>
    <t>杆塔接地电阻测试：220kV木棠甲线中间段：#31-#60、220kV木棠乙线中间段：#31-#60；</t>
  </si>
  <si>
    <t>2023-04-17 08:27:13</t>
  </si>
  <si>
    <t>2023-04-17 08:46:04</t>
  </si>
  <si>
    <t>13808885157</t>
  </si>
  <si>
    <t>孔盛权;朱常镇</t>
  </si>
  <si>
    <t>2023-04-26 14:08:00</t>
  </si>
  <si>
    <t>2023-01-16 14:30:16</t>
  </si>
  <si>
    <t>220kV木碧甲线、220kV木碧乙线</t>
  </si>
  <si>
    <t>杆塔接地电阻测试：220kV木碧甲线、木碧乙线中间段：#67-#93</t>
  </si>
  <si>
    <t>2023-04-11 08:21:46</t>
  </si>
  <si>
    <t>2023-04-11 08:28:00</t>
  </si>
  <si>
    <t>孔盛权;吴达</t>
  </si>
  <si>
    <t>2023-04-17 08:02:00</t>
  </si>
  <si>
    <t>2023-01-16 14:31:49</t>
  </si>
  <si>
    <t>500kV从科甲线#01-#03、从科乙线#01-#03、从木丙线#01-#03、从木丁线#01-#03</t>
  </si>
  <si>
    <t>杆塔接地电阻测试：500kV从科甲乙线#01-#03、500kV从木丙丁线#01-#03</t>
  </si>
  <si>
    <t>2023-01-01 08:00:00</t>
  </si>
  <si>
    <t>2023-03-29</t>
  </si>
  <si>
    <t>2023-04-13 08:49:32</t>
  </si>
  <si>
    <t>2023-04-13 08:42:41</t>
  </si>
  <si>
    <t>18620526883</t>
  </si>
  <si>
    <t>梁乔云;梁荣高</t>
  </si>
  <si>
    <t>2023-04-13 16:20:00</t>
  </si>
  <si>
    <t>2023-01-12 16:49:59</t>
  </si>
  <si>
    <t>220kV木碧甲线</t>
  </si>
  <si>
    <t>导线连接位置红外测温:耐张线夹：220kV木碧甲线#01、#02、#03、#05、#06、#07、#08、#09、#12、#13、#16、#18、#20、#22、#25、#29、#30、#32、#34、#35、#42、#44、#46、#47、#48、#50、#51、#52、#55、#56、#57、#58、#60、#61、#64、#66、#69、#70、#72、#77、#78、#79、#80、#81、#82、#83、#84、#85、#88、#90、#92、#93；220kV木碧甲线接续管或预绞丝：#14-#15（C相）、#14-#15（A相 ）、#20-#21（C相）、#20-#21（B相 ）、#20-#21（A相 ）、#25-#26（B相 ）、#26-#27（C相）、#27-#28（A相 ）、#30-#31（C相）、#31-#32（C相）、#32-#33（A相 ）、#37-#38（C相）、#40-#41（B相 ）、#41-#42（A相 ）、#44-#45（A相 ）、#44-#45（B相 ）、#44-#45（C相）、#46-#47（B相 ）、#75-#76（A相 ）、#75-#76（B相 ）、#85-#86（C相）</t>
  </si>
  <si>
    <t>2023-02-01 08:00:00</t>
  </si>
  <si>
    <t>2023-03-30 08:29:18</t>
  </si>
  <si>
    <t>2023-03-30 09:21:39</t>
  </si>
  <si>
    <t>18688424861</t>
  </si>
  <si>
    <t>杜亮鸿;梁荣高</t>
  </si>
  <si>
    <t>2023-03-30 16:22:00</t>
  </si>
  <si>
    <t>2023-01-12 15:22:17</t>
  </si>
  <si>
    <t>220kV北汉甲线;220kV北汉乙线</t>
  </si>
  <si>
    <t>杆塔接地电阻测试：220kV北汉甲线中间段：#15-#30、#31-#41、#53-#65；新投运#42-#52。220kV北汉乙线中间段：#15-#30、#31-#41、#53-#65；新投运#42-#52</t>
  </si>
  <si>
    <t>2023-02-24</t>
  </si>
  <si>
    <t>2023-02-24 08:14:50</t>
  </si>
  <si>
    <t>2023-02-24 16:42:23</t>
  </si>
  <si>
    <t>黄灿明;梁伟照</t>
  </si>
  <si>
    <t>2023-02-28 16:59:00</t>
  </si>
  <si>
    <t>2023-01-04 09:23:32</t>
  </si>
  <si>
    <t>杆塔接地电阻测试：220kV退运北汉甲乙线中间段：#09-#16</t>
  </si>
  <si>
    <t>2023-02-22</t>
  </si>
  <si>
    <t>2023-02-22 16:43:53</t>
  </si>
  <si>
    <t>2023-02-24 16:42:31</t>
  </si>
  <si>
    <t>陈志辉BZ;陈志辉;梁嘉亮</t>
  </si>
  <si>
    <t>2023-01-04 09:27:25</t>
  </si>
  <si>
    <t>220kV北嘉甲线;220kV北嘉乙线</t>
  </si>
  <si>
    <t>杆塔接地电阻测试：220kV北嘉甲线进出线段：#01-#03、#26-#28；中间段：#16-#25。220kV北嘉乙线进出线段：#01-#03、#26-#28；中间段：#16-#25</t>
  </si>
  <si>
    <t>2023-02-27</t>
  </si>
  <si>
    <t>2023-02-27 16:12:01</t>
  </si>
  <si>
    <t>陈志辉BZ;梁嘉亮</t>
  </si>
  <si>
    <t>2023-02-28 16:58:00</t>
  </si>
  <si>
    <t>2023-01-04 09:29:12</t>
  </si>
  <si>
    <t>220kV北茶甲线;220kV北茶乙线</t>
  </si>
  <si>
    <t>杆塔接地电阻测试：220kV北茶甲线进出线段：#01-#03、#64-#66；中间段：#45-54；新投运：#53-#57。220kV北茶乙线进出线段：#01-#03、#65-#67；中间段：#45-54；新投运：#53-#57</t>
  </si>
  <si>
    <t>2023-02-22 16:35:00</t>
  </si>
  <si>
    <t>2023-02-24 16:42:38</t>
  </si>
  <si>
    <t>梁伟照;谭颂华;黄灿明</t>
  </si>
  <si>
    <t>接头红外检测：护套环流检测：永福隧道（9-10月）</t>
  </si>
  <si>
    <t>2023-10-01 08:30:00</t>
  </si>
  <si>
    <t>2023-10-31 17:30:00</t>
  </si>
  <si>
    <t>2023-09-27</t>
  </si>
  <si>
    <t>2023-10-11 08:15:13</t>
  </si>
  <si>
    <t>2023-10-13 16:03:26</t>
  </si>
  <si>
    <t>2023-10-13 16:15:00</t>
  </si>
  <si>
    <t>2023-01-14 04:01:41</t>
  </si>
  <si>
    <t>如意站、黄沙站、西关站、龙津站</t>
  </si>
  <si>
    <t>终端红外测温、避雷器红外测温、护套环流检测：110kV伍黄如泮线、110kV泮如黄线、110kV伍龙关泮线、110kV泮关龙线、110kV泮关乙线</t>
  </si>
  <si>
    <t>2023-10-09 08:44:16</t>
  </si>
  <si>
    <t>2023-10-09 15:52:11</t>
  </si>
  <si>
    <t>2023-10-13 16:29:00</t>
  </si>
  <si>
    <t>2023-01-16 10:22:43</t>
  </si>
  <si>
    <t>2023-10-07 08:36:55</t>
  </si>
  <si>
    <t>2023-10-09 08:41:39</t>
  </si>
  <si>
    <t>接头红外检测：护套环流检测：麒天隧道（9-10月）</t>
  </si>
  <si>
    <t>2023-10-13 08:12:02</t>
  </si>
  <si>
    <t>2023-10-13 08:18:26</t>
  </si>
  <si>
    <t>李华英;李森荣</t>
  </si>
  <si>
    <t>2023-10-13 16:14:00</t>
  </si>
  <si>
    <t>JH030120230116-004055</t>
  </si>
  <si>
    <t>2023-10-12 08:30:40</t>
  </si>
  <si>
    <t>刘子瑜;张春勇;陈其来</t>
  </si>
  <si>
    <t>2023-10-12 15:06:00</t>
  </si>
  <si>
    <t>2023-10-13 07:54:00</t>
  </si>
  <si>
    <t>2023-01-16 11:33:12</t>
  </si>
  <si>
    <t>2023-10-12 08:29:05</t>
  </si>
  <si>
    <t>2023-10-13 07:51:00</t>
  </si>
  <si>
    <t>中医药T接房</t>
  </si>
  <si>
    <t>护套环流检测：110kV三景桂线。</t>
  </si>
  <si>
    <t>SCWH0301230927005656</t>
  </si>
  <si>
    <t>2023-10-07 16:48:22</t>
  </si>
  <si>
    <t>2023-10-12 08:56:00</t>
  </si>
  <si>
    <t>2023-10-12 09:30:00</t>
  </si>
  <si>
    <t>2023-10-12 15:21:00</t>
  </si>
  <si>
    <t>2023-09-27 16:03:27</t>
  </si>
  <si>
    <t>2023-10-09 08:46:03</t>
  </si>
  <si>
    <t>2023-10-09 15:48:31</t>
  </si>
  <si>
    <t>2023-10-12 07:49:00</t>
  </si>
  <si>
    <t>罗涌站</t>
  </si>
  <si>
    <t>终端红外测温、避雷器红外测温、护套环流检测：110kV罗流盘金线</t>
  </si>
  <si>
    <t>JH030120230116-002703</t>
  </si>
  <si>
    <t>2023-10-09 08:45:42</t>
  </si>
  <si>
    <t>2023-10-09 15:53:50</t>
  </si>
  <si>
    <t>2023-10-10 08:54:00</t>
  </si>
  <si>
    <t>2023-10-10 10:17:00</t>
  </si>
  <si>
    <t>京溪站（110kV茶犀京线、110kV犀京麒线、110kV犀京上龙线）、大佛寺终端塔（110kV茶犀京线、110kV犀茶线）、上元岗站（110kV犀上牛麒线、110kV犀京上龙线）、牛利岗站（110kV犀上牛麒线、110kV麒牛线）</t>
  </si>
  <si>
    <t>终端红外检测：避雷器红外检测：护套环流检测：京溪站、大佛寺终端塔、上元岗站、牛利岗站</t>
  </si>
  <si>
    <t>JH030120230115-000069</t>
  </si>
  <si>
    <t>2023-10-10 08:01:33</t>
  </si>
  <si>
    <t>2023-10-09 08:33:05</t>
  </si>
  <si>
    <t>李华英;李濛</t>
  </si>
  <si>
    <t>2023-10-09 09:00:00</t>
  </si>
  <si>
    <t>2023-10-10 11:30:00</t>
  </si>
  <si>
    <t>2023-10-10 17:52:00</t>
  </si>
  <si>
    <t>2023-01-15 02:14:59</t>
  </si>
  <si>
    <t>JH030120230115-000020</t>
  </si>
  <si>
    <t>2023-10-08 08:02:58</t>
  </si>
  <si>
    <t>2023-10-08 14:58:03</t>
  </si>
  <si>
    <t>2023-10-08 08:58:00</t>
  </si>
  <si>
    <t>2023-10-08 09:59:00</t>
  </si>
  <si>
    <t>2023-10-08 16:28:00</t>
  </si>
  <si>
    <t>茶山站（110kV茶犀京友好甲支线、110kV犀茶线友好乙支线）、友好站（110kV茶犀京友好甲支线、110kV犀茶线友好乙支线）</t>
  </si>
  <si>
    <t>终端红外检测：避雷器红外检测：护套环流检测：茶山站、友好站</t>
  </si>
  <si>
    <t>2023-10-08 08:03:56</t>
  </si>
  <si>
    <t>2023-10-08 08:16:55</t>
  </si>
  <si>
    <t>2023-10-08 09:00:00</t>
  </si>
  <si>
    <t>2023-10-08 11:27:00</t>
  </si>
  <si>
    <t>2023-01-15 02:11:22</t>
  </si>
  <si>
    <t>终端红外检测、避雷器红外测温、护套环流检测：110kV环三甲线、110kV环三乙线（10月第一次）</t>
  </si>
  <si>
    <t>SCWH0301230927005327</t>
  </si>
  <si>
    <t>2023-10-07 08:20:11</t>
  </si>
  <si>
    <t>2023-10-07 08:39:00</t>
  </si>
  <si>
    <t>2023-10-07 08:40:00</t>
  </si>
  <si>
    <t>2023-10-07 09:25:00</t>
  </si>
  <si>
    <t>2023-10-07 16:43:00</t>
  </si>
  <si>
    <t>2023-09-27 15:47:46</t>
  </si>
  <si>
    <t>2023-10-07 08:23:46</t>
  </si>
  <si>
    <t>2023-10-07 16:06:26</t>
  </si>
  <si>
    <t>2023-10-07 16:34:00</t>
  </si>
  <si>
    <t>2023-10-07 08:30:00</t>
  </si>
  <si>
    <t>2023-09-01</t>
  </si>
  <si>
    <t>2023-10-07 08:39:14</t>
  </si>
  <si>
    <t>2023-10-07 08:49:01</t>
  </si>
  <si>
    <t>2023-10-07 16:32:00</t>
  </si>
  <si>
    <t>2023-03-06 13:01:45</t>
  </si>
  <si>
    <t>110kV石棠坪远航线</t>
  </si>
  <si>
    <t xml:space="preserve">电缆特殊巡维：110kV石棠坪远航线线路特查及护套环流检测。
</t>
  </si>
  <si>
    <t>巡视</t>
  </si>
  <si>
    <t>特殊巡视</t>
  </si>
  <si>
    <t>2023-09-25</t>
  </si>
  <si>
    <t>2023-10-05 08:07:28</t>
  </si>
  <si>
    <t>2023-10-05 08:00:00</t>
  </si>
  <si>
    <t>13926096162</t>
  </si>
  <si>
    <t>刘源;蔡昊晖</t>
  </si>
  <si>
    <t>2023-10-05 11:57:00</t>
  </si>
  <si>
    <t>2023-10-05 11:58:00</t>
  </si>
  <si>
    <t>2023-09-20 16:45:30</t>
  </si>
  <si>
    <t>终端红外检测：避雷器红外测温检测：护套环流检测：环风站、龙潭站、龙潭T接房</t>
  </si>
  <si>
    <t>JH030120230115-000006</t>
  </si>
  <si>
    <t>2023-09-26 14:00:00</t>
  </si>
  <si>
    <t>2023-09-29 17:30:00</t>
  </si>
  <si>
    <t>2023-09-26</t>
  </si>
  <si>
    <t>2023-09-26 08:42:53</t>
  </si>
  <si>
    <t>2023-09-26 08:55:41</t>
  </si>
  <si>
    <t>2023-09-28 09:00:00</t>
  </si>
  <si>
    <t>2023-09-28 11:37:00</t>
  </si>
  <si>
    <t>2023-09-28 16:57:00</t>
  </si>
  <si>
    <t>2023-09-01 08:30:00</t>
  </si>
  <si>
    <t>2023-09-27 09:40:41</t>
  </si>
  <si>
    <t>2023-09-28 08:34:00</t>
  </si>
  <si>
    <t>2023-09-28 10:43:00</t>
  </si>
  <si>
    <t>2023-09-28 13:43:00</t>
  </si>
  <si>
    <t>2023-09-28 16:50:00</t>
  </si>
  <si>
    <t>凰岗终端场</t>
  </si>
  <si>
    <t>终端红外测温、避雷器红外测温、护套环流检测：110kV石棠坪远航线、110kV石棠远桂线</t>
  </si>
  <si>
    <t>JH030120230116-002861</t>
  </si>
  <si>
    <t>2023-09-30 17:30:00</t>
  </si>
  <si>
    <t>2023-08-30</t>
  </si>
  <si>
    <t>2023-09-27 14:21:27</t>
  </si>
  <si>
    <t>2023-09-27 14:26:05</t>
  </si>
  <si>
    <t>2023-09-27 14:27:45</t>
  </si>
  <si>
    <t>2023-09-27 15:30:00</t>
  </si>
  <si>
    <t>2023-01-16 10:27:43</t>
  </si>
  <si>
    <t>小坪站、棠溪站</t>
  </si>
  <si>
    <t>终端红外测温、避雷器红外测温、护套环流检测：110kV石棠坪远航线、110kV石棠远桂线。</t>
  </si>
  <si>
    <t>JH030120230116-002862</t>
  </si>
  <si>
    <t>2023-08-24</t>
  </si>
  <si>
    <t>2023-09-27 14:25:42</t>
  </si>
  <si>
    <t>2023-09-27 16:40:00</t>
  </si>
  <si>
    <t>航云站、远景站</t>
  </si>
  <si>
    <t>JH030120230113-003513</t>
  </si>
  <si>
    <t>2023-09-27 14:26:10</t>
  </si>
  <si>
    <t>2023-09-28 08:28:00</t>
  </si>
  <si>
    <t>2023-09-28 09:10:00</t>
  </si>
  <si>
    <t>2023-01-13 10:00:36</t>
  </si>
  <si>
    <t>棠溪T接房、棠溪站</t>
  </si>
  <si>
    <t>2023-09-27 14:25:54</t>
  </si>
  <si>
    <t>2023-01-16 10:45:27</t>
  </si>
  <si>
    <t>2023-08-25</t>
  </si>
  <si>
    <t>2023-09-28 08:12:56</t>
  </si>
  <si>
    <t>2023-09-28 08:47:00</t>
  </si>
  <si>
    <t>13533118156</t>
  </si>
  <si>
    <t>徐龙;陈志辉BZ</t>
  </si>
  <si>
    <t>2023-09-28 14:52:00</t>
  </si>
  <si>
    <t>110kV苗圃站;110kV隆康站</t>
  </si>
  <si>
    <t>终端红外测温、避雷器红外测温、护套环流检测：110kV凯陈夏隆线;110kV凯陈夏苗航线;110kV航隆城线</t>
  </si>
  <si>
    <t>JH030120230116-002585</t>
  </si>
  <si>
    <t>2023-09-14 08:00:00</t>
  </si>
  <si>
    <t>2023-09-27 08:07:52</t>
  </si>
  <si>
    <t>2023-09-14 08:36:00</t>
  </si>
  <si>
    <t>2023-09-27 14:13:00</t>
  </si>
  <si>
    <t>2023-09-28 08:19:00</t>
  </si>
  <si>
    <t>2023-01-16 10:19:56</t>
  </si>
  <si>
    <t>2023-09-27 10:54:42</t>
  </si>
  <si>
    <t>2023-09-27 09:10:55</t>
  </si>
  <si>
    <t>2023-01-13 10:00:00</t>
  </si>
  <si>
    <t>110kV龙归站;110kV龙保站</t>
  </si>
  <si>
    <t>终端红外测温、避雷器红外测温、护套环流检测：110kV嘉集线龙保丙支线;110kV嘉龙线龙保甲支线;110kV汉嘉线龙保乙支线</t>
  </si>
  <si>
    <t>2023-09-27 08:06:24</t>
  </si>
  <si>
    <t>2023-09-27 08:22:00</t>
  </si>
  <si>
    <t>何国雄;刘子瑜</t>
  </si>
  <si>
    <t>2023-09-28 08:18:00</t>
  </si>
  <si>
    <t>2023-01-16 10:26:53</t>
  </si>
  <si>
    <t>接头红外检测：护套环流检测：太古隧道（9-10月）</t>
  </si>
  <si>
    <t>2023-09-08</t>
  </si>
  <si>
    <t>2023-09-27 09:36:12</t>
  </si>
  <si>
    <t>13602850929</t>
  </si>
  <si>
    <t>2023-09-27 17:08:00</t>
  </si>
  <si>
    <t>2023-03-05 23:51:42</t>
  </si>
  <si>
    <t>合格，工作已完成。</t>
  </si>
  <si>
    <t>水泥厂终端场、槎头站</t>
  </si>
  <si>
    <t>终端红外测温、避雷器红外测温、护套环流检测：110kV罗石线槎头支线、110kV石槎线</t>
  </si>
  <si>
    <t>2023-09-27 14:13:15</t>
  </si>
  <si>
    <t>2023-09-27 15:34:00</t>
  </si>
  <si>
    <t>110kV郭车甲线天马甲支线;110kV郭车乙线天马乙支线</t>
  </si>
  <si>
    <t>护套环流检测：110kV郭车甲线天马甲支线、郭车乙线天马乙支线护套环流检测工作（2023年下半年）</t>
  </si>
  <si>
    <t>2023-09-01 08:00:00</t>
  </si>
  <si>
    <t>2023-09-30 18:30:00</t>
  </si>
  <si>
    <t>2023-09-27 08:26:54</t>
  </si>
  <si>
    <t>2023-09-26 14:26:00</t>
  </si>
  <si>
    <t>2023-09-27 15:11:00</t>
  </si>
  <si>
    <t>2023-01-11 17:31:05</t>
  </si>
  <si>
    <t>2023-09-15 08:00:00</t>
  </si>
  <si>
    <t>2023-09-27 08:07:09</t>
  </si>
  <si>
    <t>刘子瑜;何国雄</t>
  </si>
  <si>
    <t>2023-09-27 14:40:00</t>
  </si>
  <si>
    <t>护套环流检测：110kV林蓝线电缆环流检测工作（2023年下半年）</t>
  </si>
  <si>
    <t>2023-09-27 08:31:16</t>
  </si>
  <si>
    <t>2023-09-27 08:35:54</t>
  </si>
  <si>
    <t>2023-09-27 11:37:00</t>
  </si>
  <si>
    <t>2023-01-11 17:33:47</t>
  </si>
  <si>
    <t>南德站、同德站</t>
  </si>
  <si>
    <t>终端红外测温、避雷器红外测温、护套环流检测：110kV罗石线南德甲支线</t>
  </si>
  <si>
    <t>2023-09-25 14:13:10</t>
  </si>
  <si>
    <t>2023-09-26 08:11:00</t>
  </si>
  <si>
    <t>2023-09-27 08:09:00</t>
  </si>
  <si>
    <t>2023-01-16 10:28:28</t>
  </si>
  <si>
    <t>环西站、三元里站</t>
  </si>
  <si>
    <t>终端红外检测、避雷器红外测温、护套环流检测：110kV环三甲线、110kV环三乙线</t>
  </si>
  <si>
    <t>SCWH0301230920000062</t>
  </si>
  <si>
    <t>2023-09-25 08:00:00</t>
  </si>
  <si>
    <t>2023-09-25 08:34:54</t>
  </si>
  <si>
    <t>2023-09-25 08:59:01</t>
  </si>
  <si>
    <t>2023-09-25 09:00:00</t>
  </si>
  <si>
    <t>2023-09-26 09:53:00</t>
  </si>
  <si>
    <t>2023-09-20 08:07:10</t>
  </si>
  <si>
    <t>2023-09-26 12:52:58</t>
  </si>
  <si>
    <t>2023-09-26 14:05:00</t>
  </si>
  <si>
    <t>2023-09-26 18:29:00</t>
  </si>
  <si>
    <t>2023-03-06 01:52:41</t>
  </si>
  <si>
    <t>合格，已完成</t>
  </si>
  <si>
    <t>终端红外检测：避雷器红外检测：护套环流检测：碧山站、碧山终端场</t>
  </si>
  <si>
    <t>2023-09-25 08:29:15</t>
  </si>
  <si>
    <t>2023-09-25 09:09:36</t>
  </si>
  <si>
    <t>2023-09-25 14:25:00</t>
  </si>
  <si>
    <t>2023-03-06 13:13:34</t>
  </si>
  <si>
    <t>110kV集贤站;集贤终端场</t>
  </si>
  <si>
    <t>终端红外测温、避雷器红外测温、护套环流检测：110kV嘉集线;110kV嘉集线利海乙支线;110kV茶均线集贤支线;110kV茶均线利海甲支线;110kV茶均线永泰甲支线</t>
  </si>
  <si>
    <t>JH030120230113-003411</t>
  </si>
  <si>
    <t>2023-09-25 08:41:37</t>
  </si>
  <si>
    <t>2023-09-25 09:07:16</t>
  </si>
  <si>
    <t>陈其来;刘子瑜</t>
  </si>
  <si>
    <t>2023-09-25 10:40:00</t>
  </si>
  <si>
    <t>2023-09-25 11:30:00</t>
  </si>
  <si>
    <t>2023-09-25 16:41:00</t>
  </si>
  <si>
    <t>2023-01-13 09:57:17</t>
  </si>
  <si>
    <t>2023-09-22 08:00:00</t>
  </si>
  <si>
    <t>2023-09-27 17:30:00</t>
  </si>
  <si>
    <t>2023-09-20 08:06:17</t>
  </si>
  <si>
    <t>2023-09-20 13:11:41</t>
  </si>
  <si>
    <t>2023-09-24 11:30:00</t>
  </si>
  <si>
    <t>2023-09-20 08:04:23</t>
  </si>
  <si>
    <t>2023-09-22 08:18:47</t>
  </si>
  <si>
    <t>2023-09-22 08:24:20</t>
  </si>
  <si>
    <t>2023-09-22 16:44:00</t>
  </si>
  <si>
    <t>2023-01-14 23:49:23</t>
  </si>
  <si>
    <t>2023-09-21 14:03:15</t>
  </si>
  <si>
    <t>2023-09-19 08:08:54</t>
  </si>
  <si>
    <t>李华英;谢文卓</t>
  </si>
  <si>
    <t>2023-09-22 12:38:00</t>
  </si>
  <si>
    <t>2023-09-14 08:32:41</t>
  </si>
  <si>
    <t>2023-09-14 08:50:00</t>
  </si>
  <si>
    <t>2023-09-22 11:13:00</t>
  </si>
  <si>
    <t>2023-01-16 10:20:52</t>
  </si>
  <si>
    <t>体育站（110kV天体林太线、110kV天体林燕麒线）</t>
  </si>
  <si>
    <t>终端红外检测：避雷器红外检测：护套环流检测：体育站</t>
  </si>
  <si>
    <t>JH030120230306-001781</t>
  </si>
  <si>
    <t>2023-09-21 14:03:49</t>
  </si>
  <si>
    <t>2023-09-22 08:06:00</t>
  </si>
  <si>
    <t>黄炜恒;李华英</t>
  </si>
  <si>
    <t>2023-09-21 14:00:00</t>
  </si>
  <si>
    <t>2023-09-21 17:00:00</t>
  </si>
  <si>
    <t>2023-09-22 08:31:00</t>
  </si>
  <si>
    <t>2023-03-06 10:27:25</t>
  </si>
  <si>
    <t>2023-09-05 08:33:25</t>
  </si>
  <si>
    <t>2023-09-05 08:38:00</t>
  </si>
  <si>
    <t>2023-09-21 14:44:00</t>
  </si>
  <si>
    <t>2023-01-13 09:59:09</t>
  </si>
  <si>
    <t>福沙站、联兴站</t>
  </si>
  <si>
    <t>终端红外测温、避雷器红外测温、护套环流检测：110kV芳联福聚线、110kV芳联福线</t>
  </si>
  <si>
    <t>2023-09-05 08:34:24</t>
  </si>
  <si>
    <t>2023-09-05 08:39:00</t>
  </si>
  <si>
    <t>2023-01-13 09:59:34</t>
  </si>
  <si>
    <t>西海终端场、河沙终端场、河沙站</t>
  </si>
  <si>
    <t>终端红外测温、避雷器红外测温、护套环流检测：110kV涌峰甲线、110kV涌峰乙线、110kV涌峰甲线河沙甲支线、110kV涌峰乙线河沙乙支线</t>
  </si>
  <si>
    <t>2023-09-05 08:35:22</t>
  </si>
  <si>
    <t>2023-09-05 08:43:00</t>
  </si>
  <si>
    <t>陈少康;王家裕</t>
  </si>
  <si>
    <t>2023-01-16 10:28:02</t>
  </si>
  <si>
    <t>护套环流检测：文旅隧道电缆接头护套环流检测（9月）：220kV花文甲线、220kV花文乙线、220kV文田甲线、220kV文田乙线、110kV文林线、110kV文游田龙线</t>
  </si>
  <si>
    <t>JH030120230103-000020</t>
  </si>
  <si>
    <t>2023-09-12 15:16:46</t>
  </si>
  <si>
    <t>2023-09-14 08:51:58</t>
  </si>
  <si>
    <t>曾睿铨;高志辉;黎健民;窄毅栋;张礼树;周永发;钟誌;李刚</t>
  </si>
  <si>
    <t>2023-09-S7-042</t>
  </si>
  <si>
    <t>2023-09-20 19:31:00</t>
  </si>
  <si>
    <t>JH030120230116-002967</t>
  </si>
  <si>
    <t>2023-09-20 08:16:56</t>
  </si>
  <si>
    <t>2023-09-20 08:27:14</t>
  </si>
  <si>
    <t>2023-09-20 08:27:00</t>
  </si>
  <si>
    <t>2023-09-20 11:36:00</t>
  </si>
  <si>
    <t>2023-09-20 16:48:00</t>
  </si>
  <si>
    <t>2023-01-16 10:38:39</t>
  </si>
  <si>
    <t>芳村站、昌岗站</t>
  </si>
  <si>
    <t>终端红外测温、避雷器红外测温、护套环流检测：220kV芳昌甲线、110kV芳鹤甲线、110kV芳鹤乙线</t>
  </si>
  <si>
    <t>2023-09-05 08:35:36</t>
  </si>
  <si>
    <t>2023-09-05 08:44:00</t>
  </si>
  <si>
    <t>2023-09-20 14:56:00</t>
  </si>
  <si>
    <t>2023-01-13 09:58:50</t>
  </si>
  <si>
    <t>2023-09-05 08:36:24</t>
  </si>
  <si>
    <t>2023-09-05 08:46:00</t>
  </si>
  <si>
    <t>2023-09-18 14:23:00</t>
  </si>
  <si>
    <t>2023-09-11 08:26:13</t>
  </si>
  <si>
    <t>2023-09-15 22:22:00</t>
  </si>
  <si>
    <t>终端红外检测：避雷器红外检测：护套环流检测：猎德站，潭村站</t>
  </si>
  <si>
    <t>2023-09-15 08:31:22</t>
  </si>
  <si>
    <t>2023-09-15 22:19:00</t>
  </si>
  <si>
    <t>JH030120230116-002952</t>
  </si>
  <si>
    <t>2023-09-14 08:34:06</t>
  </si>
  <si>
    <t>2023-09-14 08:37:00</t>
  </si>
  <si>
    <t>2023-09-14 09:02:00</t>
  </si>
  <si>
    <t>2023-09-14 12:02:00</t>
  </si>
  <si>
    <t>2023-09-15 15:37:00</t>
  </si>
  <si>
    <t>2023-01-16 10:37:03</t>
  </si>
  <si>
    <t>2023-09-13 08:00:00</t>
  </si>
  <si>
    <t>2023-09-13 08:28:51</t>
  </si>
  <si>
    <t>2023-09-14 08:35:00</t>
  </si>
  <si>
    <t>2023-01-16 10:41:17</t>
  </si>
  <si>
    <t>SCWH0301230912000219</t>
  </si>
  <si>
    <t>2023-09-24 17:30:00</t>
  </si>
  <si>
    <t>2023-09-12</t>
  </si>
  <si>
    <t>2023-09-13 15:48:52</t>
  </si>
  <si>
    <t>2023-09-15 11:45:27</t>
  </si>
  <si>
    <t>2023-09-15 10:42:00</t>
  </si>
  <si>
    <t>2023-09-15 11:51:00</t>
  </si>
  <si>
    <t>2023-09-15 14:57:00</t>
  </si>
  <si>
    <t>2023-09-12 08:43:33</t>
  </si>
  <si>
    <t>2023-09-14 08:33:37</t>
  </si>
  <si>
    <t>2023-09-15 08:14:50</t>
  </si>
  <si>
    <t>2023-09-15 14:55:00</t>
  </si>
  <si>
    <t>华农站（110kV棠农线、110kV棠茶线华农乙支线）、华农站终端场（110kV棠农线、110kV棠茶线华农乙支线）、大丰路终端塔（110kV棠茶线、110kV棠农线）</t>
  </si>
  <si>
    <t>护套环流检测：华农站、大丰路终端塔</t>
  </si>
  <si>
    <t>2023-09-11 08:30:00</t>
  </si>
  <si>
    <t>2023-09-15 17:30:00</t>
  </si>
  <si>
    <t>2023-09-08 17:11:39</t>
  </si>
  <si>
    <t>2023-09-12 08:26:45</t>
  </si>
  <si>
    <t>2023-09-14 23:22:00</t>
  </si>
  <si>
    <t>2023-09-08 17:11:09</t>
  </si>
  <si>
    <t>110kV陈田站;#01塔终端场;#03塔终端场</t>
  </si>
  <si>
    <t>终端红外测温、避雷器红外测温、护套环流检测：110kV凯陈夏苗航线、110kV凯陈夏隆线</t>
  </si>
  <si>
    <t>JH030120230116-002940</t>
  </si>
  <si>
    <t>2023-09-13 08:14:04</t>
  </si>
  <si>
    <t>2023-09-13 08:50:00</t>
  </si>
  <si>
    <t>2023-09-13 08:51:00</t>
  </si>
  <si>
    <t>2023-09-13 17:28:00</t>
  </si>
  <si>
    <t>2023-09-14 11:07:00</t>
  </si>
  <si>
    <t>2023-01-16 10:35:40</t>
  </si>
  <si>
    <t>2023-09-12 08:45:55</t>
  </si>
  <si>
    <t>2023-09-13 09:00:00</t>
  </si>
  <si>
    <t>2023-09-13 17:12:00</t>
  </si>
  <si>
    <t>2023-03-06 13:19:33</t>
  </si>
  <si>
    <t>终端红外测温、避雷器红外测温、护套环流检测：110kV泮南源甲线、110kV泮南源乙线、110kV泮西线南湾丙支线</t>
  </si>
  <si>
    <t>2023-09-05 08:34:52</t>
  </si>
  <si>
    <t>2023-09-05 08:40:00</t>
  </si>
  <si>
    <t>2023-09-13 14:46:00</t>
  </si>
  <si>
    <t>西村电厂</t>
  </si>
  <si>
    <t>终端红外测温、避雷器红外测温、护套环流检测：110kV泮西线、110kV泮西线南湾丙支线、110kV西罗甲线、110kV西罗乙线。</t>
  </si>
  <si>
    <t>2023-09-05 08:35:06</t>
  </si>
  <si>
    <t>2023-09-05 08:42:00</t>
  </si>
  <si>
    <t>2023-01-16 10:20:27</t>
  </si>
  <si>
    <t>110kV林军芙线;110kV林军芙线杨屋甲支线;220kV文田乙线;220kV花文甲线;220kV文田甲线;220kV车林甲线;220kV车林乙线;220kV花文乙线</t>
  </si>
  <si>
    <t>护套环流检测：重要线路（9月）：110kV林军芙线、110kV林军芙线杨屋甲支线（110kV林益、军田、杨屋变电站、110kV山前大道终端场）；一般线路（7-9月）：220kV车林甲线、220kV车林乙线（220kV红棉大道终端场、220kV林益变电站）、220kV文田甲线、220kV文田乙线；关键线路（9月）：220kV花文甲线、220kV花文乙线（220kV文旅变电站、220kV百寿路终端场、220kV黄槐路终端场A场）。</t>
  </si>
  <si>
    <t>2023-09-12 15:22:36</t>
  </si>
  <si>
    <t>2023-09-13 08:56:20</t>
  </si>
  <si>
    <t>曾睿铨;高志辉;李刚;黎健民;窄毅栋;张礼树;钟誌;周永发</t>
  </si>
  <si>
    <t>2023-09-S7-040</t>
  </si>
  <si>
    <t>2023-09-13 14:41:00</t>
  </si>
  <si>
    <t>2023-09-12 08:19:19</t>
  </si>
  <si>
    <t>2023-09-12 11:39:13</t>
  </si>
  <si>
    <t>2023-09-12 17:21:00</t>
  </si>
  <si>
    <t>2023-03-06 13:06:00</t>
  </si>
  <si>
    <t>2023-09-12 08:05:51</t>
  </si>
  <si>
    <t>2023-09-12 09:05:00</t>
  </si>
  <si>
    <t>2023-09-12 17:20:00</t>
  </si>
  <si>
    <t>2023-09-05 14:00:00</t>
  </si>
  <si>
    <t>2023-09-10 20:58:14</t>
  </si>
  <si>
    <t>2023-09-05 17:17:00</t>
  </si>
  <si>
    <t>2023-09-12 12:58:00</t>
  </si>
  <si>
    <t>2023-09-11 08:55:57</t>
  </si>
  <si>
    <t>2023-09-11 08:35:00</t>
  </si>
  <si>
    <t>13570562369</t>
  </si>
  <si>
    <t>2023-09-11 11:37:00</t>
  </si>
  <si>
    <t>JH030120230103-025223</t>
  </si>
  <si>
    <t>2023-09-06 08:20:06</t>
  </si>
  <si>
    <t>2023-09-06 11:01:00</t>
  </si>
  <si>
    <t>2023-09-06 16:54:00</t>
  </si>
  <si>
    <t>2023-01-03 14:50:48</t>
  </si>
  <si>
    <t>110kV绿岗乙线国际城甲支线</t>
  </si>
  <si>
    <t>护套环流检测、终端红外检测、避雷器红外检测：110kV绿岗乙线国际城甲支线（2023年07-12月）</t>
  </si>
  <si>
    <t>2023-07-11</t>
  </si>
  <si>
    <t>2023-10-18 08:58:13</t>
  </si>
  <si>
    <t>廖新明;周俊丞</t>
  </si>
  <si>
    <t>2023-10-19 14:28:00</t>
  </si>
  <si>
    <t>2023-01-05 12:39:01</t>
  </si>
  <si>
    <t>护套环流检测、终端红外检测、避雷器红外检测：110kV从岗线（2023年07-12月）</t>
  </si>
  <si>
    <t>2023-10-18 08:59:32</t>
  </si>
  <si>
    <t>周俊丞;廖新明</t>
  </si>
  <si>
    <t>2023-01-05 12:37:48</t>
  </si>
  <si>
    <t>110kV兔万线</t>
  </si>
  <si>
    <t>护套环流检测、终端红外检测、避雷器红外检测：110kV兔万线（2023年07-12月）</t>
  </si>
  <si>
    <t>2023-10-18 08:55:22</t>
  </si>
  <si>
    <t>2023-10-18 09:30:00</t>
  </si>
  <si>
    <t>110kV温城线</t>
  </si>
  <si>
    <t>护套环流检测、终端红外检测、避雷器红外检测：110kV温城线（2023年07-12月）</t>
  </si>
  <si>
    <t>2023-10-18 08:53:36</t>
  </si>
  <si>
    <t>2023-10-19 09:04:24</t>
  </si>
  <si>
    <t>2023-10-19 14:27:00</t>
  </si>
  <si>
    <t>2023-01-05 12:37:03</t>
  </si>
  <si>
    <t>110kV绿水乙线国际城乙支线</t>
  </si>
  <si>
    <t>护套环流检测、终端红外检测、避雷器红外检测：110kV绿水乙线国际城乙支线（2023年07-12月）</t>
  </si>
  <si>
    <t>2023-10-31 08:30:00</t>
  </si>
  <si>
    <t>2023-10-18 09:00:41</t>
  </si>
  <si>
    <t>2023-10-19 09:04:33</t>
  </si>
  <si>
    <t>110kV从城线</t>
  </si>
  <si>
    <t>护套环流检测、终端红外检测、避雷器红外检测：110kV从城线（2023年07-12月）</t>
  </si>
  <si>
    <t>2023-10-18 08:56:47</t>
  </si>
  <si>
    <t>2023-10-19 09:04:40</t>
  </si>
  <si>
    <t>2023-01-05 11:51:13</t>
  </si>
  <si>
    <t>2023-10-10 08:30:00</t>
  </si>
  <si>
    <t>2023-10-10 08:02:11</t>
  </si>
  <si>
    <t>2023-10-10 09:10:31</t>
  </si>
  <si>
    <t>2023-10-18 08:10:00</t>
  </si>
  <si>
    <t>现场安全督查：110kV镜合龙凤文线电缆线路局放测试、文旅隧道出入口安装防洪挡板监护（11月8日）。</t>
  </si>
  <si>
    <t>配合(非生产)</t>
  </si>
  <si>
    <t>2023-11-06 08:30:00</t>
  </si>
  <si>
    <t>2023-11-12 17:30:00</t>
  </si>
  <si>
    <t>2023-11-08</t>
  </si>
  <si>
    <t>2023-11-08 10:31:48</t>
  </si>
  <si>
    <t>非生产类</t>
  </si>
  <si>
    <t>2023-11-13 11:17:00</t>
  </si>
  <si>
    <t>2023-11-08 10:30:49</t>
  </si>
  <si>
    <t>按计划完成任务</t>
  </si>
  <si>
    <t>110kV镜合龙凤文线</t>
  </si>
  <si>
    <t>现场安全督查：110kV镜合龙凤文线电缆线路局放测试现场监护（11月6日）。</t>
  </si>
  <si>
    <t>SCWH0301231106003015</t>
  </si>
  <si>
    <t>2023-11-06 11:31:15</t>
  </si>
  <si>
    <t>2023-11-06 08:56:00</t>
  </si>
  <si>
    <t>2023-11-06 16:56:00</t>
  </si>
  <si>
    <t>2023-11-06 11:29:48</t>
  </si>
  <si>
    <t>花都区、白云区</t>
  </si>
  <si>
    <t>现场安全督查：1.110kV茶均线#25塔。2.110kV镜合龙凤文线电缆线路沿线局放测试。3.110kV车新镜线#24塔-#33塔。</t>
  </si>
  <si>
    <t>SCWH0301231025010870</t>
  </si>
  <si>
    <t>安全监察班</t>
  </si>
  <si>
    <t>中国南方电网有限责任公司/广东电网有限责任公司/广州供电局/输电管理二所/安全监管部/安全监察班</t>
  </si>
  <si>
    <t>2023-11-08 16:05:53</t>
  </si>
  <si>
    <t>严石广</t>
  </si>
  <si>
    <t>13802514152</t>
  </si>
  <si>
    <t>刘海康;刘绮锋</t>
  </si>
  <si>
    <t>2023-11-06 14:10:00</t>
  </si>
  <si>
    <t>2023-11-08 16:27:00</t>
  </si>
  <si>
    <t>2023-10-25 16:30:43</t>
  </si>
  <si>
    <t>110kV泮南源甲线、110kV泮南源乙线、110kV花桃甲线、110kV花桃乙线、110kV芳鹤甲线、110kV芳鹤乙线</t>
  </si>
  <si>
    <t>现场安全督察：110kV泮南源甲线、110kV泮南源乙线、110kV花桃甲线、110kV花桃乙线、110kV芳鹤甲线、110kV芳鹤乙线以上电缆线路局放测试 。</t>
  </si>
  <si>
    <t>SCWH0301231027007125</t>
  </si>
  <si>
    <t>2023-10-27 08:00:00</t>
  </si>
  <si>
    <t>2023-11-05 17:30:00</t>
  </si>
  <si>
    <t>2023-10-27 14:17:23</t>
  </si>
  <si>
    <t>刘绮锋</t>
  </si>
  <si>
    <t>13660100280</t>
  </si>
  <si>
    <t>2023-10-27 09:45:00</t>
  </si>
  <si>
    <t>2023-10-27 14:29:00</t>
  </si>
  <si>
    <t>2023-10-31 08:33:00</t>
  </si>
  <si>
    <t>2023-10-27 14:17:10</t>
  </si>
  <si>
    <t>广州市白云区</t>
  </si>
  <si>
    <t>对外联系：电缆局放测试现场联系。</t>
  </si>
  <si>
    <t>SCWH0301231008003989</t>
  </si>
  <si>
    <t>其他(生产)</t>
  </si>
  <si>
    <t>2023-10-08 08:00:00</t>
  </si>
  <si>
    <t>2023-10-15 17:30:00</t>
  </si>
  <si>
    <t>2023-10-08</t>
  </si>
  <si>
    <t>2023-10-08 14:17:28</t>
  </si>
  <si>
    <t>2023-10-08 08:10:00</t>
  </si>
  <si>
    <t>2023-10-08 12:05:00</t>
  </si>
  <si>
    <t>2023-10-09 08:04:00</t>
  </si>
  <si>
    <t>2023-10-08 14:17:10</t>
  </si>
  <si>
    <t>110kV罗横贝浔甲线，110kV鹿秀文盘伍线</t>
  </si>
  <si>
    <t>现场安全督查：110kV罗横贝浔甲线，110kV鹿秀文盘伍线电缆线路局放测试。</t>
  </si>
  <si>
    <t>2023-11-27 08:00:00</t>
  </si>
  <si>
    <t>2023-12-03 17:30:00</t>
  </si>
  <si>
    <t>2023-11-24 17:05:03</t>
  </si>
  <si>
    <t>现场安全督查：110kV及以上电缆线路局放测试：110kV镜合龙凤文线电缆线路局放测试现场监护（11月7日）。</t>
  </si>
  <si>
    <t>SCWH0301231024012074</t>
  </si>
  <si>
    <t>2023-11-04 11:00:00</t>
  </si>
  <si>
    <t>2023-11-08 18:00:00</t>
  </si>
  <si>
    <t>2023-11-27 09:30:20</t>
  </si>
  <si>
    <t>2023-11-07 09:30:00</t>
  </si>
  <si>
    <t>2023-11-07 16:30:00</t>
  </si>
  <si>
    <t>现场安全督查：110kV镜合龙凤文线电缆线路局放测试现场监护（11月10日）。</t>
  </si>
  <si>
    <t>SCWH0301231024012086</t>
  </si>
  <si>
    <t>2023-11-10 11:00:00</t>
  </si>
  <si>
    <t>2023-11-14 18:00:00</t>
  </si>
  <si>
    <t>2023-11-27 09:23:11</t>
  </si>
  <si>
    <t>2023-11-10 11:05:00</t>
  </si>
  <si>
    <t>2023-11-10 14:00:00</t>
  </si>
  <si>
    <t>现场安全督查：空金甲乙线局放测试工作现场监护</t>
  </si>
  <si>
    <t>SCWH0301231025006750</t>
  </si>
  <si>
    <t>2023-11-16 17:11:54</t>
  </si>
  <si>
    <t>2023-11-08 09:12:00</t>
  </si>
  <si>
    <t>2023-11-09 15:45:00</t>
  </si>
  <si>
    <t>110kV林乐公线;110kV车平文线;110kV田平文线;110kV文林线</t>
  </si>
  <si>
    <t>现场安全督查：110kV林乐公线、110kV文林线、110kV车平文线车平段、110kV田平文线田平段电缆局放测试监护（9月7日）。</t>
  </si>
  <si>
    <t>2023-07-25</t>
  </si>
  <si>
    <t>2023-09-11 21:12:45</t>
  </si>
  <si>
    <t>18611135105</t>
  </si>
  <si>
    <t>110kV林军线;110kV林军芙线;110kV炭九乙线马溪丙支线;110kV林军线杨屋乙支线;110kV林军芙线杨屋甲支线;110kV车新镜线;110kV车金甲线;110kV镜岑线;110kV车金乙线</t>
  </si>
  <si>
    <t>现场安全督查：110kV林军芙线军芙段、110kV林军芙线杨屋甲支线、110kV林军芙线林军段2、110kV林军线林军段2、110kV林军线杨屋乙支线、110kV炭九乙线马溪丙支线、110kV车新镜线新镜段、110kV车金甲线、110kV车金乙线、110kV镜岑线电缆局放测试监护（9月6日）。</t>
  </si>
  <si>
    <t>2023-09-11 21:15:57</t>
  </si>
  <si>
    <t>110kV镜畔新线;110kV车新镜线</t>
  </si>
  <si>
    <t>现场安全督查：110kV车新镜线新镜段、镜畔新线镜畔段电缆局放测试监护（9月5日）。</t>
  </si>
  <si>
    <t>2023-09-11 21:17:15</t>
  </si>
  <si>
    <t>现场安全督查：110kV车金甲乙线电缆局放测试监护（9月7日）。</t>
  </si>
  <si>
    <t>JH030120230724-011524</t>
  </si>
  <si>
    <t>2023-09-11 21:17:51</t>
  </si>
  <si>
    <t>2023-09-07 08:21:00</t>
  </si>
  <si>
    <t>2023-09-07 17:21:00</t>
  </si>
  <si>
    <t>现场安全督查：220kV花文甲乙线、文田甲乙线局放测试现场监护（9月12日）。</t>
  </si>
  <si>
    <t>JH030120230724-011539</t>
  </si>
  <si>
    <t>2023-09-12 09:39:13</t>
  </si>
  <si>
    <t>2023-09-12 08:20:00</t>
  </si>
  <si>
    <t>110kV镜畔新线;110kV车新镜线;110kV田平文线;110kV文林线</t>
  </si>
  <si>
    <t>现场安全督查：110kV车新镜线新镜段、镜畔新线镜畔段、文林线、田平文线田平段电缆局放测试监护（9月4日）。</t>
  </si>
  <si>
    <t>JH030120230724-011538</t>
  </si>
  <si>
    <t>2023-09-11 21:16:41</t>
  </si>
  <si>
    <t>2023-09-04 08:22:00</t>
  </si>
  <si>
    <t>2023-09-04 16:22:00</t>
  </si>
  <si>
    <t>110kV车平文线;110kV车新镜线;110kV田平文线;110kV镜岑线</t>
  </si>
  <si>
    <t>现场安全督查：110kV镜岑线、车新镜线新镜段、车平文线车平段、田平文线田平段电缆局放测试监护（8月31日）。</t>
  </si>
  <si>
    <t>JH030120230831-001238</t>
  </si>
  <si>
    <t>2023-08-28 08:30:00</t>
  </si>
  <si>
    <t>2023-08-31 17:30:00</t>
  </si>
  <si>
    <t>2023-08-31</t>
  </si>
  <si>
    <t>2023-08-31 20:22:42</t>
  </si>
  <si>
    <t>2023-08-31 08:35:00</t>
  </si>
  <si>
    <t>2023-08-31 16:55:00</t>
  </si>
  <si>
    <t>广州市花都区</t>
  </si>
  <si>
    <t>现场安全督查：110kV镜福甲乙线、林乐公线、车金甲乙线电缆局放测试。（8月28日）</t>
  </si>
  <si>
    <t>JH030120230724-011508</t>
  </si>
  <si>
    <t>2023-08-01 08:30:00</t>
  </si>
  <si>
    <t>2023-08-29 08:20:40</t>
  </si>
  <si>
    <t>2023-08-28 08:35:00</t>
  </si>
  <si>
    <t>2023-08-28 16:47:00</t>
  </si>
  <si>
    <t>110kV林军线;110kV林乐公线;110kV林军芙线;110kV炭九乙线马溪丙支线;110kV文公甲线;110kV文公乙线;110kV车金甲线;110kV车金乙线</t>
  </si>
  <si>
    <t>现场安全督查：110kV林乐公线、林军芙线林军段、林军线林军段、炭九乙线马溪丙支线、车金甲乙线、文公甲乙线T公段、车新镜线岑镜乙支线电缆局放测试监护（8月30日）。</t>
  </si>
  <si>
    <t>JH030120230830-001124</t>
  </si>
  <si>
    <t>2023-08-30 09:24:05</t>
  </si>
  <si>
    <t>2023-08-30 08:35:00</t>
  </si>
  <si>
    <t>2023-08-30 16:48:00</t>
  </si>
  <si>
    <t>现场安全督查：110kV林乐公线、林军芙线林军段、林军线林军段、炭九乙线马溪丙支线、车金甲乙线、文公甲乙线T公段、车新镜线岑镜乙支线电缆局放测试（8月29日）。</t>
  </si>
  <si>
    <t>JH030120230625-023341</t>
  </si>
  <si>
    <t>2023-08-09 07:00:00</t>
  </si>
  <si>
    <t>2023-06-27</t>
  </si>
  <si>
    <t>2023-08-30 08:42:01</t>
  </si>
  <si>
    <t>2023-08-29 08:45:00</t>
  </si>
  <si>
    <t>2023-08-29 16:55:00</t>
  </si>
  <si>
    <t>市内</t>
  </si>
  <si>
    <t>项目现场跟进:1.输电二所220kV线路杆塔防坠落装置安装：220kV木犀乙线#03、#41、#43塔防坠落装置安装。输电二所浔峰隧道轨道机器人系统建设：输电二所浔峰隧道轨道机器人系统建设（黄有生）。2.输电二所110kV猎潭线电缆更换抢修：110kV猎潭线间隔GIS回收SF6气体、抽真空，安装内部电缆头导体、电缆耐压、局放试验（刘东林）。</t>
  </si>
  <si>
    <t>JH030120230719-005995</t>
  </si>
  <si>
    <t>2023-08-21 08:00:00</t>
  </si>
  <si>
    <t>2023-08-27 17:30:00</t>
  </si>
  <si>
    <t>检修工作组</t>
  </si>
  <si>
    <t>中国南方电网有限责任公司/广东电网有限责任公司/广州供电局/输电管理二所/检修部/检修工作组</t>
  </si>
  <si>
    <t>2023-08-18</t>
  </si>
  <si>
    <t>2023-08-25 16:10:48</t>
  </si>
  <si>
    <t>2023-08-26 08:00:00</t>
  </si>
  <si>
    <t>黄有生</t>
  </si>
  <si>
    <t>13543434082</t>
  </si>
  <si>
    <t>刘东林</t>
  </si>
  <si>
    <t>2023-08-26 08:10:00</t>
  </si>
  <si>
    <t>2023-08-26 16:30:00</t>
  </si>
  <si>
    <t>其他班组工作：局放测试跟进</t>
  </si>
  <si>
    <t>其它(非生产)</t>
  </si>
  <si>
    <t>2023-08-01 08:00:00</t>
  </si>
  <si>
    <t>2023-07-28</t>
  </si>
  <si>
    <t>2023-08-24 14:38:49</t>
  </si>
  <si>
    <t>2023-08-21 08:31:00</t>
  </si>
  <si>
    <t>2023-08-25 15:32:00</t>
  </si>
  <si>
    <t>对外联系：电缆局放现场带路联系协调（8月17日）。</t>
  </si>
  <si>
    <t>JH030120230724-012551</t>
  </si>
  <si>
    <t>2023-08-17 08:52:35</t>
  </si>
  <si>
    <t>2023-08-18 08:10:00</t>
  </si>
  <si>
    <t>2023-08-17 08:14:00</t>
  </si>
  <si>
    <t>2023-08-17 15:29:00</t>
  </si>
  <si>
    <t>对外联系：电缆局放带外委看现场（8月15日）。</t>
  </si>
  <si>
    <t>JH030120230724-012554</t>
  </si>
  <si>
    <t>2023-08-16 09:12:03</t>
  </si>
  <si>
    <t>2023-08-16 08:00:00</t>
  </si>
  <si>
    <t>2023-08-16 09:09:00</t>
  </si>
  <si>
    <t>2023-08-16 16:09:00</t>
  </si>
  <si>
    <t>对外联系：110kV绿岗乙线国际城甲支线、110kV绿水乙线国际城乙支线电缆线路局放测试现场跟进</t>
  </si>
  <si>
    <t>JH030120230809-000200</t>
  </si>
  <si>
    <t>2023-08-09 08:30:00</t>
  </si>
  <si>
    <t>2023-08-09 17:30:00</t>
  </si>
  <si>
    <t>2023-08-09</t>
  </si>
  <si>
    <t>2023-08-09 08:38:02</t>
  </si>
  <si>
    <t>2023-08-09 08:40:00</t>
  </si>
  <si>
    <t>2023-08-09 17:21:00</t>
  </si>
  <si>
    <t>110kV绿水乙线国际城乙支线电缆局放试验检测现场跟进</t>
  </si>
  <si>
    <t>2023-07-24</t>
  </si>
  <si>
    <t>2023-08-15 14:59:25</t>
  </si>
  <si>
    <t>110kV绿岗乙线国际城甲支线电缆局放试验检测现场跟进</t>
  </si>
  <si>
    <t>2023-08-15 14:59:52</t>
  </si>
  <si>
    <t>220kV凯航甲线</t>
  </si>
  <si>
    <t>现场安全督查：220kV凯航甲线电缆线路局放测试。</t>
  </si>
  <si>
    <t>JH030120230727-000223</t>
  </si>
  <si>
    <t>配合(生产)</t>
  </si>
  <si>
    <t>2023-08-31 17:00:00</t>
  </si>
  <si>
    <t>2023-08-11 12:01:56</t>
  </si>
  <si>
    <t>2023-08-11 16:15:00</t>
  </si>
  <si>
    <t>2023-08-10 09:15:00</t>
  </si>
  <si>
    <t>2023-08-10 14:15:00</t>
  </si>
  <si>
    <t>110kV凯鹤泰集线、110kV嘉集线利海乙支线</t>
  </si>
  <si>
    <t>局放测试：110kV凯鹤泰集线、110kV嘉集线利海乙支线变电站内局放测试</t>
  </si>
  <si>
    <t>JH030120230803-003933</t>
  </si>
  <si>
    <t>2023-08-08 08:00:00</t>
  </si>
  <si>
    <t>2023-08-11 17:30:00</t>
  </si>
  <si>
    <t>2023-08-03</t>
  </si>
  <si>
    <t>2023-08-08 08:12:24</t>
  </si>
  <si>
    <t>2023-08-08 08:20:00</t>
  </si>
  <si>
    <t>何国雄;张春勇;刘子瑜;陈其来</t>
  </si>
  <si>
    <t>2023-08-08 09:20:00</t>
  </si>
  <si>
    <t>2023-08-08 16:50:00</t>
  </si>
  <si>
    <t>天河区</t>
  </si>
  <si>
    <t>现场安全督查：1.110kV猎潭线土建施工，电缆支架安装。2。110kV潭双乙线、110kV猎雅桥艺线、110kV潭桥双线、110kV天金林花线、110kV猎天金环龙线电缆线路局放测试。</t>
  </si>
  <si>
    <t>JH030120230627-005936</t>
  </si>
  <si>
    <t>2023-07-01 08:00:00</t>
  </si>
  <si>
    <t>2023-07-31 17:00:00</t>
  </si>
  <si>
    <t>2023-07-21</t>
  </si>
  <si>
    <t>2023-07-27 08:39:30</t>
  </si>
  <si>
    <t>2023-07-27 08:39:00</t>
  </si>
  <si>
    <t>梁钧豪</t>
  </si>
  <si>
    <t>2023-07-27 11:55:00</t>
  </si>
  <si>
    <t>110kV潭双乙线、110kV猎雅桥艺线、110kV潭桥双线、110kV天金林花线、110kV猎天金环龙线</t>
  </si>
  <si>
    <t>现场安全督查：110kV潭双乙线、110kV猎雅桥艺线、110kV潭桥双线、110kV天金林花线、110kV猎天金环龙线电缆线路局放测试。</t>
  </si>
  <si>
    <t>JH030120230627-005868</t>
  </si>
  <si>
    <t>2023-07-14</t>
  </si>
  <si>
    <t>2023-07-19 16:46:00</t>
  </si>
  <si>
    <t>2023-07-21 16:51:00</t>
  </si>
  <si>
    <t>110kV嘉龙线龙保甲支线、110kV汉嘉线龙保乙支线、110kV凯陈夏苗航线</t>
  </si>
  <si>
    <t>现场安全督查：110kV嘉龙线龙保甲支线、110kV汉嘉线龙保乙支线、110kV凯陈夏苗航线陈田站段电缆线路局放测试电缆线路局放测试</t>
  </si>
  <si>
    <t>2023-07-19 08:32:02</t>
  </si>
  <si>
    <t>2023-07-21 08:39:00</t>
  </si>
  <si>
    <t>陈凯楠</t>
  </si>
  <si>
    <t>13760797903</t>
  </si>
  <si>
    <t>110kV郭嘉线水沥甲支线、110kV嘉集线利海乙支线、110kV嘉集线</t>
  </si>
  <si>
    <t>现场安全督查：110kV郭嘉线水沥甲支线、110kV嘉集线利海乙支线、110kV嘉集线电缆线路局放测试。</t>
  </si>
  <si>
    <t>JH030120230627-005869</t>
  </si>
  <si>
    <t>2023-07-19 16:44:01</t>
  </si>
  <si>
    <t>2023-07-21 08:10:00</t>
  </si>
  <si>
    <t>2023-07-20 08:45:00</t>
  </si>
  <si>
    <t>2023-07-20 14:45:00</t>
  </si>
  <si>
    <t>110kV凯陈夏苗航线凯陈段、110kV航隆城线隆城段、110kV航城线、110kV汉马线</t>
  </si>
  <si>
    <t>现场安全督查：110kV凯陈夏苗航线凯陈段、110kV航隆城线隆城段、110kV航城线、110kV汉马线电缆线路局放测试。</t>
  </si>
  <si>
    <t>2023-07-11 16:18:38</t>
  </si>
  <si>
    <t>2023-07-14 15:15:00</t>
  </si>
  <si>
    <t>110kV旋石线、110kV凯石线、110kV凯夏坪线凯夏段、110kV凯鹤线、110kV凯鹤泰集线凯鹤段、110kV凯陈夏隆线凯夏段、110kV凯坪棠线凯坪段、110kV嘉马岭线石马甲支线。</t>
  </si>
  <si>
    <t>现场安全督查：110kV旋石线、110kV凯石线、110kV凯夏坪线凯夏段、110kV凯鹤线、110kV凯鹤泰集线凯鹤段、110kV凯陈夏隆线凯夏段、110kV凯坪棠线凯坪段、110kV嘉马岭线石马甲支线电缆线路局放测试。。</t>
  </si>
  <si>
    <t>2023-07-10</t>
  </si>
  <si>
    <t>2023-07-11 16:19:57</t>
  </si>
  <si>
    <t>2023-07-12 14:25:00</t>
  </si>
  <si>
    <t>现场安全督查：110kV郭嘉线、110kV郭江线、110kV郭北泉线电缆线路局放测试。</t>
  </si>
  <si>
    <t>JH030120230627-005843</t>
  </si>
  <si>
    <t>2023-07-10 08:45:04</t>
  </si>
  <si>
    <t>2023-07-12 14:24:00</t>
  </si>
  <si>
    <t>2023-07-10 09:25:00</t>
  </si>
  <si>
    <t>2023-07-10 14:25:00</t>
  </si>
  <si>
    <t>110kV汉云乙线、110kV汉太线、110kV嘉马岭线、110kV嘉石线丌架构架</t>
  </si>
  <si>
    <t>现场安全督查：1.110kV汉云乙线、110kV汉太线电缆线路局放测试。2.110kV嘉马岭线#02-#03。#08-#10塔，110kV嘉石线丌架构架-#01塔段超高树木修剪。</t>
  </si>
  <si>
    <t>JH030120230627-005840</t>
  </si>
  <si>
    <t>2023-07-10 08:49:25</t>
  </si>
  <si>
    <t>2023-07-10 08:30:00</t>
  </si>
  <si>
    <t>2023-07-10 14:10:00</t>
  </si>
  <si>
    <t xml:space="preserve">项目现场跟进:输电二所110kV泮南源乙线电缆改造工程容：110kV泮南源乙线环流、局放装置安装。
</t>
  </si>
  <si>
    <t>JH030120230424-010558</t>
  </si>
  <si>
    <t>2023-05-15 08:00:00</t>
  </si>
  <si>
    <t>2023-05-21 17:30:00</t>
  </si>
  <si>
    <t>2023-05-09</t>
  </si>
  <si>
    <t>2023-05-18 14:02:59</t>
  </si>
  <si>
    <t>2023-05-18 08:53:00</t>
  </si>
  <si>
    <t>俞涵</t>
  </si>
  <si>
    <t>18813299287</t>
  </si>
  <si>
    <t>2023-05-18 09:53:00</t>
  </si>
  <si>
    <t>2023-05-18 16:54:00</t>
  </si>
  <si>
    <t>项目现场跟进:输电二所110kV泮南源乙线电缆改造工程容：110kV泮南源乙线环流、局放装置安装。，项目退料仓库清点</t>
  </si>
  <si>
    <t>JH030120230424-010541</t>
  </si>
  <si>
    <t>2023-05-17 08:14:04</t>
  </si>
  <si>
    <t>2023-05-17 09:01:00</t>
  </si>
  <si>
    <t>黎贤标</t>
  </si>
  <si>
    <t>2023-05-17 09:02:00</t>
  </si>
  <si>
    <t>2023-05-17 16:02:00</t>
  </si>
  <si>
    <t>项目现场跟进:输电二所110kV泮南源乙线电缆改造工程容：110kV泮南源乙线环流、局放装置安装。</t>
  </si>
  <si>
    <t>JH030120230424-010553</t>
  </si>
  <si>
    <t>2023-05-16 08:17:29</t>
  </si>
  <si>
    <t>2023-05-16 08:18:00</t>
  </si>
  <si>
    <t>2023-05-16 09:01:00</t>
  </si>
  <si>
    <t>2023-05-16 16:01:00</t>
  </si>
  <si>
    <t>项目现场跟进:输电二所110kV泮南源乙线电缆改造工程：110kV泮南源乙线电缆耐压试验、局放试验。奥林隧道内环境监控系统接入。</t>
  </si>
  <si>
    <t>JH030120230327-012927</t>
  </si>
  <si>
    <t>2023-04-24 08:00:00</t>
  </si>
  <si>
    <t>2023-04-30 17:30:00</t>
  </si>
  <si>
    <t>2023-04-20</t>
  </si>
  <si>
    <t>2023-04-27 14:57:10</t>
  </si>
  <si>
    <t>2023-04-27 16:11:00</t>
  </si>
  <si>
    <t>13660227927</t>
  </si>
  <si>
    <t>2023-04-28 09:00:00</t>
  </si>
  <si>
    <t>2023-04-28 16:37:00</t>
  </si>
  <si>
    <t>环风站</t>
  </si>
  <si>
    <t>局放测试：110kV天环龙永乙线电缆局放、紫外测试。</t>
  </si>
  <si>
    <t>JH030120230210-011497</t>
  </si>
  <si>
    <t>2023-02-13 08:30:00</t>
  </si>
  <si>
    <t>2023-02-13 17:30:00</t>
  </si>
  <si>
    <t>2023-02-10</t>
  </si>
  <si>
    <t>2023-02-13 08:10:19</t>
  </si>
  <si>
    <t>2023-02-13 09:00:00</t>
  </si>
  <si>
    <t>卢润戈;黄炜恒</t>
  </si>
  <si>
    <t>2023-02-13 09:30:00</t>
  </si>
  <si>
    <t>2023-02-13 11:40:00</t>
  </si>
  <si>
    <t xml:space="preserve">110kV天体林太线、110kV猎雅凌线带电局放测试工作。
</t>
  </si>
  <si>
    <t>工作终结</t>
  </si>
  <si>
    <t>线路第二种工作票</t>
  </si>
  <si>
    <t>2023-12-18 10:04</t>
  </si>
  <si>
    <t>2023-12-19 16:40</t>
  </si>
  <si>
    <t>110kV天体林太线带电局放测试工作。</t>
  </si>
  <si>
    <t>2023-12-14 14:44</t>
  </si>
  <si>
    <t>2023-12-14 16:43</t>
  </si>
  <si>
    <t>220kV镜田甲线：220kV镜田甲线电缆#01头（新建）至电缆#02头（新建）电缆线路局放及耐压试验。
220kV镜田乙线：220kV镜田乙线电缆#01头（新建）至电缆#02头（新建）电缆线路局放及耐压试验。</t>
  </si>
  <si>
    <t>填写</t>
  </si>
  <si>
    <t>线路第一种工作票</t>
  </si>
  <si>
    <t>110kV文游田龙线游田龙段电缆#01头至田心站至龙口站段线路：110kV 文游田龙线田龙段田心站电缆#01头（新建）至龙口站电缆#02头（新建）电缆线路局放及耐压试验。
110kV田龙甲线：110kV田龙甲线电缆#01头（新建）至电缆#02头（新建）电缆线路局放及耐压试验。</t>
  </si>
  <si>
    <t>2023-12-S1-030</t>
  </si>
  <si>
    <t>2023-12-06 14:07</t>
  </si>
  <si>
    <t>2023-12-07 08:46</t>
  </si>
  <si>
    <t xml:space="preserve">110kV 文游田龙线游田段电缆#01头至110kV文游田龙线游田段电缆02头（新建）电缆耐压及局放试验、外护套试验。
</t>
  </si>
  <si>
    <t>2023-12-S1-006</t>
  </si>
  <si>
    <t>2023-12-04 16:17</t>
  </si>
  <si>
    <t>2023-12-05 08:11</t>
  </si>
  <si>
    <t xml:space="preserve">220kV文旅站220kV文田乙线电缆01头至220kV田心站220kV文田乙线电缆02头（新建）电缆外护套试验、耐压及局放试验。
</t>
  </si>
  <si>
    <t>2023-11-S1-224</t>
  </si>
  <si>
    <t>2023-11-30 13:14</t>
  </si>
  <si>
    <t>2023-12-02 16:00</t>
  </si>
  <si>
    <t>110kV鹿秀文盘伍线带电局放测试工作。</t>
  </si>
  <si>
    <t>2023-11-S2-178</t>
  </si>
  <si>
    <t>2023-11-27 10:05</t>
  </si>
  <si>
    <t>2023-11-27 11:20</t>
  </si>
  <si>
    <t>110kV罗横贝浔甲线电缆段带电局放测试工作。</t>
  </si>
  <si>
    <t>2023-11-S2-180</t>
  </si>
  <si>
    <t>2023-11-27 14:10</t>
  </si>
  <si>
    <t>2023-11-27 15:33</t>
  </si>
  <si>
    <t>110kV空机线电缆线路交流耐压试验、局放测试。</t>
  </si>
  <si>
    <t>2023-11-S1-131</t>
  </si>
  <si>
    <t>2023-11-18 12:08</t>
  </si>
  <si>
    <t>2023-11-18 18:01</t>
  </si>
  <si>
    <t>110kV金机线电缆线路交流耐压试验、局放测试。</t>
  </si>
  <si>
    <t>2023-11-S1-021</t>
  </si>
  <si>
    <t>2023-11-06 10:55</t>
  </si>
  <si>
    <t>2023-11-07 16:08</t>
  </si>
  <si>
    <t>110kV空金甲线、110kV空金乙线电缆线路局放测试。</t>
  </si>
  <si>
    <t>2023-11-S2-032</t>
  </si>
  <si>
    <t>2023-11-08 09:13</t>
  </si>
  <si>
    <t>2023-11-09 10:34</t>
  </si>
  <si>
    <t>110kV镜合龙凤文线电缆线路局放测试。</t>
  </si>
  <si>
    <t>2023-11-S2-021</t>
  </si>
  <si>
    <t>2023-11-06 09:30</t>
  </si>
  <si>
    <t>2023-11-10 17:04</t>
  </si>
  <si>
    <t>110kV汉嘉线临移乙支线电缆耐压、局放试验及试验设备吊装。</t>
  </si>
  <si>
    <t>220kV棠热甲线、220kV棠热乙线、220kV罗伍线、220kV罗鹿线电缆段带电局放测试工作。</t>
  </si>
  <si>
    <t>2023-11-S2-008</t>
  </si>
  <si>
    <t>2023-11-06 10:00</t>
  </si>
  <si>
    <t>2023-11-08 15:00</t>
  </si>
  <si>
    <t>220kV芳昌甲线、220kV花罗甲线、220kV花泮线电缆段带电局放测试工作。</t>
  </si>
  <si>
    <t>2023-11-S2-017</t>
  </si>
  <si>
    <t>2023-11-07 15:17</t>
  </si>
  <si>
    <t>220kV文田甲线文旅站220kV文田甲线电缆01头至田心站文田甲线电缆02头（新建）段电缆外护套试验、耐压局放试验。</t>
  </si>
  <si>
    <t>2023-11-S1-014</t>
  </si>
  <si>
    <t>2023-11-03 21:41</t>
  </si>
  <si>
    <t>2023-11-04 10:04</t>
  </si>
  <si>
    <t>110kV棠茶线、110kV棠农线、110kV区鹿线、110kV棠汇华石线、110kV鹿秀文盘伍线、110kV西流盘秀鹿线、110kV永区线、110kV潭城线、110kV永区东线、110kV伍文东永线电缆段带电局放测试工作。</t>
  </si>
  <si>
    <t>2023-10-30 09:30</t>
  </si>
  <si>
    <t>2023-11-01 17:00</t>
  </si>
  <si>
    <t>110kV环三甲线、110kV环三乙线、110kV石棠远桂线、110kV石棠坪远航线、110kV泮南源甲线、110kV泮南源乙线、110kV石岭线电缆段带电局放测试工作。</t>
  </si>
  <si>
    <t>2023-10-S2-145</t>
  </si>
  <si>
    <t>2023-10-31 10:10</t>
  </si>
  <si>
    <t>2023-11-02 15:30</t>
  </si>
  <si>
    <t>110kV石槎线槎头站至石槎线电缆01头段线路电缆交流耐压、局放试验。</t>
  </si>
  <si>
    <t>2023-10-S1-122</t>
  </si>
  <si>
    <t>2023-10-31 11:38</t>
  </si>
  <si>
    <t>2023-10-31 16:03</t>
  </si>
  <si>
    <t>110kV航远桂线、110kV花山彩甲线、110kV花山彩乙线、110kV泮如黄线、110kV泮西线、110kV浔金甲线、110kV浔金乙线、110kV涌峰甲线、110kV涌峰乙线、110kV西罗甲线、110kV西罗乙线、110kV泮关龙线、110kV泮关乙线、110kV泮金流线、110kV罗流盘金线、110kV环涌甲线、110kV环涌乙线、110kV芳联福聚线、110kV罗横贝浔乙线电缆段带电局放测试工作。</t>
  </si>
  <si>
    <t>2023-10-S2-096</t>
  </si>
  <si>
    <t>2023-10-23 11:18</t>
  </si>
  <si>
    <t>2023-11-03 14:38</t>
  </si>
  <si>
    <t>110kV芳花增甲线、110kV芳花增乙线、110kV芳鹤甲线、110kV芳鹤乙线、110kV环三甲线、110kV环三乙线、110kV石棠远桂线、110kV石棠坪远航线、110kV三景桂线、110kV泮南源甲线、110kV泮南源乙线、110kV泮金线、110kV罗石线、110kV罗槎线、110kV罗横贝浔甲线、110kV花桃甲线、110kV花桃乙线、110kV芳联福线、110kV石岭线、110kV航景线电缆段带电局放测试工作。</t>
  </si>
  <si>
    <t>2023-10-S2-032</t>
  </si>
  <si>
    <t>2023-10-16 10:20</t>
  </si>
  <si>
    <t>2023-10-30 16:00</t>
  </si>
  <si>
    <t>220kV木麒甲线、220kV木麒乙线、220kV犀麒线、220kV犀永甲线、220kV麒天甲线、220kV麒天乙线、220kV麒永线、220kV潭猎甲线、220kV潭猎乙线、220kV潭猎丙线、220kV猎天甲线、220kV猎天乙线、220kV天鹿线电缆段带电局放测试工作。</t>
  </si>
  <si>
    <t>2023-10-11 10:02</t>
  </si>
  <si>
    <t>2023-10-11 17:00</t>
  </si>
  <si>
    <t>110kV罗石线槎头站至槎头支线电缆01头段线路电缆耐压、局放试验。</t>
  </si>
  <si>
    <t>待许可</t>
  </si>
  <si>
    <t>2023-09-S1-099</t>
  </si>
  <si>
    <t>110kV石棠坪远航线石井站至#12终端塔至槎头站电缆02头段线路及110kV石棠远桂线电缆耐压、局放试验。</t>
  </si>
  <si>
    <t>2023-09-S1-073</t>
  </si>
  <si>
    <t>110kV奥氮棠华石线、110kV棠氮线、110kV潭二东文线、110kV潭太线、110kV猎凌桥线、110kV猎天金环龙线、110kV猎杨花金天线、110kV潭双凌艺线、110kV潭桥双线、110kV天体林太线、110kV天体林燕麒线、110kV潭杨中线、110kV猎梅甲线、110kV猎梅乙线、110kV猎雅凌线、110kV猎雅甲线、110kV猎中甲线、110kV猎中乙线、110kV热棠北骏线、110kV棠北骏乙线、110kV猎太体线、110kV天金林花线、110kV棠员东线、110kV犀上牛麒线、110kV犀京麒线、110kV麒牛线、110kV犀嘉甲线、110kV犀嘉乙线、110kV天环龙永乙线、110kV天环龙永甲线、110kV潭石五华麒线电缆段带电局放测试工作。</t>
  </si>
  <si>
    <t>2023-09-11 10:00</t>
  </si>
  <si>
    <t>2023-09-25 15:00</t>
  </si>
  <si>
    <t>220kV嘉凯甲线、220kV嘉凯乙线、220kV木凯甲线、220kV木凯乙线、220kV凯航甲线、220kV凯航乙线、220kV石环甲线、220kV石环乙线、220kV石凯甲线、220kV石凯乙线电缆线路局放测试。</t>
  </si>
  <si>
    <t>2023-09-S2-024</t>
  </si>
  <si>
    <t>2023-09-12 09:00</t>
  </si>
  <si>
    <t>2023-09-13 14:11</t>
  </si>
  <si>
    <t>220kV花文甲线、220kV花文乙线、220kV文田甲线、220kV文田乙线电缆线路局放测试。</t>
  </si>
  <si>
    <t>2023-09-S2-043</t>
  </si>
  <si>
    <t>2023-09-12 09:10</t>
  </si>
  <si>
    <t>2023-09-12 16:19</t>
  </si>
  <si>
    <t>110kV空机线、110kV空九乙线、110kV金机线、110kV空安甲线、110kV空安乙线电缆线路局放测试。</t>
  </si>
  <si>
    <t>2023-09-S2-021</t>
  </si>
  <si>
    <t>2023-09-12 09:29</t>
  </si>
  <si>
    <t>2023-09-12 15:05</t>
  </si>
  <si>
    <t>110kV车新镜线、110kV镜福甲线、110kV镜福乙线、110kV镜畔新线、110kV文公甲线、110kV文公乙线、110kV田平文线、110kV林军线电缆线路局放测试。</t>
  </si>
  <si>
    <t>2023-08-S2-092</t>
  </si>
  <si>
    <t>2023-08-28 09:47</t>
  </si>
  <si>
    <t>2023-09-05 14:20</t>
  </si>
  <si>
    <t>110kV林乐公线、110kV文林线、110kV车平文线、110kV田平文线、110kV林军芙线、110kV林军线、110kV炭九乙线电缆线路局放测试。</t>
  </si>
  <si>
    <t>2023-08-S2-093</t>
  </si>
  <si>
    <t>2023-08-28 09:15</t>
  </si>
  <si>
    <t>2023-09-08 14:55</t>
  </si>
  <si>
    <t>110kV车新镜线、110kV镜岑线、110kV车金甲线、110kV车金乙线电缆线路局放测试。</t>
  </si>
  <si>
    <t>2023-08-S2-094</t>
  </si>
  <si>
    <t>2023-08-28 09:05</t>
  </si>
  <si>
    <t>2023-09-07 10:19</t>
  </si>
  <si>
    <t>110kV猎潭线电缆线路交流耐压试验、局放测试。</t>
  </si>
  <si>
    <t>2023-08-S1-029</t>
  </si>
  <si>
    <t>2023-08-25 09:23</t>
  </si>
  <si>
    <t>2023-08-25 20:11</t>
  </si>
  <si>
    <t>2023-08-S2-067</t>
  </si>
  <si>
    <t>2023-08-21 09:53</t>
  </si>
  <si>
    <t>2023-08-25 14:11</t>
  </si>
  <si>
    <t>110kV凯陈夏苗航线、110kV汉嘉线、110kV郭嘉线、110kV郭北泉线、110kV凯陈夏隆线、110kV凯坪棠线、110kV凯石线、110kV旋石线电缆线路局放测试。</t>
  </si>
  <si>
    <t>2023-08-S2-044</t>
  </si>
  <si>
    <t>2023-08-14 10:17</t>
  </si>
  <si>
    <t>2023-08-24 14:47</t>
  </si>
  <si>
    <t>110kV嘉马岭线、110kV井马岭线、110kV嘉石线、110kV凯鹤线、110kV凯鹤泰集线、110kV嘉集线、110kV茶均线电缆线路局放测试。</t>
  </si>
  <si>
    <t>2023-08-S2-045</t>
  </si>
  <si>
    <t>2023-08-14 09:03</t>
  </si>
  <si>
    <t>2023-08-24 13:06</t>
  </si>
  <si>
    <t>110kV凯鹤泰集线、110kV嘉集线利海乙支线电缆线路局放测试。</t>
  </si>
  <si>
    <t>2023-08-S2-023</t>
  </si>
  <si>
    <t>2023-08-08 09:00</t>
  </si>
  <si>
    <t>2023-08-08 12:09</t>
  </si>
  <si>
    <t>2023-08-S2-013</t>
  </si>
  <si>
    <t>2023-08-07 10:20</t>
  </si>
  <si>
    <t>2023-08-18 15:40</t>
  </si>
  <si>
    <t>110kV绿岗乙线、110kV绿水乙线电缆线路局放测试。</t>
  </si>
  <si>
    <t>2023-08-S2-012</t>
  </si>
  <si>
    <t>2023-08-09 10:10</t>
  </si>
  <si>
    <t>2023-08-09 15:20</t>
  </si>
  <si>
    <t>220kV石环甲线、220kV石环乙线、220kV木凯甲线、220kV木凯乙线、220kV石凯甲线、220kV石凯乙线电缆线路局放测试。</t>
  </si>
  <si>
    <t>2023-07-S2-142</t>
  </si>
  <si>
    <t>2023-08-07 09:01</t>
  </si>
  <si>
    <t>2023-08-10 15:10</t>
  </si>
  <si>
    <t>220kV嘉凯甲线、220kV嘉凯乙线、220kV凯航甲线、220kV凯航乙线电缆线路局放测试。</t>
  </si>
  <si>
    <t>2023-07-S2-140</t>
  </si>
  <si>
    <t>2023-08-07 09:24</t>
  </si>
  <si>
    <t>2023-08-10 14:42</t>
  </si>
  <si>
    <t>110kV航苗隆线、110kV航隆城线、110kV凯陈夏苗航线、110kV嘉龙线、110kV汉嘉线、110kV石塘甲线、110kV石塘乙线、110kV郭嘉线、110kV郭江线、110kV郭北泉线、110kV航城线、110kV茶纲线、110kV汉钟乙线电缆线路局放测试。</t>
  </si>
  <si>
    <t>2023-07-S2-074</t>
  </si>
  <si>
    <t>2023-07-18 09:06</t>
  </si>
  <si>
    <t>2023-07-28 17:25</t>
  </si>
  <si>
    <t>110kV嘉马岭线、110kV旋石线、110kV井马岭线、110kV凯石线、110kV嘉石线、110kV凯坪棠线、110kV凯夏坪线、110kV凯鹤线、110kV凯鹤泰集线、110kV嘉集线、110kV茶均线、110kV凯陈夏隆线电缆线路局放测试。</t>
  </si>
  <si>
    <t>2023-07-S2-075</t>
  </si>
  <si>
    <t>2023-07-28 09:20</t>
  </si>
  <si>
    <t>2023-07-28 14:04</t>
  </si>
  <si>
    <t>2023-07-S2-073</t>
  </si>
  <si>
    <t>2023-07-17 10:04</t>
  </si>
  <si>
    <t>2023-07-28 11:20</t>
  </si>
  <si>
    <t>110kV航苗隆线、110kV航隆城线、110kV凯陈夏苗航线、110kV嘉龙线、110kV汉嘉线、110kV石塘甲线、110kV石塘乙线、110kV汉马线、110kV郭嘉线、110kV郭江线、110kV郭北泉线、110kV航城线、110kV茶纲线、110kV汉钟乙线电缆线路局放测试。</t>
  </si>
  <si>
    <t>2023-07-S2-035</t>
  </si>
  <si>
    <t>2023-07-10 09:01</t>
  </si>
  <si>
    <t>2023-07-13 14:38</t>
  </si>
  <si>
    <t>110kV汉云乙线、110kV汉太线、110kV嘉马岭线、110kV旋石线、110kV井马岭线、110kV凯石线、110kV嘉石线、110kV凯坪棠线、110kV凯夏坪线、110kV凯鹤线、110kV凯鹤泰集线、110kV嘉集线、110kV茶均线、110kV凯陈夏隆线电缆线路局放测试。</t>
  </si>
  <si>
    <t>2023-07-S2-036</t>
  </si>
  <si>
    <t>110kV泮南源乙线测温光纤、局放采集装置、接地电流采集装置、精确故障定位系统等在线监测装置安装。</t>
  </si>
  <si>
    <t>已作废</t>
  </si>
  <si>
    <t>2023-06-S2-029</t>
  </si>
  <si>
    <t>110kV潭城线耐压及局放试验工作。</t>
  </si>
  <si>
    <t>2023-05-S1-133</t>
  </si>
  <si>
    <t>2023-06-01 10:54</t>
  </si>
  <si>
    <t>2023-06-01 16:28</t>
  </si>
  <si>
    <t>110kV郭嘉线广北泉溪甲支线电缆耐压试验及局放试验</t>
  </si>
  <si>
    <t>2023-05-S1-121</t>
  </si>
  <si>
    <t>2023-05-27 11:01</t>
  </si>
  <si>
    <t>2023-05-27 15:34</t>
  </si>
  <si>
    <t>2023-05-S1-118</t>
  </si>
  <si>
    <t>110kV郭江线广北泉溪乙支线电缆耐压试验及局放试验。</t>
  </si>
  <si>
    <t>2023-05-S1-082</t>
  </si>
  <si>
    <t>2023-05-18 14:26</t>
  </si>
  <si>
    <t>2023-05-18 21:53</t>
  </si>
  <si>
    <t>2023-05-S2-057</t>
  </si>
  <si>
    <t>2023-05-11 11:22</t>
  </si>
  <si>
    <t>2023-05-25 14:53</t>
  </si>
  <si>
    <t>110kV泮南源乙线电缆线路交流耐压试验、局放测试。</t>
  </si>
  <si>
    <t>2023-04-S1-172</t>
  </si>
  <si>
    <t>2023-04-28 10:09</t>
  </si>
  <si>
    <t>2023-04-28 17:27</t>
  </si>
  <si>
    <t>110kV天环龙永乙线电缆局放、紫外测试。</t>
  </si>
  <si>
    <t>2023-02-S2-031</t>
  </si>
  <si>
    <t>2023-02-13 09:45</t>
  </si>
  <si>
    <t>2023-02-13 11:40</t>
  </si>
  <si>
    <t>需要工器具</t>
  </si>
  <si>
    <t>纳入视频管控</t>
  </si>
  <si>
    <t>110kV罗流盘金线;110kV石棠坪远航线;110kV泮金流线;110kV伍龙关泮线;110kV三景桂线;110kV罗横贝浔甲线;110kV石棠远桂线</t>
  </si>
  <si>
    <t>SF6气体测试：110kV罗流盘金线、110kV石棠坪远航线、110kV泮金流线、110kV伍龙关泮线、110kV三景桂线、110kV罗横贝浔甲线、110kV石棠远桂线高压电缆T接筒SF6气体测试（2023年）。</t>
  </si>
  <si>
    <t>SCWH0301231024000176</t>
  </si>
  <si>
    <t>2023-10-31 08:00:00</t>
  </si>
  <si>
    <t>2023-10-31 18:30:00</t>
  </si>
  <si>
    <t>2023-10-27 14:06:33</t>
  </si>
  <si>
    <t>2023-10-31 08:29:33</t>
  </si>
  <si>
    <t>2023-10-31 09:20:00</t>
  </si>
  <si>
    <t>2023-10-31 16:02:00</t>
  </si>
  <si>
    <t>2023-10-S2-162</t>
  </si>
  <si>
    <t>2023-10-31 16:57:00</t>
  </si>
  <si>
    <t>2023-10-24 08:28:34</t>
  </si>
  <si>
    <t>2023-08-17 10:00:00</t>
  </si>
  <si>
    <t>2023-08-17 15:00:00</t>
  </si>
  <si>
    <t>2023-08-15 08:51:16</t>
  </si>
  <si>
    <t>2023-08-15 11:37:00</t>
  </si>
</sst>
</file>

<file path=xl/styles.xml><?xml version="1.0" encoding="utf-8"?>
<styleSheet xmlns="http://schemas.openxmlformats.org/spreadsheetml/2006/main">
  <numFmts count="11">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quot;年&quot;m&quot;月&quot;;@"/>
    <numFmt numFmtId="177" formatCode="yyyy&quot;年&quot;m&quot;月&quot;d&quot;日&quot;;@"/>
    <numFmt numFmtId="178" formatCode="0.0%"/>
    <numFmt numFmtId="179" formatCode="0.00_ "/>
    <numFmt numFmtId="180" formatCode="0_ "/>
    <numFmt numFmtId="181" formatCode="yyyy/m/d;@"/>
    <numFmt numFmtId="182" formatCode="0_);[Red]\(0\)"/>
  </numFmts>
  <fonts count="86">
    <font>
      <sz val="12"/>
      <name val="宋体"/>
      <charset val="134"/>
    </font>
    <font>
      <b/>
      <sz val="12"/>
      <name val="宋体"/>
      <charset val="134"/>
    </font>
    <font>
      <sz val="10"/>
      <name val="宋体"/>
      <charset val="134"/>
    </font>
    <font>
      <b/>
      <sz val="10"/>
      <name val="宋体"/>
      <charset val="134"/>
    </font>
    <font>
      <sz val="10"/>
      <color indexed="8"/>
      <name val="宋体"/>
      <charset val="134"/>
      <scheme val="minor"/>
    </font>
    <font>
      <sz val="10"/>
      <name val="宋体"/>
      <charset val="134"/>
      <scheme val="minor"/>
    </font>
    <font>
      <b/>
      <sz val="12"/>
      <name val="宋体"/>
      <charset val="134"/>
      <scheme val="minor"/>
    </font>
    <font>
      <b/>
      <sz val="10"/>
      <name val="宋体"/>
      <charset val="134"/>
      <scheme val="major"/>
    </font>
    <font>
      <sz val="10"/>
      <color rgb="FFFF0000"/>
      <name val="宋体"/>
      <charset val="134"/>
    </font>
    <font>
      <sz val="10"/>
      <name val="宋体"/>
      <charset val="134"/>
      <scheme val="major"/>
    </font>
    <font>
      <sz val="10"/>
      <name val="Times New Roman"/>
      <charset val="134"/>
    </font>
    <font>
      <sz val="10.5"/>
      <color rgb="FF333333"/>
      <name val="Arial"/>
      <charset val="134"/>
    </font>
    <font>
      <sz val="11"/>
      <color indexed="8"/>
      <name val="宋体"/>
      <charset val="134"/>
      <scheme val="minor"/>
    </font>
    <font>
      <sz val="11"/>
      <name val="Calibri"/>
      <charset val="134"/>
    </font>
    <font>
      <b/>
      <sz val="10.5"/>
      <color rgb="FF000000"/>
      <name val="仿宋_GB2312"/>
      <charset val="134"/>
    </font>
    <font>
      <b/>
      <sz val="11"/>
      <name val="宋体"/>
      <charset val="134"/>
    </font>
    <font>
      <b/>
      <sz val="10"/>
      <color rgb="FF000000"/>
      <name val="微软雅黑"/>
      <charset val="134"/>
    </font>
    <font>
      <sz val="11"/>
      <color rgb="FF000000"/>
      <name val="微软雅黑"/>
      <charset val="134"/>
    </font>
    <font>
      <sz val="11"/>
      <color rgb="FFFF0000"/>
      <name val="微软雅黑"/>
      <charset val="134"/>
    </font>
    <font>
      <sz val="11"/>
      <name val="微软雅黑"/>
      <charset val="134"/>
    </font>
    <font>
      <sz val="12"/>
      <color rgb="FFFF0000"/>
      <name val="宋体"/>
      <charset val="134"/>
    </font>
    <font>
      <sz val="10"/>
      <color rgb="FFFF0000"/>
      <name val="微软雅黑"/>
      <charset val="134"/>
    </font>
    <font>
      <sz val="10.5"/>
      <color rgb="FF000000"/>
      <name val="仿宋_GB2312"/>
      <charset val="134"/>
    </font>
    <font>
      <sz val="11"/>
      <name val="宋体"/>
      <charset val="134"/>
      <scheme val="minor"/>
    </font>
    <font>
      <sz val="11"/>
      <color theme="1"/>
      <name val="宋体"/>
      <charset val="134"/>
      <scheme val="minor"/>
    </font>
    <font>
      <sz val="10"/>
      <color theme="1"/>
      <name val="宋体"/>
      <charset val="134"/>
    </font>
    <font>
      <b/>
      <sz val="11"/>
      <color rgb="FFFF0000"/>
      <name val="宋体"/>
      <charset val="134"/>
    </font>
    <font>
      <sz val="11"/>
      <name val="宋体"/>
      <charset val="134"/>
    </font>
    <font>
      <sz val="9"/>
      <color theme="1"/>
      <name val="宋体"/>
      <charset val="134"/>
      <scheme val="minor"/>
    </font>
    <font>
      <b/>
      <sz val="20"/>
      <name val="宋体"/>
      <charset val="134"/>
    </font>
    <font>
      <sz val="10"/>
      <color theme="1"/>
      <name val="宋体"/>
      <charset val="134"/>
      <scheme val="minor"/>
    </font>
    <font>
      <b/>
      <sz val="18"/>
      <name val="宋体"/>
      <charset val="134"/>
    </font>
    <font>
      <sz val="18"/>
      <name val="宋体"/>
      <charset val="134"/>
    </font>
    <font>
      <sz val="12"/>
      <name val="宋体"/>
      <charset val="134"/>
      <scheme val="minor"/>
    </font>
    <font>
      <sz val="10"/>
      <color rgb="FF333333"/>
      <name val="宋体"/>
      <charset val="134"/>
    </font>
    <font>
      <b/>
      <sz val="18"/>
      <name val="宋体"/>
      <charset val="134"/>
      <scheme val="minor"/>
    </font>
    <font>
      <b/>
      <sz val="16"/>
      <name val="宋体"/>
      <charset val="134"/>
      <scheme val="major"/>
    </font>
    <font>
      <sz val="12"/>
      <name val="Times New Roman"/>
      <charset val="134"/>
    </font>
    <font>
      <b/>
      <sz val="18"/>
      <name val="宋体"/>
      <charset val="134"/>
      <scheme val="major"/>
    </font>
    <font>
      <sz val="16"/>
      <name val="黑体"/>
      <charset val="134"/>
    </font>
    <font>
      <sz val="10"/>
      <name val="宋体"/>
      <charset val="0"/>
    </font>
    <font>
      <sz val="10"/>
      <color theme="1"/>
      <name val="宋体"/>
      <charset val="134"/>
      <scheme val="major"/>
    </font>
    <font>
      <b/>
      <sz val="11"/>
      <name val="宋体"/>
      <charset val="134"/>
      <scheme val="minor"/>
    </font>
    <font>
      <b/>
      <sz val="14"/>
      <name val="宋体"/>
      <charset val="134"/>
    </font>
    <font>
      <sz val="11"/>
      <color theme="1"/>
      <name val="宋体"/>
      <charset val="0"/>
      <scheme val="minor"/>
    </font>
    <font>
      <sz val="11"/>
      <color rgb="FF3F3F76"/>
      <name val="宋体"/>
      <charset val="0"/>
      <scheme val="minor"/>
    </font>
    <font>
      <sz val="11"/>
      <color indexed="9"/>
      <name val="宋体"/>
      <charset val="134"/>
    </font>
    <font>
      <sz val="11"/>
      <color rgb="FF9C0006"/>
      <name val="宋体"/>
      <charset val="0"/>
      <scheme val="minor"/>
    </font>
    <font>
      <u/>
      <sz val="11"/>
      <color rgb="FF0000FF"/>
      <name val="宋体"/>
      <charset val="0"/>
      <scheme val="minor"/>
    </font>
    <font>
      <sz val="11"/>
      <color theme="0"/>
      <name val="宋体"/>
      <charset val="0"/>
      <scheme val="minor"/>
    </font>
    <font>
      <u/>
      <sz val="11"/>
      <color rgb="FF800080"/>
      <name val="宋体"/>
      <charset val="0"/>
      <scheme val="minor"/>
    </font>
    <font>
      <sz val="11"/>
      <color indexed="8"/>
      <name val="宋体"/>
      <charset val="134"/>
    </font>
    <font>
      <sz val="11"/>
      <color rgb="FFFF0000"/>
      <name val="宋体"/>
      <charset val="0"/>
      <scheme val="minor"/>
    </font>
    <font>
      <b/>
      <sz val="11"/>
      <color theme="3"/>
      <name val="宋体"/>
      <charset val="134"/>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b/>
      <sz val="11"/>
      <color indexed="63"/>
      <name val="宋体"/>
      <charset val="134"/>
    </font>
    <font>
      <b/>
      <sz val="15"/>
      <color indexed="56"/>
      <name val="宋体"/>
      <charset val="134"/>
    </font>
    <font>
      <sz val="11"/>
      <color indexed="60"/>
      <name val="宋体"/>
      <charset val="134"/>
    </font>
    <font>
      <b/>
      <sz val="13"/>
      <color indexed="56"/>
      <name val="宋体"/>
      <charset val="134"/>
    </font>
    <font>
      <sz val="11"/>
      <color indexed="20"/>
      <name val="宋体"/>
      <charset val="134"/>
    </font>
    <font>
      <sz val="11"/>
      <color indexed="62"/>
      <name val="宋体"/>
      <charset val="134"/>
    </font>
    <font>
      <sz val="11"/>
      <color rgb="FF006100"/>
      <name val="宋体"/>
      <charset val="134"/>
      <scheme val="minor"/>
    </font>
    <font>
      <b/>
      <sz val="11"/>
      <color indexed="9"/>
      <name val="宋体"/>
      <charset val="134"/>
    </font>
    <font>
      <sz val="11"/>
      <color indexed="10"/>
      <name val="宋体"/>
      <charset val="134"/>
    </font>
    <font>
      <b/>
      <sz val="11"/>
      <color indexed="56"/>
      <name val="宋体"/>
      <charset val="134"/>
    </font>
    <font>
      <sz val="9"/>
      <name val="宋体"/>
      <charset val="134"/>
    </font>
    <font>
      <b/>
      <sz val="18"/>
      <color indexed="56"/>
      <name val="宋体"/>
      <charset val="134"/>
    </font>
    <font>
      <i/>
      <sz val="11"/>
      <color indexed="23"/>
      <name val="宋体"/>
      <charset val="134"/>
    </font>
    <font>
      <sz val="11"/>
      <color indexed="17"/>
      <name val="宋体"/>
      <charset val="134"/>
    </font>
    <font>
      <b/>
      <sz val="11"/>
      <color indexed="52"/>
      <name val="宋体"/>
      <charset val="134"/>
    </font>
    <font>
      <sz val="11"/>
      <color indexed="52"/>
      <name val="宋体"/>
      <charset val="134"/>
    </font>
    <font>
      <b/>
      <sz val="11"/>
      <color indexed="8"/>
      <name val="宋体"/>
      <charset val="134"/>
    </font>
    <font>
      <b/>
      <sz val="20"/>
      <color rgb="FFFF0000"/>
      <name val="宋体"/>
      <charset val="134"/>
    </font>
    <font>
      <b/>
      <sz val="18"/>
      <color rgb="FFFF0000"/>
      <name val="宋体"/>
      <charset val="134"/>
    </font>
    <font>
      <b/>
      <sz val="18"/>
      <color rgb="FFFF0000"/>
      <name val="宋体"/>
      <charset val="134"/>
      <scheme val="minor"/>
    </font>
    <font>
      <b/>
      <sz val="18"/>
      <color rgb="FFFF0000"/>
      <name val="宋体"/>
      <charset val="134"/>
      <scheme val="major"/>
    </font>
  </fonts>
  <fills count="69">
    <fill>
      <patternFill patternType="none"/>
    </fill>
    <fill>
      <patternFill patternType="gray125"/>
    </fill>
    <fill>
      <patternFill patternType="solid">
        <fgColor theme="3" tint="0.6"/>
        <bgColor indexed="64"/>
      </patternFill>
    </fill>
    <fill>
      <patternFill patternType="solid">
        <fgColor rgb="FF92D050"/>
        <bgColor indexed="64"/>
      </patternFill>
    </fill>
    <fill>
      <patternFill patternType="solid">
        <fgColor rgb="FFFFFF00"/>
        <bgColor indexed="64"/>
      </patternFill>
    </fill>
    <fill>
      <patternFill patternType="solid">
        <fgColor theme="5" tint="0.6"/>
        <bgColor indexed="64"/>
      </patternFill>
    </fill>
    <fill>
      <patternFill patternType="solid">
        <fgColor rgb="FF8DB4E3"/>
        <bgColor indexed="64"/>
      </patternFill>
    </fill>
    <fill>
      <patternFill patternType="solid">
        <fgColor rgb="FFFFFFFF"/>
        <bgColor indexed="64"/>
      </patternFill>
    </fill>
    <fill>
      <patternFill patternType="solid">
        <fgColor theme="8" tint="0.8"/>
        <bgColor indexed="64"/>
      </patternFill>
    </fill>
    <fill>
      <patternFill patternType="solid">
        <fgColor theme="6" tint="0.8"/>
        <bgColor indexed="64"/>
      </patternFill>
    </fill>
    <fill>
      <patternFill patternType="solid">
        <fgColor theme="9" tint="0.8"/>
        <bgColor indexed="64"/>
      </patternFill>
    </fill>
    <fill>
      <patternFill patternType="solid">
        <fgColor theme="3" tint="0.8"/>
        <bgColor indexed="64"/>
      </patternFill>
    </fill>
    <fill>
      <patternFill patternType="solid">
        <fgColor rgb="FFFFC000"/>
        <bgColor indexed="64"/>
      </patternFill>
    </fill>
    <fill>
      <patternFill patternType="solid">
        <fgColor theme="9"/>
        <bgColor indexed="64"/>
      </patternFill>
    </fill>
    <fill>
      <patternFill patternType="solid">
        <fgColor theme="4" tint="0.8"/>
        <bgColor indexed="64"/>
      </patternFill>
    </fill>
    <fill>
      <patternFill patternType="solid">
        <fgColor theme="0"/>
        <bgColor indexed="64"/>
      </patternFill>
    </fill>
    <fill>
      <patternFill patternType="solid">
        <fgColor rgb="FFFF0000"/>
        <bgColor indexed="64"/>
      </patternFill>
    </fill>
    <fill>
      <patternFill patternType="solid">
        <fgColor theme="6" tint="0.799981688894314"/>
        <bgColor indexed="64"/>
      </patternFill>
    </fill>
    <fill>
      <patternFill patternType="solid">
        <fgColor rgb="FFFFCC99"/>
        <bgColor indexed="64"/>
      </patternFill>
    </fill>
    <fill>
      <patternFill patternType="solid">
        <fgColor indexed="10"/>
        <bgColor indexed="64"/>
      </patternFill>
    </fill>
    <fill>
      <patternFill patternType="solid">
        <fgColor theme="6" tint="0.599993896298105"/>
        <bgColor indexed="64"/>
      </patternFill>
    </fill>
    <fill>
      <patternFill patternType="solid">
        <fgColor rgb="FFFFC7CE"/>
        <bgColor indexed="64"/>
      </patternFill>
    </fill>
    <fill>
      <patternFill patternType="solid">
        <fgColor indexed="52"/>
        <bgColor indexed="64"/>
      </patternFill>
    </fill>
    <fill>
      <patternFill patternType="solid">
        <fgColor theme="6" tint="0.399975585192419"/>
        <bgColor indexed="64"/>
      </patternFill>
    </fill>
    <fill>
      <patternFill patternType="solid">
        <fgColor indexed="49"/>
        <bgColor indexed="64"/>
      </patternFill>
    </fill>
    <fill>
      <patternFill patternType="solid">
        <fgColor indexed="51"/>
        <bgColor indexed="64"/>
      </patternFill>
    </fill>
    <fill>
      <patternFill patternType="solid">
        <fgColor rgb="FFFFFFCC"/>
        <bgColor indexed="64"/>
      </patternFill>
    </fill>
    <fill>
      <patternFill patternType="solid">
        <fgColor indexed="29"/>
        <bgColor indexed="64"/>
      </patternFill>
    </fill>
    <fill>
      <patternFill patternType="solid">
        <fgColor theme="5" tint="0.399975585192419"/>
        <bgColor indexed="64"/>
      </patternFill>
    </fill>
    <fill>
      <patternFill patternType="solid">
        <fgColor indexed="46"/>
        <bgColor indexed="64"/>
      </patternFill>
    </fill>
    <fill>
      <patternFill patternType="solid">
        <fgColor theme="4" tint="0.399975585192419"/>
        <bgColor indexed="64"/>
      </patternFill>
    </fill>
    <fill>
      <patternFill patternType="solid">
        <fgColor rgb="FFF2F2F2"/>
        <bgColor indexed="64"/>
      </patternFill>
    </fill>
    <fill>
      <patternFill patternType="solid">
        <fgColor indexed="45"/>
        <bgColor indexed="64"/>
      </patternFill>
    </fill>
    <fill>
      <patternFill patternType="solid">
        <fgColor theme="7" tint="0.399975585192419"/>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indexed="42"/>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indexed="22"/>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indexed="43"/>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47"/>
        <bgColor indexed="64"/>
      </patternFill>
    </fill>
    <fill>
      <patternFill patternType="solid">
        <fgColor indexed="11"/>
        <bgColor indexed="64"/>
      </patternFill>
    </fill>
    <fill>
      <patternFill patternType="solid">
        <fgColor indexed="57"/>
        <bgColor indexed="64"/>
      </patternFill>
    </fill>
    <fill>
      <patternFill patternType="solid">
        <fgColor indexed="26"/>
        <bgColor indexed="64"/>
      </patternFill>
    </fill>
    <fill>
      <patternFill patternType="solid">
        <fgColor indexed="55"/>
        <bgColor indexed="64"/>
      </patternFill>
    </fill>
    <fill>
      <patternFill patternType="solid">
        <fgColor indexed="30"/>
        <bgColor indexed="64"/>
      </patternFill>
    </fill>
    <fill>
      <patternFill patternType="solid">
        <fgColor indexed="27"/>
        <bgColor indexed="64"/>
      </patternFill>
    </fill>
    <fill>
      <patternFill patternType="solid">
        <fgColor indexed="36"/>
        <bgColor indexed="64"/>
      </patternFill>
    </fill>
    <fill>
      <patternFill patternType="solid">
        <fgColor indexed="44"/>
        <bgColor indexed="64"/>
      </patternFill>
    </fill>
    <fill>
      <patternFill patternType="solid">
        <fgColor indexed="62"/>
        <bgColor indexed="64"/>
      </patternFill>
    </fill>
    <fill>
      <patternFill patternType="solid">
        <fgColor indexed="31"/>
        <bgColor indexed="64"/>
      </patternFill>
    </fill>
    <fill>
      <patternFill patternType="solid">
        <fgColor indexed="53"/>
        <bgColor indexed="64"/>
      </patternFill>
    </fill>
  </fills>
  <borders count="32">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thin">
        <color auto="1"/>
      </right>
      <top style="thin">
        <color auto="1"/>
      </top>
      <bottom style="thin">
        <color auto="1"/>
      </bottom>
      <diagonal/>
    </border>
    <border>
      <left style="thin">
        <color rgb="FF000000"/>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medium">
        <color indexed="30"/>
      </bottom>
      <diagonal/>
    </border>
    <border>
      <left/>
      <right/>
      <top style="thin">
        <color indexed="62"/>
      </top>
      <bottom style="double">
        <color indexed="62"/>
      </bottom>
      <diagonal/>
    </border>
  </borders>
  <cellStyleXfs count="134">
    <xf numFmtId="0" fontId="0" fillId="0" borderId="0"/>
    <xf numFmtId="42" fontId="24" fillId="0" borderId="0" applyFont="0" applyFill="0" applyBorder="0" applyAlignment="0" applyProtection="0">
      <alignment vertical="center"/>
    </xf>
    <xf numFmtId="0" fontId="44" fillId="17" borderId="0" applyNumberFormat="0" applyBorder="0" applyAlignment="0" applyProtection="0">
      <alignment vertical="center"/>
    </xf>
    <xf numFmtId="0" fontId="0" fillId="0" borderId="0"/>
    <xf numFmtId="0" fontId="45" fillId="18" borderId="15" applyNumberFormat="0" applyAlignment="0" applyProtection="0">
      <alignment vertical="center"/>
    </xf>
    <xf numFmtId="0" fontId="46" fillId="19" borderId="0" applyNumberFormat="0" applyBorder="0" applyAlignment="0" applyProtection="0">
      <alignment vertical="center"/>
    </xf>
    <xf numFmtId="44" fontId="24" fillId="0" borderId="0" applyFont="0" applyFill="0" applyBorder="0" applyAlignment="0" applyProtection="0">
      <alignment vertical="center"/>
    </xf>
    <xf numFmtId="41" fontId="24" fillId="0" borderId="0" applyFont="0" applyFill="0" applyBorder="0" applyAlignment="0" applyProtection="0">
      <alignment vertical="center"/>
    </xf>
    <xf numFmtId="0" fontId="0" fillId="0" borderId="0"/>
    <xf numFmtId="0" fontId="44" fillId="20" borderId="0" applyNumberFormat="0" applyBorder="0" applyAlignment="0" applyProtection="0">
      <alignment vertical="center"/>
    </xf>
    <xf numFmtId="0" fontId="47" fillId="21" borderId="0" applyNumberFormat="0" applyBorder="0" applyAlignment="0" applyProtection="0">
      <alignment vertical="center"/>
    </xf>
    <xf numFmtId="43" fontId="24" fillId="0" borderId="0" applyFont="0" applyFill="0" applyBorder="0" applyAlignment="0" applyProtection="0">
      <alignment vertical="center"/>
    </xf>
    <xf numFmtId="0" fontId="0" fillId="0" borderId="0"/>
    <xf numFmtId="0" fontId="48" fillId="0" borderId="0" applyNumberFormat="0" applyFill="0" applyBorder="0" applyAlignment="0" applyProtection="0">
      <alignment vertical="center"/>
    </xf>
    <xf numFmtId="0" fontId="46" fillId="22" borderId="0" applyNumberFormat="0" applyBorder="0" applyAlignment="0" applyProtection="0">
      <alignment vertical="center"/>
    </xf>
    <xf numFmtId="0" fontId="49" fillId="23" borderId="0" applyNumberFormat="0" applyBorder="0" applyAlignment="0" applyProtection="0">
      <alignment vertical="center"/>
    </xf>
    <xf numFmtId="9" fontId="24" fillId="0" borderId="0" applyFont="0" applyFill="0" applyBorder="0" applyAlignment="0" applyProtection="0">
      <alignment vertical="center"/>
    </xf>
    <xf numFmtId="0" fontId="46" fillId="24" borderId="0" applyNumberFormat="0" applyBorder="0" applyAlignment="0" applyProtection="0">
      <alignment vertical="center"/>
    </xf>
    <xf numFmtId="0" fontId="50" fillId="0" borderId="0" applyNumberFormat="0" applyFill="0" applyBorder="0" applyAlignment="0" applyProtection="0">
      <alignment vertical="center"/>
    </xf>
    <xf numFmtId="0" fontId="51" fillId="25" borderId="0" applyNumberFormat="0" applyBorder="0" applyAlignment="0" applyProtection="0">
      <alignment vertical="center"/>
    </xf>
    <xf numFmtId="0" fontId="24" fillId="26" borderId="16" applyNumberFormat="0" applyFont="0" applyAlignment="0" applyProtection="0">
      <alignment vertical="center"/>
    </xf>
    <xf numFmtId="0" fontId="46" fillId="27" borderId="0" applyNumberFormat="0" applyBorder="0" applyAlignment="0" applyProtection="0">
      <alignment vertical="center"/>
    </xf>
    <xf numFmtId="0" fontId="52" fillId="0" borderId="0" applyNumberFormat="0" applyFill="0" applyBorder="0" applyAlignment="0" applyProtection="0">
      <alignment vertical="center"/>
    </xf>
    <xf numFmtId="0" fontId="37" fillId="0" borderId="0"/>
    <xf numFmtId="0" fontId="49" fillId="28" borderId="0" applyNumberFormat="0" applyBorder="0" applyAlignment="0" applyProtection="0">
      <alignment vertical="center"/>
    </xf>
    <xf numFmtId="0" fontId="53"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1" fillId="29" borderId="0" applyNumberFormat="0" applyBorder="0" applyAlignment="0" applyProtection="0">
      <alignment vertical="center"/>
    </xf>
    <xf numFmtId="0" fontId="0" fillId="0" borderId="0"/>
    <xf numFmtId="0" fontId="0" fillId="0" borderId="0"/>
    <xf numFmtId="0" fontId="55" fillId="0" borderId="0" applyNumberFormat="0" applyFill="0" applyBorder="0" applyAlignment="0" applyProtection="0">
      <alignment vertical="center"/>
    </xf>
    <xf numFmtId="0" fontId="0" fillId="0" borderId="0"/>
    <xf numFmtId="0" fontId="0" fillId="0" borderId="0"/>
    <xf numFmtId="0" fontId="56" fillId="0" borderId="17" applyNumberFormat="0" applyFill="0" applyAlignment="0" applyProtection="0">
      <alignment vertical="center"/>
    </xf>
    <xf numFmtId="0" fontId="57" fillId="0" borderId="17" applyNumberFormat="0" applyFill="0" applyAlignment="0" applyProtection="0">
      <alignment vertical="center"/>
    </xf>
    <xf numFmtId="0" fontId="49" fillId="30" borderId="0" applyNumberFormat="0" applyBorder="0" applyAlignment="0" applyProtection="0">
      <alignment vertical="center"/>
    </xf>
    <xf numFmtId="0" fontId="53" fillId="0" borderId="18" applyNumberFormat="0" applyFill="0" applyAlignment="0" applyProtection="0">
      <alignment vertical="center"/>
    </xf>
    <xf numFmtId="0" fontId="58" fillId="31" borderId="19" applyNumberFormat="0" applyAlignment="0" applyProtection="0">
      <alignment vertical="center"/>
    </xf>
    <xf numFmtId="0" fontId="51" fillId="32" borderId="0" applyNumberFormat="0" applyBorder="0" applyAlignment="0" applyProtection="0">
      <alignment vertical="center"/>
    </xf>
    <xf numFmtId="0" fontId="37" fillId="0" borderId="0"/>
    <xf numFmtId="0" fontId="49" fillId="33" borderId="0" applyNumberFormat="0" applyBorder="0" applyAlignment="0" applyProtection="0">
      <alignment vertical="center"/>
    </xf>
    <xf numFmtId="0" fontId="24" fillId="0" borderId="0">
      <alignment vertical="center"/>
    </xf>
    <xf numFmtId="0" fontId="59" fillId="31" borderId="15" applyNumberFormat="0" applyAlignment="0" applyProtection="0">
      <alignment vertical="center"/>
    </xf>
    <xf numFmtId="0" fontId="60" fillId="34" borderId="20" applyNumberFormat="0" applyAlignment="0" applyProtection="0">
      <alignment vertical="center"/>
    </xf>
    <xf numFmtId="0" fontId="44" fillId="35" borderId="0" applyNumberFormat="0" applyBorder="0" applyAlignment="0" applyProtection="0">
      <alignment vertical="center"/>
    </xf>
    <xf numFmtId="0" fontId="49" fillId="36" borderId="0" applyNumberFormat="0" applyBorder="0" applyAlignment="0" applyProtection="0">
      <alignment vertical="center"/>
    </xf>
    <xf numFmtId="0" fontId="0" fillId="0" borderId="0"/>
    <xf numFmtId="0" fontId="61" fillId="0" borderId="21" applyNumberFormat="0" applyFill="0" applyAlignment="0" applyProtection="0">
      <alignment vertical="center"/>
    </xf>
    <xf numFmtId="0" fontId="62" fillId="0" borderId="22" applyNumberFormat="0" applyFill="0" applyAlignment="0" applyProtection="0">
      <alignment vertical="center"/>
    </xf>
    <xf numFmtId="0" fontId="63" fillId="37" borderId="0" applyNumberFormat="0" applyBorder="0" applyAlignment="0" applyProtection="0">
      <alignment vertical="center"/>
    </xf>
    <xf numFmtId="0" fontId="51" fillId="38" borderId="0" applyNumberFormat="0" applyBorder="0" applyAlignment="0" applyProtection="0">
      <alignment vertical="center"/>
    </xf>
    <xf numFmtId="0" fontId="64" fillId="39" borderId="0" applyNumberFormat="0" applyBorder="0" applyAlignment="0" applyProtection="0">
      <alignment vertical="center"/>
    </xf>
    <xf numFmtId="0" fontId="44" fillId="40" borderId="0" applyNumberFormat="0" applyBorder="0" applyAlignment="0" applyProtection="0">
      <alignment vertical="center"/>
    </xf>
    <xf numFmtId="0" fontId="49" fillId="41" borderId="0" applyNumberFormat="0" applyBorder="0" applyAlignment="0" applyProtection="0">
      <alignment vertical="center"/>
    </xf>
    <xf numFmtId="0" fontId="44" fillId="42" borderId="0" applyNumberFormat="0" applyBorder="0" applyAlignment="0" applyProtection="0">
      <alignment vertical="center"/>
    </xf>
    <xf numFmtId="0" fontId="44" fillId="43" borderId="0" applyNumberFormat="0" applyBorder="0" applyAlignment="0" applyProtection="0">
      <alignment vertical="center"/>
    </xf>
    <xf numFmtId="0" fontId="0" fillId="0" borderId="0"/>
    <xf numFmtId="0" fontId="65" fillId="44" borderId="23" applyNumberFormat="0" applyAlignment="0" applyProtection="0">
      <alignment vertical="center"/>
    </xf>
    <xf numFmtId="0" fontId="44" fillId="45" borderId="0" applyNumberFormat="0" applyBorder="0" applyAlignment="0" applyProtection="0">
      <alignment vertical="center"/>
    </xf>
    <xf numFmtId="0" fontId="44" fillId="46" borderId="0" applyNumberFormat="0" applyBorder="0" applyAlignment="0" applyProtection="0">
      <alignment vertical="center"/>
    </xf>
    <xf numFmtId="0" fontId="49" fillId="47" borderId="0" applyNumberFormat="0" applyBorder="0" applyAlignment="0" applyProtection="0">
      <alignment vertical="center"/>
    </xf>
    <xf numFmtId="0" fontId="49" fillId="48" borderId="0" applyNumberFormat="0" applyBorder="0" applyAlignment="0" applyProtection="0">
      <alignment vertical="center"/>
    </xf>
    <xf numFmtId="0" fontId="44" fillId="49" borderId="0" applyNumberFormat="0" applyBorder="0" applyAlignment="0" applyProtection="0">
      <alignment vertical="center"/>
    </xf>
    <xf numFmtId="0" fontId="44" fillId="50" borderId="0" applyNumberFormat="0" applyBorder="0" applyAlignment="0" applyProtection="0">
      <alignment vertical="center"/>
    </xf>
    <xf numFmtId="0" fontId="49" fillId="51" borderId="0" applyNumberFormat="0" applyBorder="0" applyAlignment="0" applyProtection="0">
      <alignment vertical="center"/>
    </xf>
    <xf numFmtId="0" fontId="44" fillId="52" borderId="0" applyNumberFormat="0" applyBorder="0" applyAlignment="0" applyProtection="0">
      <alignment vertical="center"/>
    </xf>
    <xf numFmtId="0" fontId="66" fillId="0" borderId="24" applyNumberFormat="0" applyFill="0" applyAlignment="0" applyProtection="0">
      <alignment vertical="center"/>
    </xf>
    <xf numFmtId="0" fontId="49" fillId="53" borderId="0" applyNumberFormat="0" applyBorder="0" applyAlignment="0" applyProtection="0">
      <alignment vertical="center"/>
    </xf>
    <xf numFmtId="0" fontId="49" fillId="13" borderId="0" applyNumberFormat="0" applyBorder="0" applyAlignment="0" applyProtection="0">
      <alignment vertical="center"/>
    </xf>
    <xf numFmtId="0" fontId="67" fillId="54" borderId="0" applyNumberFormat="0" applyBorder="0" applyAlignment="0" applyProtection="0">
      <alignment vertical="center"/>
    </xf>
    <xf numFmtId="0" fontId="44" fillId="55" borderId="0" applyNumberFormat="0" applyBorder="0" applyAlignment="0" applyProtection="0">
      <alignment vertical="center"/>
    </xf>
    <xf numFmtId="0" fontId="49" fillId="56" borderId="0" applyNumberFormat="0" applyBorder="0" applyAlignment="0" applyProtection="0">
      <alignment vertical="center"/>
    </xf>
    <xf numFmtId="0" fontId="24" fillId="0" borderId="0">
      <alignment vertical="center"/>
    </xf>
    <xf numFmtId="0" fontId="0" fillId="0" borderId="0"/>
    <xf numFmtId="0" fontId="37" fillId="0" borderId="0"/>
    <xf numFmtId="0" fontId="68" fillId="0" borderId="25" applyNumberFormat="0" applyFill="0" applyAlignment="0" applyProtection="0">
      <alignment vertical="center"/>
    </xf>
    <xf numFmtId="0" fontId="69" fillId="32" borderId="0" applyNumberFormat="0" applyBorder="0" applyAlignment="0" applyProtection="0">
      <alignment vertical="center"/>
    </xf>
    <xf numFmtId="0" fontId="24" fillId="0" borderId="0">
      <alignment vertical="center"/>
    </xf>
    <xf numFmtId="0" fontId="24" fillId="0" borderId="0">
      <alignment vertical="center"/>
    </xf>
    <xf numFmtId="0" fontId="0" fillId="0" borderId="0"/>
    <xf numFmtId="0" fontId="70" fillId="57" borderId="26" applyNumberFormat="0" applyAlignment="0" applyProtection="0">
      <alignment vertical="center"/>
    </xf>
    <xf numFmtId="0" fontId="51" fillId="58" borderId="0" applyNumberFormat="0" applyBorder="0" applyAlignment="0" applyProtection="0">
      <alignment vertical="center"/>
    </xf>
    <xf numFmtId="0" fontId="46" fillId="59" borderId="0" applyNumberFormat="0" applyBorder="0" applyAlignment="0" applyProtection="0">
      <alignment vertical="center"/>
    </xf>
    <xf numFmtId="0" fontId="0" fillId="0" borderId="0"/>
    <xf numFmtId="0" fontId="71" fillId="37" borderId="0" applyNumberFormat="0" applyBorder="0" applyAlignment="0" applyProtection="0">
      <alignment vertical="center"/>
    </xf>
    <xf numFmtId="0" fontId="0" fillId="60" borderId="27" applyNumberFormat="0" applyFont="0" applyAlignment="0" applyProtection="0">
      <alignment vertical="center"/>
    </xf>
    <xf numFmtId="0" fontId="72" fillId="61" borderId="28" applyNumberFormat="0" applyAlignment="0" applyProtection="0">
      <alignment vertical="center"/>
    </xf>
    <xf numFmtId="0" fontId="73" fillId="0" borderId="0" applyNumberFormat="0" applyFill="0" applyBorder="0" applyAlignment="0" applyProtection="0">
      <alignment vertical="center"/>
    </xf>
    <xf numFmtId="0" fontId="51" fillId="27" borderId="0" applyNumberFormat="0" applyBorder="0" applyAlignment="0" applyProtection="0">
      <alignment vertical="center"/>
    </xf>
    <xf numFmtId="0" fontId="74" fillId="0" borderId="0" applyNumberFormat="0" applyFill="0" applyBorder="0" applyAlignment="0" applyProtection="0">
      <alignment vertical="center"/>
    </xf>
    <xf numFmtId="0" fontId="37" fillId="0" borderId="0"/>
    <xf numFmtId="0" fontId="75" fillId="0" borderId="0">
      <alignment vertical="center"/>
    </xf>
    <xf numFmtId="0" fontId="76" fillId="0" borderId="0" applyNumberFormat="0" applyFill="0" applyBorder="0" applyAlignment="0" applyProtection="0">
      <alignment vertical="center"/>
    </xf>
    <xf numFmtId="0" fontId="0" fillId="0" borderId="0"/>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37" fillId="0" borderId="0"/>
    <xf numFmtId="0" fontId="46" fillId="58" borderId="0" applyNumberFormat="0" applyBorder="0" applyAlignment="0" applyProtection="0">
      <alignment vertical="center"/>
    </xf>
    <xf numFmtId="0" fontId="24" fillId="0" borderId="0">
      <alignment vertical="center"/>
    </xf>
    <xf numFmtId="0" fontId="46" fillId="62" borderId="0" applyNumberFormat="0" applyBorder="0" applyAlignment="0" applyProtection="0">
      <alignment vertical="center"/>
    </xf>
    <xf numFmtId="0" fontId="24" fillId="0" borderId="0"/>
    <xf numFmtId="0" fontId="77" fillId="0" borderId="0" applyNumberFormat="0" applyFill="0" applyBorder="0" applyAlignment="0" applyProtection="0">
      <alignment vertical="center"/>
    </xf>
    <xf numFmtId="0" fontId="0" fillId="0" borderId="0">
      <alignment vertical="center"/>
    </xf>
    <xf numFmtId="0" fontId="37" fillId="0" borderId="0"/>
    <xf numFmtId="0" fontId="24" fillId="0" borderId="0">
      <alignment vertical="center"/>
    </xf>
    <xf numFmtId="0" fontId="75" fillId="0" borderId="0">
      <alignment vertical="center"/>
    </xf>
    <xf numFmtId="0" fontId="0" fillId="0" borderId="0"/>
    <xf numFmtId="0" fontId="71" fillId="37" borderId="0" applyNumberFormat="0" applyBorder="0" applyAlignment="0" applyProtection="0">
      <alignment vertical="center"/>
    </xf>
    <xf numFmtId="0" fontId="0" fillId="0" borderId="0"/>
    <xf numFmtId="0" fontId="51" fillId="63" borderId="0" applyNumberFormat="0" applyBorder="0" applyAlignment="0" applyProtection="0">
      <alignment vertical="center"/>
    </xf>
    <xf numFmtId="0" fontId="78" fillId="38" borderId="0" applyNumberFormat="0" applyBorder="0" applyAlignment="0" applyProtection="0">
      <alignment vertical="center"/>
    </xf>
    <xf numFmtId="0" fontId="37" fillId="0" borderId="0"/>
    <xf numFmtId="0" fontId="0" fillId="0" borderId="0"/>
    <xf numFmtId="0" fontId="0" fillId="0" borderId="0"/>
    <xf numFmtId="0" fontId="0" fillId="0" borderId="0"/>
    <xf numFmtId="0" fontId="37" fillId="0" borderId="0"/>
    <xf numFmtId="0" fontId="37" fillId="0" borderId="0"/>
    <xf numFmtId="0" fontId="24" fillId="0" borderId="0">
      <alignment vertical="center"/>
    </xf>
    <xf numFmtId="0" fontId="46" fillId="64" borderId="0" applyNumberFormat="0" applyBorder="0" applyAlignment="0" applyProtection="0">
      <alignment vertical="center"/>
    </xf>
    <xf numFmtId="0" fontId="51" fillId="65" borderId="0" applyNumberFormat="0" applyBorder="0" applyAlignment="0" applyProtection="0">
      <alignment vertical="center"/>
    </xf>
    <xf numFmtId="0" fontId="79" fillId="44" borderId="26" applyNumberFormat="0" applyAlignment="0" applyProtection="0">
      <alignment vertical="center"/>
    </xf>
    <xf numFmtId="0" fontId="46" fillId="66" borderId="0" applyNumberFormat="0" applyBorder="0" applyAlignment="0" applyProtection="0">
      <alignment vertical="center"/>
    </xf>
    <xf numFmtId="0" fontId="24" fillId="0" borderId="0">
      <alignment vertical="center"/>
    </xf>
    <xf numFmtId="0" fontId="51" fillId="67" borderId="0" applyNumberFormat="0" applyBorder="0" applyAlignment="0" applyProtection="0">
      <alignment vertical="center"/>
    </xf>
    <xf numFmtId="0" fontId="80" fillId="0" borderId="29" applyNumberFormat="0" applyFill="0" applyAlignment="0" applyProtection="0">
      <alignment vertical="center"/>
    </xf>
    <xf numFmtId="0" fontId="51" fillId="57" borderId="0" applyNumberFormat="0" applyBorder="0" applyAlignment="0" applyProtection="0">
      <alignment vertical="center"/>
    </xf>
    <xf numFmtId="0" fontId="46" fillId="68" borderId="0" applyNumberFormat="0" applyBorder="0" applyAlignment="0" applyProtection="0">
      <alignment vertical="center"/>
    </xf>
    <xf numFmtId="0" fontId="0" fillId="0" borderId="0"/>
    <xf numFmtId="0" fontId="0" fillId="0" borderId="0"/>
    <xf numFmtId="0" fontId="74" fillId="0" borderId="30" applyNumberFormat="0" applyFill="0" applyAlignment="0" applyProtection="0">
      <alignment vertical="center"/>
    </xf>
    <xf numFmtId="0" fontId="75" fillId="0" borderId="0">
      <alignment vertical="center"/>
    </xf>
    <xf numFmtId="0" fontId="81" fillId="0" borderId="31" applyNumberFormat="0" applyFill="0" applyAlignment="0" applyProtection="0">
      <alignment vertical="center"/>
    </xf>
  </cellStyleXfs>
  <cellXfs count="595">
    <xf numFmtId="0" fontId="0" fillId="0" borderId="0" xfId="0"/>
    <xf numFmtId="0" fontId="1" fillId="0" borderId="1" xfId="105" applyFont="1" applyFill="1" applyBorder="1" applyAlignment="1">
      <alignment vertical="center" wrapText="1"/>
    </xf>
    <xf numFmtId="0" fontId="1" fillId="0" borderId="1" xfId="105" applyFont="1" applyFill="1" applyBorder="1" applyAlignment="1">
      <alignment horizontal="center" vertical="center" wrapText="1"/>
    </xf>
    <xf numFmtId="176" fontId="1" fillId="0" borderId="1" xfId="105" applyNumberFormat="1" applyFont="1" applyFill="1" applyBorder="1" applyAlignment="1">
      <alignment horizontal="center" vertical="center" wrapText="1"/>
    </xf>
    <xf numFmtId="0" fontId="2" fillId="0" borderId="1" xfId="105" applyFont="1" applyFill="1" applyBorder="1" applyAlignment="1">
      <alignment horizontal="center" vertical="center" wrapText="1"/>
    </xf>
    <xf numFmtId="0" fontId="2" fillId="0" borderId="1" xfId="105" applyFont="1" applyFill="1" applyBorder="1" applyAlignment="1">
      <alignment horizontal="center" vertical="center"/>
    </xf>
    <xf numFmtId="1" fontId="2" fillId="0" borderId="1" xfId="118" applyNumberFormat="1" applyFont="1" applyFill="1" applyBorder="1" applyAlignment="1">
      <alignment horizontal="center" vertical="center" wrapText="1"/>
    </xf>
    <xf numFmtId="1" fontId="2" fillId="0" borderId="1" xfId="3" applyNumberFormat="1" applyFont="1" applyFill="1" applyBorder="1" applyAlignment="1">
      <alignment horizontal="center" vertical="center" wrapText="1"/>
    </xf>
    <xf numFmtId="177" fontId="2" fillId="0" borderId="1" xfId="105" applyNumberFormat="1" applyFont="1" applyFill="1" applyBorder="1" applyAlignment="1" applyProtection="1">
      <alignment horizontal="center" vertical="center"/>
      <protection locked="0"/>
    </xf>
    <xf numFmtId="49" fontId="2" fillId="0" borderId="1" xfId="32" applyNumberFormat="1" applyFont="1" applyFill="1" applyBorder="1" applyAlignment="1" applyProtection="1">
      <alignment horizontal="center" vertical="center" wrapText="1"/>
      <protection locked="0"/>
    </xf>
    <xf numFmtId="49" fontId="2" fillId="0" borderId="1" xfId="105" applyNumberFormat="1" applyFont="1" applyFill="1" applyBorder="1" applyAlignment="1" applyProtection="1">
      <alignment horizontal="center" vertical="center"/>
      <protection locked="0"/>
    </xf>
    <xf numFmtId="0" fontId="2" fillId="0" borderId="1" xfId="78" applyFont="1" applyFill="1" applyBorder="1" applyAlignment="1">
      <alignment horizontal="center" vertical="center" wrapText="1"/>
    </xf>
    <xf numFmtId="0" fontId="3" fillId="2" borderId="1" xfId="0" applyFont="1" applyFill="1" applyBorder="1" applyAlignment="1" applyProtection="1">
      <alignment horizontal="center" vertical="center" wrapText="1"/>
    </xf>
    <xf numFmtId="0" fontId="3" fillId="3" borderId="1" xfId="0" applyFont="1" applyFill="1" applyBorder="1" applyAlignment="1" applyProtection="1">
      <alignment horizontal="center" vertical="center" wrapText="1"/>
    </xf>
    <xf numFmtId="0" fontId="4" fillId="0" borderId="1" xfId="0" applyFont="1" applyFill="1" applyBorder="1" applyAlignment="1">
      <alignment horizontal="center" vertical="center" wrapText="1"/>
    </xf>
    <xf numFmtId="0" fontId="5" fillId="0" borderId="1" xfId="0" applyNumberFormat="1" applyFont="1" applyFill="1" applyBorder="1" applyAlignment="1" applyProtection="1">
      <alignment horizontal="center" vertical="center" wrapText="1"/>
    </xf>
    <xf numFmtId="0" fontId="2" fillId="0" borderId="1" xfId="105" applyFont="1" applyFill="1" applyBorder="1" applyAlignment="1">
      <alignment horizontal="left" vertical="center"/>
    </xf>
    <xf numFmtId="0" fontId="4" fillId="0" borderId="0" xfId="0" applyFont="1" applyFill="1" applyAlignment="1">
      <alignment horizontal="center" vertical="center" wrapText="1"/>
    </xf>
    <xf numFmtId="0" fontId="2" fillId="0" borderId="1" xfId="105" applyNumberFormat="1" applyFont="1" applyFill="1" applyBorder="1" applyAlignment="1">
      <alignment horizontal="left" vertical="center" wrapText="1"/>
    </xf>
    <xf numFmtId="0" fontId="2" fillId="0" borderId="1" xfId="105" applyFont="1" applyFill="1" applyBorder="1" applyAlignment="1">
      <alignment horizontal="left" vertical="center" wrapText="1"/>
    </xf>
    <xf numFmtId="0" fontId="6" fillId="4" borderId="1" xfId="105" applyFont="1" applyFill="1" applyBorder="1" applyAlignment="1">
      <alignment horizontal="left" vertical="center" wrapText="1"/>
    </xf>
    <xf numFmtId="0" fontId="7" fillId="5" borderId="1" xfId="105" applyFont="1" applyFill="1" applyBorder="1" applyAlignment="1">
      <alignment horizontal="left" vertical="center" wrapText="1"/>
    </xf>
    <xf numFmtId="9" fontId="5" fillId="0" borderId="1" xfId="0" applyNumberFormat="1" applyFont="1" applyFill="1" applyBorder="1" applyAlignment="1">
      <alignment horizontal="center" vertical="center" wrapText="1"/>
    </xf>
    <xf numFmtId="0" fontId="2" fillId="0" borderId="1" xfId="105" applyNumberFormat="1" applyFont="1" applyFill="1" applyBorder="1" applyAlignment="1">
      <alignment horizontal="left" vertical="center"/>
    </xf>
    <xf numFmtId="0" fontId="2" fillId="0" borderId="0" xfId="105" applyFont="1" applyFill="1"/>
    <xf numFmtId="0" fontId="8" fillId="0" borderId="1" xfId="105" applyFont="1" applyFill="1" applyBorder="1" applyAlignment="1">
      <alignment horizontal="left" vertical="center" wrapText="1"/>
    </xf>
    <xf numFmtId="1" fontId="2" fillId="0" borderId="1" xfId="0" applyNumberFormat="1" applyFont="1" applyFill="1" applyBorder="1" applyAlignment="1">
      <alignment horizontal="center" vertical="center" wrapText="1"/>
    </xf>
    <xf numFmtId="0" fontId="2" fillId="0" borderId="1" xfId="3"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1" xfId="0" applyFont="1" applyFill="1" applyBorder="1" applyAlignment="1">
      <alignment horizontal="center" vertical="center"/>
    </xf>
    <xf numFmtId="0" fontId="2" fillId="0" borderId="1" xfId="0" applyNumberFormat="1" applyFont="1" applyFill="1" applyBorder="1" applyAlignment="1">
      <alignment horizontal="center" vertical="center"/>
    </xf>
    <xf numFmtId="1" fontId="2" fillId="0" borderId="1" xfId="0" applyNumberFormat="1" applyFont="1" applyFill="1" applyBorder="1" applyAlignment="1">
      <alignment horizontal="center" vertical="center"/>
    </xf>
    <xf numFmtId="0" fontId="2" fillId="4" borderId="1" xfId="105" applyFont="1" applyFill="1" applyBorder="1" applyAlignment="1">
      <alignment horizontal="center" vertical="center" wrapText="1"/>
    </xf>
    <xf numFmtId="0" fontId="2" fillId="4" borderId="1" xfId="0" applyFont="1" applyFill="1" applyBorder="1" applyAlignment="1">
      <alignment horizontal="center" vertical="center"/>
    </xf>
    <xf numFmtId="1" fontId="2" fillId="4" borderId="1" xfId="0" applyNumberFormat="1" applyFont="1" applyFill="1" applyBorder="1" applyAlignment="1">
      <alignment horizontal="center" vertical="center"/>
    </xf>
    <xf numFmtId="1" fontId="2" fillId="4" borderId="1" xfId="118" applyNumberFormat="1" applyFont="1" applyFill="1" applyBorder="1" applyAlignment="1">
      <alignment horizontal="center" vertical="center" wrapText="1"/>
    </xf>
    <xf numFmtId="1" fontId="2" fillId="4" borderId="1" xfId="3" applyNumberFormat="1" applyFont="1" applyFill="1" applyBorder="1" applyAlignment="1">
      <alignment horizontal="center" vertical="center" wrapText="1"/>
    </xf>
    <xf numFmtId="177" fontId="2" fillId="4" borderId="1" xfId="105" applyNumberFormat="1" applyFont="1" applyFill="1" applyBorder="1" applyAlignment="1" applyProtection="1">
      <alignment horizontal="center" vertical="center"/>
      <protection locked="0"/>
    </xf>
    <xf numFmtId="49" fontId="2" fillId="4" borderId="1" xfId="105" applyNumberFormat="1" applyFont="1" applyFill="1" applyBorder="1" applyAlignment="1" applyProtection="1">
      <alignment horizontal="center" vertical="center"/>
      <protection locked="0"/>
    </xf>
    <xf numFmtId="0" fontId="2" fillId="4" borderId="1" xfId="0" applyFont="1" applyFill="1" applyBorder="1" applyAlignment="1">
      <alignment horizontal="center" vertical="center" wrapText="1"/>
    </xf>
    <xf numFmtId="0" fontId="2" fillId="4" borderId="1" xfId="3" applyFont="1" applyFill="1" applyBorder="1" applyAlignment="1">
      <alignment horizontal="center" vertical="center" wrapText="1"/>
    </xf>
    <xf numFmtId="0" fontId="2" fillId="4" borderId="1" xfId="105" applyFont="1" applyFill="1" applyBorder="1" applyAlignment="1">
      <alignment horizontal="center" vertical="center"/>
    </xf>
    <xf numFmtId="0" fontId="2" fillId="4" borderId="1" xfId="105" applyFont="1" applyFill="1" applyBorder="1" applyAlignment="1">
      <alignment horizontal="left" vertical="center"/>
    </xf>
    <xf numFmtId="0" fontId="5" fillId="4" borderId="1" xfId="0" applyNumberFormat="1" applyFont="1" applyFill="1" applyBorder="1" applyAlignment="1" applyProtection="1">
      <alignment horizontal="center" vertical="center" wrapText="1"/>
    </xf>
    <xf numFmtId="9" fontId="5" fillId="4" borderId="1" xfId="0" applyNumberFormat="1" applyFont="1" applyFill="1" applyBorder="1" applyAlignment="1">
      <alignment horizontal="center" vertical="center" wrapText="1"/>
    </xf>
    <xf numFmtId="1" fontId="8" fillId="0" borderId="1" xfId="3" applyNumberFormat="1" applyFont="1" applyFill="1" applyBorder="1" applyAlignment="1">
      <alignment horizontal="center" vertical="center" wrapText="1"/>
    </xf>
    <xf numFmtId="1" fontId="8" fillId="0" borderId="1" xfId="118" applyNumberFormat="1" applyFont="1" applyFill="1" applyBorder="1" applyAlignment="1">
      <alignment horizontal="center" vertical="center" wrapText="1"/>
    </xf>
    <xf numFmtId="177" fontId="8" fillId="0" borderId="1" xfId="105" applyNumberFormat="1" applyFont="1" applyFill="1" applyBorder="1" applyAlignment="1" applyProtection="1">
      <alignment horizontal="center" vertical="center"/>
      <protection locked="0"/>
    </xf>
    <xf numFmtId="49" fontId="8" fillId="0" borderId="1" xfId="105" applyNumberFormat="1" applyFont="1" applyFill="1" applyBorder="1" applyAlignment="1" applyProtection="1">
      <alignment horizontal="center" vertical="center"/>
      <protection locked="0"/>
    </xf>
    <xf numFmtId="0" fontId="2" fillId="0" borderId="1" xfId="3" applyNumberFormat="1" applyFont="1" applyFill="1" applyBorder="1" applyAlignment="1">
      <alignment horizontal="center" vertical="center" wrapText="1"/>
    </xf>
    <xf numFmtId="1" fontId="2" fillId="0" borderId="1" xfId="105" applyNumberFormat="1" applyFont="1" applyFill="1" applyBorder="1" applyAlignment="1">
      <alignment horizontal="center" vertical="center"/>
    </xf>
    <xf numFmtId="0" fontId="2" fillId="0" borderId="1" xfId="0" applyNumberFormat="1" applyFont="1" applyFill="1" applyBorder="1" applyAlignment="1">
      <alignment horizontal="center" vertical="center" wrapText="1"/>
    </xf>
    <xf numFmtId="1" fontId="2" fillId="0" borderId="1" xfId="107" applyNumberFormat="1" applyFont="1" applyFill="1" applyBorder="1" applyAlignment="1">
      <alignment horizontal="center" vertical="center"/>
    </xf>
    <xf numFmtId="0" fontId="2" fillId="0" borderId="1" xfId="107" applyNumberFormat="1" applyFont="1" applyFill="1" applyBorder="1" applyAlignment="1">
      <alignment horizontal="center" vertical="center" wrapText="1"/>
    </xf>
    <xf numFmtId="0" fontId="2" fillId="0" borderId="1" xfId="107" applyNumberFormat="1" applyFont="1" applyFill="1" applyBorder="1" applyAlignment="1">
      <alignment horizontal="center" vertical="center"/>
    </xf>
    <xf numFmtId="0" fontId="2" fillId="4" borderId="1" xfId="3" applyNumberFormat="1" applyFont="1" applyFill="1" applyBorder="1" applyAlignment="1">
      <alignment horizontal="center" vertical="center" wrapText="1"/>
    </xf>
    <xf numFmtId="0" fontId="2" fillId="0" borderId="1" xfId="105" applyNumberFormat="1" applyFont="1" applyFill="1" applyBorder="1" applyAlignment="1">
      <alignment horizontal="center" vertical="center"/>
    </xf>
    <xf numFmtId="177" fontId="2" fillId="0" borderId="1" xfId="0" applyNumberFormat="1" applyFont="1" applyFill="1" applyBorder="1" applyAlignment="1">
      <alignment horizontal="center" vertical="center"/>
    </xf>
    <xf numFmtId="0" fontId="2" fillId="0" borderId="1" xfId="105" applyFont="1" applyFill="1" applyBorder="1" applyAlignment="1" applyProtection="1">
      <alignment horizontal="center" vertical="center"/>
      <protection locked="0"/>
    </xf>
    <xf numFmtId="0" fontId="2" fillId="0" borderId="1" xfId="105" applyFont="1" applyFill="1" applyBorder="1" applyAlignment="1" applyProtection="1">
      <alignment horizontal="center" vertical="center" wrapText="1"/>
      <protection locked="0"/>
    </xf>
    <xf numFmtId="0" fontId="2" fillId="4" borderId="1" xfId="105" applyFont="1" applyFill="1" applyBorder="1" applyAlignment="1" applyProtection="1">
      <alignment horizontal="center" vertical="center"/>
      <protection locked="0"/>
    </xf>
    <xf numFmtId="0" fontId="2" fillId="4" borderId="1" xfId="105" applyFont="1" applyFill="1" applyBorder="1" applyAlignment="1" applyProtection="1">
      <alignment horizontal="center" vertical="center" wrapText="1"/>
      <protection locked="0"/>
    </xf>
    <xf numFmtId="1" fontId="2" fillId="4" borderId="1" xfId="0" applyNumberFormat="1" applyFont="1" applyFill="1" applyBorder="1" applyAlignment="1">
      <alignment horizontal="center" vertical="center" wrapText="1"/>
    </xf>
    <xf numFmtId="0" fontId="2" fillId="0" borderId="1" xfId="108" applyFont="1" applyFill="1" applyBorder="1" applyAlignment="1">
      <alignment horizontal="center" vertical="center"/>
    </xf>
    <xf numFmtId="177" fontId="9" fillId="0" borderId="1" xfId="105" applyNumberFormat="1" applyFont="1" applyFill="1" applyBorder="1" applyAlignment="1" applyProtection="1">
      <alignment horizontal="center" vertical="center"/>
      <protection locked="0"/>
    </xf>
    <xf numFmtId="177" fontId="2" fillId="0" borderId="1" xfId="105" applyNumberFormat="1" applyFont="1" applyFill="1" applyBorder="1" applyAlignment="1">
      <alignment horizontal="center" vertical="center"/>
    </xf>
    <xf numFmtId="177" fontId="2" fillId="4" borderId="1" xfId="105" applyNumberFormat="1" applyFont="1" applyFill="1" applyBorder="1" applyAlignment="1">
      <alignment horizontal="center" vertical="center"/>
    </xf>
    <xf numFmtId="0" fontId="10" fillId="0" borderId="1" xfId="105" applyFont="1" applyFill="1" applyBorder="1" applyAlignment="1">
      <alignment horizontal="center" vertical="center"/>
    </xf>
    <xf numFmtId="0" fontId="10" fillId="4" borderId="1" xfId="105" applyFont="1" applyFill="1" applyBorder="1" applyAlignment="1">
      <alignment horizontal="center" vertical="center"/>
    </xf>
    <xf numFmtId="0" fontId="11" fillId="0" borderId="0" xfId="0" applyFont="1" applyFill="1"/>
    <xf numFmtId="0" fontId="2" fillId="0" borderId="1" xfId="78" applyNumberFormat="1" applyFont="1" applyFill="1" applyBorder="1" applyAlignment="1">
      <alignment horizontal="center" vertical="center" wrapText="1"/>
    </xf>
    <xf numFmtId="0" fontId="2" fillId="4" borderId="1" xfId="78" applyNumberFormat="1" applyFont="1" applyFill="1" applyBorder="1" applyAlignment="1">
      <alignment horizontal="center" vertical="center" wrapText="1"/>
    </xf>
    <xf numFmtId="0" fontId="2" fillId="4" borderId="1" xfId="78" applyFont="1" applyFill="1" applyBorder="1" applyAlignment="1">
      <alignment horizontal="center" vertical="center" wrapText="1"/>
    </xf>
    <xf numFmtId="14" fontId="2" fillId="0" borderId="1" xfId="105" applyNumberFormat="1" applyFont="1" applyFill="1" applyBorder="1" applyAlignment="1">
      <alignment horizontal="left" vertical="center"/>
    </xf>
    <xf numFmtId="1" fontId="2" fillId="0" borderId="1" xfId="78" applyNumberFormat="1" applyFont="1" applyFill="1" applyBorder="1" applyAlignment="1">
      <alignment horizontal="center" vertical="center" wrapText="1"/>
    </xf>
    <xf numFmtId="0" fontId="2" fillId="0" borderId="1" xfId="118" applyNumberFormat="1" applyFont="1" applyFill="1" applyBorder="1" applyAlignment="1">
      <alignment horizontal="center" vertical="center" wrapText="1"/>
    </xf>
    <xf numFmtId="0" fontId="2" fillId="4" borderId="1" xfId="118" applyNumberFormat="1" applyFont="1" applyFill="1" applyBorder="1" applyAlignment="1">
      <alignment horizontal="center" vertical="center" wrapText="1"/>
    </xf>
    <xf numFmtId="22" fontId="2" fillId="0" borderId="1" xfId="105" applyNumberFormat="1" applyFont="1" applyFill="1" applyBorder="1" applyAlignment="1">
      <alignment horizontal="left" vertical="center"/>
    </xf>
    <xf numFmtId="177" fontId="5" fillId="0" borderId="1" xfId="0" applyNumberFormat="1" applyFont="1" applyFill="1" applyBorder="1" applyAlignment="1">
      <alignment horizontal="center" vertical="center"/>
    </xf>
    <xf numFmtId="0" fontId="12" fillId="0" borderId="0" xfId="0" applyFont="1" applyFill="1" applyAlignment="1">
      <alignment vertical="center"/>
    </xf>
    <xf numFmtId="0" fontId="13" fillId="6" borderId="0" xfId="0" applyFont="1" applyFill="1" applyAlignment="1">
      <alignment horizontal="center" vertical="center"/>
    </xf>
    <xf numFmtId="0" fontId="12" fillId="0" borderId="0" xfId="0" applyFont="1" applyFill="1" applyAlignment="1">
      <alignment horizontal="center" vertical="center"/>
    </xf>
    <xf numFmtId="0" fontId="0" fillId="4" borderId="0" xfId="0" applyFill="1"/>
    <xf numFmtId="0" fontId="0" fillId="0" borderId="0" xfId="0" applyAlignment="1">
      <alignment horizontal="left"/>
    </xf>
    <xf numFmtId="0" fontId="14" fillId="7" borderId="0" xfId="0" applyFont="1" applyFill="1" applyAlignment="1">
      <alignment horizontal="center" vertical="center" wrapText="1"/>
    </xf>
    <xf numFmtId="0" fontId="15" fillId="0" borderId="1" xfId="0" applyFont="1" applyBorder="1" applyAlignment="1"/>
    <xf numFmtId="0" fontId="14" fillId="7" borderId="2" xfId="0" applyFont="1" applyFill="1" applyBorder="1" applyAlignment="1">
      <alignment horizontal="center" vertical="center" wrapText="1"/>
    </xf>
    <xf numFmtId="0" fontId="3" fillId="0" borderId="1" xfId="0" applyFont="1" applyBorder="1"/>
    <xf numFmtId="0" fontId="16" fillId="8" borderId="3" xfId="0" applyFont="1" applyFill="1" applyBorder="1" applyAlignment="1">
      <alignment vertical="center" wrapText="1"/>
    </xf>
    <xf numFmtId="0" fontId="17" fillId="8" borderId="4" xfId="0" applyFont="1" applyFill="1" applyBorder="1" applyAlignment="1">
      <alignment vertical="center" wrapText="1"/>
    </xf>
    <xf numFmtId="0" fontId="17" fillId="0" borderId="4" xfId="0" applyFont="1" applyFill="1" applyBorder="1" applyAlignment="1">
      <alignment vertical="center" wrapText="1"/>
    </xf>
    <xf numFmtId="0" fontId="18" fillId="9" borderId="4" xfId="0" applyFont="1" applyFill="1" applyBorder="1" applyAlignment="1">
      <alignment vertical="center" wrapText="1"/>
    </xf>
    <xf numFmtId="0" fontId="16" fillId="10" borderId="3" xfId="0" applyFont="1" applyFill="1" applyBorder="1" applyAlignment="1">
      <alignment vertical="center" wrapText="1"/>
    </xf>
    <xf numFmtId="0" fontId="17" fillId="10" borderId="4" xfId="0" applyFont="1" applyFill="1" applyBorder="1" applyAlignment="1">
      <alignment vertical="center" wrapText="1"/>
    </xf>
    <xf numFmtId="0" fontId="19" fillId="0" borderId="4" xfId="0" applyFont="1" applyFill="1" applyBorder="1" applyAlignment="1">
      <alignment vertical="center" wrapText="1"/>
    </xf>
    <xf numFmtId="0" fontId="16" fillId="9" borderId="3" xfId="0" applyFont="1" applyFill="1" applyBorder="1" applyAlignment="1">
      <alignment vertical="center" wrapText="1"/>
    </xf>
    <xf numFmtId="0" fontId="19" fillId="9" borderId="4" xfId="0" applyFont="1" applyFill="1" applyBorder="1" applyAlignment="1">
      <alignment vertical="center" wrapText="1"/>
    </xf>
    <xf numFmtId="0" fontId="0" fillId="9" borderId="3" xfId="0" applyFont="1" applyFill="1" applyBorder="1"/>
    <xf numFmtId="0" fontId="20" fillId="9" borderId="3" xfId="0" applyFont="1" applyFill="1" applyBorder="1"/>
    <xf numFmtId="10" fontId="21" fillId="9" borderId="3" xfId="0" applyNumberFormat="1" applyFont="1" applyFill="1" applyBorder="1" applyAlignment="1">
      <alignment vertical="center" wrapText="1"/>
    </xf>
    <xf numFmtId="0" fontId="0" fillId="9" borderId="0" xfId="0" applyFill="1"/>
    <xf numFmtId="10" fontId="0" fillId="0" borderId="0" xfId="0" applyNumberFormat="1"/>
    <xf numFmtId="0" fontId="14" fillId="7" borderId="1" xfId="0" applyFont="1" applyFill="1" applyBorder="1" applyAlignment="1">
      <alignment horizontal="center" vertical="center" wrapText="1"/>
    </xf>
    <xf numFmtId="0" fontId="0" fillId="0" borderId="5" xfId="0" applyBorder="1" applyAlignment="1">
      <alignment horizontal="center"/>
    </xf>
    <xf numFmtId="0" fontId="0" fillId="0" borderId="1" xfId="0" applyBorder="1" applyAlignment="1">
      <alignment horizontal="center"/>
    </xf>
    <xf numFmtId="0" fontId="14" fillId="11" borderId="5" xfId="0" applyFont="1" applyFill="1" applyBorder="1" applyAlignment="1">
      <alignment horizontal="center" vertical="center" wrapText="1"/>
    </xf>
    <xf numFmtId="0" fontId="14" fillId="11" borderId="1" xfId="0" applyFont="1" applyFill="1" applyBorder="1" applyAlignment="1">
      <alignment horizontal="center" vertical="center" wrapText="1"/>
    </xf>
    <xf numFmtId="0" fontId="16" fillId="4" borderId="3" xfId="0" applyFont="1" applyFill="1" applyBorder="1" applyAlignment="1">
      <alignment vertical="center" wrapText="1"/>
    </xf>
    <xf numFmtId="0" fontId="22" fillId="11" borderId="1" xfId="0" applyFont="1" applyFill="1" applyBorder="1" applyAlignment="1">
      <alignment horizontal="center" vertical="center" wrapText="1"/>
    </xf>
    <xf numFmtId="9" fontId="22" fillId="11" borderId="1" xfId="0" applyNumberFormat="1" applyFont="1" applyFill="1" applyBorder="1" applyAlignment="1">
      <alignment horizontal="center" vertical="center" wrapText="1"/>
    </xf>
    <xf numFmtId="0" fontId="22" fillId="11" borderId="1" xfId="0" applyNumberFormat="1" applyFont="1" applyFill="1" applyBorder="1" applyAlignment="1">
      <alignment horizontal="center" vertical="center" wrapText="1"/>
    </xf>
    <xf numFmtId="10" fontId="22" fillId="11" borderId="1" xfId="0" applyNumberFormat="1" applyFont="1" applyFill="1" applyBorder="1" applyAlignment="1">
      <alignment horizontal="center" vertical="center" wrapText="1"/>
    </xf>
    <xf numFmtId="0" fontId="22" fillId="7" borderId="1" xfId="0" applyFont="1" applyFill="1" applyBorder="1" applyAlignment="1">
      <alignment horizontal="center" vertical="center" wrapText="1"/>
    </xf>
    <xf numFmtId="0" fontId="22" fillId="0" borderId="1" xfId="0" applyFont="1" applyBorder="1" applyAlignment="1">
      <alignment horizontal="center" vertical="center" wrapText="1"/>
    </xf>
    <xf numFmtId="0" fontId="22" fillId="9" borderId="1" xfId="0" applyFont="1" applyFill="1" applyBorder="1" applyAlignment="1">
      <alignment horizontal="center" vertical="center" wrapText="1"/>
    </xf>
    <xf numFmtId="9" fontId="22" fillId="9" borderId="1" xfId="0" applyNumberFormat="1" applyFont="1" applyFill="1" applyBorder="1" applyAlignment="1">
      <alignment horizontal="center" vertical="center" wrapText="1"/>
    </xf>
    <xf numFmtId="0" fontId="22" fillId="9" borderId="1" xfId="0" applyNumberFormat="1" applyFont="1" applyFill="1" applyBorder="1" applyAlignment="1">
      <alignment horizontal="center" vertical="center" wrapText="1"/>
    </xf>
    <xf numFmtId="10" fontId="22" fillId="9" borderId="1" xfId="0" applyNumberFormat="1" applyFont="1" applyFill="1" applyBorder="1" applyAlignment="1">
      <alignment horizontal="center" vertical="center" wrapText="1"/>
    </xf>
    <xf numFmtId="0" fontId="0" fillId="9" borderId="1" xfId="0" applyFill="1" applyBorder="1" applyAlignment="1">
      <alignment horizontal="center"/>
    </xf>
    <xf numFmtId="0" fontId="0" fillId="9" borderId="1" xfId="0" applyNumberFormat="1" applyFill="1" applyBorder="1" applyAlignment="1">
      <alignment horizontal="center"/>
    </xf>
    <xf numFmtId="0" fontId="16" fillId="7" borderId="3" xfId="0" applyFont="1" applyFill="1" applyBorder="1" applyAlignment="1">
      <alignment vertical="center" wrapText="1"/>
    </xf>
    <xf numFmtId="0" fontId="0" fillId="0" borderId="3" xfId="0" applyFont="1" applyFill="1" applyBorder="1"/>
    <xf numFmtId="10" fontId="21" fillId="0" borderId="3" xfId="0" applyNumberFormat="1" applyFont="1" applyFill="1" applyBorder="1" applyAlignment="1">
      <alignment vertical="center" wrapText="1"/>
    </xf>
    <xf numFmtId="0" fontId="2" fillId="0" borderId="1" xfId="0" applyFont="1" applyBorder="1" applyAlignment="1">
      <alignment horizontal="center"/>
    </xf>
    <xf numFmtId="0" fontId="2" fillId="0" borderId="1" xfId="0" applyFont="1" applyBorder="1"/>
    <xf numFmtId="0" fontId="17" fillId="12" borderId="4" xfId="0" applyFont="1" applyFill="1" applyBorder="1" applyAlignment="1">
      <alignment vertical="center" wrapText="1"/>
    </xf>
    <xf numFmtId="14" fontId="0" fillId="0" borderId="0" xfId="0" applyNumberFormat="1"/>
    <xf numFmtId="176" fontId="0" fillId="0" borderId="0" xfId="0" applyNumberFormat="1"/>
    <xf numFmtId="0" fontId="0" fillId="0" borderId="0" xfId="0" applyNumberFormat="1"/>
    <xf numFmtId="0" fontId="20" fillId="0" borderId="3" xfId="0" applyFont="1" applyFill="1" applyBorder="1"/>
    <xf numFmtId="178" fontId="0" fillId="0" borderId="0" xfId="0" applyNumberFormat="1" applyFill="1"/>
    <xf numFmtId="178" fontId="21" fillId="0" borderId="3" xfId="0" applyNumberFormat="1" applyFont="1" applyFill="1" applyBorder="1" applyAlignment="1">
      <alignment vertical="center" wrapText="1"/>
    </xf>
    <xf numFmtId="178" fontId="0" fillId="0" borderId="0" xfId="0" applyNumberFormat="1"/>
    <xf numFmtId="178" fontId="0" fillId="13" borderId="0" xfId="0" applyNumberFormat="1" applyFill="1"/>
    <xf numFmtId="0" fontId="23" fillId="0" borderId="0" xfId="0" applyFont="1" applyFill="1" applyAlignment="1">
      <alignment vertical="center"/>
    </xf>
    <xf numFmtId="0" fontId="24" fillId="0" borderId="0" xfId="0" applyFont="1" applyFill="1" applyAlignment="1">
      <alignment vertical="center"/>
    </xf>
    <xf numFmtId="0" fontId="24" fillId="0" borderId="0" xfId="0" applyFont="1" applyFill="1" applyAlignment="1">
      <alignment horizontal="center" vertical="center"/>
    </xf>
    <xf numFmtId="0" fontId="6" fillId="0" borderId="6" xfId="0" applyFont="1" applyFill="1" applyBorder="1" applyAlignment="1">
      <alignment horizontal="center" vertical="center"/>
    </xf>
    <xf numFmtId="0" fontId="6" fillId="0" borderId="0" xfId="0" applyFont="1" applyFill="1" applyAlignment="1">
      <alignment horizontal="center" vertical="center"/>
    </xf>
    <xf numFmtId="0" fontId="15" fillId="4" borderId="0" xfId="0" applyFont="1" applyFill="1"/>
    <xf numFmtId="0" fontId="15" fillId="4" borderId="7" xfId="0" applyFont="1" applyFill="1" applyBorder="1" applyAlignment="1">
      <alignment horizontal="center" vertical="center"/>
    </xf>
    <xf numFmtId="0" fontId="25" fillId="0" borderId="8" xfId="0" applyNumberFormat="1" applyFont="1" applyFill="1" applyBorder="1" applyAlignment="1">
      <alignment horizontal="center" vertical="center"/>
    </xf>
    <xf numFmtId="0" fontId="26" fillId="0" borderId="9" xfId="0" applyFont="1" applyFill="1" applyBorder="1" applyAlignment="1">
      <alignment horizontal="center" vertical="center"/>
    </xf>
    <xf numFmtId="0" fontId="26" fillId="0" borderId="8" xfId="0" applyFont="1" applyFill="1" applyBorder="1" applyAlignment="1">
      <alignment horizontal="center" vertical="center"/>
    </xf>
    <xf numFmtId="0" fontId="2" fillId="0" borderId="1" xfId="0" applyFont="1" applyFill="1" applyBorder="1"/>
    <xf numFmtId="0" fontId="27" fillId="0" borderId="0" xfId="0" applyFont="1" applyFill="1" applyAlignment="1">
      <alignment horizontal="center" vertical="center"/>
    </xf>
    <xf numFmtId="0" fontId="6" fillId="0" borderId="10" xfId="0" applyFont="1" applyFill="1" applyBorder="1" applyAlignment="1">
      <alignment horizontal="center" vertical="center"/>
    </xf>
    <xf numFmtId="0" fontId="26" fillId="0" borderId="1" xfId="0" applyFont="1" applyFill="1" applyBorder="1" applyAlignment="1">
      <alignment horizontal="center" vertical="center"/>
    </xf>
    <xf numFmtId="0" fontId="1" fillId="0" borderId="0" xfId="0" applyFont="1" applyAlignment="1">
      <alignment horizontal="left"/>
    </xf>
    <xf numFmtId="0" fontId="27" fillId="0" borderId="0" xfId="0" applyFont="1"/>
    <xf numFmtId="10" fontId="24" fillId="0" borderId="0" xfId="0" applyNumberFormat="1" applyFont="1" applyFill="1" applyAlignment="1">
      <alignment vertical="center"/>
    </xf>
    <xf numFmtId="14" fontId="24" fillId="0" borderId="0" xfId="0" applyNumberFormat="1" applyFont="1" applyFill="1" applyAlignment="1">
      <alignment vertical="center"/>
    </xf>
    <xf numFmtId="0" fontId="24" fillId="0" borderId="0" xfId="0" applyNumberFormat="1" applyFont="1" applyFill="1" applyAlignment="1">
      <alignment vertical="center"/>
    </xf>
    <xf numFmtId="0" fontId="23" fillId="4" borderId="0" xfId="0" applyFont="1" applyFill="1" applyAlignment="1">
      <alignment vertical="center"/>
    </xf>
    <xf numFmtId="0" fontId="24" fillId="4" borderId="0" xfId="0" applyFont="1" applyFill="1" applyAlignment="1">
      <alignment vertical="center"/>
    </xf>
    <xf numFmtId="0" fontId="24" fillId="4" borderId="0" xfId="0" applyFont="1" applyFill="1" applyAlignment="1">
      <alignment horizontal="center" vertical="center"/>
    </xf>
    <xf numFmtId="0" fontId="24" fillId="0" borderId="0" xfId="0" applyFont="1" applyFill="1" applyAlignment="1">
      <alignment horizontal="left" vertical="center"/>
    </xf>
    <xf numFmtId="0" fontId="15" fillId="4" borderId="8" xfId="0" applyFont="1" applyFill="1" applyBorder="1" applyAlignment="1">
      <alignment horizontal="center" vertical="center"/>
    </xf>
    <xf numFmtId="0" fontId="27" fillId="0" borderId="8" xfId="0" applyFont="1" applyFill="1" applyBorder="1" applyAlignment="1">
      <alignment horizontal="center" vertical="center"/>
    </xf>
    <xf numFmtId="0" fontId="27" fillId="0" borderId="7" xfId="0" applyFont="1" applyFill="1" applyBorder="1" applyAlignment="1">
      <alignment horizontal="center" vertical="center"/>
    </xf>
    <xf numFmtId="0" fontId="28" fillId="0" borderId="0" xfId="0" applyFont="1" applyFill="1" applyAlignment="1">
      <alignment vertical="center"/>
    </xf>
    <xf numFmtId="0" fontId="25" fillId="4" borderId="8" xfId="0" applyNumberFormat="1" applyFont="1" applyFill="1" applyBorder="1" applyAlignment="1">
      <alignment horizontal="center" vertical="center"/>
    </xf>
    <xf numFmtId="0" fontId="25" fillId="14" borderId="8" xfId="0" applyNumberFormat="1" applyFont="1" applyFill="1" applyBorder="1" applyAlignment="1">
      <alignment horizontal="center" vertical="center"/>
    </xf>
    <xf numFmtId="0" fontId="26" fillId="4" borderId="8" xfId="0" applyFont="1" applyFill="1" applyBorder="1" applyAlignment="1">
      <alignment horizontal="center" vertical="center"/>
    </xf>
    <xf numFmtId="0" fontId="2" fillId="0" borderId="0" xfId="0" applyFont="1" applyAlignment="1">
      <alignment horizontal="center"/>
    </xf>
    <xf numFmtId="0" fontId="29" fillId="0" borderId="1" xfId="105" applyFont="1" applyFill="1" applyBorder="1" applyAlignment="1">
      <alignment horizontal="center" vertical="center" wrapText="1"/>
    </xf>
    <xf numFmtId="0" fontId="3" fillId="0" borderId="1" xfId="105" applyFont="1" applyFill="1" applyBorder="1" applyAlignment="1">
      <alignment horizontal="center" vertical="center" wrapText="1"/>
    </xf>
    <xf numFmtId="179" fontId="3" fillId="0" borderId="1" xfId="105" applyNumberFormat="1" applyFont="1" applyFill="1" applyBorder="1" applyAlignment="1">
      <alignment horizontal="center" vertical="center" wrapText="1"/>
    </xf>
    <xf numFmtId="0" fontId="5" fillId="0" borderId="1" xfId="0" applyFont="1" applyFill="1" applyBorder="1" applyAlignment="1">
      <alignment horizontal="center" vertical="center" wrapText="1"/>
    </xf>
    <xf numFmtId="0" fontId="30" fillId="0" borderId="1" xfId="0" applyFont="1" applyFill="1" applyBorder="1" applyAlignment="1">
      <alignment horizontal="center" vertical="center" wrapText="1"/>
    </xf>
    <xf numFmtId="0" fontId="5" fillId="0" borderId="1" xfId="0" applyFont="1" applyBorder="1" applyAlignment="1">
      <alignment horizontal="center"/>
    </xf>
    <xf numFmtId="177" fontId="5" fillId="0" borderId="1" xfId="0" applyNumberFormat="1" applyFont="1" applyBorder="1" applyAlignment="1">
      <alignment horizontal="center"/>
    </xf>
    <xf numFmtId="0" fontId="2" fillId="0" borderId="1" xfId="0" applyFont="1" applyBorder="1" applyAlignment="1">
      <alignment horizontal="center" vertical="center"/>
    </xf>
    <xf numFmtId="1" fontId="5" fillId="0" borderId="1" xfId="0" applyNumberFormat="1" applyFont="1" applyFill="1" applyBorder="1" applyAlignment="1">
      <alignment horizontal="center" vertical="center" wrapText="1"/>
    </xf>
    <xf numFmtId="0" fontId="3" fillId="2" borderId="1" xfId="105" applyFont="1" applyFill="1" applyBorder="1" applyAlignment="1">
      <alignment horizontal="center" vertical="center" wrapText="1"/>
    </xf>
    <xf numFmtId="49" fontId="5" fillId="0" borderId="1" xfId="0" applyNumberFormat="1" applyFont="1" applyBorder="1" applyAlignment="1">
      <alignment horizontal="center"/>
    </xf>
    <xf numFmtId="0" fontId="5" fillId="0" borderId="1" xfId="105" applyFont="1" applyFill="1" applyBorder="1" applyAlignment="1" applyProtection="1">
      <alignment horizontal="center" vertical="center"/>
      <protection locked="0"/>
    </xf>
    <xf numFmtId="0" fontId="2" fillId="0" borderId="1" xfId="105" applyFont="1" applyFill="1" applyBorder="1" applyAlignment="1">
      <alignment horizontal="center"/>
    </xf>
    <xf numFmtId="0" fontId="6" fillId="4" borderId="1" xfId="105" applyFont="1" applyFill="1" applyBorder="1" applyAlignment="1">
      <alignment horizontal="center" vertical="center" wrapText="1"/>
    </xf>
    <xf numFmtId="0" fontId="7" fillId="5" borderId="1" xfId="105" applyFont="1" applyFill="1" applyBorder="1" applyAlignment="1">
      <alignment horizontal="center" vertical="center" wrapText="1"/>
    </xf>
    <xf numFmtId="0" fontId="2" fillId="0" borderId="1" xfId="3" applyFont="1" applyFill="1" applyBorder="1"/>
    <xf numFmtId="0" fontId="2" fillId="0" borderId="1" xfId="105" applyFont="1" applyFill="1" applyBorder="1"/>
    <xf numFmtId="0" fontId="1" fillId="0" borderId="0" xfId="105" applyFont="1" applyFill="1" applyAlignment="1">
      <alignment horizontal="center" vertical="center"/>
    </xf>
    <xf numFmtId="0" fontId="2" fillId="0" borderId="0" xfId="0" applyFont="1" applyFill="1" applyAlignment="1">
      <alignment horizontal="center"/>
    </xf>
    <xf numFmtId="0" fontId="0" fillId="0" borderId="0" xfId="0" applyFill="1" applyAlignment="1">
      <alignment wrapText="1"/>
    </xf>
    <xf numFmtId="0" fontId="0" fillId="0" borderId="0" xfId="0" applyAlignment="1">
      <alignment wrapText="1"/>
    </xf>
    <xf numFmtId="0" fontId="31" fillId="0" borderId="1" xfId="105" applyFont="1" applyFill="1" applyBorder="1" applyAlignment="1">
      <alignment horizontal="center" vertical="center" wrapText="1"/>
    </xf>
    <xf numFmtId="0" fontId="32" fillId="0" borderId="1" xfId="105" applyFont="1" applyFill="1" applyBorder="1" applyAlignment="1">
      <alignment horizontal="center" vertical="center" wrapText="1"/>
    </xf>
    <xf numFmtId="0" fontId="6" fillId="0" borderId="1" xfId="105" applyFont="1" applyFill="1" applyBorder="1" applyAlignment="1">
      <alignment horizontal="center" vertical="center" wrapText="1"/>
    </xf>
    <xf numFmtId="0" fontId="33" fillId="0" borderId="1" xfId="105" applyFont="1" applyFill="1" applyBorder="1" applyAlignment="1">
      <alignment horizontal="center" vertical="center" wrapText="1"/>
    </xf>
    <xf numFmtId="179" fontId="6" fillId="0" borderId="1" xfId="105" applyNumberFormat="1" applyFont="1" applyFill="1" applyBorder="1" applyAlignment="1">
      <alignment horizontal="center" vertical="center" wrapText="1"/>
    </xf>
    <xf numFmtId="0" fontId="5" fillId="0" borderId="1" xfId="0" applyFont="1" applyFill="1" applyBorder="1" applyAlignment="1">
      <alignment horizontal="center" vertical="center"/>
    </xf>
    <xf numFmtId="49" fontId="5" fillId="0" borderId="1" xfId="0" applyNumberFormat="1" applyFont="1" applyFill="1" applyBorder="1" applyAlignment="1">
      <alignment horizontal="center" vertical="center"/>
    </xf>
    <xf numFmtId="1" fontId="5" fillId="0" borderId="1" xfId="0" applyNumberFormat="1" applyFont="1" applyFill="1" applyBorder="1" applyAlignment="1" applyProtection="1">
      <alignment horizontal="center" vertical="center" wrapText="1"/>
      <protection locked="0"/>
    </xf>
    <xf numFmtId="1" fontId="5" fillId="0" borderId="1" xfId="107" applyNumberFormat="1" applyFont="1" applyFill="1" applyBorder="1" applyAlignment="1">
      <alignment horizontal="center" vertical="center" wrapText="1"/>
    </xf>
    <xf numFmtId="177" fontId="5" fillId="0" borderId="1" xfId="107" applyNumberFormat="1" applyFont="1" applyFill="1" applyBorder="1" applyAlignment="1">
      <alignment horizontal="center" vertical="center" wrapText="1"/>
    </xf>
    <xf numFmtId="0" fontId="5" fillId="0" borderId="1" xfId="115" applyFont="1" applyFill="1" applyBorder="1" applyAlignment="1">
      <alignment horizontal="center" vertical="center" wrapText="1"/>
    </xf>
    <xf numFmtId="0" fontId="6" fillId="2" borderId="1" xfId="105" applyFont="1" applyFill="1" applyBorder="1" applyAlignment="1">
      <alignment horizontal="center" vertical="center" wrapText="1"/>
    </xf>
    <xf numFmtId="0" fontId="5" fillId="4" borderId="1" xfId="105" applyFont="1" applyFill="1" applyBorder="1" applyAlignment="1" applyProtection="1">
      <alignment horizontal="center" vertical="center"/>
      <protection locked="0"/>
    </xf>
    <xf numFmtId="22" fontId="2" fillId="0" borderId="1" xfId="105" applyNumberFormat="1" applyFont="1" applyFill="1" applyBorder="1" applyAlignment="1">
      <alignment horizontal="center"/>
    </xf>
    <xf numFmtId="22" fontId="34" fillId="0" borderId="0" xfId="0" applyNumberFormat="1" applyFont="1"/>
    <xf numFmtId="0" fontId="2" fillId="0" borderId="1" xfId="0" applyFont="1" applyFill="1" applyBorder="1" applyAlignment="1">
      <alignment horizontal="center"/>
    </xf>
    <xf numFmtId="0" fontId="5" fillId="4" borderId="1" xfId="105" applyFont="1" applyFill="1" applyBorder="1" applyAlignment="1" applyProtection="1">
      <alignment horizontal="center" vertical="center" wrapText="1"/>
      <protection locked="0"/>
    </xf>
    <xf numFmtId="0" fontId="5" fillId="0" borderId="1" xfId="0" applyFont="1" applyFill="1" applyBorder="1" applyAlignment="1" applyProtection="1">
      <alignment horizontal="center" vertical="center"/>
      <protection locked="0"/>
    </xf>
    <xf numFmtId="14" fontId="2" fillId="0" borderId="1" xfId="105" applyNumberFormat="1" applyFont="1" applyFill="1" applyBorder="1" applyAlignment="1">
      <alignment horizontal="center"/>
    </xf>
    <xf numFmtId="0" fontId="1" fillId="15" borderId="0" xfId="3" applyFont="1" applyFill="1" applyBorder="1"/>
    <xf numFmtId="0" fontId="5" fillId="0" borderId="5" xfId="0" applyFont="1" applyFill="1" applyBorder="1" applyAlignment="1">
      <alignment horizontal="center" vertical="center" wrapText="1"/>
    </xf>
    <xf numFmtId="0" fontId="2" fillId="0" borderId="0" xfId="105" applyFont="1" applyFill="1" applyBorder="1" applyAlignment="1">
      <alignment horizontal="center" vertical="center" wrapText="1"/>
    </xf>
    <xf numFmtId="0" fontId="5" fillId="0" borderId="0" xfId="0" applyNumberFormat="1" applyFont="1" applyFill="1" applyBorder="1" applyAlignment="1" applyProtection="1">
      <alignment horizontal="center" vertical="center" wrapText="1"/>
    </xf>
    <xf numFmtId="9" fontId="5" fillId="0" borderId="0" xfId="0" applyNumberFormat="1" applyFont="1" applyFill="1" applyBorder="1" applyAlignment="1">
      <alignment horizontal="center" vertical="center" wrapText="1"/>
    </xf>
    <xf numFmtId="0" fontId="2" fillId="0" borderId="0" xfId="0" applyFont="1" applyFill="1" applyBorder="1"/>
    <xf numFmtId="0" fontId="0" fillId="4" borderId="0" xfId="0" applyFill="1" applyAlignment="1">
      <alignment wrapText="1"/>
    </xf>
    <xf numFmtId="0" fontId="0" fillId="0" borderId="0" xfId="0" applyBorder="1"/>
    <xf numFmtId="0" fontId="10" fillId="0" borderId="0" xfId="105" applyFont="1" applyFill="1" applyBorder="1"/>
    <xf numFmtId="0" fontId="2" fillId="0" borderId="0" xfId="3" applyFont="1" applyFill="1"/>
    <xf numFmtId="0" fontId="2" fillId="4" borderId="0" xfId="3" applyFont="1" applyFill="1"/>
    <xf numFmtId="0" fontId="0" fillId="0" borderId="0" xfId="3" applyFont="1" applyFill="1"/>
    <xf numFmtId="0" fontId="0" fillId="0" borderId="0" xfId="3" applyFont="1" applyFill="1" applyBorder="1"/>
    <xf numFmtId="176" fontId="0" fillId="0" borderId="0" xfId="3" applyNumberFormat="1" applyFont="1" applyFill="1" applyBorder="1"/>
    <xf numFmtId="176" fontId="0" fillId="0" borderId="0" xfId="3" applyNumberFormat="1" applyFont="1" applyFill="1" applyBorder="1" applyAlignment="1">
      <alignment horizontal="center"/>
    </xf>
    <xf numFmtId="0" fontId="0" fillId="0" borderId="0" xfId="3" applyFont="1" applyFill="1" applyBorder="1" applyAlignment="1">
      <alignment horizontal="center" vertical="center"/>
    </xf>
    <xf numFmtId="0" fontId="0" fillId="0" borderId="0" xfId="3" applyFont="1" applyFill="1" applyBorder="1" applyAlignment="1">
      <alignment horizontal="left"/>
    </xf>
    <xf numFmtId="0" fontId="35" fillId="0" borderId="11" xfId="105" applyFont="1" applyFill="1" applyBorder="1" applyAlignment="1">
      <alignment horizontal="center" vertical="center" wrapText="1"/>
    </xf>
    <xf numFmtId="0" fontId="35" fillId="0" borderId="12" xfId="105" applyFont="1" applyFill="1" applyBorder="1" applyAlignment="1">
      <alignment horizontal="center" vertical="center" wrapText="1"/>
    </xf>
    <xf numFmtId="176" fontId="6" fillId="0" borderId="1" xfId="105" applyNumberFormat="1" applyFont="1" applyFill="1" applyBorder="1" applyAlignment="1">
      <alignment horizontal="center" vertical="center" wrapText="1"/>
    </xf>
    <xf numFmtId="0" fontId="5" fillId="0" borderId="1" xfId="3" applyFont="1" applyFill="1" applyBorder="1" applyAlignment="1">
      <alignment horizontal="center" vertical="center" wrapText="1"/>
    </xf>
    <xf numFmtId="0" fontId="5" fillId="0" borderId="1" xfId="3" applyFont="1" applyFill="1" applyBorder="1" applyAlignment="1">
      <alignment horizontal="center" vertical="center"/>
    </xf>
    <xf numFmtId="49" fontId="9" fillId="0" borderId="1" xfId="105" applyNumberFormat="1" applyFont="1" applyFill="1" applyBorder="1" applyAlignment="1" applyProtection="1">
      <alignment horizontal="center" vertical="center"/>
      <protection locked="0"/>
    </xf>
    <xf numFmtId="0" fontId="5" fillId="0" borderId="1" xfId="3" applyNumberFormat="1" applyFont="1" applyFill="1" applyBorder="1" applyAlignment="1">
      <alignment horizontal="center" vertical="center" wrapText="1"/>
    </xf>
    <xf numFmtId="0" fontId="5" fillId="0" borderId="1" xfId="105" applyFont="1" applyFill="1" applyBorder="1" applyAlignment="1">
      <alignment horizontal="center" vertical="center" wrapText="1"/>
    </xf>
    <xf numFmtId="176" fontId="35" fillId="0" borderId="12" xfId="105" applyNumberFormat="1" applyFont="1" applyFill="1" applyBorder="1" applyAlignment="1">
      <alignment horizontal="center" vertical="center" wrapText="1"/>
    </xf>
    <xf numFmtId="176" fontId="5" fillId="0" borderId="1" xfId="3" applyNumberFormat="1" applyFont="1" applyFill="1" applyBorder="1" applyAlignment="1">
      <alignment horizontal="center" vertical="center" wrapText="1"/>
    </xf>
    <xf numFmtId="0" fontId="2" fillId="0" borderId="1" xfId="105" applyFont="1" applyFill="1" applyBorder="1" applyAlignment="1">
      <alignment horizontal="left"/>
    </xf>
    <xf numFmtId="22" fontId="2" fillId="0" borderId="1" xfId="105" applyNumberFormat="1" applyFont="1" applyFill="1" applyBorder="1" applyAlignment="1">
      <alignment horizontal="left"/>
    </xf>
    <xf numFmtId="176" fontId="5" fillId="0" borderId="1" xfId="105" applyNumberFormat="1" applyFont="1" applyFill="1" applyBorder="1" applyAlignment="1">
      <alignment horizontal="center" vertical="center" wrapText="1"/>
    </xf>
    <xf numFmtId="0" fontId="35" fillId="0" borderId="5" xfId="105" applyFont="1" applyFill="1" applyBorder="1" applyAlignment="1">
      <alignment horizontal="center" vertical="center" wrapText="1"/>
    </xf>
    <xf numFmtId="0" fontId="36" fillId="0" borderId="0" xfId="105" applyNumberFormat="1" applyFont="1" applyFill="1" applyBorder="1" applyAlignment="1" applyProtection="1">
      <alignment horizontal="left" vertical="center" wrapText="1"/>
      <protection locked="0"/>
    </xf>
    <xf numFmtId="0" fontId="2" fillId="0" borderId="1" xfId="105" applyNumberFormat="1" applyFont="1" applyFill="1" applyBorder="1" applyAlignment="1">
      <alignment horizontal="left"/>
    </xf>
    <xf numFmtId="177" fontId="2" fillId="0" borderId="0" xfId="0" applyNumberFormat="1" applyFont="1" applyFill="1" applyBorder="1" applyAlignment="1">
      <alignment horizontal="center" vertical="center" wrapText="1"/>
    </xf>
    <xf numFmtId="0" fontId="5" fillId="4" borderId="1" xfId="3" applyFont="1" applyFill="1" applyBorder="1" applyAlignment="1">
      <alignment horizontal="center" vertical="center" wrapText="1"/>
    </xf>
    <xf numFmtId="0" fontId="5" fillId="4" borderId="1" xfId="3" applyFont="1" applyFill="1" applyBorder="1" applyAlignment="1">
      <alignment horizontal="center" vertical="center"/>
    </xf>
    <xf numFmtId="49" fontId="9" fillId="4" borderId="1" xfId="105" applyNumberFormat="1" applyFont="1" applyFill="1" applyBorder="1" applyAlignment="1" applyProtection="1">
      <alignment horizontal="center" vertical="center"/>
      <protection locked="0"/>
    </xf>
    <xf numFmtId="0" fontId="5" fillId="0" borderId="1" xfId="3" applyNumberFormat="1" applyFont="1" applyFill="1" applyBorder="1" applyAlignment="1">
      <alignment horizontal="center" vertical="center"/>
    </xf>
    <xf numFmtId="0" fontId="5" fillId="0" borderId="1" xfId="0" applyNumberFormat="1" applyFont="1" applyFill="1" applyBorder="1" applyAlignment="1">
      <alignment horizontal="center" vertical="center" wrapText="1"/>
    </xf>
    <xf numFmtId="176" fontId="5" fillId="4" borderId="1" xfId="3" applyNumberFormat="1" applyFont="1" applyFill="1" applyBorder="1" applyAlignment="1">
      <alignment horizontal="center" vertical="center" wrapText="1"/>
    </xf>
    <xf numFmtId="0" fontId="5" fillId="4" borderId="1" xfId="105" applyFont="1" applyFill="1" applyBorder="1" applyAlignment="1">
      <alignment horizontal="center" vertical="center" wrapText="1"/>
    </xf>
    <xf numFmtId="0" fontId="5" fillId="0" borderId="1" xfId="105" applyNumberFormat="1" applyFont="1" applyFill="1" applyBorder="1" applyAlignment="1">
      <alignment horizontal="center" vertical="center" wrapText="1"/>
    </xf>
    <xf numFmtId="176" fontId="5" fillId="0" borderId="1" xfId="0" applyNumberFormat="1" applyFont="1" applyFill="1" applyBorder="1" applyAlignment="1">
      <alignment horizontal="center" vertical="center" wrapText="1"/>
    </xf>
    <xf numFmtId="0" fontId="2" fillId="4" borderId="1" xfId="3" applyNumberFormat="1" applyFont="1" applyFill="1" applyBorder="1"/>
    <xf numFmtId="0" fontId="2" fillId="4" borderId="1" xfId="105" applyFont="1" applyFill="1" applyBorder="1" applyAlignment="1">
      <alignment horizontal="left" vertical="center" wrapText="1"/>
    </xf>
    <xf numFmtId="0" fontId="2" fillId="4" borderId="1" xfId="105" applyFont="1" applyFill="1" applyBorder="1"/>
    <xf numFmtId="177" fontId="2" fillId="4" borderId="0" xfId="0" applyNumberFormat="1" applyFont="1" applyFill="1" applyBorder="1" applyAlignment="1">
      <alignment horizontal="center" vertical="center" wrapText="1"/>
    </xf>
    <xf numFmtId="0" fontId="2" fillId="0" borderId="1" xfId="3" applyNumberFormat="1" applyFont="1" applyFill="1" applyBorder="1" applyAlignment="1">
      <alignment horizontal="center" vertical="center"/>
    </xf>
    <xf numFmtId="0" fontId="5" fillId="0" borderId="1" xfId="117" applyNumberFormat="1" applyFont="1" applyFill="1" applyBorder="1" applyAlignment="1">
      <alignment horizontal="center" vertical="center" wrapText="1"/>
    </xf>
    <xf numFmtId="176" fontId="2" fillId="0" borderId="1" xfId="3" applyNumberFormat="1" applyFont="1" applyFill="1" applyBorder="1" applyAlignment="1">
      <alignment horizontal="center" vertical="center"/>
    </xf>
    <xf numFmtId="176" fontId="5" fillId="0" borderId="1" xfId="3" applyNumberFormat="1" applyFont="1" applyFill="1" applyBorder="1" applyAlignment="1">
      <alignment horizontal="center" vertical="center"/>
    </xf>
    <xf numFmtId="0" fontId="2" fillId="0" borderId="1" xfId="3" applyNumberFormat="1" applyFont="1" applyFill="1" applyBorder="1"/>
    <xf numFmtId="0" fontId="8" fillId="0" borderId="1" xfId="3" applyFont="1" applyFill="1" applyBorder="1" applyAlignment="1">
      <alignment wrapText="1"/>
    </xf>
    <xf numFmtId="1" fontId="2" fillId="0" borderId="1" xfId="3" applyNumberFormat="1" applyFont="1" applyFill="1" applyBorder="1" applyAlignment="1">
      <alignment horizontal="center" vertical="center"/>
    </xf>
    <xf numFmtId="0" fontId="5" fillId="12" borderId="1" xfId="3" applyFont="1" applyFill="1" applyBorder="1" applyAlignment="1">
      <alignment horizontal="center" vertical="center"/>
    </xf>
    <xf numFmtId="0" fontId="5" fillId="12" borderId="1" xfId="0" applyNumberFormat="1" applyFont="1" applyFill="1" applyBorder="1" applyAlignment="1">
      <alignment horizontal="center" vertical="center" wrapText="1"/>
    </xf>
    <xf numFmtId="0" fontId="8" fillId="0" borderId="1" xfId="3" applyFont="1" applyFill="1" applyBorder="1" applyAlignment="1">
      <alignment vertical="center" wrapText="1"/>
    </xf>
    <xf numFmtId="1" fontId="2" fillId="12" borderId="1" xfId="3" applyNumberFormat="1" applyFont="1" applyFill="1" applyBorder="1" applyAlignment="1">
      <alignment horizontal="center" vertical="center"/>
    </xf>
    <xf numFmtId="0" fontId="5" fillId="4" borderId="1" xfId="0" applyFont="1" applyFill="1" applyBorder="1" applyAlignment="1">
      <alignment horizontal="center" vertical="center" wrapText="1"/>
    </xf>
    <xf numFmtId="177" fontId="5" fillId="4" borderId="1" xfId="0" applyNumberFormat="1" applyFont="1" applyFill="1" applyBorder="1" applyAlignment="1">
      <alignment horizontal="center" vertical="center"/>
    </xf>
    <xf numFmtId="49" fontId="5" fillId="4" borderId="1" xfId="0" applyNumberFormat="1" applyFont="1" applyFill="1" applyBorder="1" applyAlignment="1">
      <alignment horizontal="center" vertical="center"/>
    </xf>
    <xf numFmtId="1" fontId="2" fillId="0" borderId="1" xfId="117" applyNumberFormat="1" applyFont="1" applyFill="1" applyBorder="1" applyAlignment="1">
      <alignment horizontal="center" vertical="center" wrapText="1"/>
    </xf>
    <xf numFmtId="176" fontId="5" fillId="4" borderId="1" xfId="0" applyNumberFormat="1" applyFont="1" applyFill="1" applyBorder="1" applyAlignment="1">
      <alignment horizontal="center" vertical="center" wrapText="1"/>
    </xf>
    <xf numFmtId="0" fontId="2" fillId="4" borderId="1" xfId="105" applyFont="1" applyFill="1" applyBorder="1" applyAlignment="1">
      <alignment horizontal="left"/>
    </xf>
    <xf numFmtId="176" fontId="2" fillId="0" borderId="1" xfId="3" applyNumberFormat="1" applyFont="1" applyFill="1" applyBorder="1" applyAlignment="1">
      <alignment horizontal="center" vertical="center" wrapText="1"/>
    </xf>
    <xf numFmtId="0" fontId="2" fillId="0" borderId="1" xfId="105" applyFont="1" applyFill="1" applyBorder="1" applyAlignment="1" applyProtection="1">
      <alignment horizontal="center"/>
      <protection locked="0"/>
    </xf>
    <xf numFmtId="0" fontId="2" fillId="0" borderId="1" xfId="105" applyFont="1" applyFill="1" applyBorder="1" applyAlignment="1" applyProtection="1">
      <alignment horizontal="center" wrapText="1"/>
      <protection locked="0"/>
    </xf>
    <xf numFmtId="49" fontId="2" fillId="0" borderId="1" xfId="105" applyNumberFormat="1" applyFont="1" applyFill="1" applyBorder="1" applyAlignment="1">
      <alignment horizontal="left"/>
    </xf>
    <xf numFmtId="14" fontId="2" fillId="0" borderId="1" xfId="105" applyNumberFormat="1" applyFont="1" applyFill="1" applyBorder="1" applyAlignment="1">
      <alignment horizontal="left"/>
    </xf>
    <xf numFmtId="22" fontId="2" fillId="0" borderId="1" xfId="105" applyNumberFormat="1" applyFont="1" applyFill="1" applyBorder="1" applyAlignment="1">
      <alignment horizontal="center" vertical="center"/>
    </xf>
    <xf numFmtId="176" fontId="2" fillId="0" borderId="1" xfId="0" applyNumberFormat="1" applyFont="1" applyFill="1" applyBorder="1" applyAlignment="1">
      <alignment horizontal="center" vertical="center" wrapText="1"/>
    </xf>
    <xf numFmtId="0" fontId="2" fillId="4" borderId="1" xfId="3" applyFont="1" applyFill="1" applyBorder="1"/>
    <xf numFmtId="0" fontId="2" fillId="0" borderId="1" xfId="3" applyFont="1" applyFill="1" applyBorder="1" applyAlignment="1">
      <alignment wrapText="1"/>
    </xf>
    <xf numFmtId="0" fontId="2" fillId="0" borderId="1" xfId="105" applyFont="1" applyFill="1" applyBorder="1" applyAlignment="1">
      <alignment horizontal="left" wrapText="1"/>
    </xf>
    <xf numFmtId="0" fontId="2" fillId="0" borderId="0" xfId="3" applyNumberFormat="1" applyFont="1" applyFill="1"/>
    <xf numFmtId="0" fontId="2" fillId="0" borderId="1" xfId="3" applyFont="1" applyFill="1" applyBorder="1" applyAlignment="1">
      <alignment horizontal="center" vertical="center"/>
    </xf>
    <xf numFmtId="0" fontId="2" fillId="0" borderId="1" xfId="3" applyFont="1" applyFill="1" applyBorder="1" applyAlignment="1">
      <alignment horizontal="center"/>
    </xf>
    <xf numFmtId="0" fontId="2" fillId="0" borderId="1" xfId="3" applyNumberFormat="1" applyFont="1" applyFill="1" applyBorder="1" applyAlignment="1">
      <alignment wrapText="1"/>
    </xf>
    <xf numFmtId="22" fontId="2" fillId="0" borderId="1" xfId="3" applyNumberFormat="1" applyFont="1" applyFill="1" applyBorder="1"/>
    <xf numFmtId="176" fontId="0" fillId="0" borderId="0" xfId="3" applyNumberFormat="1" applyFont="1" applyFill="1"/>
    <xf numFmtId="0" fontId="0" fillId="0" borderId="0" xfId="3" applyNumberFormat="1" applyFont="1" applyFill="1" applyBorder="1"/>
    <xf numFmtId="0" fontId="2" fillId="0" borderId="0" xfId="3" applyFont="1" applyFill="1" applyAlignment="1">
      <alignment horizontal="left"/>
    </xf>
    <xf numFmtId="0" fontId="0" fillId="0" borderId="0" xfId="3" applyNumberFormat="1" applyFont="1" applyFill="1"/>
    <xf numFmtId="0" fontId="0" fillId="0" borderId="0" xfId="105" applyFont="1" applyFill="1" applyAlignment="1">
      <alignment horizontal="center" vertical="center"/>
    </xf>
    <xf numFmtId="0" fontId="1" fillId="0" borderId="0" xfId="105" applyFont="1" applyFill="1" applyBorder="1" applyAlignment="1">
      <alignment horizontal="center" vertical="center"/>
    </xf>
    <xf numFmtId="0" fontId="2" fillId="0" borderId="0" xfId="3" applyFont="1" applyFill="1" applyAlignment="1">
      <alignment horizontal="center" vertical="center"/>
    </xf>
    <xf numFmtId="0" fontId="0" fillId="0" borderId="0" xfId="3" applyFont="1" applyFill="1" applyAlignment="1">
      <alignment horizontal="center" vertical="center"/>
    </xf>
    <xf numFmtId="0" fontId="0" fillId="0" borderId="0" xfId="105" applyFont="1" applyFill="1"/>
    <xf numFmtId="0" fontId="0" fillId="4" borderId="0" xfId="3" applyFont="1" applyFill="1" applyAlignment="1">
      <alignment horizontal="center" vertical="center"/>
    </xf>
    <xf numFmtId="176" fontId="0" fillId="0" borderId="0" xfId="3" applyNumberFormat="1" applyFont="1" applyFill="1" applyAlignment="1">
      <alignment horizontal="center" vertical="center"/>
    </xf>
    <xf numFmtId="9" fontId="0" fillId="0" borderId="0" xfId="16" applyFont="1" applyFill="1" applyBorder="1" applyAlignment="1" applyProtection="1">
      <alignment horizontal="center" vertical="center"/>
    </xf>
    <xf numFmtId="0" fontId="0" fillId="0" borderId="0" xfId="3" applyFont="1" applyFill="1" applyAlignment="1">
      <alignment horizontal="left" vertical="center"/>
    </xf>
    <xf numFmtId="0" fontId="31" fillId="0" borderId="11" xfId="105" applyFont="1" applyFill="1" applyBorder="1" applyAlignment="1">
      <alignment horizontal="center" vertical="center" wrapText="1"/>
    </xf>
    <xf numFmtId="0" fontId="31" fillId="0" borderId="12" xfId="105" applyFont="1" applyFill="1" applyBorder="1" applyAlignment="1">
      <alignment horizontal="center" vertical="center" wrapText="1"/>
    </xf>
    <xf numFmtId="176" fontId="31" fillId="0" borderId="12" xfId="105" applyNumberFormat="1" applyFont="1" applyFill="1" applyBorder="1" applyAlignment="1">
      <alignment horizontal="center" vertical="center" wrapText="1"/>
    </xf>
    <xf numFmtId="0" fontId="1" fillId="2" borderId="1" xfId="105" applyFont="1" applyFill="1" applyBorder="1" applyAlignment="1">
      <alignment horizontal="center" vertical="center" wrapText="1"/>
    </xf>
    <xf numFmtId="22" fontId="2" fillId="0" borderId="1" xfId="105" applyNumberFormat="1" applyFont="1" applyFill="1" applyBorder="1"/>
    <xf numFmtId="0" fontId="2" fillId="0" borderId="1" xfId="105" applyNumberFormat="1" applyFont="1" applyFill="1" applyBorder="1"/>
    <xf numFmtId="9" fontId="31" fillId="0" borderId="12" xfId="16" applyFont="1" applyFill="1" applyBorder="1" applyAlignment="1" applyProtection="1">
      <alignment horizontal="center" vertical="center" wrapText="1"/>
    </xf>
    <xf numFmtId="0" fontId="31" fillId="0" borderId="0" xfId="105" applyFont="1" applyFill="1" applyBorder="1" applyAlignment="1">
      <alignment horizontal="center" vertical="center" wrapText="1"/>
    </xf>
    <xf numFmtId="0" fontId="0" fillId="0" borderId="0" xfId="105" applyFont="1" applyFill="1" applyAlignment="1">
      <alignment horizontal="left" vertical="center"/>
    </xf>
    <xf numFmtId="0" fontId="1" fillId="0" borderId="0" xfId="105" applyFont="1" applyFill="1" applyBorder="1" applyAlignment="1">
      <alignment horizontal="left" vertical="center"/>
    </xf>
    <xf numFmtId="0" fontId="2" fillId="0" borderId="1" xfId="0" applyFont="1" applyFill="1" applyBorder="1" applyAlignment="1">
      <alignment horizontal="left" vertical="center"/>
    </xf>
    <xf numFmtId="0" fontId="2" fillId="0" borderId="0" xfId="0" applyFont="1" applyFill="1" applyBorder="1" applyAlignment="1">
      <alignment horizontal="center" vertical="center" wrapText="1"/>
    </xf>
    <xf numFmtId="0" fontId="2" fillId="0" borderId="1" xfId="3" applyFont="1" applyFill="1" applyBorder="1" applyAlignment="1">
      <alignment horizontal="left" vertical="center"/>
    </xf>
    <xf numFmtId="0" fontId="2" fillId="0" borderId="1" xfId="105" applyNumberFormat="1" applyFont="1" applyFill="1" applyBorder="1" applyAlignment="1" applyProtection="1">
      <alignment horizontal="center"/>
      <protection locked="0"/>
    </xf>
    <xf numFmtId="0" fontId="2" fillId="0" borderId="1" xfId="105" applyNumberFormat="1" applyFont="1" applyFill="1" applyBorder="1" applyAlignment="1" applyProtection="1">
      <alignment horizontal="center" wrapText="1"/>
      <protection locked="0"/>
    </xf>
    <xf numFmtId="0" fontId="2" fillId="0" borderId="1" xfId="105" applyNumberFormat="1" applyFont="1" applyFill="1" applyBorder="1" applyAlignment="1">
      <alignment horizontal="center" vertical="center" wrapText="1"/>
    </xf>
    <xf numFmtId="0" fontId="0" fillId="0" borderId="0" xfId="3" applyNumberFormat="1" applyFont="1" applyFill="1" applyAlignment="1">
      <alignment horizontal="center" vertical="center"/>
    </xf>
    <xf numFmtId="177" fontId="2" fillId="0" borderId="1" xfId="3" applyNumberFormat="1" applyFont="1" applyFill="1" applyBorder="1" applyAlignment="1">
      <alignment horizontal="center" vertical="center"/>
    </xf>
    <xf numFmtId="0" fontId="2" fillId="4" borderId="1" xfId="3" applyFont="1" applyFill="1" applyBorder="1" applyAlignment="1">
      <alignment horizontal="center" vertical="center"/>
    </xf>
    <xf numFmtId="177" fontId="2" fillId="4" borderId="1" xfId="3" applyNumberFormat="1" applyFont="1" applyFill="1" applyBorder="1" applyAlignment="1">
      <alignment horizontal="center" vertical="center"/>
    </xf>
    <xf numFmtId="0" fontId="2" fillId="4" borderId="1" xfId="105" applyFont="1" applyFill="1" applyBorder="1" applyAlignment="1" applyProtection="1">
      <alignment horizontal="center"/>
      <protection locked="0"/>
    </xf>
    <xf numFmtId="0" fontId="2" fillId="4" borderId="1" xfId="105" applyFont="1" applyFill="1" applyBorder="1" applyAlignment="1" applyProtection="1">
      <alignment horizontal="center" wrapText="1"/>
      <protection locked="0"/>
    </xf>
    <xf numFmtId="0" fontId="2" fillId="4" borderId="1" xfId="105" applyNumberFormat="1" applyFont="1" applyFill="1" applyBorder="1" applyAlignment="1">
      <alignment horizontal="center" vertical="center"/>
    </xf>
    <xf numFmtId="0" fontId="2" fillId="4" borderId="0" xfId="0" applyFont="1" applyFill="1" applyBorder="1" applyAlignment="1">
      <alignment horizontal="center" vertical="center" wrapText="1"/>
    </xf>
    <xf numFmtId="0" fontId="2" fillId="0" borderId="1" xfId="105" applyFont="1" applyFill="1" applyBorder="1" applyAlignment="1">
      <alignment vertical="center"/>
    </xf>
    <xf numFmtId="0" fontId="2" fillId="0" borderId="0" xfId="3" applyNumberFormat="1" applyFont="1" applyFill="1" applyAlignment="1">
      <alignment horizontal="center" vertical="center"/>
    </xf>
    <xf numFmtId="0" fontId="0" fillId="0" borderId="0" xfId="0" applyFill="1"/>
    <xf numFmtId="0" fontId="3" fillId="0" borderId="0" xfId="105" applyFont="1" applyFill="1" applyAlignment="1">
      <alignment wrapText="1"/>
    </xf>
    <xf numFmtId="0" fontId="2" fillId="0" borderId="0" xfId="105" applyFont="1" applyFill="1" applyBorder="1" applyAlignment="1">
      <alignment horizontal="center" vertical="center"/>
    </xf>
    <xf numFmtId="0" fontId="2" fillId="0" borderId="0" xfId="105" applyFont="1" applyFill="1" applyBorder="1"/>
    <xf numFmtId="0" fontId="0" fillId="0" borderId="0" xfId="105" applyFont="1" applyFill="1" applyAlignment="1">
      <alignment horizontal="left"/>
    </xf>
    <xf numFmtId="176" fontId="0" fillId="0" borderId="0" xfId="105" applyNumberFormat="1" applyFont="1" applyFill="1"/>
    <xf numFmtId="0" fontId="0" fillId="0" borderId="0" xfId="105" applyFont="1" applyFill="1" applyAlignment="1">
      <alignment wrapText="1"/>
    </xf>
    <xf numFmtId="176" fontId="0" fillId="0" borderId="0" xfId="105" applyNumberFormat="1" applyFont="1" applyFill="1" applyAlignment="1">
      <alignment horizontal="center"/>
    </xf>
    <xf numFmtId="9" fontId="0" fillId="0" borderId="0" xfId="16" applyFont="1" applyFill="1" applyBorder="1" applyAlignment="1" applyProtection="1"/>
    <xf numFmtId="176" fontId="2" fillId="0" borderId="1" xfId="0" applyNumberFormat="1" applyFont="1" applyFill="1" applyBorder="1" applyAlignment="1">
      <alignment horizontal="center" vertical="center"/>
    </xf>
    <xf numFmtId="49" fontId="2" fillId="0" borderId="1" xfId="0" applyNumberFormat="1" applyFont="1" applyFill="1" applyBorder="1" applyAlignment="1">
      <alignment horizontal="center" vertical="center"/>
    </xf>
    <xf numFmtId="49" fontId="2" fillId="0" borderId="1" xfId="105" applyNumberFormat="1" applyFont="1" applyFill="1" applyBorder="1" applyAlignment="1">
      <alignment horizontal="center" vertical="center"/>
    </xf>
    <xf numFmtId="176" fontId="2" fillId="0" borderId="1" xfId="105" applyNumberFormat="1" applyFont="1" applyFill="1" applyBorder="1" applyAlignment="1">
      <alignment horizontal="center" vertical="center"/>
    </xf>
    <xf numFmtId="176" fontId="31" fillId="0" borderId="1" xfId="105" applyNumberFormat="1" applyFont="1" applyFill="1" applyBorder="1" applyAlignment="1">
      <alignment horizontal="center" vertical="center" wrapText="1"/>
    </xf>
    <xf numFmtId="9" fontId="31" fillId="0" borderId="1" xfId="16" applyFont="1" applyFill="1" applyBorder="1" applyAlignment="1" applyProtection="1">
      <alignment horizontal="center" vertical="center" wrapText="1"/>
    </xf>
    <xf numFmtId="0" fontId="36" fillId="0" borderId="1" xfId="105" applyFont="1" applyFill="1" applyBorder="1" applyAlignment="1" applyProtection="1">
      <alignment horizontal="left" vertical="center" wrapText="1"/>
      <protection locked="0"/>
    </xf>
    <xf numFmtId="0" fontId="7" fillId="0" borderId="1" xfId="105" applyFont="1" applyFill="1" applyBorder="1" applyAlignment="1">
      <alignment horizontal="center" vertical="center" wrapText="1"/>
    </xf>
    <xf numFmtId="0" fontId="2" fillId="0" borderId="1" xfId="105" applyNumberFormat="1" applyFont="1" applyFill="1" applyBorder="1" applyAlignment="1">
      <alignment vertical="center"/>
    </xf>
    <xf numFmtId="22" fontId="2" fillId="0" borderId="1" xfId="105" applyNumberFormat="1" applyFont="1" applyFill="1" applyBorder="1" applyAlignment="1">
      <alignment vertical="center"/>
    </xf>
    <xf numFmtId="176" fontId="2" fillId="0" borderId="1" xfId="105" applyNumberFormat="1" applyFont="1" applyFill="1" applyBorder="1" applyAlignment="1" applyProtection="1">
      <alignment horizontal="center" vertical="center"/>
      <protection locked="0"/>
    </xf>
    <xf numFmtId="180" fontId="2" fillId="0" borderId="1" xfId="105" applyNumberFormat="1" applyFont="1" applyFill="1" applyBorder="1" applyAlignment="1" applyProtection="1">
      <alignment horizontal="center" vertical="center"/>
      <protection locked="0"/>
    </xf>
    <xf numFmtId="0" fontId="2" fillId="0" borderId="1" xfId="105" applyNumberFormat="1" applyFont="1" applyFill="1" applyBorder="1" applyAlignment="1">
      <alignment wrapText="1"/>
    </xf>
    <xf numFmtId="0" fontId="2" fillId="0" borderId="1" xfId="105" applyFont="1" applyFill="1" applyBorder="1" applyAlignment="1">
      <alignment wrapText="1"/>
    </xf>
    <xf numFmtId="0" fontId="2" fillId="0" borderId="0" xfId="105" applyNumberFormat="1" applyFont="1" applyFill="1" applyBorder="1"/>
    <xf numFmtId="0" fontId="2" fillId="0" borderId="1" xfId="0" applyFont="1" applyFill="1" applyBorder="1" applyAlignment="1" applyProtection="1">
      <alignment horizontal="center" vertical="center"/>
      <protection locked="0"/>
    </xf>
    <xf numFmtId="0" fontId="2" fillId="0" borderId="1" xfId="78" applyFont="1" applyFill="1" applyBorder="1" applyAlignment="1" applyProtection="1">
      <alignment horizontal="center" vertical="center" wrapText="1"/>
      <protection locked="0"/>
    </xf>
    <xf numFmtId="1" fontId="2" fillId="0" borderId="1" xfId="3" applyNumberFormat="1" applyFont="1" applyFill="1" applyBorder="1" applyAlignment="1" applyProtection="1">
      <alignment horizontal="center" vertical="center" wrapText="1"/>
      <protection locked="0"/>
    </xf>
    <xf numFmtId="177" fontId="2" fillId="0" borderId="1" xfId="0" applyNumberFormat="1" applyFont="1" applyFill="1" applyBorder="1" applyAlignment="1" applyProtection="1">
      <alignment horizontal="center" vertical="center"/>
      <protection locked="0"/>
    </xf>
    <xf numFmtId="0" fontId="7" fillId="0" borderId="0" xfId="105" applyFont="1" applyFill="1" applyAlignment="1">
      <alignment wrapText="1"/>
    </xf>
    <xf numFmtId="0" fontId="10" fillId="0" borderId="0" xfId="105" applyFont="1" applyFill="1"/>
    <xf numFmtId="0" fontId="10" fillId="0" borderId="0" xfId="105" applyFont="1" applyFill="1" applyBorder="1" applyAlignment="1">
      <alignment horizontal="center" vertical="center"/>
    </xf>
    <xf numFmtId="0" fontId="7" fillId="0" borderId="0" xfId="105" applyFont="1" applyFill="1"/>
    <xf numFmtId="0" fontId="2" fillId="0" borderId="0" xfId="0" applyFont="1" applyFill="1" applyBorder="1" applyAlignment="1">
      <alignment horizontal="center" vertical="center"/>
    </xf>
    <xf numFmtId="0" fontId="2" fillId="0" borderId="0" xfId="0" applyFont="1" applyFill="1" applyAlignment="1">
      <alignment horizontal="center" vertical="center"/>
    </xf>
    <xf numFmtId="0" fontId="37" fillId="0" borderId="0" xfId="105" applyFont="1" applyFill="1"/>
    <xf numFmtId="0" fontId="37" fillId="0" borderId="0" xfId="105" applyFont="1" applyFill="1" applyAlignment="1">
      <alignment horizontal="center"/>
    </xf>
    <xf numFmtId="0" fontId="37" fillId="0" borderId="0" xfId="105" applyFont="1" applyFill="1" applyAlignment="1">
      <alignment horizontal="center" vertical="center"/>
    </xf>
    <xf numFmtId="176" fontId="37" fillId="0" borderId="0" xfId="105" applyNumberFormat="1" applyFont="1" applyFill="1"/>
    <xf numFmtId="0" fontId="37" fillId="0" borderId="0" xfId="105" applyFont="1" applyFill="1" applyAlignment="1">
      <alignment horizontal="left"/>
    </xf>
    <xf numFmtId="0" fontId="37" fillId="0" borderId="0" xfId="105" applyFont="1" applyFill="1" applyAlignment="1">
      <alignment horizontal="left" vertical="center"/>
    </xf>
    <xf numFmtId="0" fontId="38" fillId="0" borderId="11" xfId="105" applyFont="1" applyFill="1" applyBorder="1" applyAlignment="1">
      <alignment horizontal="center" vertical="center" wrapText="1"/>
    </xf>
    <xf numFmtId="0" fontId="38" fillId="0" borderId="12" xfId="105" applyFont="1" applyFill="1" applyBorder="1" applyAlignment="1">
      <alignment horizontal="center" vertical="center" wrapText="1"/>
    </xf>
    <xf numFmtId="176" fontId="38" fillId="0" borderId="12" xfId="105" applyNumberFormat="1" applyFont="1" applyFill="1" applyBorder="1" applyAlignment="1">
      <alignment horizontal="center" vertical="center" wrapText="1"/>
    </xf>
    <xf numFmtId="0" fontId="38" fillId="0" borderId="5" xfId="105" applyFont="1" applyFill="1" applyBorder="1" applyAlignment="1">
      <alignment horizontal="left" vertical="center" wrapText="1"/>
    </xf>
    <xf numFmtId="0" fontId="4" fillId="0" borderId="0" xfId="0" applyFont="1" applyFill="1" applyAlignment="1">
      <alignment horizontal="left" vertical="center"/>
    </xf>
    <xf numFmtId="0" fontId="7" fillId="0" borderId="1" xfId="105" applyFont="1" applyFill="1" applyBorder="1"/>
    <xf numFmtId="1" fontId="25" fillId="0" borderId="1" xfId="3" applyNumberFormat="1" applyFont="1" applyFill="1" applyBorder="1" applyAlignment="1">
      <alignment horizontal="center" vertical="center" wrapText="1"/>
    </xf>
    <xf numFmtId="1" fontId="25" fillId="0" borderId="1" xfId="118" applyNumberFormat="1" applyFont="1" applyFill="1" applyBorder="1" applyAlignment="1">
      <alignment horizontal="center" vertical="center" wrapText="1"/>
    </xf>
    <xf numFmtId="177" fontId="25" fillId="0" borderId="1" xfId="105" applyNumberFormat="1" applyFont="1" applyFill="1" applyBorder="1" applyAlignment="1" applyProtection="1">
      <alignment horizontal="center" vertical="center"/>
      <protection locked="0"/>
    </xf>
    <xf numFmtId="49" fontId="25" fillId="0" borderId="1" xfId="105" applyNumberFormat="1" applyFont="1" applyFill="1" applyBorder="1" applyAlignment="1" applyProtection="1">
      <alignment horizontal="center" vertical="center"/>
      <protection locked="0"/>
    </xf>
    <xf numFmtId="0" fontId="10" fillId="0" borderId="1" xfId="105" applyFont="1" applyFill="1" applyBorder="1" applyAlignment="1">
      <alignment horizontal="left"/>
    </xf>
    <xf numFmtId="0" fontId="10" fillId="0" borderId="1" xfId="105" applyFont="1" applyFill="1" applyBorder="1"/>
    <xf numFmtId="0" fontId="10" fillId="0" borderId="0" xfId="105" applyNumberFormat="1" applyFont="1" applyFill="1"/>
    <xf numFmtId="0" fontId="2" fillId="0" borderId="0" xfId="105" applyNumberFormat="1" applyFont="1" applyFill="1"/>
    <xf numFmtId="0" fontId="15" fillId="0" borderId="0" xfId="105" applyFont="1" applyFill="1" applyAlignment="1">
      <alignment horizontal="center" vertical="center"/>
    </xf>
    <xf numFmtId="0" fontId="2" fillId="0" borderId="0" xfId="0" applyFont="1" applyFill="1"/>
    <xf numFmtId="0" fontId="25" fillId="12" borderId="0" xfId="105" applyFont="1" applyFill="1" applyBorder="1" applyAlignment="1">
      <alignment horizontal="center" vertical="center"/>
    </xf>
    <xf numFmtId="0" fontId="2" fillId="0" borderId="0" xfId="105" applyFont="1" applyFill="1" applyAlignment="1">
      <alignment horizontal="center" vertical="center"/>
    </xf>
    <xf numFmtId="0" fontId="25" fillId="0" borderId="0" xfId="105" applyFont="1" applyFill="1" applyAlignment="1">
      <alignment horizontal="center" vertical="center"/>
    </xf>
    <xf numFmtId="0" fontId="0" fillId="15" borderId="0" xfId="105" applyFont="1" applyFill="1" applyBorder="1" applyAlignment="1">
      <alignment horizontal="center" vertical="center"/>
    </xf>
    <xf numFmtId="0" fontId="0" fillId="15" borderId="0" xfId="105" applyFont="1" applyFill="1" applyBorder="1" applyAlignment="1">
      <alignment horizontal="center" vertical="center" wrapText="1"/>
    </xf>
    <xf numFmtId="177" fontId="0" fillId="15" borderId="0" xfId="105" applyNumberFormat="1" applyFont="1" applyFill="1" applyBorder="1" applyAlignment="1">
      <alignment horizontal="center" vertical="center"/>
    </xf>
    <xf numFmtId="0" fontId="0" fillId="0" borderId="0" xfId="105" applyFont="1" applyFill="1" applyBorder="1" applyAlignment="1">
      <alignment horizontal="center" vertical="center"/>
    </xf>
    <xf numFmtId="49" fontId="0" fillId="15" borderId="0" xfId="105" applyNumberFormat="1" applyFont="1" applyFill="1" applyBorder="1" applyAlignment="1">
      <alignment horizontal="center" vertical="center" wrapText="1"/>
    </xf>
    <xf numFmtId="10" fontId="0" fillId="15" borderId="0" xfId="105" applyNumberFormat="1" applyFont="1" applyFill="1" applyBorder="1" applyAlignment="1">
      <alignment horizontal="center" vertical="center"/>
    </xf>
    <xf numFmtId="0" fontId="39" fillId="15" borderId="1" xfId="105" applyFont="1" applyFill="1" applyBorder="1" applyAlignment="1">
      <alignment horizontal="left" vertical="center"/>
    </xf>
    <xf numFmtId="0" fontId="0" fillId="15" borderId="1" xfId="105" applyFont="1" applyFill="1" applyBorder="1" applyAlignment="1">
      <alignment horizontal="center" vertical="center"/>
    </xf>
    <xf numFmtId="177" fontId="0" fillId="15" borderId="1" xfId="105" applyNumberFormat="1" applyFont="1" applyFill="1" applyBorder="1" applyAlignment="1">
      <alignment horizontal="center" vertical="center"/>
    </xf>
    <xf numFmtId="0" fontId="31" fillId="15" borderId="1" xfId="105" applyFont="1" applyFill="1" applyBorder="1" applyAlignment="1">
      <alignment horizontal="center" vertical="center" wrapText="1"/>
    </xf>
    <xf numFmtId="177" fontId="1" fillId="0" borderId="1" xfId="105" applyNumberFormat="1" applyFont="1" applyFill="1" applyBorder="1" applyAlignment="1">
      <alignment horizontal="center" vertical="center" wrapText="1"/>
    </xf>
    <xf numFmtId="0" fontId="9" fillId="0" borderId="1" xfId="105" applyFont="1" applyFill="1" applyBorder="1" applyAlignment="1" applyProtection="1">
      <alignment horizontal="center" vertical="center"/>
      <protection locked="0"/>
    </xf>
    <xf numFmtId="0" fontId="9" fillId="0" borderId="1" xfId="32" applyFont="1" applyFill="1" applyBorder="1" applyAlignment="1" applyProtection="1">
      <alignment horizontal="center" vertical="center" wrapText="1"/>
      <protection locked="0"/>
    </xf>
    <xf numFmtId="0" fontId="2" fillId="0" borderId="1" xfId="0" applyNumberFormat="1" applyFont="1" applyFill="1" applyBorder="1" applyAlignment="1" applyProtection="1">
      <alignment horizontal="center" vertical="center" wrapText="1"/>
    </xf>
    <xf numFmtId="177" fontId="2" fillId="0" borderId="1" xfId="0" applyNumberFormat="1" applyFont="1" applyFill="1" applyBorder="1" applyAlignment="1" applyProtection="1">
      <alignment horizontal="center" vertical="center" wrapText="1"/>
    </xf>
    <xf numFmtId="1" fontId="9" fillId="0" borderId="1" xfId="32" applyNumberFormat="1" applyFont="1" applyFill="1" applyBorder="1" applyAlignment="1" applyProtection="1">
      <alignment horizontal="center" vertical="center" wrapText="1"/>
      <protection locked="0"/>
    </xf>
    <xf numFmtId="1" fontId="2" fillId="0" borderId="1" xfId="93" applyNumberFormat="1" applyFont="1" applyFill="1" applyBorder="1" applyAlignment="1">
      <alignment horizontal="center" vertical="center" wrapText="1"/>
    </xf>
    <xf numFmtId="177" fontId="9" fillId="0" borderId="1" xfId="32" applyNumberFormat="1" applyFont="1" applyFill="1" applyBorder="1" applyAlignment="1" applyProtection="1">
      <alignment horizontal="center" vertical="center" wrapText="1"/>
      <protection locked="0"/>
    </xf>
    <xf numFmtId="0" fontId="9" fillId="0" borderId="1" xfId="105" applyNumberFormat="1" applyFont="1" applyFill="1" applyBorder="1" applyAlignment="1" applyProtection="1">
      <alignment horizontal="center" vertical="center"/>
      <protection locked="0"/>
    </xf>
    <xf numFmtId="57" fontId="2" fillId="0" borderId="1" xfId="105" applyNumberFormat="1" applyFont="1" applyFill="1" applyBorder="1" applyAlignment="1" applyProtection="1">
      <alignment horizontal="center" vertical="center" wrapText="1"/>
      <protection locked="0"/>
    </xf>
    <xf numFmtId="1" fontId="2" fillId="0" borderId="1" xfId="0" applyNumberFormat="1" applyFont="1" applyFill="1" applyBorder="1" applyAlignment="1" applyProtection="1">
      <alignment horizontal="center" vertical="center" wrapText="1"/>
    </xf>
    <xf numFmtId="1" fontId="2" fillId="0" borderId="1" xfId="105" applyNumberFormat="1" applyFont="1" applyFill="1" applyBorder="1" applyAlignment="1" applyProtection="1">
      <alignment horizontal="center" vertical="center"/>
      <protection locked="0"/>
    </xf>
    <xf numFmtId="1" fontId="40" fillId="0" borderId="1" xfId="0" applyNumberFormat="1" applyFont="1" applyFill="1" applyBorder="1" applyAlignment="1" applyProtection="1">
      <alignment horizontal="center" vertical="center" wrapText="1"/>
      <protection locked="0"/>
    </xf>
    <xf numFmtId="0" fontId="41" fillId="12" borderId="1" xfId="105" applyFont="1" applyFill="1" applyBorder="1" applyAlignment="1" applyProtection="1">
      <alignment horizontal="center" vertical="center"/>
      <protection locked="0"/>
    </xf>
    <xf numFmtId="57" fontId="25" fillId="12" borderId="1" xfId="105" applyNumberFormat="1" applyFont="1" applyFill="1" applyBorder="1" applyAlignment="1" applyProtection="1">
      <alignment horizontal="center" vertical="center" wrapText="1"/>
      <protection locked="0"/>
    </xf>
    <xf numFmtId="0" fontId="25" fillId="12" borderId="1" xfId="105" applyFont="1" applyFill="1" applyBorder="1" applyAlignment="1">
      <alignment horizontal="center" vertical="center"/>
    </xf>
    <xf numFmtId="0" fontId="25" fillId="12" borderId="1" xfId="105" applyFont="1" applyFill="1" applyBorder="1" applyAlignment="1">
      <alignment horizontal="center" vertical="center" wrapText="1"/>
    </xf>
    <xf numFmtId="1" fontId="25" fillId="12" borderId="1" xfId="3" applyNumberFormat="1" applyFont="1" applyFill="1" applyBorder="1" applyAlignment="1">
      <alignment horizontal="center" vertical="center" wrapText="1"/>
    </xf>
    <xf numFmtId="1" fontId="25" fillId="12" borderId="1" xfId="93" applyNumberFormat="1" applyFont="1" applyFill="1" applyBorder="1" applyAlignment="1">
      <alignment horizontal="center" vertical="center" wrapText="1"/>
    </xf>
    <xf numFmtId="177" fontId="41" fillId="12" borderId="1" xfId="32" applyNumberFormat="1" applyFont="1" applyFill="1" applyBorder="1" applyAlignment="1" applyProtection="1">
      <alignment horizontal="center" vertical="center" wrapText="1"/>
      <protection locked="0"/>
    </xf>
    <xf numFmtId="57" fontId="2" fillId="0" borderId="1" xfId="0" applyNumberFormat="1" applyFont="1" applyFill="1" applyBorder="1" applyAlignment="1" applyProtection="1">
      <alignment horizontal="center" vertical="center" wrapText="1"/>
      <protection locked="0"/>
    </xf>
    <xf numFmtId="0" fontId="9" fillId="0" borderId="1" xfId="105" applyFont="1" applyFill="1" applyBorder="1" applyAlignment="1" applyProtection="1">
      <alignment horizontal="center" vertical="center" wrapText="1"/>
      <protection locked="0"/>
    </xf>
    <xf numFmtId="0" fontId="41" fillId="0" borderId="1" xfId="105" applyFont="1" applyFill="1" applyBorder="1" applyAlignment="1" applyProtection="1">
      <alignment horizontal="center" vertical="center"/>
      <protection locked="0"/>
    </xf>
    <xf numFmtId="0" fontId="25" fillId="0" borderId="1" xfId="105" applyFont="1" applyFill="1" applyBorder="1" applyAlignment="1">
      <alignment horizontal="center" vertical="center"/>
    </xf>
    <xf numFmtId="0" fontId="25" fillId="0" borderId="1" xfId="105" applyFont="1" applyFill="1" applyBorder="1" applyAlignment="1">
      <alignment horizontal="center" vertical="center" wrapText="1"/>
    </xf>
    <xf numFmtId="177" fontId="41" fillId="0" borderId="1" xfId="32" applyNumberFormat="1" applyFont="1" applyFill="1" applyBorder="1" applyAlignment="1" applyProtection="1">
      <alignment horizontal="center" vertical="center" wrapText="1"/>
      <protection locked="0"/>
    </xf>
    <xf numFmtId="0" fontId="0" fillId="0" borderId="1" xfId="105" applyFont="1" applyFill="1" applyBorder="1" applyAlignment="1">
      <alignment horizontal="center" vertical="center"/>
    </xf>
    <xf numFmtId="49" fontId="0" fillId="15" borderId="1" xfId="105" applyNumberFormat="1" applyFont="1" applyFill="1" applyBorder="1" applyAlignment="1">
      <alignment horizontal="center" vertical="center" wrapText="1"/>
    </xf>
    <xf numFmtId="49" fontId="9" fillId="0" borderId="1" xfId="32" applyNumberFormat="1" applyFont="1" applyFill="1" applyBorder="1" applyAlignment="1" applyProtection="1">
      <alignment horizontal="center" vertical="center" wrapText="1"/>
      <protection locked="0"/>
    </xf>
    <xf numFmtId="0" fontId="2" fillId="0" borderId="1" xfId="105" applyFont="1" applyFill="1" applyBorder="1" applyAlignment="1">
      <alignment horizontal="center" wrapText="1"/>
    </xf>
    <xf numFmtId="49" fontId="41" fillId="12" borderId="1" xfId="32" applyNumberFormat="1" applyFont="1" applyFill="1" applyBorder="1" applyAlignment="1" applyProtection="1">
      <alignment horizontal="center" vertical="center" wrapText="1"/>
      <protection locked="0"/>
    </xf>
    <xf numFmtId="0" fontId="41" fillId="12" borderId="1" xfId="32" applyFont="1" applyFill="1" applyBorder="1" applyAlignment="1" applyProtection="1">
      <alignment horizontal="center" vertical="center" wrapText="1"/>
      <protection locked="0"/>
    </xf>
    <xf numFmtId="0" fontId="25" fillId="12" borderId="1" xfId="105" applyFont="1" applyFill="1" applyBorder="1" applyAlignment="1" applyProtection="1">
      <alignment horizontal="center" vertical="center"/>
      <protection locked="0"/>
    </xf>
    <xf numFmtId="0" fontId="25" fillId="12" borderId="1" xfId="105" applyFont="1" applyFill="1" applyBorder="1" applyAlignment="1" applyProtection="1">
      <alignment horizontal="center" vertical="center" wrapText="1"/>
      <protection locked="0"/>
    </xf>
    <xf numFmtId="22" fontId="2" fillId="0" borderId="1" xfId="105" applyNumberFormat="1" applyFont="1" applyFill="1" applyBorder="1" applyAlignment="1">
      <alignment horizontal="center" wrapText="1"/>
    </xf>
    <xf numFmtId="49" fontId="41" fillId="0" borderId="1" xfId="32" applyNumberFormat="1" applyFont="1" applyFill="1" applyBorder="1" applyAlignment="1" applyProtection="1">
      <alignment horizontal="center" vertical="center" wrapText="1"/>
      <protection locked="0"/>
    </xf>
    <xf numFmtId="0" fontId="41" fillId="0" borderId="1" xfId="32" applyFont="1" applyFill="1" applyBorder="1" applyAlignment="1" applyProtection="1">
      <alignment horizontal="center" vertical="center" wrapText="1"/>
      <protection locked="0"/>
    </xf>
    <xf numFmtId="49" fontId="2" fillId="0" borderId="1" xfId="105" applyNumberFormat="1" applyFont="1" applyFill="1" applyBorder="1" applyAlignment="1">
      <alignment horizontal="left" wrapText="1"/>
    </xf>
    <xf numFmtId="10" fontId="0" fillId="15" borderId="1" xfId="105" applyNumberFormat="1" applyFont="1" applyFill="1" applyBorder="1" applyAlignment="1">
      <alignment horizontal="center" vertical="center"/>
    </xf>
    <xf numFmtId="0" fontId="0" fillId="0" borderId="1" xfId="0" applyBorder="1"/>
    <xf numFmtId="0" fontId="30" fillId="12" borderId="1" xfId="0" applyNumberFormat="1" applyFont="1" applyFill="1" applyBorder="1" applyAlignment="1" applyProtection="1">
      <alignment horizontal="center" vertical="center" wrapText="1"/>
    </xf>
    <xf numFmtId="9" fontId="30" fillId="12" borderId="1" xfId="0" applyNumberFormat="1" applyFont="1" applyFill="1" applyBorder="1" applyAlignment="1">
      <alignment horizontal="center" vertical="center" wrapText="1"/>
    </xf>
    <xf numFmtId="0" fontId="25" fillId="16" borderId="1" xfId="105" applyFont="1" applyFill="1" applyBorder="1" applyAlignment="1">
      <alignment horizontal="center" vertical="center" wrapText="1"/>
    </xf>
    <xf numFmtId="0" fontId="2" fillId="0" borderId="1" xfId="105" applyNumberFormat="1" applyFont="1" applyFill="1" applyBorder="1" applyAlignment="1">
      <alignment horizontal="center" wrapText="1"/>
    </xf>
    <xf numFmtId="0" fontId="8" fillId="0" borderId="1" xfId="105" applyFont="1" applyFill="1" applyBorder="1" applyAlignment="1">
      <alignment horizontal="center" vertical="center" wrapText="1"/>
    </xf>
    <xf numFmtId="0" fontId="2" fillId="0" borderId="0" xfId="105" applyFont="1" applyFill="1" applyAlignment="1">
      <alignment horizontal="justify" vertical="center"/>
    </xf>
    <xf numFmtId="0" fontId="30" fillId="0" borderId="1" xfId="0" applyNumberFormat="1" applyFont="1" applyFill="1" applyBorder="1" applyAlignment="1" applyProtection="1">
      <alignment horizontal="center" vertical="center" wrapText="1"/>
    </xf>
    <xf numFmtId="9" fontId="30" fillId="0" borderId="1" xfId="0" applyNumberFormat="1" applyFont="1" applyFill="1" applyBorder="1" applyAlignment="1">
      <alignment horizontal="center" vertical="center" wrapText="1"/>
    </xf>
    <xf numFmtId="0" fontId="25" fillId="0" borderId="1" xfId="105" applyFont="1" applyFill="1" applyBorder="1" applyAlignment="1">
      <alignment horizontal="center" wrapText="1"/>
    </xf>
    <xf numFmtId="0" fontId="25" fillId="0" borderId="1" xfId="105" applyNumberFormat="1" applyFont="1" applyFill="1" applyBorder="1" applyAlignment="1">
      <alignment horizontal="center" vertical="center" wrapText="1"/>
    </xf>
    <xf numFmtId="0" fontId="8" fillId="0" borderId="1" xfId="105" applyFont="1" applyFill="1" applyBorder="1" applyAlignment="1">
      <alignment horizontal="center" vertical="center"/>
    </xf>
    <xf numFmtId="0" fontId="25" fillId="12" borderId="0" xfId="0" applyFont="1" applyFill="1" applyBorder="1" applyAlignment="1">
      <alignment horizontal="center" vertical="center" wrapText="1"/>
    </xf>
    <xf numFmtId="0" fontId="25" fillId="0" borderId="1" xfId="105" applyNumberFormat="1" applyFont="1" applyFill="1" applyBorder="1" applyAlignment="1">
      <alignment horizontal="center" wrapText="1"/>
    </xf>
    <xf numFmtId="0" fontId="25" fillId="0" borderId="0" xfId="0" applyFont="1" applyFill="1" applyBorder="1" applyAlignment="1">
      <alignment horizontal="center" vertical="center" wrapText="1"/>
    </xf>
    <xf numFmtId="0" fontId="8" fillId="0" borderId="1" xfId="105" applyFont="1" applyFill="1" applyBorder="1" applyAlignment="1">
      <alignment horizontal="center" wrapText="1"/>
    </xf>
    <xf numFmtId="0" fontId="2" fillId="0" borderId="0" xfId="105" applyFont="1" applyFill="1" applyAlignment="1">
      <alignment horizontal="left" vertical="center"/>
    </xf>
    <xf numFmtId="0" fontId="0" fillId="0" borderId="0" xfId="105" applyFont="1" applyFill="1" applyBorder="1" applyAlignment="1" applyProtection="1">
      <alignment horizontal="center" vertical="center"/>
      <protection locked="0"/>
    </xf>
    <xf numFmtId="0" fontId="15" fillId="0" borderId="0" xfId="105" applyFont="1" applyFill="1" applyBorder="1" applyAlignment="1" applyProtection="1">
      <alignment horizontal="center" vertical="center"/>
      <protection locked="0"/>
    </xf>
    <xf numFmtId="0" fontId="2" fillId="0" borderId="0" xfId="105" applyFont="1" applyFill="1" applyBorder="1" applyAlignment="1" applyProtection="1">
      <alignment horizontal="center" vertical="center"/>
      <protection locked="0"/>
    </xf>
    <xf numFmtId="0" fontId="2" fillId="0" borderId="0" xfId="105" applyFont="1" applyFill="1" applyBorder="1" applyProtection="1">
      <protection locked="0"/>
    </xf>
    <xf numFmtId="0" fontId="2" fillId="0" borderId="0" xfId="105" applyFont="1" applyFill="1" applyProtection="1">
      <protection locked="0"/>
    </xf>
    <xf numFmtId="0" fontId="0" fillId="0" borderId="0" xfId="105" applyFont="1" applyFill="1" applyBorder="1" applyAlignment="1" applyProtection="1">
      <alignment horizontal="center"/>
      <protection locked="0"/>
    </xf>
    <xf numFmtId="0" fontId="0" fillId="0" borderId="0" xfId="105" applyFont="1" applyFill="1" applyBorder="1" applyProtection="1">
      <protection locked="0"/>
    </xf>
    <xf numFmtId="0" fontId="0" fillId="0" borderId="0" xfId="105" applyFont="1" applyFill="1" applyBorder="1" applyAlignment="1" applyProtection="1">
      <alignment horizontal="center" vertical="center" wrapText="1"/>
      <protection locked="0"/>
    </xf>
    <xf numFmtId="49" fontId="0" fillId="0" borderId="0" xfId="105" applyNumberFormat="1" applyFont="1" applyFill="1" applyBorder="1" applyProtection="1">
      <protection locked="0"/>
    </xf>
    <xf numFmtId="0" fontId="0" fillId="0" borderId="0" xfId="105" applyFont="1" applyFill="1" applyBorder="1" applyAlignment="1" applyProtection="1">
      <alignment wrapText="1"/>
      <protection locked="0"/>
    </xf>
    <xf numFmtId="10" fontId="0" fillId="0" borderId="0" xfId="105" applyNumberFormat="1" applyFont="1" applyFill="1" applyBorder="1" applyAlignment="1" applyProtection="1">
      <alignment horizontal="center"/>
      <protection locked="0"/>
    </xf>
    <xf numFmtId="0" fontId="0" fillId="0" borderId="0" xfId="105" applyNumberFormat="1" applyFont="1" applyFill="1" applyBorder="1" applyAlignment="1" applyProtection="1">
      <alignment horizontal="center"/>
      <protection locked="0"/>
    </xf>
    <xf numFmtId="0" fontId="0" fillId="0" borderId="0" xfId="0" applyFont="1" applyFill="1" applyBorder="1" applyProtection="1">
      <protection locked="0"/>
    </xf>
    <xf numFmtId="0" fontId="38" fillId="0" borderId="1" xfId="105" applyFont="1" applyFill="1" applyBorder="1" applyAlignment="1" applyProtection="1">
      <alignment horizontal="center" vertical="center" wrapText="1"/>
      <protection locked="0"/>
    </xf>
    <xf numFmtId="0" fontId="1" fillId="0" borderId="1" xfId="105" applyFont="1" applyFill="1" applyBorder="1" applyAlignment="1" applyProtection="1">
      <alignment horizontal="center" vertical="center" wrapText="1"/>
      <protection locked="0"/>
    </xf>
    <xf numFmtId="49" fontId="1" fillId="0" borderId="1" xfId="105" applyNumberFormat="1" applyFont="1" applyFill="1" applyBorder="1" applyAlignment="1" applyProtection="1">
      <alignment horizontal="center" vertical="center" wrapText="1"/>
      <protection locked="0"/>
    </xf>
    <xf numFmtId="1" fontId="2" fillId="0" borderId="1" xfId="32" applyNumberFormat="1" applyFont="1" applyFill="1" applyBorder="1" applyAlignment="1" applyProtection="1">
      <alignment horizontal="center" vertical="center" wrapText="1"/>
      <protection locked="0"/>
    </xf>
    <xf numFmtId="0" fontId="2" fillId="0" borderId="1" xfId="0" applyNumberFormat="1" applyFont="1" applyFill="1" applyBorder="1" applyAlignment="1" applyProtection="1">
      <alignment horizontal="center" vertical="center"/>
    </xf>
    <xf numFmtId="0" fontId="2" fillId="0" borderId="1" xfId="32" applyFont="1" applyFill="1" applyBorder="1" applyAlignment="1" applyProtection="1">
      <alignment horizontal="center" vertical="center" wrapText="1"/>
      <protection locked="0"/>
    </xf>
    <xf numFmtId="0" fontId="2" fillId="0" borderId="1" xfId="105" applyNumberFormat="1" applyFont="1" applyFill="1" applyBorder="1" applyAlignment="1" applyProtection="1">
      <alignment horizontal="center" vertical="center"/>
      <protection locked="0"/>
    </xf>
    <xf numFmtId="57" fontId="40" fillId="0" borderId="1" xfId="0" applyNumberFormat="1" applyFont="1" applyFill="1" applyBorder="1" applyAlignment="1" applyProtection="1">
      <alignment horizontal="center" vertical="center" wrapText="1"/>
      <protection locked="0"/>
    </xf>
    <xf numFmtId="177" fontId="2" fillId="0" borderId="1" xfId="105" applyNumberFormat="1" applyFont="1" applyFill="1" applyBorder="1" applyAlignment="1" applyProtection="1">
      <alignment horizontal="center"/>
      <protection locked="0"/>
    </xf>
    <xf numFmtId="177" fontId="2" fillId="12" borderId="1" xfId="105" applyNumberFormat="1" applyFont="1" applyFill="1" applyBorder="1" applyAlignment="1" applyProtection="1">
      <alignment horizontal="center" vertical="center"/>
      <protection locked="0"/>
    </xf>
    <xf numFmtId="49" fontId="40" fillId="0" borderId="1" xfId="0" applyNumberFormat="1" applyFont="1" applyFill="1" applyBorder="1" applyAlignment="1">
      <alignment horizontal="center" vertical="center" wrapText="1"/>
    </xf>
    <xf numFmtId="177" fontId="2" fillId="0" borderId="1" xfId="105" applyNumberFormat="1" applyFont="1" applyFill="1" applyBorder="1" applyAlignment="1" applyProtection="1">
      <alignment horizontal="center" vertical="center" wrapText="1"/>
      <protection locked="0"/>
    </xf>
    <xf numFmtId="0" fontId="1" fillId="2" borderId="1" xfId="105" applyFont="1" applyFill="1" applyBorder="1" applyAlignment="1" applyProtection="1">
      <alignment horizontal="center" vertical="center" wrapText="1"/>
      <protection locked="0"/>
    </xf>
    <xf numFmtId="49" fontId="2" fillId="0" borderId="1" xfId="0" applyNumberFormat="1" applyFont="1" applyFill="1" applyBorder="1" applyAlignment="1" applyProtection="1">
      <alignment horizontal="center" vertical="center" wrapText="1"/>
    </xf>
    <xf numFmtId="0" fontId="2" fillId="2" borderId="1" xfId="0" applyNumberFormat="1" applyFont="1" applyFill="1" applyBorder="1" applyAlignment="1" applyProtection="1">
      <alignment horizontal="center" vertical="center" wrapText="1"/>
    </xf>
    <xf numFmtId="22" fontId="2" fillId="0" borderId="1" xfId="105" applyNumberFormat="1" applyFont="1" applyFill="1" applyBorder="1" applyAlignment="1">
      <alignment horizontal="center" vertical="center" wrapText="1"/>
    </xf>
    <xf numFmtId="0" fontId="2" fillId="2" borderId="1" xfId="105" applyFont="1" applyFill="1" applyBorder="1" applyAlignment="1" applyProtection="1">
      <alignment horizontal="center" vertical="center"/>
      <protection locked="0"/>
    </xf>
    <xf numFmtId="0" fontId="2" fillId="2" borderId="1" xfId="105" applyFont="1" applyFill="1" applyBorder="1" applyAlignment="1" applyProtection="1">
      <alignment horizontal="center"/>
      <protection locked="0"/>
    </xf>
    <xf numFmtId="49" fontId="0" fillId="0" borderId="0" xfId="105" applyNumberFormat="1" applyFont="1" applyFill="1" applyBorder="1" applyAlignment="1" applyProtection="1">
      <alignment wrapText="1"/>
      <protection locked="0"/>
    </xf>
    <xf numFmtId="0" fontId="38" fillId="0" borderId="1" xfId="105" applyNumberFormat="1" applyFont="1" applyFill="1" applyBorder="1" applyAlignment="1" applyProtection="1">
      <alignment horizontal="center" vertical="center" wrapText="1"/>
      <protection locked="0"/>
    </xf>
    <xf numFmtId="0" fontId="2" fillId="2" borderId="1" xfId="0" applyFont="1" applyFill="1" applyBorder="1" applyAlignment="1" applyProtection="1">
      <alignment horizontal="center" vertical="center"/>
      <protection locked="0"/>
    </xf>
    <xf numFmtId="9" fontId="5" fillId="3" borderId="1" xfId="0" applyNumberFormat="1" applyFont="1" applyFill="1" applyBorder="1" applyAlignment="1">
      <alignment horizontal="center" vertical="center" wrapText="1"/>
    </xf>
    <xf numFmtId="0" fontId="2" fillId="2" borderId="1" xfId="105" applyNumberFormat="1" applyFont="1" applyFill="1" applyBorder="1" applyAlignment="1" applyProtection="1">
      <alignment horizontal="center" vertical="center"/>
      <protection locked="0"/>
    </xf>
    <xf numFmtId="0" fontId="0" fillId="0" borderId="0" xfId="0" applyFont="1" applyFill="1" applyBorder="1" applyAlignment="1" applyProtection="1">
      <alignment horizontal="center" vertical="center"/>
      <protection locked="0"/>
    </xf>
    <xf numFmtId="0" fontId="2" fillId="0" borderId="1" xfId="105" applyFont="1" applyFill="1" applyBorder="1" applyAlignment="1" applyProtection="1">
      <alignment wrapText="1"/>
      <protection locked="0"/>
    </xf>
    <xf numFmtId="9" fontId="2" fillId="0" borderId="1" xfId="16" applyFont="1" applyFill="1" applyBorder="1" applyAlignment="1" applyProtection="1">
      <alignment horizontal="center" vertical="center"/>
      <protection locked="0"/>
    </xf>
    <xf numFmtId="0" fontId="2" fillId="0" borderId="0" xfId="105" applyFont="1" applyFill="1" applyBorder="1" applyAlignment="1" applyProtection="1">
      <alignment horizontal="center" vertical="center" wrapText="1"/>
      <protection locked="0"/>
    </xf>
    <xf numFmtId="0" fontId="2" fillId="0" borderId="0" xfId="105" applyFont="1" applyFill="1" applyAlignment="1" applyProtection="1">
      <alignment horizontal="center" vertical="center" wrapText="1"/>
      <protection locked="0"/>
    </xf>
    <xf numFmtId="0" fontId="0" fillId="0" borderId="0" xfId="0" applyFill="1" applyBorder="1" applyAlignment="1" applyProtection="1"/>
    <xf numFmtId="0" fontId="2" fillId="4" borderId="0" xfId="0" applyFont="1" applyFill="1"/>
    <xf numFmtId="0" fontId="2" fillId="0" borderId="0" xfId="0" applyFont="1" applyFill="1" applyAlignment="1">
      <alignment horizontal="center" vertical="center" wrapText="1"/>
    </xf>
    <xf numFmtId="0" fontId="0" fillId="0" borderId="0" xfId="0" applyFill="1" applyAlignment="1">
      <alignment horizontal="center" vertical="center" wrapText="1"/>
    </xf>
    <xf numFmtId="0" fontId="0" fillId="0" borderId="0" xfId="0" applyFill="1" applyBorder="1" applyAlignment="1">
      <alignment horizontal="center" vertical="center" wrapText="1"/>
    </xf>
    <xf numFmtId="0" fontId="3" fillId="0" borderId="11" xfId="0" applyFont="1" applyFill="1" applyBorder="1" applyAlignment="1" applyProtection="1">
      <alignment horizontal="center" vertical="center" wrapText="1"/>
    </xf>
    <xf numFmtId="0" fontId="3" fillId="0" borderId="12" xfId="0" applyFont="1" applyFill="1" applyBorder="1" applyAlignment="1" applyProtection="1">
      <alignment horizontal="center" vertical="center" wrapText="1"/>
    </xf>
    <xf numFmtId="0" fontId="3" fillId="0" borderId="1" xfId="0" applyFont="1" applyFill="1" applyBorder="1" applyAlignment="1">
      <alignment horizontal="center" vertical="center" wrapText="1"/>
    </xf>
    <xf numFmtId="0" fontId="2" fillId="0" borderId="1" xfId="0" applyFont="1" applyFill="1" applyBorder="1" applyAlignment="1">
      <alignment horizontal="left" vertical="center" wrapText="1"/>
    </xf>
    <xf numFmtId="0" fontId="2" fillId="12" borderId="1" xfId="0" applyFont="1" applyFill="1" applyBorder="1" applyAlignment="1">
      <alignment horizontal="left" vertical="center" wrapText="1"/>
    </xf>
    <xf numFmtId="0" fontId="2" fillId="4" borderId="1" xfId="0" applyFont="1" applyFill="1" applyBorder="1" applyAlignment="1">
      <alignment horizontal="left" vertical="center" wrapText="1"/>
    </xf>
    <xf numFmtId="0" fontId="3" fillId="2" borderId="1" xfId="0" applyFont="1" applyFill="1" applyBorder="1" applyAlignment="1">
      <alignment horizontal="center" vertical="center" wrapText="1"/>
    </xf>
    <xf numFmtId="177" fontId="2" fillId="0" borderId="1" xfId="0" applyNumberFormat="1" applyFont="1" applyFill="1" applyBorder="1" applyAlignment="1">
      <alignment horizontal="center" vertical="center" wrapText="1"/>
    </xf>
    <xf numFmtId="49" fontId="2" fillId="0" borderId="1" xfId="0" applyNumberFormat="1" applyFont="1" applyFill="1" applyBorder="1" applyAlignment="1">
      <alignment horizontal="center" vertical="center" wrapText="1"/>
    </xf>
    <xf numFmtId="177" fontId="2" fillId="4" borderId="1" xfId="0" applyNumberFormat="1" applyFont="1" applyFill="1" applyBorder="1" applyAlignment="1">
      <alignment horizontal="center" vertical="center" wrapText="1"/>
    </xf>
    <xf numFmtId="49" fontId="2" fillId="4" borderId="1" xfId="0" applyNumberFormat="1" applyFont="1" applyFill="1" applyBorder="1" applyAlignment="1">
      <alignment horizontal="center" vertical="center" wrapText="1"/>
    </xf>
    <xf numFmtId="0" fontId="3" fillId="0" borderId="5" xfId="0" applyFont="1" applyFill="1" applyBorder="1" applyAlignment="1" applyProtection="1">
      <alignment horizontal="center" vertical="center" wrapText="1"/>
    </xf>
    <xf numFmtId="0" fontId="3" fillId="0" borderId="1" xfId="0" applyFont="1" applyFill="1" applyBorder="1" applyAlignment="1" applyProtection="1">
      <alignment vertical="center" wrapText="1"/>
    </xf>
    <xf numFmtId="0" fontId="3" fillId="0" borderId="1" xfId="0" applyFont="1" applyFill="1" applyBorder="1" applyAlignment="1" applyProtection="1">
      <alignment horizontal="center" vertical="center" wrapText="1"/>
    </xf>
    <xf numFmtId="0" fontId="42" fillId="4" borderId="1" xfId="105" applyFont="1" applyFill="1" applyBorder="1" applyAlignment="1">
      <alignment horizontal="center" vertical="center" wrapText="1"/>
    </xf>
    <xf numFmtId="0" fontId="2" fillId="4" borderId="1" xfId="0" applyFont="1" applyFill="1" applyBorder="1"/>
    <xf numFmtId="0" fontId="3" fillId="0" borderId="0" xfId="0" applyFont="1" applyFill="1" applyBorder="1" applyAlignment="1" applyProtection="1">
      <alignment horizontal="center" vertical="center" wrapText="1"/>
    </xf>
    <xf numFmtId="0" fontId="43" fillId="0" borderId="0" xfId="0" applyFont="1" applyFill="1" applyBorder="1" applyAlignment="1" applyProtection="1">
      <alignment horizontal="center" vertical="center" wrapText="1"/>
    </xf>
    <xf numFmtId="0" fontId="0" fillId="0" borderId="0" xfId="0" applyFill="1" applyBorder="1" applyAlignment="1" applyProtection="1">
      <alignment horizontal="center" vertical="center" wrapText="1"/>
    </xf>
    <xf numFmtId="0" fontId="7" fillId="5" borderId="0" xfId="105" applyFont="1" applyFill="1" applyAlignment="1">
      <alignment horizontal="center" vertical="center" wrapText="1"/>
    </xf>
    <xf numFmtId="0" fontId="2" fillId="0" borderId="1" xfId="28" applyFont="1" applyFill="1" applyBorder="1" applyAlignment="1" applyProtection="1">
      <alignment horizontal="center" vertical="center" wrapText="1"/>
      <protection locked="0"/>
    </xf>
    <xf numFmtId="0" fontId="2" fillId="0" borderId="1" xfId="0" applyFont="1" applyFill="1" applyBorder="1" applyAlignment="1">
      <alignment vertical="center" wrapText="1"/>
    </xf>
    <xf numFmtId="0" fontId="5" fillId="0" borderId="1" xfId="0" applyFont="1" applyFill="1" applyBorder="1" applyAlignment="1">
      <alignment vertical="center" wrapText="1"/>
    </xf>
    <xf numFmtId="0" fontId="2" fillId="12" borderId="1" xfId="0" applyFont="1" applyFill="1" applyBorder="1" applyAlignment="1">
      <alignment vertical="center" wrapText="1"/>
    </xf>
    <xf numFmtId="0" fontId="2" fillId="0" borderId="1" xfId="0" applyNumberFormat="1" applyFont="1" applyFill="1" applyBorder="1" applyAlignment="1" applyProtection="1">
      <alignment vertical="center" wrapText="1"/>
    </xf>
    <xf numFmtId="0" fontId="5" fillId="0" borderId="1" xfId="0" applyFont="1" applyFill="1" applyBorder="1" applyAlignment="1">
      <alignment horizontal="center" wrapText="1"/>
    </xf>
    <xf numFmtId="0" fontId="8" fillId="0" borderId="1" xfId="79" applyFont="1" applyFill="1" applyBorder="1" applyAlignment="1">
      <alignment horizontal="center" vertical="center"/>
    </xf>
    <xf numFmtId="0" fontId="2" fillId="0" borderId="1" xfId="79" applyFont="1" applyFill="1" applyBorder="1" applyAlignment="1">
      <alignment horizontal="center" vertical="center"/>
    </xf>
    <xf numFmtId="0" fontId="2" fillId="0" borderId="1" xfId="132" applyFont="1" applyFill="1" applyBorder="1" applyAlignment="1">
      <alignment horizontal="center" vertical="center" wrapText="1"/>
    </xf>
    <xf numFmtId="0" fontId="2" fillId="0" borderId="1" xfId="0" applyFont="1" applyFill="1" applyBorder="1" applyAlignment="1">
      <alignment wrapText="1"/>
    </xf>
    <xf numFmtId="0" fontId="8" fillId="0" borderId="1" xfId="79" applyFont="1" applyFill="1" applyBorder="1" applyAlignment="1">
      <alignment horizontal="center" vertical="center" wrapText="1"/>
    </xf>
    <xf numFmtId="0" fontId="2" fillId="0" borderId="1" xfId="0" applyNumberFormat="1" applyFont="1" applyFill="1" applyBorder="1"/>
    <xf numFmtId="0" fontId="3" fillId="0" borderId="0" xfId="0" applyFont="1" applyFill="1" applyBorder="1" applyAlignment="1" applyProtection="1">
      <alignment vertical="center"/>
    </xf>
    <xf numFmtId="0" fontId="3" fillId="0" borderId="0" xfId="0" applyFont="1" applyFill="1" applyAlignment="1">
      <alignment horizontal="center" vertical="center"/>
    </xf>
    <xf numFmtId="0" fontId="2" fillId="12" borderId="0" xfId="0" applyFont="1" applyFill="1" applyAlignment="1">
      <alignment horizontal="center" vertical="center"/>
    </xf>
    <xf numFmtId="0" fontId="5" fillId="0" borderId="0" xfId="0" applyFont="1" applyFill="1" applyAlignment="1">
      <alignment horizontal="center" vertical="center"/>
    </xf>
    <xf numFmtId="0" fontId="0" fillId="0" borderId="0" xfId="0" applyFont="1" applyFill="1"/>
    <xf numFmtId="0" fontId="0" fillId="0" borderId="0" xfId="0" applyFont="1" applyFill="1" applyBorder="1" applyAlignment="1"/>
    <xf numFmtId="0" fontId="0" fillId="0" borderId="0" xfId="0" applyFont="1" applyFill="1" applyBorder="1" applyAlignment="1">
      <alignment horizontal="center"/>
    </xf>
    <xf numFmtId="0" fontId="0" fillId="0" borderId="0" xfId="0" applyFont="1" applyFill="1" applyBorder="1" applyAlignment="1">
      <alignment wrapText="1"/>
    </xf>
    <xf numFmtId="0" fontId="39" fillId="0" borderId="0" xfId="0" applyFont="1" applyFill="1" applyAlignment="1">
      <alignment horizontal="left"/>
    </xf>
    <xf numFmtId="0" fontId="31" fillId="0" borderId="13" xfId="0" applyFont="1" applyFill="1" applyBorder="1" applyAlignment="1" applyProtection="1">
      <alignment horizontal="center" vertical="center" wrapText="1"/>
    </xf>
    <xf numFmtId="31" fontId="2" fillId="0" borderId="1" xfId="0" applyNumberFormat="1" applyFont="1" applyFill="1" applyBorder="1" applyAlignment="1">
      <alignment horizontal="center" vertical="center" wrapText="1"/>
    </xf>
    <xf numFmtId="0" fontId="43" fillId="0" borderId="13" xfId="0" applyFont="1" applyFill="1" applyBorder="1" applyAlignment="1" applyProtection="1">
      <alignment horizontal="center" vertical="center" wrapText="1"/>
    </xf>
    <xf numFmtId="181" fontId="2" fillId="0" borderId="1" xfId="105" applyNumberFormat="1" applyFont="1" applyFill="1" applyBorder="1" applyAlignment="1">
      <alignment horizontal="center" vertical="center" wrapText="1"/>
    </xf>
    <xf numFmtId="0" fontId="0" fillId="0" borderId="0" xfId="0" applyFont="1" applyFill="1" applyBorder="1" applyAlignment="1" applyProtection="1"/>
    <xf numFmtId="0" fontId="3" fillId="0" borderId="0" xfId="0" applyFont="1" applyFill="1" applyBorder="1" applyAlignment="1" applyProtection="1">
      <alignment horizontal="left" vertical="center"/>
    </xf>
    <xf numFmtId="0" fontId="2" fillId="0" borderId="0" xfId="105" applyFont="1" applyFill="1" applyAlignment="1">
      <alignment horizontal="center" vertical="center" wrapText="1"/>
    </xf>
    <xf numFmtId="0" fontId="0" fillId="0" borderId="0" xfId="0" applyFill="1" applyBorder="1" applyAlignment="1" applyProtection="1">
      <alignment horizontal="left"/>
    </xf>
    <xf numFmtId="0" fontId="0" fillId="0" borderId="0" xfId="0" applyFont="1" applyFill="1" applyAlignment="1">
      <alignment horizontal="left"/>
    </xf>
    <xf numFmtId="0" fontId="2" fillId="0" borderId="0" xfId="0" applyFont="1" applyFill="1" applyAlignment="1">
      <alignment horizontal="left" vertical="center"/>
    </xf>
    <xf numFmtId="0" fontId="2" fillId="0" borderId="14" xfId="0" applyFont="1" applyFill="1" applyBorder="1" applyAlignment="1">
      <alignment horizontal="center" vertical="center" wrapText="1"/>
    </xf>
    <xf numFmtId="0" fontId="2" fillId="0" borderId="1" xfId="0" applyFont="1" applyFill="1" applyBorder="1" applyAlignment="1" applyProtection="1">
      <alignment horizontal="center" vertical="center" wrapText="1"/>
      <protection locked="0"/>
    </xf>
    <xf numFmtId="0" fontId="23" fillId="0" borderId="0" xfId="0" applyFont="1" applyFill="1" applyAlignment="1">
      <alignment horizontal="center" vertical="center"/>
    </xf>
    <xf numFmtId="0" fontId="2" fillId="0" borderId="0" xfId="0" applyNumberFormat="1" applyFont="1" applyFill="1" applyAlignment="1">
      <alignment horizontal="left" vertical="center"/>
    </xf>
    <xf numFmtId="0" fontId="2" fillId="0" borderId="0" xfId="0" applyNumberFormat="1" applyFont="1" applyFill="1" applyAlignment="1">
      <alignment horizontal="center" vertical="center" wrapText="1"/>
    </xf>
    <xf numFmtId="57" fontId="2" fillId="0" borderId="1" xfId="0" applyNumberFormat="1" applyFont="1" applyFill="1" applyBorder="1" applyAlignment="1">
      <alignment horizontal="center" vertical="center" wrapText="1"/>
    </xf>
    <xf numFmtId="57" fontId="2" fillId="0" borderId="14" xfId="0" applyNumberFormat="1" applyFont="1" applyFill="1" applyBorder="1" applyAlignment="1">
      <alignment horizontal="center" vertical="center" wrapText="1"/>
    </xf>
    <xf numFmtId="0" fontId="2" fillId="0" borderId="0" xfId="0" applyNumberFormat="1" applyFont="1" applyFill="1" applyAlignment="1">
      <alignment horizontal="center" vertical="center"/>
    </xf>
    <xf numFmtId="0" fontId="5" fillId="0" borderId="1" xfId="31" applyFont="1" applyFill="1" applyBorder="1" applyAlignment="1">
      <alignment horizontal="center" vertical="center" wrapText="1"/>
    </xf>
    <xf numFmtId="0" fontId="5" fillId="0" borderId="1" xfId="110" applyFont="1" applyFill="1" applyBorder="1" applyAlignment="1">
      <alignment horizontal="center" vertical="center" wrapText="1"/>
    </xf>
    <xf numFmtId="31" fontId="5" fillId="0" borderId="1" xfId="0" applyNumberFormat="1" applyFont="1" applyFill="1" applyBorder="1" applyAlignment="1">
      <alignment horizontal="center" vertical="center" wrapText="1"/>
    </xf>
    <xf numFmtId="0" fontId="2" fillId="0" borderId="1" xfId="116" applyFont="1" applyFill="1" applyBorder="1" applyAlignment="1">
      <alignment horizontal="center" vertical="center"/>
    </xf>
    <xf numFmtId="0" fontId="2" fillId="0" borderId="1" xfId="116" applyFont="1" applyFill="1" applyBorder="1" applyAlignment="1">
      <alignment horizontal="center" vertical="center" wrapText="1"/>
    </xf>
    <xf numFmtId="0" fontId="5" fillId="0" borderId="1" xfId="116" applyFont="1" applyFill="1" applyBorder="1" applyAlignment="1">
      <alignment horizontal="center" vertical="center"/>
    </xf>
    <xf numFmtId="0" fontId="5" fillId="0" borderId="1" xfId="132" applyNumberFormat="1" applyFont="1" applyFill="1" applyBorder="1" applyAlignment="1" applyProtection="1">
      <alignment horizontal="center" vertical="center" wrapText="1"/>
    </xf>
    <xf numFmtId="0" fontId="5" fillId="0" borderId="1" xfId="116" applyFont="1" applyFill="1" applyBorder="1" applyAlignment="1">
      <alignment horizontal="center" vertical="center" wrapText="1"/>
    </xf>
    <xf numFmtId="1" fontId="5" fillId="0" borderId="1" xfId="116" applyNumberFormat="1" applyFont="1" applyFill="1" applyBorder="1" applyAlignment="1">
      <alignment horizontal="center" vertical="center" wrapText="1"/>
    </xf>
    <xf numFmtId="31" fontId="2" fillId="0" borderId="1" xfId="116" applyNumberFormat="1" applyFont="1" applyFill="1" applyBorder="1" applyAlignment="1">
      <alignment horizontal="center" vertical="center"/>
    </xf>
    <xf numFmtId="1" fontId="2" fillId="0" borderId="1" xfId="116" applyNumberFormat="1" applyFont="1" applyFill="1" applyBorder="1" applyAlignment="1">
      <alignment horizontal="center" vertical="center" wrapText="1"/>
    </xf>
    <xf numFmtId="181" fontId="2" fillId="0" borderId="1" xfId="116" applyNumberFormat="1" applyFont="1" applyFill="1" applyBorder="1" applyAlignment="1">
      <alignment horizontal="center" vertical="center"/>
    </xf>
    <xf numFmtId="0" fontId="2" fillId="0" borderId="1" xfId="116" applyNumberFormat="1" applyFont="1" applyFill="1" applyBorder="1" applyAlignment="1">
      <alignment horizontal="center" vertical="center"/>
    </xf>
    <xf numFmtId="0" fontId="2" fillId="0" borderId="1" xfId="116" applyNumberFormat="1" applyFont="1" applyFill="1" applyBorder="1" applyAlignment="1">
      <alignment horizontal="center" vertical="center" wrapText="1"/>
    </xf>
    <xf numFmtId="0" fontId="5" fillId="0" borderId="1" xfId="98" applyNumberFormat="1" applyFont="1" applyFill="1" applyBorder="1" applyAlignment="1" applyProtection="1">
      <alignment horizontal="center" vertical="center" wrapText="1"/>
    </xf>
    <xf numFmtId="31" fontId="2" fillId="0" borderId="1" xfId="0" applyNumberFormat="1" applyFont="1" applyFill="1" applyBorder="1" applyAlignment="1" applyProtection="1">
      <alignment horizontal="center" vertical="center" wrapText="1"/>
    </xf>
    <xf numFmtId="31" fontId="5" fillId="0" borderId="1" xfId="0" applyNumberFormat="1" applyFont="1" applyFill="1" applyBorder="1" applyAlignment="1">
      <alignment horizontal="center" vertical="center"/>
    </xf>
    <xf numFmtId="0" fontId="2" fillId="0" borderId="0" xfId="105" applyNumberFormat="1" applyFont="1" applyFill="1" applyBorder="1" applyAlignment="1">
      <alignment horizontal="center" vertical="center" wrapText="1"/>
    </xf>
    <xf numFmtId="0" fontId="2" fillId="0" borderId="0" xfId="105" applyNumberFormat="1" applyFont="1" applyFill="1" applyAlignment="1">
      <alignment horizontal="center" vertical="center" wrapText="1"/>
    </xf>
    <xf numFmtId="0" fontId="2" fillId="0" borderId="1" xfId="0" applyNumberFormat="1" applyFont="1" applyFill="1" applyBorder="1" applyAlignment="1" applyProtection="1">
      <alignment horizontal="center" vertical="center" wrapText="1"/>
      <protection locked="0"/>
    </xf>
    <xf numFmtId="0" fontId="2" fillId="12" borderId="1" xfId="0" applyFont="1" applyFill="1" applyBorder="1" applyAlignment="1">
      <alignment horizontal="center" vertical="center" wrapText="1"/>
    </xf>
    <xf numFmtId="0" fontId="5" fillId="12" borderId="1" xfId="0" applyFont="1" applyFill="1" applyBorder="1" applyAlignment="1">
      <alignment horizontal="center" vertical="center" wrapText="1"/>
    </xf>
    <xf numFmtId="0" fontId="2" fillId="12" borderId="1" xfId="0" applyNumberFormat="1" applyFont="1" applyFill="1" applyBorder="1" applyAlignment="1" applyProtection="1">
      <alignment horizontal="center" vertical="center"/>
    </xf>
    <xf numFmtId="0" fontId="8" fillId="12" borderId="1" xfId="0" applyNumberFormat="1" applyFont="1" applyFill="1" applyBorder="1" applyAlignment="1" applyProtection="1">
      <alignment horizontal="center" vertical="center"/>
    </xf>
    <xf numFmtId="0" fontId="2" fillId="12" borderId="1" xfId="0" applyNumberFormat="1" applyFont="1" applyFill="1" applyBorder="1" applyAlignment="1" applyProtection="1">
      <alignment horizontal="center" vertical="center" wrapText="1"/>
    </xf>
    <xf numFmtId="0" fontId="8" fillId="12" borderId="1" xfId="0" applyNumberFormat="1" applyFont="1" applyFill="1" applyBorder="1" applyAlignment="1" applyProtection="1">
      <alignment horizontal="center" vertical="center" wrapText="1"/>
      <protection locked="0"/>
    </xf>
    <xf numFmtId="182" fontId="2" fillId="0" borderId="1" xfId="0" applyNumberFormat="1" applyFont="1" applyFill="1" applyBorder="1" applyAlignment="1" applyProtection="1">
      <alignment horizontal="center" vertical="center" wrapText="1"/>
    </xf>
    <xf numFmtId="182" fontId="2" fillId="0" borderId="1" xfId="0" applyNumberFormat="1" applyFont="1" applyFill="1" applyBorder="1" applyAlignment="1" applyProtection="1">
      <alignment horizontal="center" vertical="center"/>
    </xf>
    <xf numFmtId="182" fontId="2" fillId="12" borderId="1" xfId="0" applyNumberFormat="1" applyFont="1" applyFill="1" applyBorder="1" applyAlignment="1" applyProtection="1">
      <alignment horizontal="center" vertical="center" wrapText="1"/>
    </xf>
    <xf numFmtId="31" fontId="2" fillId="12" borderId="1" xfId="0" applyNumberFormat="1" applyFont="1" applyFill="1" applyBorder="1" applyAlignment="1" applyProtection="1">
      <alignment horizontal="center" vertical="center" wrapText="1"/>
    </xf>
    <xf numFmtId="49" fontId="2" fillId="12" borderId="1" xfId="0" applyNumberFormat="1" applyFont="1" applyFill="1" applyBorder="1" applyAlignment="1" applyProtection="1">
      <alignment horizontal="center" vertical="center" wrapText="1"/>
    </xf>
    <xf numFmtId="182" fontId="2" fillId="12" borderId="1" xfId="0" applyNumberFormat="1" applyFont="1" applyFill="1" applyBorder="1" applyAlignment="1" applyProtection="1">
      <alignment horizontal="center" vertical="center"/>
    </xf>
    <xf numFmtId="0" fontId="2" fillId="12" borderId="1" xfId="105" applyFont="1" applyFill="1" applyBorder="1" applyAlignment="1">
      <alignment horizontal="center" vertical="center" wrapText="1"/>
    </xf>
    <xf numFmtId="0" fontId="5" fillId="12" borderId="1" xfId="0" applyNumberFormat="1" applyFont="1" applyFill="1" applyBorder="1" applyAlignment="1" applyProtection="1">
      <alignment horizontal="center" vertical="center" wrapText="1"/>
    </xf>
    <xf numFmtId="9" fontId="5" fillId="12" borderId="1" xfId="0" applyNumberFormat="1" applyFont="1" applyFill="1" applyBorder="1" applyAlignment="1">
      <alignment horizontal="center" vertical="center" wrapText="1"/>
    </xf>
    <xf numFmtId="0" fontId="5" fillId="12" borderId="1" xfId="0" applyFont="1" applyFill="1" applyBorder="1" applyAlignment="1">
      <alignment horizontal="center" vertical="center"/>
    </xf>
    <xf numFmtId="0" fontId="2" fillId="12" borderId="0" xfId="105" applyFont="1" applyFill="1" applyAlignment="1">
      <alignment horizontal="center" vertical="center" wrapText="1"/>
    </xf>
    <xf numFmtId="0" fontId="0" fillId="12" borderId="0" xfId="0" applyFont="1" applyFill="1" applyAlignment="1">
      <alignment horizontal="left"/>
    </xf>
    <xf numFmtId="0" fontId="2" fillId="12" borderId="0" xfId="0" applyFont="1" applyFill="1" applyBorder="1" applyAlignment="1">
      <alignment horizontal="center" vertical="center" wrapText="1"/>
    </xf>
    <xf numFmtId="58" fontId="2" fillId="0" borderId="1" xfId="0" applyNumberFormat="1" applyFont="1" applyFill="1" applyBorder="1" applyAlignment="1" applyProtection="1">
      <alignment horizontal="center" vertical="center" wrapText="1"/>
    </xf>
    <xf numFmtId="0" fontId="5" fillId="0" borderId="13" xfId="0" applyFont="1" applyFill="1" applyBorder="1" applyAlignment="1">
      <alignment horizontal="center" vertical="center"/>
    </xf>
    <xf numFmtId="0" fontId="5" fillId="0" borderId="0" xfId="0" applyFont="1" applyFill="1" applyBorder="1" applyAlignment="1">
      <alignment horizontal="center" vertical="center" wrapText="1"/>
    </xf>
  </cellXfs>
  <cellStyles count="134">
    <cellStyle name="常规" xfId="0" builtinId="0"/>
    <cellStyle name="货币[0]" xfId="1" builtinId="7"/>
    <cellStyle name="20% - 强调文字颜色 3" xfId="2" builtinId="38"/>
    <cellStyle name="常规 2 2 2 2 2 3 3" xfId="3"/>
    <cellStyle name="输入" xfId="4" builtinId="20"/>
    <cellStyle name="强调文字颜色 2 3 2" xfId="5"/>
    <cellStyle name="货币" xfId="6" builtinId="4"/>
    <cellStyle name="千位分隔[0]" xfId="7" builtinId="6"/>
    <cellStyle name="常规_深圳2008年度统调输变电检修计划" xfId="8"/>
    <cellStyle name="40% - 强调文字颜色 3" xfId="9" builtinId="39"/>
    <cellStyle name="差" xfId="10" builtinId="27"/>
    <cellStyle name="千位分隔" xfId="11" builtinId="3"/>
    <cellStyle name="常规 2 2 2 2 2 2" xfId="12"/>
    <cellStyle name="超链接" xfId="13" builtinId="8"/>
    <cellStyle name="60% - 强调文字颜色 6 3 2" xfId="14"/>
    <cellStyle name="60% - 强调文字颜色 3" xfId="15" builtinId="40"/>
    <cellStyle name="百分比" xfId="16" builtinId="5"/>
    <cellStyle name="60% - 强调文字颜色 5 4 2" xfId="17"/>
    <cellStyle name="已访问的超链接" xfId="18" builtinId="9"/>
    <cellStyle name="40% - 强调文字颜色 6 4 2" xfId="19"/>
    <cellStyle name="注释" xfId="20" builtinId="10"/>
    <cellStyle name="60% - 强调文字颜色 2 3" xfId="21"/>
    <cellStyle name="警告文本" xfId="22" builtinId="11"/>
    <cellStyle name="_ET_STYLE_NoName_00_ 4" xfId="23"/>
    <cellStyle name="60% - 强调文字颜色 2" xfId="24" builtinId="36"/>
    <cellStyle name="标题 4" xfId="25" builtinId="19"/>
    <cellStyle name="标题" xfId="26" builtinId="15"/>
    <cellStyle name="20% - 强调文字颜色 4 4 2" xfId="27"/>
    <cellStyle name="常规 5 2" xfId="28"/>
    <cellStyle name="常规 3 2 2" xfId="29"/>
    <cellStyle name="解释性文本" xfId="30" builtinId="53"/>
    <cellStyle name="常规 6 2" xfId="31"/>
    <cellStyle name="常规 8" xfId="32"/>
    <cellStyle name="标题 1" xfId="33" builtinId="16"/>
    <cellStyle name="标题 2" xfId="34" builtinId="17"/>
    <cellStyle name="60% - 强调文字颜色 1" xfId="35" builtinId="32"/>
    <cellStyle name="标题 3" xfId="36" builtinId="18"/>
    <cellStyle name="输出" xfId="37" builtinId="21"/>
    <cellStyle name="20% - 强调文字颜色 2 4 2" xfId="38"/>
    <cellStyle name="_ET_STYLE_NoName_00_ 2 2 2" xfId="39"/>
    <cellStyle name="60% - 强调文字颜色 4" xfId="40" builtinId="44"/>
    <cellStyle name="常规 26" xfId="41"/>
    <cellStyle name="计算" xfId="42" builtinId="22"/>
    <cellStyle name="检查单元格" xfId="43" builtinId="23"/>
    <cellStyle name="20% - 强调文字颜色 6" xfId="44" builtinId="50"/>
    <cellStyle name="强调文字颜色 2" xfId="45" builtinId="33"/>
    <cellStyle name="常规 6 2 3" xfId="46"/>
    <cellStyle name="链接单元格" xfId="47" builtinId="24"/>
    <cellStyle name="汇总" xfId="48" builtinId="25"/>
    <cellStyle name="好" xfId="49" builtinId="26"/>
    <cellStyle name="20% - 强调文字颜色 3 3" xfId="50"/>
    <cellStyle name="适中" xfId="51" builtinId="28"/>
    <cellStyle name="20% - 强调文字颜色 5" xfId="52" builtinId="46"/>
    <cellStyle name="强调文字颜色 1" xfId="53" builtinId="29"/>
    <cellStyle name="20% - 强调文字颜色 1" xfId="54" builtinId="30"/>
    <cellStyle name="40% - 强调文字颜色 1" xfId="55" builtinId="31"/>
    <cellStyle name="常规 2 2 2 2 2 3 2" xfId="56"/>
    <cellStyle name="输出 2" xfId="57"/>
    <cellStyle name="20% - 强调文字颜色 2" xfId="58" builtinId="34"/>
    <cellStyle name="40% - 强调文字颜色 2" xfId="59" builtinId="35"/>
    <cellStyle name="强调文字颜色 3" xfId="60" builtinId="37"/>
    <cellStyle name="强调文字颜色 4" xfId="61" builtinId="41"/>
    <cellStyle name="20% - 强调文字颜色 4" xfId="62" builtinId="42"/>
    <cellStyle name="40% - 强调文字颜色 4" xfId="63" builtinId="43"/>
    <cellStyle name="强调文字颜色 5" xfId="64" builtinId="45"/>
    <cellStyle name="40% - 强调文字颜色 5" xfId="65" builtinId="47"/>
    <cellStyle name="标题 1 4 2" xfId="66"/>
    <cellStyle name="60% - 强调文字颜色 5" xfId="67" builtinId="48"/>
    <cellStyle name="强调文字颜色 6" xfId="68" builtinId="49"/>
    <cellStyle name="适中 2" xfId="69"/>
    <cellStyle name="40% - 强调文字颜色 6" xfId="70" builtinId="51"/>
    <cellStyle name="60% - 强调文字颜色 6" xfId="71" builtinId="52"/>
    <cellStyle name="常规 27" xfId="72"/>
    <cellStyle name="常规 2 2 2" xfId="73"/>
    <cellStyle name="样式 1 2 2 2 3" xfId="74"/>
    <cellStyle name="标题 2 2" xfId="75"/>
    <cellStyle name="差 2 3" xfId="76"/>
    <cellStyle name="常规 19" xfId="77"/>
    <cellStyle name="常规 24" xfId="78"/>
    <cellStyle name="常规 2 2 2 2 2" xfId="79"/>
    <cellStyle name="输入 2" xfId="80"/>
    <cellStyle name="40% - 强调文字颜色 3 2" xfId="81"/>
    <cellStyle name="强调文字颜色 3 2" xfId="82"/>
    <cellStyle name="常规 2 5 2" xfId="83"/>
    <cellStyle name="好 3" xfId="84"/>
    <cellStyle name="注释 3 2" xfId="85"/>
    <cellStyle name="检查单元格 2" xfId="86"/>
    <cellStyle name="警告文本 4" xfId="87"/>
    <cellStyle name="40% - 强调文字颜色 2 2" xfId="88"/>
    <cellStyle name="标题 4 2 2" xfId="89"/>
    <cellStyle name="_ET_STYLE_NoName_00_" xfId="90"/>
    <cellStyle name="常规_Sheet3 2 2" xfId="91"/>
    <cellStyle name="标题 5" xfId="92"/>
    <cellStyle name="常规 5" xfId="93"/>
    <cellStyle name="常规 22" xfId="94"/>
    <cellStyle name="常规 17" xfId="95"/>
    <cellStyle name="常规 20" xfId="96"/>
    <cellStyle name="常规 15" xfId="97"/>
    <cellStyle name="样式 1 2 2 2 3 2" xfId="98"/>
    <cellStyle name="60% - 强调文字颜色 3 2 2 2" xfId="99"/>
    <cellStyle name="常规 25" xfId="100"/>
    <cellStyle name="60% - 强调文字颜色 1 2" xfId="101"/>
    <cellStyle name="常规 11" xfId="102"/>
    <cellStyle name="解释性文本 2" xfId="103"/>
    <cellStyle name="常规 10 4 2 2 4" xfId="104"/>
    <cellStyle name="常规_01-2012年输电所预试检测工作计划dl" xfId="105"/>
    <cellStyle name="常规 21" xfId="106"/>
    <cellStyle name="常规_Sheet1" xfId="107"/>
    <cellStyle name="常规_番禺供电分公司输电线路明细表2005.01.06" xfId="108"/>
    <cellStyle name="好 3 2" xfId="109"/>
    <cellStyle name="常规 4 3 2" xfId="110"/>
    <cellStyle name="20% - 强调文字颜色 5 2" xfId="111"/>
    <cellStyle name="好 2 3" xfId="112"/>
    <cellStyle name="样式 1" xfId="113"/>
    <cellStyle name="常规 2 2 2 2 2 2 3" xfId="114"/>
    <cellStyle name="常规_110kV架空线跨越物危险点距离" xfId="115"/>
    <cellStyle name="常规 12" xfId="116"/>
    <cellStyle name="常规_Sheet1 2" xfId="117"/>
    <cellStyle name="常规_Sheet1 21" xfId="118"/>
    <cellStyle name="常规 13" xfId="119"/>
    <cellStyle name="60% - 强调文字颜色 4 3" xfId="120"/>
    <cellStyle name="40% - 强调文字颜色 5 2 2" xfId="121"/>
    <cellStyle name="计算 2 2 2" xfId="122"/>
    <cellStyle name="强调文字颜色 1 2" xfId="123"/>
    <cellStyle name="常规 18" xfId="124"/>
    <cellStyle name="20% - 强调文字颜色 1 2" xfId="125"/>
    <cellStyle name="链接单元格 3 2" xfId="126"/>
    <cellStyle name="20% - 强调文字颜色 6 2" xfId="127"/>
    <cellStyle name="强调文字颜色 6 2" xfId="128"/>
    <cellStyle name="常规 6 2 2" xfId="129"/>
    <cellStyle name="常规 2" xfId="130"/>
    <cellStyle name="标题 3 2" xfId="131"/>
    <cellStyle name="常规_1、合成绝缘子红外检测_13 2 2 2" xfId="132"/>
    <cellStyle name="汇总 2" xfId="133"/>
  </cellStyles>
  <dxfs count="5">
    <dxf>
      <fill>
        <patternFill patternType="solid">
          <bgColor rgb="FFFF9900"/>
        </patternFill>
      </fill>
    </dxf>
    <dxf>
      <font>
        <color rgb="FF9C0006"/>
      </font>
      <fill>
        <patternFill patternType="solid">
          <bgColor rgb="FFFFC7CE"/>
        </patternFill>
      </fill>
    </dxf>
    <dxf>
      <font>
        <color theme="0" tint="-0.15"/>
      </font>
      <fill>
        <patternFill patternType="none"/>
      </fill>
    </dxf>
    <dxf>
      <font>
        <b val="1"/>
        <i val="0"/>
        <color rgb="FFFF0000"/>
      </font>
      <fill>
        <patternFill patternType="none"/>
      </fill>
    </dxf>
    <dxf>
      <font>
        <color rgb="FFFF0000"/>
      </font>
    </dxf>
  </dxfs>
  <tableStyles count="0" defaultTableStyle="TableStyleMedium2" defaultPivotStyle="PivotStyleLight16"/>
  <colors>
    <mruColors>
      <color rgb="00DAEEF3"/>
      <color rgb="008DB4E2"/>
      <color rgb="00FFFFFF"/>
      <color rgb="00FFFF00"/>
      <color rgb="00FF00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5" Type="http://schemas.openxmlformats.org/officeDocument/2006/relationships/customXml" Target="../customXml/item3.xml"/><Relationship Id="rId34" Type="http://schemas.openxmlformats.org/officeDocument/2006/relationships/sharedStrings" Target="sharedStrings.xml"/><Relationship Id="rId33" Type="http://schemas.openxmlformats.org/officeDocument/2006/relationships/styles" Target="styles.xml"/><Relationship Id="rId32" Type="http://schemas.openxmlformats.org/officeDocument/2006/relationships/theme" Target="theme/theme1.xml"/><Relationship Id="rId31" Type="http://schemas.openxmlformats.org/officeDocument/2006/relationships/externalLink" Target="externalLinks/externalLink1.xml"/><Relationship Id="rId30" Type="http://schemas.openxmlformats.org/officeDocument/2006/relationships/customXml" Target="../customXml/item2.xml"/><Relationship Id="rId3" Type="http://schemas.openxmlformats.org/officeDocument/2006/relationships/worksheet" Target="worksheets/sheet3.xml"/><Relationship Id="rId29" Type="http://schemas.openxmlformats.org/officeDocument/2006/relationships/customXml" Target="../customXml/item1.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lizhaohong881223\AppData\Local\kingsoft\WPS%20Cloud%20Files\userdata\qing\filecache\&#26446;&#26157;&#32418;&#30340;&#20113;&#25991;&#26723;\&#22242;&#38431;&#25991;&#26723;\&#36755;&#30005;&#31649;&#29702;&#20108;&#25152;\02-&#21488;&#36134;&#31649;&#29702;\03-&#25351;&#25381;&#20013;&#24515;&#25910;&#36164;\2-&#36816;&#33829;&#30417;&#25511;\02-&#39044;&#35797;&#35745;&#21010;\1.&#39044;&#35797;&#34920;\&#12304;&#38468;&#20214;&#12305;2.&#36755;&#30005;&#31649;&#29702;&#20108;&#25152;2023&#24180;&#39044;&#35797;&#26816;&#27979;&#35745;&#21010;1-9&#26376;&#65288;&#25351;&#25381;&#20013;&#24515;9.24&#65289;.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1、架空线路红外检测"/>
      <sheetName val="2、架空线路接地电阻测试"/>
      <sheetName val="3、电缆线路交叉互联预试"/>
      <sheetName val="4、终端场避雷器试验"/>
      <sheetName val="5、电缆护套环流检测"/>
      <sheetName val="6、电缆终端红外检测"/>
      <sheetName val="7、避雷器红外检测"/>
      <sheetName val="8、非直埋式中间接头红外检测 "/>
      <sheetName val="9、局放试验计划"/>
      <sheetName val="10、SF6气体检测"/>
      <sheetName val="架空专业(月度统计)(自动）"/>
      <sheetName val="电缆专业(月度统计)(自动）"/>
      <sheetName val="年度统计"/>
      <sheetName val="年度统计 (下月)"/>
      <sheetName val="计划查询列表"/>
      <sheetName val="导线连接"/>
      <sheetName val="绝缘子"/>
      <sheetName val="架空避雷器"/>
      <sheetName val="接地电阻"/>
      <sheetName val="交叉互联"/>
      <sheetName val="避雷器试验"/>
      <sheetName val="护套环流"/>
      <sheetName val="电缆终端"/>
      <sheetName val="电缆避雷器"/>
      <sheetName val="接头红外"/>
      <sheetName val="局放测试"/>
      <sheetName val="气体测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ow r="1">
          <cell r="A1" t="str">
            <v>工作地点</v>
          </cell>
          <cell r="B1" t="str">
            <v>工作内容</v>
          </cell>
          <cell r="C1" t="str">
            <v>计划状态</v>
          </cell>
          <cell r="D1" t="str">
            <v>计划类型</v>
          </cell>
          <cell r="E1" t="str">
            <v>计划编号</v>
          </cell>
          <cell r="F1" t="str">
            <v>工作类别</v>
          </cell>
          <cell r="G1" t="str">
            <v>计划开始时间</v>
          </cell>
          <cell r="H1" t="str">
            <v>计划结束时间</v>
          </cell>
          <cell r="I1" t="str">
            <v>工作部门</v>
          </cell>
          <cell r="J1" t="str">
            <v>工作班组</v>
          </cell>
          <cell r="K1" t="str">
            <v>工作班组全路径</v>
          </cell>
          <cell r="L1" t="str">
            <v>工作细类</v>
          </cell>
          <cell r="M1" t="str">
            <v>工作方式</v>
          </cell>
          <cell r="N1" t="str">
            <v>计划发布日期</v>
          </cell>
          <cell r="O1" t="str">
            <v>计划派工日期</v>
          </cell>
          <cell r="P1" t="str">
            <v>开工时间</v>
          </cell>
          <cell r="Q1" t="str">
            <v>负责人</v>
          </cell>
          <cell r="R1" t="str">
            <v>工作成员</v>
          </cell>
          <cell r="S1" t="str">
            <v>实际开始时间</v>
          </cell>
          <cell r="T1" t="str">
            <v>实际结束时间</v>
          </cell>
          <cell r="U1" t="str">
            <v>计划来源</v>
          </cell>
          <cell r="V1" t="str">
            <v>创建人</v>
          </cell>
          <cell r="W1" t="str">
            <v>主配网标识</v>
          </cell>
          <cell r="X1" t="str">
            <v>计划性质</v>
          </cell>
          <cell r="Y1" t="str">
            <v>专业</v>
          </cell>
          <cell r="Z1" t="str">
            <v>电压等级</v>
          </cell>
          <cell r="AA1" t="str">
            <v>计划到期日期</v>
          </cell>
          <cell r="AB1" t="str">
            <v>需要办票</v>
          </cell>
          <cell r="AC1" t="str">
            <v>需要工器具</v>
          </cell>
          <cell r="AD1" t="str">
            <v>纳入视频管控</v>
          </cell>
          <cell r="AE1" t="str">
            <v>工作预估人数</v>
          </cell>
          <cell r="AF1" t="str">
            <v>派工人</v>
          </cell>
          <cell r="AG1" t="str">
            <v>风险等级</v>
          </cell>
          <cell r="AH1" t="str">
            <v>实施方式</v>
          </cell>
          <cell r="AI1" t="str">
            <v>工作结果</v>
          </cell>
          <cell r="AJ1" t="str">
            <v>班长评价</v>
          </cell>
          <cell r="AK1" t="str">
            <v>确认人</v>
          </cell>
          <cell r="AL1" t="str">
            <v>确认时间</v>
          </cell>
          <cell r="AM1" t="str">
            <v>工作流状态</v>
          </cell>
          <cell r="AN1" t="str">
            <v>创建时间</v>
          </cell>
          <cell r="AO1" t="str">
            <v>作业任务类型</v>
          </cell>
          <cell r="AP1" t="str">
            <v>需审批的临时任务</v>
          </cell>
          <cell r="AQ1" t="str">
            <v>备注</v>
          </cell>
          <cell r="AR1" t="str">
            <v>供电局</v>
          </cell>
          <cell r="AS1" t="str">
            <v>是否超期</v>
          </cell>
        </row>
        <row r="2">
          <cell r="A2" t="str">
            <v>环西站、三元里站</v>
          </cell>
          <cell r="B2" t="str">
            <v>终端红外检测、避雷器红外测温、护套环流检测：110kV环三甲线、110kV环三乙线</v>
          </cell>
          <cell r="C2" t="str">
            <v>已完成</v>
          </cell>
          <cell r="D2" t="str">
            <v>周计划</v>
          </cell>
          <cell r="E2" t="str">
            <v>SCWH0301230920000057</v>
          </cell>
          <cell r="F2" t="str">
            <v>测量</v>
          </cell>
          <cell r="G2" t="str">
            <v>2023-09-22 08:00:00</v>
          </cell>
          <cell r="H2" t="str">
            <v>2023-09-27 17:30:00</v>
          </cell>
          <cell r="I2" t="str">
            <v>输电管理二所</v>
          </cell>
          <cell r="J2" t="str">
            <v>白云数字输电运维中心第一小组</v>
          </cell>
          <cell r="K2" t="str">
            <v>中国南方电网有限责任公司/广东电网有限责任公司/广州供电局/输电管理二所/白云数字输电运维中心/白云数字输电运维中心第一小组</v>
          </cell>
        </row>
        <row r="2">
          <cell r="M2" t="str">
            <v>不停电</v>
          </cell>
          <cell r="N2" t="str">
            <v>2023-09-20</v>
          </cell>
          <cell r="O2" t="str">
            <v>2023-09-20 08:06:17</v>
          </cell>
          <cell r="P2" t="str">
            <v>2023-09-20 13:11:41</v>
          </cell>
          <cell r="Q2" t="str">
            <v>卢秋庆</v>
          </cell>
          <cell r="R2" t="str">
            <v>13826291637</v>
          </cell>
        </row>
        <row r="2">
          <cell r="T2" t="str">
            <v>2023-09-22 11:06:00</v>
          </cell>
          <cell r="U2" t="str">
            <v>2023-09-22 12:10:00</v>
          </cell>
          <cell r="V2" t="str">
            <v>手工录入</v>
          </cell>
          <cell r="W2" t="str">
            <v>刘汉章</v>
          </cell>
          <cell r="X2" t="str">
            <v>主网</v>
          </cell>
          <cell r="Y2" t="str">
            <v>生产类</v>
          </cell>
          <cell r="Z2" t="str">
            <v>输电电缆</v>
          </cell>
          <cell r="AA2" t="str">
            <v>110kV</v>
          </cell>
        </row>
        <row r="2">
          <cell r="AC2" t="str">
            <v>否</v>
          </cell>
          <cell r="AD2" t="str">
            <v>是</v>
          </cell>
          <cell r="AE2" t="str">
            <v>否</v>
          </cell>
        </row>
        <row r="2">
          <cell r="AG2" t="str">
            <v>刘汉章</v>
          </cell>
          <cell r="AH2" t="str">
            <v>可接受</v>
          </cell>
          <cell r="AI2" t="str">
            <v>5.0</v>
          </cell>
          <cell r="AJ2" t="str">
            <v>自主开展</v>
          </cell>
        </row>
        <row r="2">
          <cell r="AM2" t="str">
            <v>优</v>
          </cell>
          <cell r="AN2" t="str">
            <v>刘汉章</v>
          </cell>
          <cell r="AO2" t="str">
            <v>2023-09-24 11:30:00</v>
          </cell>
          <cell r="AP2" t="str">
            <v>执行中</v>
          </cell>
        </row>
        <row r="2">
          <cell r="AR2" t="str">
            <v>2023-09-20 08:04:23</v>
          </cell>
          <cell r="AS2" t="str">
            <v>临时性</v>
          </cell>
        </row>
        <row r="3">
          <cell r="A3" t="str">
            <v>航云站（110kV航景鹿中较线）、景泰站（110kV航景鹿中较线）、罗涌站（220kV罗鹿线、220kV罗伍线）、西村发电厂（110kV西流盘秀鹿线）、流花站（110kV西流盘秀鹿线）</v>
          </cell>
          <cell r="B3" t="str">
            <v>终端红外检测：避雷器红外检测：护套环流检测：航云站、景泰站、罗涌站、西村发电厂、流花站</v>
          </cell>
          <cell r="C3" t="str">
            <v>已完成</v>
          </cell>
          <cell r="D3" t="str">
            <v>年计划</v>
          </cell>
          <cell r="E3" t="str">
            <v>JH030120230114-001561</v>
          </cell>
          <cell r="F3" t="str">
            <v>测量</v>
          </cell>
          <cell r="G3" t="str">
            <v>2023-09-01 08:30:00</v>
          </cell>
          <cell r="H3" t="str">
            <v>2023-09-30 17:30:00</v>
          </cell>
          <cell r="I3" t="str">
            <v>输电管理二所</v>
          </cell>
          <cell r="J3" t="str">
            <v>天河数字输电运维中心第二小组</v>
          </cell>
          <cell r="K3" t="str">
            <v>中国南方电网有限责任公司/广东电网有限责任公司/广州供电局/输电管理二所/天河数字输电运维中心/天河数字输电运维中心第二小组</v>
          </cell>
        </row>
        <row r="3">
          <cell r="M3" t="str">
            <v>不停电</v>
          </cell>
          <cell r="N3" t="str">
            <v>2023-09-01</v>
          </cell>
          <cell r="O3" t="str">
            <v>2023-09-22 08:18:47</v>
          </cell>
          <cell r="P3" t="str">
            <v>2023-09-22 08:24:20</v>
          </cell>
          <cell r="Q3" t="str">
            <v>徐豪</v>
          </cell>
          <cell r="R3" t="str">
            <v>18814098502</v>
          </cell>
          <cell r="S3" t="str">
            <v>王艳萍</v>
          </cell>
          <cell r="T3" t="str">
            <v>2023-09-22 09:00:00</v>
          </cell>
          <cell r="U3" t="str">
            <v>2023-09-22 11:30:00</v>
          </cell>
          <cell r="V3" t="str">
            <v>手工录入</v>
          </cell>
          <cell r="W3" t="str">
            <v>卢润戈</v>
          </cell>
          <cell r="X3" t="str">
            <v>主网</v>
          </cell>
          <cell r="Y3" t="str">
            <v>生产类</v>
          </cell>
          <cell r="Z3" t="str">
            <v>输电电缆</v>
          </cell>
          <cell r="AA3" t="str">
            <v>220kV</v>
          </cell>
        </row>
        <row r="3">
          <cell r="AC3" t="str">
            <v>否</v>
          </cell>
          <cell r="AD3" t="str">
            <v>是</v>
          </cell>
          <cell r="AE3" t="str">
            <v>否</v>
          </cell>
        </row>
        <row r="3">
          <cell r="AG3" t="str">
            <v>卢润戈</v>
          </cell>
          <cell r="AH3" t="str">
            <v>可接受</v>
          </cell>
          <cell r="AI3" t="str">
            <v>10.0</v>
          </cell>
          <cell r="AJ3" t="str">
            <v>自主开展</v>
          </cell>
        </row>
        <row r="3">
          <cell r="AM3" t="str">
            <v>优</v>
          </cell>
          <cell r="AN3" t="str">
            <v>卢润戈</v>
          </cell>
          <cell r="AO3" t="str">
            <v>2023-09-22 16:44:00</v>
          </cell>
          <cell r="AP3" t="str">
            <v>执行中</v>
          </cell>
          <cell r="AQ3" t="str">
            <v>已审批</v>
          </cell>
          <cell r="AR3" t="str">
            <v>2023-01-14 23:49:23</v>
          </cell>
          <cell r="AS3" t="str">
            <v>临时性</v>
          </cell>
        </row>
        <row r="4">
          <cell r="A4" t="str">
            <v>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v>
          </cell>
          <cell r="B4" t="str">
            <v>终端红外检测：避雷器红外检测：护套环流检测：麒麟站，林和站</v>
          </cell>
          <cell r="C4" t="str">
            <v>已完成</v>
          </cell>
          <cell r="D4" t="str">
            <v>年计划</v>
          </cell>
          <cell r="E4" t="str">
            <v>JH030120230115-000053</v>
          </cell>
          <cell r="F4" t="str">
            <v>测量</v>
          </cell>
          <cell r="G4" t="str">
            <v>2023-09-01 08:30:00</v>
          </cell>
          <cell r="H4" t="str">
            <v>2023-09-30 17:30:00</v>
          </cell>
          <cell r="I4" t="str">
            <v>输电管理二所</v>
          </cell>
          <cell r="J4" t="str">
            <v>天河数字输电运维中心第二小组</v>
          </cell>
          <cell r="K4" t="str">
            <v>中国南方电网有限责任公司/广东电网有限责任公司/广州供电局/输电管理二所/天河数字输电运维中心/天河数字输电运维中心第二小组</v>
          </cell>
        </row>
        <row r="4">
          <cell r="M4" t="str">
            <v>不停电</v>
          </cell>
          <cell r="N4" t="str">
            <v>2023-09-01</v>
          </cell>
          <cell r="O4" t="str">
            <v>2023-09-21 14:03:15</v>
          </cell>
          <cell r="P4" t="str">
            <v>2023-09-19 08:08:54</v>
          </cell>
          <cell r="Q4" t="str">
            <v>黄炜恒</v>
          </cell>
          <cell r="R4" t="str">
            <v>13719263323</v>
          </cell>
          <cell r="S4" t="str">
            <v>李华英;谢文卓</v>
          </cell>
          <cell r="T4" t="str">
            <v>2023-09-19 08:09:45</v>
          </cell>
          <cell r="U4" t="str">
            <v>2023-09-22 11:26:00</v>
          </cell>
          <cell r="V4" t="str">
            <v>手工录入</v>
          </cell>
          <cell r="W4" t="str">
            <v>卢润戈</v>
          </cell>
          <cell r="X4" t="str">
            <v>主网</v>
          </cell>
          <cell r="Y4" t="str">
            <v>生产类</v>
          </cell>
          <cell r="Z4" t="str">
            <v>输电电缆</v>
          </cell>
          <cell r="AA4" t="str">
            <v>220kV</v>
          </cell>
        </row>
        <row r="4">
          <cell r="AC4" t="str">
            <v>否</v>
          </cell>
          <cell r="AD4" t="str">
            <v>是</v>
          </cell>
          <cell r="AE4" t="str">
            <v>否</v>
          </cell>
        </row>
        <row r="4">
          <cell r="AG4" t="str">
            <v>卢润戈</v>
          </cell>
          <cell r="AH4" t="str">
            <v>可接受</v>
          </cell>
          <cell r="AI4" t="str">
            <v>12.0</v>
          </cell>
          <cell r="AJ4" t="str">
            <v>自主开展</v>
          </cell>
        </row>
        <row r="4">
          <cell r="AM4" t="str">
            <v>优</v>
          </cell>
          <cell r="AN4" t="str">
            <v>卢润戈</v>
          </cell>
          <cell r="AO4" t="str">
            <v>2023-09-22 12:38:00</v>
          </cell>
          <cell r="AP4" t="str">
            <v>执行中</v>
          </cell>
          <cell r="AQ4" t="str">
            <v>已审批</v>
          </cell>
          <cell r="AR4" t="str">
            <v>2023-01-15 01:56:59</v>
          </cell>
          <cell r="AS4" t="str">
            <v>临时性</v>
          </cell>
        </row>
        <row r="5">
          <cell r="A5" t="str">
            <v>220kV凯旋站</v>
          </cell>
          <cell r="B5" t="str">
            <v>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v>
          </cell>
          <cell r="C5" t="str">
            <v>已完成</v>
          </cell>
          <cell r="D5" t="str">
            <v>年计划</v>
          </cell>
          <cell r="E5" t="str">
            <v>JH030120230116-002604</v>
          </cell>
          <cell r="F5" t="str">
            <v>测量</v>
          </cell>
          <cell r="G5" t="str">
            <v>2023-09-14 08:00:00</v>
          </cell>
          <cell r="H5" t="str">
            <v>2023-09-30 17:30:00</v>
          </cell>
          <cell r="I5" t="str">
            <v>输电管理二所</v>
          </cell>
          <cell r="J5" t="str">
            <v>白云数字输电运维中心第二小组</v>
          </cell>
          <cell r="K5" t="str">
            <v>中国南方电网有限责任公司/广东电网有限责任公司/广州供电局/输电管理二所/白云数字输电运维中心/白云数字输电运维中心第二小组</v>
          </cell>
        </row>
        <row r="5">
          <cell r="M5" t="str">
            <v>不停电</v>
          </cell>
          <cell r="N5" t="str">
            <v>2023-08-25</v>
          </cell>
          <cell r="O5" t="str">
            <v>2023-09-14 08:32:41</v>
          </cell>
          <cell r="P5" t="str">
            <v>2023-09-14 08:50:00</v>
          </cell>
          <cell r="Q5" t="str">
            <v>徐龙</v>
          </cell>
          <cell r="R5" t="str">
            <v>18102734865</v>
          </cell>
          <cell r="S5" t="str">
            <v>江泽辉</v>
          </cell>
          <cell r="T5" t="str">
            <v>2023-09-15 08:41:00</v>
          </cell>
          <cell r="U5" t="str">
            <v>2023-09-15 12:03:00</v>
          </cell>
          <cell r="V5" t="str">
            <v>手工录入</v>
          </cell>
          <cell r="W5" t="str">
            <v>何国雄</v>
          </cell>
          <cell r="X5" t="str">
            <v>主网</v>
          </cell>
          <cell r="Y5" t="str">
            <v>生产类</v>
          </cell>
          <cell r="Z5" t="str">
            <v>输电电缆</v>
          </cell>
          <cell r="AA5" t="str">
            <v>220kV</v>
          </cell>
        </row>
        <row r="5">
          <cell r="AC5" t="str">
            <v>否</v>
          </cell>
          <cell r="AD5" t="str">
            <v>是</v>
          </cell>
          <cell r="AE5" t="str">
            <v>否</v>
          </cell>
          <cell r="AF5" t="str">
            <v>5</v>
          </cell>
          <cell r="AG5" t="str">
            <v>陈志辉BZ</v>
          </cell>
          <cell r="AH5" t="str">
            <v>可接受</v>
          </cell>
          <cell r="AI5" t="str">
            <v>7.0</v>
          </cell>
          <cell r="AJ5" t="str">
            <v>自主开展</v>
          </cell>
        </row>
        <row r="5">
          <cell r="AM5" t="str">
            <v>优</v>
          </cell>
          <cell r="AN5" t="str">
            <v>陈志辉BZ</v>
          </cell>
          <cell r="AO5" t="str">
            <v>2023-09-22 11:13:00</v>
          </cell>
          <cell r="AP5" t="str">
            <v>执行中</v>
          </cell>
          <cell r="AQ5" t="str">
            <v>已审批</v>
          </cell>
          <cell r="AR5" t="str">
            <v>2023-01-16 10:20:52</v>
          </cell>
          <cell r="AS5" t="str">
            <v>计划性</v>
          </cell>
        </row>
        <row r="6">
          <cell r="A6" t="str">
            <v>体育站（110kV天体林太线、110kV天体林燕麒线）</v>
          </cell>
          <cell r="B6" t="str">
            <v>终端红外检测：避雷器红外检测：护套环流检测：体育站</v>
          </cell>
          <cell r="C6" t="str">
            <v>已完成</v>
          </cell>
          <cell r="D6" t="str">
            <v>月计划</v>
          </cell>
          <cell r="E6" t="str">
            <v>JH030120230306-001781</v>
          </cell>
          <cell r="F6" t="str">
            <v>测量</v>
          </cell>
          <cell r="G6" t="str">
            <v>2023-09-01 08:30:00</v>
          </cell>
          <cell r="H6" t="str">
            <v>2023-10-31 17:30:00</v>
          </cell>
          <cell r="I6" t="str">
            <v>输电管理二所</v>
          </cell>
          <cell r="J6" t="str">
            <v>天河数字输电运维中心第二小组</v>
          </cell>
          <cell r="K6" t="str">
            <v>中国南方电网有限责任公司/广东电网有限责任公司/广州供电局/输电管理二所/天河数字输电运维中心/天河数字输电运维中心第二小组</v>
          </cell>
        </row>
        <row r="6">
          <cell r="M6" t="str">
            <v>不停电</v>
          </cell>
          <cell r="N6" t="str">
            <v>2023-09-08</v>
          </cell>
          <cell r="O6" t="str">
            <v>2023-09-21 14:03:49</v>
          </cell>
          <cell r="P6" t="str">
            <v>2023-09-22 08:06:00</v>
          </cell>
          <cell r="Q6" t="str">
            <v>谢文卓</v>
          </cell>
          <cell r="R6" t="str">
            <v>15604325266</v>
          </cell>
          <cell r="S6" t="str">
            <v>黄炜恒;李华英</v>
          </cell>
          <cell r="T6" t="str">
            <v>2023-09-21 14:00:00</v>
          </cell>
          <cell r="U6" t="str">
            <v>2023-09-21 17:00:00</v>
          </cell>
          <cell r="V6" t="str">
            <v>手工录入</v>
          </cell>
          <cell r="W6" t="str">
            <v>卢润戈</v>
          </cell>
          <cell r="X6" t="str">
            <v>主网</v>
          </cell>
          <cell r="Y6" t="str">
            <v>生产类</v>
          </cell>
          <cell r="Z6" t="str">
            <v>输电电缆</v>
          </cell>
          <cell r="AA6" t="str">
            <v>220kV</v>
          </cell>
        </row>
        <row r="6">
          <cell r="AC6" t="str">
            <v>否</v>
          </cell>
          <cell r="AD6" t="str">
            <v>是</v>
          </cell>
          <cell r="AE6" t="str">
            <v>否</v>
          </cell>
        </row>
        <row r="6">
          <cell r="AG6" t="str">
            <v>卢润戈</v>
          </cell>
          <cell r="AH6" t="str">
            <v>可接受</v>
          </cell>
          <cell r="AI6" t="str">
            <v>12.0</v>
          </cell>
          <cell r="AJ6" t="str">
            <v>自主开展</v>
          </cell>
        </row>
        <row r="6">
          <cell r="AM6" t="str">
            <v>优</v>
          </cell>
          <cell r="AN6" t="str">
            <v>卢润戈</v>
          </cell>
          <cell r="AO6" t="str">
            <v>2023-09-22 08:31:00</v>
          </cell>
          <cell r="AP6" t="str">
            <v>执行中</v>
          </cell>
          <cell r="AQ6" t="str">
            <v>已审批</v>
          </cell>
          <cell r="AR6" t="str">
            <v>2023-03-06 10:27:25</v>
          </cell>
          <cell r="AS6" t="str">
            <v>临时性</v>
          </cell>
        </row>
        <row r="7">
          <cell r="A7" t="str">
            <v>福沙站、联兴站</v>
          </cell>
          <cell r="B7" t="str">
            <v>终端红外测温、避雷器红外测温、护套环流检测：110kV芳联福聚线、110kV芳联福线</v>
          </cell>
          <cell r="C7" t="str">
            <v>已完成</v>
          </cell>
          <cell r="D7" t="str">
            <v>年计划</v>
          </cell>
          <cell r="E7" t="str">
            <v>JH030120230113-003478</v>
          </cell>
          <cell r="F7" t="str">
            <v>测量</v>
          </cell>
          <cell r="G7" t="str">
            <v>2023-09-01 08:30:00</v>
          </cell>
          <cell r="H7" t="str">
            <v>2023-09-30 17:30:00</v>
          </cell>
          <cell r="I7" t="str">
            <v>输电管理二所</v>
          </cell>
          <cell r="J7" t="str">
            <v>白云数字输电运维中心第一小组</v>
          </cell>
          <cell r="K7" t="str">
            <v>中国南方电网有限责任公司/广东电网有限责任公司/广州供电局/输电管理二所/白云数字输电运维中心/白云数字输电运维中心第一小组</v>
          </cell>
        </row>
        <row r="7">
          <cell r="M7" t="str">
            <v>不停电</v>
          </cell>
          <cell r="N7" t="str">
            <v>2023-08-30</v>
          </cell>
          <cell r="O7" t="str">
            <v>2023-09-05 08:34:24</v>
          </cell>
          <cell r="P7" t="str">
            <v>2023-09-05 08:39:00</v>
          </cell>
          <cell r="Q7" t="str">
            <v>林杰</v>
          </cell>
          <cell r="R7" t="str">
            <v>13922126058</v>
          </cell>
          <cell r="S7" t="str">
            <v>陈少康</v>
          </cell>
          <cell r="T7" t="str">
            <v>2023-09-20 09:40:00</v>
          </cell>
          <cell r="U7" t="str">
            <v>2023-09-20 10:40:00</v>
          </cell>
          <cell r="V7" t="str">
            <v>手工录入</v>
          </cell>
          <cell r="W7" t="str">
            <v>何国雄</v>
          </cell>
          <cell r="X7" t="str">
            <v>主网</v>
          </cell>
          <cell r="Y7" t="str">
            <v>生产类</v>
          </cell>
          <cell r="Z7" t="str">
            <v>输电电缆</v>
          </cell>
          <cell r="AA7" t="str">
            <v>110kV</v>
          </cell>
        </row>
        <row r="7">
          <cell r="AC7" t="str">
            <v>否</v>
          </cell>
          <cell r="AD7" t="str">
            <v>是</v>
          </cell>
          <cell r="AE7" t="str">
            <v>否</v>
          </cell>
        </row>
        <row r="7">
          <cell r="AG7" t="str">
            <v>刘汉章</v>
          </cell>
          <cell r="AH7" t="str">
            <v>可接受</v>
          </cell>
          <cell r="AI7" t="str">
            <v>5.0</v>
          </cell>
          <cell r="AJ7" t="str">
            <v>自主开展</v>
          </cell>
        </row>
        <row r="7">
          <cell r="AM7" t="str">
            <v>优</v>
          </cell>
          <cell r="AN7" t="str">
            <v>刘汉章</v>
          </cell>
          <cell r="AO7" t="str">
            <v>2023-09-21 14:44:00</v>
          </cell>
          <cell r="AP7" t="str">
            <v>执行中</v>
          </cell>
          <cell r="AQ7" t="str">
            <v>已审批</v>
          </cell>
          <cell r="AR7" t="str">
            <v>2023-01-13 09:59:34</v>
          </cell>
          <cell r="AS7" t="str">
            <v>临时性</v>
          </cell>
        </row>
        <row r="8">
          <cell r="A8" t="str">
            <v>增窖站、洪石站、龙溪终端场、龙溪隧道</v>
          </cell>
          <cell r="B8" t="str">
            <v>终端红外测温、避雷器红外测温、护套环流检测：110kV芳花增甲线、110kV芳花增乙线、110kV芳花增甲线洪石甲支线、110kV芳花增乙线洪石乙支线</v>
          </cell>
          <cell r="C8" t="str">
            <v>已完成</v>
          </cell>
          <cell r="D8" t="str">
            <v>年计划</v>
          </cell>
          <cell r="E8" t="str">
            <v>JH030120230113-003472</v>
          </cell>
          <cell r="F8" t="str">
            <v>测量</v>
          </cell>
          <cell r="G8" t="str">
            <v>2023-09-01 08:30:00</v>
          </cell>
          <cell r="H8" t="str">
            <v>2023-09-30 17:30:00</v>
          </cell>
          <cell r="I8" t="str">
            <v>输电管理二所</v>
          </cell>
          <cell r="J8" t="str">
            <v>白云数字输电运维中心第一小组</v>
          </cell>
          <cell r="K8" t="str">
            <v>中国南方电网有限责任公司/广东电网有限责任公司/广州供电局/输电管理二所/白云数字输电运维中心/白云数字输电运维中心第一小组</v>
          </cell>
        </row>
        <row r="8">
          <cell r="M8" t="str">
            <v>不停电</v>
          </cell>
          <cell r="N8" t="str">
            <v>2023-08-30</v>
          </cell>
          <cell r="O8" t="str">
            <v>2023-09-05 08:33:25</v>
          </cell>
          <cell r="P8" t="str">
            <v>2023-09-05 08:38:00</v>
          </cell>
          <cell r="Q8" t="str">
            <v>林杰</v>
          </cell>
          <cell r="R8" t="str">
            <v>13922126058</v>
          </cell>
          <cell r="S8" t="str">
            <v>陈少康</v>
          </cell>
          <cell r="T8" t="str">
            <v>2023-09-20 08:40:00</v>
          </cell>
          <cell r="U8" t="str">
            <v>2023-09-20 09:40:00</v>
          </cell>
          <cell r="V8" t="str">
            <v>手工录入</v>
          </cell>
          <cell r="W8" t="str">
            <v>何国雄</v>
          </cell>
          <cell r="X8" t="str">
            <v>主网</v>
          </cell>
          <cell r="Y8" t="str">
            <v>生产类</v>
          </cell>
          <cell r="Z8" t="str">
            <v>输电电缆</v>
          </cell>
          <cell r="AA8" t="str">
            <v>110kV</v>
          </cell>
        </row>
        <row r="8">
          <cell r="AC8" t="str">
            <v>否</v>
          </cell>
          <cell r="AD8" t="str">
            <v>是</v>
          </cell>
          <cell r="AE8" t="str">
            <v>否</v>
          </cell>
        </row>
        <row r="8">
          <cell r="AG8" t="str">
            <v>刘汉章</v>
          </cell>
          <cell r="AH8" t="str">
            <v>可接受</v>
          </cell>
          <cell r="AI8" t="str">
            <v>5.0</v>
          </cell>
          <cell r="AJ8" t="str">
            <v>自主开展</v>
          </cell>
        </row>
        <row r="8">
          <cell r="AM8" t="str">
            <v>优</v>
          </cell>
          <cell r="AN8" t="str">
            <v>刘汉章</v>
          </cell>
          <cell r="AO8" t="str">
            <v>2023-09-21 14:44:00</v>
          </cell>
          <cell r="AP8" t="str">
            <v>执行中</v>
          </cell>
          <cell r="AQ8" t="str">
            <v>已审批</v>
          </cell>
          <cell r="AR8" t="str">
            <v>2023-01-13 09:59:09</v>
          </cell>
          <cell r="AS8" t="str">
            <v>临时性</v>
          </cell>
        </row>
        <row r="9">
          <cell r="A9" t="str">
            <v>西海终端场、河沙终端场、河沙站</v>
          </cell>
          <cell r="B9" t="str">
            <v>终端红外测温、避雷器红外测温、护套环流检测：110kV涌峰甲线、110kV涌峰乙线、110kV涌峰甲线河沙甲支线、110kV涌峰乙线河沙乙支线</v>
          </cell>
          <cell r="C9" t="str">
            <v>已完成</v>
          </cell>
          <cell r="D9" t="str">
            <v>年计划</v>
          </cell>
          <cell r="E9" t="str">
            <v>JH030120230116-002868</v>
          </cell>
          <cell r="F9" t="str">
            <v>测量</v>
          </cell>
          <cell r="G9" t="str">
            <v>2023-09-01 08:30:00</v>
          </cell>
          <cell r="H9" t="str">
            <v>2023-09-30 17:30:00</v>
          </cell>
          <cell r="I9" t="str">
            <v>输电管理二所</v>
          </cell>
          <cell r="J9" t="str">
            <v>白云数字输电运维中心第一小组</v>
          </cell>
          <cell r="K9" t="str">
            <v>中国南方电网有限责任公司/广东电网有限责任公司/广州供电局/输电管理二所/白云数字输电运维中心/白云数字输电运维中心第一小组</v>
          </cell>
        </row>
        <row r="9">
          <cell r="M9" t="str">
            <v>不停电</v>
          </cell>
          <cell r="N9" t="str">
            <v>2023-08-30</v>
          </cell>
          <cell r="O9" t="str">
            <v>2023-09-05 08:35:22</v>
          </cell>
          <cell r="P9" t="str">
            <v>2023-09-05 08:43:00</v>
          </cell>
          <cell r="Q9" t="str">
            <v>林杰</v>
          </cell>
          <cell r="R9" t="str">
            <v>13922126058</v>
          </cell>
          <cell r="S9" t="str">
            <v>陈少康;王家裕</v>
          </cell>
          <cell r="T9" t="str">
            <v>2023-09-20 10:41:00</v>
          </cell>
          <cell r="U9" t="str">
            <v>2023-09-20 11:41:00</v>
          </cell>
          <cell r="V9" t="str">
            <v>手工录入</v>
          </cell>
          <cell r="W9" t="str">
            <v>何国雄</v>
          </cell>
          <cell r="X9" t="str">
            <v>主网</v>
          </cell>
          <cell r="Y9" t="str">
            <v>生产类</v>
          </cell>
          <cell r="Z9" t="str">
            <v>输电电缆</v>
          </cell>
          <cell r="AA9" t="str">
            <v>110kV</v>
          </cell>
        </row>
        <row r="9">
          <cell r="AC9" t="str">
            <v>否</v>
          </cell>
          <cell r="AD9" t="str">
            <v>是</v>
          </cell>
          <cell r="AE9" t="str">
            <v>否</v>
          </cell>
        </row>
        <row r="9">
          <cell r="AG9" t="str">
            <v>刘汉章</v>
          </cell>
          <cell r="AH9" t="str">
            <v>可接受</v>
          </cell>
          <cell r="AI9" t="str">
            <v>5.0</v>
          </cell>
          <cell r="AJ9" t="str">
            <v>自主开展</v>
          </cell>
        </row>
        <row r="9">
          <cell r="AM9" t="str">
            <v>优</v>
          </cell>
          <cell r="AN9" t="str">
            <v>刘汉章</v>
          </cell>
          <cell r="AO9" t="str">
            <v>2023-09-21 14:44:00</v>
          </cell>
          <cell r="AP9" t="str">
            <v>执行中</v>
          </cell>
          <cell r="AQ9" t="str">
            <v>已审批</v>
          </cell>
          <cell r="AR9" t="str">
            <v>2023-01-16 10:28:02</v>
          </cell>
          <cell r="AS9" t="str">
            <v>临时性</v>
          </cell>
        </row>
        <row r="10">
          <cell r="A10" t="str">
            <v>220kV文田乙线;220kV花文甲线;110kV文林线;110kV文游田龙线;220kV文田甲线;220kV花文乙线</v>
          </cell>
          <cell r="B10" t="str">
            <v>护套环流检测：文旅隧道电缆接头护套环流检测（9月）：220kV花文甲线、220kV花文乙线、220kV文田甲线、220kV文田乙线、110kV文林线、110kV文游田龙线</v>
          </cell>
          <cell r="C10" t="str">
            <v>已完成</v>
          </cell>
          <cell r="D10" t="str">
            <v>年计划</v>
          </cell>
          <cell r="E10" t="str">
            <v>JH030120230103-000020</v>
          </cell>
          <cell r="F10" t="str">
            <v>测量</v>
          </cell>
          <cell r="G10" t="str">
            <v>2023-09-01 08:30:00</v>
          </cell>
          <cell r="H10" t="str">
            <v>2023-09-30 17:30:00</v>
          </cell>
          <cell r="I10" t="str">
            <v>输电管理二所</v>
          </cell>
          <cell r="J10" t="str">
            <v>花都数字输电运维中心第三小组</v>
          </cell>
          <cell r="K10" t="str">
            <v>中国南方电网有限责任公司/广东电网有限责任公司/广州供电局/输电管理二所/花都数字输电运维中心/花都数字输电运维中心第三小组</v>
          </cell>
        </row>
        <row r="10">
          <cell r="M10" t="str">
            <v>不停电</v>
          </cell>
          <cell r="N10" t="str">
            <v>2023-08-25</v>
          </cell>
          <cell r="O10" t="str">
            <v>2023-09-12 15:16:46</v>
          </cell>
          <cell r="P10" t="str">
            <v>2023-09-14 08:51:58</v>
          </cell>
          <cell r="Q10" t="str">
            <v>王雁南</v>
          </cell>
          <cell r="R10" t="str">
            <v>18824180617</v>
          </cell>
          <cell r="S10" t="str">
            <v>曾睿铨;高志辉;黎健民;窄毅栋;张礼树;周永发;钟誌;李刚</v>
          </cell>
          <cell r="T10" t="str">
            <v>2023-09-14 08:40:00</v>
          </cell>
          <cell r="U10" t="str">
            <v>2023-09-15 14:30:00</v>
          </cell>
          <cell r="V10" t="str">
            <v>手工录入</v>
          </cell>
          <cell r="W10" t="str">
            <v>曾睿铨</v>
          </cell>
          <cell r="X10" t="str">
            <v>主网</v>
          </cell>
          <cell r="Y10" t="str">
            <v>生产类</v>
          </cell>
          <cell r="Z10" t="str">
            <v>输电电缆</v>
          </cell>
          <cell r="AA10" t="str">
            <v>220kV</v>
          </cell>
        </row>
        <row r="10">
          <cell r="AC10" t="str">
            <v>否</v>
          </cell>
          <cell r="AD10" t="str">
            <v>是</v>
          </cell>
          <cell r="AE10" t="str">
            <v>否</v>
          </cell>
        </row>
        <row r="10">
          <cell r="AG10" t="str">
            <v>钟誌</v>
          </cell>
          <cell r="AH10" t="str">
            <v>可接受</v>
          </cell>
          <cell r="AI10" t="str">
            <v>8.0</v>
          </cell>
          <cell r="AJ10" t="str">
            <v>自主开展</v>
          </cell>
        </row>
        <row r="10">
          <cell r="AL10" t="str">
            <v>2023-09-S7-042</v>
          </cell>
          <cell r="AM10" t="str">
            <v>优</v>
          </cell>
          <cell r="AN10" t="str">
            <v>钟誌</v>
          </cell>
          <cell r="AO10" t="str">
            <v>2023-09-20 19:31:00</v>
          </cell>
          <cell r="AP10" t="str">
            <v>执行中</v>
          </cell>
          <cell r="AQ10" t="str">
            <v>已审批</v>
          </cell>
          <cell r="AR10" t="str">
            <v>2023-01-03 00:18:28</v>
          </cell>
          <cell r="AS10" t="str">
            <v>计划性</v>
          </cell>
        </row>
        <row r="11">
          <cell r="A11" t="str">
            <v>110kV鹤边站</v>
          </cell>
          <cell r="B11" t="str">
            <v>终端红外测温、避雷器红外测温、护套环流检测：110kV凯鹤线;110kV凯鹤泰集线;</v>
          </cell>
          <cell r="C11" t="str">
            <v>已完成</v>
          </cell>
          <cell r="D11" t="str">
            <v>年计划</v>
          </cell>
          <cell r="E11" t="str">
            <v>JH030120230116-002967</v>
          </cell>
          <cell r="F11" t="str">
            <v>测量</v>
          </cell>
          <cell r="G11" t="str">
            <v>2023-09-01 08:00:00</v>
          </cell>
          <cell r="H11" t="str">
            <v>2023-09-30 17:30:00</v>
          </cell>
          <cell r="I11" t="str">
            <v>输电管理二所</v>
          </cell>
          <cell r="J11" t="str">
            <v>白云数字输电运维中心第二小组</v>
          </cell>
          <cell r="K11" t="str">
            <v>中国南方电网有限责任公司/广东电网有限责任公司/广州供电局/输电管理二所/白云数字输电运维中心/白云数字输电运维中心第二小组</v>
          </cell>
        </row>
        <row r="11">
          <cell r="M11" t="str">
            <v>不停电</v>
          </cell>
          <cell r="N11" t="str">
            <v>2023-08-25</v>
          </cell>
          <cell r="O11" t="str">
            <v>2023-09-20 08:16:56</v>
          </cell>
          <cell r="P11" t="str">
            <v>2023-09-20 08:27:14</v>
          </cell>
          <cell r="Q11" t="str">
            <v>江泽辉</v>
          </cell>
          <cell r="R11" t="str">
            <v>13728061454</v>
          </cell>
          <cell r="S11" t="str">
            <v>梁伟照</v>
          </cell>
          <cell r="T11" t="str">
            <v>2023-09-20 08:27:00</v>
          </cell>
          <cell r="U11" t="str">
            <v>2023-09-20 11:36:00</v>
          </cell>
          <cell r="V11" t="str">
            <v>手工录入</v>
          </cell>
          <cell r="W11" t="str">
            <v>何国雄</v>
          </cell>
          <cell r="X11" t="str">
            <v>主网</v>
          </cell>
          <cell r="Y11" t="str">
            <v>生产类</v>
          </cell>
          <cell r="Z11" t="str">
            <v>输电电缆</v>
          </cell>
          <cell r="AA11" t="str">
            <v>110kV</v>
          </cell>
        </row>
        <row r="11">
          <cell r="AC11" t="str">
            <v>否</v>
          </cell>
          <cell r="AD11" t="str">
            <v>是</v>
          </cell>
          <cell r="AE11" t="str">
            <v>否</v>
          </cell>
          <cell r="AF11" t="str">
            <v>5</v>
          </cell>
          <cell r="AG11" t="str">
            <v>邓茂村</v>
          </cell>
          <cell r="AH11" t="str">
            <v>可接受</v>
          </cell>
          <cell r="AI11" t="str">
            <v>5.0</v>
          </cell>
          <cell r="AJ11" t="str">
            <v>自主开展</v>
          </cell>
        </row>
        <row r="11">
          <cell r="AM11" t="str">
            <v>优</v>
          </cell>
          <cell r="AN11" t="str">
            <v>陈志辉BZ</v>
          </cell>
          <cell r="AO11" t="str">
            <v>2023-09-20 16:48:00</v>
          </cell>
          <cell r="AP11" t="str">
            <v>执行中</v>
          </cell>
          <cell r="AQ11" t="str">
            <v>已审批</v>
          </cell>
          <cell r="AR11" t="str">
            <v>2023-01-16 10:38:39</v>
          </cell>
          <cell r="AS11" t="str">
            <v>计划性</v>
          </cell>
        </row>
        <row r="12">
          <cell r="A12" t="str">
            <v>芳村站、昌岗站</v>
          </cell>
          <cell r="B12" t="str">
            <v>终端红外测温、避雷器红外测温、护套环流检测：220kV芳昌甲线、110kV芳鹤甲线、110kV芳鹤乙线</v>
          </cell>
          <cell r="C12" t="str">
            <v>已完成</v>
          </cell>
          <cell r="D12" t="str">
            <v>年计划</v>
          </cell>
          <cell r="E12" t="str">
            <v>JH030120230113-003469</v>
          </cell>
          <cell r="F12" t="str">
            <v>测量</v>
          </cell>
          <cell r="G12" t="str">
            <v>2023-09-01 08:30:00</v>
          </cell>
          <cell r="H12" t="str">
            <v>2023-09-30 17:30:00</v>
          </cell>
          <cell r="I12" t="str">
            <v>输电管理二所</v>
          </cell>
          <cell r="J12" t="str">
            <v>白云数字输电运维中心第一小组</v>
          </cell>
          <cell r="K12" t="str">
            <v>中国南方电网有限责任公司/广东电网有限责任公司/广州供电局/输电管理二所/白云数字输电运维中心/白云数字输电运维中心第一小组</v>
          </cell>
        </row>
        <row r="12">
          <cell r="M12" t="str">
            <v>不停电</v>
          </cell>
          <cell r="N12" t="str">
            <v>2023-08-30</v>
          </cell>
          <cell r="O12" t="str">
            <v>2023-09-05 08:35:36</v>
          </cell>
          <cell r="P12" t="str">
            <v>2023-09-05 08:44:00</v>
          </cell>
          <cell r="Q12" t="str">
            <v>林杰</v>
          </cell>
          <cell r="R12" t="str">
            <v>13922126058</v>
          </cell>
          <cell r="S12" t="str">
            <v>陈少康</v>
          </cell>
          <cell r="T12" t="str">
            <v>2023-09-18 10:00:00</v>
          </cell>
          <cell r="U12" t="str">
            <v>2023-09-18 11:00:00</v>
          </cell>
          <cell r="V12" t="str">
            <v>手工录入</v>
          </cell>
          <cell r="W12" t="str">
            <v>何国雄</v>
          </cell>
          <cell r="X12" t="str">
            <v>主网</v>
          </cell>
          <cell r="Y12" t="str">
            <v>生产类</v>
          </cell>
          <cell r="Z12" t="str">
            <v>输电电缆</v>
          </cell>
          <cell r="AA12" t="str">
            <v>220kV</v>
          </cell>
        </row>
        <row r="12">
          <cell r="AC12" t="str">
            <v>否</v>
          </cell>
          <cell r="AD12" t="str">
            <v>是</v>
          </cell>
          <cell r="AE12" t="str">
            <v>否</v>
          </cell>
        </row>
        <row r="12">
          <cell r="AG12" t="str">
            <v>刘汉章</v>
          </cell>
          <cell r="AH12" t="str">
            <v>可接受</v>
          </cell>
          <cell r="AI12" t="str">
            <v>5.0</v>
          </cell>
          <cell r="AJ12" t="str">
            <v>自主开展</v>
          </cell>
        </row>
        <row r="12">
          <cell r="AM12" t="str">
            <v>优</v>
          </cell>
          <cell r="AN12" t="str">
            <v>刘汉章</v>
          </cell>
          <cell r="AO12" t="str">
            <v>2023-09-20 14:56:00</v>
          </cell>
          <cell r="AP12" t="str">
            <v>执行中</v>
          </cell>
          <cell r="AQ12" t="str">
            <v>已审批</v>
          </cell>
          <cell r="AR12" t="str">
            <v>2023-01-13 09:58:50</v>
          </cell>
          <cell r="AS12" t="str">
            <v>临时性</v>
          </cell>
        </row>
        <row r="13">
          <cell r="A13" t="str">
            <v>沙溪A终端场、沙溪B终端场</v>
          </cell>
          <cell r="B13" t="str">
            <v>终端红外测温、避雷器红外测温、护套环流检测：220kV花罗甲线、220kV花泮线</v>
          </cell>
          <cell r="C13" t="str">
            <v>已完成</v>
          </cell>
          <cell r="D13" t="str">
            <v>年计划</v>
          </cell>
          <cell r="E13" t="str">
            <v>JH030120230113-003514</v>
          </cell>
          <cell r="F13" t="str">
            <v>测量</v>
          </cell>
          <cell r="G13" t="str">
            <v>2023-09-01 08:30:00</v>
          </cell>
          <cell r="H13" t="str">
            <v>2023-09-30 17:30:00</v>
          </cell>
          <cell r="I13" t="str">
            <v>输电管理二所</v>
          </cell>
          <cell r="J13" t="str">
            <v>白云数字输电运维中心第一小组</v>
          </cell>
          <cell r="K13" t="str">
            <v>中国南方电网有限责任公司/广东电网有限责任公司/广州供电局/输电管理二所/白云数字输电运维中心/白云数字输电运维中心第一小组</v>
          </cell>
        </row>
        <row r="13">
          <cell r="M13" t="str">
            <v>不停电</v>
          </cell>
          <cell r="N13" t="str">
            <v>2023-08-30</v>
          </cell>
          <cell r="O13" t="str">
            <v>2023-09-05 08:36:24</v>
          </cell>
          <cell r="P13" t="str">
            <v>2023-09-05 08:46:00</v>
          </cell>
          <cell r="Q13" t="str">
            <v>林杰</v>
          </cell>
          <cell r="R13" t="str">
            <v>13922126058</v>
          </cell>
          <cell r="S13" t="str">
            <v>陈少康</v>
          </cell>
          <cell r="T13" t="str">
            <v>2023-09-18 09:00:00</v>
          </cell>
          <cell r="U13" t="str">
            <v>2023-09-18 10:00:00</v>
          </cell>
          <cell r="V13" t="str">
            <v>手工录入</v>
          </cell>
          <cell r="W13" t="str">
            <v>何国雄</v>
          </cell>
          <cell r="X13" t="str">
            <v>主网</v>
          </cell>
          <cell r="Y13" t="str">
            <v>生产类</v>
          </cell>
          <cell r="Z13" t="str">
            <v>输电电缆</v>
          </cell>
          <cell r="AA13" t="str">
            <v>220kV</v>
          </cell>
        </row>
        <row r="13">
          <cell r="AC13" t="str">
            <v>否</v>
          </cell>
          <cell r="AD13" t="str">
            <v>是</v>
          </cell>
          <cell r="AE13" t="str">
            <v>否</v>
          </cell>
          <cell r="AF13" t="str">
            <v>5</v>
          </cell>
          <cell r="AG13" t="str">
            <v>刘汉章</v>
          </cell>
          <cell r="AH13" t="str">
            <v>可接受</v>
          </cell>
          <cell r="AI13" t="str">
            <v>5.0</v>
          </cell>
          <cell r="AJ13" t="str">
            <v>自主开展</v>
          </cell>
        </row>
        <row r="13">
          <cell r="AM13" t="str">
            <v>优</v>
          </cell>
          <cell r="AN13" t="str">
            <v>刘汉章</v>
          </cell>
          <cell r="AO13" t="str">
            <v>2023-09-18 14:23:00</v>
          </cell>
          <cell r="AP13" t="str">
            <v>执行中</v>
          </cell>
          <cell r="AQ13" t="str">
            <v>已审批</v>
          </cell>
          <cell r="AR13" t="str">
            <v>2023-01-13 10:00:36</v>
          </cell>
          <cell r="AS13" t="str">
            <v>临时性</v>
          </cell>
        </row>
        <row r="14">
          <cell r="A14" t="str">
            <v>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v>
          </cell>
          <cell r="B14" t="str">
            <v>终端红外检测：避雷器红外检测：护套环流检测：天河站、金贸站、太古站</v>
          </cell>
          <cell r="C14" t="str">
            <v>已完成</v>
          </cell>
          <cell r="D14" t="str">
            <v>年计划</v>
          </cell>
          <cell r="E14" t="str">
            <v>JH030120230115-000026</v>
          </cell>
          <cell r="F14" t="str">
            <v>测量</v>
          </cell>
          <cell r="G14" t="str">
            <v>2023-09-01 08:30:00</v>
          </cell>
          <cell r="H14" t="str">
            <v>2023-09-30 17:30:00</v>
          </cell>
          <cell r="I14" t="str">
            <v>输电管理二所</v>
          </cell>
          <cell r="J14" t="str">
            <v>天河数字输电运维中心第二小组</v>
          </cell>
          <cell r="K14" t="str">
            <v>中国南方电网有限责任公司/广东电网有限责任公司/广州供电局/输电管理二所/天河数字输电运维中心/天河数字输电运维中心第二小组</v>
          </cell>
        </row>
        <row r="14">
          <cell r="M14" t="str">
            <v>不停电</v>
          </cell>
          <cell r="N14" t="str">
            <v>2023-09-01</v>
          </cell>
          <cell r="O14" t="str">
            <v>2023-09-11 08:26:13</v>
          </cell>
          <cell r="P14" t="str">
            <v>2023-09-11 09:00:00</v>
          </cell>
          <cell r="Q14" t="str">
            <v>谢文卓</v>
          </cell>
          <cell r="R14" t="str">
            <v>15604325266</v>
          </cell>
          <cell r="S14" t="str">
            <v>周卓蓓</v>
          </cell>
          <cell r="T14" t="str">
            <v>2023-09-11 09:00:00</v>
          </cell>
          <cell r="U14" t="str">
            <v>2023-09-11 12:00:00</v>
          </cell>
          <cell r="V14" t="str">
            <v>手工录入</v>
          </cell>
          <cell r="W14" t="str">
            <v>卢润戈</v>
          </cell>
          <cell r="X14" t="str">
            <v>主网</v>
          </cell>
          <cell r="Y14" t="str">
            <v>生产类</v>
          </cell>
          <cell r="Z14" t="str">
            <v>输电电缆</v>
          </cell>
          <cell r="AA14" t="str">
            <v>220kV</v>
          </cell>
        </row>
        <row r="14">
          <cell r="AC14" t="str">
            <v>否</v>
          </cell>
          <cell r="AD14" t="str">
            <v>是</v>
          </cell>
          <cell r="AE14" t="str">
            <v>否</v>
          </cell>
          <cell r="AF14" t="str">
            <v>5</v>
          </cell>
          <cell r="AG14" t="str">
            <v>卢润戈</v>
          </cell>
          <cell r="AH14" t="str">
            <v>可接受</v>
          </cell>
          <cell r="AI14" t="str">
            <v>8.0</v>
          </cell>
          <cell r="AJ14" t="str">
            <v>自主开展</v>
          </cell>
        </row>
        <row r="14">
          <cell r="AM14" t="str">
            <v>优</v>
          </cell>
          <cell r="AN14" t="str">
            <v>卢润戈</v>
          </cell>
          <cell r="AO14" t="str">
            <v>2023-09-15 22:22:00</v>
          </cell>
          <cell r="AP14" t="str">
            <v>执行中</v>
          </cell>
          <cell r="AQ14" t="str">
            <v>已审批</v>
          </cell>
          <cell r="AR14" t="str">
            <v>2023-01-15 01:21:26</v>
          </cell>
          <cell r="AS14" t="str">
            <v>临时性</v>
          </cell>
        </row>
        <row r="15">
          <cell r="A15" t="str">
            <v>猎德站（110kV猎梅甲线、110kV猎梅乙线、110kV猎太体线、110kV猎潭线、110kV猎天金环龙线、110kV猎雅桥艺线、110kV猎雅凌线、110kV猎杨花金天线、110kV猎中甲线、110kV猎中乙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v>
          </cell>
          <cell r="B15" t="str">
            <v>终端红外检测：避雷器红外检测：护套环流检测：猎德站，潭村站</v>
          </cell>
          <cell r="C15" t="str">
            <v>已完成</v>
          </cell>
          <cell r="D15" t="str">
            <v>年计划</v>
          </cell>
          <cell r="E15" t="str">
            <v>JH030120230115-000046</v>
          </cell>
          <cell r="F15" t="str">
            <v>测量</v>
          </cell>
          <cell r="G15" t="str">
            <v>2023-09-01 08:30:00</v>
          </cell>
          <cell r="H15" t="str">
            <v>2023-09-30 17:30:00</v>
          </cell>
          <cell r="I15" t="str">
            <v>输电管理二所</v>
          </cell>
          <cell r="J15" t="str">
            <v>天河数字输电运维中心第二小组</v>
          </cell>
          <cell r="K15" t="str">
            <v>中国南方电网有限责任公司/广东电网有限责任公司/广州供电局/输电管理二所/天河数字输电运维中心/天河数字输电运维中心第二小组</v>
          </cell>
        </row>
        <row r="15">
          <cell r="M15" t="str">
            <v>不停电</v>
          </cell>
          <cell r="N15" t="str">
            <v>2023-09-01</v>
          </cell>
          <cell r="O15" t="str">
            <v>2023-09-15 08:31:22</v>
          </cell>
          <cell r="P15" t="str">
            <v>2023-09-15 09:00:00</v>
          </cell>
          <cell r="Q15" t="str">
            <v>谢文卓</v>
          </cell>
          <cell r="R15" t="str">
            <v>15604325266</v>
          </cell>
          <cell r="S15" t="str">
            <v>周卓蓓</v>
          </cell>
          <cell r="T15" t="str">
            <v>2023-09-15 09:00:00</v>
          </cell>
          <cell r="U15" t="str">
            <v>2023-09-15 12:00:00</v>
          </cell>
          <cell r="V15" t="str">
            <v>手工录入</v>
          </cell>
          <cell r="W15" t="str">
            <v>卢润戈</v>
          </cell>
          <cell r="X15" t="str">
            <v>主网</v>
          </cell>
          <cell r="Y15" t="str">
            <v>生产类</v>
          </cell>
          <cell r="Z15" t="str">
            <v>输电电缆</v>
          </cell>
          <cell r="AA15" t="str">
            <v>220kV</v>
          </cell>
        </row>
        <row r="15">
          <cell r="AC15" t="str">
            <v>否</v>
          </cell>
          <cell r="AD15" t="str">
            <v>是</v>
          </cell>
          <cell r="AE15" t="str">
            <v>否</v>
          </cell>
        </row>
        <row r="15">
          <cell r="AG15" t="str">
            <v>卢润戈</v>
          </cell>
          <cell r="AH15" t="str">
            <v>可接受</v>
          </cell>
          <cell r="AI15" t="str">
            <v>8.0</v>
          </cell>
          <cell r="AJ15" t="str">
            <v>自主开展</v>
          </cell>
        </row>
        <row r="15">
          <cell r="AM15" t="str">
            <v>优</v>
          </cell>
          <cell r="AN15" t="str">
            <v>卢润戈</v>
          </cell>
          <cell r="AO15" t="str">
            <v>2023-09-15 22:19:00</v>
          </cell>
          <cell r="AP15" t="str">
            <v>执行中</v>
          </cell>
          <cell r="AQ15" t="str">
            <v>已审批</v>
          </cell>
          <cell r="AR15" t="str">
            <v>2023-01-15 01:38:59</v>
          </cell>
          <cell r="AS15" t="str">
            <v>临时性</v>
          </cell>
        </row>
        <row r="16">
          <cell r="A16" t="str">
            <v>环滘终端场A场;环滘终端场B场</v>
          </cell>
          <cell r="B16" t="str">
            <v>终端红外测温、避雷器红外测温、护套环流检测：220kV嘉凯甲线;220kV嘉凯乙线;220kV木凯甲线;220kV木凯乙线</v>
          </cell>
          <cell r="C16" t="str">
            <v>已完成</v>
          </cell>
          <cell r="D16" t="str">
            <v>年计划</v>
          </cell>
          <cell r="E16" t="str">
            <v>JH030120230116-002952</v>
          </cell>
          <cell r="F16" t="str">
            <v>测量</v>
          </cell>
          <cell r="G16" t="str">
            <v>2023-09-14 08:00:00</v>
          </cell>
          <cell r="H16" t="str">
            <v>2023-09-30 17:30:00</v>
          </cell>
          <cell r="I16" t="str">
            <v>输电管理二所</v>
          </cell>
          <cell r="J16" t="str">
            <v>白云数字输电运维中心第二小组</v>
          </cell>
          <cell r="K16" t="str">
            <v>中国南方电网有限责任公司/广东电网有限责任公司/广州供电局/输电管理二所/白云数字输电运维中心/白云数字输电运维中心第二小组</v>
          </cell>
        </row>
        <row r="16">
          <cell r="M16" t="str">
            <v>不停电</v>
          </cell>
          <cell r="N16" t="str">
            <v>2023-08-25</v>
          </cell>
          <cell r="O16" t="str">
            <v>2023-09-14 08:34:06</v>
          </cell>
          <cell r="P16" t="str">
            <v>2023-09-14 08:37:00</v>
          </cell>
          <cell r="Q16" t="str">
            <v>徐龙</v>
          </cell>
          <cell r="R16" t="str">
            <v>18102734865</v>
          </cell>
          <cell r="S16" t="str">
            <v>江泽辉</v>
          </cell>
          <cell r="T16" t="str">
            <v>2023-09-14 09:02:00</v>
          </cell>
          <cell r="U16" t="str">
            <v>2023-09-14 12:02:00</v>
          </cell>
          <cell r="V16" t="str">
            <v>手工录入</v>
          </cell>
          <cell r="W16" t="str">
            <v>何国雄</v>
          </cell>
          <cell r="X16" t="str">
            <v>主网</v>
          </cell>
          <cell r="Y16" t="str">
            <v>生产类</v>
          </cell>
          <cell r="Z16" t="str">
            <v>输电电缆</v>
          </cell>
          <cell r="AA16" t="str">
            <v>220kV</v>
          </cell>
        </row>
        <row r="16">
          <cell r="AC16" t="str">
            <v>否</v>
          </cell>
          <cell r="AD16" t="str">
            <v>是</v>
          </cell>
          <cell r="AE16" t="str">
            <v>否</v>
          </cell>
        </row>
        <row r="16">
          <cell r="AG16" t="str">
            <v>陈志辉BZ</v>
          </cell>
          <cell r="AH16" t="str">
            <v>可接受</v>
          </cell>
          <cell r="AI16" t="str">
            <v>7.0</v>
          </cell>
          <cell r="AJ16" t="str">
            <v>自主开展</v>
          </cell>
        </row>
        <row r="16">
          <cell r="AM16" t="str">
            <v>优</v>
          </cell>
          <cell r="AN16" t="str">
            <v>陈志辉BZ</v>
          </cell>
          <cell r="AO16" t="str">
            <v>2023-09-15 15:37:00</v>
          </cell>
          <cell r="AP16" t="str">
            <v>执行中</v>
          </cell>
          <cell r="AQ16" t="str">
            <v>已审批</v>
          </cell>
          <cell r="AR16" t="str">
            <v>2023-01-16 10:37:03</v>
          </cell>
          <cell r="AS16" t="str">
            <v>计划性</v>
          </cell>
        </row>
        <row r="17">
          <cell r="A17" t="str">
            <v>110kV夏茅站;110kV云城站</v>
          </cell>
          <cell r="B17" t="str">
            <v>终端红外检测、避雷器红外测温、护套环流检测：110kV凯陈夏隆线;110kV凯陈夏苗航线;110kV凯夏坪线;110kV航城线;110kV航隆城线</v>
          </cell>
          <cell r="C17" t="str">
            <v>已完成</v>
          </cell>
          <cell r="D17" t="str">
            <v>年计划</v>
          </cell>
          <cell r="E17" t="str">
            <v>JH030120230116-002995</v>
          </cell>
          <cell r="F17" t="str">
            <v>测量</v>
          </cell>
          <cell r="G17" t="str">
            <v>2023-09-13 08:00:00</v>
          </cell>
          <cell r="H17" t="str">
            <v>2023-09-30 17:30:00</v>
          </cell>
          <cell r="I17" t="str">
            <v>输电管理二所</v>
          </cell>
          <cell r="J17" t="str">
            <v>白云数字输电运维中心第二小组</v>
          </cell>
          <cell r="K17" t="str">
            <v>中国南方电网有限责任公司/广东电网有限责任公司/广州供电局/输电管理二所/白云数字输电运维中心/白云数字输电运维中心第二小组</v>
          </cell>
        </row>
        <row r="17">
          <cell r="M17" t="str">
            <v>不停电</v>
          </cell>
          <cell r="N17" t="str">
            <v>2023-08-25</v>
          </cell>
          <cell r="O17" t="str">
            <v>2023-09-13 08:28:51</v>
          </cell>
          <cell r="P17" t="str">
            <v>2023-09-14 08:35:00</v>
          </cell>
          <cell r="Q17" t="str">
            <v>徐龙</v>
          </cell>
          <cell r="R17" t="str">
            <v>18102734865</v>
          </cell>
          <cell r="S17" t="str">
            <v>江泽辉</v>
          </cell>
          <cell r="T17" t="str">
            <v>2023-09-14 09:05:00</v>
          </cell>
          <cell r="U17" t="str">
            <v>2023-09-14 12:06:00</v>
          </cell>
          <cell r="V17" t="str">
            <v>手工录入</v>
          </cell>
          <cell r="W17" t="str">
            <v>何国雄</v>
          </cell>
          <cell r="X17" t="str">
            <v>主网</v>
          </cell>
          <cell r="Y17" t="str">
            <v>生产类</v>
          </cell>
          <cell r="Z17" t="str">
            <v>输电电缆</v>
          </cell>
          <cell r="AA17" t="str">
            <v>110kV</v>
          </cell>
        </row>
        <row r="17">
          <cell r="AC17" t="str">
            <v>否</v>
          </cell>
          <cell r="AD17" t="str">
            <v>是</v>
          </cell>
          <cell r="AE17" t="str">
            <v>否</v>
          </cell>
          <cell r="AF17" t="str">
            <v>5</v>
          </cell>
          <cell r="AG17" t="str">
            <v>陈志辉BZ</v>
          </cell>
          <cell r="AH17" t="str">
            <v>可接受</v>
          </cell>
          <cell r="AI17" t="str">
            <v>7.0</v>
          </cell>
          <cell r="AJ17" t="str">
            <v>自主开展</v>
          </cell>
        </row>
        <row r="17">
          <cell r="AM17" t="str">
            <v>优</v>
          </cell>
          <cell r="AN17" t="str">
            <v>陈志辉BZ</v>
          </cell>
          <cell r="AO17" t="str">
            <v>2023-09-15 15:37:00</v>
          </cell>
          <cell r="AP17" t="str">
            <v>执行中</v>
          </cell>
          <cell r="AQ17" t="str">
            <v>已审批</v>
          </cell>
          <cell r="AR17" t="str">
            <v>2023-01-16 10:41:17</v>
          </cell>
          <cell r="AS17" t="str">
            <v>计划性</v>
          </cell>
        </row>
        <row r="18">
          <cell r="A18" t="str">
            <v>广州市</v>
          </cell>
          <cell r="B18" t="str">
            <v>终端红外检测、避雷器红外测温、护套环流检测：110kV环三甲线、110kV环三乙线</v>
          </cell>
          <cell r="C18" t="str">
            <v>已完成</v>
          </cell>
          <cell r="D18" t="str">
            <v>周计划</v>
          </cell>
          <cell r="E18" t="str">
            <v>SCWH0301230912000219</v>
          </cell>
          <cell r="F18" t="str">
            <v>测量</v>
          </cell>
          <cell r="G18" t="str">
            <v>2023-09-15 08:00:00</v>
          </cell>
          <cell r="H18" t="str">
            <v>2023-09-24 17:30:00</v>
          </cell>
          <cell r="I18" t="str">
            <v>输电管理二所</v>
          </cell>
          <cell r="J18" t="str">
            <v>白云数字输电运维中心第一小组</v>
          </cell>
          <cell r="K18" t="str">
            <v>中国南方电网有限责任公司/广东电网有限责任公司/广州供电局/输电管理二所/白云数字输电运维中心/白云数字输电运维中心第一小组</v>
          </cell>
        </row>
        <row r="18">
          <cell r="M18" t="str">
            <v>不停电</v>
          </cell>
          <cell r="N18" t="str">
            <v>2023-09-12</v>
          </cell>
          <cell r="O18" t="str">
            <v>2023-09-13 15:48:52</v>
          </cell>
          <cell r="P18" t="str">
            <v>2023-09-15 11:45:27</v>
          </cell>
          <cell r="Q18" t="str">
            <v>卢秋庆</v>
          </cell>
          <cell r="R18" t="str">
            <v>13826291637</v>
          </cell>
        </row>
        <row r="18">
          <cell r="T18" t="str">
            <v>2023-09-15 10:42:00</v>
          </cell>
          <cell r="U18" t="str">
            <v>2023-09-15 11:51:00</v>
          </cell>
          <cell r="V18" t="str">
            <v>手工录入</v>
          </cell>
          <cell r="W18" t="str">
            <v>刘汉章</v>
          </cell>
          <cell r="X18" t="str">
            <v>主网</v>
          </cell>
          <cell r="Y18" t="str">
            <v>生产类</v>
          </cell>
          <cell r="Z18" t="str">
            <v>输电电缆</v>
          </cell>
          <cell r="AA18" t="str">
            <v>110kV</v>
          </cell>
        </row>
        <row r="18">
          <cell r="AC18" t="str">
            <v>否</v>
          </cell>
          <cell r="AD18" t="str">
            <v>是</v>
          </cell>
          <cell r="AE18" t="str">
            <v>否</v>
          </cell>
          <cell r="AF18" t="str">
            <v>5</v>
          </cell>
          <cell r="AG18" t="str">
            <v>刘汉章</v>
          </cell>
          <cell r="AH18" t="str">
            <v>可接受</v>
          </cell>
          <cell r="AI18" t="str">
            <v>5.0</v>
          </cell>
          <cell r="AJ18" t="str">
            <v>自主开展</v>
          </cell>
        </row>
        <row r="18">
          <cell r="AM18" t="str">
            <v>优</v>
          </cell>
          <cell r="AN18" t="str">
            <v>刘汉章</v>
          </cell>
          <cell r="AO18" t="str">
            <v>2023-09-15 14:57:00</v>
          </cell>
          <cell r="AP18" t="str">
            <v>执行中</v>
          </cell>
        </row>
        <row r="18">
          <cell r="AR18" t="str">
            <v>2023-09-12 08:43:33</v>
          </cell>
          <cell r="AS18" t="str">
            <v>临时性</v>
          </cell>
        </row>
        <row r="19">
          <cell r="A19" t="str">
            <v>犀牛站（220kV犀永甲线、220kV犀麒线、110kV犀嘉甲线、110kV犀嘉乙线、110kV犀京上龙线、110kV茶犀京线、110kV犀上牛麒线、110kV犀京麒线、110kV犀茶线），犀牛站终端场（220kV木麒甲线、220kV木麒乙线）</v>
          </cell>
          <cell r="B19" t="str">
            <v>终端红外检测：避雷器红外检测：护套环流检测：犀牛站，犀牛站终端场</v>
          </cell>
          <cell r="C19" t="str">
            <v>已完成</v>
          </cell>
          <cell r="D19" t="str">
            <v>年计划</v>
          </cell>
          <cell r="E19" t="str">
            <v>JH030120230115-000062</v>
          </cell>
          <cell r="F19" t="str">
            <v>测量</v>
          </cell>
          <cell r="G19" t="str">
            <v>2023-09-01 08:30:00</v>
          </cell>
          <cell r="H19" t="str">
            <v>2023-09-30 17:30:00</v>
          </cell>
          <cell r="I19" t="str">
            <v>输电管理二所</v>
          </cell>
          <cell r="J19" t="str">
            <v>天河数字输电运维中心第二小组</v>
          </cell>
          <cell r="K19" t="str">
            <v>中国南方电网有限责任公司/广东电网有限责任公司/广州供电局/输电管理二所/天河数字输电运维中心/天河数字输电运维中心第二小组</v>
          </cell>
        </row>
        <row r="19">
          <cell r="M19" t="str">
            <v>不停电</v>
          </cell>
          <cell r="N19" t="str">
            <v>2023-09-01</v>
          </cell>
          <cell r="O19" t="str">
            <v>2023-09-14 08:33:37</v>
          </cell>
          <cell r="P19" t="str">
            <v>2023-09-15 08:14:50</v>
          </cell>
          <cell r="Q19" t="str">
            <v>黄炜恒</v>
          </cell>
          <cell r="R19" t="str">
            <v>13719263323</v>
          </cell>
          <cell r="S19" t="str">
            <v>李华英</v>
          </cell>
          <cell r="T19" t="str">
            <v>2023-09-15 09:37:00</v>
          </cell>
          <cell r="U19" t="str">
            <v>2023-09-15 11:47:00</v>
          </cell>
          <cell r="V19" t="str">
            <v>手工录入</v>
          </cell>
          <cell r="W19" t="str">
            <v>卢润戈</v>
          </cell>
          <cell r="X19" t="str">
            <v>主网</v>
          </cell>
          <cell r="Y19" t="str">
            <v>生产类</v>
          </cell>
          <cell r="Z19" t="str">
            <v>输电电缆</v>
          </cell>
          <cell r="AA19" t="str">
            <v>220kV</v>
          </cell>
        </row>
        <row r="19">
          <cell r="AC19" t="str">
            <v>否</v>
          </cell>
          <cell r="AD19" t="str">
            <v>是</v>
          </cell>
          <cell r="AE19" t="str">
            <v>否</v>
          </cell>
        </row>
        <row r="19">
          <cell r="AG19" t="str">
            <v>卢润戈</v>
          </cell>
          <cell r="AH19" t="str">
            <v>可接受</v>
          </cell>
          <cell r="AI19" t="str">
            <v>8.0</v>
          </cell>
          <cell r="AJ19" t="str">
            <v>自主开展</v>
          </cell>
        </row>
        <row r="19">
          <cell r="AM19" t="str">
            <v>优</v>
          </cell>
          <cell r="AN19" t="str">
            <v>卢润戈</v>
          </cell>
          <cell r="AO19" t="str">
            <v>2023-09-15 14:55:00</v>
          </cell>
          <cell r="AP19" t="str">
            <v>执行中</v>
          </cell>
          <cell r="AQ19" t="str">
            <v>已审批</v>
          </cell>
          <cell r="AR19" t="str">
            <v>2023-01-15 02:00:41</v>
          </cell>
          <cell r="AS19" t="str">
            <v>临时性</v>
          </cell>
        </row>
        <row r="20">
          <cell r="A20" t="str">
            <v>华农站（110kV棠农线、110kV棠茶线华农乙支线）、华农站终端场（110kV棠农线、110kV棠茶线华农乙支线）、大丰路终端塔（110kV棠茶线、110kV棠农线）</v>
          </cell>
          <cell r="B20" t="str">
            <v>护套环流检测：华农站、大丰路终端塔</v>
          </cell>
          <cell r="C20" t="str">
            <v>已完成</v>
          </cell>
          <cell r="D20" t="str">
            <v>周计划</v>
          </cell>
          <cell r="E20" t="str">
            <v>SCWH0301230908010638</v>
          </cell>
          <cell r="F20" t="str">
            <v>测量</v>
          </cell>
          <cell r="G20" t="str">
            <v>2023-09-11 08:30:00</v>
          </cell>
          <cell r="H20" t="str">
            <v>2023-09-15 17:30:00</v>
          </cell>
          <cell r="I20" t="str">
            <v>输电管理二所</v>
          </cell>
          <cell r="J20" t="str">
            <v>天河数字输电运维中心第二小组</v>
          </cell>
          <cell r="K20" t="str">
            <v>中国南方电网有限责任公司/广东电网有限责任公司/广州供电局/输电管理二所/天河数字输电运维中心/天河数字输电运维中心第二小组</v>
          </cell>
        </row>
        <row r="20">
          <cell r="M20" t="str">
            <v>不停电</v>
          </cell>
          <cell r="N20" t="str">
            <v>2023-09-08</v>
          </cell>
          <cell r="O20" t="str">
            <v>2023-09-08 17:11:39</v>
          </cell>
          <cell r="P20" t="str">
            <v>2023-09-12 08:26:45</v>
          </cell>
          <cell r="Q20" t="str">
            <v>黄炜恒</v>
          </cell>
          <cell r="R20" t="str">
            <v>13719263323</v>
          </cell>
          <cell r="S20" t="str">
            <v>李华英</v>
          </cell>
          <cell r="T20" t="str">
            <v>2023-09-13 08:40:00</v>
          </cell>
          <cell r="U20" t="str">
            <v>2023-09-13 11:41:00</v>
          </cell>
          <cell r="V20" t="str">
            <v>手工录入</v>
          </cell>
          <cell r="W20" t="str">
            <v>卢润戈</v>
          </cell>
          <cell r="X20" t="str">
            <v>主网</v>
          </cell>
          <cell r="Y20" t="str">
            <v>生产类</v>
          </cell>
          <cell r="Z20" t="str">
            <v>输电电缆</v>
          </cell>
          <cell r="AA20" t="str">
            <v>110kV</v>
          </cell>
        </row>
        <row r="20">
          <cell r="AC20" t="str">
            <v>否</v>
          </cell>
          <cell r="AD20" t="str">
            <v>是</v>
          </cell>
          <cell r="AE20" t="str">
            <v>否</v>
          </cell>
          <cell r="AF20" t="str">
            <v>5</v>
          </cell>
          <cell r="AG20" t="str">
            <v>卢润戈</v>
          </cell>
          <cell r="AH20" t="str">
            <v>可接受</v>
          </cell>
          <cell r="AI20" t="str">
            <v>8.0</v>
          </cell>
          <cell r="AJ20" t="str">
            <v>自主开展</v>
          </cell>
        </row>
        <row r="20">
          <cell r="AM20" t="str">
            <v>优</v>
          </cell>
          <cell r="AN20" t="str">
            <v>卢润戈</v>
          </cell>
          <cell r="AO20" t="str">
            <v>2023-09-14 23:22:00</v>
          </cell>
          <cell r="AP20" t="str">
            <v>执行中</v>
          </cell>
        </row>
        <row r="20">
          <cell r="AR20" t="str">
            <v>2023-09-08 17:11:09</v>
          </cell>
          <cell r="AS20" t="str">
            <v>计划性</v>
          </cell>
        </row>
        <row r="21">
          <cell r="A21" t="str">
            <v>110kV陈田站;#01塔终端场;#03塔终端场</v>
          </cell>
          <cell r="B21" t="str">
            <v>终端红外测温、避雷器红外测温、护套环流检测：110kV凯陈夏苗航线、110kV凯陈夏隆线</v>
          </cell>
          <cell r="C21" t="str">
            <v>已完成</v>
          </cell>
          <cell r="D21" t="str">
            <v>年计划</v>
          </cell>
          <cell r="E21" t="str">
            <v>JH030120230116-002940</v>
          </cell>
          <cell r="F21" t="str">
            <v>测量</v>
          </cell>
          <cell r="G21" t="str">
            <v>2023-09-13 08:00:00</v>
          </cell>
          <cell r="H21" t="str">
            <v>2023-09-30 17:30:00</v>
          </cell>
          <cell r="I21" t="str">
            <v>输电管理二所</v>
          </cell>
          <cell r="J21" t="str">
            <v>白云数字输电运维中心第二小组</v>
          </cell>
          <cell r="K21" t="str">
            <v>中国南方电网有限责任公司/广东电网有限责任公司/广州供电局/输电管理二所/白云数字输电运维中心/白云数字输电运维中心第二小组</v>
          </cell>
        </row>
        <row r="21">
          <cell r="M21" t="str">
            <v>不停电</v>
          </cell>
          <cell r="N21" t="str">
            <v>2023-08-25</v>
          </cell>
          <cell r="O21" t="str">
            <v>2023-09-13 08:14:04</v>
          </cell>
          <cell r="P21" t="str">
            <v>2023-09-13 08:50:00</v>
          </cell>
          <cell r="Q21" t="str">
            <v>徐龙</v>
          </cell>
          <cell r="R21" t="str">
            <v>18102734865</v>
          </cell>
          <cell r="S21" t="str">
            <v>江泽辉</v>
          </cell>
          <cell r="T21" t="str">
            <v>2023-09-13 08:51:00</v>
          </cell>
          <cell r="U21" t="str">
            <v>2023-09-13 17:28:00</v>
          </cell>
          <cell r="V21" t="str">
            <v>手工录入</v>
          </cell>
          <cell r="W21" t="str">
            <v>何国雄</v>
          </cell>
          <cell r="X21" t="str">
            <v>主网</v>
          </cell>
          <cell r="Y21" t="str">
            <v>生产类</v>
          </cell>
          <cell r="Z21" t="str">
            <v>输电电缆</v>
          </cell>
          <cell r="AA21" t="str">
            <v>110kV</v>
          </cell>
        </row>
        <row r="21">
          <cell r="AC21" t="str">
            <v>否</v>
          </cell>
          <cell r="AD21" t="str">
            <v>是</v>
          </cell>
          <cell r="AE21" t="str">
            <v>否</v>
          </cell>
          <cell r="AF21" t="str">
            <v>5</v>
          </cell>
          <cell r="AG21" t="str">
            <v>陈志辉BZ</v>
          </cell>
          <cell r="AH21" t="str">
            <v>可接受</v>
          </cell>
          <cell r="AI21" t="str">
            <v>7.0</v>
          </cell>
          <cell r="AJ21" t="str">
            <v>自主开展</v>
          </cell>
        </row>
        <row r="21">
          <cell r="AM21" t="str">
            <v>优</v>
          </cell>
          <cell r="AN21" t="str">
            <v>陈志辉BZ</v>
          </cell>
          <cell r="AO21" t="str">
            <v>2023-09-14 11:07:00</v>
          </cell>
          <cell r="AP21" t="str">
            <v>执行中</v>
          </cell>
          <cell r="AQ21" t="str">
            <v>已审批</v>
          </cell>
          <cell r="AR21" t="str">
            <v>2023-01-16 10:35:40</v>
          </cell>
          <cell r="AS21" t="str">
            <v>计划性</v>
          </cell>
        </row>
        <row r="22">
          <cell r="A22" t="str">
            <v>北棠站（110kV热棠北骏线、110kV棠北骏乙线、110kV热北线）、骏景站（110kV热棠北骏线、110kV棠北骏乙线、110kV奥骏招线）</v>
          </cell>
          <cell r="B22" t="str">
            <v>终端红外检测：避雷器红外检测：护套环流检测：北棠站、骏景站</v>
          </cell>
          <cell r="C22" t="str">
            <v>已完成</v>
          </cell>
          <cell r="D22" t="str">
            <v>月计划</v>
          </cell>
          <cell r="E22" t="str">
            <v>JH030120230306-003422</v>
          </cell>
          <cell r="F22" t="str">
            <v>测量</v>
          </cell>
          <cell r="G22" t="str">
            <v>2023-09-01 08:30:00</v>
          </cell>
          <cell r="H22" t="str">
            <v>2023-10-31 17:30:00</v>
          </cell>
          <cell r="I22" t="str">
            <v>输电管理二所</v>
          </cell>
          <cell r="J22" t="str">
            <v>天河数字输电运维中心第二小组</v>
          </cell>
          <cell r="K22" t="str">
            <v>中国南方电网有限责任公司/广东电网有限责任公司/广州供电局/输电管理二所/天河数字输电运维中心/天河数字输电运维中心第二小组</v>
          </cell>
        </row>
        <row r="22">
          <cell r="M22" t="str">
            <v>不停电</v>
          </cell>
          <cell r="N22" t="str">
            <v>2023-09-01</v>
          </cell>
          <cell r="O22" t="str">
            <v>2023-09-12 08:45:55</v>
          </cell>
          <cell r="P22" t="str">
            <v>2023-09-13 09:00:00</v>
          </cell>
          <cell r="Q22" t="str">
            <v>卢玉嘉</v>
          </cell>
          <cell r="R22" t="str">
            <v>13580331880</v>
          </cell>
          <cell r="S22" t="str">
            <v>李伟杰</v>
          </cell>
          <cell r="T22" t="str">
            <v>2023-09-13 14:30:00</v>
          </cell>
          <cell r="U22" t="str">
            <v>2023-09-13 16:30:00</v>
          </cell>
          <cell r="V22" t="str">
            <v>手工录入</v>
          </cell>
          <cell r="W22" t="str">
            <v>卢润戈</v>
          </cell>
          <cell r="X22" t="str">
            <v>主网</v>
          </cell>
          <cell r="Y22" t="str">
            <v>生产类</v>
          </cell>
          <cell r="Z22" t="str">
            <v>输电电缆</v>
          </cell>
          <cell r="AA22" t="str">
            <v>110kV</v>
          </cell>
        </row>
        <row r="22">
          <cell r="AC22" t="str">
            <v>否</v>
          </cell>
          <cell r="AD22" t="str">
            <v>是</v>
          </cell>
          <cell r="AE22" t="str">
            <v>否</v>
          </cell>
        </row>
        <row r="22">
          <cell r="AG22" t="str">
            <v>卢润戈</v>
          </cell>
          <cell r="AH22" t="str">
            <v>可接受</v>
          </cell>
          <cell r="AI22" t="str">
            <v>8.0</v>
          </cell>
          <cell r="AJ22" t="str">
            <v>自主开展</v>
          </cell>
        </row>
        <row r="22">
          <cell r="AM22" t="str">
            <v>优</v>
          </cell>
          <cell r="AN22" t="str">
            <v>卢润戈</v>
          </cell>
          <cell r="AO22" t="str">
            <v>2023-09-13 17:12:00</v>
          </cell>
          <cell r="AP22" t="str">
            <v>执行中</v>
          </cell>
          <cell r="AQ22" t="str">
            <v>已审批</v>
          </cell>
          <cell r="AR22" t="str">
            <v>2023-03-06 13:19:33</v>
          </cell>
          <cell r="AS22" t="str">
            <v>临时性</v>
          </cell>
        </row>
        <row r="23">
          <cell r="A23" t="str">
            <v>西村电厂</v>
          </cell>
          <cell r="B23" t="str">
            <v>终端红外测温、避雷器红外测温、护套环流检测：110kV泮西线、110kV泮西线南湾丙支线、110kV西罗甲线、110kV西罗乙线。</v>
          </cell>
          <cell r="C23" t="str">
            <v>已完成</v>
          </cell>
          <cell r="D23" t="str">
            <v>年计划</v>
          </cell>
          <cell r="E23" t="str">
            <v>JH030120230116-002598</v>
          </cell>
          <cell r="F23" t="str">
            <v>测量</v>
          </cell>
          <cell r="G23" t="str">
            <v>2023-09-01 08:30:00</v>
          </cell>
          <cell r="H23" t="str">
            <v>2023-09-30 17:30:00</v>
          </cell>
          <cell r="I23" t="str">
            <v>输电管理二所</v>
          </cell>
          <cell r="J23" t="str">
            <v>白云数字输电运维中心第一小组</v>
          </cell>
          <cell r="K23" t="str">
            <v>中国南方电网有限责任公司/广东电网有限责任公司/广州供电局/输电管理二所/白云数字输电运维中心/白云数字输电运维中心第一小组</v>
          </cell>
        </row>
        <row r="23">
          <cell r="M23" t="str">
            <v>不停电</v>
          </cell>
          <cell r="N23" t="str">
            <v>2023-08-30</v>
          </cell>
          <cell r="O23" t="str">
            <v>2023-09-05 08:35:06</v>
          </cell>
          <cell r="P23" t="str">
            <v>2023-09-05 08:42:00</v>
          </cell>
          <cell r="Q23" t="str">
            <v>林杰</v>
          </cell>
          <cell r="R23" t="str">
            <v>13922126058</v>
          </cell>
          <cell r="S23" t="str">
            <v>陈少康</v>
          </cell>
          <cell r="T23" t="str">
            <v>2023-09-13 09:35:00</v>
          </cell>
          <cell r="U23" t="str">
            <v>2023-09-13 10:35:00</v>
          </cell>
          <cell r="V23" t="str">
            <v>手工录入</v>
          </cell>
          <cell r="W23" t="str">
            <v>何国雄</v>
          </cell>
          <cell r="X23" t="str">
            <v>主网</v>
          </cell>
          <cell r="Y23" t="str">
            <v>生产类</v>
          </cell>
          <cell r="Z23" t="str">
            <v>输电电缆</v>
          </cell>
          <cell r="AA23" t="str">
            <v>110kV</v>
          </cell>
        </row>
        <row r="23">
          <cell r="AC23" t="str">
            <v>否</v>
          </cell>
          <cell r="AD23" t="str">
            <v>是</v>
          </cell>
          <cell r="AE23" t="str">
            <v>否</v>
          </cell>
        </row>
        <row r="23">
          <cell r="AG23" t="str">
            <v>刘汉章</v>
          </cell>
          <cell r="AH23" t="str">
            <v>可接受</v>
          </cell>
          <cell r="AI23" t="str">
            <v>5.0</v>
          </cell>
          <cell r="AJ23" t="str">
            <v>自主开展</v>
          </cell>
        </row>
        <row r="23">
          <cell r="AM23" t="str">
            <v>优</v>
          </cell>
          <cell r="AN23" t="str">
            <v>刘汉章</v>
          </cell>
          <cell r="AO23" t="str">
            <v>2023-09-13 14:46:00</v>
          </cell>
          <cell r="AP23" t="str">
            <v>执行中</v>
          </cell>
          <cell r="AQ23" t="str">
            <v>已审批</v>
          </cell>
          <cell r="AR23" t="str">
            <v>2023-01-16 10:20:27</v>
          </cell>
          <cell r="AS23" t="str">
            <v>临时性</v>
          </cell>
        </row>
        <row r="24">
          <cell r="A24" t="str">
            <v>南湾站、源溪站</v>
          </cell>
          <cell r="B24" t="str">
            <v>终端红外测温、避雷器红外测温、护套环流检测：110kV泮南源甲线、110kV泮南源乙线、110kV泮西线南湾丙支线</v>
          </cell>
          <cell r="C24" t="str">
            <v>已完成</v>
          </cell>
          <cell r="D24" t="str">
            <v>年计划</v>
          </cell>
          <cell r="E24" t="str">
            <v>JH030120230116-002700</v>
          </cell>
          <cell r="F24" t="str">
            <v>测量</v>
          </cell>
          <cell r="G24" t="str">
            <v>2023-09-01 08:30:00</v>
          </cell>
          <cell r="H24" t="str">
            <v>2023-09-30 17:30:00</v>
          </cell>
          <cell r="I24" t="str">
            <v>输电管理二所</v>
          </cell>
          <cell r="J24" t="str">
            <v>白云数字输电运维中心第一小组</v>
          </cell>
          <cell r="K24" t="str">
            <v>中国南方电网有限责任公司/广东电网有限责任公司/广州供电局/输电管理二所/白云数字输电运维中心/白云数字输电运维中心第一小组</v>
          </cell>
        </row>
        <row r="24">
          <cell r="M24" t="str">
            <v>不停电</v>
          </cell>
          <cell r="N24" t="str">
            <v>2023-08-30</v>
          </cell>
          <cell r="O24" t="str">
            <v>2023-09-05 08:34:52</v>
          </cell>
          <cell r="P24" t="str">
            <v>2023-09-05 08:40:00</v>
          </cell>
          <cell r="Q24" t="str">
            <v>林杰</v>
          </cell>
          <cell r="R24" t="str">
            <v>13922126058</v>
          </cell>
          <cell r="S24" t="str">
            <v>陈少康</v>
          </cell>
          <cell r="T24" t="str">
            <v>2023-09-13 09:28:00</v>
          </cell>
          <cell r="U24" t="str">
            <v>2023-09-13 10:46:00</v>
          </cell>
          <cell r="V24" t="str">
            <v>手工录入</v>
          </cell>
          <cell r="W24" t="str">
            <v>何国雄</v>
          </cell>
          <cell r="X24" t="str">
            <v>主网</v>
          </cell>
          <cell r="Y24" t="str">
            <v>生产类</v>
          </cell>
          <cell r="Z24" t="str">
            <v>输电电缆</v>
          </cell>
          <cell r="AA24" t="str">
            <v>110kV</v>
          </cell>
        </row>
        <row r="24">
          <cell r="AC24" t="str">
            <v>否</v>
          </cell>
          <cell r="AD24" t="str">
            <v>是</v>
          </cell>
          <cell r="AE24" t="str">
            <v>否</v>
          </cell>
        </row>
        <row r="24">
          <cell r="AG24" t="str">
            <v>刘汉章</v>
          </cell>
          <cell r="AH24" t="str">
            <v>可接受</v>
          </cell>
          <cell r="AI24" t="str">
            <v>5.0</v>
          </cell>
          <cell r="AJ24" t="str">
            <v>自主开展</v>
          </cell>
        </row>
        <row r="24">
          <cell r="AM24" t="str">
            <v>优</v>
          </cell>
          <cell r="AN24" t="str">
            <v>刘汉章</v>
          </cell>
          <cell r="AO24" t="str">
            <v>2023-09-13 14:46:00</v>
          </cell>
          <cell r="AP24" t="str">
            <v>执行中</v>
          </cell>
          <cell r="AQ24" t="str">
            <v>已审批</v>
          </cell>
          <cell r="AR24" t="str">
            <v>2023-01-16 10:22:43</v>
          </cell>
          <cell r="AS24" t="str">
            <v>临时性</v>
          </cell>
        </row>
        <row r="25">
          <cell r="A25" t="str">
            <v>110kV林军芙线;110kV林军芙线杨屋甲支线;220kV文田乙线;220kV花文甲线;220kV文田甲线;220kV车林甲线;220kV车林乙线;220kV花文乙线</v>
          </cell>
          <cell r="B25" t="str">
            <v>护套环流检测：重要线路（9月）：110kV林军芙线、110kV林军芙线杨屋甲支线（110kV林益、军田、杨屋变电站、110kV山前大道终端场）；一般线路（7-9月）：220kV车林甲线、220kV车林乙线（220kV红棉大道终端场、220kV林益变电站）、220kV文田甲线、220kV文田乙线；关键线路（9月）：220kV花文甲线、220kV花文乙线（220kV文旅变电站、220kV百寿路终端场、220kV黄槐路终端场A场）。</v>
          </cell>
          <cell r="C25" t="str">
            <v>已完成</v>
          </cell>
          <cell r="D25" t="str">
            <v>年计划</v>
          </cell>
          <cell r="E25" t="str">
            <v>JH030120230102-003734</v>
          </cell>
          <cell r="F25" t="str">
            <v>测量</v>
          </cell>
          <cell r="G25" t="str">
            <v>2023-09-01 08:30:00</v>
          </cell>
          <cell r="H25" t="str">
            <v>2023-09-30 17:30:00</v>
          </cell>
          <cell r="I25" t="str">
            <v>输电管理二所</v>
          </cell>
          <cell r="J25" t="str">
            <v>花都数字输电运维中心第三小组</v>
          </cell>
          <cell r="K25" t="str">
            <v>中国南方电网有限责任公司/广东电网有限责任公司/广州供电局/输电管理二所/花都数字输电运维中心/花都数字输电运维中心第三小组</v>
          </cell>
        </row>
        <row r="25">
          <cell r="M25" t="str">
            <v>不停电</v>
          </cell>
          <cell r="N25" t="str">
            <v>2023-08-25</v>
          </cell>
          <cell r="O25" t="str">
            <v>2023-09-12 15:22:36</v>
          </cell>
          <cell r="P25" t="str">
            <v>2023-09-13 08:56:20</v>
          </cell>
          <cell r="Q25" t="str">
            <v>王雁南</v>
          </cell>
          <cell r="R25" t="str">
            <v>18824180617</v>
          </cell>
          <cell r="S25" t="str">
            <v>曾睿铨;高志辉;李刚;黎健民;窄毅栋;张礼树;钟誌;周永发</v>
          </cell>
          <cell r="T25" t="str">
            <v>2023-09-13 09:08:17</v>
          </cell>
          <cell r="U25" t="str">
            <v>2023-09-13 14:23:00</v>
          </cell>
          <cell r="V25" t="str">
            <v>手工录入</v>
          </cell>
          <cell r="W25" t="str">
            <v>曾睿铨</v>
          </cell>
          <cell r="X25" t="str">
            <v>主网</v>
          </cell>
          <cell r="Y25" t="str">
            <v>生产类</v>
          </cell>
          <cell r="Z25" t="str">
            <v>输电电缆</v>
          </cell>
          <cell r="AA25" t="str">
            <v>220kV</v>
          </cell>
        </row>
        <row r="25">
          <cell r="AC25" t="str">
            <v>否</v>
          </cell>
          <cell r="AD25" t="str">
            <v>是</v>
          </cell>
          <cell r="AE25" t="str">
            <v>否</v>
          </cell>
          <cell r="AF25" t="str">
            <v>5</v>
          </cell>
          <cell r="AG25" t="str">
            <v>钟誌</v>
          </cell>
          <cell r="AH25" t="str">
            <v>可接受</v>
          </cell>
          <cell r="AI25" t="str">
            <v>8.0</v>
          </cell>
          <cell r="AJ25" t="str">
            <v>自主开展</v>
          </cell>
        </row>
        <row r="25">
          <cell r="AL25" t="str">
            <v>2023-09-S7-040</v>
          </cell>
          <cell r="AM25" t="str">
            <v>优</v>
          </cell>
          <cell r="AN25" t="str">
            <v>钟誌</v>
          </cell>
          <cell r="AO25" t="str">
            <v>2023-09-13 14:41:00</v>
          </cell>
          <cell r="AP25" t="str">
            <v>执行中</v>
          </cell>
          <cell r="AQ25" t="str">
            <v>已审批</v>
          </cell>
          <cell r="AR25" t="str">
            <v>2023-01-02 23:25:56</v>
          </cell>
          <cell r="AS25" t="str">
            <v>计划性</v>
          </cell>
        </row>
        <row r="26">
          <cell r="A26" t="str">
            <v>启程站（110kV棠员东线启程甲支线）、启程终端塔（110kV棠员东线启程甲支线）</v>
          </cell>
          <cell r="B26" t="str">
            <v>终端红外检测：避雷器红外检测：护套环流检测：启程站、启程终端塔</v>
          </cell>
          <cell r="C26" t="str">
            <v>已完成</v>
          </cell>
          <cell r="D26" t="str">
            <v>月计划</v>
          </cell>
          <cell r="E26" t="str">
            <v>JH030120230306-003377</v>
          </cell>
          <cell r="F26" t="str">
            <v>测量</v>
          </cell>
          <cell r="G26" t="str">
            <v>2023-09-01 08:30:00</v>
          </cell>
          <cell r="H26" t="str">
            <v>2023-10-31 17:30:00</v>
          </cell>
          <cell r="I26" t="str">
            <v>输电管理二所</v>
          </cell>
          <cell r="J26" t="str">
            <v>天河数字输电运维中心第二小组</v>
          </cell>
          <cell r="K26" t="str">
            <v>中国南方电网有限责任公司/广东电网有限责任公司/广州供电局/输电管理二所/天河数字输电运维中心/天河数字输电运维中心第二小组</v>
          </cell>
        </row>
        <row r="26">
          <cell r="M26" t="str">
            <v>不停电</v>
          </cell>
          <cell r="N26" t="str">
            <v>2023-09-01</v>
          </cell>
          <cell r="O26" t="str">
            <v>2023-09-12 08:19:19</v>
          </cell>
          <cell r="P26" t="str">
            <v>2023-09-12 11:39:13</v>
          </cell>
          <cell r="Q26" t="str">
            <v>卢玉嘉</v>
          </cell>
          <cell r="R26" t="str">
            <v>13580331880</v>
          </cell>
          <cell r="S26" t="str">
            <v>李伟杰</v>
          </cell>
          <cell r="T26" t="str">
            <v>2023-09-12 09:30:00</v>
          </cell>
          <cell r="U26" t="str">
            <v>2023-09-12 15:32:00</v>
          </cell>
          <cell r="V26" t="str">
            <v>手工录入</v>
          </cell>
          <cell r="W26" t="str">
            <v>卢润戈</v>
          </cell>
          <cell r="X26" t="str">
            <v>主网</v>
          </cell>
          <cell r="Y26" t="str">
            <v>生产类</v>
          </cell>
          <cell r="Z26" t="str">
            <v>输电电缆</v>
          </cell>
          <cell r="AA26" t="str">
            <v>220kV</v>
          </cell>
        </row>
        <row r="26">
          <cell r="AC26" t="str">
            <v>否</v>
          </cell>
          <cell r="AD26" t="str">
            <v>是</v>
          </cell>
          <cell r="AE26" t="str">
            <v>否</v>
          </cell>
        </row>
        <row r="26">
          <cell r="AG26" t="str">
            <v>卢润戈</v>
          </cell>
          <cell r="AH26" t="str">
            <v>可接受</v>
          </cell>
          <cell r="AI26" t="str">
            <v>8.0</v>
          </cell>
          <cell r="AJ26" t="str">
            <v>自主开展</v>
          </cell>
        </row>
        <row r="26">
          <cell r="AM26" t="str">
            <v>优</v>
          </cell>
          <cell r="AN26" t="str">
            <v>卢润戈</v>
          </cell>
          <cell r="AO26" t="str">
            <v>2023-09-12 17:21:00</v>
          </cell>
          <cell r="AP26" t="str">
            <v>执行中</v>
          </cell>
          <cell r="AQ26" t="str">
            <v>已审批</v>
          </cell>
          <cell r="AR26" t="str">
            <v>2023-03-06 13:06:00</v>
          </cell>
          <cell r="AS26" t="str">
            <v>临时性</v>
          </cell>
        </row>
        <row r="27">
          <cell r="A27" t="str">
            <v>鹿鸣站（110kV航景鹿中较线、110kV鹿中较乙线、110kV鹿秀文盘伍线、110kV西流盘秀鹿线、110kV区鹿线、220kV罗鹿线、220kV天鹿线）、中旅站（110kV航景鹿中较线、110kV鹿中较乙线）、区庄站（110kV永区东线、110kV永区线、110kV区鹿线）</v>
          </cell>
          <cell r="B27" t="str">
            <v>终端红外检测：避雷器红外检测：护套环流检测：鹿鸣站、中旅站、区庄站</v>
          </cell>
          <cell r="C27" t="str">
            <v>已完成</v>
          </cell>
          <cell r="D27" t="str">
            <v>年计划</v>
          </cell>
          <cell r="E27" t="str">
            <v>JH030120230114-001567</v>
          </cell>
          <cell r="F27" t="str">
            <v>测量</v>
          </cell>
          <cell r="G27" t="str">
            <v>2023-09-01 08:30:00</v>
          </cell>
          <cell r="H27" t="str">
            <v>2023-09-30 17:30:00</v>
          </cell>
          <cell r="I27" t="str">
            <v>输电管理二所</v>
          </cell>
          <cell r="J27" t="str">
            <v>天河数字输电运维中心第二小组</v>
          </cell>
          <cell r="K27" t="str">
            <v>中国南方电网有限责任公司/广东电网有限责任公司/广州供电局/输电管理二所/天河数字输电运维中心/天河数字输电运维中心第二小组</v>
          </cell>
        </row>
        <row r="27">
          <cell r="M27" t="str">
            <v>不停电</v>
          </cell>
          <cell r="N27" t="str">
            <v>2023-09-01</v>
          </cell>
          <cell r="O27" t="str">
            <v>2023-09-12 08:05:51</v>
          </cell>
          <cell r="P27" t="str">
            <v>2023-09-12 09:05:00</v>
          </cell>
          <cell r="Q27" t="str">
            <v>李濛</v>
          </cell>
          <cell r="R27" t="str">
            <v>13163283118</v>
          </cell>
          <cell r="S27" t="str">
            <v>王艳萍</v>
          </cell>
          <cell r="T27" t="str">
            <v>2023-09-12 09:10:00</v>
          </cell>
          <cell r="U27" t="str">
            <v>2023-09-12 11:20:00</v>
          </cell>
          <cell r="V27" t="str">
            <v>手工录入</v>
          </cell>
          <cell r="W27" t="str">
            <v>卢润戈</v>
          </cell>
          <cell r="X27" t="str">
            <v>主网</v>
          </cell>
          <cell r="Y27" t="str">
            <v>生产类</v>
          </cell>
          <cell r="Z27" t="str">
            <v>输电电缆</v>
          </cell>
          <cell r="AA27" t="str">
            <v>220kV</v>
          </cell>
        </row>
        <row r="27">
          <cell r="AC27" t="str">
            <v>否</v>
          </cell>
          <cell r="AD27" t="str">
            <v>是</v>
          </cell>
          <cell r="AE27" t="str">
            <v>否</v>
          </cell>
        </row>
        <row r="27">
          <cell r="AG27" t="str">
            <v>卢润戈</v>
          </cell>
          <cell r="AH27" t="str">
            <v>可接受</v>
          </cell>
          <cell r="AI27" t="str">
            <v>8.0</v>
          </cell>
          <cell r="AJ27" t="str">
            <v>自主开展</v>
          </cell>
        </row>
        <row r="27">
          <cell r="AM27" t="str">
            <v>优</v>
          </cell>
          <cell r="AN27" t="str">
            <v>卢润戈</v>
          </cell>
          <cell r="AO27" t="str">
            <v>2023-09-12 17:20:00</v>
          </cell>
          <cell r="AP27" t="str">
            <v>执行中</v>
          </cell>
          <cell r="AQ27" t="str">
            <v>已审批</v>
          </cell>
          <cell r="AR27" t="str">
            <v>2023-01-14 23:51:02</v>
          </cell>
          <cell r="AS27" t="str">
            <v>临时性</v>
          </cell>
        </row>
        <row r="28">
          <cell r="A28" t="str">
            <v>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v>
          </cell>
          <cell r="B28" t="str">
            <v>终端红外检测：避雷器红外检测：护套环流检测：棠下站，棠下站终端场，员热站</v>
          </cell>
          <cell r="C28" t="str">
            <v>已完成</v>
          </cell>
          <cell r="D28" t="str">
            <v>年计划</v>
          </cell>
          <cell r="E28" t="str">
            <v>JH030120230115-000093</v>
          </cell>
          <cell r="F28" t="str">
            <v>测量</v>
          </cell>
          <cell r="G28" t="str">
            <v>2023-09-05 14:00:00</v>
          </cell>
          <cell r="H28" t="str">
            <v>2023-09-15 17:30:00</v>
          </cell>
          <cell r="I28" t="str">
            <v>输电管理二所</v>
          </cell>
          <cell r="J28" t="str">
            <v>天河数字输电运维中心第二小组</v>
          </cell>
          <cell r="K28" t="str">
            <v>中国南方电网有限责任公司/广东电网有限责任公司/广州供电局/输电管理二所/天河数字输电运维中心/天河数字输电运维中心第二小组</v>
          </cell>
        </row>
        <row r="28">
          <cell r="M28" t="str">
            <v>不停电</v>
          </cell>
          <cell r="N28" t="str">
            <v>2023-09-01</v>
          </cell>
          <cell r="O28" t="str">
            <v>2023-09-10 20:58:14</v>
          </cell>
          <cell r="P28" t="str">
            <v>2023-09-05 17:17:00</v>
          </cell>
          <cell r="Q28" t="str">
            <v>卢玉嘉</v>
          </cell>
          <cell r="R28" t="str">
            <v>13580331880</v>
          </cell>
          <cell r="S28" t="str">
            <v>李伟杰</v>
          </cell>
          <cell r="T28" t="str">
            <v>2023-09-05 18:00:00</v>
          </cell>
          <cell r="U28" t="str">
            <v>2023-09-12 11:24:00</v>
          </cell>
          <cell r="V28" t="str">
            <v>手工录入</v>
          </cell>
          <cell r="W28" t="str">
            <v>卢润戈</v>
          </cell>
          <cell r="X28" t="str">
            <v>主网</v>
          </cell>
          <cell r="Y28" t="str">
            <v>生产类</v>
          </cell>
          <cell r="Z28" t="str">
            <v>输电电缆</v>
          </cell>
          <cell r="AA28" t="str">
            <v>220kV</v>
          </cell>
        </row>
        <row r="28">
          <cell r="AC28" t="str">
            <v>否</v>
          </cell>
          <cell r="AD28" t="str">
            <v>是</v>
          </cell>
          <cell r="AE28" t="str">
            <v>否</v>
          </cell>
        </row>
        <row r="28">
          <cell r="AG28" t="str">
            <v>卢润戈</v>
          </cell>
          <cell r="AH28" t="str">
            <v>可接受</v>
          </cell>
          <cell r="AI28" t="str">
            <v>8.0</v>
          </cell>
          <cell r="AJ28" t="str">
            <v>自主开展</v>
          </cell>
        </row>
        <row r="28">
          <cell r="AM28" t="str">
            <v>优</v>
          </cell>
          <cell r="AN28" t="str">
            <v>卢润戈</v>
          </cell>
          <cell r="AO28" t="str">
            <v>2023-09-12 12:58:00</v>
          </cell>
          <cell r="AP28" t="str">
            <v>执行中</v>
          </cell>
          <cell r="AQ28" t="str">
            <v>已审批</v>
          </cell>
          <cell r="AR28" t="str">
            <v>2023-01-15 03:35:29</v>
          </cell>
          <cell r="AS28" t="str">
            <v>临时性</v>
          </cell>
        </row>
        <row r="29">
          <cell r="A29" t="str">
            <v>永福站（220kV犀永甲线、220kV麒永线、110kV永梅线、110kV永濂甲线、110kV永濂乙线、110kV天环龙永甲线、110kV永区线、110kV伍文东永线、110kV天环龙永乙线、110kV永区东线）、濂泉站（110kV永濂甲线、110kV永濂乙线）</v>
          </cell>
          <cell r="B29" t="str">
            <v>终端红外检测：避雷器红外检测：护套环流检测：永福（全站）、濂泉站</v>
          </cell>
          <cell r="C29" t="str">
            <v>已完成</v>
          </cell>
          <cell r="D29" t="str">
            <v>年计划</v>
          </cell>
          <cell r="E29" t="str">
            <v>JH030120230114-001576</v>
          </cell>
          <cell r="F29" t="str">
            <v>测量</v>
          </cell>
          <cell r="G29" t="str">
            <v>2023-09-01 08:30:00</v>
          </cell>
          <cell r="H29" t="str">
            <v>2023-09-30 17:30:00</v>
          </cell>
          <cell r="I29" t="str">
            <v>输电管理二所</v>
          </cell>
          <cell r="J29" t="str">
            <v>天河数字输电运维中心第二小组</v>
          </cell>
          <cell r="K29" t="str">
            <v>中国南方电网有限责任公司/广东电网有限责任公司/广州供电局/输电管理二所/天河数字输电运维中心/天河数字输电运维中心第二小组</v>
          </cell>
        </row>
        <row r="29">
          <cell r="M29" t="str">
            <v>不停电</v>
          </cell>
          <cell r="N29" t="str">
            <v>2023-09-01</v>
          </cell>
          <cell r="O29" t="str">
            <v>2023-09-11 08:55:57</v>
          </cell>
          <cell r="P29" t="str">
            <v>2023-09-11 08:35:00</v>
          </cell>
          <cell r="Q29" t="str">
            <v>卢润戈</v>
          </cell>
          <cell r="R29" t="str">
            <v>13570562369</v>
          </cell>
          <cell r="S29" t="str">
            <v>王艳萍</v>
          </cell>
          <cell r="T29" t="str">
            <v>2023-09-11 08:45:00</v>
          </cell>
          <cell r="U29" t="str">
            <v>2023-09-11 11:30:00</v>
          </cell>
          <cell r="V29" t="str">
            <v>手工录入</v>
          </cell>
          <cell r="W29" t="str">
            <v>卢润戈</v>
          </cell>
          <cell r="X29" t="str">
            <v>主网</v>
          </cell>
          <cell r="Y29" t="str">
            <v>生产类</v>
          </cell>
          <cell r="Z29" t="str">
            <v>输电电缆</v>
          </cell>
          <cell r="AA29" t="str">
            <v>220kV</v>
          </cell>
        </row>
        <row r="29">
          <cell r="AC29" t="str">
            <v>否</v>
          </cell>
          <cell r="AD29" t="str">
            <v>是</v>
          </cell>
          <cell r="AE29" t="str">
            <v>否</v>
          </cell>
        </row>
        <row r="29">
          <cell r="AG29" t="str">
            <v>卢润戈</v>
          </cell>
          <cell r="AH29" t="str">
            <v>可接受</v>
          </cell>
          <cell r="AI29" t="str">
            <v>8.0</v>
          </cell>
          <cell r="AJ29" t="str">
            <v>自主开展</v>
          </cell>
        </row>
        <row r="29">
          <cell r="AM29" t="str">
            <v>优</v>
          </cell>
          <cell r="AN29" t="str">
            <v>卢润戈</v>
          </cell>
          <cell r="AO29" t="str">
            <v>2023-09-11 11:37:00</v>
          </cell>
          <cell r="AP29" t="str">
            <v>执行中</v>
          </cell>
          <cell r="AQ29" t="str">
            <v>已审批</v>
          </cell>
          <cell r="AR29" t="str">
            <v>2023-01-14 23:57:48</v>
          </cell>
          <cell r="AS29" t="str">
            <v>临时性</v>
          </cell>
        </row>
        <row r="30">
          <cell r="A30" t="str">
            <v>环西站、三元里站</v>
          </cell>
          <cell r="B30" t="str">
            <v>终端红外检测、避雷器红外测温、护套环流检测：110kV环三甲线、110kV环三乙线</v>
          </cell>
          <cell r="C30" t="str">
            <v>已完成</v>
          </cell>
          <cell r="D30" t="str">
            <v>年计划</v>
          </cell>
          <cell r="E30" t="str">
            <v>JH030120230103-025223</v>
          </cell>
          <cell r="F30" t="str">
            <v>测量</v>
          </cell>
          <cell r="G30" t="str">
            <v>2023-09-01 08:30:00</v>
          </cell>
          <cell r="H30" t="str">
            <v>2023-09-30 17:30:00</v>
          </cell>
          <cell r="I30" t="str">
            <v>输电管理二所</v>
          </cell>
          <cell r="J30" t="str">
            <v>白云数字输电运维中心第一小组</v>
          </cell>
          <cell r="K30" t="str">
            <v>中国南方电网有限责任公司/广东电网有限责任公司/广州供电局/输电管理二所/白云数字输电运维中心/白云数字输电运维中心第一小组</v>
          </cell>
        </row>
        <row r="30">
          <cell r="M30" t="str">
            <v>不停电</v>
          </cell>
          <cell r="N30" t="str">
            <v>2023-08-30</v>
          </cell>
          <cell r="O30" t="str">
            <v>2023-09-06 08:20:06</v>
          </cell>
          <cell r="P30" t="str">
            <v>2023-09-06 11:01:00</v>
          </cell>
          <cell r="Q30" t="str">
            <v>卢秋庆</v>
          </cell>
          <cell r="R30" t="str">
            <v>13826291637</v>
          </cell>
          <cell r="S30" t="str">
            <v>刘汉章</v>
          </cell>
          <cell r="T30" t="str">
            <v>2023-09-06 11:03:00</v>
          </cell>
          <cell r="U30" t="str">
            <v>2023-09-06 12:15:00</v>
          </cell>
          <cell r="V30" t="str">
            <v>手工录入</v>
          </cell>
          <cell r="W30" t="str">
            <v>何国雄</v>
          </cell>
          <cell r="X30" t="str">
            <v>主网</v>
          </cell>
          <cell r="Y30" t="str">
            <v>生产类</v>
          </cell>
          <cell r="Z30" t="str">
            <v>输电电缆</v>
          </cell>
          <cell r="AA30" t="str">
            <v>110kV</v>
          </cell>
        </row>
        <row r="30">
          <cell r="AC30" t="str">
            <v>否</v>
          </cell>
          <cell r="AD30" t="str">
            <v>是</v>
          </cell>
          <cell r="AE30" t="str">
            <v>否</v>
          </cell>
        </row>
        <row r="30">
          <cell r="AG30" t="str">
            <v>刘汉章</v>
          </cell>
          <cell r="AH30" t="str">
            <v>可接受</v>
          </cell>
          <cell r="AI30" t="str">
            <v>5.0</v>
          </cell>
          <cell r="AJ30" t="str">
            <v>自主开展</v>
          </cell>
        </row>
        <row r="30">
          <cell r="AM30" t="str">
            <v>优</v>
          </cell>
          <cell r="AN30" t="str">
            <v>刘汉章</v>
          </cell>
          <cell r="AO30" t="str">
            <v>2023-09-06 16:54:00</v>
          </cell>
          <cell r="AP30" t="str">
            <v>执行中</v>
          </cell>
          <cell r="AQ30" t="str">
            <v>已审批</v>
          </cell>
          <cell r="AR30" t="str">
            <v>2023-01-03 14:50:48</v>
          </cell>
          <cell r="AS30" t="str">
            <v>临时性</v>
          </cell>
        </row>
      </sheetData>
      <sheetData sheetId="22"/>
      <sheetData sheetId="23"/>
      <sheetData sheetId="24"/>
      <sheetData sheetId="25"/>
      <sheetData sheetId="26"/>
    </sheetDataSet>
  </externalBook>
</externalLink>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H858"/>
  <sheetViews>
    <sheetView zoomScale="70" zoomScaleNormal="70" workbookViewId="0">
      <pane xSplit="7" topLeftCell="J1" activePane="topRight" state="frozen"/>
      <selection/>
      <selection pane="topRight" activeCell="A3" sqref="$A3:$XFD3"/>
    </sheetView>
  </sheetViews>
  <sheetFormatPr defaultColWidth="9" defaultRowHeight="14.25"/>
  <cols>
    <col min="1" max="1" width="5.25" style="531" customWidth="1"/>
    <col min="2" max="2" width="6.5" style="531" customWidth="1"/>
    <col min="3" max="3" width="5" style="531" customWidth="1"/>
    <col min="4" max="4" width="6.83333333333333" style="531" customWidth="1"/>
    <col min="5" max="5" width="12.25" style="532" customWidth="1"/>
    <col min="6" max="7" width="9.83333333333333" style="531" customWidth="1"/>
    <col min="8" max="8" width="34.4083333333333" style="531" customWidth="1"/>
    <col min="9" max="9" width="9.08333333333333" style="531" customWidth="1"/>
    <col min="10" max="10" width="8.5" style="531" customWidth="1"/>
    <col min="11" max="11" width="9.5" style="531" customWidth="1"/>
    <col min="12" max="12" width="10.1666666666667" style="531" customWidth="1"/>
    <col min="13" max="13" width="12.625" style="531" customWidth="1"/>
    <col min="14" max="14" width="13.625" style="531" customWidth="1"/>
    <col min="15" max="15" width="8.25" style="531" customWidth="1"/>
    <col min="16" max="16" width="11.5833333333333" style="531" customWidth="1"/>
    <col min="17" max="17" width="13.125" style="531" customWidth="1"/>
    <col min="18" max="18" width="10.75" style="531" customWidth="1"/>
    <col min="19" max="19" width="10.7333333333333" style="533" customWidth="1"/>
    <col min="20" max="20" width="7.58333333333333" style="531" customWidth="1"/>
    <col min="21" max="21" width="12" style="531" customWidth="1"/>
    <col min="22" max="22" width="12.9333333333333" style="531" customWidth="1"/>
    <col min="23" max="23" width="10.2916666666667" style="531" customWidth="1"/>
    <col min="24" max="24" width="8.33333333333333" style="531" customWidth="1"/>
    <col min="25" max="25" width="11.325" style="531" customWidth="1"/>
    <col min="26" max="26" width="11.175" style="531" customWidth="1"/>
    <col min="27" max="27" width="42.2" style="533" customWidth="1"/>
    <col min="28" max="28" width="15.5833333333333" style="531" customWidth="1"/>
    <col min="33" max="33" width="27.35" style="83" customWidth="1"/>
  </cols>
  <sheetData>
    <row r="1" ht="36" customHeight="1" spans="1:6">
      <c r="A1" s="534" t="s">
        <v>0</v>
      </c>
      <c r="B1" s="534"/>
      <c r="C1" s="534"/>
      <c r="D1" s="534"/>
      <c r="E1" s="534"/>
      <c r="F1" s="534"/>
    </row>
    <row r="2" s="489" customFormat="1" ht="22.5" spans="1:33">
      <c r="A2" s="535" t="s">
        <v>1</v>
      </c>
      <c r="B2" s="535"/>
      <c r="C2" s="535"/>
      <c r="D2" s="535"/>
      <c r="E2" s="535"/>
      <c r="F2" s="535"/>
      <c r="G2" s="535"/>
      <c r="H2" s="535"/>
      <c r="I2" s="535"/>
      <c r="J2" s="535"/>
      <c r="K2" s="535"/>
      <c r="L2" s="535"/>
      <c r="M2" s="535"/>
      <c r="N2" s="535"/>
      <c r="O2" s="535"/>
      <c r="P2" s="535"/>
      <c r="Q2" s="535"/>
      <c r="R2" s="535"/>
      <c r="S2" s="535"/>
      <c r="T2" s="535"/>
      <c r="U2" s="535"/>
      <c r="V2" s="537"/>
      <c r="W2" s="537"/>
      <c r="X2" s="537"/>
      <c r="Y2" s="537"/>
      <c r="Z2" s="537"/>
      <c r="AA2" s="537"/>
      <c r="AB2" s="539"/>
      <c r="AG2" s="542"/>
    </row>
    <row r="3" s="526" customFormat="1" ht="48" spans="1:33">
      <c r="A3" s="507" t="s">
        <v>2</v>
      </c>
      <c r="B3" s="507" t="s">
        <v>3</v>
      </c>
      <c r="C3" s="507" t="s">
        <v>4</v>
      </c>
      <c r="D3" s="507" t="s">
        <v>5</v>
      </c>
      <c r="E3" s="507" t="s">
        <v>6</v>
      </c>
      <c r="F3" s="507" t="s">
        <v>7</v>
      </c>
      <c r="G3" s="507" t="s">
        <v>8</v>
      </c>
      <c r="H3" s="507" t="s">
        <v>9</v>
      </c>
      <c r="I3" s="507" t="s">
        <v>10</v>
      </c>
      <c r="J3" s="507" t="s">
        <v>11</v>
      </c>
      <c r="K3" s="507" t="s">
        <v>12</v>
      </c>
      <c r="L3" s="507" t="s">
        <v>13</v>
      </c>
      <c r="M3" s="12" t="s">
        <v>14</v>
      </c>
      <c r="N3" s="12" t="s">
        <v>15</v>
      </c>
      <c r="O3" s="507" t="s">
        <v>16</v>
      </c>
      <c r="P3" s="507" t="s">
        <v>17</v>
      </c>
      <c r="Q3" s="496" t="s">
        <v>18</v>
      </c>
      <c r="R3" s="507" t="s">
        <v>19</v>
      </c>
      <c r="S3" s="507" t="s">
        <v>20</v>
      </c>
      <c r="T3" s="12" t="s">
        <v>21</v>
      </c>
      <c r="U3" s="13" t="s">
        <v>22</v>
      </c>
      <c r="V3" s="13" t="s">
        <v>23</v>
      </c>
      <c r="W3" s="13" t="s">
        <v>24</v>
      </c>
      <c r="X3" s="13" t="s">
        <v>25</v>
      </c>
      <c r="Y3" s="13" t="s">
        <v>26</v>
      </c>
      <c r="Z3" s="13" t="s">
        <v>27</v>
      </c>
      <c r="AA3" s="508" t="s">
        <v>28</v>
      </c>
      <c r="AB3" s="179" t="s">
        <v>29</v>
      </c>
      <c r="AC3" s="179" t="s">
        <v>30</v>
      </c>
      <c r="AD3" s="179" t="s">
        <v>31</v>
      </c>
      <c r="AE3" s="179" t="s">
        <v>32</v>
      </c>
      <c r="AF3" s="540" t="s">
        <v>33</v>
      </c>
      <c r="AG3" s="540"/>
    </row>
    <row r="4" s="308" customFormat="1" ht="180" spans="1:34">
      <c r="A4" s="28">
        <v>1</v>
      </c>
      <c r="B4" s="28" t="s">
        <v>34</v>
      </c>
      <c r="C4" s="28" t="s">
        <v>35</v>
      </c>
      <c r="D4" s="28" t="s">
        <v>36</v>
      </c>
      <c r="E4" s="28" t="s">
        <v>37</v>
      </c>
      <c r="F4" s="28" t="s">
        <v>38</v>
      </c>
      <c r="G4" s="28" t="s">
        <v>39</v>
      </c>
      <c r="H4" s="28" t="s">
        <v>40</v>
      </c>
      <c r="I4" s="28">
        <v>107</v>
      </c>
      <c r="J4" s="28">
        <v>448</v>
      </c>
      <c r="K4" s="28">
        <v>9</v>
      </c>
      <c r="L4" s="29"/>
      <c r="M4" s="536">
        <v>44986</v>
      </c>
      <c r="N4" s="502" t="s">
        <v>41</v>
      </c>
      <c r="O4" s="28" t="s">
        <v>42</v>
      </c>
      <c r="P4" s="58" t="s">
        <v>43</v>
      </c>
      <c r="Q4" s="29" t="s">
        <v>44</v>
      </c>
      <c r="R4" s="29" t="s">
        <v>45</v>
      </c>
      <c r="S4" s="29" t="s">
        <v>46</v>
      </c>
      <c r="T4" s="28">
        <v>448</v>
      </c>
      <c r="U4" s="4" t="s">
        <v>47</v>
      </c>
      <c r="V4" s="4" t="s">
        <v>48</v>
      </c>
      <c r="W4" s="15">
        <v>448</v>
      </c>
      <c r="X4" s="15">
        <v>448</v>
      </c>
      <c r="Y4" s="22">
        <v>1</v>
      </c>
      <c r="Z4" s="22">
        <v>1</v>
      </c>
      <c r="AA4" s="168"/>
      <c r="AB4" s="4" t="s">
        <v>49</v>
      </c>
      <c r="AC4" s="4" t="s">
        <v>50</v>
      </c>
      <c r="AD4" s="4"/>
      <c r="AE4" s="4"/>
      <c r="AF4" s="207"/>
      <c r="AG4" s="543"/>
      <c r="AH4" s="308" t="b">
        <f>IF(N4="2023年01月","2023年01月31日",IF(N4="2023年02月","2023年02月28日",IF(N4="2023年3月","2023年3月31日",IF(N4="2023年4月","2023年4月30日",IF(N4="2023年5月","2023年5月31日",IF(N4="2023年6月","2023年6月30日",IF(N4="2023年7月","2023年7月31日",IF(N4="2023年8月","2023年8月31日",IF(N4="2023年9月","2023年9月30日",IF(N4="2023年10月","2023年10月31日",IF(N4="2023年11月","2023年11月30日",IF(N4="2023年12月","2023年12月31日"))))))))))))</f>
        <v>0</v>
      </c>
    </row>
    <row r="5" s="308" customFormat="1" ht="96" spans="1:34">
      <c r="A5" s="28">
        <v>2</v>
      </c>
      <c r="B5" s="28" t="s">
        <v>34</v>
      </c>
      <c r="C5" s="28" t="s">
        <v>35</v>
      </c>
      <c r="D5" s="28" t="s">
        <v>36</v>
      </c>
      <c r="E5" s="28" t="s">
        <v>37</v>
      </c>
      <c r="F5" s="28" t="s">
        <v>38</v>
      </c>
      <c r="G5" s="28" t="s">
        <v>51</v>
      </c>
      <c r="H5" s="28" t="s">
        <v>52</v>
      </c>
      <c r="I5" s="28"/>
      <c r="J5" s="28"/>
      <c r="K5" s="28"/>
      <c r="L5" s="28">
        <v>48</v>
      </c>
      <c r="M5" s="536">
        <v>44986</v>
      </c>
      <c r="N5" s="502" t="s">
        <v>41</v>
      </c>
      <c r="O5" s="28" t="s">
        <v>42</v>
      </c>
      <c r="P5" s="58" t="s">
        <v>43</v>
      </c>
      <c r="Q5" s="29" t="s">
        <v>44</v>
      </c>
      <c r="R5" s="29" t="s">
        <v>45</v>
      </c>
      <c r="S5" s="29" t="s">
        <v>46</v>
      </c>
      <c r="T5" s="28">
        <v>48</v>
      </c>
      <c r="U5" s="4" t="s">
        <v>47</v>
      </c>
      <c r="V5" s="4" t="s">
        <v>48</v>
      </c>
      <c r="W5" s="15">
        <v>48</v>
      </c>
      <c r="X5" s="15">
        <v>48</v>
      </c>
      <c r="Y5" s="22">
        <v>1</v>
      </c>
      <c r="Z5" s="22">
        <v>1</v>
      </c>
      <c r="AA5" s="168"/>
      <c r="AB5" s="4" t="s">
        <v>49</v>
      </c>
      <c r="AC5" s="4" t="s">
        <v>50</v>
      </c>
      <c r="AD5" s="4"/>
      <c r="AE5" s="4"/>
      <c r="AF5" s="207"/>
      <c r="AG5" s="543"/>
      <c r="AH5" s="308" t="b">
        <f t="shared" ref="AH4:AH67" si="0">IF(N5="2023年01月","2023年01月31日",IF(N5="2023年02月","2023年02月28日",IF(N5="2023年3月","2023年3月31日",IF(N5="2023年4月","2023年4月30日",IF(N5="2023年5月","2023年5月31日",IF(N5="2023年6月","2023年6月30日",IF(N5="2023年7月","2023年7月31日",IF(N5="2023年8月","2023年8月31日",IF(N5="2023年9月","2023年9月30日",IF(N5="2023年10月","2023年10月31日",IF(N5="2023年11月","2023年11月30日",IF(N5="2023年12月","2023年12月31日"))))))))))))</f>
        <v>0</v>
      </c>
    </row>
    <row r="6" s="308" customFormat="1" ht="288" spans="1:34">
      <c r="A6" s="28">
        <v>3</v>
      </c>
      <c r="B6" s="28" t="s">
        <v>34</v>
      </c>
      <c r="C6" s="28" t="s">
        <v>35</v>
      </c>
      <c r="D6" s="28" t="s">
        <v>36</v>
      </c>
      <c r="E6" s="28" t="s">
        <v>37</v>
      </c>
      <c r="F6" s="28" t="s">
        <v>38</v>
      </c>
      <c r="G6" s="28" t="s">
        <v>51</v>
      </c>
      <c r="H6" s="28" t="s">
        <v>53</v>
      </c>
      <c r="I6" s="28"/>
      <c r="J6" s="28"/>
      <c r="K6" s="28"/>
      <c r="L6" s="28">
        <v>53</v>
      </c>
      <c r="M6" s="536">
        <v>44986</v>
      </c>
      <c r="N6" s="502" t="s">
        <v>41</v>
      </c>
      <c r="O6" s="28" t="s">
        <v>42</v>
      </c>
      <c r="P6" s="58" t="s">
        <v>43</v>
      </c>
      <c r="Q6" s="29" t="s">
        <v>44</v>
      </c>
      <c r="R6" s="29" t="s">
        <v>45</v>
      </c>
      <c r="S6" s="29" t="s">
        <v>46</v>
      </c>
      <c r="T6" s="28">
        <v>53</v>
      </c>
      <c r="U6" s="4" t="s">
        <v>47</v>
      </c>
      <c r="V6" s="4" t="s">
        <v>48</v>
      </c>
      <c r="W6" s="15">
        <v>53</v>
      </c>
      <c r="X6" s="15">
        <v>53</v>
      </c>
      <c r="Y6" s="22">
        <v>1</v>
      </c>
      <c r="Z6" s="22">
        <v>1</v>
      </c>
      <c r="AA6" s="168"/>
      <c r="AB6" s="4" t="s">
        <v>49</v>
      </c>
      <c r="AC6" s="4" t="s">
        <v>50</v>
      </c>
      <c r="AD6" s="4"/>
      <c r="AE6" s="4"/>
      <c r="AF6" s="207"/>
      <c r="AG6" s="543"/>
      <c r="AH6" s="308" t="b">
        <f t="shared" si="0"/>
        <v>0</v>
      </c>
    </row>
    <row r="7" s="308" customFormat="1" ht="180" spans="1:34">
      <c r="A7" s="28">
        <v>4</v>
      </c>
      <c r="B7" s="28" t="s">
        <v>34</v>
      </c>
      <c r="C7" s="28" t="s">
        <v>35</v>
      </c>
      <c r="D7" s="28" t="s">
        <v>36</v>
      </c>
      <c r="E7" s="28" t="s">
        <v>37</v>
      </c>
      <c r="F7" s="28" t="s">
        <v>38</v>
      </c>
      <c r="G7" s="28" t="s">
        <v>39</v>
      </c>
      <c r="H7" s="28" t="s">
        <v>40</v>
      </c>
      <c r="I7" s="28">
        <v>107</v>
      </c>
      <c r="J7" s="28">
        <v>448</v>
      </c>
      <c r="K7" s="28">
        <v>9</v>
      </c>
      <c r="L7" s="29"/>
      <c r="M7" s="536">
        <v>45170</v>
      </c>
      <c r="N7" s="502" t="s">
        <v>54</v>
      </c>
      <c r="O7" s="28" t="s">
        <v>42</v>
      </c>
      <c r="P7" s="58" t="s">
        <v>43</v>
      </c>
      <c r="Q7" s="29" t="s">
        <v>44</v>
      </c>
      <c r="R7" s="29" t="s">
        <v>45</v>
      </c>
      <c r="S7" s="29" t="s">
        <v>46</v>
      </c>
      <c r="T7" s="28">
        <v>448</v>
      </c>
      <c r="U7" s="4" t="s">
        <v>55</v>
      </c>
      <c r="V7" s="4" t="s">
        <v>56</v>
      </c>
      <c r="W7" s="15">
        <v>448</v>
      </c>
      <c r="X7" s="15">
        <v>448</v>
      </c>
      <c r="Y7" s="22">
        <v>1</v>
      </c>
      <c r="Z7" s="22">
        <v>1</v>
      </c>
      <c r="AA7" s="191"/>
      <c r="AB7" s="4" t="s">
        <v>57</v>
      </c>
      <c r="AC7" s="4" t="s">
        <v>50</v>
      </c>
      <c r="AD7" s="4"/>
      <c r="AE7" s="4"/>
      <c r="AF7" s="207"/>
      <c r="AG7" s="543"/>
      <c r="AH7" s="308" t="b">
        <f t="shared" si="0"/>
        <v>0</v>
      </c>
    </row>
    <row r="8" s="356" customFormat="1" ht="96" spans="1:34">
      <c r="A8" s="28">
        <v>5</v>
      </c>
      <c r="B8" s="28" t="s">
        <v>34</v>
      </c>
      <c r="C8" s="28" t="s">
        <v>35</v>
      </c>
      <c r="D8" s="28" t="s">
        <v>36</v>
      </c>
      <c r="E8" s="28" t="s">
        <v>37</v>
      </c>
      <c r="F8" s="28" t="s">
        <v>38</v>
      </c>
      <c r="G8" s="28" t="s">
        <v>51</v>
      </c>
      <c r="H8" s="28" t="s">
        <v>52</v>
      </c>
      <c r="I8" s="28"/>
      <c r="J8" s="28"/>
      <c r="K8" s="28"/>
      <c r="L8" s="28">
        <v>48</v>
      </c>
      <c r="M8" s="536">
        <v>45170</v>
      </c>
      <c r="N8" s="502" t="s">
        <v>54</v>
      </c>
      <c r="O8" s="28" t="s">
        <v>42</v>
      </c>
      <c r="P8" s="58" t="s">
        <v>43</v>
      </c>
      <c r="Q8" s="29" t="s">
        <v>44</v>
      </c>
      <c r="R8" s="29" t="s">
        <v>45</v>
      </c>
      <c r="S8" s="29" t="s">
        <v>46</v>
      </c>
      <c r="T8" s="28">
        <v>48</v>
      </c>
      <c r="U8" s="4" t="s">
        <v>55</v>
      </c>
      <c r="V8" s="4" t="s">
        <v>56</v>
      </c>
      <c r="W8" s="15">
        <v>48</v>
      </c>
      <c r="X8" s="15">
        <v>48</v>
      </c>
      <c r="Y8" s="22">
        <v>1</v>
      </c>
      <c r="Z8" s="22">
        <v>1</v>
      </c>
      <c r="AA8" s="191"/>
      <c r="AB8" s="4" t="s">
        <v>57</v>
      </c>
      <c r="AC8" s="4" t="s">
        <v>50</v>
      </c>
      <c r="AD8" s="4"/>
      <c r="AE8" s="4"/>
      <c r="AF8" s="541"/>
      <c r="AG8" s="543"/>
      <c r="AH8" s="308" t="b">
        <f t="shared" si="0"/>
        <v>0</v>
      </c>
    </row>
    <row r="9" s="356" customFormat="1" ht="288" spans="1:34">
      <c r="A9" s="28">
        <v>6</v>
      </c>
      <c r="B9" s="28" t="s">
        <v>34</v>
      </c>
      <c r="C9" s="28" t="s">
        <v>35</v>
      </c>
      <c r="D9" s="28" t="s">
        <v>36</v>
      </c>
      <c r="E9" s="28" t="s">
        <v>37</v>
      </c>
      <c r="F9" s="28" t="s">
        <v>38</v>
      </c>
      <c r="G9" s="28" t="s">
        <v>51</v>
      </c>
      <c r="H9" s="28" t="s">
        <v>53</v>
      </c>
      <c r="I9" s="28"/>
      <c r="J9" s="28"/>
      <c r="K9" s="28"/>
      <c r="L9" s="28">
        <v>53</v>
      </c>
      <c r="M9" s="536">
        <v>45170</v>
      </c>
      <c r="N9" s="502" t="s">
        <v>54</v>
      </c>
      <c r="O9" s="28" t="s">
        <v>42</v>
      </c>
      <c r="P9" s="58" t="s">
        <v>43</v>
      </c>
      <c r="Q9" s="29" t="s">
        <v>44</v>
      </c>
      <c r="R9" s="29" t="s">
        <v>45</v>
      </c>
      <c r="S9" s="29" t="s">
        <v>46</v>
      </c>
      <c r="T9" s="28">
        <v>53</v>
      </c>
      <c r="U9" s="4" t="s">
        <v>55</v>
      </c>
      <c r="V9" s="4" t="s">
        <v>56</v>
      </c>
      <c r="W9" s="15">
        <v>53</v>
      </c>
      <c r="X9" s="15">
        <v>53</v>
      </c>
      <c r="Y9" s="22">
        <v>1</v>
      </c>
      <c r="Z9" s="22">
        <v>1</v>
      </c>
      <c r="AA9" s="191"/>
      <c r="AB9" s="4" t="s">
        <v>57</v>
      </c>
      <c r="AC9" s="4" t="s">
        <v>50</v>
      </c>
      <c r="AD9" s="4"/>
      <c r="AE9" s="4"/>
      <c r="AF9" s="541"/>
      <c r="AG9" s="543"/>
      <c r="AH9" s="308" t="b">
        <f t="shared" si="0"/>
        <v>0</v>
      </c>
    </row>
    <row r="10" s="356" customFormat="1" ht="180" spans="1:34">
      <c r="A10" s="28">
        <v>7</v>
      </c>
      <c r="B10" s="28" t="s">
        <v>34</v>
      </c>
      <c r="C10" s="28" t="s">
        <v>35</v>
      </c>
      <c r="D10" s="28" t="s">
        <v>36</v>
      </c>
      <c r="E10" s="28" t="s">
        <v>37</v>
      </c>
      <c r="F10" s="28" t="s">
        <v>58</v>
      </c>
      <c r="G10" s="28" t="s">
        <v>39</v>
      </c>
      <c r="H10" s="28" t="s">
        <v>59</v>
      </c>
      <c r="I10" s="28">
        <v>109</v>
      </c>
      <c r="J10" s="28">
        <v>442</v>
      </c>
      <c r="K10" s="28">
        <v>9</v>
      </c>
      <c r="L10" s="29"/>
      <c r="M10" s="536">
        <v>44986</v>
      </c>
      <c r="N10" s="502" t="s">
        <v>41</v>
      </c>
      <c r="O10" s="28" t="s">
        <v>42</v>
      </c>
      <c r="P10" s="58" t="s">
        <v>43</v>
      </c>
      <c r="Q10" s="29" t="s">
        <v>44</v>
      </c>
      <c r="R10" s="29" t="s">
        <v>45</v>
      </c>
      <c r="S10" s="29" t="s">
        <v>46</v>
      </c>
      <c r="T10" s="28">
        <v>442</v>
      </c>
      <c r="U10" s="4" t="s">
        <v>47</v>
      </c>
      <c r="V10" s="4" t="s">
        <v>48</v>
      </c>
      <c r="W10" s="15">
        <v>442</v>
      </c>
      <c r="X10" s="15">
        <v>442</v>
      </c>
      <c r="Y10" s="22">
        <v>1</v>
      </c>
      <c r="Z10" s="22">
        <v>1</v>
      </c>
      <c r="AA10" s="168"/>
      <c r="AB10" s="4" t="s">
        <v>49</v>
      </c>
      <c r="AC10" s="4" t="s">
        <v>50</v>
      </c>
      <c r="AD10" s="4"/>
      <c r="AE10" s="4"/>
      <c r="AF10" s="541"/>
      <c r="AG10" s="543"/>
      <c r="AH10" s="308" t="b">
        <f t="shared" si="0"/>
        <v>0</v>
      </c>
    </row>
    <row r="11" s="527" customFormat="1" ht="24" spans="1:34">
      <c r="A11" s="28">
        <v>8</v>
      </c>
      <c r="B11" s="28" t="s">
        <v>34</v>
      </c>
      <c r="C11" s="28" t="s">
        <v>35</v>
      </c>
      <c r="D11" s="28" t="s">
        <v>36</v>
      </c>
      <c r="E11" s="28" t="s">
        <v>37</v>
      </c>
      <c r="F11" s="28" t="s">
        <v>58</v>
      </c>
      <c r="G11" s="28" t="s">
        <v>60</v>
      </c>
      <c r="H11" s="28" t="s">
        <v>61</v>
      </c>
      <c r="I11" s="28">
        <v>9</v>
      </c>
      <c r="J11" s="28">
        <v>108</v>
      </c>
      <c r="K11" s="28">
        <v>9</v>
      </c>
      <c r="L11" s="29"/>
      <c r="M11" s="536">
        <v>44986</v>
      </c>
      <c r="N11" s="502" t="s">
        <v>41</v>
      </c>
      <c r="O11" s="28" t="s">
        <v>42</v>
      </c>
      <c r="P11" s="58" t="s">
        <v>43</v>
      </c>
      <c r="Q11" s="29" t="s">
        <v>44</v>
      </c>
      <c r="R11" s="29" t="s">
        <v>45</v>
      </c>
      <c r="S11" s="29" t="s">
        <v>46</v>
      </c>
      <c r="T11" s="28">
        <v>108</v>
      </c>
      <c r="U11" s="4" t="s">
        <v>47</v>
      </c>
      <c r="V11" s="4" t="s">
        <v>48</v>
      </c>
      <c r="W11" s="15">
        <v>108</v>
      </c>
      <c r="X11" s="15">
        <v>108</v>
      </c>
      <c r="Y11" s="22">
        <v>1</v>
      </c>
      <c r="Z11" s="22">
        <v>1</v>
      </c>
      <c r="AA11" s="168"/>
      <c r="AB11" s="4" t="s">
        <v>49</v>
      </c>
      <c r="AC11" s="4" t="s">
        <v>50</v>
      </c>
      <c r="AD11" s="4"/>
      <c r="AE11" s="4"/>
      <c r="AF11" s="541"/>
      <c r="AG11" s="543"/>
      <c r="AH11" s="308" t="b">
        <f t="shared" si="0"/>
        <v>0</v>
      </c>
    </row>
    <row r="12" s="356" customFormat="1" ht="96" spans="1:34">
      <c r="A12" s="28">
        <v>9</v>
      </c>
      <c r="B12" s="28" t="s">
        <v>34</v>
      </c>
      <c r="C12" s="28" t="s">
        <v>35</v>
      </c>
      <c r="D12" s="28" t="s">
        <v>36</v>
      </c>
      <c r="E12" s="28" t="s">
        <v>37</v>
      </c>
      <c r="F12" s="28" t="s">
        <v>58</v>
      </c>
      <c r="G12" s="28" t="s">
        <v>51</v>
      </c>
      <c r="H12" s="28" t="s">
        <v>62</v>
      </c>
      <c r="I12" s="28"/>
      <c r="J12" s="28"/>
      <c r="K12" s="28"/>
      <c r="L12" s="28">
        <v>48</v>
      </c>
      <c r="M12" s="536">
        <v>44986</v>
      </c>
      <c r="N12" s="502" t="s">
        <v>41</v>
      </c>
      <c r="O12" s="28" t="s">
        <v>42</v>
      </c>
      <c r="P12" s="58" t="s">
        <v>43</v>
      </c>
      <c r="Q12" s="29" t="s">
        <v>44</v>
      </c>
      <c r="R12" s="29" t="s">
        <v>45</v>
      </c>
      <c r="S12" s="29" t="s">
        <v>46</v>
      </c>
      <c r="T12" s="28">
        <v>48</v>
      </c>
      <c r="U12" s="4" t="s">
        <v>47</v>
      </c>
      <c r="V12" s="4" t="s">
        <v>48</v>
      </c>
      <c r="W12" s="15">
        <v>48</v>
      </c>
      <c r="X12" s="15">
        <v>48</v>
      </c>
      <c r="Y12" s="22">
        <v>1</v>
      </c>
      <c r="Z12" s="22">
        <v>1</v>
      </c>
      <c r="AA12" s="168"/>
      <c r="AB12" s="4" t="s">
        <v>49</v>
      </c>
      <c r="AC12" s="4" t="s">
        <v>50</v>
      </c>
      <c r="AD12" s="4"/>
      <c r="AE12" s="4"/>
      <c r="AF12" s="541"/>
      <c r="AG12" s="543"/>
      <c r="AH12" s="308" t="b">
        <f t="shared" si="0"/>
        <v>0</v>
      </c>
    </row>
    <row r="13" s="356" customFormat="1" ht="300" spans="1:34">
      <c r="A13" s="28">
        <v>10</v>
      </c>
      <c r="B13" s="28" t="s">
        <v>34</v>
      </c>
      <c r="C13" s="28" t="s">
        <v>35</v>
      </c>
      <c r="D13" s="28" t="s">
        <v>36</v>
      </c>
      <c r="E13" s="28" t="s">
        <v>37</v>
      </c>
      <c r="F13" s="28" t="s">
        <v>58</v>
      </c>
      <c r="G13" s="28" t="s">
        <v>51</v>
      </c>
      <c r="H13" s="28" t="s">
        <v>63</v>
      </c>
      <c r="I13" s="28"/>
      <c r="J13" s="28"/>
      <c r="K13" s="28"/>
      <c r="L13" s="28">
        <v>57</v>
      </c>
      <c r="M13" s="536">
        <v>44986</v>
      </c>
      <c r="N13" s="502" t="s">
        <v>41</v>
      </c>
      <c r="O13" s="28" t="s">
        <v>42</v>
      </c>
      <c r="P13" s="58" t="s">
        <v>43</v>
      </c>
      <c r="Q13" s="29" t="s">
        <v>44</v>
      </c>
      <c r="R13" s="29" t="s">
        <v>45</v>
      </c>
      <c r="S13" s="29" t="s">
        <v>46</v>
      </c>
      <c r="T13" s="28">
        <v>57</v>
      </c>
      <c r="U13" s="4" t="s">
        <v>47</v>
      </c>
      <c r="V13" s="4" t="s">
        <v>48</v>
      </c>
      <c r="W13" s="15">
        <v>57</v>
      </c>
      <c r="X13" s="15">
        <v>57</v>
      </c>
      <c r="Y13" s="22">
        <v>1</v>
      </c>
      <c r="Z13" s="22">
        <v>1</v>
      </c>
      <c r="AA13" s="168"/>
      <c r="AB13" s="4" t="s">
        <v>49</v>
      </c>
      <c r="AC13" s="4" t="s">
        <v>50</v>
      </c>
      <c r="AD13" s="4"/>
      <c r="AE13" s="4"/>
      <c r="AF13" s="541"/>
      <c r="AG13" s="543"/>
      <c r="AH13" s="308" t="b">
        <f t="shared" si="0"/>
        <v>0</v>
      </c>
    </row>
    <row r="14" s="356" customFormat="1" ht="180" spans="1:34">
      <c r="A14" s="28">
        <v>11</v>
      </c>
      <c r="B14" s="28" t="s">
        <v>34</v>
      </c>
      <c r="C14" s="28" t="s">
        <v>35</v>
      </c>
      <c r="D14" s="28" t="s">
        <v>36</v>
      </c>
      <c r="E14" s="28" t="s">
        <v>37</v>
      </c>
      <c r="F14" s="28" t="s">
        <v>58</v>
      </c>
      <c r="G14" s="28" t="s">
        <v>39</v>
      </c>
      <c r="H14" s="28" t="s">
        <v>59</v>
      </c>
      <c r="I14" s="28">
        <v>109</v>
      </c>
      <c r="J14" s="28">
        <v>442</v>
      </c>
      <c r="K14" s="28">
        <v>9</v>
      </c>
      <c r="L14" s="29"/>
      <c r="M14" s="536">
        <v>45170</v>
      </c>
      <c r="N14" s="502" t="s">
        <v>54</v>
      </c>
      <c r="O14" s="28" t="s">
        <v>42</v>
      </c>
      <c r="P14" s="58" t="s">
        <v>43</v>
      </c>
      <c r="Q14" s="29" t="s">
        <v>44</v>
      </c>
      <c r="R14" s="29" t="s">
        <v>45</v>
      </c>
      <c r="S14" s="29" t="s">
        <v>46</v>
      </c>
      <c r="T14" s="28">
        <v>442</v>
      </c>
      <c r="U14" s="4" t="s">
        <v>55</v>
      </c>
      <c r="V14" s="4" t="s">
        <v>56</v>
      </c>
      <c r="W14" s="15">
        <v>442</v>
      </c>
      <c r="X14" s="15">
        <v>442</v>
      </c>
      <c r="Y14" s="22">
        <v>1</v>
      </c>
      <c r="Z14" s="22">
        <v>1</v>
      </c>
      <c r="AA14" s="191"/>
      <c r="AB14" s="4" t="s">
        <v>57</v>
      </c>
      <c r="AC14" s="4" t="s">
        <v>50</v>
      </c>
      <c r="AD14" s="4"/>
      <c r="AE14" s="4"/>
      <c r="AF14" s="541"/>
      <c r="AG14" s="543"/>
      <c r="AH14" s="308" t="b">
        <f t="shared" si="0"/>
        <v>0</v>
      </c>
    </row>
    <row r="15" s="527" customFormat="1" ht="24" spans="1:34">
      <c r="A15" s="28">
        <v>12</v>
      </c>
      <c r="B15" s="28" t="s">
        <v>34</v>
      </c>
      <c r="C15" s="28" t="s">
        <v>35</v>
      </c>
      <c r="D15" s="28" t="s">
        <v>36</v>
      </c>
      <c r="E15" s="28" t="s">
        <v>37</v>
      </c>
      <c r="F15" s="28" t="s">
        <v>58</v>
      </c>
      <c r="G15" s="28" t="s">
        <v>60</v>
      </c>
      <c r="H15" s="28" t="s">
        <v>61</v>
      </c>
      <c r="I15" s="28">
        <v>9</v>
      </c>
      <c r="J15" s="28">
        <v>108</v>
      </c>
      <c r="K15" s="28">
        <v>9</v>
      </c>
      <c r="L15" s="29"/>
      <c r="M15" s="536">
        <v>45170</v>
      </c>
      <c r="N15" s="502" t="s">
        <v>54</v>
      </c>
      <c r="O15" s="28" t="s">
        <v>42</v>
      </c>
      <c r="P15" s="58" t="s">
        <v>43</v>
      </c>
      <c r="Q15" s="29" t="s">
        <v>44</v>
      </c>
      <c r="R15" s="29" t="s">
        <v>45</v>
      </c>
      <c r="S15" s="29" t="s">
        <v>46</v>
      </c>
      <c r="T15" s="28">
        <v>108</v>
      </c>
      <c r="U15" s="4" t="s">
        <v>55</v>
      </c>
      <c r="V15" s="4" t="s">
        <v>56</v>
      </c>
      <c r="W15" s="15">
        <v>108</v>
      </c>
      <c r="X15" s="15">
        <v>108</v>
      </c>
      <c r="Y15" s="22">
        <v>1</v>
      </c>
      <c r="Z15" s="22">
        <v>1</v>
      </c>
      <c r="AA15" s="191"/>
      <c r="AB15" s="4" t="s">
        <v>57</v>
      </c>
      <c r="AC15" s="4" t="s">
        <v>50</v>
      </c>
      <c r="AD15" s="4"/>
      <c r="AE15" s="4"/>
      <c r="AF15" s="541"/>
      <c r="AG15" s="543"/>
      <c r="AH15" s="308" t="b">
        <f t="shared" si="0"/>
        <v>0</v>
      </c>
    </row>
    <row r="16" s="356" customFormat="1" ht="96" spans="1:34">
      <c r="A16" s="28">
        <v>13</v>
      </c>
      <c r="B16" s="28" t="s">
        <v>34</v>
      </c>
      <c r="C16" s="28" t="s">
        <v>35</v>
      </c>
      <c r="D16" s="28" t="s">
        <v>36</v>
      </c>
      <c r="E16" s="28" t="s">
        <v>37</v>
      </c>
      <c r="F16" s="28" t="s">
        <v>58</v>
      </c>
      <c r="G16" s="28" t="s">
        <v>51</v>
      </c>
      <c r="H16" s="28" t="s">
        <v>62</v>
      </c>
      <c r="I16" s="28"/>
      <c r="J16" s="28"/>
      <c r="K16" s="28"/>
      <c r="L16" s="28">
        <v>48</v>
      </c>
      <c r="M16" s="536">
        <v>45170</v>
      </c>
      <c r="N16" s="502" t="s">
        <v>54</v>
      </c>
      <c r="O16" s="28" t="s">
        <v>42</v>
      </c>
      <c r="P16" s="58" t="s">
        <v>43</v>
      </c>
      <c r="Q16" s="29" t="s">
        <v>44</v>
      </c>
      <c r="R16" s="29" t="s">
        <v>45</v>
      </c>
      <c r="S16" s="29" t="s">
        <v>46</v>
      </c>
      <c r="T16" s="28">
        <v>48</v>
      </c>
      <c r="U16" s="4" t="s">
        <v>55</v>
      </c>
      <c r="V16" s="4" t="s">
        <v>56</v>
      </c>
      <c r="W16" s="15">
        <v>48</v>
      </c>
      <c r="X16" s="15">
        <v>48</v>
      </c>
      <c r="Y16" s="22">
        <v>1</v>
      </c>
      <c r="Z16" s="22">
        <v>1</v>
      </c>
      <c r="AA16" s="191"/>
      <c r="AB16" s="4" t="s">
        <v>57</v>
      </c>
      <c r="AC16" s="4" t="s">
        <v>50</v>
      </c>
      <c r="AD16" s="4"/>
      <c r="AE16" s="4"/>
      <c r="AF16" s="541"/>
      <c r="AG16" s="543"/>
      <c r="AH16" s="308" t="b">
        <f t="shared" si="0"/>
        <v>0</v>
      </c>
    </row>
    <row r="17" s="356" customFormat="1" ht="300" spans="1:34">
      <c r="A17" s="28">
        <v>14</v>
      </c>
      <c r="B17" s="28" t="s">
        <v>34</v>
      </c>
      <c r="C17" s="28" t="s">
        <v>35</v>
      </c>
      <c r="D17" s="28" t="s">
        <v>36</v>
      </c>
      <c r="E17" s="28" t="s">
        <v>37</v>
      </c>
      <c r="F17" s="28" t="s">
        <v>58</v>
      </c>
      <c r="G17" s="28" t="s">
        <v>51</v>
      </c>
      <c r="H17" s="28" t="s">
        <v>63</v>
      </c>
      <c r="I17" s="28"/>
      <c r="J17" s="28"/>
      <c r="K17" s="28"/>
      <c r="L17" s="28">
        <v>57</v>
      </c>
      <c r="M17" s="536">
        <v>45170</v>
      </c>
      <c r="N17" s="502" t="s">
        <v>54</v>
      </c>
      <c r="O17" s="28" t="s">
        <v>42</v>
      </c>
      <c r="P17" s="58" t="s">
        <v>43</v>
      </c>
      <c r="Q17" s="29" t="s">
        <v>44</v>
      </c>
      <c r="R17" s="29" t="s">
        <v>45</v>
      </c>
      <c r="S17" s="29" t="s">
        <v>46</v>
      </c>
      <c r="T17" s="28">
        <v>57</v>
      </c>
      <c r="U17" s="4" t="s">
        <v>55</v>
      </c>
      <c r="V17" s="4" t="s">
        <v>56</v>
      </c>
      <c r="W17" s="15">
        <v>57</v>
      </c>
      <c r="X17" s="15">
        <v>57</v>
      </c>
      <c r="Y17" s="22">
        <v>1</v>
      </c>
      <c r="Z17" s="22">
        <v>1</v>
      </c>
      <c r="AA17" s="191"/>
      <c r="AB17" s="4" t="s">
        <v>57</v>
      </c>
      <c r="AC17" s="4" t="s">
        <v>50</v>
      </c>
      <c r="AD17" s="4"/>
      <c r="AE17" s="4"/>
      <c r="AF17" s="541"/>
      <c r="AG17" s="543"/>
      <c r="AH17" s="308" t="b">
        <f t="shared" si="0"/>
        <v>0</v>
      </c>
    </row>
    <row r="18" s="308" customFormat="1" ht="120" spans="1:34">
      <c r="A18" s="28">
        <v>15</v>
      </c>
      <c r="B18" s="28" t="s">
        <v>34</v>
      </c>
      <c r="C18" s="28" t="s">
        <v>35</v>
      </c>
      <c r="D18" s="28" t="s">
        <v>36</v>
      </c>
      <c r="E18" s="28" t="s">
        <v>37</v>
      </c>
      <c r="F18" s="28" t="s">
        <v>64</v>
      </c>
      <c r="G18" s="28" t="s">
        <v>39</v>
      </c>
      <c r="H18" s="28" t="s">
        <v>65</v>
      </c>
      <c r="I18" s="28">
        <v>24</v>
      </c>
      <c r="J18" s="28">
        <v>102</v>
      </c>
      <c r="K18" s="28">
        <v>9</v>
      </c>
      <c r="L18" s="29"/>
      <c r="M18" s="536">
        <v>44986</v>
      </c>
      <c r="N18" s="502" t="s">
        <v>41</v>
      </c>
      <c r="O18" s="28" t="s">
        <v>42</v>
      </c>
      <c r="P18" s="58" t="s">
        <v>43</v>
      </c>
      <c r="Q18" s="29" t="s">
        <v>44</v>
      </c>
      <c r="R18" s="29" t="s">
        <v>45</v>
      </c>
      <c r="S18" s="29" t="s">
        <v>46</v>
      </c>
      <c r="T18" s="28">
        <v>102</v>
      </c>
      <c r="U18" s="538">
        <v>45014</v>
      </c>
      <c r="V18" s="538">
        <v>45014</v>
      </c>
      <c r="W18" s="15">
        <v>102</v>
      </c>
      <c r="X18" s="15">
        <v>102</v>
      </c>
      <c r="Y18" s="22">
        <v>1</v>
      </c>
      <c r="Z18" s="22">
        <v>1</v>
      </c>
      <c r="AA18" s="168" t="s">
        <v>66</v>
      </c>
      <c r="AB18" s="4" t="s">
        <v>67</v>
      </c>
      <c r="AC18" s="4" t="s">
        <v>50</v>
      </c>
      <c r="AD18" s="4"/>
      <c r="AE18" s="4"/>
      <c r="AF18" s="207"/>
      <c r="AG18" s="543"/>
      <c r="AH18" s="308" t="b">
        <f t="shared" si="0"/>
        <v>0</v>
      </c>
    </row>
    <row r="19" s="308" customFormat="1" ht="120" spans="1:34">
      <c r="A19" s="28">
        <v>16</v>
      </c>
      <c r="B19" s="28" t="s">
        <v>34</v>
      </c>
      <c r="C19" s="28" t="s">
        <v>35</v>
      </c>
      <c r="D19" s="28" t="s">
        <v>36</v>
      </c>
      <c r="E19" s="28" t="s">
        <v>37</v>
      </c>
      <c r="F19" s="28" t="s">
        <v>64</v>
      </c>
      <c r="G19" s="28" t="s">
        <v>51</v>
      </c>
      <c r="H19" s="28" t="s">
        <v>68</v>
      </c>
      <c r="I19" s="28"/>
      <c r="J19" s="28"/>
      <c r="K19" s="28"/>
      <c r="L19" s="28">
        <v>13</v>
      </c>
      <c r="M19" s="536">
        <v>44986</v>
      </c>
      <c r="N19" s="502" t="s">
        <v>41</v>
      </c>
      <c r="O19" s="28" t="s">
        <v>42</v>
      </c>
      <c r="P19" s="58" t="s">
        <v>43</v>
      </c>
      <c r="Q19" s="29" t="s">
        <v>44</v>
      </c>
      <c r="R19" s="29" t="s">
        <v>45</v>
      </c>
      <c r="S19" s="29" t="s">
        <v>46</v>
      </c>
      <c r="T19" s="28">
        <v>13</v>
      </c>
      <c r="U19" s="538">
        <v>45014</v>
      </c>
      <c r="V19" s="538">
        <v>45014</v>
      </c>
      <c r="W19" s="15">
        <v>13</v>
      </c>
      <c r="X19" s="15">
        <v>13</v>
      </c>
      <c r="Y19" s="22">
        <v>1</v>
      </c>
      <c r="Z19" s="22">
        <v>1</v>
      </c>
      <c r="AA19" s="168" t="s">
        <v>66</v>
      </c>
      <c r="AB19" s="4" t="s">
        <v>67</v>
      </c>
      <c r="AC19" s="4" t="s">
        <v>50</v>
      </c>
      <c r="AD19" s="4"/>
      <c r="AE19" s="4"/>
      <c r="AF19" s="207"/>
      <c r="AG19" s="543"/>
      <c r="AH19" s="308" t="b">
        <f t="shared" si="0"/>
        <v>0</v>
      </c>
    </row>
    <row r="20" s="308" customFormat="1" ht="120" spans="1:34">
      <c r="A20" s="28">
        <v>17</v>
      </c>
      <c r="B20" s="28" t="s">
        <v>34</v>
      </c>
      <c r="C20" s="28" t="s">
        <v>35</v>
      </c>
      <c r="D20" s="28" t="s">
        <v>36</v>
      </c>
      <c r="E20" s="28" t="s">
        <v>37</v>
      </c>
      <c r="F20" s="28" t="s">
        <v>64</v>
      </c>
      <c r="G20" s="28" t="s">
        <v>51</v>
      </c>
      <c r="H20" s="28" t="s">
        <v>69</v>
      </c>
      <c r="I20" s="28"/>
      <c r="J20" s="28"/>
      <c r="K20" s="28"/>
      <c r="L20" s="28">
        <v>8</v>
      </c>
      <c r="M20" s="536">
        <v>44986</v>
      </c>
      <c r="N20" s="502" t="s">
        <v>41</v>
      </c>
      <c r="O20" s="28" t="s">
        <v>42</v>
      </c>
      <c r="P20" s="58" t="s">
        <v>43</v>
      </c>
      <c r="Q20" s="29" t="s">
        <v>44</v>
      </c>
      <c r="R20" s="29" t="s">
        <v>45</v>
      </c>
      <c r="S20" s="29" t="s">
        <v>46</v>
      </c>
      <c r="T20" s="28">
        <v>8</v>
      </c>
      <c r="U20" s="538">
        <v>45014</v>
      </c>
      <c r="V20" s="538">
        <v>45014</v>
      </c>
      <c r="W20" s="15">
        <v>8</v>
      </c>
      <c r="X20" s="15">
        <v>8</v>
      </c>
      <c r="Y20" s="22">
        <v>1</v>
      </c>
      <c r="Z20" s="22">
        <v>1</v>
      </c>
      <c r="AA20" s="168" t="s">
        <v>66</v>
      </c>
      <c r="AB20" s="4" t="s">
        <v>67</v>
      </c>
      <c r="AC20" s="4" t="s">
        <v>50</v>
      </c>
      <c r="AD20" s="4"/>
      <c r="AE20" s="4"/>
      <c r="AF20" s="207"/>
      <c r="AG20" s="543"/>
      <c r="AH20" s="308" t="b">
        <f t="shared" si="0"/>
        <v>0</v>
      </c>
    </row>
    <row r="21" s="308" customFormat="1" ht="48" spans="1:34">
      <c r="A21" s="28">
        <v>18</v>
      </c>
      <c r="B21" s="28" t="s">
        <v>34</v>
      </c>
      <c r="C21" s="28" t="s">
        <v>35</v>
      </c>
      <c r="D21" s="28" t="s">
        <v>36</v>
      </c>
      <c r="E21" s="28" t="s">
        <v>37</v>
      </c>
      <c r="F21" s="28" t="s">
        <v>64</v>
      </c>
      <c r="G21" s="28" t="s">
        <v>39</v>
      </c>
      <c r="H21" s="28" t="s">
        <v>65</v>
      </c>
      <c r="I21" s="28">
        <v>24</v>
      </c>
      <c r="J21" s="28">
        <v>102</v>
      </c>
      <c r="K21" s="28">
        <v>9</v>
      </c>
      <c r="L21" s="29"/>
      <c r="M21" s="536">
        <v>45170</v>
      </c>
      <c r="N21" s="502" t="s">
        <v>54</v>
      </c>
      <c r="O21" s="28" t="s">
        <v>42</v>
      </c>
      <c r="P21" s="58" t="s">
        <v>43</v>
      </c>
      <c r="Q21" s="29" t="s">
        <v>44</v>
      </c>
      <c r="R21" s="29" t="s">
        <v>45</v>
      </c>
      <c r="S21" s="29" t="s">
        <v>46</v>
      </c>
      <c r="T21" s="28">
        <v>102</v>
      </c>
      <c r="U21" s="4" t="s">
        <v>70</v>
      </c>
      <c r="V21" s="4" t="s">
        <v>71</v>
      </c>
      <c r="W21" s="15">
        <v>102</v>
      </c>
      <c r="X21" s="15">
        <v>102</v>
      </c>
      <c r="Y21" s="22">
        <v>1</v>
      </c>
      <c r="Z21" s="22">
        <v>1</v>
      </c>
      <c r="AA21" s="191"/>
      <c r="AB21" s="4" t="s">
        <v>72</v>
      </c>
      <c r="AC21" s="4" t="s">
        <v>50</v>
      </c>
      <c r="AD21" s="4"/>
      <c r="AE21" s="4"/>
      <c r="AF21" s="207"/>
      <c r="AG21" s="543"/>
      <c r="AH21" s="308" t="b">
        <f t="shared" si="0"/>
        <v>0</v>
      </c>
    </row>
    <row r="22" s="356" customFormat="1" ht="24" spans="1:34">
      <c r="A22" s="28">
        <v>19</v>
      </c>
      <c r="B22" s="28" t="s">
        <v>34</v>
      </c>
      <c r="C22" s="28" t="s">
        <v>35</v>
      </c>
      <c r="D22" s="28" t="s">
        <v>36</v>
      </c>
      <c r="E22" s="28" t="s">
        <v>37</v>
      </c>
      <c r="F22" s="28" t="s">
        <v>64</v>
      </c>
      <c r="G22" s="28" t="s">
        <v>51</v>
      </c>
      <c r="H22" s="28" t="s">
        <v>68</v>
      </c>
      <c r="I22" s="28"/>
      <c r="J22" s="28"/>
      <c r="K22" s="28"/>
      <c r="L22" s="28">
        <v>13</v>
      </c>
      <c r="M22" s="536">
        <v>45170</v>
      </c>
      <c r="N22" s="502" t="s">
        <v>54</v>
      </c>
      <c r="O22" s="28" t="s">
        <v>42</v>
      </c>
      <c r="P22" s="58" t="s">
        <v>43</v>
      </c>
      <c r="Q22" s="29" t="s">
        <v>44</v>
      </c>
      <c r="R22" s="29" t="s">
        <v>45</v>
      </c>
      <c r="S22" s="29" t="s">
        <v>46</v>
      </c>
      <c r="T22" s="28">
        <v>13</v>
      </c>
      <c r="U22" s="4" t="s">
        <v>70</v>
      </c>
      <c r="V22" s="4" t="s">
        <v>71</v>
      </c>
      <c r="W22" s="15">
        <v>13</v>
      </c>
      <c r="X22" s="15">
        <v>13</v>
      </c>
      <c r="Y22" s="22">
        <v>1</v>
      </c>
      <c r="Z22" s="22">
        <v>1</v>
      </c>
      <c r="AA22" s="191"/>
      <c r="AB22" s="4" t="s">
        <v>72</v>
      </c>
      <c r="AC22" s="4" t="s">
        <v>50</v>
      </c>
      <c r="AD22" s="4"/>
      <c r="AE22" s="4"/>
      <c r="AF22" s="541"/>
      <c r="AG22" s="543"/>
      <c r="AH22" s="308" t="b">
        <f t="shared" si="0"/>
        <v>0</v>
      </c>
    </row>
    <row r="23" s="356" customFormat="1" ht="48" spans="1:34">
      <c r="A23" s="28">
        <v>20</v>
      </c>
      <c r="B23" s="28" t="s">
        <v>34</v>
      </c>
      <c r="C23" s="28" t="s">
        <v>35</v>
      </c>
      <c r="D23" s="28" t="s">
        <v>36</v>
      </c>
      <c r="E23" s="28" t="s">
        <v>37</v>
      </c>
      <c r="F23" s="28" t="s">
        <v>64</v>
      </c>
      <c r="G23" s="28" t="s">
        <v>51</v>
      </c>
      <c r="H23" s="28" t="s">
        <v>69</v>
      </c>
      <c r="I23" s="28"/>
      <c r="J23" s="28"/>
      <c r="K23" s="28"/>
      <c r="L23" s="28">
        <v>8</v>
      </c>
      <c r="M23" s="536">
        <v>45170</v>
      </c>
      <c r="N23" s="502" t="s">
        <v>54</v>
      </c>
      <c r="O23" s="28" t="s">
        <v>42</v>
      </c>
      <c r="P23" s="58" t="s">
        <v>43</v>
      </c>
      <c r="Q23" s="29" t="s">
        <v>44</v>
      </c>
      <c r="R23" s="29" t="s">
        <v>45</v>
      </c>
      <c r="S23" s="29" t="s">
        <v>46</v>
      </c>
      <c r="T23" s="28">
        <v>8</v>
      </c>
      <c r="U23" s="4" t="s">
        <v>70</v>
      </c>
      <c r="V23" s="4" t="s">
        <v>71</v>
      </c>
      <c r="W23" s="15">
        <v>8</v>
      </c>
      <c r="X23" s="15">
        <v>8</v>
      </c>
      <c r="Y23" s="22">
        <v>1</v>
      </c>
      <c r="Z23" s="22">
        <v>1</v>
      </c>
      <c r="AA23" s="191"/>
      <c r="AB23" s="4" t="s">
        <v>72</v>
      </c>
      <c r="AC23" s="4" t="s">
        <v>50</v>
      </c>
      <c r="AD23" s="4"/>
      <c r="AE23" s="4"/>
      <c r="AF23" s="541"/>
      <c r="AG23" s="543"/>
      <c r="AH23" s="308" t="b">
        <f t="shared" si="0"/>
        <v>0</v>
      </c>
    </row>
    <row r="24" s="356" customFormat="1" ht="120" spans="1:34">
      <c r="A24" s="28">
        <v>21</v>
      </c>
      <c r="B24" s="28" t="s">
        <v>34</v>
      </c>
      <c r="C24" s="28" t="s">
        <v>35</v>
      </c>
      <c r="D24" s="28" t="s">
        <v>36</v>
      </c>
      <c r="E24" s="28" t="s">
        <v>37</v>
      </c>
      <c r="F24" s="28" t="s">
        <v>73</v>
      </c>
      <c r="G24" s="28" t="s">
        <v>39</v>
      </c>
      <c r="H24" s="28" t="s">
        <v>65</v>
      </c>
      <c r="I24" s="28">
        <v>24</v>
      </c>
      <c r="J24" s="28">
        <v>108</v>
      </c>
      <c r="K24" s="28">
        <v>9</v>
      </c>
      <c r="L24" s="29"/>
      <c r="M24" s="536">
        <v>44986</v>
      </c>
      <c r="N24" s="502" t="s">
        <v>41</v>
      </c>
      <c r="O24" s="28" t="s">
        <v>42</v>
      </c>
      <c r="P24" s="58" t="s">
        <v>43</v>
      </c>
      <c r="Q24" s="29" t="s">
        <v>44</v>
      </c>
      <c r="R24" s="29" t="s">
        <v>45</v>
      </c>
      <c r="S24" s="29" t="s">
        <v>46</v>
      </c>
      <c r="T24" s="28">
        <v>108</v>
      </c>
      <c r="U24" s="538">
        <v>45014</v>
      </c>
      <c r="V24" s="538">
        <v>45014</v>
      </c>
      <c r="W24" s="15">
        <v>108</v>
      </c>
      <c r="X24" s="15">
        <v>108</v>
      </c>
      <c r="Y24" s="22">
        <v>1</v>
      </c>
      <c r="Z24" s="22">
        <v>1</v>
      </c>
      <c r="AA24" s="168" t="s">
        <v>66</v>
      </c>
      <c r="AB24" s="4" t="s">
        <v>67</v>
      </c>
      <c r="AC24" s="4" t="s">
        <v>50</v>
      </c>
      <c r="AD24" s="4"/>
      <c r="AE24" s="4"/>
      <c r="AF24" s="541"/>
      <c r="AG24" s="543"/>
      <c r="AH24" s="308" t="b">
        <f t="shared" si="0"/>
        <v>0</v>
      </c>
    </row>
    <row r="25" s="356" customFormat="1" ht="120" spans="1:34">
      <c r="A25" s="28">
        <v>22</v>
      </c>
      <c r="B25" s="28" t="s">
        <v>34</v>
      </c>
      <c r="C25" s="28" t="s">
        <v>35</v>
      </c>
      <c r="D25" s="28" t="s">
        <v>36</v>
      </c>
      <c r="E25" s="28" t="s">
        <v>37</v>
      </c>
      <c r="F25" s="28" t="s">
        <v>73</v>
      </c>
      <c r="G25" s="28" t="s">
        <v>51</v>
      </c>
      <c r="H25" s="28" t="s">
        <v>68</v>
      </c>
      <c r="I25" s="28"/>
      <c r="J25" s="28"/>
      <c r="K25" s="28"/>
      <c r="L25" s="28">
        <v>13</v>
      </c>
      <c r="M25" s="536">
        <v>44986</v>
      </c>
      <c r="N25" s="502" t="s">
        <v>41</v>
      </c>
      <c r="O25" s="28" t="s">
        <v>42</v>
      </c>
      <c r="P25" s="58" t="s">
        <v>43</v>
      </c>
      <c r="Q25" s="29" t="s">
        <v>44</v>
      </c>
      <c r="R25" s="29" t="s">
        <v>45</v>
      </c>
      <c r="S25" s="29" t="s">
        <v>46</v>
      </c>
      <c r="T25" s="28">
        <v>13</v>
      </c>
      <c r="U25" s="538">
        <v>45014</v>
      </c>
      <c r="V25" s="538">
        <v>45014</v>
      </c>
      <c r="W25" s="15">
        <v>13</v>
      </c>
      <c r="X25" s="15">
        <v>13</v>
      </c>
      <c r="Y25" s="22">
        <v>1</v>
      </c>
      <c r="Z25" s="22">
        <v>1</v>
      </c>
      <c r="AA25" s="168" t="s">
        <v>66</v>
      </c>
      <c r="AB25" s="4" t="s">
        <v>67</v>
      </c>
      <c r="AC25" s="4" t="s">
        <v>50</v>
      </c>
      <c r="AD25" s="4"/>
      <c r="AE25" s="4"/>
      <c r="AF25" s="541"/>
      <c r="AG25" s="543"/>
      <c r="AH25" s="308" t="b">
        <f t="shared" si="0"/>
        <v>0</v>
      </c>
    </row>
    <row r="26" s="356" customFormat="1" ht="120" spans="1:34">
      <c r="A26" s="28">
        <v>23</v>
      </c>
      <c r="B26" s="28" t="s">
        <v>34</v>
      </c>
      <c r="C26" s="28" t="s">
        <v>35</v>
      </c>
      <c r="D26" s="28" t="s">
        <v>36</v>
      </c>
      <c r="E26" s="28" t="s">
        <v>37</v>
      </c>
      <c r="F26" s="28" t="s">
        <v>73</v>
      </c>
      <c r="G26" s="28" t="s">
        <v>51</v>
      </c>
      <c r="H26" s="28" t="s">
        <v>74</v>
      </c>
      <c r="I26" s="28"/>
      <c r="J26" s="28"/>
      <c r="K26" s="28"/>
      <c r="L26" s="28">
        <v>5</v>
      </c>
      <c r="M26" s="536">
        <v>44986</v>
      </c>
      <c r="N26" s="502" t="s">
        <v>41</v>
      </c>
      <c r="O26" s="28" t="s">
        <v>42</v>
      </c>
      <c r="P26" s="58" t="s">
        <v>43</v>
      </c>
      <c r="Q26" s="29" t="s">
        <v>44</v>
      </c>
      <c r="R26" s="29" t="s">
        <v>45</v>
      </c>
      <c r="S26" s="29" t="s">
        <v>46</v>
      </c>
      <c r="T26" s="28">
        <v>5</v>
      </c>
      <c r="U26" s="538">
        <v>45014</v>
      </c>
      <c r="V26" s="538">
        <v>45014</v>
      </c>
      <c r="W26" s="15">
        <v>5</v>
      </c>
      <c r="X26" s="15">
        <v>5</v>
      </c>
      <c r="Y26" s="22">
        <v>1</v>
      </c>
      <c r="Z26" s="22">
        <v>1</v>
      </c>
      <c r="AA26" s="168" t="s">
        <v>66</v>
      </c>
      <c r="AB26" s="4" t="s">
        <v>67</v>
      </c>
      <c r="AC26" s="4" t="s">
        <v>50</v>
      </c>
      <c r="AD26" s="4"/>
      <c r="AE26" s="4"/>
      <c r="AF26" s="541"/>
      <c r="AG26" s="543"/>
      <c r="AH26" s="308" t="b">
        <f t="shared" si="0"/>
        <v>0</v>
      </c>
    </row>
    <row r="27" s="356" customFormat="1" ht="48" spans="1:34">
      <c r="A27" s="28">
        <v>24</v>
      </c>
      <c r="B27" s="28" t="s">
        <v>34</v>
      </c>
      <c r="C27" s="28" t="s">
        <v>35</v>
      </c>
      <c r="D27" s="28" t="s">
        <v>36</v>
      </c>
      <c r="E27" s="28" t="s">
        <v>37</v>
      </c>
      <c r="F27" s="28" t="s">
        <v>73</v>
      </c>
      <c r="G27" s="28" t="s">
        <v>39</v>
      </c>
      <c r="H27" s="28" t="s">
        <v>65</v>
      </c>
      <c r="I27" s="28">
        <v>24</v>
      </c>
      <c r="J27" s="28">
        <v>108</v>
      </c>
      <c r="K27" s="28">
        <v>9</v>
      </c>
      <c r="L27" s="29"/>
      <c r="M27" s="536">
        <v>45170</v>
      </c>
      <c r="N27" s="502" t="s">
        <v>54</v>
      </c>
      <c r="O27" s="28" t="s">
        <v>42</v>
      </c>
      <c r="P27" s="58" t="s">
        <v>43</v>
      </c>
      <c r="Q27" s="29" t="s">
        <v>44</v>
      </c>
      <c r="R27" s="29" t="s">
        <v>45</v>
      </c>
      <c r="S27" s="29" t="s">
        <v>46</v>
      </c>
      <c r="T27" s="28">
        <v>108</v>
      </c>
      <c r="U27" s="4" t="s">
        <v>70</v>
      </c>
      <c r="V27" s="4" t="s">
        <v>71</v>
      </c>
      <c r="W27" s="15">
        <v>108</v>
      </c>
      <c r="X27" s="15">
        <v>108</v>
      </c>
      <c r="Y27" s="22">
        <v>1</v>
      </c>
      <c r="Z27" s="22">
        <v>1</v>
      </c>
      <c r="AA27" s="191"/>
      <c r="AB27" s="4" t="s">
        <v>72</v>
      </c>
      <c r="AC27" s="4" t="s">
        <v>50</v>
      </c>
      <c r="AD27" s="4"/>
      <c r="AE27" s="4"/>
      <c r="AF27" s="541"/>
      <c r="AG27" s="543"/>
      <c r="AH27" s="308" t="b">
        <f t="shared" si="0"/>
        <v>0</v>
      </c>
    </row>
    <row r="28" s="356" customFormat="1" ht="24" spans="1:34">
      <c r="A28" s="28">
        <v>25</v>
      </c>
      <c r="B28" s="28" t="s">
        <v>34</v>
      </c>
      <c r="C28" s="28" t="s">
        <v>35</v>
      </c>
      <c r="D28" s="28" t="s">
        <v>36</v>
      </c>
      <c r="E28" s="28" t="s">
        <v>37</v>
      </c>
      <c r="F28" s="28" t="s">
        <v>73</v>
      </c>
      <c r="G28" s="28" t="s">
        <v>51</v>
      </c>
      <c r="H28" s="28" t="s">
        <v>68</v>
      </c>
      <c r="I28" s="28"/>
      <c r="J28" s="28"/>
      <c r="K28" s="28"/>
      <c r="L28" s="28">
        <v>13</v>
      </c>
      <c r="M28" s="536">
        <v>45170</v>
      </c>
      <c r="N28" s="502" t="s">
        <v>54</v>
      </c>
      <c r="O28" s="28" t="s">
        <v>42</v>
      </c>
      <c r="P28" s="58" t="s">
        <v>43</v>
      </c>
      <c r="Q28" s="29" t="s">
        <v>44</v>
      </c>
      <c r="R28" s="29" t="s">
        <v>45</v>
      </c>
      <c r="S28" s="29" t="s">
        <v>46</v>
      </c>
      <c r="T28" s="28">
        <v>13</v>
      </c>
      <c r="U28" s="4" t="s">
        <v>70</v>
      </c>
      <c r="V28" s="4" t="s">
        <v>71</v>
      </c>
      <c r="W28" s="15">
        <v>13</v>
      </c>
      <c r="X28" s="15">
        <v>13</v>
      </c>
      <c r="Y28" s="22">
        <v>1</v>
      </c>
      <c r="Z28" s="22">
        <v>1</v>
      </c>
      <c r="AA28" s="191"/>
      <c r="AB28" s="4" t="s">
        <v>72</v>
      </c>
      <c r="AC28" s="4" t="s">
        <v>50</v>
      </c>
      <c r="AD28" s="4"/>
      <c r="AE28" s="4"/>
      <c r="AF28" s="541"/>
      <c r="AG28" s="543"/>
      <c r="AH28" s="308" t="b">
        <f t="shared" si="0"/>
        <v>0</v>
      </c>
    </row>
    <row r="29" s="356" customFormat="1" ht="36" spans="1:34">
      <c r="A29" s="28">
        <v>26</v>
      </c>
      <c r="B29" s="28" t="s">
        <v>34</v>
      </c>
      <c r="C29" s="28" t="s">
        <v>35</v>
      </c>
      <c r="D29" s="28" t="s">
        <v>36</v>
      </c>
      <c r="E29" s="28" t="s">
        <v>37</v>
      </c>
      <c r="F29" s="28" t="s">
        <v>73</v>
      </c>
      <c r="G29" s="28" t="s">
        <v>51</v>
      </c>
      <c r="H29" s="28" t="s">
        <v>74</v>
      </c>
      <c r="I29" s="28"/>
      <c r="J29" s="28"/>
      <c r="K29" s="28"/>
      <c r="L29" s="28">
        <v>5</v>
      </c>
      <c r="M29" s="536">
        <v>45170</v>
      </c>
      <c r="N29" s="502" t="s">
        <v>54</v>
      </c>
      <c r="O29" s="28" t="s">
        <v>42</v>
      </c>
      <c r="P29" s="58" t="s">
        <v>43</v>
      </c>
      <c r="Q29" s="29" t="s">
        <v>44</v>
      </c>
      <c r="R29" s="29" t="s">
        <v>45</v>
      </c>
      <c r="S29" s="29" t="s">
        <v>46</v>
      </c>
      <c r="T29" s="28">
        <v>5</v>
      </c>
      <c r="U29" s="4" t="s">
        <v>70</v>
      </c>
      <c r="V29" s="4" t="s">
        <v>71</v>
      </c>
      <c r="W29" s="15">
        <v>5</v>
      </c>
      <c r="X29" s="15">
        <v>5</v>
      </c>
      <c r="Y29" s="22">
        <v>1</v>
      </c>
      <c r="Z29" s="22">
        <v>1</v>
      </c>
      <c r="AA29" s="191"/>
      <c r="AB29" s="4" t="s">
        <v>72</v>
      </c>
      <c r="AC29" s="4" t="s">
        <v>50</v>
      </c>
      <c r="AD29" s="4"/>
      <c r="AE29" s="4"/>
      <c r="AF29" s="541"/>
      <c r="AG29" s="543"/>
      <c r="AH29" s="308" t="b">
        <f t="shared" si="0"/>
        <v>0</v>
      </c>
    </row>
    <row r="30" s="356" customFormat="1" ht="228" spans="1:34">
      <c r="A30" s="28">
        <v>27</v>
      </c>
      <c r="B30" s="28" t="s">
        <v>34</v>
      </c>
      <c r="C30" s="28" t="s">
        <v>35</v>
      </c>
      <c r="D30" s="28" t="s">
        <v>36</v>
      </c>
      <c r="E30" s="28" t="s">
        <v>37</v>
      </c>
      <c r="F30" s="28" t="s">
        <v>75</v>
      </c>
      <c r="G30" s="28" t="s">
        <v>39</v>
      </c>
      <c r="H30" s="28" t="s">
        <v>76</v>
      </c>
      <c r="I30" s="28">
        <v>135</v>
      </c>
      <c r="J30" s="28">
        <v>624</v>
      </c>
      <c r="K30" s="28">
        <v>9</v>
      </c>
      <c r="L30" s="29"/>
      <c r="M30" s="536">
        <v>44986</v>
      </c>
      <c r="N30" s="502" t="s">
        <v>41</v>
      </c>
      <c r="O30" s="28" t="s">
        <v>42</v>
      </c>
      <c r="P30" s="58" t="s">
        <v>43</v>
      </c>
      <c r="Q30" s="29" t="s">
        <v>44</v>
      </c>
      <c r="R30" s="29" t="s">
        <v>77</v>
      </c>
      <c r="S30" s="29" t="s">
        <v>46</v>
      </c>
      <c r="T30" s="28">
        <v>624</v>
      </c>
      <c r="U30" s="4" t="s">
        <v>47</v>
      </c>
      <c r="V30" s="4" t="s">
        <v>48</v>
      </c>
      <c r="W30" s="15">
        <v>624</v>
      </c>
      <c r="X30" s="15">
        <v>624</v>
      </c>
      <c r="Y30" s="22">
        <v>1</v>
      </c>
      <c r="Z30" s="22">
        <v>1</v>
      </c>
      <c r="AA30" s="168"/>
      <c r="AB30" s="4" t="s">
        <v>49</v>
      </c>
      <c r="AC30" s="4" t="s">
        <v>50</v>
      </c>
      <c r="AD30" s="4"/>
      <c r="AE30" s="4"/>
      <c r="AF30" s="541"/>
      <c r="AG30" s="543"/>
      <c r="AH30" s="308" t="b">
        <f t="shared" si="0"/>
        <v>0</v>
      </c>
    </row>
    <row r="31" s="356" customFormat="1" ht="96" spans="1:34">
      <c r="A31" s="28">
        <v>28</v>
      </c>
      <c r="B31" s="28" t="s">
        <v>34</v>
      </c>
      <c r="C31" s="28" t="s">
        <v>35</v>
      </c>
      <c r="D31" s="28" t="s">
        <v>36</v>
      </c>
      <c r="E31" s="28" t="s">
        <v>37</v>
      </c>
      <c r="F31" s="28" t="s">
        <v>75</v>
      </c>
      <c r="G31" s="28" t="s">
        <v>51</v>
      </c>
      <c r="H31" s="28" t="s">
        <v>78</v>
      </c>
      <c r="I31" s="28"/>
      <c r="J31" s="28"/>
      <c r="K31" s="28"/>
      <c r="L31" s="28">
        <v>58</v>
      </c>
      <c r="M31" s="536">
        <v>44986</v>
      </c>
      <c r="N31" s="502" t="s">
        <v>41</v>
      </c>
      <c r="O31" s="28" t="s">
        <v>42</v>
      </c>
      <c r="P31" s="58" t="s">
        <v>43</v>
      </c>
      <c r="Q31" s="29" t="s">
        <v>44</v>
      </c>
      <c r="R31" s="29" t="s">
        <v>77</v>
      </c>
      <c r="S31" s="29" t="s">
        <v>46</v>
      </c>
      <c r="T31" s="28">
        <v>58</v>
      </c>
      <c r="U31" s="4" t="s">
        <v>47</v>
      </c>
      <c r="V31" s="4" t="s">
        <v>48</v>
      </c>
      <c r="W31" s="15">
        <v>58</v>
      </c>
      <c r="X31" s="15">
        <v>58</v>
      </c>
      <c r="Y31" s="22">
        <v>1</v>
      </c>
      <c r="Z31" s="22">
        <v>1</v>
      </c>
      <c r="AA31" s="168"/>
      <c r="AB31" s="4" t="s">
        <v>49</v>
      </c>
      <c r="AC31" s="4" t="s">
        <v>50</v>
      </c>
      <c r="AD31" s="4"/>
      <c r="AE31" s="4"/>
      <c r="AF31" s="541"/>
      <c r="AG31" s="543"/>
      <c r="AH31" s="308" t="b">
        <f t="shared" si="0"/>
        <v>0</v>
      </c>
    </row>
    <row r="32" s="356" customFormat="1" ht="288" spans="1:34">
      <c r="A32" s="28">
        <v>29</v>
      </c>
      <c r="B32" s="28" t="s">
        <v>34</v>
      </c>
      <c r="C32" s="28" t="s">
        <v>35</v>
      </c>
      <c r="D32" s="28" t="s">
        <v>36</v>
      </c>
      <c r="E32" s="28" t="s">
        <v>37</v>
      </c>
      <c r="F32" s="28" t="s">
        <v>75</v>
      </c>
      <c r="G32" s="28" t="s">
        <v>51</v>
      </c>
      <c r="H32" s="28" t="s">
        <v>79</v>
      </c>
      <c r="I32" s="28"/>
      <c r="J32" s="28"/>
      <c r="K32" s="28"/>
      <c r="L32" s="28">
        <v>54</v>
      </c>
      <c r="M32" s="536">
        <v>44986</v>
      </c>
      <c r="N32" s="502" t="s">
        <v>41</v>
      </c>
      <c r="O32" s="28" t="s">
        <v>42</v>
      </c>
      <c r="P32" s="58" t="s">
        <v>43</v>
      </c>
      <c r="Q32" s="29" t="s">
        <v>44</v>
      </c>
      <c r="R32" s="29" t="s">
        <v>77</v>
      </c>
      <c r="S32" s="29" t="s">
        <v>46</v>
      </c>
      <c r="T32" s="28">
        <v>54</v>
      </c>
      <c r="U32" s="4" t="s">
        <v>47</v>
      </c>
      <c r="V32" s="4" t="s">
        <v>48</v>
      </c>
      <c r="W32" s="15">
        <v>54</v>
      </c>
      <c r="X32" s="15">
        <v>54</v>
      </c>
      <c r="Y32" s="22">
        <v>1</v>
      </c>
      <c r="Z32" s="22">
        <v>1</v>
      </c>
      <c r="AA32" s="168"/>
      <c r="AB32" s="4" t="s">
        <v>49</v>
      </c>
      <c r="AC32" s="4" t="s">
        <v>50</v>
      </c>
      <c r="AD32" s="4"/>
      <c r="AE32" s="4"/>
      <c r="AF32" s="541"/>
      <c r="AG32" s="543"/>
      <c r="AH32" s="308" t="b">
        <f t="shared" si="0"/>
        <v>0</v>
      </c>
    </row>
    <row r="33" s="356" customFormat="1" ht="228" spans="1:34">
      <c r="A33" s="28">
        <v>30</v>
      </c>
      <c r="B33" s="28" t="s">
        <v>34</v>
      </c>
      <c r="C33" s="28" t="s">
        <v>35</v>
      </c>
      <c r="D33" s="28" t="s">
        <v>36</v>
      </c>
      <c r="E33" s="28" t="s">
        <v>37</v>
      </c>
      <c r="F33" s="28" t="s">
        <v>75</v>
      </c>
      <c r="G33" s="28" t="s">
        <v>39</v>
      </c>
      <c r="H33" s="28" t="s">
        <v>76</v>
      </c>
      <c r="I33" s="28">
        <v>135</v>
      </c>
      <c r="J33" s="28">
        <v>624</v>
      </c>
      <c r="K33" s="28">
        <v>9</v>
      </c>
      <c r="L33" s="29"/>
      <c r="M33" s="536">
        <v>45170</v>
      </c>
      <c r="N33" s="502" t="s">
        <v>54</v>
      </c>
      <c r="O33" s="28" t="s">
        <v>42</v>
      </c>
      <c r="P33" s="58" t="s">
        <v>43</v>
      </c>
      <c r="Q33" s="29" t="s">
        <v>44</v>
      </c>
      <c r="R33" s="29" t="s">
        <v>77</v>
      </c>
      <c r="S33" s="29" t="s">
        <v>46</v>
      </c>
      <c r="T33" s="28">
        <v>624</v>
      </c>
      <c r="U33" s="4" t="s">
        <v>55</v>
      </c>
      <c r="V33" s="4" t="s">
        <v>56</v>
      </c>
      <c r="W33" s="15">
        <v>624</v>
      </c>
      <c r="X33" s="15">
        <v>624</v>
      </c>
      <c r="Y33" s="22">
        <v>1</v>
      </c>
      <c r="Z33" s="22">
        <v>1</v>
      </c>
      <c r="AA33" s="191"/>
      <c r="AB33" s="4" t="s">
        <v>57</v>
      </c>
      <c r="AC33" s="4" t="s">
        <v>50</v>
      </c>
      <c r="AD33" s="4"/>
      <c r="AE33" s="4"/>
      <c r="AF33" s="541"/>
      <c r="AG33" s="543"/>
      <c r="AH33" s="308" t="b">
        <f t="shared" si="0"/>
        <v>0</v>
      </c>
    </row>
    <row r="34" s="356" customFormat="1" ht="96" spans="1:34">
      <c r="A34" s="28">
        <v>31</v>
      </c>
      <c r="B34" s="28" t="s">
        <v>34</v>
      </c>
      <c r="C34" s="28" t="s">
        <v>35</v>
      </c>
      <c r="D34" s="28" t="s">
        <v>36</v>
      </c>
      <c r="E34" s="28" t="s">
        <v>37</v>
      </c>
      <c r="F34" s="28" t="s">
        <v>75</v>
      </c>
      <c r="G34" s="28" t="s">
        <v>51</v>
      </c>
      <c r="H34" s="28" t="s">
        <v>78</v>
      </c>
      <c r="I34" s="28"/>
      <c r="J34" s="28"/>
      <c r="K34" s="28"/>
      <c r="L34" s="28">
        <v>58</v>
      </c>
      <c r="M34" s="536">
        <v>45170</v>
      </c>
      <c r="N34" s="502" t="s">
        <v>54</v>
      </c>
      <c r="O34" s="28" t="s">
        <v>42</v>
      </c>
      <c r="P34" s="58" t="s">
        <v>43</v>
      </c>
      <c r="Q34" s="29" t="s">
        <v>44</v>
      </c>
      <c r="R34" s="29" t="s">
        <v>77</v>
      </c>
      <c r="S34" s="29" t="s">
        <v>46</v>
      </c>
      <c r="T34" s="28">
        <v>58</v>
      </c>
      <c r="U34" s="4" t="s">
        <v>55</v>
      </c>
      <c r="V34" s="4" t="s">
        <v>56</v>
      </c>
      <c r="W34" s="15">
        <v>58</v>
      </c>
      <c r="X34" s="15">
        <v>58</v>
      </c>
      <c r="Y34" s="22">
        <v>1</v>
      </c>
      <c r="Z34" s="22">
        <v>1</v>
      </c>
      <c r="AA34" s="191"/>
      <c r="AB34" s="4" t="s">
        <v>57</v>
      </c>
      <c r="AC34" s="4" t="s">
        <v>50</v>
      </c>
      <c r="AD34" s="4"/>
      <c r="AE34" s="4"/>
      <c r="AF34" s="541"/>
      <c r="AG34" s="543"/>
      <c r="AH34" s="308" t="b">
        <f t="shared" si="0"/>
        <v>0</v>
      </c>
    </row>
    <row r="35" s="356" customFormat="1" ht="288" spans="1:34">
      <c r="A35" s="28">
        <v>32</v>
      </c>
      <c r="B35" s="28" t="s">
        <v>34</v>
      </c>
      <c r="C35" s="28" t="s">
        <v>35</v>
      </c>
      <c r="D35" s="28" t="s">
        <v>36</v>
      </c>
      <c r="E35" s="28" t="s">
        <v>37</v>
      </c>
      <c r="F35" s="28" t="s">
        <v>75</v>
      </c>
      <c r="G35" s="28" t="s">
        <v>51</v>
      </c>
      <c r="H35" s="28" t="s">
        <v>79</v>
      </c>
      <c r="I35" s="28"/>
      <c r="J35" s="28"/>
      <c r="K35" s="28"/>
      <c r="L35" s="28">
        <v>54</v>
      </c>
      <c r="M35" s="536">
        <v>45170</v>
      </c>
      <c r="N35" s="502" t="s">
        <v>54</v>
      </c>
      <c r="O35" s="28" t="s">
        <v>42</v>
      </c>
      <c r="P35" s="58" t="s">
        <v>43</v>
      </c>
      <c r="Q35" s="29" t="s">
        <v>44</v>
      </c>
      <c r="R35" s="29" t="s">
        <v>77</v>
      </c>
      <c r="S35" s="29" t="s">
        <v>46</v>
      </c>
      <c r="T35" s="28">
        <v>54</v>
      </c>
      <c r="U35" s="4" t="s">
        <v>55</v>
      </c>
      <c r="V35" s="4" t="s">
        <v>56</v>
      </c>
      <c r="W35" s="15">
        <v>54</v>
      </c>
      <c r="X35" s="15">
        <v>54</v>
      </c>
      <c r="Y35" s="22">
        <v>1</v>
      </c>
      <c r="Z35" s="22">
        <v>1</v>
      </c>
      <c r="AA35" s="191"/>
      <c r="AB35" s="4" t="s">
        <v>57</v>
      </c>
      <c r="AC35" s="4" t="s">
        <v>50</v>
      </c>
      <c r="AD35" s="4"/>
      <c r="AE35" s="4"/>
      <c r="AF35" s="541"/>
      <c r="AG35" s="543"/>
      <c r="AH35" s="308" t="b">
        <f t="shared" si="0"/>
        <v>0</v>
      </c>
    </row>
    <row r="36" s="356" customFormat="1" ht="228" spans="1:34">
      <c r="A36" s="28">
        <v>33</v>
      </c>
      <c r="B36" s="28" t="s">
        <v>34</v>
      </c>
      <c r="C36" s="28" t="s">
        <v>35</v>
      </c>
      <c r="D36" s="28" t="s">
        <v>36</v>
      </c>
      <c r="E36" s="28" t="s">
        <v>37</v>
      </c>
      <c r="F36" s="28" t="s">
        <v>80</v>
      </c>
      <c r="G36" s="28" t="s">
        <v>39</v>
      </c>
      <c r="H36" s="28" t="s">
        <v>76</v>
      </c>
      <c r="I36" s="28">
        <v>135</v>
      </c>
      <c r="J36" s="28">
        <v>624</v>
      </c>
      <c r="K36" s="28">
        <v>9</v>
      </c>
      <c r="L36" s="29"/>
      <c r="M36" s="536">
        <v>44986</v>
      </c>
      <c r="N36" s="502" t="s">
        <v>41</v>
      </c>
      <c r="O36" s="28" t="s">
        <v>42</v>
      </c>
      <c r="P36" s="58" t="s">
        <v>43</v>
      </c>
      <c r="Q36" s="29" t="s">
        <v>44</v>
      </c>
      <c r="R36" s="29" t="s">
        <v>77</v>
      </c>
      <c r="S36" s="29" t="s">
        <v>46</v>
      </c>
      <c r="T36" s="28">
        <v>624</v>
      </c>
      <c r="U36" s="4" t="s">
        <v>47</v>
      </c>
      <c r="V36" s="4" t="s">
        <v>48</v>
      </c>
      <c r="W36" s="15">
        <v>624</v>
      </c>
      <c r="X36" s="15">
        <v>624</v>
      </c>
      <c r="Y36" s="22">
        <v>1</v>
      </c>
      <c r="Z36" s="22">
        <v>1</v>
      </c>
      <c r="AA36" s="168"/>
      <c r="AB36" s="4" t="s">
        <v>49</v>
      </c>
      <c r="AC36" s="4" t="s">
        <v>50</v>
      </c>
      <c r="AD36" s="4"/>
      <c r="AE36" s="4"/>
      <c r="AF36" s="541"/>
      <c r="AG36" s="543"/>
      <c r="AH36" s="308" t="b">
        <f t="shared" si="0"/>
        <v>0</v>
      </c>
    </row>
    <row r="37" s="356" customFormat="1" ht="96" spans="1:34">
      <c r="A37" s="28">
        <v>34</v>
      </c>
      <c r="B37" s="28" t="s">
        <v>34</v>
      </c>
      <c r="C37" s="28" t="s">
        <v>35</v>
      </c>
      <c r="D37" s="28" t="s">
        <v>36</v>
      </c>
      <c r="E37" s="28" t="s">
        <v>37</v>
      </c>
      <c r="F37" s="28" t="s">
        <v>80</v>
      </c>
      <c r="G37" s="28" t="s">
        <v>51</v>
      </c>
      <c r="H37" s="28" t="s">
        <v>78</v>
      </c>
      <c r="I37" s="28"/>
      <c r="J37" s="28"/>
      <c r="K37" s="28"/>
      <c r="L37" s="28">
        <v>58</v>
      </c>
      <c r="M37" s="536">
        <v>44986</v>
      </c>
      <c r="N37" s="502" t="s">
        <v>41</v>
      </c>
      <c r="O37" s="28" t="s">
        <v>42</v>
      </c>
      <c r="P37" s="58" t="s">
        <v>43</v>
      </c>
      <c r="Q37" s="29" t="s">
        <v>44</v>
      </c>
      <c r="R37" s="29" t="s">
        <v>77</v>
      </c>
      <c r="S37" s="29" t="s">
        <v>46</v>
      </c>
      <c r="T37" s="28">
        <v>58</v>
      </c>
      <c r="U37" s="4" t="s">
        <v>47</v>
      </c>
      <c r="V37" s="4" t="s">
        <v>48</v>
      </c>
      <c r="W37" s="15">
        <v>58</v>
      </c>
      <c r="X37" s="15">
        <v>58</v>
      </c>
      <c r="Y37" s="22">
        <v>1</v>
      </c>
      <c r="Z37" s="22">
        <v>1</v>
      </c>
      <c r="AA37" s="168"/>
      <c r="AB37" s="4" t="s">
        <v>49</v>
      </c>
      <c r="AC37" s="4" t="s">
        <v>50</v>
      </c>
      <c r="AD37" s="4"/>
      <c r="AE37" s="4"/>
      <c r="AF37" s="541"/>
      <c r="AG37" s="543"/>
      <c r="AH37" s="308" t="b">
        <f t="shared" si="0"/>
        <v>0</v>
      </c>
    </row>
    <row r="38" s="356" customFormat="1" ht="252" spans="1:34">
      <c r="A38" s="28">
        <v>35</v>
      </c>
      <c r="B38" s="28" t="s">
        <v>34</v>
      </c>
      <c r="C38" s="28" t="s">
        <v>35</v>
      </c>
      <c r="D38" s="28" t="s">
        <v>36</v>
      </c>
      <c r="E38" s="28" t="s">
        <v>37</v>
      </c>
      <c r="F38" s="28" t="s">
        <v>80</v>
      </c>
      <c r="G38" s="28" t="s">
        <v>51</v>
      </c>
      <c r="H38" s="28" t="s">
        <v>81</v>
      </c>
      <c r="I38" s="28"/>
      <c r="J38" s="28"/>
      <c r="K38" s="28"/>
      <c r="L38" s="28">
        <v>47</v>
      </c>
      <c r="M38" s="536">
        <v>44986</v>
      </c>
      <c r="N38" s="502" t="s">
        <v>41</v>
      </c>
      <c r="O38" s="28" t="s">
        <v>42</v>
      </c>
      <c r="P38" s="58" t="s">
        <v>43</v>
      </c>
      <c r="Q38" s="29" t="s">
        <v>44</v>
      </c>
      <c r="R38" s="29" t="s">
        <v>77</v>
      </c>
      <c r="S38" s="29" t="s">
        <v>46</v>
      </c>
      <c r="T38" s="28">
        <v>47</v>
      </c>
      <c r="U38" s="4" t="s">
        <v>47</v>
      </c>
      <c r="V38" s="4" t="s">
        <v>48</v>
      </c>
      <c r="W38" s="15">
        <v>47</v>
      </c>
      <c r="X38" s="15">
        <v>47</v>
      </c>
      <c r="Y38" s="22">
        <v>1</v>
      </c>
      <c r="Z38" s="22">
        <v>1</v>
      </c>
      <c r="AA38" s="168"/>
      <c r="AB38" s="4" t="s">
        <v>49</v>
      </c>
      <c r="AC38" s="4" t="s">
        <v>50</v>
      </c>
      <c r="AD38" s="4"/>
      <c r="AE38" s="4"/>
      <c r="AF38" s="541"/>
      <c r="AG38" s="543"/>
      <c r="AH38" s="308" t="b">
        <f t="shared" si="0"/>
        <v>0</v>
      </c>
    </row>
    <row r="39" s="356" customFormat="1" ht="228" spans="1:34">
      <c r="A39" s="28">
        <v>36</v>
      </c>
      <c r="B39" s="28" t="s">
        <v>34</v>
      </c>
      <c r="C39" s="28" t="s">
        <v>35</v>
      </c>
      <c r="D39" s="28" t="s">
        <v>36</v>
      </c>
      <c r="E39" s="28" t="s">
        <v>37</v>
      </c>
      <c r="F39" s="28" t="s">
        <v>80</v>
      </c>
      <c r="G39" s="28" t="s">
        <v>39</v>
      </c>
      <c r="H39" s="28" t="s">
        <v>76</v>
      </c>
      <c r="I39" s="28">
        <v>135</v>
      </c>
      <c r="J39" s="28">
        <v>624</v>
      </c>
      <c r="K39" s="28">
        <v>9</v>
      </c>
      <c r="L39" s="29"/>
      <c r="M39" s="536">
        <v>45170</v>
      </c>
      <c r="N39" s="502" t="s">
        <v>54</v>
      </c>
      <c r="O39" s="28" t="s">
        <v>42</v>
      </c>
      <c r="P39" s="58" t="s">
        <v>43</v>
      </c>
      <c r="Q39" s="29" t="s">
        <v>44</v>
      </c>
      <c r="R39" s="29" t="s">
        <v>77</v>
      </c>
      <c r="S39" s="29" t="s">
        <v>46</v>
      </c>
      <c r="T39" s="28">
        <v>624</v>
      </c>
      <c r="U39" s="4" t="s">
        <v>55</v>
      </c>
      <c r="V39" s="4" t="s">
        <v>56</v>
      </c>
      <c r="W39" s="15">
        <v>624</v>
      </c>
      <c r="X39" s="15">
        <v>624</v>
      </c>
      <c r="Y39" s="22">
        <v>1</v>
      </c>
      <c r="Z39" s="22">
        <v>1</v>
      </c>
      <c r="AA39" s="191"/>
      <c r="AB39" s="4" t="s">
        <v>57</v>
      </c>
      <c r="AC39" s="4" t="s">
        <v>50</v>
      </c>
      <c r="AD39" s="4"/>
      <c r="AE39" s="4"/>
      <c r="AF39" s="541"/>
      <c r="AG39" s="543"/>
      <c r="AH39" s="308" t="b">
        <f t="shared" si="0"/>
        <v>0</v>
      </c>
    </row>
    <row r="40" s="356" customFormat="1" ht="96" spans="1:34">
      <c r="A40" s="28">
        <v>37</v>
      </c>
      <c r="B40" s="28" t="s">
        <v>34</v>
      </c>
      <c r="C40" s="28" t="s">
        <v>35</v>
      </c>
      <c r="D40" s="28" t="s">
        <v>36</v>
      </c>
      <c r="E40" s="28" t="s">
        <v>37</v>
      </c>
      <c r="F40" s="28" t="s">
        <v>80</v>
      </c>
      <c r="G40" s="28" t="s">
        <v>51</v>
      </c>
      <c r="H40" s="28" t="s">
        <v>78</v>
      </c>
      <c r="I40" s="28"/>
      <c r="J40" s="28"/>
      <c r="K40" s="28"/>
      <c r="L40" s="28">
        <v>58</v>
      </c>
      <c r="M40" s="536">
        <v>45170</v>
      </c>
      <c r="N40" s="502" t="s">
        <v>54</v>
      </c>
      <c r="O40" s="28" t="s">
        <v>42</v>
      </c>
      <c r="P40" s="58" t="s">
        <v>43</v>
      </c>
      <c r="Q40" s="29" t="s">
        <v>44</v>
      </c>
      <c r="R40" s="29" t="s">
        <v>77</v>
      </c>
      <c r="S40" s="29" t="s">
        <v>46</v>
      </c>
      <c r="T40" s="28">
        <v>58</v>
      </c>
      <c r="U40" s="4" t="s">
        <v>55</v>
      </c>
      <c r="V40" s="4" t="s">
        <v>56</v>
      </c>
      <c r="W40" s="15">
        <v>58</v>
      </c>
      <c r="X40" s="15">
        <v>58</v>
      </c>
      <c r="Y40" s="22">
        <v>1</v>
      </c>
      <c r="Z40" s="22">
        <v>1</v>
      </c>
      <c r="AA40" s="191"/>
      <c r="AB40" s="4" t="s">
        <v>57</v>
      </c>
      <c r="AC40" s="4" t="s">
        <v>50</v>
      </c>
      <c r="AD40" s="4"/>
      <c r="AE40" s="4"/>
      <c r="AF40" s="541"/>
      <c r="AG40" s="543"/>
      <c r="AH40" s="308" t="b">
        <f t="shared" si="0"/>
        <v>0</v>
      </c>
    </row>
    <row r="41" s="356" customFormat="1" ht="252" spans="1:34">
      <c r="A41" s="28">
        <v>38</v>
      </c>
      <c r="B41" s="28" t="s">
        <v>34</v>
      </c>
      <c r="C41" s="28" t="s">
        <v>35</v>
      </c>
      <c r="D41" s="28" t="s">
        <v>36</v>
      </c>
      <c r="E41" s="28" t="s">
        <v>37</v>
      </c>
      <c r="F41" s="28" t="s">
        <v>80</v>
      </c>
      <c r="G41" s="28" t="s">
        <v>51</v>
      </c>
      <c r="H41" s="28" t="s">
        <v>81</v>
      </c>
      <c r="I41" s="28"/>
      <c r="J41" s="28"/>
      <c r="K41" s="28"/>
      <c r="L41" s="28">
        <v>47</v>
      </c>
      <c r="M41" s="536">
        <v>45170</v>
      </c>
      <c r="N41" s="502" t="s">
        <v>54</v>
      </c>
      <c r="O41" s="28" t="s">
        <v>42</v>
      </c>
      <c r="P41" s="58" t="s">
        <v>43</v>
      </c>
      <c r="Q41" s="29" t="s">
        <v>44</v>
      </c>
      <c r="R41" s="29" t="s">
        <v>77</v>
      </c>
      <c r="S41" s="29" t="s">
        <v>46</v>
      </c>
      <c r="T41" s="28">
        <v>47</v>
      </c>
      <c r="U41" s="4" t="s">
        <v>55</v>
      </c>
      <c r="V41" s="4" t="s">
        <v>56</v>
      </c>
      <c r="W41" s="15">
        <v>47</v>
      </c>
      <c r="X41" s="15">
        <v>47</v>
      </c>
      <c r="Y41" s="22">
        <v>1</v>
      </c>
      <c r="Z41" s="22">
        <v>1</v>
      </c>
      <c r="AA41" s="191"/>
      <c r="AB41" s="4" t="s">
        <v>57</v>
      </c>
      <c r="AC41" s="4" t="s">
        <v>50</v>
      </c>
      <c r="AD41" s="4"/>
      <c r="AE41" s="4"/>
      <c r="AF41" s="541"/>
      <c r="AG41" s="543"/>
      <c r="AH41" s="308" t="b">
        <f t="shared" si="0"/>
        <v>0</v>
      </c>
    </row>
    <row r="42" s="356" customFormat="1" ht="84" spans="1:34">
      <c r="A42" s="28">
        <v>39</v>
      </c>
      <c r="B42" s="28" t="s">
        <v>34</v>
      </c>
      <c r="C42" s="28" t="s">
        <v>35</v>
      </c>
      <c r="D42" s="28" t="s">
        <v>82</v>
      </c>
      <c r="E42" s="28" t="s">
        <v>37</v>
      </c>
      <c r="F42" s="28" t="s">
        <v>83</v>
      </c>
      <c r="G42" s="28" t="s">
        <v>39</v>
      </c>
      <c r="H42" s="28" t="s">
        <v>84</v>
      </c>
      <c r="I42" s="28">
        <v>51</v>
      </c>
      <c r="J42" s="28">
        <v>249</v>
      </c>
      <c r="K42" s="28">
        <v>20</v>
      </c>
      <c r="L42" s="29"/>
      <c r="M42" s="536">
        <v>44986</v>
      </c>
      <c r="N42" s="502" t="s">
        <v>41</v>
      </c>
      <c r="O42" s="28" t="s">
        <v>42</v>
      </c>
      <c r="P42" s="58" t="s">
        <v>43</v>
      </c>
      <c r="Q42" s="29" t="s">
        <v>44</v>
      </c>
      <c r="R42" s="29" t="s">
        <v>85</v>
      </c>
      <c r="S42" s="29" t="s">
        <v>46</v>
      </c>
      <c r="T42" s="28">
        <v>249</v>
      </c>
      <c r="U42" s="4" t="s">
        <v>86</v>
      </c>
      <c r="V42" s="4" t="s">
        <v>87</v>
      </c>
      <c r="W42" s="15">
        <v>249</v>
      </c>
      <c r="X42" s="15">
        <v>249</v>
      </c>
      <c r="Y42" s="22">
        <v>1</v>
      </c>
      <c r="Z42" s="22">
        <v>1</v>
      </c>
      <c r="AA42" s="191"/>
      <c r="AB42" s="4" t="s">
        <v>88</v>
      </c>
      <c r="AC42" s="4" t="s">
        <v>50</v>
      </c>
      <c r="AD42" s="4"/>
      <c r="AE42" s="4"/>
      <c r="AF42" s="541"/>
      <c r="AG42" s="543"/>
      <c r="AH42" s="308" t="b">
        <f t="shared" si="0"/>
        <v>0</v>
      </c>
    </row>
    <row r="43" s="356" customFormat="1" ht="96" spans="1:34">
      <c r="A43" s="28">
        <v>40</v>
      </c>
      <c r="B43" s="28" t="s">
        <v>34</v>
      </c>
      <c r="C43" s="28" t="s">
        <v>35</v>
      </c>
      <c r="D43" s="28" t="s">
        <v>82</v>
      </c>
      <c r="E43" s="28" t="s">
        <v>37</v>
      </c>
      <c r="F43" s="28" t="s">
        <v>83</v>
      </c>
      <c r="G43" s="28" t="s">
        <v>51</v>
      </c>
      <c r="H43" s="28" t="s">
        <v>89</v>
      </c>
      <c r="I43" s="28"/>
      <c r="J43" s="28"/>
      <c r="K43" s="28"/>
      <c r="L43" s="28">
        <v>54</v>
      </c>
      <c r="M43" s="536">
        <v>44986</v>
      </c>
      <c r="N43" s="502" t="s">
        <v>41</v>
      </c>
      <c r="O43" s="28" t="s">
        <v>42</v>
      </c>
      <c r="P43" s="58" t="s">
        <v>43</v>
      </c>
      <c r="Q43" s="29" t="s">
        <v>44</v>
      </c>
      <c r="R43" s="29" t="s">
        <v>85</v>
      </c>
      <c r="S43" s="29" t="s">
        <v>46</v>
      </c>
      <c r="T43" s="28">
        <v>54</v>
      </c>
      <c r="U43" s="4" t="s">
        <v>86</v>
      </c>
      <c r="V43" s="4" t="s">
        <v>90</v>
      </c>
      <c r="W43" s="15">
        <v>54</v>
      </c>
      <c r="X43" s="15">
        <v>54</v>
      </c>
      <c r="Y43" s="22">
        <v>1</v>
      </c>
      <c r="Z43" s="22">
        <v>1</v>
      </c>
      <c r="AA43" s="191"/>
      <c r="AB43" s="4" t="s">
        <v>91</v>
      </c>
      <c r="AC43" s="4" t="s">
        <v>50</v>
      </c>
      <c r="AD43" s="4"/>
      <c r="AE43" s="4"/>
      <c r="AF43" s="541"/>
      <c r="AG43" s="543"/>
      <c r="AH43" s="308" t="b">
        <f t="shared" si="0"/>
        <v>0</v>
      </c>
    </row>
    <row r="44" s="356" customFormat="1" ht="108" spans="1:34">
      <c r="A44" s="28">
        <v>41</v>
      </c>
      <c r="B44" s="28" t="s">
        <v>34</v>
      </c>
      <c r="C44" s="28" t="s">
        <v>35</v>
      </c>
      <c r="D44" s="28" t="s">
        <v>82</v>
      </c>
      <c r="E44" s="28" t="s">
        <v>37</v>
      </c>
      <c r="F44" s="28" t="s">
        <v>83</v>
      </c>
      <c r="G44" s="28" t="s">
        <v>51</v>
      </c>
      <c r="H44" s="28" t="s">
        <v>92</v>
      </c>
      <c r="I44" s="28"/>
      <c r="J44" s="28"/>
      <c r="K44" s="28"/>
      <c r="L44" s="28">
        <v>4</v>
      </c>
      <c r="M44" s="536">
        <v>45078</v>
      </c>
      <c r="N44" s="502" t="s">
        <v>93</v>
      </c>
      <c r="O44" s="28" t="s">
        <v>42</v>
      </c>
      <c r="P44" s="58" t="s">
        <v>43</v>
      </c>
      <c r="Q44" s="29" t="s">
        <v>44</v>
      </c>
      <c r="R44" s="29" t="s">
        <v>85</v>
      </c>
      <c r="S44" s="29" t="s">
        <v>46</v>
      </c>
      <c r="T44" s="28">
        <v>4</v>
      </c>
      <c r="U44" s="476">
        <v>44987.3715277778</v>
      </c>
      <c r="V44" s="476">
        <v>44987.6736111111</v>
      </c>
      <c r="W44" s="15">
        <v>4</v>
      </c>
      <c r="X44" s="15">
        <v>4</v>
      </c>
      <c r="Y44" s="22">
        <v>1</v>
      </c>
      <c r="Z44" s="22">
        <v>1</v>
      </c>
      <c r="AA44" s="191" t="s">
        <v>94</v>
      </c>
      <c r="AB44" s="4" t="s">
        <v>95</v>
      </c>
      <c r="AC44" s="4" t="s">
        <v>50</v>
      </c>
      <c r="AD44" s="4"/>
      <c r="AE44" s="4"/>
      <c r="AF44" s="541"/>
      <c r="AG44" s="543"/>
      <c r="AH44" s="308" t="b">
        <f t="shared" si="0"/>
        <v>0</v>
      </c>
    </row>
    <row r="45" s="356" customFormat="1" ht="84" spans="1:34">
      <c r="A45" s="28">
        <v>42</v>
      </c>
      <c r="B45" s="28" t="s">
        <v>34</v>
      </c>
      <c r="C45" s="28" t="s">
        <v>35</v>
      </c>
      <c r="D45" s="28" t="s">
        <v>82</v>
      </c>
      <c r="E45" s="28" t="s">
        <v>37</v>
      </c>
      <c r="F45" s="28" t="s">
        <v>83</v>
      </c>
      <c r="G45" s="28" t="s">
        <v>39</v>
      </c>
      <c r="H45" s="28" t="s">
        <v>96</v>
      </c>
      <c r="I45" s="28">
        <v>50</v>
      </c>
      <c r="J45" s="28">
        <v>246</v>
      </c>
      <c r="K45" s="28">
        <v>20</v>
      </c>
      <c r="L45" s="29"/>
      <c r="M45" s="536">
        <v>45139</v>
      </c>
      <c r="N45" s="502" t="s">
        <v>97</v>
      </c>
      <c r="O45" s="28" t="s">
        <v>42</v>
      </c>
      <c r="P45" s="58" t="s">
        <v>43</v>
      </c>
      <c r="Q45" s="29" t="s">
        <v>44</v>
      </c>
      <c r="R45" s="29" t="s">
        <v>85</v>
      </c>
      <c r="S45" s="29" t="s">
        <v>46</v>
      </c>
      <c r="T45" s="28">
        <v>246</v>
      </c>
      <c r="U45" s="4" t="s">
        <v>98</v>
      </c>
      <c r="V45" s="4" t="s">
        <v>99</v>
      </c>
      <c r="W45" s="15">
        <v>246</v>
      </c>
      <c r="X45" s="15">
        <v>246</v>
      </c>
      <c r="Y45" s="22">
        <v>1</v>
      </c>
      <c r="Z45" s="22">
        <v>1</v>
      </c>
      <c r="AA45" s="191"/>
      <c r="AB45" s="4" t="s">
        <v>100</v>
      </c>
      <c r="AC45" s="4" t="s">
        <v>50</v>
      </c>
      <c r="AD45" s="4"/>
      <c r="AE45" s="4"/>
      <c r="AF45" s="541"/>
      <c r="AG45" s="543"/>
      <c r="AH45" s="308" t="b">
        <f t="shared" si="0"/>
        <v>0</v>
      </c>
    </row>
    <row r="46" s="356" customFormat="1" ht="96" spans="1:34">
      <c r="A46" s="28">
        <v>43</v>
      </c>
      <c r="B46" s="28" t="s">
        <v>34</v>
      </c>
      <c r="C46" s="28" t="s">
        <v>35</v>
      </c>
      <c r="D46" s="28" t="s">
        <v>82</v>
      </c>
      <c r="E46" s="28" t="s">
        <v>37</v>
      </c>
      <c r="F46" s="28" t="s">
        <v>83</v>
      </c>
      <c r="G46" s="28" t="s">
        <v>51</v>
      </c>
      <c r="H46" s="28" t="s">
        <v>89</v>
      </c>
      <c r="I46" s="28"/>
      <c r="J46" s="28"/>
      <c r="K46" s="28"/>
      <c r="L46" s="28">
        <v>54</v>
      </c>
      <c r="M46" s="536">
        <v>45139</v>
      </c>
      <c r="N46" s="502" t="s">
        <v>97</v>
      </c>
      <c r="O46" s="28" t="s">
        <v>42</v>
      </c>
      <c r="P46" s="58" t="s">
        <v>43</v>
      </c>
      <c r="Q46" s="29" t="s">
        <v>44</v>
      </c>
      <c r="R46" s="29" t="s">
        <v>85</v>
      </c>
      <c r="S46" s="29" t="s">
        <v>46</v>
      </c>
      <c r="T46" s="28">
        <v>54</v>
      </c>
      <c r="U46" s="4" t="s">
        <v>98</v>
      </c>
      <c r="V46" s="4" t="s">
        <v>99</v>
      </c>
      <c r="W46" s="15">
        <v>54</v>
      </c>
      <c r="X46" s="15">
        <v>54</v>
      </c>
      <c r="Y46" s="22">
        <v>1</v>
      </c>
      <c r="Z46" s="22">
        <v>1</v>
      </c>
      <c r="AA46" s="191"/>
      <c r="AB46" s="4" t="s">
        <v>100</v>
      </c>
      <c r="AC46" s="4" t="s">
        <v>50</v>
      </c>
      <c r="AD46" s="4"/>
      <c r="AE46" s="4"/>
      <c r="AF46" s="541"/>
      <c r="AG46" s="543"/>
      <c r="AH46" s="308" t="b">
        <f t="shared" si="0"/>
        <v>0</v>
      </c>
    </row>
    <row r="47" s="356" customFormat="1" ht="24" spans="1:34">
      <c r="A47" s="28">
        <v>44</v>
      </c>
      <c r="B47" s="28" t="s">
        <v>34</v>
      </c>
      <c r="C47" s="28" t="s">
        <v>35</v>
      </c>
      <c r="D47" s="28" t="s">
        <v>82</v>
      </c>
      <c r="E47" s="28" t="s">
        <v>37</v>
      </c>
      <c r="F47" s="28" t="s">
        <v>83</v>
      </c>
      <c r="G47" s="28" t="s">
        <v>51</v>
      </c>
      <c r="H47" s="28" t="s">
        <v>101</v>
      </c>
      <c r="I47" s="28"/>
      <c r="J47" s="28"/>
      <c r="K47" s="28"/>
      <c r="L47" s="28">
        <v>4</v>
      </c>
      <c r="M47" s="536">
        <v>45139</v>
      </c>
      <c r="N47" s="502" t="s">
        <v>97</v>
      </c>
      <c r="O47" s="28" t="s">
        <v>42</v>
      </c>
      <c r="P47" s="58" t="s">
        <v>43</v>
      </c>
      <c r="Q47" s="29" t="s">
        <v>44</v>
      </c>
      <c r="R47" s="29" t="s">
        <v>85</v>
      </c>
      <c r="S47" s="29" t="s">
        <v>46</v>
      </c>
      <c r="T47" s="28">
        <v>4</v>
      </c>
      <c r="U47" s="4" t="s">
        <v>98</v>
      </c>
      <c r="V47" s="4" t="s">
        <v>99</v>
      </c>
      <c r="W47" s="15">
        <v>4</v>
      </c>
      <c r="X47" s="15">
        <v>4</v>
      </c>
      <c r="Y47" s="22">
        <v>1</v>
      </c>
      <c r="Z47" s="22">
        <v>1</v>
      </c>
      <c r="AA47" s="191"/>
      <c r="AB47" s="4" t="s">
        <v>100</v>
      </c>
      <c r="AC47" s="4" t="s">
        <v>50</v>
      </c>
      <c r="AD47" s="4"/>
      <c r="AE47" s="4"/>
      <c r="AF47" s="541"/>
      <c r="AG47" s="543"/>
      <c r="AH47" s="308" t="b">
        <f t="shared" si="0"/>
        <v>0</v>
      </c>
    </row>
    <row r="48" s="356" customFormat="1" ht="84" spans="1:34">
      <c r="A48" s="28">
        <v>45</v>
      </c>
      <c r="B48" s="28" t="s">
        <v>34</v>
      </c>
      <c r="C48" s="28" t="s">
        <v>35</v>
      </c>
      <c r="D48" s="28" t="s">
        <v>82</v>
      </c>
      <c r="E48" s="28" t="s">
        <v>37</v>
      </c>
      <c r="F48" s="28" t="s">
        <v>102</v>
      </c>
      <c r="G48" s="28" t="s">
        <v>39</v>
      </c>
      <c r="H48" s="28" t="s">
        <v>84</v>
      </c>
      <c r="I48" s="28">
        <v>51</v>
      </c>
      <c r="J48" s="28">
        <v>249</v>
      </c>
      <c r="K48" s="28">
        <v>20</v>
      </c>
      <c r="L48" s="29"/>
      <c r="M48" s="536">
        <v>44986</v>
      </c>
      <c r="N48" s="502" t="s">
        <v>41</v>
      </c>
      <c r="O48" s="28" t="s">
        <v>42</v>
      </c>
      <c r="P48" s="58" t="s">
        <v>43</v>
      </c>
      <c r="Q48" s="29" t="s">
        <v>44</v>
      </c>
      <c r="R48" s="29" t="s">
        <v>85</v>
      </c>
      <c r="S48" s="29" t="s">
        <v>46</v>
      </c>
      <c r="T48" s="28">
        <v>249</v>
      </c>
      <c r="U48" s="4" t="s">
        <v>86</v>
      </c>
      <c r="V48" s="4" t="s">
        <v>103</v>
      </c>
      <c r="W48" s="15">
        <v>249</v>
      </c>
      <c r="X48" s="15">
        <v>249</v>
      </c>
      <c r="Y48" s="22">
        <v>1</v>
      </c>
      <c r="Z48" s="22">
        <v>1</v>
      </c>
      <c r="AA48" s="191"/>
      <c r="AB48" s="4" t="s">
        <v>104</v>
      </c>
      <c r="AC48" s="4" t="s">
        <v>50</v>
      </c>
      <c r="AD48" s="4"/>
      <c r="AE48" s="4"/>
      <c r="AF48" s="541"/>
      <c r="AG48" s="543"/>
      <c r="AH48" s="308" t="b">
        <f t="shared" si="0"/>
        <v>0</v>
      </c>
    </row>
    <row r="49" s="356" customFormat="1" ht="96" spans="1:34">
      <c r="A49" s="28">
        <v>46</v>
      </c>
      <c r="B49" s="28" t="s">
        <v>34</v>
      </c>
      <c r="C49" s="28" t="s">
        <v>35</v>
      </c>
      <c r="D49" s="28" t="s">
        <v>82</v>
      </c>
      <c r="E49" s="28" t="s">
        <v>37</v>
      </c>
      <c r="F49" s="28" t="s">
        <v>102</v>
      </c>
      <c r="G49" s="28" t="s">
        <v>51</v>
      </c>
      <c r="H49" s="28" t="s">
        <v>105</v>
      </c>
      <c r="I49" s="28"/>
      <c r="J49" s="28"/>
      <c r="K49" s="28"/>
      <c r="L49" s="28">
        <v>55</v>
      </c>
      <c r="M49" s="536">
        <v>44986</v>
      </c>
      <c r="N49" s="502" t="s">
        <v>41</v>
      </c>
      <c r="O49" s="28" t="s">
        <v>42</v>
      </c>
      <c r="P49" s="58" t="s">
        <v>43</v>
      </c>
      <c r="Q49" s="29" t="s">
        <v>44</v>
      </c>
      <c r="R49" s="29" t="s">
        <v>85</v>
      </c>
      <c r="S49" s="29" t="s">
        <v>46</v>
      </c>
      <c r="T49" s="28">
        <v>55</v>
      </c>
      <c r="U49" s="4" t="s">
        <v>86</v>
      </c>
      <c r="V49" s="4" t="s">
        <v>90</v>
      </c>
      <c r="W49" s="15">
        <v>55</v>
      </c>
      <c r="X49" s="15">
        <v>55</v>
      </c>
      <c r="Y49" s="22">
        <v>1</v>
      </c>
      <c r="Z49" s="22">
        <v>1</v>
      </c>
      <c r="AA49" s="191"/>
      <c r="AB49" s="4" t="s">
        <v>106</v>
      </c>
      <c r="AC49" s="4" t="s">
        <v>50</v>
      </c>
      <c r="AD49" s="4"/>
      <c r="AE49" s="4"/>
      <c r="AF49" s="541"/>
      <c r="AG49" s="543"/>
      <c r="AH49" s="308" t="b">
        <f t="shared" si="0"/>
        <v>0</v>
      </c>
    </row>
    <row r="50" s="356" customFormat="1" ht="108" spans="1:34">
      <c r="A50" s="28">
        <v>47</v>
      </c>
      <c r="B50" s="28" t="s">
        <v>34</v>
      </c>
      <c r="C50" s="28" t="s">
        <v>35</v>
      </c>
      <c r="D50" s="28" t="s">
        <v>82</v>
      </c>
      <c r="E50" s="28" t="s">
        <v>37</v>
      </c>
      <c r="F50" s="28" t="s">
        <v>102</v>
      </c>
      <c r="G50" s="28" t="s">
        <v>51</v>
      </c>
      <c r="H50" s="28" t="s">
        <v>107</v>
      </c>
      <c r="I50" s="28"/>
      <c r="J50" s="28"/>
      <c r="K50" s="28"/>
      <c r="L50" s="28">
        <v>4</v>
      </c>
      <c r="M50" s="536">
        <v>45078</v>
      </c>
      <c r="N50" s="502" t="s">
        <v>93</v>
      </c>
      <c r="O50" s="28" t="s">
        <v>42</v>
      </c>
      <c r="P50" s="58" t="s">
        <v>43</v>
      </c>
      <c r="Q50" s="29" t="s">
        <v>44</v>
      </c>
      <c r="R50" s="29" t="s">
        <v>85</v>
      </c>
      <c r="S50" s="29" t="s">
        <v>46</v>
      </c>
      <c r="T50" s="28">
        <v>4</v>
      </c>
      <c r="U50" s="476">
        <v>44987.3715277778</v>
      </c>
      <c r="V50" s="476">
        <v>44987.6736111111</v>
      </c>
      <c r="W50" s="15">
        <v>4</v>
      </c>
      <c r="X50" s="15">
        <v>4</v>
      </c>
      <c r="Y50" s="22">
        <v>1</v>
      </c>
      <c r="Z50" s="22">
        <v>1</v>
      </c>
      <c r="AA50" s="191" t="s">
        <v>94</v>
      </c>
      <c r="AB50" s="4" t="s">
        <v>95</v>
      </c>
      <c r="AC50" s="4" t="s">
        <v>50</v>
      </c>
      <c r="AD50" s="4"/>
      <c r="AE50" s="4"/>
      <c r="AF50" s="541"/>
      <c r="AG50" s="543"/>
      <c r="AH50" s="308" t="b">
        <f t="shared" si="0"/>
        <v>0</v>
      </c>
    </row>
    <row r="51" s="356" customFormat="1" ht="84" spans="1:34">
      <c r="A51" s="28">
        <v>48</v>
      </c>
      <c r="B51" s="28" t="s">
        <v>34</v>
      </c>
      <c r="C51" s="28" t="s">
        <v>35</v>
      </c>
      <c r="D51" s="28" t="s">
        <v>82</v>
      </c>
      <c r="E51" s="28" t="s">
        <v>37</v>
      </c>
      <c r="F51" s="28" t="s">
        <v>102</v>
      </c>
      <c r="G51" s="28" t="s">
        <v>39</v>
      </c>
      <c r="H51" s="28" t="s">
        <v>84</v>
      </c>
      <c r="I51" s="28">
        <v>51</v>
      </c>
      <c r="J51" s="28">
        <v>249</v>
      </c>
      <c r="K51" s="28">
        <v>20</v>
      </c>
      <c r="L51" s="29"/>
      <c r="M51" s="536">
        <v>45139</v>
      </c>
      <c r="N51" s="502" t="s">
        <v>97</v>
      </c>
      <c r="O51" s="28" t="s">
        <v>42</v>
      </c>
      <c r="P51" s="58" t="s">
        <v>43</v>
      </c>
      <c r="Q51" s="29" t="s">
        <v>44</v>
      </c>
      <c r="R51" s="29" t="s">
        <v>85</v>
      </c>
      <c r="S51" s="29" t="s">
        <v>46</v>
      </c>
      <c r="T51" s="28">
        <v>249</v>
      </c>
      <c r="U51" s="4" t="s">
        <v>98</v>
      </c>
      <c r="V51" s="4" t="s">
        <v>99</v>
      </c>
      <c r="W51" s="15">
        <v>249</v>
      </c>
      <c r="X51" s="15">
        <v>249</v>
      </c>
      <c r="Y51" s="22">
        <v>1</v>
      </c>
      <c r="Z51" s="22">
        <v>1</v>
      </c>
      <c r="AA51" s="191"/>
      <c r="AB51" s="4" t="s">
        <v>100</v>
      </c>
      <c r="AC51" s="4" t="s">
        <v>50</v>
      </c>
      <c r="AD51" s="4"/>
      <c r="AE51" s="4"/>
      <c r="AF51" s="541"/>
      <c r="AG51" s="543"/>
      <c r="AH51" s="308" t="b">
        <f t="shared" si="0"/>
        <v>0</v>
      </c>
    </row>
    <row r="52" s="356" customFormat="1" ht="96" spans="1:34">
      <c r="A52" s="28">
        <v>49</v>
      </c>
      <c r="B52" s="28" t="s">
        <v>34</v>
      </c>
      <c r="C52" s="28" t="s">
        <v>35</v>
      </c>
      <c r="D52" s="28" t="s">
        <v>82</v>
      </c>
      <c r="E52" s="28" t="s">
        <v>37</v>
      </c>
      <c r="F52" s="28" t="s">
        <v>102</v>
      </c>
      <c r="G52" s="28" t="s">
        <v>51</v>
      </c>
      <c r="H52" s="28" t="s">
        <v>105</v>
      </c>
      <c r="I52" s="28"/>
      <c r="J52" s="28"/>
      <c r="K52" s="28"/>
      <c r="L52" s="28">
        <v>55</v>
      </c>
      <c r="M52" s="536">
        <v>45139</v>
      </c>
      <c r="N52" s="502" t="s">
        <v>97</v>
      </c>
      <c r="O52" s="28" t="s">
        <v>42</v>
      </c>
      <c r="P52" s="58" t="s">
        <v>43</v>
      </c>
      <c r="Q52" s="29" t="s">
        <v>44</v>
      </c>
      <c r="R52" s="29" t="s">
        <v>85</v>
      </c>
      <c r="S52" s="29" t="s">
        <v>46</v>
      </c>
      <c r="T52" s="28">
        <v>55</v>
      </c>
      <c r="U52" s="4" t="s">
        <v>98</v>
      </c>
      <c r="V52" s="4" t="s">
        <v>99</v>
      </c>
      <c r="W52" s="15">
        <v>55</v>
      </c>
      <c r="X52" s="15">
        <v>55</v>
      </c>
      <c r="Y52" s="22">
        <v>1</v>
      </c>
      <c r="Z52" s="22">
        <v>1</v>
      </c>
      <c r="AA52" s="191"/>
      <c r="AB52" s="4" t="s">
        <v>100</v>
      </c>
      <c r="AC52" s="4" t="s">
        <v>50</v>
      </c>
      <c r="AD52" s="4"/>
      <c r="AE52" s="4"/>
      <c r="AF52" s="541"/>
      <c r="AG52" s="543"/>
      <c r="AH52" s="308" t="b">
        <f t="shared" si="0"/>
        <v>0</v>
      </c>
    </row>
    <row r="53" s="356" customFormat="1" ht="24" spans="1:34">
      <c r="A53" s="28">
        <v>50</v>
      </c>
      <c r="B53" s="28" t="s">
        <v>34</v>
      </c>
      <c r="C53" s="28" t="s">
        <v>35</v>
      </c>
      <c r="D53" s="28" t="s">
        <v>82</v>
      </c>
      <c r="E53" s="28" t="s">
        <v>37</v>
      </c>
      <c r="F53" s="28" t="s">
        <v>102</v>
      </c>
      <c r="G53" s="28" t="s">
        <v>51</v>
      </c>
      <c r="H53" s="28" t="s">
        <v>107</v>
      </c>
      <c r="I53" s="28"/>
      <c r="J53" s="28"/>
      <c r="K53" s="28"/>
      <c r="L53" s="28">
        <v>4</v>
      </c>
      <c r="M53" s="536">
        <v>45139</v>
      </c>
      <c r="N53" s="502" t="s">
        <v>97</v>
      </c>
      <c r="O53" s="28" t="s">
        <v>42</v>
      </c>
      <c r="P53" s="58" t="s">
        <v>43</v>
      </c>
      <c r="Q53" s="29" t="s">
        <v>44</v>
      </c>
      <c r="R53" s="29" t="s">
        <v>85</v>
      </c>
      <c r="S53" s="29" t="s">
        <v>46</v>
      </c>
      <c r="T53" s="28">
        <v>4</v>
      </c>
      <c r="U53" s="4" t="s">
        <v>98</v>
      </c>
      <c r="V53" s="4" t="s">
        <v>99</v>
      </c>
      <c r="W53" s="15">
        <v>4</v>
      </c>
      <c r="X53" s="15">
        <v>4</v>
      </c>
      <c r="Y53" s="22">
        <v>1</v>
      </c>
      <c r="Z53" s="22">
        <v>1</v>
      </c>
      <c r="AA53" s="191"/>
      <c r="AB53" s="4" t="s">
        <v>100</v>
      </c>
      <c r="AC53" s="4" t="s">
        <v>50</v>
      </c>
      <c r="AD53" s="4"/>
      <c r="AE53" s="4"/>
      <c r="AF53" s="541"/>
      <c r="AG53" s="543"/>
      <c r="AH53" s="308" t="b">
        <f t="shared" si="0"/>
        <v>0</v>
      </c>
    </row>
    <row r="54" s="356" customFormat="1" ht="96" spans="1:34">
      <c r="A54" s="28">
        <v>51</v>
      </c>
      <c r="B54" s="28" t="s">
        <v>34</v>
      </c>
      <c r="C54" s="28" t="s">
        <v>35</v>
      </c>
      <c r="D54" s="28" t="s">
        <v>82</v>
      </c>
      <c r="E54" s="28" t="s">
        <v>108</v>
      </c>
      <c r="F54" s="28" t="s">
        <v>109</v>
      </c>
      <c r="G54" s="28" t="s">
        <v>39</v>
      </c>
      <c r="H54" s="28" t="s">
        <v>110</v>
      </c>
      <c r="I54" s="28">
        <v>59</v>
      </c>
      <c r="J54" s="28">
        <v>244</v>
      </c>
      <c r="K54" s="28">
        <v>20</v>
      </c>
      <c r="L54" s="29"/>
      <c r="M54" s="536">
        <v>44986</v>
      </c>
      <c r="N54" s="502" t="s">
        <v>41</v>
      </c>
      <c r="O54" s="28" t="s">
        <v>42</v>
      </c>
      <c r="P54" s="58" t="s">
        <v>43</v>
      </c>
      <c r="Q54" s="29" t="s">
        <v>44</v>
      </c>
      <c r="R54" s="29" t="s">
        <v>111</v>
      </c>
      <c r="S54" s="29" t="s">
        <v>46</v>
      </c>
      <c r="T54" s="28">
        <v>244</v>
      </c>
      <c r="U54" s="4" t="s">
        <v>112</v>
      </c>
      <c r="V54" s="4" t="s">
        <v>113</v>
      </c>
      <c r="W54" s="15">
        <v>244</v>
      </c>
      <c r="X54" s="15">
        <v>244</v>
      </c>
      <c r="Y54" s="22">
        <v>1</v>
      </c>
      <c r="Z54" s="22">
        <v>1</v>
      </c>
      <c r="AA54" s="191"/>
      <c r="AB54" s="4" t="s">
        <v>114</v>
      </c>
      <c r="AC54" s="4" t="s">
        <v>50</v>
      </c>
      <c r="AD54" s="4"/>
      <c r="AE54" s="4"/>
      <c r="AF54" s="541"/>
      <c r="AG54" s="543"/>
      <c r="AH54" s="308" t="b">
        <f t="shared" si="0"/>
        <v>0</v>
      </c>
    </row>
    <row r="55" s="356" customFormat="1" ht="72" spans="1:34">
      <c r="A55" s="28">
        <v>52</v>
      </c>
      <c r="B55" s="28" t="s">
        <v>34</v>
      </c>
      <c r="C55" s="28" t="s">
        <v>35</v>
      </c>
      <c r="D55" s="28" t="s">
        <v>82</v>
      </c>
      <c r="E55" s="28" t="s">
        <v>108</v>
      </c>
      <c r="F55" s="28" t="s">
        <v>109</v>
      </c>
      <c r="G55" s="28" t="s">
        <v>51</v>
      </c>
      <c r="H55" s="28" t="s">
        <v>115</v>
      </c>
      <c r="I55" s="28"/>
      <c r="J55" s="28"/>
      <c r="K55" s="28"/>
      <c r="L55" s="28">
        <v>43</v>
      </c>
      <c r="M55" s="536">
        <v>44986</v>
      </c>
      <c r="N55" s="502" t="s">
        <v>41</v>
      </c>
      <c r="O55" s="28" t="s">
        <v>42</v>
      </c>
      <c r="P55" s="58" t="s">
        <v>43</v>
      </c>
      <c r="Q55" s="29" t="s">
        <v>44</v>
      </c>
      <c r="R55" s="29" t="s">
        <v>111</v>
      </c>
      <c r="S55" s="29" t="s">
        <v>46</v>
      </c>
      <c r="T55" s="28">
        <v>43</v>
      </c>
      <c r="U55" s="4" t="s">
        <v>116</v>
      </c>
      <c r="V55" s="4" t="s">
        <v>117</v>
      </c>
      <c r="W55" s="15">
        <v>43</v>
      </c>
      <c r="X55" s="15">
        <v>43</v>
      </c>
      <c r="Y55" s="22">
        <v>1</v>
      </c>
      <c r="Z55" s="22">
        <v>1</v>
      </c>
      <c r="AA55" s="191"/>
      <c r="AB55" s="4" t="s">
        <v>118</v>
      </c>
      <c r="AC55" s="4" t="s">
        <v>50</v>
      </c>
      <c r="AD55" s="4"/>
      <c r="AE55" s="4"/>
      <c r="AF55" s="541"/>
      <c r="AG55" s="543"/>
      <c r="AH55" s="308" t="b">
        <f t="shared" si="0"/>
        <v>0</v>
      </c>
    </row>
    <row r="56" s="356" customFormat="1" ht="96" spans="1:34">
      <c r="A56" s="28">
        <v>53</v>
      </c>
      <c r="B56" s="28" t="s">
        <v>34</v>
      </c>
      <c r="C56" s="28" t="s">
        <v>35</v>
      </c>
      <c r="D56" s="28" t="s">
        <v>82</v>
      </c>
      <c r="E56" s="28" t="s">
        <v>108</v>
      </c>
      <c r="F56" s="28" t="s">
        <v>109</v>
      </c>
      <c r="G56" s="28" t="s">
        <v>51</v>
      </c>
      <c r="H56" s="28" t="s">
        <v>119</v>
      </c>
      <c r="I56" s="28"/>
      <c r="J56" s="28"/>
      <c r="K56" s="28"/>
      <c r="L56" s="28">
        <v>16</v>
      </c>
      <c r="M56" s="536">
        <v>45139</v>
      </c>
      <c r="N56" s="502" t="s">
        <v>97</v>
      </c>
      <c r="O56" s="28" t="s">
        <v>42</v>
      </c>
      <c r="P56" s="58" t="s">
        <v>43</v>
      </c>
      <c r="Q56" s="29" t="s">
        <v>44</v>
      </c>
      <c r="R56" s="29" t="s">
        <v>111</v>
      </c>
      <c r="S56" s="29" t="s">
        <v>46</v>
      </c>
      <c r="T56" s="28">
        <v>16</v>
      </c>
      <c r="U56" s="4" t="s">
        <v>116</v>
      </c>
      <c r="V56" s="4" t="s">
        <v>117</v>
      </c>
      <c r="W56" s="15">
        <v>16</v>
      </c>
      <c r="X56" s="15">
        <v>16</v>
      </c>
      <c r="Y56" s="22">
        <v>1</v>
      </c>
      <c r="Z56" s="22">
        <v>1</v>
      </c>
      <c r="AA56" s="191"/>
      <c r="AB56" s="4" t="s">
        <v>118</v>
      </c>
      <c r="AC56" s="4" t="s">
        <v>50</v>
      </c>
      <c r="AD56" s="4"/>
      <c r="AE56" s="4"/>
      <c r="AF56" s="541"/>
      <c r="AG56" s="543"/>
      <c r="AH56" s="308" t="b">
        <f t="shared" si="0"/>
        <v>0</v>
      </c>
    </row>
    <row r="57" s="356" customFormat="1" ht="96" spans="1:34">
      <c r="A57" s="28">
        <v>54</v>
      </c>
      <c r="B57" s="28" t="s">
        <v>34</v>
      </c>
      <c r="C57" s="28" t="s">
        <v>35</v>
      </c>
      <c r="D57" s="28" t="s">
        <v>82</v>
      </c>
      <c r="E57" s="28" t="s">
        <v>108</v>
      </c>
      <c r="F57" s="28" t="s">
        <v>120</v>
      </c>
      <c r="G57" s="28" t="s">
        <v>39</v>
      </c>
      <c r="H57" s="28" t="s">
        <v>121</v>
      </c>
      <c r="I57" s="28">
        <v>61</v>
      </c>
      <c r="J57" s="28">
        <v>250</v>
      </c>
      <c r="K57" s="28">
        <v>20</v>
      </c>
      <c r="L57" s="29"/>
      <c r="M57" s="536">
        <v>44986</v>
      </c>
      <c r="N57" s="502" t="s">
        <v>41</v>
      </c>
      <c r="O57" s="28" t="s">
        <v>42</v>
      </c>
      <c r="P57" s="58" t="s">
        <v>43</v>
      </c>
      <c r="Q57" s="29" t="s">
        <v>44</v>
      </c>
      <c r="R57" s="29" t="s">
        <v>111</v>
      </c>
      <c r="S57" s="29" t="s">
        <v>46</v>
      </c>
      <c r="T57" s="28">
        <v>250</v>
      </c>
      <c r="U57" s="4" t="s">
        <v>122</v>
      </c>
      <c r="V57" s="4" t="s">
        <v>123</v>
      </c>
      <c r="W57" s="15">
        <v>250</v>
      </c>
      <c r="X57" s="15">
        <v>250</v>
      </c>
      <c r="Y57" s="22">
        <v>1</v>
      </c>
      <c r="Z57" s="22">
        <v>1</v>
      </c>
      <c r="AA57" s="191"/>
      <c r="AB57" s="4" t="s">
        <v>124</v>
      </c>
      <c r="AC57" s="4" t="s">
        <v>50</v>
      </c>
      <c r="AD57" s="4"/>
      <c r="AE57" s="4"/>
      <c r="AF57" s="541"/>
      <c r="AG57" s="543"/>
      <c r="AH57" s="308" t="b">
        <f t="shared" si="0"/>
        <v>0</v>
      </c>
    </row>
    <row r="58" s="356" customFormat="1" ht="72" spans="1:34">
      <c r="A58" s="28">
        <v>55</v>
      </c>
      <c r="B58" s="28" t="s">
        <v>34</v>
      </c>
      <c r="C58" s="28" t="s">
        <v>35</v>
      </c>
      <c r="D58" s="28" t="s">
        <v>82</v>
      </c>
      <c r="E58" s="28" t="s">
        <v>108</v>
      </c>
      <c r="F58" s="28" t="s">
        <v>120</v>
      </c>
      <c r="G58" s="28" t="s">
        <v>51</v>
      </c>
      <c r="H58" s="28" t="s">
        <v>115</v>
      </c>
      <c r="I58" s="28"/>
      <c r="J58" s="28"/>
      <c r="K58" s="28"/>
      <c r="L58" s="28">
        <v>43</v>
      </c>
      <c r="M58" s="536">
        <v>44986</v>
      </c>
      <c r="N58" s="502" t="s">
        <v>41</v>
      </c>
      <c r="O58" s="28" t="s">
        <v>42</v>
      </c>
      <c r="P58" s="58" t="s">
        <v>43</v>
      </c>
      <c r="Q58" s="29" t="s">
        <v>44</v>
      </c>
      <c r="R58" s="29" t="s">
        <v>111</v>
      </c>
      <c r="S58" s="29" t="s">
        <v>46</v>
      </c>
      <c r="T58" s="28">
        <v>43</v>
      </c>
      <c r="U58" s="4" t="s">
        <v>112</v>
      </c>
      <c r="V58" s="4" t="s">
        <v>125</v>
      </c>
      <c r="W58" s="15">
        <v>43</v>
      </c>
      <c r="X58" s="15">
        <v>43</v>
      </c>
      <c r="Y58" s="22">
        <v>1</v>
      </c>
      <c r="Z58" s="22">
        <v>1</v>
      </c>
      <c r="AA58" s="191"/>
      <c r="AB58" s="4" t="s">
        <v>126</v>
      </c>
      <c r="AC58" s="4" t="s">
        <v>50</v>
      </c>
      <c r="AD58" s="4"/>
      <c r="AE58" s="4"/>
      <c r="AF58" s="541"/>
      <c r="AG58" s="543"/>
      <c r="AH58" s="308" t="b">
        <f t="shared" si="0"/>
        <v>0</v>
      </c>
    </row>
    <row r="59" s="356" customFormat="1" ht="96" spans="1:34">
      <c r="A59" s="28">
        <v>56</v>
      </c>
      <c r="B59" s="28" t="s">
        <v>34</v>
      </c>
      <c r="C59" s="28" t="s">
        <v>35</v>
      </c>
      <c r="D59" s="28" t="s">
        <v>82</v>
      </c>
      <c r="E59" s="28" t="s">
        <v>108</v>
      </c>
      <c r="F59" s="28" t="s">
        <v>120</v>
      </c>
      <c r="G59" s="28" t="s">
        <v>51</v>
      </c>
      <c r="H59" s="28" t="s">
        <v>127</v>
      </c>
      <c r="I59" s="28"/>
      <c r="J59" s="28"/>
      <c r="K59" s="28"/>
      <c r="L59" s="28">
        <v>17</v>
      </c>
      <c r="M59" s="536">
        <v>45139</v>
      </c>
      <c r="N59" s="502" t="s">
        <v>97</v>
      </c>
      <c r="O59" s="28" t="s">
        <v>42</v>
      </c>
      <c r="P59" s="58" t="s">
        <v>43</v>
      </c>
      <c r="Q59" s="29" t="s">
        <v>44</v>
      </c>
      <c r="R59" s="29" t="s">
        <v>111</v>
      </c>
      <c r="S59" s="29" t="s">
        <v>46</v>
      </c>
      <c r="T59" s="28">
        <v>17</v>
      </c>
      <c r="U59" s="4" t="s">
        <v>112</v>
      </c>
      <c r="V59" s="4" t="s">
        <v>125</v>
      </c>
      <c r="W59" s="15">
        <v>17</v>
      </c>
      <c r="X59" s="15">
        <v>17</v>
      </c>
      <c r="Y59" s="22">
        <v>1</v>
      </c>
      <c r="Z59" s="22">
        <v>1</v>
      </c>
      <c r="AA59" s="191"/>
      <c r="AB59" s="4" t="s">
        <v>126</v>
      </c>
      <c r="AC59" s="4" t="s">
        <v>50</v>
      </c>
      <c r="AD59" s="4"/>
      <c r="AE59" s="4"/>
      <c r="AF59" s="541"/>
      <c r="AG59" s="543"/>
      <c r="AH59" s="308" t="b">
        <f t="shared" si="0"/>
        <v>0</v>
      </c>
    </row>
    <row r="60" s="356" customFormat="1" ht="60" spans="1:34">
      <c r="A60" s="28">
        <v>57</v>
      </c>
      <c r="B60" s="28" t="s">
        <v>34</v>
      </c>
      <c r="C60" s="28" t="s">
        <v>35</v>
      </c>
      <c r="D60" s="28" t="s">
        <v>82</v>
      </c>
      <c r="E60" s="28" t="s">
        <v>37</v>
      </c>
      <c r="F60" s="28" t="s">
        <v>128</v>
      </c>
      <c r="G60" s="28" t="s">
        <v>39</v>
      </c>
      <c r="H60" s="28" t="s">
        <v>129</v>
      </c>
      <c r="I60" s="28">
        <v>36</v>
      </c>
      <c r="J60" s="28">
        <v>183</v>
      </c>
      <c r="K60" s="28">
        <v>20</v>
      </c>
      <c r="L60" s="29"/>
      <c r="M60" s="536">
        <v>44986</v>
      </c>
      <c r="N60" s="502" t="s">
        <v>41</v>
      </c>
      <c r="O60" s="28" t="s">
        <v>42</v>
      </c>
      <c r="P60" s="58" t="s">
        <v>43</v>
      </c>
      <c r="Q60" s="29" t="s">
        <v>44</v>
      </c>
      <c r="R60" s="29" t="s">
        <v>111</v>
      </c>
      <c r="S60" s="29" t="s">
        <v>46</v>
      </c>
      <c r="T60" s="28">
        <v>183</v>
      </c>
      <c r="U60" s="4" t="s">
        <v>130</v>
      </c>
      <c r="V60" s="4" t="s">
        <v>131</v>
      </c>
      <c r="W60" s="15">
        <v>183</v>
      </c>
      <c r="X60" s="15">
        <v>183</v>
      </c>
      <c r="Y60" s="22">
        <v>1</v>
      </c>
      <c r="Z60" s="22">
        <v>1</v>
      </c>
      <c r="AA60" s="191"/>
      <c r="AB60" s="4" t="s">
        <v>132</v>
      </c>
      <c r="AC60" s="4" t="s">
        <v>50</v>
      </c>
      <c r="AD60" s="4"/>
      <c r="AE60" s="4"/>
      <c r="AF60" s="541"/>
      <c r="AG60" s="543"/>
      <c r="AH60" s="308" t="b">
        <f t="shared" si="0"/>
        <v>0</v>
      </c>
    </row>
    <row r="61" s="356" customFormat="1" ht="96" spans="1:34">
      <c r="A61" s="28">
        <v>58</v>
      </c>
      <c r="B61" s="28" t="s">
        <v>34</v>
      </c>
      <c r="C61" s="28" t="s">
        <v>35</v>
      </c>
      <c r="D61" s="28" t="s">
        <v>82</v>
      </c>
      <c r="E61" s="28" t="s">
        <v>37</v>
      </c>
      <c r="F61" s="28" t="s">
        <v>128</v>
      </c>
      <c r="G61" s="28" t="s">
        <v>51</v>
      </c>
      <c r="H61" s="28" t="s">
        <v>133</v>
      </c>
      <c r="I61" s="28"/>
      <c r="J61" s="28"/>
      <c r="K61" s="28"/>
      <c r="L61" s="28">
        <v>52</v>
      </c>
      <c r="M61" s="536">
        <v>44986</v>
      </c>
      <c r="N61" s="502" t="s">
        <v>41</v>
      </c>
      <c r="O61" s="28" t="s">
        <v>42</v>
      </c>
      <c r="P61" s="58" t="s">
        <v>43</v>
      </c>
      <c r="Q61" s="29" t="s">
        <v>44</v>
      </c>
      <c r="R61" s="29" t="s">
        <v>111</v>
      </c>
      <c r="S61" s="29" t="s">
        <v>46</v>
      </c>
      <c r="T61" s="28">
        <v>52</v>
      </c>
      <c r="U61" s="4" t="s">
        <v>134</v>
      </c>
      <c r="V61" s="4" t="s">
        <v>135</v>
      </c>
      <c r="W61" s="15">
        <v>52</v>
      </c>
      <c r="X61" s="15">
        <v>52</v>
      </c>
      <c r="Y61" s="22">
        <v>1</v>
      </c>
      <c r="Z61" s="22">
        <v>1</v>
      </c>
      <c r="AA61" s="191"/>
      <c r="AB61" s="4" t="s">
        <v>136</v>
      </c>
      <c r="AC61" s="4" t="s">
        <v>50</v>
      </c>
      <c r="AD61" s="4"/>
      <c r="AE61" s="4"/>
      <c r="AF61" s="541"/>
      <c r="AG61" s="543"/>
      <c r="AH61" s="308" t="b">
        <f t="shared" si="0"/>
        <v>0</v>
      </c>
    </row>
    <row r="62" s="356" customFormat="1" ht="120" spans="1:34">
      <c r="A62" s="28">
        <v>59</v>
      </c>
      <c r="B62" s="28" t="s">
        <v>34</v>
      </c>
      <c r="C62" s="28" t="s">
        <v>35</v>
      </c>
      <c r="D62" s="28" t="s">
        <v>82</v>
      </c>
      <c r="E62" s="28" t="s">
        <v>37</v>
      </c>
      <c r="F62" s="28" t="s">
        <v>128</v>
      </c>
      <c r="G62" s="28" t="s">
        <v>51</v>
      </c>
      <c r="H62" s="28" t="s">
        <v>137</v>
      </c>
      <c r="I62" s="28"/>
      <c r="J62" s="28"/>
      <c r="K62" s="28"/>
      <c r="L62" s="28">
        <v>21</v>
      </c>
      <c r="M62" s="536">
        <v>45078</v>
      </c>
      <c r="N62" s="502" t="s">
        <v>93</v>
      </c>
      <c r="O62" s="28" t="s">
        <v>42</v>
      </c>
      <c r="P62" s="58" t="s">
        <v>43</v>
      </c>
      <c r="Q62" s="29" t="s">
        <v>44</v>
      </c>
      <c r="R62" s="29" t="s">
        <v>111</v>
      </c>
      <c r="S62" s="29" t="s">
        <v>46</v>
      </c>
      <c r="T62" s="28">
        <v>21</v>
      </c>
      <c r="U62" s="476">
        <v>45015.3611111111</v>
      </c>
      <c r="V62" s="476">
        <v>45015.6729166667</v>
      </c>
      <c r="W62" s="15">
        <v>21</v>
      </c>
      <c r="X62" s="15">
        <v>21</v>
      </c>
      <c r="Y62" s="22">
        <v>1</v>
      </c>
      <c r="Z62" s="22">
        <v>1</v>
      </c>
      <c r="AA62" s="191" t="s">
        <v>94</v>
      </c>
      <c r="AB62" s="4" t="s">
        <v>138</v>
      </c>
      <c r="AC62" s="4" t="s">
        <v>50</v>
      </c>
      <c r="AD62" s="4"/>
      <c r="AE62" s="4"/>
      <c r="AF62" s="541"/>
      <c r="AG62" s="543"/>
      <c r="AH62" s="308" t="b">
        <f t="shared" si="0"/>
        <v>0</v>
      </c>
    </row>
    <row r="63" s="356" customFormat="1" ht="60" spans="1:34">
      <c r="A63" s="28">
        <v>60</v>
      </c>
      <c r="B63" s="28" t="s">
        <v>34</v>
      </c>
      <c r="C63" s="28" t="s">
        <v>35</v>
      </c>
      <c r="D63" s="28" t="s">
        <v>82</v>
      </c>
      <c r="E63" s="28" t="s">
        <v>37</v>
      </c>
      <c r="F63" s="28" t="s">
        <v>128</v>
      </c>
      <c r="G63" s="28" t="s">
        <v>39</v>
      </c>
      <c r="H63" s="28" t="s">
        <v>129</v>
      </c>
      <c r="I63" s="28">
        <v>36</v>
      </c>
      <c r="J63" s="28">
        <v>183</v>
      </c>
      <c r="K63" s="28">
        <v>20</v>
      </c>
      <c r="L63" s="29"/>
      <c r="M63" s="536">
        <v>45139</v>
      </c>
      <c r="N63" s="502" t="s">
        <v>97</v>
      </c>
      <c r="O63" s="28" t="s">
        <v>42</v>
      </c>
      <c r="P63" s="58" t="s">
        <v>43</v>
      </c>
      <c r="Q63" s="29" t="s">
        <v>44</v>
      </c>
      <c r="R63" s="29" t="s">
        <v>111</v>
      </c>
      <c r="S63" s="29" t="s">
        <v>46</v>
      </c>
      <c r="T63" s="28">
        <v>183</v>
      </c>
      <c r="U63" s="4" t="s">
        <v>139</v>
      </c>
      <c r="V63" s="4" t="s">
        <v>140</v>
      </c>
      <c r="W63" s="15">
        <v>183</v>
      </c>
      <c r="X63" s="15">
        <v>183</v>
      </c>
      <c r="Y63" s="22">
        <v>1</v>
      </c>
      <c r="Z63" s="22">
        <v>1</v>
      </c>
      <c r="AA63" s="191"/>
      <c r="AB63" s="4" t="s">
        <v>141</v>
      </c>
      <c r="AC63" s="4" t="s">
        <v>50</v>
      </c>
      <c r="AD63" s="4"/>
      <c r="AE63" s="4"/>
      <c r="AF63" s="541"/>
      <c r="AG63" s="543"/>
      <c r="AH63" s="308" t="b">
        <f t="shared" si="0"/>
        <v>0</v>
      </c>
    </row>
    <row r="64" s="356" customFormat="1" ht="96" spans="1:34">
      <c r="A64" s="28">
        <v>61</v>
      </c>
      <c r="B64" s="28" t="s">
        <v>34</v>
      </c>
      <c r="C64" s="28" t="s">
        <v>35</v>
      </c>
      <c r="D64" s="28" t="s">
        <v>82</v>
      </c>
      <c r="E64" s="28" t="s">
        <v>37</v>
      </c>
      <c r="F64" s="28" t="s">
        <v>128</v>
      </c>
      <c r="G64" s="28" t="s">
        <v>51</v>
      </c>
      <c r="H64" s="28" t="s">
        <v>133</v>
      </c>
      <c r="I64" s="28"/>
      <c r="J64" s="28"/>
      <c r="K64" s="28"/>
      <c r="L64" s="28">
        <v>52</v>
      </c>
      <c r="M64" s="536">
        <v>45139</v>
      </c>
      <c r="N64" s="502" t="s">
        <v>97</v>
      </c>
      <c r="O64" s="28" t="s">
        <v>42</v>
      </c>
      <c r="P64" s="58" t="s">
        <v>43</v>
      </c>
      <c r="Q64" s="29" t="s">
        <v>44</v>
      </c>
      <c r="R64" s="29" t="s">
        <v>111</v>
      </c>
      <c r="S64" s="29" t="s">
        <v>46</v>
      </c>
      <c r="T64" s="28">
        <v>52</v>
      </c>
      <c r="U64" s="4" t="s">
        <v>142</v>
      </c>
      <c r="V64" s="4" t="s">
        <v>143</v>
      </c>
      <c r="W64" s="15">
        <v>52</v>
      </c>
      <c r="X64" s="15">
        <v>52</v>
      </c>
      <c r="Y64" s="22">
        <v>1</v>
      </c>
      <c r="Z64" s="22">
        <v>1</v>
      </c>
      <c r="AA64" s="191"/>
      <c r="AB64" s="4" t="s">
        <v>144</v>
      </c>
      <c r="AC64" s="4" t="s">
        <v>50</v>
      </c>
      <c r="AD64" s="4"/>
      <c r="AE64" s="4"/>
      <c r="AF64" s="541"/>
      <c r="AG64" s="543"/>
      <c r="AH64" s="308" t="b">
        <f t="shared" si="0"/>
        <v>0</v>
      </c>
    </row>
    <row r="65" s="356" customFormat="1" ht="120" spans="1:34">
      <c r="A65" s="28">
        <v>62</v>
      </c>
      <c r="B65" s="28" t="s">
        <v>34</v>
      </c>
      <c r="C65" s="28" t="s">
        <v>35</v>
      </c>
      <c r="D65" s="28" t="s">
        <v>82</v>
      </c>
      <c r="E65" s="28" t="s">
        <v>37</v>
      </c>
      <c r="F65" s="28" t="s">
        <v>128</v>
      </c>
      <c r="G65" s="28" t="s">
        <v>51</v>
      </c>
      <c r="H65" s="28" t="s">
        <v>137</v>
      </c>
      <c r="I65" s="28"/>
      <c r="J65" s="28"/>
      <c r="K65" s="28"/>
      <c r="L65" s="28">
        <v>21</v>
      </c>
      <c r="M65" s="536">
        <v>45139</v>
      </c>
      <c r="N65" s="502" t="s">
        <v>97</v>
      </c>
      <c r="O65" s="28" t="s">
        <v>42</v>
      </c>
      <c r="P65" s="58" t="s">
        <v>43</v>
      </c>
      <c r="Q65" s="29" t="s">
        <v>44</v>
      </c>
      <c r="R65" s="29" t="s">
        <v>111</v>
      </c>
      <c r="S65" s="29" t="s">
        <v>46</v>
      </c>
      <c r="T65" s="28">
        <v>21</v>
      </c>
      <c r="U65" s="4" t="s">
        <v>142</v>
      </c>
      <c r="V65" s="4" t="s">
        <v>143</v>
      </c>
      <c r="W65" s="15">
        <v>21</v>
      </c>
      <c r="X65" s="15">
        <v>21</v>
      </c>
      <c r="Y65" s="22">
        <v>1</v>
      </c>
      <c r="Z65" s="22">
        <v>1</v>
      </c>
      <c r="AA65" s="191"/>
      <c r="AB65" s="4" t="s">
        <v>144</v>
      </c>
      <c r="AC65" s="4" t="s">
        <v>50</v>
      </c>
      <c r="AD65" s="4"/>
      <c r="AE65" s="4"/>
      <c r="AF65" s="541"/>
      <c r="AG65" s="543"/>
      <c r="AH65" s="308" t="b">
        <f t="shared" si="0"/>
        <v>0</v>
      </c>
    </row>
    <row r="66" s="356" customFormat="1" ht="84" spans="1:34">
      <c r="A66" s="28">
        <v>63</v>
      </c>
      <c r="B66" s="28" t="s">
        <v>34</v>
      </c>
      <c r="C66" s="28" t="s">
        <v>35</v>
      </c>
      <c r="D66" s="28" t="s">
        <v>82</v>
      </c>
      <c r="E66" s="28" t="s">
        <v>37</v>
      </c>
      <c r="F66" s="28" t="s">
        <v>145</v>
      </c>
      <c r="G66" s="28" t="s">
        <v>39</v>
      </c>
      <c r="H66" s="28" t="s">
        <v>146</v>
      </c>
      <c r="I66" s="28">
        <v>31</v>
      </c>
      <c r="J66" s="28">
        <v>183</v>
      </c>
      <c r="K66" s="28">
        <v>20</v>
      </c>
      <c r="L66" s="29"/>
      <c r="M66" s="536">
        <v>44986</v>
      </c>
      <c r="N66" s="502" t="s">
        <v>41</v>
      </c>
      <c r="O66" s="28" t="s">
        <v>42</v>
      </c>
      <c r="P66" s="58" t="s">
        <v>43</v>
      </c>
      <c r="Q66" s="29" t="s">
        <v>44</v>
      </c>
      <c r="R66" s="29" t="s">
        <v>111</v>
      </c>
      <c r="S66" s="29" t="s">
        <v>46</v>
      </c>
      <c r="T66" s="28">
        <v>183</v>
      </c>
      <c r="U66" s="4" t="s">
        <v>147</v>
      </c>
      <c r="V66" s="4" t="s">
        <v>148</v>
      </c>
      <c r="W66" s="15">
        <v>183</v>
      </c>
      <c r="X66" s="15">
        <v>183</v>
      </c>
      <c r="Y66" s="22">
        <v>1</v>
      </c>
      <c r="Z66" s="22">
        <v>1</v>
      </c>
      <c r="AA66" s="191"/>
      <c r="AB66" s="4" t="s">
        <v>149</v>
      </c>
      <c r="AC66" s="4" t="s">
        <v>50</v>
      </c>
      <c r="AD66" s="4"/>
      <c r="AE66" s="4"/>
      <c r="AF66" s="541"/>
      <c r="AG66" s="543"/>
      <c r="AH66" s="308" t="b">
        <f t="shared" si="0"/>
        <v>0</v>
      </c>
    </row>
    <row r="67" s="356" customFormat="1" ht="96" spans="1:34">
      <c r="A67" s="28">
        <v>64</v>
      </c>
      <c r="B67" s="28" t="s">
        <v>34</v>
      </c>
      <c r="C67" s="28" t="s">
        <v>35</v>
      </c>
      <c r="D67" s="28" t="s">
        <v>82</v>
      </c>
      <c r="E67" s="28" t="s">
        <v>37</v>
      </c>
      <c r="F67" s="28" t="s">
        <v>145</v>
      </c>
      <c r="G67" s="28" t="s">
        <v>51</v>
      </c>
      <c r="H67" s="28" t="s">
        <v>133</v>
      </c>
      <c r="I67" s="28"/>
      <c r="J67" s="28"/>
      <c r="K67" s="28"/>
      <c r="L67" s="28">
        <v>52</v>
      </c>
      <c r="M67" s="536">
        <v>44986</v>
      </c>
      <c r="N67" s="502" t="s">
        <v>41</v>
      </c>
      <c r="O67" s="28" t="s">
        <v>42</v>
      </c>
      <c r="P67" s="58" t="s">
        <v>43</v>
      </c>
      <c r="Q67" s="29" t="s">
        <v>44</v>
      </c>
      <c r="R67" s="29" t="s">
        <v>111</v>
      </c>
      <c r="S67" s="29" t="s">
        <v>46</v>
      </c>
      <c r="T67" s="28">
        <v>52</v>
      </c>
      <c r="U67" s="4" t="s">
        <v>150</v>
      </c>
      <c r="V67" s="4" t="s">
        <v>135</v>
      </c>
      <c r="W67" s="15">
        <v>52</v>
      </c>
      <c r="X67" s="15">
        <v>52</v>
      </c>
      <c r="Y67" s="22">
        <v>1</v>
      </c>
      <c r="Z67" s="22">
        <v>1</v>
      </c>
      <c r="AA67" s="191"/>
      <c r="AB67" s="4" t="s">
        <v>151</v>
      </c>
      <c r="AC67" s="4" t="s">
        <v>50</v>
      </c>
      <c r="AD67" s="4"/>
      <c r="AE67" s="4"/>
      <c r="AF67" s="541"/>
      <c r="AG67" s="543"/>
      <c r="AH67" s="308" t="b">
        <f t="shared" si="0"/>
        <v>0</v>
      </c>
    </row>
    <row r="68" s="356" customFormat="1" ht="108" spans="1:34">
      <c r="A68" s="28">
        <v>65</v>
      </c>
      <c r="B68" s="28" t="s">
        <v>34</v>
      </c>
      <c r="C68" s="28" t="s">
        <v>35</v>
      </c>
      <c r="D68" s="28" t="s">
        <v>82</v>
      </c>
      <c r="E68" s="28" t="s">
        <v>37</v>
      </c>
      <c r="F68" s="28" t="s">
        <v>145</v>
      </c>
      <c r="G68" s="28" t="s">
        <v>51</v>
      </c>
      <c r="H68" s="28" t="s">
        <v>152</v>
      </c>
      <c r="I68" s="28"/>
      <c r="J68" s="28"/>
      <c r="K68" s="28"/>
      <c r="L68" s="28">
        <v>19</v>
      </c>
      <c r="M68" s="536">
        <v>45078</v>
      </c>
      <c r="N68" s="502" t="s">
        <v>93</v>
      </c>
      <c r="O68" s="28" t="s">
        <v>42</v>
      </c>
      <c r="P68" s="58" t="s">
        <v>43</v>
      </c>
      <c r="Q68" s="29" t="s">
        <v>44</v>
      </c>
      <c r="R68" s="29" t="s">
        <v>111</v>
      </c>
      <c r="S68" s="29" t="s">
        <v>46</v>
      </c>
      <c r="T68" s="28">
        <v>19</v>
      </c>
      <c r="U68" s="476">
        <v>45015.3611111111</v>
      </c>
      <c r="V68" s="476">
        <v>45015.6729166667</v>
      </c>
      <c r="W68" s="15">
        <v>19</v>
      </c>
      <c r="X68" s="15">
        <v>19</v>
      </c>
      <c r="Y68" s="22">
        <v>1</v>
      </c>
      <c r="Z68" s="22">
        <v>1</v>
      </c>
      <c r="AA68" s="191" t="s">
        <v>94</v>
      </c>
      <c r="AB68" s="4" t="s">
        <v>138</v>
      </c>
      <c r="AC68" s="4" t="s">
        <v>50</v>
      </c>
      <c r="AD68" s="4"/>
      <c r="AE68" s="4"/>
      <c r="AF68" s="541"/>
      <c r="AG68" s="543"/>
      <c r="AH68" s="308" t="b">
        <f t="shared" ref="AH68:AH131" si="1">IF(N68="2023年01月","2023年01月31日",IF(N68="2023年02月","2023年02月28日",IF(N68="2023年3月","2023年3月31日",IF(N68="2023年4月","2023年4月30日",IF(N68="2023年5月","2023年5月31日",IF(N68="2023年6月","2023年6月30日",IF(N68="2023年7月","2023年7月31日",IF(N68="2023年8月","2023年8月31日",IF(N68="2023年9月","2023年9月30日",IF(N68="2023年10月","2023年10月31日",IF(N68="2023年11月","2023年11月30日",IF(N68="2023年12月","2023年12月31日"))))))))))))</f>
        <v>0</v>
      </c>
    </row>
    <row r="69" s="356" customFormat="1" ht="84" spans="1:34">
      <c r="A69" s="28">
        <v>66</v>
      </c>
      <c r="B69" s="28" t="s">
        <v>34</v>
      </c>
      <c r="C69" s="28" t="s">
        <v>35</v>
      </c>
      <c r="D69" s="28" t="s">
        <v>82</v>
      </c>
      <c r="E69" s="28" t="s">
        <v>37</v>
      </c>
      <c r="F69" s="28" t="s">
        <v>145</v>
      </c>
      <c r="G69" s="28" t="s">
        <v>39</v>
      </c>
      <c r="H69" s="28" t="s">
        <v>146</v>
      </c>
      <c r="I69" s="28">
        <v>31</v>
      </c>
      <c r="J69" s="28">
        <v>183</v>
      </c>
      <c r="K69" s="28">
        <v>20</v>
      </c>
      <c r="L69" s="29"/>
      <c r="M69" s="536">
        <v>45139</v>
      </c>
      <c r="N69" s="502" t="s">
        <v>97</v>
      </c>
      <c r="O69" s="28" t="s">
        <v>42</v>
      </c>
      <c r="P69" s="58" t="s">
        <v>43</v>
      </c>
      <c r="Q69" s="29" t="s">
        <v>44</v>
      </c>
      <c r="R69" s="29" t="s">
        <v>111</v>
      </c>
      <c r="S69" s="29" t="s">
        <v>46</v>
      </c>
      <c r="T69" s="28">
        <v>183</v>
      </c>
      <c r="U69" s="4" t="s">
        <v>139</v>
      </c>
      <c r="V69" s="4" t="s">
        <v>140</v>
      </c>
      <c r="W69" s="15">
        <v>183</v>
      </c>
      <c r="X69" s="15">
        <v>183</v>
      </c>
      <c r="Y69" s="22">
        <v>1</v>
      </c>
      <c r="Z69" s="22">
        <v>1</v>
      </c>
      <c r="AA69" s="191"/>
      <c r="AB69" s="4" t="s">
        <v>141</v>
      </c>
      <c r="AC69" s="4" t="s">
        <v>50</v>
      </c>
      <c r="AD69" s="4"/>
      <c r="AE69" s="4"/>
      <c r="AF69" s="541"/>
      <c r="AG69" s="543"/>
      <c r="AH69" s="308" t="b">
        <f t="shared" si="1"/>
        <v>0</v>
      </c>
    </row>
    <row r="70" s="356" customFormat="1" ht="96" spans="1:34">
      <c r="A70" s="28">
        <v>67</v>
      </c>
      <c r="B70" s="28" t="s">
        <v>34</v>
      </c>
      <c r="C70" s="28" t="s">
        <v>35</v>
      </c>
      <c r="D70" s="28" t="s">
        <v>82</v>
      </c>
      <c r="E70" s="28" t="s">
        <v>37</v>
      </c>
      <c r="F70" s="28" t="s">
        <v>145</v>
      </c>
      <c r="G70" s="28" t="s">
        <v>51</v>
      </c>
      <c r="H70" s="28" t="s">
        <v>133</v>
      </c>
      <c r="I70" s="28"/>
      <c r="J70" s="28"/>
      <c r="K70" s="28"/>
      <c r="L70" s="28">
        <v>52</v>
      </c>
      <c r="M70" s="536">
        <v>45139</v>
      </c>
      <c r="N70" s="502" t="s">
        <v>97</v>
      </c>
      <c r="O70" s="28" t="s">
        <v>42</v>
      </c>
      <c r="P70" s="58" t="s">
        <v>43</v>
      </c>
      <c r="Q70" s="29" t="s">
        <v>44</v>
      </c>
      <c r="R70" s="29" t="s">
        <v>111</v>
      </c>
      <c r="S70" s="29" t="s">
        <v>46</v>
      </c>
      <c r="T70" s="28">
        <v>52</v>
      </c>
      <c r="U70" s="4" t="s">
        <v>142</v>
      </c>
      <c r="V70" s="4" t="s">
        <v>143</v>
      </c>
      <c r="W70" s="15">
        <v>52</v>
      </c>
      <c r="X70" s="15">
        <v>52</v>
      </c>
      <c r="Y70" s="22">
        <v>1</v>
      </c>
      <c r="Z70" s="22">
        <v>1</v>
      </c>
      <c r="AA70" s="191"/>
      <c r="AB70" s="4" t="s">
        <v>144</v>
      </c>
      <c r="AC70" s="4" t="s">
        <v>50</v>
      </c>
      <c r="AD70" s="4"/>
      <c r="AE70" s="4"/>
      <c r="AF70" s="541"/>
      <c r="AG70" s="543"/>
      <c r="AH70" s="308" t="b">
        <f t="shared" si="1"/>
        <v>0</v>
      </c>
    </row>
    <row r="71" s="356" customFormat="1" ht="108" spans="1:34">
      <c r="A71" s="28">
        <v>68</v>
      </c>
      <c r="B71" s="28" t="s">
        <v>34</v>
      </c>
      <c r="C71" s="28" t="s">
        <v>35</v>
      </c>
      <c r="D71" s="28" t="s">
        <v>82</v>
      </c>
      <c r="E71" s="28" t="s">
        <v>37</v>
      </c>
      <c r="F71" s="28" t="s">
        <v>145</v>
      </c>
      <c r="G71" s="28" t="s">
        <v>51</v>
      </c>
      <c r="H71" s="28" t="s">
        <v>152</v>
      </c>
      <c r="I71" s="28"/>
      <c r="J71" s="28"/>
      <c r="K71" s="28"/>
      <c r="L71" s="28">
        <v>19</v>
      </c>
      <c r="M71" s="536">
        <v>45139</v>
      </c>
      <c r="N71" s="502" t="s">
        <v>97</v>
      </c>
      <c r="O71" s="28" t="s">
        <v>42</v>
      </c>
      <c r="P71" s="58" t="s">
        <v>43</v>
      </c>
      <c r="Q71" s="29" t="s">
        <v>44</v>
      </c>
      <c r="R71" s="29" t="s">
        <v>111</v>
      </c>
      <c r="S71" s="29" t="s">
        <v>46</v>
      </c>
      <c r="T71" s="28">
        <v>19</v>
      </c>
      <c r="U71" s="4" t="s">
        <v>142</v>
      </c>
      <c r="V71" s="4" t="s">
        <v>143</v>
      </c>
      <c r="W71" s="15">
        <v>19</v>
      </c>
      <c r="X71" s="15">
        <v>19</v>
      </c>
      <c r="Y71" s="22">
        <v>1</v>
      </c>
      <c r="Z71" s="22">
        <v>1</v>
      </c>
      <c r="AA71" s="191"/>
      <c r="AB71" s="4" t="s">
        <v>144</v>
      </c>
      <c r="AC71" s="4" t="s">
        <v>50</v>
      </c>
      <c r="AD71" s="4"/>
      <c r="AE71" s="4"/>
      <c r="AF71" s="541"/>
      <c r="AG71" s="543"/>
      <c r="AH71" s="308" t="b">
        <f t="shared" si="1"/>
        <v>0</v>
      </c>
    </row>
    <row r="72" s="356" customFormat="1" ht="48" spans="1:34">
      <c r="A72" s="28">
        <v>69</v>
      </c>
      <c r="B72" s="28" t="s">
        <v>34</v>
      </c>
      <c r="C72" s="28" t="s">
        <v>35</v>
      </c>
      <c r="D72" s="28" t="s">
        <v>82</v>
      </c>
      <c r="E72" s="28" t="s">
        <v>153</v>
      </c>
      <c r="F72" s="28" t="s">
        <v>154</v>
      </c>
      <c r="G72" s="28" t="s">
        <v>39</v>
      </c>
      <c r="H72" s="28" t="s">
        <v>155</v>
      </c>
      <c r="I72" s="28">
        <v>25</v>
      </c>
      <c r="J72" s="28">
        <v>126</v>
      </c>
      <c r="K72" s="28">
        <v>20</v>
      </c>
      <c r="L72" s="29"/>
      <c r="M72" s="536">
        <v>45139</v>
      </c>
      <c r="N72" s="502" t="s">
        <v>97</v>
      </c>
      <c r="O72" s="28" t="s">
        <v>42</v>
      </c>
      <c r="P72" s="58" t="s">
        <v>43</v>
      </c>
      <c r="Q72" s="29" t="s">
        <v>44</v>
      </c>
      <c r="R72" s="29" t="s">
        <v>156</v>
      </c>
      <c r="S72" s="29" t="s">
        <v>46</v>
      </c>
      <c r="T72" s="28">
        <v>126</v>
      </c>
      <c r="U72" s="4" t="s">
        <v>98</v>
      </c>
      <c r="V72" s="4" t="s">
        <v>99</v>
      </c>
      <c r="W72" s="15">
        <v>126</v>
      </c>
      <c r="X72" s="15">
        <v>126</v>
      </c>
      <c r="Y72" s="22">
        <v>1</v>
      </c>
      <c r="Z72" s="22">
        <v>1</v>
      </c>
      <c r="AA72" s="191"/>
      <c r="AB72" s="4" t="s">
        <v>100</v>
      </c>
      <c r="AC72" s="4" t="s">
        <v>50</v>
      </c>
      <c r="AD72" s="4"/>
      <c r="AE72" s="4"/>
      <c r="AF72" s="541"/>
      <c r="AG72" s="543"/>
      <c r="AH72" s="308" t="b">
        <f t="shared" si="1"/>
        <v>0</v>
      </c>
    </row>
    <row r="73" s="356" customFormat="1" ht="60" spans="1:34">
      <c r="A73" s="28">
        <v>70</v>
      </c>
      <c r="B73" s="28" t="s">
        <v>34</v>
      </c>
      <c r="C73" s="28" t="s">
        <v>35</v>
      </c>
      <c r="D73" s="28" t="s">
        <v>82</v>
      </c>
      <c r="E73" s="28" t="s">
        <v>153</v>
      </c>
      <c r="F73" s="28" t="s">
        <v>154</v>
      </c>
      <c r="G73" s="28" t="s">
        <v>51</v>
      </c>
      <c r="H73" s="28" t="s">
        <v>157</v>
      </c>
      <c r="I73" s="28"/>
      <c r="J73" s="28"/>
      <c r="K73" s="28"/>
      <c r="L73" s="28">
        <v>30</v>
      </c>
      <c r="M73" s="536">
        <v>45139</v>
      </c>
      <c r="N73" s="502" t="s">
        <v>97</v>
      </c>
      <c r="O73" s="28" t="s">
        <v>42</v>
      </c>
      <c r="P73" s="58" t="s">
        <v>43</v>
      </c>
      <c r="Q73" s="29" t="s">
        <v>44</v>
      </c>
      <c r="R73" s="29" t="s">
        <v>156</v>
      </c>
      <c r="S73" s="29" t="s">
        <v>46</v>
      </c>
      <c r="T73" s="28">
        <v>30</v>
      </c>
      <c r="U73" s="4" t="s">
        <v>98</v>
      </c>
      <c r="V73" s="4" t="s">
        <v>99</v>
      </c>
      <c r="W73" s="15">
        <v>30</v>
      </c>
      <c r="X73" s="15">
        <v>30</v>
      </c>
      <c r="Y73" s="22">
        <v>1</v>
      </c>
      <c r="Z73" s="22">
        <v>1</v>
      </c>
      <c r="AA73" s="191"/>
      <c r="AB73" s="4" t="s">
        <v>100</v>
      </c>
      <c r="AC73" s="4" t="s">
        <v>50</v>
      </c>
      <c r="AD73" s="4"/>
      <c r="AE73" s="4"/>
      <c r="AF73" s="541"/>
      <c r="AG73" s="543"/>
      <c r="AH73" s="308" t="b">
        <f t="shared" si="1"/>
        <v>0</v>
      </c>
    </row>
    <row r="74" s="356" customFormat="1" ht="72" spans="1:34">
      <c r="A74" s="28">
        <v>71</v>
      </c>
      <c r="B74" s="28" t="s">
        <v>34</v>
      </c>
      <c r="C74" s="28" t="s">
        <v>35</v>
      </c>
      <c r="D74" s="28" t="s">
        <v>82</v>
      </c>
      <c r="E74" s="28" t="s">
        <v>153</v>
      </c>
      <c r="F74" s="28" t="s">
        <v>154</v>
      </c>
      <c r="G74" s="28" t="s">
        <v>51</v>
      </c>
      <c r="H74" s="28" t="s">
        <v>158</v>
      </c>
      <c r="I74" s="28"/>
      <c r="J74" s="28"/>
      <c r="K74" s="28"/>
      <c r="L74" s="28">
        <v>12</v>
      </c>
      <c r="M74" s="536">
        <v>45139</v>
      </c>
      <c r="N74" s="502" t="s">
        <v>97</v>
      </c>
      <c r="O74" s="28" t="s">
        <v>42</v>
      </c>
      <c r="P74" s="58" t="s">
        <v>43</v>
      </c>
      <c r="Q74" s="29" t="s">
        <v>44</v>
      </c>
      <c r="R74" s="29" t="s">
        <v>156</v>
      </c>
      <c r="S74" s="29" t="s">
        <v>46</v>
      </c>
      <c r="T74" s="28">
        <v>12</v>
      </c>
      <c r="U74" s="4" t="s">
        <v>98</v>
      </c>
      <c r="V74" s="4" t="s">
        <v>99</v>
      </c>
      <c r="W74" s="15">
        <v>12</v>
      </c>
      <c r="X74" s="15">
        <v>12</v>
      </c>
      <c r="Y74" s="22">
        <v>1</v>
      </c>
      <c r="Z74" s="22">
        <v>1</v>
      </c>
      <c r="AA74" s="191"/>
      <c r="AB74" s="4" t="s">
        <v>100</v>
      </c>
      <c r="AC74" s="4" t="s">
        <v>50</v>
      </c>
      <c r="AD74" s="4"/>
      <c r="AE74" s="4"/>
      <c r="AF74" s="541"/>
      <c r="AG74" s="543"/>
      <c r="AH74" s="308" t="b">
        <f t="shared" si="1"/>
        <v>0</v>
      </c>
    </row>
    <row r="75" s="356" customFormat="1" ht="48" spans="1:34">
      <c r="A75" s="28">
        <v>72</v>
      </c>
      <c r="B75" s="28" t="s">
        <v>34</v>
      </c>
      <c r="C75" s="28" t="s">
        <v>35</v>
      </c>
      <c r="D75" s="28" t="s">
        <v>82</v>
      </c>
      <c r="E75" s="28" t="s">
        <v>153</v>
      </c>
      <c r="F75" s="28" t="s">
        <v>159</v>
      </c>
      <c r="G75" s="28" t="s">
        <v>39</v>
      </c>
      <c r="H75" s="28" t="s">
        <v>160</v>
      </c>
      <c r="I75" s="28">
        <v>25</v>
      </c>
      <c r="J75" s="28">
        <v>132</v>
      </c>
      <c r="K75" s="28">
        <v>20</v>
      </c>
      <c r="L75" s="29"/>
      <c r="M75" s="536">
        <v>45139</v>
      </c>
      <c r="N75" s="502" t="s">
        <v>97</v>
      </c>
      <c r="O75" s="28" t="s">
        <v>42</v>
      </c>
      <c r="P75" s="58" t="s">
        <v>43</v>
      </c>
      <c r="Q75" s="29" t="s">
        <v>44</v>
      </c>
      <c r="R75" s="29" t="s">
        <v>156</v>
      </c>
      <c r="S75" s="29" t="s">
        <v>46</v>
      </c>
      <c r="T75" s="28">
        <v>132</v>
      </c>
      <c r="U75" s="4" t="s">
        <v>98</v>
      </c>
      <c r="V75" s="4" t="s">
        <v>99</v>
      </c>
      <c r="W75" s="15">
        <v>132</v>
      </c>
      <c r="X75" s="15">
        <v>132</v>
      </c>
      <c r="Y75" s="22">
        <v>1</v>
      </c>
      <c r="Z75" s="22">
        <v>1</v>
      </c>
      <c r="AA75" s="191"/>
      <c r="AB75" s="4" t="s">
        <v>100</v>
      </c>
      <c r="AC75" s="4" t="s">
        <v>50</v>
      </c>
      <c r="AD75" s="4"/>
      <c r="AE75" s="4"/>
      <c r="AF75" s="541"/>
      <c r="AG75" s="543"/>
      <c r="AH75" s="308" t="b">
        <f t="shared" si="1"/>
        <v>0</v>
      </c>
    </row>
    <row r="76" s="356" customFormat="1" ht="60" spans="1:34">
      <c r="A76" s="28">
        <v>73</v>
      </c>
      <c r="B76" s="28" t="s">
        <v>34</v>
      </c>
      <c r="C76" s="28" t="s">
        <v>35</v>
      </c>
      <c r="D76" s="28" t="s">
        <v>82</v>
      </c>
      <c r="E76" s="28" t="s">
        <v>153</v>
      </c>
      <c r="F76" s="28" t="s">
        <v>159</v>
      </c>
      <c r="G76" s="28" t="s">
        <v>51</v>
      </c>
      <c r="H76" s="28" t="s">
        <v>157</v>
      </c>
      <c r="I76" s="28"/>
      <c r="J76" s="28"/>
      <c r="K76" s="28"/>
      <c r="L76" s="28">
        <v>30</v>
      </c>
      <c r="M76" s="536">
        <v>45139</v>
      </c>
      <c r="N76" s="502" t="s">
        <v>97</v>
      </c>
      <c r="O76" s="28" t="s">
        <v>42</v>
      </c>
      <c r="P76" s="58" t="s">
        <v>43</v>
      </c>
      <c r="Q76" s="29" t="s">
        <v>44</v>
      </c>
      <c r="R76" s="29" t="s">
        <v>156</v>
      </c>
      <c r="S76" s="29" t="s">
        <v>46</v>
      </c>
      <c r="T76" s="28">
        <v>30</v>
      </c>
      <c r="U76" s="4" t="s">
        <v>98</v>
      </c>
      <c r="V76" s="4" t="s">
        <v>99</v>
      </c>
      <c r="W76" s="15">
        <v>30</v>
      </c>
      <c r="X76" s="15">
        <v>30</v>
      </c>
      <c r="Y76" s="22">
        <v>1</v>
      </c>
      <c r="Z76" s="22">
        <v>1</v>
      </c>
      <c r="AA76" s="191"/>
      <c r="AB76" s="4" t="s">
        <v>100</v>
      </c>
      <c r="AC76" s="4" t="s">
        <v>50</v>
      </c>
      <c r="AD76" s="4"/>
      <c r="AE76" s="4"/>
      <c r="AF76" s="541"/>
      <c r="AG76" s="543"/>
      <c r="AH76" s="308" t="b">
        <f t="shared" si="1"/>
        <v>0</v>
      </c>
    </row>
    <row r="77" s="356" customFormat="1" ht="60" spans="1:34">
      <c r="A77" s="28">
        <v>74</v>
      </c>
      <c r="B77" s="28" t="s">
        <v>34</v>
      </c>
      <c r="C77" s="28" t="s">
        <v>35</v>
      </c>
      <c r="D77" s="28" t="s">
        <v>82</v>
      </c>
      <c r="E77" s="28" t="s">
        <v>153</v>
      </c>
      <c r="F77" s="28" t="s">
        <v>159</v>
      </c>
      <c r="G77" s="28" t="s">
        <v>51</v>
      </c>
      <c r="H77" s="28" t="s">
        <v>161</v>
      </c>
      <c r="I77" s="28"/>
      <c r="J77" s="28"/>
      <c r="K77" s="28"/>
      <c r="L77" s="28">
        <v>10</v>
      </c>
      <c r="M77" s="536">
        <v>45139</v>
      </c>
      <c r="N77" s="502" t="s">
        <v>97</v>
      </c>
      <c r="O77" s="28" t="s">
        <v>42</v>
      </c>
      <c r="P77" s="58" t="s">
        <v>43</v>
      </c>
      <c r="Q77" s="29" t="s">
        <v>44</v>
      </c>
      <c r="R77" s="29" t="s">
        <v>156</v>
      </c>
      <c r="S77" s="29" t="s">
        <v>46</v>
      </c>
      <c r="T77" s="28">
        <v>10</v>
      </c>
      <c r="U77" s="4" t="s">
        <v>98</v>
      </c>
      <c r="V77" s="4" t="s">
        <v>99</v>
      </c>
      <c r="W77" s="15">
        <v>10</v>
      </c>
      <c r="X77" s="15">
        <v>10</v>
      </c>
      <c r="Y77" s="22">
        <v>1</v>
      </c>
      <c r="Z77" s="22">
        <v>1</v>
      </c>
      <c r="AA77" s="191"/>
      <c r="AB77" s="4" t="s">
        <v>100</v>
      </c>
      <c r="AC77" s="4" t="s">
        <v>50</v>
      </c>
      <c r="AD77" s="4"/>
      <c r="AE77" s="4"/>
      <c r="AF77" s="541"/>
      <c r="AG77" s="543"/>
      <c r="AH77" s="308" t="b">
        <f t="shared" si="1"/>
        <v>0</v>
      </c>
    </row>
    <row r="78" s="356" customFormat="1" ht="72" spans="1:34">
      <c r="A78" s="28">
        <v>75</v>
      </c>
      <c r="B78" s="28" t="s">
        <v>34</v>
      </c>
      <c r="C78" s="28" t="s">
        <v>35</v>
      </c>
      <c r="D78" s="28" t="s">
        <v>82</v>
      </c>
      <c r="E78" s="28" t="s">
        <v>162</v>
      </c>
      <c r="F78" s="28" t="s">
        <v>163</v>
      </c>
      <c r="G78" s="28" t="s">
        <v>39</v>
      </c>
      <c r="H78" s="28" t="s">
        <v>164</v>
      </c>
      <c r="I78" s="28">
        <v>41</v>
      </c>
      <c r="J78" s="28">
        <v>168</v>
      </c>
      <c r="K78" s="28">
        <v>20</v>
      </c>
      <c r="L78" s="29"/>
      <c r="M78" s="536">
        <v>45108</v>
      </c>
      <c r="N78" s="502" t="s">
        <v>165</v>
      </c>
      <c r="O78" s="28" t="s">
        <v>42</v>
      </c>
      <c r="P78" s="58" t="s">
        <v>43</v>
      </c>
      <c r="Q78" s="29" t="s">
        <v>44</v>
      </c>
      <c r="R78" s="29" t="s">
        <v>166</v>
      </c>
      <c r="S78" s="29" t="s">
        <v>46</v>
      </c>
      <c r="T78" s="28">
        <v>168</v>
      </c>
      <c r="U78" s="4" t="s">
        <v>167</v>
      </c>
      <c r="V78" s="4" t="s">
        <v>168</v>
      </c>
      <c r="W78" s="15">
        <v>168</v>
      </c>
      <c r="X78" s="15">
        <v>168</v>
      </c>
      <c r="Y78" s="22">
        <v>1</v>
      </c>
      <c r="Z78" s="22">
        <v>1</v>
      </c>
      <c r="AA78" s="191"/>
      <c r="AB78" s="4" t="s">
        <v>169</v>
      </c>
      <c r="AC78" s="4" t="s">
        <v>50</v>
      </c>
      <c r="AD78" s="4"/>
      <c r="AE78" s="4"/>
      <c r="AF78" s="541"/>
      <c r="AG78" s="543"/>
      <c r="AH78" s="308" t="b">
        <f t="shared" si="1"/>
        <v>0</v>
      </c>
    </row>
    <row r="79" s="356" customFormat="1" ht="60" spans="1:34">
      <c r="A79" s="28">
        <v>76</v>
      </c>
      <c r="B79" s="28" t="s">
        <v>34</v>
      </c>
      <c r="C79" s="28" t="s">
        <v>35</v>
      </c>
      <c r="D79" s="28" t="s">
        <v>82</v>
      </c>
      <c r="E79" s="28" t="s">
        <v>162</v>
      </c>
      <c r="F79" s="28" t="s">
        <v>163</v>
      </c>
      <c r="G79" s="28" t="s">
        <v>170</v>
      </c>
      <c r="H79" s="28" t="s">
        <v>171</v>
      </c>
      <c r="I79" s="28">
        <v>2</v>
      </c>
      <c r="J79" s="28">
        <v>12</v>
      </c>
      <c r="K79" s="28">
        <v>20</v>
      </c>
      <c r="L79" s="29"/>
      <c r="M79" s="536">
        <v>45108</v>
      </c>
      <c r="N79" s="502" t="s">
        <v>165</v>
      </c>
      <c r="O79" s="28" t="s">
        <v>42</v>
      </c>
      <c r="P79" s="58" t="s">
        <v>43</v>
      </c>
      <c r="Q79" s="29" t="s">
        <v>44</v>
      </c>
      <c r="R79" s="29" t="s">
        <v>166</v>
      </c>
      <c r="S79" s="29" t="s">
        <v>46</v>
      </c>
      <c r="T79" s="28">
        <v>12</v>
      </c>
      <c r="U79" s="4" t="s">
        <v>167</v>
      </c>
      <c r="V79" s="4" t="s">
        <v>168</v>
      </c>
      <c r="W79" s="15">
        <v>12</v>
      </c>
      <c r="X79" s="15">
        <v>12</v>
      </c>
      <c r="Y79" s="22">
        <v>1</v>
      </c>
      <c r="Z79" s="22">
        <v>1</v>
      </c>
      <c r="AA79" s="191"/>
      <c r="AB79" s="4" t="s">
        <v>169</v>
      </c>
      <c r="AC79" s="4" t="s">
        <v>50</v>
      </c>
      <c r="AD79" s="4"/>
      <c r="AE79" s="4"/>
      <c r="AF79" s="541"/>
      <c r="AG79" s="543"/>
      <c r="AH79" s="308" t="b">
        <f t="shared" si="1"/>
        <v>0</v>
      </c>
    </row>
    <row r="80" s="356" customFormat="1" ht="120" spans="1:34">
      <c r="A80" s="28">
        <v>77</v>
      </c>
      <c r="B80" s="28" t="s">
        <v>34</v>
      </c>
      <c r="C80" s="28" t="s">
        <v>35</v>
      </c>
      <c r="D80" s="28" t="s">
        <v>82</v>
      </c>
      <c r="E80" s="28" t="s">
        <v>162</v>
      </c>
      <c r="F80" s="28" t="s">
        <v>163</v>
      </c>
      <c r="G80" s="28" t="s">
        <v>51</v>
      </c>
      <c r="H80" s="28" t="s">
        <v>172</v>
      </c>
      <c r="I80" s="28"/>
      <c r="J80" s="28"/>
      <c r="K80" s="28"/>
      <c r="L80" s="28">
        <v>68</v>
      </c>
      <c r="M80" s="536">
        <v>45108</v>
      </c>
      <c r="N80" s="502" t="s">
        <v>165</v>
      </c>
      <c r="O80" s="28" t="s">
        <v>42</v>
      </c>
      <c r="P80" s="58" t="s">
        <v>43</v>
      </c>
      <c r="Q80" s="29" t="s">
        <v>44</v>
      </c>
      <c r="R80" s="29" t="s">
        <v>166</v>
      </c>
      <c r="S80" s="29" t="s">
        <v>46</v>
      </c>
      <c r="T80" s="28">
        <v>68</v>
      </c>
      <c r="U80" s="4" t="s">
        <v>167</v>
      </c>
      <c r="V80" s="4" t="s">
        <v>168</v>
      </c>
      <c r="W80" s="15">
        <v>68</v>
      </c>
      <c r="X80" s="15">
        <v>68</v>
      </c>
      <c r="Y80" s="22">
        <v>1</v>
      </c>
      <c r="Z80" s="22">
        <v>1</v>
      </c>
      <c r="AA80" s="191"/>
      <c r="AB80" s="4" t="s">
        <v>169</v>
      </c>
      <c r="AC80" s="4" t="s">
        <v>50</v>
      </c>
      <c r="AD80" s="4"/>
      <c r="AE80" s="4"/>
      <c r="AF80" s="541"/>
      <c r="AG80" s="543"/>
      <c r="AH80" s="308" t="b">
        <f t="shared" si="1"/>
        <v>0</v>
      </c>
    </row>
    <row r="81" s="356" customFormat="1" ht="60" spans="1:34">
      <c r="A81" s="28">
        <v>78</v>
      </c>
      <c r="B81" s="28" t="s">
        <v>34</v>
      </c>
      <c r="C81" s="28" t="s">
        <v>35</v>
      </c>
      <c r="D81" s="28" t="s">
        <v>82</v>
      </c>
      <c r="E81" s="28" t="s">
        <v>162</v>
      </c>
      <c r="F81" s="28" t="s">
        <v>163</v>
      </c>
      <c r="G81" s="28" t="s">
        <v>51</v>
      </c>
      <c r="H81" s="28" t="s">
        <v>173</v>
      </c>
      <c r="I81" s="28"/>
      <c r="J81" s="28"/>
      <c r="K81" s="28"/>
      <c r="L81" s="28">
        <v>10</v>
      </c>
      <c r="M81" s="536">
        <v>45108</v>
      </c>
      <c r="N81" s="502" t="s">
        <v>165</v>
      </c>
      <c r="O81" s="28" t="s">
        <v>42</v>
      </c>
      <c r="P81" s="58" t="s">
        <v>43</v>
      </c>
      <c r="Q81" s="29" t="s">
        <v>44</v>
      </c>
      <c r="R81" s="29" t="s">
        <v>166</v>
      </c>
      <c r="S81" s="29" t="s">
        <v>46</v>
      </c>
      <c r="T81" s="28">
        <v>10</v>
      </c>
      <c r="U81" s="4" t="s">
        <v>167</v>
      </c>
      <c r="V81" s="4" t="s">
        <v>168</v>
      </c>
      <c r="W81" s="15">
        <v>10</v>
      </c>
      <c r="X81" s="15">
        <v>10</v>
      </c>
      <c r="Y81" s="22">
        <v>1</v>
      </c>
      <c r="Z81" s="22">
        <v>1</v>
      </c>
      <c r="AA81" s="191"/>
      <c r="AB81" s="4" t="s">
        <v>169</v>
      </c>
      <c r="AC81" s="4" t="s">
        <v>50</v>
      </c>
      <c r="AD81" s="4"/>
      <c r="AE81" s="4"/>
      <c r="AF81" s="541"/>
      <c r="AG81" s="543"/>
      <c r="AH81" s="308" t="b">
        <f t="shared" si="1"/>
        <v>0</v>
      </c>
    </row>
    <row r="82" s="356" customFormat="1" ht="24" spans="1:34">
      <c r="A82" s="28">
        <v>79</v>
      </c>
      <c r="B82" s="28" t="s">
        <v>34</v>
      </c>
      <c r="C82" s="28" t="s">
        <v>35</v>
      </c>
      <c r="D82" s="28" t="s">
        <v>82</v>
      </c>
      <c r="E82" s="28" t="s">
        <v>162</v>
      </c>
      <c r="F82" s="28" t="s">
        <v>163</v>
      </c>
      <c r="G82" s="28" t="s">
        <v>174</v>
      </c>
      <c r="H82" s="28" t="s">
        <v>175</v>
      </c>
      <c r="I82" s="28">
        <v>3</v>
      </c>
      <c r="J82" s="28">
        <v>9</v>
      </c>
      <c r="K82" s="28">
        <v>1</v>
      </c>
      <c r="L82" s="29"/>
      <c r="M82" s="536">
        <v>45108</v>
      </c>
      <c r="N82" s="502" t="s">
        <v>165</v>
      </c>
      <c r="O82" s="28" t="s">
        <v>42</v>
      </c>
      <c r="P82" s="58" t="s">
        <v>43</v>
      </c>
      <c r="Q82" s="29" t="s">
        <v>44</v>
      </c>
      <c r="R82" s="29" t="s">
        <v>166</v>
      </c>
      <c r="S82" s="29" t="s">
        <v>46</v>
      </c>
      <c r="T82" s="51">
        <v>9</v>
      </c>
      <c r="U82" s="4" t="s">
        <v>176</v>
      </c>
      <c r="V82" s="4" t="s">
        <v>177</v>
      </c>
      <c r="W82" s="15">
        <v>9</v>
      </c>
      <c r="X82" s="15">
        <v>9</v>
      </c>
      <c r="Y82" s="22">
        <v>1</v>
      </c>
      <c r="Z82" s="22">
        <v>1</v>
      </c>
      <c r="AA82" s="191"/>
      <c r="AB82" s="4" t="s">
        <v>178</v>
      </c>
      <c r="AC82" s="4" t="s">
        <v>50</v>
      </c>
      <c r="AD82" s="4"/>
      <c r="AE82" s="4"/>
      <c r="AF82" s="541"/>
      <c r="AG82" s="543"/>
      <c r="AH82" s="308" t="b">
        <f t="shared" si="1"/>
        <v>0</v>
      </c>
    </row>
    <row r="83" s="356" customFormat="1" ht="72" spans="1:34">
      <c r="A83" s="28">
        <v>80</v>
      </c>
      <c r="B83" s="28" t="s">
        <v>34</v>
      </c>
      <c r="C83" s="28" t="s">
        <v>35</v>
      </c>
      <c r="D83" s="28" t="s">
        <v>82</v>
      </c>
      <c r="E83" s="28" t="s">
        <v>162</v>
      </c>
      <c r="F83" s="28" t="s">
        <v>179</v>
      </c>
      <c r="G83" s="28" t="s">
        <v>39</v>
      </c>
      <c r="H83" s="28" t="s">
        <v>164</v>
      </c>
      <c r="I83" s="29">
        <v>47</v>
      </c>
      <c r="J83" s="28">
        <v>168</v>
      </c>
      <c r="K83" s="28">
        <v>20</v>
      </c>
      <c r="L83" s="355"/>
      <c r="M83" s="536">
        <v>45108</v>
      </c>
      <c r="N83" s="502" t="s">
        <v>165</v>
      </c>
      <c r="O83" s="28" t="s">
        <v>42</v>
      </c>
      <c r="P83" s="58" t="s">
        <v>43</v>
      </c>
      <c r="Q83" s="29" t="s">
        <v>44</v>
      </c>
      <c r="R83" s="29" t="s">
        <v>166</v>
      </c>
      <c r="S83" s="29" t="s">
        <v>46</v>
      </c>
      <c r="T83" s="28">
        <v>168</v>
      </c>
      <c r="U83" s="4" t="s">
        <v>167</v>
      </c>
      <c r="V83" s="4" t="s">
        <v>168</v>
      </c>
      <c r="W83" s="15">
        <v>168</v>
      </c>
      <c r="X83" s="15">
        <v>168</v>
      </c>
      <c r="Y83" s="22">
        <v>1</v>
      </c>
      <c r="Z83" s="22">
        <v>1</v>
      </c>
      <c r="AA83" s="191"/>
      <c r="AB83" s="4" t="s">
        <v>169</v>
      </c>
      <c r="AC83" s="4" t="s">
        <v>50</v>
      </c>
      <c r="AD83" s="4"/>
      <c r="AE83" s="4"/>
      <c r="AF83" s="541"/>
      <c r="AG83" s="543"/>
      <c r="AH83" s="308" t="b">
        <f t="shared" si="1"/>
        <v>0</v>
      </c>
    </row>
    <row r="84" s="356" customFormat="1" ht="60" spans="1:34">
      <c r="A84" s="28">
        <v>81</v>
      </c>
      <c r="B84" s="28" t="s">
        <v>34</v>
      </c>
      <c r="C84" s="28" t="s">
        <v>35</v>
      </c>
      <c r="D84" s="28" t="s">
        <v>82</v>
      </c>
      <c r="E84" s="28" t="s">
        <v>162</v>
      </c>
      <c r="F84" s="28" t="s">
        <v>179</v>
      </c>
      <c r="G84" s="28" t="s">
        <v>170</v>
      </c>
      <c r="H84" s="28" t="s">
        <v>171</v>
      </c>
      <c r="I84" s="28">
        <v>2</v>
      </c>
      <c r="J84" s="28">
        <v>12</v>
      </c>
      <c r="K84" s="28">
        <v>20</v>
      </c>
      <c r="L84" s="355"/>
      <c r="M84" s="536">
        <v>45108</v>
      </c>
      <c r="N84" s="502" t="s">
        <v>165</v>
      </c>
      <c r="O84" s="28" t="s">
        <v>42</v>
      </c>
      <c r="P84" s="58" t="s">
        <v>43</v>
      </c>
      <c r="Q84" s="29" t="s">
        <v>44</v>
      </c>
      <c r="R84" s="29" t="s">
        <v>166</v>
      </c>
      <c r="S84" s="29" t="s">
        <v>46</v>
      </c>
      <c r="T84" s="28">
        <v>12</v>
      </c>
      <c r="U84" s="4" t="s">
        <v>167</v>
      </c>
      <c r="V84" s="4" t="s">
        <v>168</v>
      </c>
      <c r="W84" s="15">
        <v>12</v>
      </c>
      <c r="X84" s="15">
        <v>12</v>
      </c>
      <c r="Y84" s="22">
        <v>1</v>
      </c>
      <c r="Z84" s="22">
        <v>1</v>
      </c>
      <c r="AA84" s="191"/>
      <c r="AB84" s="4" t="s">
        <v>169</v>
      </c>
      <c r="AC84" s="4" t="s">
        <v>50</v>
      </c>
      <c r="AD84" s="4"/>
      <c r="AE84" s="4"/>
      <c r="AF84" s="541"/>
      <c r="AG84" s="543"/>
      <c r="AH84" s="308" t="b">
        <f t="shared" si="1"/>
        <v>0</v>
      </c>
    </row>
    <row r="85" s="356" customFormat="1" ht="120" spans="1:34">
      <c r="A85" s="28">
        <v>82</v>
      </c>
      <c r="B85" s="28" t="s">
        <v>34</v>
      </c>
      <c r="C85" s="28" t="s">
        <v>35</v>
      </c>
      <c r="D85" s="28" t="s">
        <v>82</v>
      </c>
      <c r="E85" s="28" t="s">
        <v>162</v>
      </c>
      <c r="F85" s="28" t="s">
        <v>179</v>
      </c>
      <c r="G85" s="28" t="s">
        <v>51</v>
      </c>
      <c r="H85" s="28" t="s">
        <v>172</v>
      </c>
      <c r="I85" s="355"/>
      <c r="J85" s="28"/>
      <c r="K85" s="28"/>
      <c r="L85" s="28">
        <v>68</v>
      </c>
      <c r="M85" s="536">
        <v>45108</v>
      </c>
      <c r="N85" s="502" t="s">
        <v>165</v>
      </c>
      <c r="O85" s="28" t="s">
        <v>42</v>
      </c>
      <c r="P85" s="58" t="s">
        <v>43</v>
      </c>
      <c r="Q85" s="29" t="s">
        <v>44</v>
      </c>
      <c r="R85" s="29" t="s">
        <v>166</v>
      </c>
      <c r="S85" s="29" t="s">
        <v>46</v>
      </c>
      <c r="T85" s="28">
        <v>68</v>
      </c>
      <c r="U85" s="4" t="s">
        <v>167</v>
      </c>
      <c r="V85" s="4" t="s">
        <v>168</v>
      </c>
      <c r="W85" s="15">
        <v>68</v>
      </c>
      <c r="X85" s="15">
        <v>68</v>
      </c>
      <c r="Y85" s="22">
        <v>1</v>
      </c>
      <c r="Z85" s="22">
        <v>1</v>
      </c>
      <c r="AA85" s="191"/>
      <c r="AB85" s="4" t="s">
        <v>169</v>
      </c>
      <c r="AC85" s="4" t="s">
        <v>50</v>
      </c>
      <c r="AD85" s="4"/>
      <c r="AE85" s="4"/>
      <c r="AF85" s="541"/>
      <c r="AG85" s="543"/>
      <c r="AH85" s="308" t="b">
        <f t="shared" si="1"/>
        <v>0</v>
      </c>
    </row>
    <row r="86" s="356" customFormat="1" ht="60" spans="1:34">
      <c r="A86" s="28">
        <v>83</v>
      </c>
      <c r="B86" s="28" t="s">
        <v>34</v>
      </c>
      <c r="C86" s="28" t="s">
        <v>35</v>
      </c>
      <c r="D86" s="28" t="s">
        <v>82</v>
      </c>
      <c r="E86" s="28" t="s">
        <v>162</v>
      </c>
      <c r="F86" s="28" t="s">
        <v>179</v>
      </c>
      <c r="G86" s="28" t="s">
        <v>51</v>
      </c>
      <c r="H86" s="28" t="s">
        <v>180</v>
      </c>
      <c r="I86" s="355"/>
      <c r="J86" s="28"/>
      <c r="K86" s="28"/>
      <c r="L86" s="28">
        <v>10</v>
      </c>
      <c r="M86" s="536">
        <v>45108</v>
      </c>
      <c r="N86" s="502" t="s">
        <v>165</v>
      </c>
      <c r="O86" s="28" t="s">
        <v>42</v>
      </c>
      <c r="P86" s="58" t="s">
        <v>43</v>
      </c>
      <c r="Q86" s="29" t="s">
        <v>44</v>
      </c>
      <c r="R86" s="29" t="s">
        <v>166</v>
      </c>
      <c r="S86" s="29" t="s">
        <v>46</v>
      </c>
      <c r="T86" s="28">
        <v>10</v>
      </c>
      <c r="U86" s="4" t="s">
        <v>167</v>
      </c>
      <c r="V86" s="4" t="s">
        <v>168</v>
      </c>
      <c r="W86" s="15">
        <v>10</v>
      </c>
      <c r="X86" s="15">
        <v>10</v>
      </c>
      <c r="Y86" s="22">
        <v>1</v>
      </c>
      <c r="Z86" s="22">
        <v>1</v>
      </c>
      <c r="AA86" s="191"/>
      <c r="AB86" s="4" t="s">
        <v>169</v>
      </c>
      <c r="AC86" s="4" t="s">
        <v>50</v>
      </c>
      <c r="AD86" s="4"/>
      <c r="AE86" s="4"/>
      <c r="AF86" s="541"/>
      <c r="AG86" s="543"/>
      <c r="AH86" s="308" t="b">
        <f t="shared" si="1"/>
        <v>0</v>
      </c>
    </row>
    <row r="87" s="356" customFormat="1" ht="24" spans="1:34">
      <c r="A87" s="28">
        <v>84</v>
      </c>
      <c r="B87" s="28" t="s">
        <v>34</v>
      </c>
      <c r="C87" s="28" t="s">
        <v>35</v>
      </c>
      <c r="D87" s="28" t="s">
        <v>82</v>
      </c>
      <c r="E87" s="28" t="s">
        <v>162</v>
      </c>
      <c r="F87" s="28" t="s">
        <v>179</v>
      </c>
      <c r="G87" s="28" t="s">
        <v>174</v>
      </c>
      <c r="H87" s="28" t="s">
        <v>175</v>
      </c>
      <c r="I87" s="28">
        <v>3</v>
      </c>
      <c r="J87" s="28">
        <v>9</v>
      </c>
      <c r="K87" s="28">
        <v>1</v>
      </c>
      <c r="L87" s="29"/>
      <c r="M87" s="536">
        <v>45108</v>
      </c>
      <c r="N87" s="502" t="s">
        <v>165</v>
      </c>
      <c r="O87" s="28" t="s">
        <v>42</v>
      </c>
      <c r="P87" s="58" t="s">
        <v>43</v>
      </c>
      <c r="Q87" s="29" t="s">
        <v>44</v>
      </c>
      <c r="R87" s="29" t="s">
        <v>166</v>
      </c>
      <c r="S87" s="29" t="s">
        <v>46</v>
      </c>
      <c r="T87" s="51">
        <v>9</v>
      </c>
      <c r="U87" s="4" t="s">
        <v>176</v>
      </c>
      <c r="V87" s="4" t="s">
        <v>177</v>
      </c>
      <c r="W87" s="15">
        <v>9</v>
      </c>
      <c r="X87" s="15">
        <v>9</v>
      </c>
      <c r="Y87" s="22">
        <v>1</v>
      </c>
      <c r="Z87" s="22">
        <v>1</v>
      </c>
      <c r="AA87" s="191"/>
      <c r="AB87" s="4" t="s">
        <v>178</v>
      </c>
      <c r="AC87" s="4" t="s">
        <v>50</v>
      </c>
      <c r="AD87" s="4"/>
      <c r="AE87" s="4"/>
      <c r="AF87" s="541"/>
      <c r="AG87" s="543"/>
      <c r="AH87" s="308" t="b">
        <f t="shared" si="1"/>
        <v>0</v>
      </c>
    </row>
    <row r="88" s="356" customFormat="1" ht="36" spans="1:34">
      <c r="A88" s="28">
        <v>85</v>
      </c>
      <c r="B88" s="28" t="s">
        <v>34</v>
      </c>
      <c r="C88" s="28" t="s">
        <v>35</v>
      </c>
      <c r="D88" s="28" t="s">
        <v>82</v>
      </c>
      <c r="E88" s="28" t="s">
        <v>37</v>
      </c>
      <c r="F88" s="28" t="s">
        <v>181</v>
      </c>
      <c r="G88" s="28" t="s">
        <v>39</v>
      </c>
      <c r="H88" s="28" t="s">
        <v>182</v>
      </c>
      <c r="I88" s="29">
        <v>23</v>
      </c>
      <c r="J88" s="28">
        <v>69</v>
      </c>
      <c r="K88" s="28">
        <v>20</v>
      </c>
      <c r="L88" s="355"/>
      <c r="M88" s="536">
        <v>44986</v>
      </c>
      <c r="N88" s="502" t="s">
        <v>41</v>
      </c>
      <c r="O88" s="28" t="s">
        <v>42</v>
      </c>
      <c r="P88" s="58" t="s">
        <v>43</v>
      </c>
      <c r="Q88" s="29" t="s">
        <v>44</v>
      </c>
      <c r="R88" s="29" t="s">
        <v>183</v>
      </c>
      <c r="S88" s="29" t="s">
        <v>46</v>
      </c>
      <c r="T88" s="28">
        <v>69</v>
      </c>
      <c r="U88" s="4" t="s">
        <v>184</v>
      </c>
      <c r="V88" s="4" t="s">
        <v>185</v>
      </c>
      <c r="W88" s="15">
        <v>69</v>
      </c>
      <c r="X88" s="15">
        <v>69</v>
      </c>
      <c r="Y88" s="22">
        <v>1</v>
      </c>
      <c r="Z88" s="22">
        <v>1</v>
      </c>
      <c r="AA88" s="191"/>
      <c r="AB88" s="4" t="s">
        <v>186</v>
      </c>
      <c r="AC88" s="4" t="s">
        <v>50</v>
      </c>
      <c r="AD88" s="4"/>
      <c r="AE88" s="4"/>
      <c r="AF88" s="541"/>
      <c r="AG88" s="543"/>
      <c r="AH88" s="308" t="b">
        <f t="shared" si="1"/>
        <v>0</v>
      </c>
    </row>
    <row r="89" s="356" customFormat="1" ht="60" spans="1:34">
      <c r="A89" s="28">
        <v>86</v>
      </c>
      <c r="B89" s="28" t="s">
        <v>34</v>
      </c>
      <c r="C89" s="28" t="s">
        <v>35</v>
      </c>
      <c r="D89" s="28" t="s">
        <v>82</v>
      </c>
      <c r="E89" s="28" t="s">
        <v>37</v>
      </c>
      <c r="F89" s="28" t="s">
        <v>181</v>
      </c>
      <c r="G89" s="28" t="s">
        <v>51</v>
      </c>
      <c r="H89" s="28" t="s">
        <v>187</v>
      </c>
      <c r="I89" s="355"/>
      <c r="J89" s="28"/>
      <c r="K89" s="28"/>
      <c r="L89" s="28">
        <v>34</v>
      </c>
      <c r="M89" s="536">
        <v>44986</v>
      </c>
      <c r="N89" s="502" t="s">
        <v>41</v>
      </c>
      <c r="O89" s="28" t="s">
        <v>42</v>
      </c>
      <c r="P89" s="58" t="s">
        <v>43</v>
      </c>
      <c r="Q89" s="29" t="s">
        <v>44</v>
      </c>
      <c r="R89" s="29" t="s">
        <v>183</v>
      </c>
      <c r="S89" s="29" t="s">
        <v>46</v>
      </c>
      <c r="T89" s="28">
        <v>34</v>
      </c>
      <c r="U89" s="4" t="s">
        <v>184</v>
      </c>
      <c r="V89" s="4" t="s">
        <v>185</v>
      </c>
      <c r="W89" s="15">
        <v>34</v>
      </c>
      <c r="X89" s="15">
        <v>34</v>
      </c>
      <c r="Y89" s="22">
        <v>1</v>
      </c>
      <c r="Z89" s="22">
        <v>1</v>
      </c>
      <c r="AA89" s="191"/>
      <c r="AB89" s="4" t="s">
        <v>186</v>
      </c>
      <c r="AC89" s="4" t="s">
        <v>50</v>
      </c>
      <c r="AD89" s="4"/>
      <c r="AE89" s="4"/>
      <c r="AF89" s="541"/>
      <c r="AG89" s="543"/>
      <c r="AH89" s="308" t="b">
        <f t="shared" si="1"/>
        <v>0</v>
      </c>
    </row>
    <row r="90" s="356" customFormat="1" ht="24" spans="1:34">
      <c r="A90" s="28">
        <v>87</v>
      </c>
      <c r="B90" s="28" t="s">
        <v>34</v>
      </c>
      <c r="C90" s="28" t="s">
        <v>35</v>
      </c>
      <c r="D90" s="28" t="s">
        <v>82</v>
      </c>
      <c r="E90" s="28" t="s">
        <v>37</v>
      </c>
      <c r="F90" s="28" t="s">
        <v>181</v>
      </c>
      <c r="G90" s="28" t="s">
        <v>51</v>
      </c>
      <c r="H90" s="28" t="s">
        <v>188</v>
      </c>
      <c r="I90" s="355"/>
      <c r="J90" s="28"/>
      <c r="K90" s="28"/>
      <c r="L90" s="28">
        <v>4</v>
      </c>
      <c r="M90" s="536">
        <v>44986</v>
      </c>
      <c r="N90" s="502" t="s">
        <v>41</v>
      </c>
      <c r="O90" s="28" t="s">
        <v>42</v>
      </c>
      <c r="P90" s="58" t="s">
        <v>43</v>
      </c>
      <c r="Q90" s="29" t="s">
        <v>44</v>
      </c>
      <c r="R90" s="29" t="s">
        <v>183</v>
      </c>
      <c r="S90" s="29" t="s">
        <v>46</v>
      </c>
      <c r="T90" s="28">
        <v>4</v>
      </c>
      <c r="U90" s="4" t="s">
        <v>184</v>
      </c>
      <c r="V90" s="4" t="s">
        <v>185</v>
      </c>
      <c r="W90" s="15">
        <v>4</v>
      </c>
      <c r="X90" s="15">
        <v>4</v>
      </c>
      <c r="Y90" s="22">
        <v>1</v>
      </c>
      <c r="Z90" s="22">
        <v>1</v>
      </c>
      <c r="AA90" s="191"/>
      <c r="AB90" s="4" t="s">
        <v>186</v>
      </c>
      <c r="AC90" s="4" t="s">
        <v>50</v>
      </c>
      <c r="AD90" s="4"/>
      <c r="AE90" s="4"/>
      <c r="AF90" s="541"/>
      <c r="AG90" s="543"/>
      <c r="AH90" s="308" t="b">
        <f t="shared" si="1"/>
        <v>0</v>
      </c>
    </row>
    <row r="91" s="356" customFormat="1" ht="36" spans="1:34">
      <c r="A91" s="28">
        <v>88</v>
      </c>
      <c r="B91" s="28" t="s">
        <v>34</v>
      </c>
      <c r="C91" s="28" t="s">
        <v>35</v>
      </c>
      <c r="D91" s="28" t="s">
        <v>82</v>
      </c>
      <c r="E91" s="28" t="s">
        <v>37</v>
      </c>
      <c r="F91" s="28" t="s">
        <v>181</v>
      </c>
      <c r="G91" s="28" t="s">
        <v>39</v>
      </c>
      <c r="H91" s="28" t="s">
        <v>182</v>
      </c>
      <c r="I91" s="29">
        <v>23</v>
      </c>
      <c r="J91" s="28">
        <v>69</v>
      </c>
      <c r="K91" s="28">
        <v>20</v>
      </c>
      <c r="L91" s="355"/>
      <c r="M91" s="536">
        <v>45200</v>
      </c>
      <c r="N91" s="502" t="s">
        <v>189</v>
      </c>
      <c r="O91" s="28" t="s">
        <v>42</v>
      </c>
      <c r="P91" s="58" t="s">
        <v>43</v>
      </c>
      <c r="Q91" s="29" t="s">
        <v>44</v>
      </c>
      <c r="R91" s="29" t="s">
        <v>183</v>
      </c>
      <c r="S91" s="29" t="s">
        <v>46</v>
      </c>
      <c r="T91" s="28">
        <v>69</v>
      </c>
      <c r="U91" s="4" t="s">
        <v>190</v>
      </c>
      <c r="V91" s="4" t="s">
        <v>191</v>
      </c>
      <c r="W91" s="15">
        <v>69</v>
      </c>
      <c r="X91" s="15">
        <v>69</v>
      </c>
      <c r="Y91" s="22">
        <v>1</v>
      </c>
      <c r="Z91" s="22">
        <v>1</v>
      </c>
      <c r="AA91" s="191"/>
      <c r="AB91" s="4" t="s">
        <v>192</v>
      </c>
      <c r="AC91" s="4" t="s">
        <v>50</v>
      </c>
      <c r="AD91" s="4"/>
      <c r="AE91" s="4"/>
      <c r="AF91" s="541"/>
      <c r="AG91" s="543"/>
      <c r="AH91" s="308" t="b">
        <f t="shared" si="1"/>
        <v>0</v>
      </c>
    </row>
    <row r="92" s="356" customFormat="1" ht="60" spans="1:34">
      <c r="A92" s="28">
        <v>89</v>
      </c>
      <c r="B92" s="28" t="s">
        <v>34</v>
      </c>
      <c r="C92" s="28" t="s">
        <v>35</v>
      </c>
      <c r="D92" s="28" t="s">
        <v>82</v>
      </c>
      <c r="E92" s="28" t="s">
        <v>37</v>
      </c>
      <c r="F92" s="28" t="s">
        <v>181</v>
      </c>
      <c r="G92" s="28" t="s">
        <v>51</v>
      </c>
      <c r="H92" s="28" t="s">
        <v>187</v>
      </c>
      <c r="I92" s="355"/>
      <c r="J92" s="28"/>
      <c r="K92" s="28"/>
      <c r="L92" s="28">
        <v>34</v>
      </c>
      <c r="M92" s="536">
        <v>45200</v>
      </c>
      <c r="N92" s="502" t="s">
        <v>189</v>
      </c>
      <c r="O92" s="28" t="s">
        <v>42</v>
      </c>
      <c r="P92" s="58" t="s">
        <v>43</v>
      </c>
      <c r="Q92" s="29" t="s">
        <v>44</v>
      </c>
      <c r="R92" s="29" t="s">
        <v>183</v>
      </c>
      <c r="S92" s="29" t="s">
        <v>46</v>
      </c>
      <c r="T92" s="28">
        <v>34</v>
      </c>
      <c r="U92" s="4" t="s">
        <v>190</v>
      </c>
      <c r="V92" s="4" t="s">
        <v>191</v>
      </c>
      <c r="W92" s="15">
        <v>34</v>
      </c>
      <c r="X92" s="15">
        <v>34</v>
      </c>
      <c r="Y92" s="22">
        <v>1</v>
      </c>
      <c r="Z92" s="22">
        <v>1</v>
      </c>
      <c r="AA92" s="191"/>
      <c r="AB92" s="4" t="s">
        <v>192</v>
      </c>
      <c r="AC92" s="4" t="s">
        <v>50</v>
      </c>
      <c r="AD92" s="4"/>
      <c r="AE92" s="4"/>
      <c r="AF92" s="541"/>
      <c r="AG92" s="543"/>
      <c r="AH92" s="308" t="b">
        <f t="shared" si="1"/>
        <v>0</v>
      </c>
    </row>
    <row r="93" s="356" customFormat="1" ht="24" spans="1:34">
      <c r="A93" s="28">
        <v>90</v>
      </c>
      <c r="B93" s="28" t="s">
        <v>34</v>
      </c>
      <c r="C93" s="28" t="s">
        <v>35</v>
      </c>
      <c r="D93" s="28" t="s">
        <v>82</v>
      </c>
      <c r="E93" s="28" t="s">
        <v>37</v>
      </c>
      <c r="F93" s="28" t="s">
        <v>181</v>
      </c>
      <c r="G93" s="28" t="s">
        <v>51</v>
      </c>
      <c r="H93" s="28" t="s">
        <v>188</v>
      </c>
      <c r="I93" s="355"/>
      <c r="J93" s="28"/>
      <c r="K93" s="28"/>
      <c r="L93" s="28">
        <v>4</v>
      </c>
      <c r="M93" s="536">
        <v>45200</v>
      </c>
      <c r="N93" s="502" t="s">
        <v>189</v>
      </c>
      <c r="O93" s="28" t="s">
        <v>42</v>
      </c>
      <c r="P93" s="58" t="s">
        <v>43</v>
      </c>
      <c r="Q93" s="29" t="s">
        <v>44</v>
      </c>
      <c r="R93" s="29" t="s">
        <v>183</v>
      </c>
      <c r="S93" s="29" t="s">
        <v>46</v>
      </c>
      <c r="T93" s="28">
        <v>4</v>
      </c>
      <c r="U93" s="4" t="s">
        <v>190</v>
      </c>
      <c r="V93" s="4" t="s">
        <v>191</v>
      </c>
      <c r="W93" s="15">
        <v>4</v>
      </c>
      <c r="X93" s="15">
        <v>4</v>
      </c>
      <c r="Y93" s="22">
        <v>1</v>
      </c>
      <c r="Z93" s="22">
        <v>1</v>
      </c>
      <c r="AA93" s="191"/>
      <c r="AB93" s="4" t="s">
        <v>192</v>
      </c>
      <c r="AC93" s="4" t="s">
        <v>50</v>
      </c>
      <c r="AD93" s="4"/>
      <c r="AE93" s="4"/>
      <c r="AF93" s="541"/>
      <c r="AG93" s="543"/>
      <c r="AH93" s="308" t="b">
        <f t="shared" si="1"/>
        <v>0</v>
      </c>
    </row>
    <row r="94" s="356" customFormat="1" ht="48" spans="1:34">
      <c r="A94" s="28">
        <v>91</v>
      </c>
      <c r="B94" s="28" t="s">
        <v>34</v>
      </c>
      <c r="C94" s="28" t="s">
        <v>35</v>
      </c>
      <c r="D94" s="28" t="s">
        <v>82</v>
      </c>
      <c r="E94" s="28" t="s">
        <v>37</v>
      </c>
      <c r="F94" s="28" t="s">
        <v>193</v>
      </c>
      <c r="G94" s="28" t="s">
        <v>39</v>
      </c>
      <c r="H94" s="28" t="s">
        <v>194</v>
      </c>
      <c r="I94" s="29">
        <v>25</v>
      </c>
      <c r="J94" s="28">
        <v>75</v>
      </c>
      <c r="K94" s="28">
        <v>20</v>
      </c>
      <c r="L94" s="355"/>
      <c r="M94" s="536">
        <v>44986</v>
      </c>
      <c r="N94" s="502" t="s">
        <v>41</v>
      </c>
      <c r="O94" s="28" t="s">
        <v>42</v>
      </c>
      <c r="P94" s="58" t="s">
        <v>43</v>
      </c>
      <c r="Q94" s="29" t="s">
        <v>44</v>
      </c>
      <c r="R94" s="29" t="s">
        <v>183</v>
      </c>
      <c r="S94" s="29" t="s">
        <v>46</v>
      </c>
      <c r="T94" s="28">
        <v>75</v>
      </c>
      <c r="U94" s="4" t="s">
        <v>184</v>
      </c>
      <c r="V94" s="4" t="s">
        <v>185</v>
      </c>
      <c r="W94" s="15">
        <v>75</v>
      </c>
      <c r="X94" s="15">
        <v>75</v>
      </c>
      <c r="Y94" s="22">
        <v>1</v>
      </c>
      <c r="Z94" s="22">
        <v>1</v>
      </c>
      <c r="AA94" s="191"/>
      <c r="AB94" s="4" t="s">
        <v>195</v>
      </c>
      <c r="AC94" s="4" t="s">
        <v>50</v>
      </c>
      <c r="AD94" s="4"/>
      <c r="AE94" s="4"/>
      <c r="AF94" s="541"/>
      <c r="AG94" s="543"/>
      <c r="AH94" s="308" t="b">
        <f t="shared" si="1"/>
        <v>0</v>
      </c>
    </row>
    <row r="95" s="356" customFormat="1" ht="60" spans="1:34">
      <c r="A95" s="28">
        <v>92</v>
      </c>
      <c r="B95" s="28" t="s">
        <v>34</v>
      </c>
      <c r="C95" s="28" t="s">
        <v>35</v>
      </c>
      <c r="D95" s="28" t="s">
        <v>82</v>
      </c>
      <c r="E95" s="28" t="s">
        <v>37</v>
      </c>
      <c r="F95" s="28" t="s">
        <v>193</v>
      </c>
      <c r="G95" s="28" t="s">
        <v>51</v>
      </c>
      <c r="H95" s="28" t="s">
        <v>187</v>
      </c>
      <c r="I95" s="355"/>
      <c r="J95" s="28"/>
      <c r="K95" s="28"/>
      <c r="L95" s="28">
        <v>34</v>
      </c>
      <c r="M95" s="536">
        <v>44986</v>
      </c>
      <c r="N95" s="502" t="s">
        <v>41</v>
      </c>
      <c r="O95" s="28" t="s">
        <v>42</v>
      </c>
      <c r="P95" s="58" t="s">
        <v>43</v>
      </c>
      <c r="Q95" s="29" t="s">
        <v>44</v>
      </c>
      <c r="R95" s="29" t="s">
        <v>183</v>
      </c>
      <c r="S95" s="29" t="s">
        <v>46</v>
      </c>
      <c r="T95" s="28">
        <v>34</v>
      </c>
      <c r="U95" s="4" t="s">
        <v>184</v>
      </c>
      <c r="V95" s="4" t="s">
        <v>185</v>
      </c>
      <c r="W95" s="15">
        <v>34</v>
      </c>
      <c r="X95" s="15">
        <v>34</v>
      </c>
      <c r="Y95" s="22">
        <v>1</v>
      </c>
      <c r="Z95" s="22">
        <v>1</v>
      </c>
      <c r="AA95" s="191"/>
      <c r="AB95" s="4" t="s">
        <v>195</v>
      </c>
      <c r="AC95" s="4" t="s">
        <v>50</v>
      </c>
      <c r="AD95" s="4"/>
      <c r="AE95" s="4"/>
      <c r="AF95" s="541"/>
      <c r="AG95" s="543"/>
      <c r="AH95" s="308" t="b">
        <f t="shared" si="1"/>
        <v>0</v>
      </c>
    </row>
    <row r="96" s="356" customFormat="1" ht="24" spans="1:34">
      <c r="A96" s="28">
        <v>93</v>
      </c>
      <c r="B96" s="28" t="s">
        <v>34</v>
      </c>
      <c r="C96" s="28" t="s">
        <v>35</v>
      </c>
      <c r="D96" s="28" t="s">
        <v>82</v>
      </c>
      <c r="E96" s="28" t="s">
        <v>37</v>
      </c>
      <c r="F96" s="28" t="s">
        <v>193</v>
      </c>
      <c r="G96" s="28" t="s">
        <v>51</v>
      </c>
      <c r="H96" s="28" t="s">
        <v>196</v>
      </c>
      <c r="I96" s="355"/>
      <c r="J96" s="28"/>
      <c r="K96" s="28"/>
      <c r="L96" s="28">
        <v>2</v>
      </c>
      <c r="M96" s="536">
        <v>44986</v>
      </c>
      <c r="N96" s="502" t="s">
        <v>41</v>
      </c>
      <c r="O96" s="28" t="s">
        <v>42</v>
      </c>
      <c r="P96" s="58" t="s">
        <v>43</v>
      </c>
      <c r="Q96" s="29" t="s">
        <v>44</v>
      </c>
      <c r="R96" s="29" t="s">
        <v>183</v>
      </c>
      <c r="S96" s="29" t="s">
        <v>46</v>
      </c>
      <c r="T96" s="28">
        <v>2</v>
      </c>
      <c r="U96" s="4" t="s">
        <v>184</v>
      </c>
      <c r="V96" s="4" t="s">
        <v>185</v>
      </c>
      <c r="W96" s="15">
        <v>2</v>
      </c>
      <c r="X96" s="15">
        <v>2</v>
      </c>
      <c r="Y96" s="22">
        <v>1</v>
      </c>
      <c r="Z96" s="22">
        <v>1</v>
      </c>
      <c r="AA96" s="191"/>
      <c r="AB96" s="4" t="s">
        <v>195</v>
      </c>
      <c r="AC96" s="4" t="s">
        <v>50</v>
      </c>
      <c r="AD96" s="4"/>
      <c r="AE96" s="4"/>
      <c r="AF96" s="541"/>
      <c r="AG96" s="543"/>
      <c r="AH96" s="308" t="b">
        <f t="shared" si="1"/>
        <v>0</v>
      </c>
    </row>
    <row r="97" s="356" customFormat="1" ht="48" spans="1:34">
      <c r="A97" s="28">
        <v>94</v>
      </c>
      <c r="B97" s="28" t="s">
        <v>34</v>
      </c>
      <c r="C97" s="28" t="s">
        <v>35</v>
      </c>
      <c r="D97" s="28" t="s">
        <v>82</v>
      </c>
      <c r="E97" s="28" t="s">
        <v>37</v>
      </c>
      <c r="F97" s="28" t="s">
        <v>193</v>
      </c>
      <c r="G97" s="28" t="s">
        <v>39</v>
      </c>
      <c r="H97" s="28" t="s">
        <v>194</v>
      </c>
      <c r="I97" s="29">
        <v>25</v>
      </c>
      <c r="J97" s="28">
        <v>75</v>
      </c>
      <c r="K97" s="28">
        <v>20</v>
      </c>
      <c r="L97" s="355"/>
      <c r="M97" s="536">
        <v>45200</v>
      </c>
      <c r="N97" s="502" t="s">
        <v>189</v>
      </c>
      <c r="O97" s="28" t="s">
        <v>42</v>
      </c>
      <c r="P97" s="58" t="s">
        <v>43</v>
      </c>
      <c r="Q97" s="29" t="s">
        <v>44</v>
      </c>
      <c r="R97" s="29" t="s">
        <v>183</v>
      </c>
      <c r="S97" s="29" t="s">
        <v>46</v>
      </c>
      <c r="T97" s="28">
        <v>75</v>
      </c>
      <c r="U97" s="4" t="s">
        <v>197</v>
      </c>
      <c r="V97" s="4" t="s">
        <v>198</v>
      </c>
      <c r="W97" s="15">
        <v>75</v>
      </c>
      <c r="X97" s="15">
        <v>75</v>
      </c>
      <c r="Y97" s="22">
        <v>1</v>
      </c>
      <c r="Z97" s="22">
        <v>1</v>
      </c>
      <c r="AA97" s="191"/>
      <c r="AB97" s="4" t="s">
        <v>199</v>
      </c>
      <c r="AC97" s="4" t="s">
        <v>50</v>
      </c>
      <c r="AD97" s="4"/>
      <c r="AE97" s="4"/>
      <c r="AF97" s="541"/>
      <c r="AG97" s="543"/>
      <c r="AH97" s="308" t="b">
        <f t="shared" si="1"/>
        <v>0</v>
      </c>
    </row>
    <row r="98" s="356" customFormat="1" ht="60" spans="1:34">
      <c r="A98" s="28">
        <v>95</v>
      </c>
      <c r="B98" s="28" t="s">
        <v>34</v>
      </c>
      <c r="C98" s="28" t="s">
        <v>35</v>
      </c>
      <c r="D98" s="28" t="s">
        <v>82</v>
      </c>
      <c r="E98" s="28" t="s">
        <v>37</v>
      </c>
      <c r="F98" s="28" t="s">
        <v>193</v>
      </c>
      <c r="G98" s="28" t="s">
        <v>51</v>
      </c>
      <c r="H98" s="28" t="s">
        <v>187</v>
      </c>
      <c r="I98" s="355"/>
      <c r="J98" s="28"/>
      <c r="K98" s="28"/>
      <c r="L98" s="28">
        <v>34</v>
      </c>
      <c r="M98" s="536">
        <v>45200</v>
      </c>
      <c r="N98" s="502" t="s">
        <v>189</v>
      </c>
      <c r="O98" s="28" t="s">
        <v>42</v>
      </c>
      <c r="P98" s="58" t="s">
        <v>43</v>
      </c>
      <c r="Q98" s="29" t="s">
        <v>44</v>
      </c>
      <c r="R98" s="29" t="s">
        <v>183</v>
      </c>
      <c r="S98" s="29" t="s">
        <v>46</v>
      </c>
      <c r="T98" s="28">
        <v>34</v>
      </c>
      <c r="U98" s="4" t="s">
        <v>197</v>
      </c>
      <c r="V98" s="4" t="s">
        <v>198</v>
      </c>
      <c r="W98" s="15">
        <v>34</v>
      </c>
      <c r="X98" s="15">
        <v>34</v>
      </c>
      <c r="Y98" s="22">
        <v>1</v>
      </c>
      <c r="Z98" s="22">
        <v>1</v>
      </c>
      <c r="AA98" s="191"/>
      <c r="AB98" s="4" t="s">
        <v>199</v>
      </c>
      <c r="AC98" s="4" t="s">
        <v>50</v>
      </c>
      <c r="AD98" s="4"/>
      <c r="AE98" s="4"/>
      <c r="AF98" s="541"/>
      <c r="AG98" s="543"/>
      <c r="AH98" s="308" t="b">
        <f t="shared" si="1"/>
        <v>0</v>
      </c>
    </row>
    <row r="99" s="356" customFormat="1" ht="24" spans="1:34">
      <c r="A99" s="28">
        <v>96</v>
      </c>
      <c r="B99" s="28" t="s">
        <v>34</v>
      </c>
      <c r="C99" s="28" t="s">
        <v>35</v>
      </c>
      <c r="D99" s="28" t="s">
        <v>82</v>
      </c>
      <c r="E99" s="28" t="s">
        <v>37</v>
      </c>
      <c r="F99" s="28" t="s">
        <v>193</v>
      </c>
      <c r="G99" s="28" t="s">
        <v>51</v>
      </c>
      <c r="H99" s="28" t="s">
        <v>196</v>
      </c>
      <c r="I99" s="355"/>
      <c r="J99" s="28"/>
      <c r="K99" s="28"/>
      <c r="L99" s="28">
        <v>2</v>
      </c>
      <c r="M99" s="536">
        <v>45200</v>
      </c>
      <c r="N99" s="502" t="s">
        <v>189</v>
      </c>
      <c r="O99" s="28" t="s">
        <v>42</v>
      </c>
      <c r="P99" s="58" t="s">
        <v>43</v>
      </c>
      <c r="Q99" s="29" t="s">
        <v>44</v>
      </c>
      <c r="R99" s="29" t="s">
        <v>183</v>
      </c>
      <c r="S99" s="29" t="s">
        <v>46</v>
      </c>
      <c r="T99" s="28">
        <v>2</v>
      </c>
      <c r="U99" s="4" t="s">
        <v>197</v>
      </c>
      <c r="V99" s="4" t="s">
        <v>198</v>
      </c>
      <c r="W99" s="15">
        <v>2</v>
      </c>
      <c r="X99" s="15">
        <v>2</v>
      </c>
      <c r="Y99" s="22">
        <v>1</v>
      </c>
      <c r="Z99" s="22">
        <v>1</v>
      </c>
      <c r="AA99" s="191"/>
      <c r="AB99" s="4" t="s">
        <v>199</v>
      </c>
      <c r="AC99" s="4" t="s">
        <v>50</v>
      </c>
      <c r="AD99" s="4"/>
      <c r="AE99" s="4"/>
      <c r="AF99" s="541"/>
      <c r="AG99" s="543"/>
      <c r="AH99" s="308" t="b">
        <f t="shared" si="1"/>
        <v>0</v>
      </c>
    </row>
    <row r="100" s="356" customFormat="1" ht="36" spans="1:34">
      <c r="A100" s="28">
        <v>97</v>
      </c>
      <c r="B100" s="28" t="s">
        <v>34</v>
      </c>
      <c r="C100" s="28" t="s">
        <v>35</v>
      </c>
      <c r="D100" s="28" t="s">
        <v>82</v>
      </c>
      <c r="E100" s="28" t="s">
        <v>37</v>
      </c>
      <c r="F100" s="28" t="s">
        <v>200</v>
      </c>
      <c r="G100" s="28" t="s">
        <v>39</v>
      </c>
      <c r="H100" s="28" t="s">
        <v>201</v>
      </c>
      <c r="I100" s="29">
        <v>18</v>
      </c>
      <c r="J100" s="28">
        <v>66</v>
      </c>
      <c r="K100" s="28">
        <v>20</v>
      </c>
      <c r="L100" s="355"/>
      <c r="M100" s="536">
        <v>44986</v>
      </c>
      <c r="N100" s="502" t="s">
        <v>41</v>
      </c>
      <c r="O100" s="28" t="s">
        <v>42</v>
      </c>
      <c r="P100" s="58" t="s">
        <v>43</v>
      </c>
      <c r="Q100" s="29" t="s">
        <v>44</v>
      </c>
      <c r="R100" s="29" t="s">
        <v>183</v>
      </c>
      <c r="S100" s="29" t="s">
        <v>46</v>
      </c>
      <c r="T100" s="28">
        <v>66</v>
      </c>
      <c r="U100" s="4" t="s">
        <v>202</v>
      </c>
      <c r="V100" s="4" t="s">
        <v>203</v>
      </c>
      <c r="W100" s="15">
        <v>66</v>
      </c>
      <c r="X100" s="15">
        <v>66</v>
      </c>
      <c r="Y100" s="22">
        <v>1</v>
      </c>
      <c r="Z100" s="22">
        <v>1</v>
      </c>
      <c r="AA100" s="168" t="s">
        <v>204</v>
      </c>
      <c r="AB100" s="4" t="s">
        <v>205</v>
      </c>
      <c r="AC100" s="4" t="s">
        <v>50</v>
      </c>
      <c r="AD100" s="4"/>
      <c r="AE100" s="4"/>
      <c r="AF100" s="541"/>
      <c r="AG100" s="543"/>
      <c r="AH100" s="308" t="b">
        <f t="shared" si="1"/>
        <v>0</v>
      </c>
    </row>
    <row r="101" s="356" customFormat="1" ht="60" spans="1:34">
      <c r="A101" s="28">
        <v>98</v>
      </c>
      <c r="B101" s="28" t="s">
        <v>34</v>
      </c>
      <c r="C101" s="28" t="s">
        <v>35</v>
      </c>
      <c r="D101" s="28" t="s">
        <v>82</v>
      </c>
      <c r="E101" s="28" t="s">
        <v>37</v>
      </c>
      <c r="F101" s="28" t="s">
        <v>200</v>
      </c>
      <c r="G101" s="28" t="s">
        <v>51</v>
      </c>
      <c r="H101" s="28" t="s">
        <v>206</v>
      </c>
      <c r="I101" s="355"/>
      <c r="J101" s="28"/>
      <c r="K101" s="28"/>
      <c r="L101" s="28">
        <v>35</v>
      </c>
      <c r="M101" s="536">
        <v>44986</v>
      </c>
      <c r="N101" s="502" t="s">
        <v>41</v>
      </c>
      <c r="O101" s="28" t="s">
        <v>42</v>
      </c>
      <c r="P101" s="58" t="s">
        <v>43</v>
      </c>
      <c r="Q101" s="29" t="s">
        <v>44</v>
      </c>
      <c r="R101" s="29" t="s">
        <v>183</v>
      </c>
      <c r="S101" s="29" t="s">
        <v>46</v>
      </c>
      <c r="T101" s="28">
        <v>35</v>
      </c>
      <c r="U101" s="4" t="s">
        <v>202</v>
      </c>
      <c r="V101" s="4" t="s">
        <v>203</v>
      </c>
      <c r="W101" s="15">
        <v>35</v>
      </c>
      <c r="X101" s="15">
        <v>35</v>
      </c>
      <c r="Y101" s="22">
        <v>1</v>
      </c>
      <c r="Z101" s="22">
        <v>1</v>
      </c>
      <c r="AA101" s="168" t="s">
        <v>204</v>
      </c>
      <c r="AB101" s="4" t="s">
        <v>207</v>
      </c>
      <c r="AC101" s="4" t="s">
        <v>50</v>
      </c>
      <c r="AD101" s="4"/>
      <c r="AE101" s="4"/>
      <c r="AF101" s="541"/>
      <c r="AG101" s="543"/>
      <c r="AH101" s="308" t="b">
        <f t="shared" si="1"/>
        <v>0</v>
      </c>
    </row>
    <row r="102" s="356" customFormat="1" ht="24" spans="1:34">
      <c r="A102" s="28">
        <v>99</v>
      </c>
      <c r="B102" s="28" t="s">
        <v>34</v>
      </c>
      <c r="C102" s="28" t="s">
        <v>35</v>
      </c>
      <c r="D102" s="28" t="s">
        <v>82</v>
      </c>
      <c r="E102" s="28" t="s">
        <v>37</v>
      </c>
      <c r="F102" s="28" t="s">
        <v>200</v>
      </c>
      <c r="G102" s="28" t="s">
        <v>51</v>
      </c>
      <c r="H102" s="28" t="s">
        <v>208</v>
      </c>
      <c r="I102" s="355"/>
      <c r="J102" s="28"/>
      <c r="K102" s="28"/>
      <c r="L102" s="28">
        <v>2</v>
      </c>
      <c r="M102" s="536">
        <v>44986</v>
      </c>
      <c r="N102" s="502" t="s">
        <v>41</v>
      </c>
      <c r="O102" s="28" t="s">
        <v>42</v>
      </c>
      <c r="P102" s="58" t="s">
        <v>43</v>
      </c>
      <c r="Q102" s="29" t="s">
        <v>44</v>
      </c>
      <c r="R102" s="29" t="s">
        <v>183</v>
      </c>
      <c r="S102" s="29" t="s">
        <v>46</v>
      </c>
      <c r="T102" s="28">
        <v>2</v>
      </c>
      <c r="U102" s="4" t="s">
        <v>202</v>
      </c>
      <c r="V102" s="4" t="s">
        <v>203</v>
      </c>
      <c r="W102" s="15">
        <v>2</v>
      </c>
      <c r="X102" s="15">
        <v>2</v>
      </c>
      <c r="Y102" s="22">
        <v>1</v>
      </c>
      <c r="Z102" s="22">
        <v>1</v>
      </c>
      <c r="AA102" s="168" t="s">
        <v>204</v>
      </c>
      <c r="AB102" s="4" t="s">
        <v>209</v>
      </c>
      <c r="AC102" s="4" t="s">
        <v>50</v>
      </c>
      <c r="AD102" s="4"/>
      <c r="AE102" s="4"/>
      <c r="AF102" s="541"/>
      <c r="AG102" s="543"/>
      <c r="AH102" s="308" t="b">
        <f t="shared" si="1"/>
        <v>0</v>
      </c>
    </row>
    <row r="103" s="356" customFormat="1" ht="36" spans="1:34">
      <c r="A103" s="28">
        <v>100</v>
      </c>
      <c r="B103" s="28" t="s">
        <v>34</v>
      </c>
      <c r="C103" s="28" t="s">
        <v>35</v>
      </c>
      <c r="D103" s="28" t="s">
        <v>82</v>
      </c>
      <c r="E103" s="28" t="s">
        <v>37</v>
      </c>
      <c r="F103" s="28" t="s">
        <v>200</v>
      </c>
      <c r="G103" s="28" t="s">
        <v>39</v>
      </c>
      <c r="H103" s="28" t="s">
        <v>201</v>
      </c>
      <c r="I103" s="29">
        <v>18</v>
      </c>
      <c r="J103" s="28">
        <v>66</v>
      </c>
      <c r="K103" s="28">
        <v>20</v>
      </c>
      <c r="L103" s="355"/>
      <c r="M103" s="536">
        <v>45200</v>
      </c>
      <c r="N103" s="502" t="s">
        <v>189</v>
      </c>
      <c r="O103" s="28" t="s">
        <v>42</v>
      </c>
      <c r="P103" s="58" t="s">
        <v>43</v>
      </c>
      <c r="Q103" s="29" t="s">
        <v>44</v>
      </c>
      <c r="R103" s="29" t="s">
        <v>183</v>
      </c>
      <c r="S103" s="29" t="s">
        <v>46</v>
      </c>
      <c r="T103" s="28">
        <v>66</v>
      </c>
      <c r="U103" s="4" t="s">
        <v>210</v>
      </c>
      <c r="V103" s="4" t="s">
        <v>211</v>
      </c>
      <c r="W103" s="15">
        <v>66</v>
      </c>
      <c r="X103" s="15">
        <v>66</v>
      </c>
      <c r="Y103" s="22">
        <v>1</v>
      </c>
      <c r="Z103" s="22">
        <v>1</v>
      </c>
      <c r="AA103" s="191"/>
      <c r="AB103" s="4" t="s">
        <v>212</v>
      </c>
      <c r="AC103" s="4" t="s">
        <v>50</v>
      </c>
      <c r="AD103" s="4"/>
      <c r="AE103" s="4"/>
      <c r="AF103" s="541"/>
      <c r="AG103" s="543"/>
      <c r="AH103" s="308" t="b">
        <f t="shared" si="1"/>
        <v>0</v>
      </c>
    </row>
    <row r="104" s="356" customFormat="1" ht="60" spans="1:34">
      <c r="A104" s="28">
        <v>101</v>
      </c>
      <c r="B104" s="28" t="s">
        <v>34</v>
      </c>
      <c r="C104" s="28" t="s">
        <v>35</v>
      </c>
      <c r="D104" s="28" t="s">
        <v>82</v>
      </c>
      <c r="E104" s="28" t="s">
        <v>37</v>
      </c>
      <c r="F104" s="28" t="s">
        <v>200</v>
      </c>
      <c r="G104" s="28" t="s">
        <v>51</v>
      </c>
      <c r="H104" s="28" t="s">
        <v>206</v>
      </c>
      <c r="I104" s="355"/>
      <c r="J104" s="28"/>
      <c r="K104" s="28"/>
      <c r="L104" s="28">
        <v>35</v>
      </c>
      <c r="M104" s="536">
        <v>45200</v>
      </c>
      <c r="N104" s="502" t="s">
        <v>189</v>
      </c>
      <c r="O104" s="28" t="s">
        <v>42</v>
      </c>
      <c r="P104" s="58" t="s">
        <v>43</v>
      </c>
      <c r="Q104" s="29" t="s">
        <v>44</v>
      </c>
      <c r="R104" s="29" t="s">
        <v>183</v>
      </c>
      <c r="S104" s="29" t="s">
        <v>46</v>
      </c>
      <c r="T104" s="28">
        <v>35</v>
      </c>
      <c r="U104" s="4" t="s">
        <v>210</v>
      </c>
      <c r="V104" s="4" t="s">
        <v>211</v>
      </c>
      <c r="W104" s="15">
        <v>35</v>
      </c>
      <c r="X104" s="15">
        <v>35</v>
      </c>
      <c r="Y104" s="22">
        <v>1</v>
      </c>
      <c r="Z104" s="22">
        <v>1</v>
      </c>
      <c r="AA104" s="191"/>
      <c r="AB104" s="4" t="s">
        <v>212</v>
      </c>
      <c r="AC104" s="4" t="s">
        <v>50</v>
      </c>
      <c r="AD104" s="4"/>
      <c r="AE104" s="4"/>
      <c r="AF104" s="541"/>
      <c r="AG104" s="543"/>
      <c r="AH104" s="308" t="b">
        <f t="shared" si="1"/>
        <v>0</v>
      </c>
    </row>
    <row r="105" s="356" customFormat="1" ht="24" spans="1:34">
      <c r="A105" s="28">
        <v>102</v>
      </c>
      <c r="B105" s="28" t="s">
        <v>34</v>
      </c>
      <c r="C105" s="28" t="s">
        <v>35</v>
      </c>
      <c r="D105" s="28" t="s">
        <v>82</v>
      </c>
      <c r="E105" s="28" t="s">
        <v>37</v>
      </c>
      <c r="F105" s="28" t="s">
        <v>200</v>
      </c>
      <c r="G105" s="28" t="s">
        <v>51</v>
      </c>
      <c r="H105" s="28" t="s">
        <v>208</v>
      </c>
      <c r="I105" s="355"/>
      <c r="J105" s="28"/>
      <c r="K105" s="28"/>
      <c r="L105" s="28">
        <v>2</v>
      </c>
      <c r="M105" s="536">
        <v>45200</v>
      </c>
      <c r="N105" s="502" t="s">
        <v>189</v>
      </c>
      <c r="O105" s="28" t="s">
        <v>42</v>
      </c>
      <c r="P105" s="58" t="s">
        <v>43</v>
      </c>
      <c r="Q105" s="29" t="s">
        <v>44</v>
      </c>
      <c r="R105" s="29" t="s">
        <v>183</v>
      </c>
      <c r="S105" s="29" t="s">
        <v>46</v>
      </c>
      <c r="T105" s="28">
        <v>2</v>
      </c>
      <c r="U105" s="4" t="s">
        <v>210</v>
      </c>
      <c r="V105" s="4" t="s">
        <v>211</v>
      </c>
      <c r="W105" s="15">
        <v>2</v>
      </c>
      <c r="X105" s="15">
        <v>2</v>
      </c>
      <c r="Y105" s="22">
        <v>1</v>
      </c>
      <c r="Z105" s="22">
        <v>1</v>
      </c>
      <c r="AA105" s="191"/>
      <c r="AB105" s="4" t="s">
        <v>212</v>
      </c>
      <c r="AC105" s="4" t="s">
        <v>50</v>
      </c>
      <c r="AD105" s="4"/>
      <c r="AE105" s="4"/>
      <c r="AF105" s="541"/>
      <c r="AG105" s="543"/>
      <c r="AH105" s="308" t="b">
        <f t="shared" si="1"/>
        <v>0</v>
      </c>
    </row>
    <row r="106" s="356" customFormat="1" ht="36" spans="1:34">
      <c r="A106" s="28">
        <v>103</v>
      </c>
      <c r="B106" s="28" t="s">
        <v>34</v>
      </c>
      <c r="C106" s="28" t="s">
        <v>35</v>
      </c>
      <c r="D106" s="28" t="s">
        <v>82</v>
      </c>
      <c r="E106" s="28" t="s">
        <v>37</v>
      </c>
      <c r="F106" s="28" t="s">
        <v>213</v>
      </c>
      <c r="G106" s="28" t="s">
        <v>39</v>
      </c>
      <c r="H106" s="28" t="s">
        <v>214</v>
      </c>
      <c r="I106" s="29">
        <v>18</v>
      </c>
      <c r="J106" s="28">
        <v>66</v>
      </c>
      <c r="K106" s="28">
        <v>20</v>
      </c>
      <c r="L106" s="355"/>
      <c r="M106" s="536">
        <v>44986</v>
      </c>
      <c r="N106" s="502" t="s">
        <v>41</v>
      </c>
      <c r="O106" s="28" t="s">
        <v>42</v>
      </c>
      <c r="P106" s="58" t="s">
        <v>43</v>
      </c>
      <c r="Q106" s="29" t="s">
        <v>44</v>
      </c>
      <c r="R106" s="29" t="s">
        <v>183</v>
      </c>
      <c r="S106" s="29" t="s">
        <v>46</v>
      </c>
      <c r="T106" s="28">
        <v>66</v>
      </c>
      <c r="U106" s="4" t="s">
        <v>202</v>
      </c>
      <c r="V106" s="4" t="s">
        <v>203</v>
      </c>
      <c r="W106" s="15">
        <v>66</v>
      </c>
      <c r="X106" s="15">
        <v>66</v>
      </c>
      <c r="Y106" s="22">
        <v>1</v>
      </c>
      <c r="Z106" s="22">
        <v>1</v>
      </c>
      <c r="AA106" s="168" t="s">
        <v>204</v>
      </c>
      <c r="AB106" s="4" t="s">
        <v>215</v>
      </c>
      <c r="AC106" s="4" t="s">
        <v>50</v>
      </c>
      <c r="AD106" s="4"/>
      <c r="AE106" s="4"/>
      <c r="AF106" s="541"/>
      <c r="AG106" s="543"/>
      <c r="AH106" s="308" t="b">
        <f t="shared" si="1"/>
        <v>0</v>
      </c>
    </row>
    <row r="107" s="356" customFormat="1" ht="60" spans="1:34">
      <c r="A107" s="28">
        <v>104</v>
      </c>
      <c r="B107" s="28" t="s">
        <v>34</v>
      </c>
      <c r="C107" s="28" t="s">
        <v>35</v>
      </c>
      <c r="D107" s="28" t="s">
        <v>82</v>
      </c>
      <c r="E107" s="28" t="s">
        <v>37</v>
      </c>
      <c r="F107" s="28" t="s">
        <v>213</v>
      </c>
      <c r="G107" s="28" t="s">
        <v>51</v>
      </c>
      <c r="H107" s="28" t="s">
        <v>206</v>
      </c>
      <c r="I107" s="355"/>
      <c r="J107" s="28"/>
      <c r="K107" s="28"/>
      <c r="L107" s="28">
        <v>35</v>
      </c>
      <c r="M107" s="536">
        <v>44986</v>
      </c>
      <c r="N107" s="502" t="s">
        <v>41</v>
      </c>
      <c r="O107" s="28" t="s">
        <v>42</v>
      </c>
      <c r="P107" s="58" t="s">
        <v>43</v>
      </c>
      <c r="Q107" s="29" t="s">
        <v>44</v>
      </c>
      <c r="R107" s="29" t="s">
        <v>183</v>
      </c>
      <c r="S107" s="29" t="s">
        <v>46</v>
      </c>
      <c r="T107" s="28">
        <v>35</v>
      </c>
      <c r="U107" s="4" t="s">
        <v>202</v>
      </c>
      <c r="V107" s="4" t="s">
        <v>203</v>
      </c>
      <c r="W107" s="15">
        <v>35</v>
      </c>
      <c r="X107" s="15">
        <v>35</v>
      </c>
      <c r="Y107" s="22">
        <v>1</v>
      </c>
      <c r="Z107" s="22">
        <v>1</v>
      </c>
      <c r="AA107" s="168" t="s">
        <v>204</v>
      </c>
      <c r="AB107" s="4" t="s">
        <v>215</v>
      </c>
      <c r="AC107" s="4" t="s">
        <v>50</v>
      </c>
      <c r="AD107" s="4"/>
      <c r="AE107" s="4"/>
      <c r="AF107" s="541"/>
      <c r="AG107" s="543"/>
      <c r="AH107" s="308" t="b">
        <f t="shared" si="1"/>
        <v>0</v>
      </c>
    </row>
    <row r="108" s="356" customFormat="1" ht="24" spans="1:34">
      <c r="A108" s="28">
        <v>105</v>
      </c>
      <c r="B108" s="28" t="s">
        <v>34</v>
      </c>
      <c r="C108" s="28" t="s">
        <v>35</v>
      </c>
      <c r="D108" s="28" t="s">
        <v>82</v>
      </c>
      <c r="E108" s="28" t="s">
        <v>37</v>
      </c>
      <c r="F108" s="28" t="s">
        <v>213</v>
      </c>
      <c r="G108" s="28" t="s">
        <v>51</v>
      </c>
      <c r="H108" s="28" t="s">
        <v>216</v>
      </c>
      <c r="I108" s="355"/>
      <c r="J108" s="28"/>
      <c r="K108" s="28"/>
      <c r="L108" s="28">
        <v>1</v>
      </c>
      <c r="M108" s="536">
        <v>44986</v>
      </c>
      <c r="N108" s="502" t="s">
        <v>41</v>
      </c>
      <c r="O108" s="28" t="s">
        <v>42</v>
      </c>
      <c r="P108" s="58" t="s">
        <v>43</v>
      </c>
      <c r="Q108" s="29" t="s">
        <v>44</v>
      </c>
      <c r="R108" s="29" t="s">
        <v>183</v>
      </c>
      <c r="S108" s="29" t="s">
        <v>46</v>
      </c>
      <c r="T108" s="28">
        <v>1</v>
      </c>
      <c r="U108" s="4" t="s">
        <v>202</v>
      </c>
      <c r="V108" s="4" t="s">
        <v>203</v>
      </c>
      <c r="W108" s="15">
        <v>1</v>
      </c>
      <c r="X108" s="15">
        <v>1</v>
      </c>
      <c r="Y108" s="22">
        <v>1</v>
      </c>
      <c r="Z108" s="22">
        <v>1</v>
      </c>
      <c r="AA108" s="168" t="s">
        <v>204</v>
      </c>
      <c r="AB108" s="4" t="s">
        <v>217</v>
      </c>
      <c r="AC108" s="4" t="s">
        <v>50</v>
      </c>
      <c r="AD108" s="4"/>
      <c r="AE108" s="4"/>
      <c r="AF108" s="541"/>
      <c r="AG108" s="543"/>
      <c r="AH108" s="308" t="b">
        <f t="shared" si="1"/>
        <v>0</v>
      </c>
    </row>
    <row r="109" s="356" customFormat="1" ht="24" spans="1:34">
      <c r="A109" s="28">
        <v>106</v>
      </c>
      <c r="B109" s="28" t="s">
        <v>34</v>
      </c>
      <c r="C109" s="28" t="s">
        <v>35</v>
      </c>
      <c r="D109" s="28" t="s">
        <v>82</v>
      </c>
      <c r="E109" s="28" t="s">
        <v>37</v>
      </c>
      <c r="F109" s="28" t="s">
        <v>213</v>
      </c>
      <c r="G109" s="28" t="s">
        <v>174</v>
      </c>
      <c r="H109" s="28" t="s">
        <v>218</v>
      </c>
      <c r="I109" s="28">
        <v>3</v>
      </c>
      <c r="J109" s="28">
        <v>18</v>
      </c>
      <c r="K109" s="28">
        <v>9</v>
      </c>
      <c r="L109" s="29"/>
      <c r="M109" s="536">
        <v>44986</v>
      </c>
      <c r="N109" s="502" t="s">
        <v>41</v>
      </c>
      <c r="O109" s="28" t="s">
        <v>42</v>
      </c>
      <c r="P109" s="58" t="s">
        <v>43</v>
      </c>
      <c r="Q109" s="29" t="s">
        <v>44</v>
      </c>
      <c r="R109" s="29" t="s">
        <v>183</v>
      </c>
      <c r="S109" s="29" t="s">
        <v>46</v>
      </c>
      <c r="T109" s="51">
        <v>18</v>
      </c>
      <c r="U109" s="4" t="s">
        <v>219</v>
      </c>
      <c r="V109" s="4" t="s">
        <v>220</v>
      </c>
      <c r="W109" s="15">
        <v>18</v>
      </c>
      <c r="X109" s="15">
        <v>18</v>
      </c>
      <c r="Y109" s="22">
        <v>1</v>
      </c>
      <c r="Z109" s="22">
        <v>1</v>
      </c>
      <c r="AA109" s="168" t="s">
        <v>204</v>
      </c>
      <c r="AB109" s="4" t="s">
        <v>221</v>
      </c>
      <c r="AC109" s="4" t="s">
        <v>50</v>
      </c>
      <c r="AD109" s="4"/>
      <c r="AE109" s="4"/>
      <c r="AF109" s="541"/>
      <c r="AG109" s="543"/>
      <c r="AH109" s="308" t="b">
        <f t="shared" si="1"/>
        <v>0</v>
      </c>
    </row>
    <row r="110" s="356" customFormat="1" ht="36" spans="1:34">
      <c r="A110" s="28">
        <v>107</v>
      </c>
      <c r="B110" s="28" t="s">
        <v>34</v>
      </c>
      <c r="C110" s="28" t="s">
        <v>35</v>
      </c>
      <c r="D110" s="28" t="s">
        <v>82</v>
      </c>
      <c r="E110" s="28" t="s">
        <v>37</v>
      </c>
      <c r="F110" s="28" t="s">
        <v>213</v>
      </c>
      <c r="G110" s="28" t="s">
        <v>39</v>
      </c>
      <c r="H110" s="28" t="s">
        <v>214</v>
      </c>
      <c r="I110" s="29">
        <v>18</v>
      </c>
      <c r="J110" s="28">
        <v>66</v>
      </c>
      <c r="K110" s="28">
        <v>20</v>
      </c>
      <c r="L110" s="355"/>
      <c r="M110" s="536">
        <v>45200</v>
      </c>
      <c r="N110" s="502" t="s">
        <v>189</v>
      </c>
      <c r="O110" s="28" t="s">
        <v>42</v>
      </c>
      <c r="P110" s="58" t="s">
        <v>43</v>
      </c>
      <c r="Q110" s="29" t="s">
        <v>44</v>
      </c>
      <c r="R110" s="29" t="s">
        <v>183</v>
      </c>
      <c r="S110" s="29" t="s">
        <v>46</v>
      </c>
      <c r="T110" s="28">
        <v>66</v>
      </c>
      <c r="U110" s="4" t="s">
        <v>222</v>
      </c>
      <c r="V110" s="4" t="s">
        <v>223</v>
      </c>
      <c r="W110" s="15">
        <v>66</v>
      </c>
      <c r="X110" s="15">
        <v>66</v>
      </c>
      <c r="Y110" s="22">
        <v>1</v>
      </c>
      <c r="Z110" s="22">
        <v>1</v>
      </c>
      <c r="AA110" s="191"/>
      <c r="AB110" s="4" t="s">
        <v>224</v>
      </c>
      <c r="AC110" s="4" t="s">
        <v>50</v>
      </c>
      <c r="AD110" s="4"/>
      <c r="AE110" s="4"/>
      <c r="AF110" s="541"/>
      <c r="AG110" s="543"/>
      <c r="AH110" s="308" t="b">
        <f t="shared" si="1"/>
        <v>0</v>
      </c>
    </row>
    <row r="111" s="356" customFormat="1" ht="60" spans="1:34">
      <c r="A111" s="28">
        <v>108</v>
      </c>
      <c r="B111" s="28" t="s">
        <v>34</v>
      </c>
      <c r="C111" s="28" t="s">
        <v>35</v>
      </c>
      <c r="D111" s="28" t="s">
        <v>82</v>
      </c>
      <c r="E111" s="28" t="s">
        <v>37</v>
      </c>
      <c r="F111" s="28" t="s">
        <v>213</v>
      </c>
      <c r="G111" s="28" t="s">
        <v>51</v>
      </c>
      <c r="H111" s="28" t="s">
        <v>206</v>
      </c>
      <c r="I111" s="355"/>
      <c r="J111" s="28"/>
      <c r="K111" s="28"/>
      <c r="L111" s="28">
        <v>35</v>
      </c>
      <c r="M111" s="536">
        <v>45200</v>
      </c>
      <c r="N111" s="502" t="s">
        <v>189</v>
      </c>
      <c r="O111" s="28" t="s">
        <v>42</v>
      </c>
      <c r="P111" s="58" t="s">
        <v>43</v>
      </c>
      <c r="Q111" s="29" t="s">
        <v>44</v>
      </c>
      <c r="R111" s="29" t="s">
        <v>183</v>
      </c>
      <c r="S111" s="29" t="s">
        <v>46</v>
      </c>
      <c r="T111" s="28">
        <v>35</v>
      </c>
      <c r="U111" s="4" t="s">
        <v>222</v>
      </c>
      <c r="V111" s="4" t="s">
        <v>223</v>
      </c>
      <c r="W111" s="15">
        <v>35</v>
      </c>
      <c r="X111" s="15">
        <v>35</v>
      </c>
      <c r="Y111" s="22">
        <v>1</v>
      </c>
      <c r="Z111" s="22">
        <v>1</v>
      </c>
      <c r="AA111" s="191"/>
      <c r="AB111" s="4" t="s">
        <v>224</v>
      </c>
      <c r="AC111" s="4" t="s">
        <v>50</v>
      </c>
      <c r="AD111" s="4"/>
      <c r="AE111" s="4"/>
      <c r="AF111" s="541"/>
      <c r="AG111" s="543"/>
      <c r="AH111" s="308" t="b">
        <f t="shared" si="1"/>
        <v>0</v>
      </c>
    </row>
    <row r="112" s="356" customFormat="1" ht="24" spans="1:34">
      <c r="A112" s="28">
        <v>109</v>
      </c>
      <c r="B112" s="28" t="s">
        <v>34</v>
      </c>
      <c r="C112" s="28" t="s">
        <v>35</v>
      </c>
      <c r="D112" s="28" t="s">
        <v>82</v>
      </c>
      <c r="E112" s="28" t="s">
        <v>37</v>
      </c>
      <c r="F112" s="28" t="s">
        <v>213</v>
      </c>
      <c r="G112" s="28" t="s">
        <v>51</v>
      </c>
      <c r="H112" s="28" t="s">
        <v>216</v>
      </c>
      <c r="I112" s="355"/>
      <c r="J112" s="28"/>
      <c r="K112" s="28"/>
      <c r="L112" s="28">
        <v>1</v>
      </c>
      <c r="M112" s="536">
        <v>45200</v>
      </c>
      <c r="N112" s="502" t="s">
        <v>189</v>
      </c>
      <c r="O112" s="28" t="s">
        <v>42</v>
      </c>
      <c r="P112" s="58" t="s">
        <v>43</v>
      </c>
      <c r="Q112" s="29" t="s">
        <v>44</v>
      </c>
      <c r="R112" s="29" t="s">
        <v>183</v>
      </c>
      <c r="S112" s="29" t="s">
        <v>46</v>
      </c>
      <c r="T112" s="28">
        <v>1</v>
      </c>
      <c r="U112" s="4" t="s">
        <v>222</v>
      </c>
      <c r="V112" s="4" t="s">
        <v>223</v>
      </c>
      <c r="W112" s="15">
        <v>1</v>
      </c>
      <c r="X112" s="15">
        <v>1</v>
      </c>
      <c r="Y112" s="22">
        <v>1</v>
      </c>
      <c r="Z112" s="22">
        <v>1</v>
      </c>
      <c r="AA112" s="191"/>
      <c r="AB112" s="4" t="s">
        <v>224</v>
      </c>
      <c r="AC112" s="4" t="s">
        <v>50</v>
      </c>
      <c r="AD112" s="4"/>
      <c r="AE112" s="4"/>
      <c r="AF112" s="541"/>
      <c r="AG112" s="543"/>
      <c r="AH112" s="308" t="b">
        <f t="shared" si="1"/>
        <v>0</v>
      </c>
    </row>
    <row r="113" s="356" customFormat="1" ht="24" spans="1:34">
      <c r="A113" s="28">
        <v>110</v>
      </c>
      <c r="B113" s="28" t="s">
        <v>34</v>
      </c>
      <c r="C113" s="28" t="s">
        <v>35</v>
      </c>
      <c r="D113" s="28" t="s">
        <v>82</v>
      </c>
      <c r="E113" s="28" t="s">
        <v>37</v>
      </c>
      <c r="F113" s="28" t="s">
        <v>213</v>
      </c>
      <c r="G113" s="28" t="s">
        <v>174</v>
      </c>
      <c r="H113" s="28" t="s">
        <v>218</v>
      </c>
      <c r="I113" s="28">
        <v>3</v>
      </c>
      <c r="J113" s="28">
        <v>18</v>
      </c>
      <c r="K113" s="28">
        <v>9</v>
      </c>
      <c r="L113" s="29"/>
      <c r="M113" s="536">
        <v>45200</v>
      </c>
      <c r="N113" s="502" t="s">
        <v>189</v>
      </c>
      <c r="O113" s="28" t="s">
        <v>42</v>
      </c>
      <c r="P113" s="58" t="s">
        <v>43</v>
      </c>
      <c r="Q113" s="29" t="s">
        <v>44</v>
      </c>
      <c r="R113" s="29" t="s">
        <v>183</v>
      </c>
      <c r="S113" s="29" t="s">
        <v>46</v>
      </c>
      <c r="T113" s="51">
        <v>18</v>
      </c>
      <c r="U113" s="4" t="s">
        <v>225</v>
      </c>
      <c r="V113" s="4" t="s">
        <v>226</v>
      </c>
      <c r="W113" s="15">
        <v>18</v>
      </c>
      <c r="X113" s="15">
        <v>18</v>
      </c>
      <c r="Y113" s="22">
        <v>1</v>
      </c>
      <c r="Z113" s="22">
        <v>1</v>
      </c>
      <c r="AA113" s="191"/>
      <c r="AB113" s="4" t="s">
        <v>227</v>
      </c>
      <c r="AC113" s="4" t="s">
        <v>50</v>
      </c>
      <c r="AD113" s="4"/>
      <c r="AE113" s="4"/>
      <c r="AF113" s="541"/>
      <c r="AG113" s="543"/>
      <c r="AH113" s="308" t="b">
        <f t="shared" si="1"/>
        <v>0</v>
      </c>
    </row>
    <row r="114" s="356" customFormat="1" ht="24" spans="1:34">
      <c r="A114" s="28">
        <v>111</v>
      </c>
      <c r="B114" s="28" t="s">
        <v>34</v>
      </c>
      <c r="C114" s="28" t="s">
        <v>35</v>
      </c>
      <c r="D114" s="28" t="s">
        <v>228</v>
      </c>
      <c r="E114" s="28" t="s">
        <v>108</v>
      </c>
      <c r="F114" s="28" t="s">
        <v>229</v>
      </c>
      <c r="G114" s="28" t="s">
        <v>39</v>
      </c>
      <c r="H114" s="28" t="s">
        <v>230</v>
      </c>
      <c r="I114" s="29">
        <v>1</v>
      </c>
      <c r="J114" s="28">
        <v>3</v>
      </c>
      <c r="K114" s="28">
        <v>20</v>
      </c>
      <c r="L114" s="355"/>
      <c r="M114" s="536">
        <v>45017</v>
      </c>
      <c r="N114" s="502" t="s">
        <v>231</v>
      </c>
      <c r="O114" s="28" t="s">
        <v>42</v>
      </c>
      <c r="P114" s="58" t="s">
        <v>43</v>
      </c>
      <c r="Q114" s="29" t="s">
        <v>44</v>
      </c>
      <c r="R114" s="29" t="s">
        <v>232</v>
      </c>
      <c r="S114" s="29" t="s">
        <v>46</v>
      </c>
      <c r="T114" s="28">
        <v>3</v>
      </c>
      <c r="U114" s="4" t="s">
        <v>233</v>
      </c>
      <c r="V114" s="4" t="s">
        <v>234</v>
      </c>
      <c r="W114" s="15">
        <v>3</v>
      </c>
      <c r="X114" s="15">
        <v>3</v>
      </c>
      <c r="Y114" s="22">
        <v>1</v>
      </c>
      <c r="Z114" s="22">
        <v>1</v>
      </c>
      <c r="AA114" s="191"/>
      <c r="AB114" s="4" t="s">
        <v>235</v>
      </c>
      <c r="AC114" s="4" t="s">
        <v>50</v>
      </c>
      <c r="AD114" s="4"/>
      <c r="AE114" s="4"/>
      <c r="AF114" s="541"/>
      <c r="AG114" s="543"/>
      <c r="AH114" s="308" t="b">
        <f t="shared" si="1"/>
        <v>0</v>
      </c>
    </row>
    <row r="115" s="356" customFormat="1" ht="84" spans="1:34">
      <c r="A115" s="28">
        <v>112</v>
      </c>
      <c r="B115" s="28" t="s">
        <v>34</v>
      </c>
      <c r="C115" s="28" t="s">
        <v>35</v>
      </c>
      <c r="D115" s="28" t="s">
        <v>228</v>
      </c>
      <c r="E115" s="28" t="s">
        <v>108</v>
      </c>
      <c r="F115" s="28" t="s">
        <v>229</v>
      </c>
      <c r="G115" s="28" t="s">
        <v>51</v>
      </c>
      <c r="H115" s="28" t="s">
        <v>236</v>
      </c>
      <c r="I115" s="355"/>
      <c r="J115" s="28"/>
      <c r="K115" s="28"/>
      <c r="L115" s="28">
        <v>40</v>
      </c>
      <c r="M115" s="536">
        <v>45017</v>
      </c>
      <c r="N115" s="502" t="s">
        <v>231</v>
      </c>
      <c r="O115" s="28" t="s">
        <v>42</v>
      </c>
      <c r="P115" s="58" t="s">
        <v>43</v>
      </c>
      <c r="Q115" s="29" t="s">
        <v>44</v>
      </c>
      <c r="R115" s="29" t="s">
        <v>232</v>
      </c>
      <c r="S115" s="29" t="s">
        <v>46</v>
      </c>
      <c r="T115" s="28">
        <v>40</v>
      </c>
      <c r="U115" s="4" t="s">
        <v>237</v>
      </c>
      <c r="V115" s="4" t="s">
        <v>238</v>
      </c>
      <c r="W115" s="15">
        <v>40</v>
      </c>
      <c r="X115" s="15">
        <v>40</v>
      </c>
      <c r="Y115" s="22">
        <v>1</v>
      </c>
      <c r="Z115" s="22">
        <v>1</v>
      </c>
      <c r="AA115" s="191"/>
      <c r="AB115" s="4" t="s">
        <v>235</v>
      </c>
      <c r="AC115" s="4" t="s">
        <v>50</v>
      </c>
      <c r="AD115" s="4"/>
      <c r="AE115" s="4"/>
      <c r="AF115" s="541"/>
      <c r="AG115" s="543"/>
      <c r="AH115" s="308" t="b">
        <f t="shared" si="1"/>
        <v>0</v>
      </c>
    </row>
    <row r="116" s="356" customFormat="1" ht="36" spans="1:34">
      <c r="A116" s="28">
        <v>113</v>
      </c>
      <c r="B116" s="28" t="s">
        <v>34</v>
      </c>
      <c r="C116" s="28" t="s">
        <v>35</v>
      </c>
      <c r="D116" s="28" t="s">
        <v>228</v>
      </c>
      <c r="E116" s="28" t="s">
        <v>108</v>
      </c>
      <c r="F116" s="28" t="s">
        <v>229</v>
      </c>
      <c r="G116" s="28" t="s">
        <v>51</v>
      </c>
      <c r="H116" s="28" t="s">
        <v>239</v>
      </c>
      <c r="I116" s="355"/>
      <c r="J116" s="28"/>
      <c r="K116" s="28"/>
      <c r="L116" s="28">
        <v>5</v>
      </c>
      <c r="M116" s="536">
        <v>45017</v>
      </c>
      <c r="N116" s="502" t="s">
        <v>231</v>
      </c>
      <c r="O116" s="28" t="s">
        <v>42</v>
      </c>
      <c r="P116" s="58" t="s">
        <v>43</v>
      </c>
      <c r="Q116" s="29" t="s">
        <v>44</v>
      </c>
      <c r="R116" s="29" t="s">
        <v>232</v>
      </c>
      <c r="S116" s="29" t="s">
        <v>46</v>
      </c>
      <c r="T116" s="28">
        <v>5</v>
      </c>
      <c r="U116" s="4" t="s">
        <v>237</v>
      </c>
      <c r="V116" s="4" t="s">
        <v>238</v>
      </c>
      <c r="W116" s="15">
        <v>5</v>
      </c>
      <c r="X116" s="15">
        <v>5</v>
      </c>
      <c r="Y116" s="22">
        <v>1</v>
      </c>
      <c r="Z116" s="22">
        <v>1</v>
      </c>
      <c r="AA116" s="191"/>
      <c r="AB116" s="4" t="s">
        <v>240</v>
      </c>
      <c r="AC116" s="4" t="s">
        <v>50</v>
      </c>
      <c r="AD116" s="4"/>
      <c r="AE116" s="4"/>
      <c r="AF116" s="541"/>
      <c r="AG116" s="543"/>
      <c r="AH116" s="308" t="b">
        <f t="shared" si="1"/>
        <v>0</v>
      </c>
    </row>
    <row r="117" s="356" customFormat="1" ht="24" spans="1:34">
      <c r="A117" s="28">
        <v>114</v>
      </c>
      <c r="B117" s="28" t="s">
        <v>34</v>
      </c>
      <c r="C117" s="28" t="s">
        <v>35</v>
      </c>
      <c r="D117" s="28" t="s">
        <v>228</v>
      </c>
      <c r="E117" s="28" t="s">
        <v>108</v>
      </c>
      <c r="F117" s="28" t="s">
        <v>241</v>
      </c>
      <c r="G117" s="28" t="s">
        <v>51</v>
      </c>
      <c r="H117" s="28" t="s">
        <v>242</v>
      </c>
      <c r="I117" s="355"/>
      <c r="J117" s="28"/>
      <c r="K117" s="28"/>
      <c r="L117" s="28">
        <v>8</v>
      </c>
      <c r="M117" s="536">
        <v>45017</v>
      </c>
      <c r="N117" s="502" t="s">
        <v>231</v>
      </c>
      <c r="O117" s="28" t="s">
        <v>42</v>
      </c>
      <c r="P117" s="58" t="s">
        <v>43</v>
      </c>
      <c r="Q117" s="29" t="s">
        <v>44</v>
      </c>
      <c r="R117" s="29" t="s">
        <v>232</v>
      </c>
      <c r="S117" s="29" t="s">
        <v>46</v>
      </c>
      <c r="T117" s="28">
        <v>8</v>
      </c>
      <c r="U117" s="4" t="s">
        <v>233</v>
      </c>
      <c r="V117" s="4" t="s">
        <v>234</v>
      </c>
      <c r="W117" s="15">
        <v>8</v>
      </c>
      <c r="X117" s="15">
        <v>8</v>
      </c>
      <c r="Y117" s="22">
        <v>1</v>
      </c>
      <c r="Z117" s="22">
        <v>1</v>
      </c>
      <c r="AA117" s="191" t="s">
        <v>243</v>
      </c>
      <c r="AB117" s="4" t="s">
        <v>244</v>
      </c>
      <c r="AC117" s="4" t="s">
        <v>50</v>
      </c>
      <c r="AD117" s="4"/>
      <c r="AE117" s="4"/>
      <c r="AF117" s="541"/>
      <c r="AG117" s="543"/>
      <c r="AH117" s="308" t="b">
        <f t="shared" si="1"/>
        <v>0</v>
      </c>
    </row>
    <row r="118" s="356" customFormat="1" ht="24" spans="1:34">
      <c r="A118" s="28">
        <v>115</v>
      </c>
      <c r="B118" s="28" t="s">
        <v>34</v>
      </c>
      <c r="C118" s="28" t="s">
        <v>35</v>
      </c>
      <c r="D118" s="28" t="s">
        <v>228</v>
      </c>
      <c r="E118" s="28" t="s">
        <v>108</v>
      </c>
      <c r="F118" s="28" t="s">
        <v>245</v>
      </c>
      <c r="G118" s="28" t="s">
        <v>51</v>
      </c>
      <c r="H118" s="28" t="s">
        <v>246</v>
      </c>
      <c r="I118" s="355"/>
      <c r="J118" s="28"/>
      <c r="K118" s="28"/>
      <c r="L118" s="28">
        <v>9</v>
      </c>
      <c r="M118" s="536">
        <v>45017</v>
      </c>
      <c r="N118" s="502" t="s">
        <v>231</v>
      </c>
      <c r="O118" s="28" t="s">
        <v>42</v>
      </c>
      <c r="P118" s="58" t="s">
        <v>43</v>
      </c>
      <c r="Q118" s="29" t="s">
        <v>44</v>
      </c>
      <c r="R118" s="29" t="s">
        <v>232</v>
      </c>
      <c r="S118" s="29" t="s">
        <v>46</v>
      </c>
      <c r="T118" s="28">
        <v>9</v>
      </c>
      <c r="U118" s="4" t="s">
        <v>233</v>
      </c>
      <c r="V118" s="4" t="s">
        <v>234</v>
      </c>
      <c r="W118" s="15">
        <v>9</v>
      </c>
      <c r="X118" s="15">
        <v>9</v>
      </c>
      <c r="Y118" s="22">
        <v>1</v>
      </c>
      <c r="Z118" s="22">
        <v>1</v>
      </c>
      <c r="AA118" s="191" t="s">
        <v>243</v>
      </c>
      <c r="AB118" s="4" t="s">
        <v>244</v>
      </c>
      <c r="AC118" s="4" t="s">
        <v>50</v>
      </c>
      <c r="AD118" s="4"/>
      <c r="AE118" s="4"/>
      <c r="AF118" s="541"/>
      <c r="AG118" s="543"/>
      <c r="AH118" s="308" t="b">
        <f t="shared" si="1"/>
        <v>0</v>
      </c>
    </row>
    <row r="119" s="356" customFormat="1" ht="60" spans="1:34">
      <c r="A119" s="28">
        <v>116</v>
      </c>
      <c r="B119" s="28" t="s">
        <v>34</v>
      </c>
      <c r="C119" s="28" t="s">
        <v>35</v>
      </c>
      <c r="D119" s="28" t="s">
        <v>228</v>
      </c>
      <c r="E119" s="28" t="s">
        <v>108</v>
      </c>
      <c r="F119" s="28" t="s">
        <v>247</v>
      </c>
      <c r="G119" s="28" t="s">
        <v>51</v>
      </c>
      <c r="H119" s="28" t="s">
        <v>248</v>
      </c>
      <c r="I119" s="355"/>
      <c r="J119" s="28"/>
      <c r="K119" s="28"/>
      <c r="L119" s="28">
        <v>21</v>
      </c>
      <c r="M119" s="536">
        <v>45017</v>
      </c>
      <c r="N119" s="502" t="s">
        <v>231</v>
      </c>
      <c r="O119" s="28" t="s">
        <v>42</v>
      </c>
      <c r="P119" s="58" t="s">
        <v>43</v>
      </c>
      <c r="Q119" s="29" t="s">
        <v>44</v>
      </c>
      <c r="R119" s="29" t="s">
        <v>232</v>
      </c>
      <c r="S119" s="29" t="s">
        <v>46</v>
      </c>
      <c r="T119" s="28">
        <v>21</v>
      </c>
      <c r="U119" s="4" t="s">
        <v>249</v>
      </c>
      <c r="V119" s="4" t="s">
        <v>250</v>
      </c>
      <c r="W119" s="15">
        <v>21</v>
      </c>
      <c r="X119" s="15">
        <v>21</v>
      </c>
      <c r="Y119" s="22">
        <v>1</v>
      </c>
      <c r="Z119" s="22">
        <v>1</v>
      </c>
      <c r="AA119" s="191"/>
      <c r="AB119" s="4" t="s">
        <v>240</v>
      </c>
      <c r="AC119" s="4" t="s">
        <v>50</v>
      </c>
      <c r="AD119" s="4"/>
      <c r="AE119" s="4"/>
      <c r="AF119" s="541"/>
      <c r="AG119" s="543"/>
      <c r="AH119" s="308" t="b">
        <f t="shared" si="1"/>
        <v>0</v>
      </c>
    </row>
    <row r="120" s="356" customFormat="1" ht="48" spans="1:34">
      <c r="A120" s="28">
        <v>117</v>
      </c>
      <c r="B120" s="28" t="s">
        <v>34</v>
      </c>
      <c r="C120" s="28" t="s">
        <v>35</v>
      </c>
      <c r="D120" s="28" t="s">
        <v>228</v>
      </c>
      <c r="E120" s="28" t="s">
        <v>108</v>
      </c>
      <c r="F120" s="28" t="s">
        <v>247</v>
      </c>
      <c r="G120" s="28" t="s">
        <v>51</v>
      </c>
      <c r="H120" s="28" t="s">
        <v>251</v>
      </c>
      <c r="I120" s="355"/>
      <c r="J120" s="28"/>
      <c r="K120" s="28"/>
      <c r="L120" s="28">
        <v>3</v>
      </c>
      <c r="M120" s="536">
        <v>45017</v>
      </c>
      <c r="N120" s="502" t="s">
        <v>231</v>
      </c>
      <c r="O120" s="28" t="s">
        <v>42</v>
      </c>
      <c r="P120" s="58" t="s">
        <v>43</v>
      </c>
      <c r="Q120" s="29" t="s">
        <v>44</v>
      </c>
      <c r="R120" s="29" t="s">
        <v>232</v>
      </c>
      <c r="S120" s="29" t="s">
        <v>46</v>
      </c>
      <c r="T120" s="28">
        <v>3</v>
      </c>
      <c r="U120" s="4" t="s">
        <v>249</v>
      </c>
      <c r="V120" s="4" t="s">
        <v>250</v>
      </c>
      <c r="W120" s="15">
        <v>3</v>
      </c>
      <c r="X120" s="15">
        <v>3</v>
      </c>
      <c r="Y120" s="22">
        <v>1</v>
      </c>
      <c r="Z120" s="22">
        <v>1</v>
      </c>
      <c r="AA120" s="191"/>
      <c r="AB120" s="4" t="s">
        <v>252</v>
      </c>
      <c r="AC120" s="4" t="s">
        <v>50</v>
      </c>
      <c r="AD120" s="4"/>
      <c r="AE120" s="4"/>
      <c r="AF120" s="541"/>
      <c r="AG120" s="543"/>
      <c r="AH120" s="308" t="b">
        <f t="shared" si="1"/>
        <v>0</v>
      </c>
    </row>
    <row r="121" s="356" customFormat="1" ht="48" spans="1:34">
      <c r="A121" s="28">
        <v>118</v>
      </c>
      <c r="B121" s="28" t="s">
        <v>34</v>
      </c>
      <c r="C121" s="28" t="s">
        <v>35</v>
      </c>
      <c r="D121" s="28" t="s">
        <v>228</v>
      </c>
      <c r="E121" s="28" t="s">
        <v>108</v>
      </c>
      <c r="F121" s="28" t="s">
        <v>253</v>
      </c>
      <c r="G121" s="28" t="s">
        <v>51</v>
      </c>
      <c r="H121" s="28" t="s">
        <v>254</v>
      </c>
      <c r="I121" s="355"/>
      <c r="J121" s="28"/>
      <c r="K121" s="28"/>
      <c r="L121" s="28">
        <v>4</v>
      </c>
      <c r="M121" s="536">
        <v>45017</v>
      </c>
      <c r="N121" s="502" t="s">
        <v>231</v>
      </c>
      <c r="O121" s="28" t="s">
        <v>42</v>
      </c>
      <c r="P121" s="58" t="s">
        <v>43</v>
      </c>
      <c r="Q121" s="29" t="s">
        <v>44</v>
      </c>
      <c r="R121" s="29" t="s">
        <v>255</v>
      </c>
      <c r="S121" s="29" t="s">
        <v>46</v>
      </c>
      <c r="T121" s="28">
        <v>4</v>
      </c>
      <c r="U121" s="4" t="s">
        <v>256</v>
      </c>
      <c r="V121" s="4" t="s">
        <v>257</v>
      </c>
      <c r="W121" s="15">
        <v>4</v>
      </c>
      <c r="X121" s="15">
        <v>4</v>
      </c>
      <c r="Y121" s="22">
        <v>1</v>
      </c>
      <c r="Z121" s="22">
        <v>1</v>
      </c>
      <c r="AA121" s="191" t="s">
        <v>243</v>
      </c>
      <c r="AB121" s="4" t="s">
        <v>252</v>
      </c>
      <c r="AC121" s="4" t="s">
        <v>50</v>
      </c>
      <c r="AD121" s="4"/>
      <c r="AE121" s="4"/>
      <c r="AF121" s="541"/>
      <c r="AG121" s="543"/>
      <c r="AH121" s="308" t="b">
        <f t="shared" si="1"/>
        <v>0</v>
      </c>
    </row>
    <row r="122" s="356" customFormat="1" ht="24" spans="1:34">
      <c r="A122" s="28">
        <v>119</v>
      </c>
      <c r="B122" s="28" t="s">
        <v>34</v>
      </c>
      <c r="C122" s="28" t="s">
        <v>35</v>
      </c>
      <c r="D122" s="28" t="s">
        <v>228</v>
      </c>
      <c r="E122" s="28" t="s">
        <v>258</v>
      </c>
      <c r="F122" s="28" t="s">
        <v>259</v>
      </c>
      <c r="G122" s="28" t="s">
        <v>51</v>
      </c>
      <c r="H122" s="28" t="s">
        <v>254</v>
      </c>
      <c r="I122" s="355"/>
      <c r="J122" s="28"/>
      <c r="K122" s="28"/>
      <c r="L122" s="28">
        <v>4</v>
      </c>
      <c r="M122" s="536">
        <v>45017</v>
      </c>
      <c r="N122" s="502" t="s">
        <v>231</v>
      </c>
      <c r="O122" s="28" t="s">
        <v>42</v>
      </c>
      <c r="P122" s="58" t="s">
        <v>43</v>
      </c>
      <c r="Q122" s="29" t="s">
        <v>44</v>
      </c>
      <c r="R122" s="29" t="s">
        <v>255</v>
      </c>
      <c r="S122" s="29" t="s">
        <v>46</v>
      </c>
      <c r="T122" s="28">
        <v>4</v>
      </c>
      <c r="U122" s="4" t="s">
        <v>86</v>
      </c>
      <c r="V122" s="4" t="s">
        <v>103</v>
      </c>
      <c r="W122" s="15">
        <v>4</v>
      </c>
      <c r="X122" s="15">
        <v>4</v>
      </c>
      <c r="Y122" s="22">
        <v>1</v>
      </c>
      <c r="Z122" s="22">
        <v>1</v>
      </c>
      <c r="AA122" s="191"/>
      <c r="AB122" s="4" t="s">
        <v>260</v>
      </c>
      <c r="AC122" s="4" t="s">
        <v>50</v>
      </c>
      <c r="AD122" s="4"/>
      <c r="AE122" s="4"/>
      <c r="AF122" s="541"/>
      <c r="AG122" s="543"/>
      <c r="AH122" s="308" t="b">
        <f t="shared" si="1"/>
        <v>0</v>
      </c>
    </row>
    <row r="123" s="356" customFormat="1" ht="24" spans="1:34">
      <c r="A123" s="28">
        <v>120</v>
      </c>
      <c r="B123" s="28" t="s">
        <v>34</v>
      </c>
      <c r="C123" s="28" t="s">
        <v>35</v>
      </c>
      <c r="D123" s="28" t="s">
        <v>228</v>
      </c>
      <c r="E123" s="28" t="s">
        <v>258</v>
      </c>
      <c r="F123" s="28" t="s">
        <v>259</v>
      </c>
      <c r="G123" s="28" t="s">
        <v>51</v>
      </c>
      <c r="H123" s="28" t="s">
        <v>254</v>
      </c>
      <c r="I123" s="355"/>
      <c r="J123" s="28"/>
      <c r="K123" s="28"/>
      <c r="L123" s="28">
        <v>4</v>
      </c>
      <c r="M123" s="536">
        <v>45170</v>
      </c>
      <c r="N123" s="502" t="s">
        <v>54</v>
      </c>
      <c r="O123" s="28" t="s">
        <v>42</v>
      </c>
      <c r="P123" s="58" t="s">
        <v>43</v>
      </c>
      <c r="Q123" s="29" t="s">
        <v>44</v>
      </c>
      <c r="R123" s="29" t="s">
        <v>255</v>
      </c>
      <c r="S123" s="29" t="s">
        <v>46</v>
      </c>
      <c r="T123" s="28">
        <v>4</v>
      </c>
      <c r="U123" s="476" t="s">
        <v>261</v>
      </c>
      <c r="V123" s="476" t="s">
        <v>262</v>
      </c>
      <c r="W123" s="15">
        <v>4</v>
      </c>
      <c r="X123" s="15">
        <v>4</v>
      </c>
      <c r="Y123" s="22">
        <v>1</v>
      </c>
      <c r="Z123" s="22">
        <v>1</v>
      </c>
      <c r="AA123" s="191"/>
      <c r="AB123" s="4" t="s">
        <v>263</v>
      </c>
      <c r="AC123" s="4" t="s">
        <v>50</v>
      </c>
      <c r="AD123" s="4"/>
      <c r="AE123" s="4"/>
      <c r="AF123" s="541"/>
      <c r="AG123" s="543"/>
      <c r="AH123" s="308" t="b">
        <f t="shared" si="1"/>
        <v>0</v>
      </c>
    </row>
    <row r="124" s="356" customFormat="1" ht="24" spans="1:34">
      <c r="A124" s="28">
        <v>121</v>
      </c>
      <c r="B124" s="28" t="s">
        <v>34</v>
      </c>
      <c r="C124" s="28" t="s">
        <v>35</v>
      </c>
      <c r="D124" s="28" t="s">
        <v>228</v>
      </c>
      <c r="E124" s="28" t="s">
        <v>108</v>
      </c>
      <c r="F124" s="28" t="s">
        <v>264</v>
      </c>
      <c r="G124" s="28" t="s">
        <v>51</v>
      </c>
      <c r="H124" s="28" t="s">
        <v>265</v>
      </c>
      <c r="I124" s="355"/>
      <c r="J124" s="28"/>
      <c r="K124" s="28"/>
      <c r="L124" s="28">
        <v>3</v>
      </c>
      <c r="M124" s="536">
        <v>45017</v>
      </c>
      <c r="N124" s="502" t="s">
        <v>231</v>
      </c>
      <c r="O124" s="28" t="s">
        <v>42</v>
      </c>
      <c r="P124" s="58" t="s">
        <v>43</v>
      </c>
      <c r="Q124" s="29" t="s">
        <v>44</v>
      </c>
      <c r="R124" s="29" t="s">
        <v>266</v>
      </c>
      <c r="S124" s="29" t="s">
        <v>46</v>
      </c>
      <c r="T124" s="28">
        <v>3</v>
      </c>
      <c r="U124" s="4" t="s">
        <v>267</v>
      </c>
      <c r="V124" s="4" t="s">
        <v>268</v>
      </c>
      <c r="W124" s="15">
        <v>3</v>
      </c>
      <c r="X124" s="15">
        <v>3</v>
      </c>
      <c r="Y124" s="22">
        <v>1</v>
      </c>
      <c r="Z124" s="22">
        <v>1</v>
      </c>
      <c r="AA124" s="191" t="s">
        <v>243</v>
      </c>
      <c r="AB124" s="4" t="s">
        <v>269</v>
      </c>
      <c r="AC124" s="4" t="s">
        <v>50</v>
      </c>
      <c r="AD124" s="4"/>
      <c r="AE124" s="4"/>
      <c r="AF124" s="541"/>
      <c r="AG124" s="543"/>
      <c r="AH124" s="308" t="b">
        <f t="shared" si="1"/>
        <v>0</v>
      </c>
    </row>
    <row r="125" s="356" customFormat="1" ht="24" spans="1:34">
      <c r="A125" s="28">
        <v>122</v>
      </c>
      <c r="B125" s="28" t="s">
        <v>34</v>
      </c>
      <c r="C125" s="28" t="s">
        <v>35</v>
      </c>
      <c r="D125" s="28" t="s">
        <v>228</v>
      </c>
      <c r="E125" s="28" t="s">
        <v>108</v>
      </c>
      <c r="F125" s="28" t="s">
        <v>264</v>
      </c>
      <c r="G125" s="28" t="s">
        <v>51</v>
      </c>
      <c r="H125" s="28" t="s">
        <v>270</v>
      </c>
      <c r="I125" s="355"/>
      <c r="J125" s="28"/>
      <c r="K125" s="28"/>
      <c r="L125" s="28">
        <v>3</v>
      </c>
      <c r="M125" s="536">
        <v>45017</v>
      </c>
      <c r="N125" s="502" t="s">
        <v>231</v>
      </c>
      <c r="O125" s="28" t="s">
        <v>42</v>
      </c>
      <c r="P125" s="58" t="s">
        <v>43</v>
      </c>
      <c r="Q125" s="29" t="s">
        <v>44</v>
      </c>
      <c r="R125" s="29" t="s">
        <v>266</v>
      </c>
      <c r="S125" s="29" t="s">
        <v>46</v>
      </c>
      <c r="T125" s="28">
        <v>3</v>
      </c>
      <c r="U125" s="4" t="s">
        <v>267</v>
      </c>
      <c r="V125" s="4" t="s">
        <v>268</v>
      </c>
      <c r="W125" s="15">
        <v>3</v>
      </c>
      <c r="X125" s="15">
        <v>3</v>
      </c>
      <c r="Y125" s="22">
        <v>1</v>
      </c>
      <c r="Z125" s="22">
        <v>1</v>
      </c>
      <c r="AA125" s="191" t="s">
        <v>243</v>
      </c>
      <c r="AB125" s="4" t="s">
        <v>269</v>
      </c>
      <c r="AC125" s="4" t="s">
        <v>50</v>
      </c>
      <c r="AD125" s="4"/>
      <c r="AE125" s="4"/>
      <c r="AF125" s="541"/>
      <c r="AG125" s="543"/>
      <c r="AH125" s="308" t="b">
        <f t="shared" si="1"/>
        <v>0</v>
      </c>
    </row>
    <row r="126" s="356" customFormat="1" ht="24" spans="1:34">
      <c r="A126" s="28">
        <v>123</v>
      </c>
      <c r="B126" s="28" t="s">
        <v>34</v>
      </c>
      <c r="C126" s="28" t="s">
        <v>35</v>
      </c>
      <c r="D126" s="28" t="s">
        <v>228</v>
      </c>
      <c r="E126" s="28" t="s">
        <v>108</v>
      </c>
      <c r="F126" s="28" t="s">
        <v>271</v>
      </c>
      <c r="G126" s="28" t="s">
        <v>51</v>
      </c>
      <c r="H126" s="28" t="s">
        <v>265</v>
      </c>
      <c r="I126" s="355"/>
      <c r="J126" s="28"/>
      <c r="K126" s="28"/>
      <c r="L126" s="28">
        <v>3</v>
      </c>
      <c r="M126" s="536">
        <v>45017</v>
      </c>
      <c r="N126" s="502" t="s">
        <v>231</v>
      </c>
      <c r="O126" s="28" t="s">
        <v>42</v>
      </c>
      <c r="P126" s="58" t="s">
        <v>43</v>
      </c>
      <c r="Q126" s="29" t="s">
        <v>44</v>
      </c>
      <c r="R126" s="29" t="s">
        <v>266</v>
      </c>
      <c r="S126" s="29" t="s">
        <v>46</v>
      </c>
      <c r="T126" s="28">
        <v>3</v>
      </c>
      <c r="U126" s="4" t="s">
        <v>267</v>
      </c>
      <c r="V126" s="4" t="s">
        <v>268</v>
      </c>
      <c r="W126" s="15">
        <v>3</v>
      </c>
      <c r="X126" s="15">
        <v>3</v>
      </c>
      <c r="Y126" s="22">
        <v>1</v>
      </c>
      <c r="Z126" s="22">
        <v>1</v>
      </c>
      <c r="AA126" s="191" t="s">
        <v>243</v>
      </c>
      <c r="AB126" s="4" t="s">
        <v>272</v>
      </c>
      <c r="AC126" s="4" t="s">
        <v>50</v>
      </c>
      <c r="AD126" s="4"/>
      <c r="AE126" s="4"/>
      <c r="AF126" s="541"/>
      <c r="AG126" s="544"/>
      <c r="AH126" s="308" t="b">
        <f t="shared" si="1"/>
        <v>0</v>
      </c>
    </row>
    <row r="127" s="356" customFormat="1" ht="36" spans="1:34">
      <c r="A127" s="28">
        <v>124</v>
      </c>
      <c r="B127" s="28" t="s">
        <v>34</v>
      </c>
      <c r="C127" s="28" t="s">
        <v>35</v>
      </c>
      <c r="D127" s="28" t="s">
        <v>228</v>
      </c>
      <c r="E127" s="28" t="s">
        <v>108</v>
      </c>
      <c r="F127" s="28" t="s">
        <v>271</v>
      </c>
      <c r="G127" s="28" t="s">
        <v>51</v>
      </c>
      <c r="H127" s="28" t="s">
        <v>273</v>
      </c>
      <c r="I127" s="355"/>
      <c r="J127" s="28"/>
      <c r="K127" s="28"/>
      <c r="L127" s="28">
        <v>4</v>
      </c>
      <c r="M127" s="536">
        <v>45017</v>
      </c>
      <c r="N127" s="502" t="s">
        <v>231</v>
      </c>
      <c r="O127" s="28" t="s">
        <v>42</v>
      </c>
      <c r="P127" s="58" t="s">
        <v>43</v>
      </c>
      <c r="Q127" s="29" t="s">
        <v>44</v>
      </c>
      <c r="R127" s="29" t="s">
        <v>266</v>
      </c>
      <c r="S127" s="29" t="s">
        <v>46</v>
      </c>
      <c r="T127" s="28">
        <v>4</v>
      </c>
      <c r="U127" s="4" t="s">
        <v>267</v>
      </c>
      <c r="V127" s="4" t="s">
        <v>268</v>
      </c>
      <c r="W127" s="15">
        <v>4</v>
      </c>
      <c r="X127" s="15">
        <v>4</v>
      </c>
      <c r="Y127" s="22">
        <v>1</v>
      </c>
      <c r="Z127" s="22">
        <v>1</v>
      </c>
      <c r="AA127" s="191" t="s">
        <v>243</v>
      </c>
      <c r="AB127" s="4" t="s">
        <v>274</v>
      </c>
      <c r="AC127" s="4" t="s">
        <v>50</v>
      </c>
      <c r="AD127" s="4"/>
      <c r="AE127" s="4"/>
      <c r="AF127" s="541"/>
      <c r="AG127" s="544"/>
      <c r="AH127" s="308" t="b">
        <f t="shared" si="1"/>
        <v>0</v>
      </c>
    </row>
    <row r="128" s="356" customFormat="1" ht="36" spans="1:34">
      <c r="A128" s="28">
        <v>125</v>
      </c>
      <c r="B128" s="28" t="s">
        <v>34</v>
      </c>
      <c r="C128" s="28" t="s">
        <v>35</v>
      </c>
      <c r="D128" s="28" t="s">
        <v>228</v>
      </c>
      <c r="E128" s="28" t="s">
        <v>275</v>
      </c>
      <c r="F128" s="28" t="s">
        <v>276</v>
      </c>
      <c r="G128" s="28" t="s">
        <v>51</v>
      </c>
      <c r="H128" s="28" t="s">
        <v>277</v>
      </c>
      <c r="I128" s="355"/>
      <c r="J128" s="28"/>
      <c r="K128" s="28"/>
      <c r="L128" s="28">
        <v>17</v>
      </c>
      <c r="M128" s="536">
        <v>45170</v>
      </c>
      <c r="N128" s="502" t="s">
        <v>54</v>
      </c>
      <c r="O128" s="28" t="s">
        <v>42</v>
      </c>
      <c r="P128" s="58" t="s">
        <v>43</v>
      </c>
      <c r="Q128" s="29" t="s">
        <v>44</v>
      </c>
      <c r="R128" s="29" t="s">
        <v>278</v>
      </c>
      <c r="S128" s="29" t="s">
        <v>46</v>
      </c>
      <c r="T128" s="28">
        <v>17</v>
      </c>
      <c r="U128" s="4" t="s">
        <v>279</v>
      </c>
      <c r="V128" s="4" t="s">
        <v>280</v>
      </c>
      <c r="W128" s="15">
        <v>17</v>
      </c>
      <c r="X128" s="15">
        <v>17</v>
      </c>
      <c r="Y128" s="22">
        <v>1</v>
      </c>
      <c r="Z128" s="22">
        <v>1</v>
      </c>
      <c r="AA128" s="191"/>
      <c r="AB128" s="4" t="s">
        <v>281</v>
      </c>
      <c r="AC128" s="4" t="s">
        <v>50</v>
      </c>
      <c r="AD128" s="4"/>
      <c r="AE128" s="4"/>
      <c r="AF128" s="541"/>
      <c r="AG128" s="543"/>
      <c r="AH128" s="308" t="b">
        <f t="shared" si="1"/>
        <v>0</v>
      </c>
    </row>
    <row r="129" s="356" customFormat="1" ht="24" spans="1:34">
      <c r="A129" s="28">
        <v>126</v>
      </c>
      <c r="B129" s="28" t="s">
        <v>34</v>
      </c>
      <c r="C129" s="28" t="s">
        <v>35</v>
      </c>
      <c r="D129" s="28" t="s">
        <v>228</v>
      </c>
      <c r="E129" s="28" t="s">
        <v>275</v>
      </c>
      <c r="F129" s="28" t="s">
        <v>276</v>
      </c>
      <c r="G129" s="28" t="s">
        <v>51</v>
      </c>
      <c r="H129" s="28" t="s">
        <v>282</v>
      </c>
      <c r="I129" s="355"/>
      <c r="J129" s="28"/>
      <c r="K129" s="28"/>
      <c r="L129" s="28">
        <v>3</v>
      </c>
      <c r="M129" s="536">
        <v>45170</v>
      </c>
      <c r="N129" s="502" t="s">
        <v>54</v>
      </c>
      <c r="O129" s="28" t="s">
        <v>42</v>
      </c>
      <c r="P129" s="58" t="s">
        <v>43</v>
      </c>
      <c r="Q129" s="29" t="s">
        <v>44</v>
      </c>
      <c r="R129" s="29" t="s">
        <v>278</v>
      </c>
      <c r="S129" s="29" t="s">
        <v>46</v>
      </c>
      <c r="T129" s="28">
        <v>3</v>
      </c>
      <c r="U129" s="4" t="s">
        <v>279</v>
      </c>
      <c r="V129" s="4" t="s">
        <v>280</v>
      </c>
      <c r="W129" s="15">
        <v>3</v>
      </c>
      <c r="X129" s="15">
        <v>3</v>
      </c>
      <c r="Y129" s="22">
        <v>1</v>
      </c>
      <c r="Z129" s="22">
        <v>1</v>
      </c>
      <c r="AA129" s="191"/>
      <c r="AB129" s="4" t="s">
        <v>281</v>
      </c>
      <c r="AC129" s="4" t="s">
        <v>50</v>
      </c>
      <c r="AD129" s="4"/>
      <c r="AE129" s="4"/>
      <c r="AF129" s="541"/>
      <c r="AG129" s="543"/>
      <c r="AH129" s="308" t="b">
        <f t="shared" si="1"/>
        <v>0</v>
      </c>
    </row>
    <row r="130" s="356" customFormat="1" ht="24" spans="1:34">
      <c r="A130" s="28">
        <v>127</v>
      </c>
      <c r="B130" s="28" t="s">
        <v>34</v>
      </c>
      <c r="C130" s="28" t="s">
        <v>35</v>
      </c>
      <c r="D130" s="28" t="s">
        <v>228</v>
      </c>
      <c r="E130" s="28" t="s">
        <v>275</v>
      </c>
      <c r="F130" s="29" t="s">
        <v>276</v>
      </c>
      <c r="G130" s="29" t="s">
        <v>174</v>
      </c>
      <c r="H130" s="29" t="s">
        <v>283</v>
      </c>
      <c r="I130" s="29">
        <v>9</v>
      </c>
      <c r="J130" s="29">
        <v>24</v>
      </c>
      <c r="K130" s="29">
        <v>9</v>
      </c>
      <c r="L130" s="29"/>
      <c r="M130" s="536">
        <v>45170</v>
      </c>
      <c r="N130" s="502" t="s">
        <v>54</v>
      </c>
      <c r="O130" s="28" t="s">
        <v>42</v>
      </c>
      <c r="P130" s="58" t="s">
        <v>43</v>
      </c>
      <c r="Q130" s="29" t="s">
        <v>44</v>
      </c>
      <c r="R130" s="29" t="s">
        <v>278</v>
      </c>
      <c r="S130" s="29" t="s">
        <v>46</v>
      </c>
      <c r="T130" s="51">
        <v>24</v>
      </c>
      <c r="U130" s="4" t="s">
        <v>284</v>
      </c>
      <c r="V130" s="4" t="s">
        <v>285</v>
      </c>
      <c r="W130" s="15">
        <v>24</v>
      </c>
      <c r="X130" s="15">
        <v>24</v>
      </c>
      <c r="Y130" s="22">
        <v>1</v>
      </c>
      <c r="Z130" s="22">
        <v>1</v>
      </c>
      <c r="AA130" s="191"/>
      <c r="AB130" s="4" t="s">
        <v>286</v>
      </c>
      <c r="AC130" s="4" t="s">
        <v>50</v>
      </c>
      <c r="AD130" s="4"/>
      <c r="AE130" s="4"/>
      <c r="AF130" s="541"/>
      <c r="AG130" s="543"/>
      <c r="AH130" s="308" t="b">
        <f t="shared" si="1"/>
        <v>0</v>
      </c>
    </row>
    <row r="131" s="356" customFormat="1" ht="24" spans="1:34">
      <c r="A131" s="28">
        <v>128</v>
      </c>
      <c r="B131" s="28" t="s">
        <v>34</v>
      </c>
      <c r="C131" s="28" t="s">
        <v>35</v>
      </c>
      <c r="D131" s="28" t="s">
        <v>228</v>
      </c>
      <c r="E131" s="28" t="s">
        <v>275</v>
      </c>
      <c r="F131" s="28" t="s">
        <v>287</v>
      </c>
      <c r="G131" s="28" t="s">
        <v>39</v>
      </c>
      <c r="H131" s="28" t="s">
        <v>288</v>
      </c>
      <c r="I131" s="29">
        <v>3</v>
      </c>
      <c r="J131" s="28">
        <v>7</v>
      </c>
      <c r="K131" s="28">
        <v>20</v>
      </c>
      <c r="L131" s="355"/>
      <c r="M131" s="536">
        <v>45170</v>
      </c>
      <c r="N131" s="502" t="s">
        <v>54</v>
      </c>
      <c r="O131" s="28" t="s">
        <v>42</v>
      </c>
      <c r="P131" s="58" t="s">
        <v>43</v>
      </c>
      <c r="Q131" s="29" t="s">
        <v>44</v>
      </c>
      <c r="R131" s="29" t="s">
        <v>278</v>
      </c>
      <c r="S131" s="29" t="s">
        <v>46</v>
      </c>
      <c r="T131" s="28">
        <v>7</v>
      </c>
      <c r="U131" s="476">
        <v>45216.3465277778</v>
      </c>
      <c r="V131" s="476">
        <v>45216.5069444444</v>
      </c>
      <c r="W131" s="15">
        <v>7</v>
      </c>
      <c r="X131" s="15">
        <v>7</v>
      </c>
      <c r="Y131" s="22">
        <v>1</v>
      </c>
      <c r="Z131" s="22">
        <v>1</v>
      </c>
      <c r="AA131" s="191"/>
      <c r="AB131" s="4" t="s">
        <v>289</v>
      </c>
      <c r="AC131" s="4" t="s">
        <v>50</v>
      </c>
      <c r="AD131" s="4"/>
      <c r="AE131" s="4"/>
      <c r="AF131" s="541"/>
      <c r="AG131" s="543"/>
      <c r="AH131" s="308" t="b">
        <f t="shared" si="1"/>
        <v>0</v>
      </c>
    </row>
    <row r="132" s="356" customFormat="1" ht="24" spans="1:34">
      <c r="A132" s="28">
        <v>129</v>
      </c>
      <c r="B132" s="28" t="s">
        <v>34</v>
      </c>
      <c r="C132" s="28" t="s">
        <v>35</v>
      </c>
      <c r="D132" s="28" t="s">
        <v>228</v>
      </c>
      <c r="E132" s="28" t="s">
        <v>275</v>
      </c>
      <c r="F132" s="28" t="s">
        <v>287</v>
      </c>
      <c r="G132" s="28" t="s">
        <v>51</v>
      </c>
      <c r="H132" s="28" t="s">
        <v>290</v>
      </c>
      <c r="I132" s="355"/>
      <c r="J132" s="28"/>
      <c r="K132" s="28"/>
      <c r="L132" s="28">
        <v>2</v>
      </c>
      <c r="M132" s="536">
        <v>45170</v>
      </c>
      <c r="N132" s="502" t="s">
        <v>54</v>
      </c>
      <c r="O132" s="28" t="s">
        <v>42</v>
      </c>
      <c r="P132" s="58" t="s">
        <v>43</v>
      </c>
      <c r="Q132" s="29" t="s">
        <v>44</v>
      </c>
      <c r="R132" s="29" t="s">
        <v>278</v>
      </c>
      <c r="S132" s="29" t="s">
        <v>46</v>
      </c>
      <c r="T132" s="28">
        <v>2</v>
      </c>
      <c r="U132" s="476">
        <v>45216.3465277778</v>
      </c>
      <c r="V132" s="476">
        <v>45216.5069444444</v>
      </c>
      <c r="W132" s="15">
        <v>2</v>
      </c>
      <c r="X132" s="15">
        <v>2</v>
      </c>
      <c r="Y132" s="22">
        <v>1</v>
      </c>
      <c r="Z132" s="22">
        <v>1</v>
      </c>
      <c r="AA132" s="191"/>
      <c r="AB132" s="4" t="s">
        <v>289</v>
      </c>
      <c r="AC132" s="312" t="s">
        <v>50</v>
      </c>
      <c r="AD132" s="4"/>
      <c r="AE132" s="4"/>
      <c r="AF132" s="541"/>
      <c r="AG132" s="543"/>
      <c r="AH132" s="308" t="b">
        <f t="shared" ref="AH132:AH195" si="2">IF(N132="2023年01月","2023年01月31日",IF(N132="2023年02月","2023年02月28日",IF(N132="2023年3月","2023年3月31日",IF(N132="2023年4月","2023年4月30日",IF(N132="2023年5月","2023年5月31日",IF(N132="2023年6月","2023年6月30日",IF(N132="2023年7月","2023年7月31日",IF(N132="2023年8月","2023年8月31日",IF(N132="2023年9月","2023年9月30日",IF(N132="2023年10月","2023年10月31日",IF(N132="2023年11月","2023年11月30日",IF(N132="2023年12月","2023年12月31日"))))))))))))</f>
        <v>0</v>
      </c>
    </row>
    <row r="133" s="356" customFormat="1" ht="24" spans="1:34">
      <c r="A133" s="28">
        <v>130</v>
      </c>
      <c r="B133" s="28" t="s">
        <v>34</v>
      </c>
      <c r="C133" s="28" t="s">
        <v>35</v>
      </c>
      <c r="D133" s="28" t="s">
        <v>228</v>
      </c>
      <c r="E133" s="28" t="s">
        <v>275</v>
      </c>
      <c r="F133" s="28" t="s">
        <v>287</v>
      </c>
      <c r="G133" s="28" t="s">
        <v>51</v>
      </c>
      <c r="H133" s="28" t="s">
        <v>291</v>
      </c>
      <c r="I133" s="355"/>
      <c r="J133" s="28"/>
      <c r="K133" s="28"/>
      <c r="L133" s="28">
        <v>3</v>
      </c>
      <c r="M133" s="536">
        <v>45170</v>
      </c>
      <c r="N133" s="502" t="s">
        <v>54</v>
      </c>
      <c r="O133" s="28" t="s">
        <v>42</v>
      </c>
      <c r="P133" s="58" t="s">
        <v>43</v>
      </c>
      <c r="Q133" s="29" t="s">
        <v>44</v>
      </c>
      <c r="R133" s="29" t="s">
        <v>278</v>
      </c>
      <c r="S133" s="29" t="s">
        <v>46</v>
      </c>
      <c r="T133" s="28">
        <v>3</v>
      </c>
      <c r="U133" s="476">
        <v>45216.3465277778</v>
      </c>
      <c r="V133" s="476">
        <v>45216.5069444444</v>
      </c>
      <c r="W133" s="15">
        <v>3</v>
      </c>
      <c r="X133" s="15">
        <v>3</v>
      </c>
      <c r="Y133" s="22">
        <v>1</v>
      </c>
      <c r="Z133" s="22">
        <v>1</v>
      </c>
      <c r="AA133" s="191"/>
      <c r="AB133" s="4" t="s">
        <v>289</v>
      </c>
      <c r="AC133" s="312" t="s">
        <v>50</v>
      </c>
      <c r="AD133" s="4"/>
      <c r="AE133" s="4"/>
      <c r="AF133" s="541"/>
      <c r="AG133" s="543"/>
      <c r="AH133" s="308" t="b">
        <f t="shared" si="2"/>
        <v>0</v>
      </c>
    </row>
    <row r="134" s="356" customFormat="1" ht="36" spans="1:34">
      <c r="A134" s="28">
        <v>131</v>
      </c>
      <c r="B134" s="28" t="s">
        <v>34</v>
      </c>
      <c r="C134" s="28" t="s">
        <v>35</v>
      </c>
      <c r="D134" s="28" t="s">
        <v>228</v>
      </c>
      <c r="E134" s="28" t="s">
        <v>275</v>
      </c>
      <c r="F134" s="28" t="s">
        <v>292</v>
      </c>
      <c r="G134" s="28" t="s">
        <v>51</v>
      </c>
      <c r="H134" s="28" t="s">
        <v>293</v>
      </c>
      <c r="I134" s="355"/>
      <c r="J134" s="28"/>
      <c r="K134" s="28"/>
      <c r="L134" s="28">
        <v>17</v>
      </c>
      <c r="M134" s="536">
        <v>45170</v>
      </c>
      <c r="N134" s="502" t="s">
        <v>54</v>
      </c>
      <c r="O134" s="28" t="s">
        <v>42</v>
      </c>
      <c r="P134" s="58" t="s">
        <v>43</v>
      </c>
      <c r="Q134" s="29" t="s">
        <v>44</v>
      </c>
      <c r="R134" s="29" t="s">
        <v>278</v>
      </c>
      <c r="S134" s="29" t="s">
        <v>46</v>
      </c>
      <c r="T134" s="28">
        <v>17</v>
      </c>
      <c r="U134" s="4" t="s">
        <v>294</v>
      </c>
      <c r="V134" s="4" t="s">
        <v>295</v>
      </c>
      <c r="W134" s="15">
        <v>17</v>
      </c>
      <c r="X134" s="15">
        <v>17</v>
      </c>
      <c r="Y134" s="22">
        <v>1</v>
      </c>
      <c r="Z134" s="22">
        <v>1</v>
      </c>
      <c r="AA134" s="191"/>
      <c r="AB134" s="4" t="s">
        <v>296</v>
      </c>
      <c r="AC134" s="4" t="s">
        <v>50</v>
      </c>
      <c r="AD134" s="4"/>
      <c r="AE134" s="4"/>
      <c r="AF134" s="541"/>
      <c r="AG134" s="543"/>
      <c r="AH134" s="308" t="b">
        <f t="shared" si="2"/>
        <v>0</v>
      </c>
    </row>
    <row r="135" s="356" customFormat="1" ht="60" spans="1:34">
      <c r="A135" s="28">
        <v>132</v>
      </c>
      <c r="B135" s="28" t="s">
        <v>34</v>
      </c>
      <c r="C135" s="28" t="s">
        <v>35</v>
      </c>
      <c r="D135" s="28" t="s">
        <v>228</v>
      </c>
      <c r="E135" s="28" t="s">
        <v>275</v>
      </c>
      <c r="F135" s="28" t="s">
        <v>292</v>
      </c>
      <c r="G135" s="28" t="s">
        <v>51</v>
      </c>
      <c r="H135" s="28" t="s">
        <v>297</v>
      </c>
      <c r="I135" s="355"/>
      <c r="J135" s="28"/>
      <c r="K135" s="28"/>
      <c r="L135" s="28">
        <v>10</v>
      </c>
      <c r="M135" s="536">
        <v>45170</v>
      </c>
      <c r="N135" s="502" t="s">
        <v>54</v>
      </c>
      <c r="O135" s="28" t="s">
        <v>42</v>
      </c>
      <c r="P135" s="58" t="s">
        <v>43</v>
      </c>
      <c r="Q135" s="29" t="s">
        <v>44</v>
      </c>
      <c r="R135" s="29" t="s">
        <v>278</v>
      </c>
      <c r="S135" s="29" t="s">
        <v>46</v>
      </c>
      <c r="T135" s="28">
        <v>10</v>
      </c>
      <c r="U135" s="4" t="s">
        <v>294</v>
      </c>
      <c r="V135" s="4" t="s">
        <v>295</v>
      </c>
      <c r="W135" s="15">
        <v>10</v>
      </c>
      <c r="X135" s="15">
        <v>10</v>
      </c>
      <c r="Y135" s="22">
        <v>1</v>
      </c>
      <c r="Z135" s="22">
        <v>1</v>
      </c>
      <c r="AA135" s="191"/>
      <c r="AB135" s="4" t="s">
        <v>296</v>
      </c>
      <c r="AC135" s="4" t="s">
        <v>50</v>
      </c>
      <c r="AD135" s="4"/>
      <c r="AE135" s="4"/>
      <c r="AF135" s="541"/>
      <c r="AG135" s="543"/>
      <c r="AH135" s="308" t="b">
        <f t="shared" si="2"/>
        <v>0</v>
      </c>
    </row>
    <row r="136" s="356" customFormat="1" ht="24" spans="1:34">
      <c r="A136" s="28">
        <v>133</v>
      </c>
      <c r="B136" s="28" t="s">
        <v>34</v>
      </c>
      <c r="C136" s="28" t="s">
        <v>35</v>
      </c>
      <c r="D136" s="28" t="s">
        <v>228</v>
      </c>
      <c r="E136" s="28" t="s">
        <v>275</v>
      </c>
      <c r="F136" s="29" t="s">
        <v>292</v>
      </c>
      <c r="G136" s="28" t="s">
        <v>174</v>
      </c>
      <c r="H136" s="28" t="s">
        <v>298</v>
      </c>
      <c r="I136" s="28">
        <v>6</v>
      </c>
      <c r="J136" s="28">
        <v>16</v>
      </c>
      <c r="K136" s="28">
        <v>9</v>
      </c>
      <c r="L136" s="29"/>
      <c r="M136" s="536">
        <v>45170</v>
      </c>
      <c r="N136" s="502" t="s">
        <v>54</v>
      </c>
      <c r="O136" s="28" t="s">
        <v>42</v>
      </c>
      <c r="P136" s="58" t="s">
        <v>43</v>
      </c>
      <c r="Q136" s="29" t="s">
        <v>44</v>
      </c>
      <c r="R136" s="29" t="s">
        <v>278</v>
      </c>
      <c r="S136" s="29" t="s">
        <v>46</v>
      </c>
      <c r="T136" s="51">
        <v>16</v>
      </c>
      <c r="U136" s="4" t="s">
        <v>284</v>
      </c>
      <c r="V136" s="4" t="s">
        <v>285</v>
      </c>
      <c r="W136" s="15">
        <v>16</v>
      </c>
      <c r="X136" s="15">
        <v>16</v>
      </c>
      <c r="Y136" s="22">
        <v>1</v>
      </c>
      <c r="Z136" s="22">
        <v>1</v>
      </c>
      <c r="AA136" s="191"/>
      <c r="AB136" s="4" t="s">
        <v>299</v>
      </c>
      <c r="AC136" s="4" t="s">
        <v>50</v>
      </c>
      <c r="AD136" s="4"/>
      <c r="AE136" s="4"/>
      <c r="AF136" s="541"/>
      <c r="AG136" s="543"/>
      <c r="AH136" s="308" t="b">
        <f t="shared" si="2"/>
        <v>0</v>
      </c>
    </row>
    <row r="137" s="356" customFormat="1" ht="24" spans="1:34">
      <c r="A137" s="28">
        <v>134</v>
      </c>
      <c r="B137" s="28" t="s">
        <v>34</v>
      </c>
      <c r="C137" s="28" t="s">
        <v>35</v>
      </c>
      <c r="D137" s="28" t="s">
        <v>228</v>
      </c>
      <c r="E137" s="28" t="s">
        <v>275</v>
      </c>
      <c r="F137" s="28" t="s">
        <v>300</v>
      </c>
      <c r="G137" s="28" t="s">
        <v>39</v>
      </c>
      <c r="H137" s="28" t="s">
        <v>288</v>
      </c>
      <c r="I137" s="28">
        <v>3</v>
      </c>
      <c r="J137" s="28">
        <v>7</v>
      </c>
      <c r="K137" s="28">
        <v>20</v>
      </c>
      <c r="L137" s="29"/>
      <c r="M137" s="536">
        <v>45170</v>
      </c>
      <c r="N137" s="502" t="s">
        <v>54</v>
      </c>
      <c r="O137" s="28" t="s">
        <v>42</v>
      </c>
      <c r="P137" s="58" t="s">
        <v>43</v>
      </c>
      <c r="Q137" s="29" t="s">
        <v>44</v>
      </c>
      <c r="R137" s="29" t="s">
        <v>278</v>
      </c>
      <c r="S137" s="29" t="s">
        <v>46</v>
      </c>
      <c r="T137" s="28">
        <v>7</v>
      </c>
      <c r="U137" s="476">
        <v>45216.3465277778</v>
      </c>
      <c r="V137" s="476">
        <v>45216.5069444444</v>
      </c>
      <c r="W137" s="15">
        <v>7</v>
      </c>
      <c r="X137" s="15">
        <v>7</v>
      </c>
      <c r="Y137" s="22">
        <v>1</v>
      </c>
      <c r="Z137" s="22">
        <v>1</v>
      </c>
      <c r="AA137" s="191"/>
      <c r="AB137" s="4" t="s">
        <v>289</v>
      </c>
      <c r="AC137" s="312" t="s">
        <v>50</v>
      </c>
      <c r="AD137" s="4"/>
      <c r="AE137" s="4"/>
      <c r="AF137" s="541"/>
      <c r="AG137" s="543"/>
      <c r="AH137" s="308" t="b">
        <f t="shared" si="2"/>
        <v>0</v>
      </c>
    </row>
    <row r="138" s="356" customFormat="1" ht="24" spans="1:34">
      <c r="A138" s="28">
        <v>135</v>
      </c>
      <c r="B138" s="28" t="s">
        <v>34</v>
      </c>
      <c r="C138" s="28" t="s">
        <v>35</v>
      </c>
      <c r="D138" s="28" t="s">
        <v>228</v>
      </c>
      <c r="E138" s="28" t="s">
        <v>275</v>
      </c>
      <c r="F138" s="28" t="s">
        <v>300</v>
      </c>
      <c r="G138" s="28" t="s">
        <v>51</v>
      </c>
      <c r="H138" s="28" t="s">
        <v>290</v>
      </c>
      <c r="I138" s="28"/>
      <c r="J138" s="28"/>
      <c r="K138" s="28"/>
      <c r="L138" s="28">
        <v>2</v>
      </c>
      <c r="M138" s="536">
        <v>45170</v>
      </c>
      <c r="N138" s="502" t="s">
        <v>54</v>
      </c>
      <c r="O138" s="28" t="s">
        <v>42</v>
      </c>
      <c r="P138" s="58" t="s">
        <v>43</v>
      </c>
      <c r="Q138" s="29" t="s">
        <v>44</v>
      </c>
      <c r="R138" s="29" t="s">
        <v>278</v>
      </c>
      <c r="S138" s="29" t="s">
        <v>46</v>
      </c>
      <c r="T138" s="28">
        <v>2</v>
      </c>
      <c r="U138" s="476">
        <v>45216.3465277778</v>
      </c>
      <c r="V138" s="476">
        <v>45216.5069444444</v>
      </c>
      <c r="W138" s="15">
        <v>2</v>
      </c>
      <c r="X138" s="15">
        <v>2</v>
      </c>
      <c r="Y138" s="22">
        <v>1</v>
      </c>
      <c r="Z138" s="22">
        <v>1</v>
      </c>
      <c r="AA138" s="191"/>
      <c r="AB138" s="4" t="s">
        <v>289</v>
      </c>
      <c r="AC138" s="312" t="s">
        <v>50</v>
      </c>
      <c r="AD138" s="4"/>
      <c r="AE138" s="4"/>
      <c r="AF138" s="541"/>
      <c r="AG138" s="543"/>
      <c r="AH138" s="308" t="b">
        <f t="shared" si="2"/>
        <v>0</v>
      </c>
    </row>
    <row r="139" s="356" customFormat="1" ht="24" spans="1:34">
      <c r="A139" s="28">
        <v>136</v>
      </c>
      <c r="B139" s="28" t="s">
        <v>34</v>
      </c>
      <c r="C139" s="28" t="s">
        <v>35</v>
      </c>
      <c r="D139" s="28" t="s">
        <v>228</v>
      </c>
      <c r="E139" s="28" t="s">
        <v>275</v>
      </c>
      <c r="F139" s="28" t="s">
        <v>300</v>
      </c>
      <c r="G139" s="28" t="s">
        <v>51</v>
      </c>
      <c r="H139" s="28" t="s">
        <v>301</v>
      </c>
      <c r="I139" s="28"/>
      <c r="J139" s="28"/>
      <c r="K139" s="28"/>
      <c r="L139" s="28">
        <v>1</v>
      </c>
      <c r="M139" s="536">
        <v>45170</v>
      </c>
      <c r="N139" s="502" t="s">
        <v>54</v>
      </c>
      <c r="O139" s="28" t="s">
        <v>42</v>
      </c>
      <c r="P139" s="58" t="s">
        <v>43</v>
      </c>
      <c r="Q139" s="29" t="s">
        <v>44</v>
      </c>
      <c r="R139" s="29" t="s">
        <v>278</v>
      </c>
      <c r="S139" s="29" t="s">
        <v>46</v>
      </c>
      <c r="T139" s="28">
        <v>1</v>
      </c>
      <c r="U139" s="476">
        <v>45216.3465277778</v>
      </c>
      <c r="V139" s="476">
        <v>45216.5069444444</v>
      </c>
      <c r="W139" s="15">
        <v>1</v>
      </c>
      <c r="X139" s="15">
        <v>1</v>
      </c>
      <c r="Y139" s="22">
        <v>1</v>
      </c>
      <c r="Z139" s="22">
        <v>1</v>
      </c>
      <c r="AA139" s="191"/>
      <c r="AB139" s="4" t="s">
        <v>289</v>
      </c>
      <c r="AC139" s="312" t="s">
        <v>50</v>
      </c>
      <c r="AD139" s="4"/>
      <c r="AE139" s="4"/>
      <c r="AF139" s="541"/>
      <c r="AG139" s="543"/>
      <c r="AH139" s="308" t="b">
        <f t="shared" si="2"/>
        <v>0</v>
      </c>
    </row>
    <row r="140" s="356" customFormat="1" ht="24" spans="1:34">
      <c r="A140" s="28">
        <v>137</v>
      </c>
      <c r="B140" s="28" t="s">
        <v>34</v>
      </c>
      <c r="C140" s="28" t="s">
        <v>35</v>
      </c>
      <c r="D140" s="28" t="s">
        <v>82</v>
      </c>
      <c r="E140" s="28" t="s">
        <v>258</v>
      </c>
      <c r="F140" s="28" t="s">
        <v>302</v>
      </c>
      <c r="G140" s="28" t="s">
        <v>174</v>
      </c>
      <c r="H140" s="545" t="s">
        <v>303</v>
      </c>
      <c r="I140" s="28">
        <v>2</v>
      </c>
      <c r="J140" s="28">
        <v>5</v>
      </c>
      <c r="K140" s="28">
        <v>14</v>
      </c>
      <c r="L140" s="28"/>
      <c r="M140" s="536">
        <v>45047</v>
      </c>
      <c r="N140" s="502" t="s">
        <v>304</v>
      </c>
      <c r="O140" s="28" t="s">
        <v>42</v>
      </c>
      <c r="P140" s="28" t="s">
        <v>43</v>
      </c>
      <c r="Q140" s="28" t="s">
        <v>305</v>
      </c>
      <c r="R140" s="28" t="s">
        <v>306</v>
      </c>
      <c r="S140" s="28" t="s">
        <v>307</v>
      </c>
      <c r="T140" s="28">
        <v>5</v>
      </c>
      <c r="U140" s="312" t="s">
        <v>308</v>
      </c>
      <c r="V140" s="312" t="s">
        <v>309</v>
      </c>
      <c r="W140" s="15">
        <v>5</v>
      </c>
      <c r="X140" s="15">
        <v>5</v>
      </c>
      <c r="Y140" s="22">
        <v>1</v>
      </c>
      <c r="Z140" s="22">
        <v>1</v>
      </c>
      <c r="AA140" s="191" t="s">
        <v>310</v>
      </c>
      <c r="AB140" s="4" t="s">
        <v>311</v>
      </c>
      <c r="AC140" s="4" t="s">
        <v>50</v>
      </c>
      <c r="AD140" s="4"/>
      <c r="AE140" s="4" t="s">
        <v>312</v>
      </c>
      <c r="AF140" s="541"/>
      <c r="AG140" s="548" t="s">
        <v>313</v>
      </c>
      <c r="AH140" s="308" t="b">
        <f t="shared" si="2"/>
        <v>0</v>
      </c>
    </row>
    <row r="141" s="356" customFormat="1" ht="24" spans="1:34">
      <c r="A141" s="28">
        <v>138</v>
      </c>
      <c r="B141" s="28" t="s">
        <v>34</v>
      </c>
      <c r="C141" s="28" t="s">
        <v>35</v>
      </c>
      <c r="D141" s="28" t="s">
        <v>82</v>
      </c>
      <c r="E141" s="28" t="s">
        <v>258</v>
      </c>
      <c r="F141" s="28" t="s">
        <v>314</v>
      </c>
      <c r="G141" s="28" t="s">
        <v>174</v>
      </c>
      <c r="H141" s="545" t="s">
        <v>315</v>
      </c>
      <c r="I141" s="28">
        <v>3</v>
      </c>
      <c r="J141" s="28">
        <v>9</v>
      </c>
      <c r="K141" s="28">
        <v>2</v>
      </c>
      <c r="L141" s="545"/>
      <c r="M141" s="536">
        <v>45047</v>
      </c>
      <c r="N141" s="502" t="s">
        <v>304</v>
      </c>
      <c r="O141" s="28" t="s">
        <v>42</v>
      </c>
      <c r="P141" s="28" t="s">
        <v>43</v>
      </c>
      <c r="Q141" s="28" t="s">
        <v>305</v>
      </c>
      <c r="R141" s="28" t="s">
        <v>306</v>
      </c>
      <c r="S141" s="28" t="s">
        <v>307</v>
      </c>
      <c r="T141" s="28">
        <v>9</v>
      </c>
      <c r="U141" s="312" t="s">
        <v>308</v>
      </c>
      <c r="V141" s="312" t="s">
        <v>309</v>
      </c>
      <c r="W141" s="15">
        <v>9</v>
      </c>
      <c r="X141" s="15">
        <v>9</v>
      </c>
      <c r="Y141" s="22">
        <v>1</v>
      </c>
      <c r="Z141" s="22">
        <v>1</v>
      </c>
      <c r="AA141" s="191" t="s">
        <v>310</v>
      </c>
      <c r="AB141" s="4" t="s">
        <v>311</v>
      </c>
      <c r="AC141" s="4" t="s">
        <v>50</v>
      </c>
      <c r="AD141" s="4"/>
      <c r="AE141" s="4" t="s">
        <v>312</v>
      </c>
      <c r="AF141" s="541"/>
      <c r="AG141" s="548" t="s">
        <v>313</v>
      </c>
      <c r="AH141" s="308" t="b">
        <f t="shared" si="2"/>
        <v>0</v>
      </c>
    </row>
    <row r="142" s="356" customFormat="1" ht="24" spans="1:34">
      <c r="A142" s="28">
        <v>139</v>
      </c>
      <c r="B142" s="28" t="s">
        <v>34</v>
      </c>
      <c r="C142" s="28" t="s">
        <v>35</v>
      </c>
      <c r="D142" s="28" t="s">
        <v>82</v>
      </c>
      <c r="E142" s="28" t="s">
        <v>258</v>
      </c>
      <c r="F142" s="28" t="s">
        <v>302</v>
      </c>
      <c r="G142" s="28" t="s">
        <v>174</v>
      </c>
      <c r="H142" s="545" t="s">
        <v>303</v>
      </c>
      <c r="I142" s="28">
        <v>2</v>
      </c>
      <c r="J142" s="28">
        <v>5</v>
      </c>
      <c r="K142" s="28">
        <v>14</v>
      </c>
      <c r="L142" s="28"/>
      <c r="M142" s="536">
        <v>45170</v>
      </c>
      <c r="N142" s="502" t="s">
        <v>54</v>
      </c>
      <c r="O142" s="28" t="s">
        <v>42</v>
      </c>
      <c r="P142" s="28" t="s">
        <v>43</v>
      </c>
      <c r="Q142" s="28" t="s">
        <v>305</v>
      </c>
      <c r="R142" s="28" t="s">
        <v>306</v>
      </c>
      <c r="S142" s="28" t="s">
        <v>307</v>
      </c>
      <c r="T142" s="28">
        <v>5</v>
      </c>
      <c r="U142" s="4" t="s">
        <v>316</v>
      </c>
      <c r="V142" s="4" t="s">
        <v>317</v>
      </c>
      <c r="W142" s="15">
        <v>5</v>
      </c>
      <c r="X142" s="15">
        <v>5</v>
      </c>
      <c r="Y142" s="22">
        <v>1</v>
      </c>
      <c r="Z142" s="22">
        <v>1</v>
      </c>
      <c r="AA142" s="191"/>
      <c r="AB142" s="4" t="s">
        <v>318</v>
      </c>
      <c r="AC142" s="4" t="s">
        <v>50</v>
      </c>
      <c r="AD142" s="4"/>
      <c r="AE142" s="4" t="s">
        <v>312</v>
      </c>
      <c r="AF142" s="541"/>
      <c r="AG142" s="544"/>
      <c r="AH142" s="308" t="b">
        <f t="shared" si="2"/>
        <v>0</v>
      </c>
    </row>
    <row r="143" s="356" customFormat="1" ht="24" spans="1:34">
      <c r="A143" s="28">
        <v>140</v>
      </c>
      <c r="B143" s="28" t="s">
        <v>34</v>
      </c>
      <c r="C143" s="28" t="s">
        <v>35</v>
      </c>
      <c r="D143" s="28" t="s">
        <v>82</v>
      </c>
      <c r="E143" s="28" t="s">
        <v>258</v>
      </c>
      <c r="F143" s="28" t="s">
        <v>314</v>
      </c>
      <c r="G143" s="28" t="s">
        <v>174</v>
      </c>
      <c r="H143" s="545" t="s">
        <v>315</v>
      </c>
      <c r="I143" s="28">
        <v>3</v>
      </c>
      <c r="J143" s="28">
        <v>9</v>
      </c>
      <c r="K143" s="28">
        <v>2</v>
      </c>
      <c r="L143" s="545"/>
      <c r="M143" s="536">
        <v>45170</v>
      </c>
      <c r="N143" s="502" t="s">
        <v>54</v>
      </c>
      <c r="O143" s="28" t="s">
        <v>42</v>
      </c>
      <c r="P143" s="28" t="s">
        <v>43</v>
      </c>
      <c r="Q143" s="28" t="s">
        <v>305</v>
      </c>
      <c r="R143" s="28" t="s">
        <v>306</v>
      </c>
      <c r="S143" s="28" t="s">
        <v>307</v>
      </c>
      <c r="T143" s="28">
        <v>9</v>
      </c>
      <c r="U143" s="4" t="s">
        <v>316</v>
      </c>
      <c r="V143" s="4" t="s">
        <v>317</v>
      </c>
      <c r="W143" s="15">
        <v>9</v>
      </c>
      <c r="X143" s="15">
        <v>9</v>
      </c>
      <c r="Y143" s="22">
        <v>1</v>
      </c>
      <c r="Z143" s="22">
        <v>1</v>
      </c>
      <c r="AA143" s="191"/>
      <c r="AB143" s="4" t="s">
        <v>319</v>
      </c>
      <c r="AC143" s="4" t="s">
        <v>50</v>
      </c>
      <c r="AD143" s="4"/>
      <c r="AE143" s="4" t="s">
        <v>312</v>
      </c>
      <c r="AF143" s="541"/>
      <c r="AG143" s="544"/>
      <c r="AH143" s="308" t="b">
        <f t="shared" si="2"/>
        <v>0</v>
      </c>
    </row>
    <row r="144" s="356" customFormat="1" ht="24" spans="1:34">
      <c r="A144" s="28">
        <v>141</v>
      </c>
      <c r="B144" s="28" t="s">
        <v>34</v>
      </c>
      <c r="C144" s="28" t="s">
        <v>35</v>
      </c>
      <c r="D144" s="28" t="s">
        <v>82</v>
      </c>
      <c r="E144" s="28" t="s">
        <v>320</v>
      </c>
      <c r="F144" s="28" t="s">
        <v>321</v>
      </c>
      <c r="G144" s="28" t="s">
        <v>174</v>
      </c>
      <c r="H144" s="545" t="s">
        <v>322</v>
      </c>
      <c r="I144" s="28">
        <v>9</v>
      </c>
      <c r="J144" s="28">
        <v>27</v>
      </c>
      <c r="K144" s="28">
        <v>2</v>
      </c>
      <c r="L144" s="545"/>
      <c r="M144" s="536">
        <v>45047</v>
      </c>
      <c r="N144" s="502" t="s">
        <v>304</v>
      </c>
      <c r="O144" s="28" t="s">
        <v>42</v>
      </c>
      <c r="P144" s="28" t="s">
        <v>43</v>
      </c>
      <c r="Q144" s="28" t="s">
        <v>305</v>
      </c>
      <c r="R144" s="28" t="s">
        <v>323</v>
      </c>
      <c r="S144" s="28" t="s">
        <v>307</v>
      </c>
      <c r="T144" s="28">
        <v>27</v>
      </c>
      <c r="U144" s="312" t="s">
        <v>324</v>
      </c>
      <c r="V144" s="312" t="s">
        <v>325</v>
      </c>
      <c r="W144" s="15">
        <v>27</v>
      </c>
      <c r="X144" s="15">
        <v>27</v>
      </c>
      <c r="Y144" s="22">
        <v>1</v>
      </c>
      <c r="Z144" s="22">
        <v>1</v>
      </c>
      <c r="AA144" s="191" t="s">
        <v>310</v>
      </c>
      <c r="AB144" s="4" t="s">
        <v>318</v>
      </c>
      <c r="AC144" s="4" t="s">
        <v>50</v>
      </c>
      <c r="AD144" s="4"/>
      <c r="AE144" s="4" t="s">
        <v>312</v>
      </c>
      <c r="AF144" s="541"/>
      <c r="AG144" s="548" t="s">
        <v>313</v>
      </c>
      <c r="AH144" s="308" t="b">
        <f t="shared" si="2"/>
        <v>0</v>
      </c>
    </row>
    <row r="145" s="356" customFormat="1" ht="24" spans="1:34">
      <c r="A145" s="28">
        <v>142</v>
      </c>
      <c r="B145" s="28" t="s">
        <v>34</v>
      </c>
      <c r="C145" s="28" t="s">
        <v>35</v>
      </c>
      <c r="D145" s="28" t="s">
        <v>82</v>
      </c>
      <c r="E145" s="28" t="s">
        <v>320</v>
      </c>
      <c r="F145" s="28" t="s">
        <v>326</v>
      </c>
      <c r="G145" s="28" t="s">
        <v>174</v>
      </c>
      <c r="H145" s="545" t="s">
        <v>327</v>
      </c>
      <c r="I145" s="28">
        <v>1</v>
      </c>
      <c r="J145" s="28">
        <v>3</v>
      </c>
      <c r="K145" s="28">
        <v>7</v>
      </c>
      <c r="L145" s="545"/>
      <c r="M145" s="536">
        <v>45047</v>
      </c>
      <c r="N145" s="502" t="s">
        <v>304</v>
      </c>
      <c r="O145" s="28" t="s">
        <v>42</v>
      </c>
      <c r="P145" s="28" t="s">
        <v>43</v>
      </c>
      <c r="Q145" s="28" t="s">
        <v>305</v>
      </c>
      <c r="R145" s="28" t="s">
        <v>328</v>
      </c>
      <c r="S145" s="28" t="s">
        <v>307</v>
      </c>
      <c r="T145" s="28">
        <v>3</v>
      </c>
      <c r="U145" s="312" t="s">
        <v>324</v>
      </c>
      <c r="V145" s="312" t="s">
        <v>325</v>
      </c>
      <c r="W145" s="15">
        <v>3</v>
      </c>
      <c r="X145" s="15">
        <v>3</v>
      </c>
      <c r="Y145" s="22">
        <v>1</v>
      </c>
      <c r="Z145" s="22">
        <v>1</v>
      </c>
      <c r="AA145" s="191" t="s">
        <v>310</v>
      </c>
      <c r="AB145" s="4" t="s">
        <v>319</v>
      </c>
      <c r="AC145" s="4" t="s">
        <v>50</v>
      </c>
      <c r="AD145" s="4"/>
      <c r="AE145" s="4" t="s">
        <v>312</v>
      </c>
      <c r="AF145" s="541"/>
      <c r="AG145" s="548" t="s">
        <v>313</v>
      </c>
      <c r="AH145" s="308" t="b">
        <f t="shared" si="2"/>
        <v>0</v>
      </c>
    </row>
    <row r="146" s="356" customFormat="1" ht="24" spans="1:34">
      <c r="A146" s="28">
        <v>143</v>
      </c>
      <c r="B146" s="28" t="s">
        <v>34</v>
      </c>
      <c r="C146" s="28" t="s">
        <v>35</v>
      </c>
      <c r="D146" s="28" t="s">
        <v>228</v>
      </c>
      <c r="E146" s="28" t="s">
        <v>258</v>
      </c>
      <c r="F146" s="28" t="s">
        <v>329</v>
      </c>
      <c r="G146" s="28" t="s">
        <v>174</v>
      </c>
      <c r="H146" s="545" t="s">
        <v>330</v>
      </c>
      <c r="I146" s="28">
        <v>11</v>
      </c>
      <c r="J146" s="28">
        <v>32</v>
      </c>
      <c r="K146" s="28">
        <v>3</v>
      </c>
      <c r="L146" s="545"/>
      <c r="M146" s="536">
        <v>45047</v>
      </c>
      <c r="N146" s="502" t="s">
        <v>304</v>
      </c>
      <c r="O146" s="28" t="s">
        <v>42</v>
      </c>
      <c r="P146" s="28" t="s">
        <v>43</v>
      </c>
      <c r="Q146" s="28" t="s">
        <v>305</v>
      </c>
      <c r="R146" s="28" t="s">
        <v>331</v>
      </c>
      <c r="S146" s="28" t="s">
        <v>307</v>
      </c>
      <c r="T146" s="28">
        <v>32</v>
      </c>
      <c r="U146" s="547" t="s">
        <v>332</v>
      </c>
      <c r="V146" s="547" t="s">
        <v>333</v>
      </c>
      <c r="W146" s="15">
        <v>32</v>
      </c>
      <c r="X146" s="15">
        <v>32</v>
      </c>
      <c r="Y146" s="22">
        <v>1</v>
      </c>
      <c r="Z146" s="22">
        <v>1</v>
      </c>
      <c r="AA146" s="191" t="s">
        <v>310</v>
      </c>
      <c r="AB146" s="547" t="s">
        <v>334</v>
      </c>
      <c r="AC146" s="4" t="s">
        <v>50</v>
      </c>
      <c r="AD146" s="4"/>
      <c r="AE146" s="4" t="s">
        <v>312</v>
      </c>
      <c r="AF146" s="541"/>
      <c r="AG146" s="548" t="s">
        <v>313</v>
      </c>
      <c r="AH146" s="308" t="b">
        <f t="shared" si="2"/>
        <v>0</v>
      </c>
    </row>
    <row r="147" s="356" customFormat="1" ht="24" spans="1:34">
      <c r="A147" s="28">
        <v>144</v>
      </c>
      <c r="B147" s="28" t="s">
        <v>34</v>
      </c>
      <c r="C147" s="28" t="s">
        <v>35</v>
      </c>
      <c r="D147" s="28" t="s">
        <v>228</v>
      </c>
      <c r="E147" s="28" t="s">
        <v>258</v>
      </c>
      <c r="F147" s="28" t="s">
        <v>329</v>
      </c>
      <c r="G147" s="28" t="s">
        <v>174</v>
      </c>
      <c r="H147" s="545" t="s">
        <v>330</v>
      </c>
      <c r="I147" s="28">
        <v>11</v>
      </c>
      <c r="J147" s="28">
        <v>32</v>
      </c>
      <c r="K147" s="28">
        <v>3</v>
      </c>
      <c r="L147" s="545"/>
      <c r="M147" s="536">
        <v>45170</v>
      </c>
      <c r="N147" s="502" t="s">
        <v>54</v>
      </c>
      <c r="O147" s="28" t="s">
        <v>42</v>
      </c>
      <c r="P147" s="28" t="s">
        <v>43</v>
      </c>
      <c r="Q147" s="28" t="s">
        <v>305</v>
      </c>
      <c r="R147" s="28" t="s">
        <v>331</v>
      </c>
      <c r="S147" s="28" t="s">
        <v>307</v>
      </c>
      <c r="T147" s="28">
        <v>32</v>
      </c>
      <c r="U147" s="4" t="s">
        <v>335</v>
      </c>
      <c r="V147" s="4" t="s">
        <v>336</v>
      </c>
      <c r="W147" s="15">
        <v>32</v>
      </c>
      <c r="X147" s="15">
        <v>32</v>
      </c>
      <c r="Y147" s="22">
        <v>1</v>
      </c>
      <c r="Z147" s="22">
        <v>1</v>
      </c>
      <c r="AA147" s="191"/>
      <c r="AB147" s="4" t="s">
        <v>286</v>
      </c>
      <c r="AC147" s="4" t="s">
        <v>50</v>
      </c>
      <c r="AD147" s="4"/>
      <c r="AE147" s="4" t="s">
        <v>312</v>
      </c>
      <c r="AF147" s="541"/>
      <c r="AG147" s="544"/>
      <c r="AH147" s="308" t="b">
        <f t="shared" si="2"/>
        <v>0</v>
      </c>
    </row>
    <row r="148" s="356" customFormat="1" ht="24" spans="1:34">
      <c r="A148" s="28">
        <v>145</v>
      </c>
      <c r="B148" s="28" t="s">
        <v>34</v>
      </c>
      <c r="C148" s="28" t="s">
        <v>35</v>
      </c>
      <c r="D148" s="28" t="s">
        <v>228</v>
      </c>
      <c r="E148" s="28" t="s">
        <v>337</v>
      </c>
      <c r="F148" s="28" t="s">
        <v>338</v>
      </c>
      <c r="G148" s="28" t="s">
        <v>174</v>
      </c>
      <c r="H148" s="545" t="s">
        <v>339</v>
      </c>
      <c r="I148" s="28">
        <v>2</v>
      </c>
      <c r="J148" s="28">
        <v>6</v>
      </c>
      <c r="K148" s="28">
        <v>10</v>
      </c>
      <c r="L148" s="545"/>
      <c r="M148" s="536">
        <v>45078</v>
      </c>
      <c r="N148" s="502" t="s">
        <v>93</v>
      </c>
      <c r="O148" s="28" t="s">
        <v>42</v>
      </c>
      <c r="P148" s="28" t="s">
        <v>43</v>
      </c>
      <c r="Q148" s="28" t="s">
        <v>305</v>
      </c>
      <c r="R148" s="28" t="s">
        <v>340</v>
      </c>
      <c r="S148" s="28" t="s">
        <v>307</v>
      </c>
      <c r="T148" s="28">
        <v>6</v>
      </c>
      <c r="U148" s="4" t="s">
        <v>341</v>
      </c>
      <c r="V148" s="4" t="s">
        <v>342</v>
      </c>
      <c r="W148" s="15">
        <v>6</v>
      </c>
      <c r="X148" s="15">
        <v>6</v>
      </c>
      <c r="Y148" s="22">
        <v>1</v>
      </c>
      <c r="Z148" s="22">
        <v>1</v>
      </c>
      <c r="AA148" s="191" t="s">
        <v>343</v>
      </c>
      <c r="AB148" s="4" t="s">
        <v>344</v>
      </c>
      <c r="AC148" s="4" t="s">
        <v>50</v>
      </c>
      <c r="AD148" s="4"/>
      <c r="AE148" s="4"/>
      <c r="AF148" s="541"/>
      <c r="AG148" s="543"/>
      <c r="AH148" s="308" t="b">
        <f t="shared" si="2"/>
        <v>0</v>
      </c>
    </row>
    <row r="149" s="356" customFormat="1" ht="24" spans="1:34">
      <c r="A149" s="28">
        <v>146</v>
      </c>
      <c r="B149" s="28" t="s">
        <v>34</v>
      </c>
      <c r="C149" s="28" t="s">
        <v>35</v>
      </c>
      <c r="D149" s="28" t="s">
        <v>228</v>
      </c>
      <c r="E149" s="28" t="s">
        <v>337</v>
      </c>
      <c r="F149" s="28" t="s">
        <v>345</v>
      </c>
      <c r="G149" s="28" t="s">
        <v>174</v>
      </c>
      <c r="H149" s="545" t="s">
        <v>346</v>
      </c>
      <c r="I149" s="28">
        <v>2</v>
      </c>
      <c r="J149" s="28">
        <v>6</v>
      </c>
      <c r="K149" s="28">
        <v>10</v>
      </c>
      <c r="L149" s="545"/>
      <c r="M149" s="536">
        <v>45078</v>
      </c>
      <c r="N149" s="502" t="s">
        <v>93</v>
      </c>
      <c r="O149" s="28" t="s">
        <v>42</v>
      </c>
      <c r="P149" s="28" t="s">
        <v>43</v>
      </c>
      <c r="Q149" s="28" t="s">
        <v>305</v>
      </c>
      <c r="R149" s="28" t="s">
        <v>340</v>
      </c>
      <c r="S149" s="28" t="s">
        <v>307</v>
      </c>
      <c r="T149" s="28">
        <v>6</v>
      </c>
      <c r="U149" s="4" t="s">
        <v>341</v>
      </c>
      <c r="V149" s="4" t="s">
        <v>342</v>
      </c>
      <c r="W149" s="15">
        <v>6</v>
      </c>
      <c r="X149" s="15">
        <v>6</v>
      </c>
      <c r="Y149" s="22">
        <v>1</v>
      </c>
      <c r="Z149" s="22">
        <v>1</v>
      </c>
      <c r="AA149" s="191" t="s">
        <v>343</v>
      </c>
      <c r="AB149" s="4" t="s">
        <v>286</v>
      </c>
      <c r="AC149" s="4" t="s">
        <v>50</v>
      </c>
      <c r="AD149" s="4"/>
      <c r="AE149" s="4"/>
      <c r="AF149" s="541"/>
      <c r="AG149" s="543"/>
      <c r="AH149" s="308" t="b">
        <f t="shared" si="2"/>
        <v>0</v>
      </c>
    </row>
    <row r="150" s="491" customFormat="1" ht="24" spans="1:34">
      <c r="A150" s="28">
        <v>147</v>
      </c>
      <c r="B150" s="28" t="s">
        <v>34</v>
      </c>
      <c r="C150" s="28" t="s">
        <v>35</v>
      </c>
      <c r="D150" s="28" t="s">
        <v>36</v>
      </c>
      <c r="E150" s="28" t="s">
        <v>37</v>
      </c>
      <c r="F150" s="28" t="s">
        <v>347</v>
      </c>
      <c r="G150" s="28" t="s">
        <v>170</v>
      </c>
      <c r="H150" s="28" t="s">
        <v>348</v>
      </c>
      <c r="I150" s="28">
        <v>1</v>
      </c>
      <c r="J150" s="28">
        <v>3</v>
      </c>
      <c r="K150" s="28">
        <v>1</v>
      </c>
      <c r="L150" s="28"/>
      <c r="M150" s="536">
        <v>45047</v>
      </c>
      <c r="N150" s="502" t="s">
        <v>304</v>
      </c>
      <c r="O150" s="28" t="s">
        <v>42</v>
      </c>
      <c r="P150" s="28" t="s">
        <v>43</v>
      </c>
      <c r="Q150" s="28" t="s">
        <v>305</v>
      </c>
      <c r="R150" s="28" t="s">
        <v>328</v>
      </c>
      <c r="S150" s="28" t="s">
        <v>307</v>
      </c>
      <c r="T150" s="28">
        <v>3</v>
      </c>
      <c r="U150" s="4" t="s">
        <v>349</v>
      </c>
      <c r="V150" s="4" t="s">
        <v>350</v>
      </c>
      <c r="W150" s="15">
        <v>3</v>
      </c>
      <c r="X150" s="15">
        <v>3</v>
      </c>
      <c r="Y150" s="22">
        <v>1</v>
      </c>
      <c r="Z150" s="22">
        <v>1</v>
      </c>
      <c r="AA150" s="191"/>
      <c r="AB150" s="4" t="s">
        <v>344</v>
      </c>
      <c r="AC150" s="4" t="s">
        <v>50</v>
      </c>
      <c r="AD150" s="4"/>
      <c r="AE150" s="4"/>
      <c r="AF150" s="541"/>
      <c r="AG150" s="543"/>
      <c r="AH150" s="308" t="b">
        <f t="shared" si="2"/>
        <v>0</v>
      </c>
    </row>
    <row r="151" s="491" customFormat="1" ht="24" spans="1:34">
      <c r="A151" s="28">
        <v>148</v>
      </c>
      <c r="B151" s="28" t="s">
        <v>34</v>
      </c>
      <c r="C151" s="28" t="s">
        <v>35</v>
      </c>
      <c r="D151" s="28" t="s">
        <v>36</v>
      </c>
      <c r="E151" s="28" t="s">
        <v>37</v>
      </c>
      <c r="F151" s="28" t="s">
        <v>347</v>
      </c>
      <c r="G151" s="28" t="s">
        <v>170</v>
      </c>
      <c r="H151" s="28" t="s">
        <v>348</v>
      </c>
      <c r="I151" s="28">
        <v>1</v>
      </c>
      <c r="J151" s="28">
        <v>3</v>
      </c>
      <c r="K151" s="28">
        <v>1</v>
      </c>
      <c r="L151" s="28"/>
      <c r="M151" s="536">
        <v>45170</v>
      </c>
      <c r="N151" s="502" t="s">
        <v>54</v>
      </c>
      <c r="O151" s="28" t="s">
        <v>42</v>
      </c>
      <c r="P151" s="28" t="s">
        <v>43</v>
      </c>
      <c r="Q151" s="28" t="s">
        <v>305</v>
      </c>
      <c r="R151" s="28" t="s">
        <v>328</v>
      </c>
      <c r="S151" s="28" t="s">
        <v>307</v>
      </c>
      <c r="T151" s="28">
        <v>3</v>
      </c>
      <c r="U151" s="4" t="s">
        <v>351</v>
      </c>
      <c r="V151" s="4" t="s">
        <v>352</v>
      </c>
      <c r="W151" s="15">
        <v>3</v>
      </c>
      <c r="X151" s="15">
        <v>3</v>
      </c>
      <c r="Y151" s="22">
        <v>1</v>
      </c>
      <c r="Z151" s="22">
        <v>1</v>
      </c>
      <c r="AA151" s="191"/>
      <c r="AB151" s="4" t="s">
        <v>296</v>
      </c>
      <c r="AC151" s="4" t="s">
        <v>50</v>
      </c>
      <c r="AD151" s="4"/>
      <c r="AE151" s="4"/>
      <c r="AF151" s="541"/>
      <c r="AG151" s="543"/>
      <c r="AH151" s="308" t="b">
        <f t="shared" si="2"/>
        <v>0</v>
      </c>
    </row>
    <row r="152" s="491" customFormat="1" ht="24" spans="1:34">
      <c r="A152" s="28">
        <v>149</v>
      </c>
      <c r="B152" s="28" t="s">
        <v>34</v>
      </c>
      <c r="C152" s="28" t="s">
        <v>35</v>
      </c>
      <c r="D152" s="28" t="s">
        <v>36</v>
      </c>
      <c r="E152" s="28" t="s">
        <v>37</v>
      </c>
      <c r="F152" s="28" t="s">
        <v>353</v>
      </c>
      <c r="G152" s="28" t="s">
        <v>170</v>
      </c>
      <c r="H152" s="28" t="s">
        <v>354</v>
      </c>
      <c r="I152" s="28">
        <v>1</v>
      </c>
      <c r="J152" s="28">
        <v>3</v>
      </c>
      <c r="K152" s="28">
        <v>1</v>
      </c>
      <c r="L152" s="28"/>
      <c r="M152" s="536">
        <v>45047</v>
      </c>
      <c r="N152" s="502" t="s">
        <v>304</v>
      </c>
      <c r="O152" s="28" t="s">
        <v>42</v>
      </c>
      <c r="P152" s="28" t="s">
        <v>43</v>
      </c>
      <c r="Q152" s="28" t="s">
        <v>305</v>
      </c>
      <c r="R152" s="28" t="s">
        <v>328</v>
      </c>
      <c r="S152" s="28" t="s">
        <v>307</v>
      </c>
      <c r="T152" s="28">
        <v>3</v>
      </c>
      <c r="U152" s="4" t="s">
        <v>349</v>
      </c>
      <c r="V152" s="4" t="s">
        <v>350</v>
      </c>
      <c r="W152" s="15">
        <v>3</v>
      </c>
      <c r="X152" s="15">
        <v>3</v>
      </c>
      <c r="Y152" s="22">
        <v>1</v>
      </c>
      <c r="Z152" s="22">
        <v>1</v>
      </c>
      <c r="AA152" s="191"/>
      <c r="AB152" s="4" t="s">
        <v>296</v>
      </c>
      <c r="AC152" s="4" t="s">
        <v>50</v>
      </c>
      <c r="AD152" s="4"/>
      <c r="AE152" s="4"/>
      <c r="AF152" s="541"/>
      <c r="AG152" s="543"/>
      <c r="AH152" s="308" t="b">
        <f t="shared" si="2"/>
        <v>0</v>
      </c>
    </row>
    <row r="153" s="491" customFormat="1" ht="24" spans="1:34">
      <c r="A153" s="28">
        <v>150</v>
      </c>
      <c r="B153" s="28" t="s">
        <v>34</v>
      </c>
      <c r="C153" s="28" t="s">
        <v>35</v>
      </c>
      <c r="D153" s="28" t="s">
        <v>36</v>
      </c>
      <c r="E153" s="28" t="s">
        <v>37</v>
      </c>
      <c r="F153" s="28" t="s">
        <v>353</v>
      </c>
      <c r="G153" s="28" t="s">
        <v>170</v>
      </c>
      <c r="H153" s="28" t="s">
        <v>354</v>
      </c>
      <c r="I153" s="28">
        <v>1</v>
      </c>
      <c r="J153" s="28">
        <v>2</v>
      </c>
      <c r="K153" s="28">
        <v>1</v>
      </c>
      <c r="L153" s="28"/>
      <c r="M153" s="536">
        <v>45170</v>
      </c>
      <c r="N153" s="502" t="s">
        <v>54</v>
      </c>
      <c r="O153" s="28" t="s">
        <v>42</v>
      </c>
      <c r="P153" s="28" t="s">
        <v>43</v>
      </c>
      <c r="Q153" s="28" t="s">
        <v>305</v>
      </c>
      <c r="R153" s="28" t="s">
        <v>328</v>
      </c>
      <c r="S153" s="28" t="s">
        <v>307</v>
      </c>
      <c r="T153" s="28">
        <v>2</v>
      </c>
      <c r="U153" s="4" t="s">
        <v>351</v>
      </c>
      <c r="V153" s="4" t="s">
        <v>352</v>
      </c>
      <c r="W153" s="15">
        <v>2</v>
      </c>
      <c r="X153" s="15">
        <v>2</v>
      </c>
      <c r="Y153" s="22">
        <v>1</v>
      </c>
      <c r="Z153" s="22">
        <v>1</v>
      </c>
      <c r="AA153" s="191"/>
      <c r="AB153" s="4" t="s">
        <v>299</v>
      </c>
      <c r="AC153" s="4" t="s">
        <v>50</v>
      </c>
      <c r="AD153" s="4"/>
      <c r="AE153" s="4"/>
      <c r="AF153" s="541"/>
      <c r="AG153" s="543"/>
      <c r="AH153" s="308" t="b">
        <f t="shared" si="2"/>
        <v>0</v>
      </c>
    </row>
    <row r="154" s="491" customFormat="1" ht="24" spans="1:34">
      <c r="A154" s="28">
        <v>151</v>
      </c>
      <c r="B154" s="28" t="s">
        <v>34</v>
      </c>
      <c r="C154" s="28" t="s">
        <v>35</v>
      </c>
      <c r="D154" s="28" t="s">
        <v>82</v>
      </c>
      <c r="E154" s="28" t="s">
        <v>258</v>
      </c>
      <c r="F154" s="28" t="s">
        <v>302</v>
      </c>
      <c r="G154" s="28" t="s">
        <v>170</v>
      </c>
      <c r="H154" s="545" t="s">
        <v>355</v>
      </c>
      <c r="I154" s="28">
        <v>1</v>
      </c>
      <c r="J154" s="28">
        <v>6</v>
      </c>
      <c r="K154" s="28">
        <v>6</v>
      </c>
      <c r="L154" s="545"/>
      <c r="M154" s="536">
        <v>45047</v>
      </c>
      <c r="N154" s="502" t="s">
        <v>304</v>
      </c>
      <c r="O154" s="28" t="s">
        <v>42</v>
      </c>
      <c r="P154" s="28" t="s">
        <v>43</v>
      </c>
      <c r="Q154" s="28" t="s">
        <v>305</v>
      </c>
      <c r="R154" s="28" t="s">
        <v>306</v>
      </c>
      <c r="S154" s="28" t="s">
        <v>307</v>
      </c>
      <c r="T154" s="28">
        <v>6</v>
      </c>
      <c r="U154" s="4" t="s">
        <v>356</v>
      </c>
      <c r="V154" s="4" t="s">
        <v>357</v>
      </c>
      <c r="W154" s="15">
        <v>6</v>
      </c>
      <c r="X154" s="15">
        <v>6</v>
      </c>
      <c r="Y154" s="22">
        <v>1</v>
      </c>
      <c r="Z154" s="22">
        <v>1</v>
      </c>
      <c r="AA154" s="191"/>
      <c r="AB154" s="4" t="s">
        <v>299</v>
      </c>
      <c r="AC154" s="4" t="s">
        <v>50</v>
      </c>
      <c r="AD154" s="4"/>
      <c r="AE154" s="4"/>
      <c r="AF154" s="541"/>
      <c r="AG154" s="543"/>
      <c r="AH154" s="308" t="b">
        <f t="shared" si="2"/>
        <v>0</v>
      </c>
    </row>
    <row r="155" s="491" customFormat="1" ht="24" spans="1:34">
      <c r="A155" s="28">
        <v>152</v>
      </c>
      <c r="B155" s="28" t="s">
        <v>34</v>
      </c>
      <c r="C155" s="28" t="s">
        <v>35</v>
      </c>
      <c r="D155" s="28" t="s">
        <v>82</v>
      </c>
      <c r="E155" s="28" t="s">
        <v>258</v>
      </c>
      <c r="F155" s="28" t="s">
        <v>314</v>
      </c>
      <c r="G155" s="28" t="s">
        <v>170</v>
      </c>
      <c r="H155" s="545" t="s">
        <v>358</v>
      </c>
      <c r="I155" s="28">
        <v>1</v>
      </c>
      <c r="J155" s="28">
        <v>6</v>
      </c>
      <c r="K155" s="28">
        <v>15</v>
      </c>
      <c r="L155" s="545"/>
      <c r="M155" s="536">
        <v>45047</v>
      </c>
      <c r="N155" s="502" t="s">
        <v>304</v>
      </c>
      <c r="O155" s="28" t="s">
        <v>42</v>
      </c>
      <c r="P155" s="28" t="s">
        <v>43</v>
      </c>
      <c r="Q155" s="28" t="s">
        <v>305</v>
      </c>
      <c r="R155" s="28" t="s">
        <v>306</v>
      </c>
      <c r="S155" s="28" t="s">
        <v>307</v>
      </c>
      <c r="T155" s="28">
        <v>6</v>
      </c>
      <c r="U155" s="4" t="s">
        <v>356</v>
      </c>
      <c r="V155" s="4" t="s">
        <v>357</v>
      </c>
      <c r="W155" s="15">
        <v>6</v>
      </c>
      <c r="X155" s="15">
        <v>6</v>
      </c>
      <c r="Y155" s="22">
        <v>1</v>
      </c>
      <c r="Z155" s="22">
        <v>1</v>
      </c>
      <c r="AA155" s="191"/>
      <c r="AB155" s="4" t="s">
        <v>311</v>
      </c>
      <c r="AC155" s="4" t="s">
        <v>50</v>
      </c>
      <c r="AD155" s="4"/>
      <c r="AE155" s="4"/>
      <c r="AF155" s="541"/>
      <c r="AG155" s="543"/>
      <c r="AH155" s="308" t="b">
        <f t="shared" si="2"/>
        <v>0</v>
      </c>
    </row>
    <row r="156" s="491" customFormat="1" ht="24" spans="1:34">
      <c r="A156" s="28">
        <v>153</v>
      </c>
      <c r="B156" s="28" t="s">
        <v>34</v>
      </c>
      <c r="C156" s="28" t="s">
        <v>35</v>
      </c>
      <c r="D156" s="28" t="s">
        <v>82</v>
      </c>
      <c r="E156" s="28" t="s">
        <v>258</v>
      </c>
      <c r="F156" s="28" t="s">
        <v>302</v>
      </c>
      <c r="G156" s="28" t="s">
        <v>170</v>
      </c>
      <c r="H156" s="545" t="s">
        <v>355</v>
      </c>
      <c r="I156" s="28">
        <v>1</v>
      </c>
      <c r="J156" s="28">
        <v>6</v>
      </c>
      <c r="K156" s="28">
        <v>6</v>
      </c>
      <c r="L156" s="545"/>
      <c r="M156" s="536">
        <v>45170</v>
      </c>
      <c r="N156" s="502" t="s">
        <v>54</v>
      </c>
      <c r="O156" s="28" t="s">
        <v>42</v>
      </c>
      <c r="P156" s="28" t="s">
        <v>43</v>
      </c>
      <c r="Q156" s="28" t="s">
        <v>305</v>
      </c>
      <c r="R156" s="28" t="s">
        <v>306</v>
      </c>
      <c r="S156" s="28" t="s">
        <v>307</v>
      </c>
      <c r="T156" s="28">
        <v>6</v>
      </c>
      <c r="U156" s="4" t="s">
        <v>359</v>
      </c>
      <c r="V156" s="4" t="s">
        <v>360</v>
      </c>
      <c r="W156" s="15">
        <v>6</v>
      </c>
      <c r="X156" s="15">
        <v>6</v>
      </c>
      <c r="Y156" s="22">
        <v>1</v>
      </c>
      <c r="Z156" s="22">
        <v>1</v>
      </c>
      <c r="AA156" s="191"/>
      <c r="AB156" s="4" t="s">
        <v>311</v>
      </c>
      <c r="AC156" s="4" t="s">
        <v>50</v>
      </c>
      <c r="AD156" s="4"/>
      <c r="AE156" s="4"/>
      <c r="AF156" s="541"/>
      <c r="AG156" s="543"/>
      <c r="AH156" s="308" t="b">
        <f t="shared" si="2"/>
        <v>0</v>
      </c>
    </row>
    <row r="157" s="491" customFormat="1" ht="24" spans="1:34">
      <c r="A157" s="28">
        <v>154</v>
      </c>
      <c r="B157" s="28" t="s">
        <v>34</v>
      </c>
      <c r="C157" s="28" t="s">
        <v>35</v>
      </c>
      <c r="D157" s="28" t="s">
        <v>82</v>
      </c>
      <c r="E157" s="28" t="s">
        <v>258</v>
      </c>
      <c r="F157" s="28" t="s">
        <v>314</v>
      </c>
      <c r="G157" s="28" t="s">
        <v>170</v>
      </c>
      <c r="H157" s="545" t="s">
        <v>358</v>
      </c>
      <c r="I157" s="28">
        <v>1</v>
      </c>
      <c r="J157" s="28">
        <v>6</v>
      </c>
      <c r="K157" s="28">
        <v>15</v>
      </c>
      <c r="L157" s="545"/>
      <c r="M157" s="536">
        <v>45170</v>
      </c>
      <c r="N157" s="502" t="s">
        <v>54</v>
      </c>
      <c r="O157" s="28" t="s">
        <v>42</v>
      </c>
      <c r="P157" s="28" t="s">
        <v>43</v>
      </c>
      <c r="Q157" s="28" t="s">
        <v>305</v>
      </c>
      <c r="R157" s="28" t="s">
        <v>306</v>
      </c>
      <c r="S157" s="28" t="s">
        <v>307</v>
      </c>
      <c r="T157" s="28">
        <v>6</v>
      </c>
      <c r="U157" s="4" t="s">
        <v>359</v>
      </c>
      <c r="V157" s="4" t="s">
        <v>360</v>
      </c>
      <c r="W157" s="15">
        <v>6</v>
      </c>
      <c r="X157" s="15">
        <v>6</v>
      </c>
      <c r="Y157" s="22">
        <v>1</v>
      </c>
      <c r="Z157" s="22">
        <v>1</v>
      </c>
      <c r="AA157" s="191"/>
      <c r="AB157" s="4" t="s">
        <v>311</v>
      </c>
      <c r="AC157" s="4" t="s">
        <v>50</v>
      </c>
      <c r="AD157" s="4"/>
      <c r="AE157" s="4"/>
      <c r="AF157" s="541"/>
      <c r="AG157" s="543"/>
      <c r="AH157" s="308" t="b">
        <f t="shared" si="2"/>
        <v>0</v>
      </c>
    </row>
    <row r="158" s="491" customFormat="1" ht="24" spans="1:34">
      <c r="A158" s="28">
        <v>155</v>
      </c>
      <c r="B158" s="28" t="s">
        <v>34</v>
      </c>
      <c r="C158" s="28" t="s">
        <v>35</v>
      </c>
      <c r="D158" s="28" t="s">
        <v>82</v>
      </c>
      <c r="E158" s="28" t="s">
        <v>320</v>
      </c>
      <c r="F158" s="28" t="s">
        <v>361</v>
      </c>
      <c r="G158" s="28" t="s">
        <v>170</v>
      </c>
      <c r="H158" s="545" t="s">
        <v>362</v>
      </c>
      <c r="I158" s="28">
        <v>1</v>
      </c>
      <c r="J158" s="28">
        <v>6</v>
      </c>
      <c r="K158" s="28">
        <v>3</v>
      </c>
      <c r="L158" s="545"/>
      <c r="M158" s="536">
        <v>45047</v>
      </c>
      <c r="N158" s="502" t="s">
        <v>304</v>
      </c>
      <c r="O158" s="28" t="s">
        <v>42</v>
      </c>
      <c r="P158" s="28" t="s">
        <v>43</v>
      </c>
      <c r="Q158" s="28" t="s">
        <v>305</v>
      </c>
      <c r="R158" s="28" t="s">
        <v>323</v>
      </c>
      <c r="S158" s="28" t="s">
        <v>307</v>
      </c>
      <c r="T158" s="28">
        <v>6</v>
      </c>
      <c r="U158" s="4" t="s">
        <v>363</v>
      </c>
      <c r="V158" s="4" t="s">
        <v>364</v>
      </c>
      <c r="W158" s="15">
        <v>6</v>
      </c>
      <c r="X158" s="15">
        <v>6</v>
      </c>
      <c r="Y158" s="22">
        <v>1</v>
      </c>
      <c r="Z158" s="22">
        <v>1</v>
      </c>
      <c r="AA158" s="191"/>
      <c r="AB158" s="4" t="s">
        <v>311</v>
      </c>
      <c r="AC158" s="4" t="s">
        <v>50</v>
      </c>
      <c r="AD158" s="4"/>
      <c r="AE158" s="4"/>
      <c r="AF158" s="541"/>
      <c r="AG158" s="543"/>
      <c r="AH158" s="308" t="b">
        <f t="shared" si="2"/>
        <v>0</v>
      </c>
    </row>
    <row r="159" s="491" customFormat="1" ht="24" spans="1:34">
      <c r="A159" s="28">
        <v>156</v>
      </c>
      <c r="B159" s="28" t="s">
        <v>34</v>
      </c>
      <c r="C159" s="28" t="s">
        <v>35</v>
      </c>
      <c r="D159" s="28" t="s">
        <v>82</v>
      </c>
      <c r="E159" s="28" t="s">
        <v>320</v>
      </c>
      <c r="F159" s="28" t="s">
        <v>321</v>
      </c>
      <c r="G159" s="28" t="s">
        <v>170</v>
      </c>
      <c r="H159" s="545" t="s">
        <v>365</v>
      </c>
      <c r="I159" s="28">
        <v>1</v>
      </c>
      <c r="J159" s="28">
        <v>6</v>
      </c>
      <c r="K159" s="28">
        <v>3</v>
      </c>
      <c r="L159" s="545"/>
      <c r="M159" s="536">
        <v>45047</v>
      </c>
      <c r="N159" s="502" t="s">
        <v>304</v>
      </c>
      <c r="O159" s="28" t="s">
        <v>42</v>
      </c>
      <c r="P159" s="28" t="s">
        <v>43</v>
      </c>
      <c r="Q159" s="28" t="s">
        <v>305</v>
      </c>
      <c r="R159" s="28" t="s">
        <v>323</v>
      </c>
      <c r="S159" s="28" t="s">
        <v>307</v>
      </c>
      <c r="T159" s="28">
        <v>6</v>
      </c>
      <c r="U159" s="4" t="s">
        <v>363</v>
      </c>
      <c r="V159" s="4" t="s">
        <v>364</v>
      </c>
      <c r="W159" s="15">
        <v>6</v>
      </c>
      <c r="X159" s="15">
        <v>6</v>
      </c>
      <c r="Y159" s="22">
        <v>1</v>
      </c>
      <c r="Z159" s="22">
        <v>1</v>
      </c>
      <c r="AA159" s="191"/>
      <c r="AB159" s="4" t="s">
        <v>366</v>
      </c>
      <c r="AC159" s="4" t="s">
        <v>50</v>
      </c>
      <c r="AD159" s="4"/>
      <c r="AE159" s="4"/>
      <c r="AF159" s="541"/>
      <c r="AG159" s="543"/>
      <c r="AH159" s="308" t="b">
        <f t="shared" si="2"/>
        <v>0</v>
      </c>
    </row>
    <row r="160" s="491" customFormat="1" ht="24" spans="1:34">
      <c r="A160" s="28">
        <v>157</v>
      </c>
      <c r="B160" s="28" t="s">
        <v>34</v>
      </c>
      <c r="C160" s="28" t="s">
        <v>35</v>
      </c>
      <c r="D160" s="28" t="s">
        <v>82</v>
      </c>
      <c r="E160" s="28" t="s">
        <v>320</v>
      </c>
      <c r="F160" s="28" t="s">
        <v>367</v>
      </c>
      <c r="G160" s="28" t="s">
        <v>170</v>
      </c>
      <c r="H160" s="545" t="s">
        <v>368</v>
      </c>
      <c r="I160" s="28">
        <v>1</v>
      </c>
      <c r="J160" s="28">
        <v>3</v>
      </c>
      <c r="K160" s="28">
        <v>17</v>
      </c>
      <c r="L160" s="545"/>
      <c r="M160" s="536">
        <v>45047</v>
      </c>
      <c r="N160" s="502" t="s">
        <v>304</v>
      </c>
      <c r="O160" s="28" t="s">
        <v>42</v>
      </c>
      <c r="P160" s="28" t="s">
        <v>43</v>
      </c>
      <c r="Q160" s="28" t="s">
        <v>305</v>
      </c>
      <c r="R160" s="28" t="s">
        <v>328</v>
      </c>
      <c r="S160" s="28" t="s">
        <v>307</v>
      </c>
      <c r="T160" s="28">
        <v>3</v>
      </c>
      <c r="U160" s="4" t="s">
        <v>363</v>
      </c>
      <c r="V160" s="4" t="s">
        <v>364</v>
      </c>
      <c r="W160" s="15">
        <v>3</v>
      </c>
      <c r="X160" s="15">
        <v>3</v>
      </c>
      <c r="Y160" s="22">
        <v>1</v>
      </c>
      <c r="Z160" s="22">
        <v>1</v>
      </c>
      <c r="AA160" s="191"/>
      <c r="AB160" s="4" t="s">
        <v>366</v>
      </c>
      <c r="AC160" s="4" t="s">
        <v>50</v>
      </c>
      <c r="AD160" s="4"/>
      <c r="AE160" s="4"/>
      <c r="AF160" s="541"/>
      <c r="AG160" s="543"/>
      <c r="AH160" s="308" t="b">
        <f t="shared" si="2"/>
        <v>0</v>
      </c>
    </row>
    <row r="161" s="491" customFormat="1" ht="24" spans="1:34">
      <c r="A161" s="28">
        <v>158</v>
      </c>
      <c r="B161" s="28" t="s">
        <v>34</v>
      </c>
      <c r="C161" s="28" t="s">
        <v>35</v>
      </c>
      <c r="D161" s="28" t="s">
        <v>82</v>
      </c>
      <c r="E161" s="28" t="s">
        <v>320</v>
      </c>
      <c r="F161" s="28" t="s">
        <v>326</v>
      </c>
      <c r="G161" s="28" t="s">
        <v>170</v>
      </c>
      <c r="H161" s="545" t="s">
        <v>369</v>
      </c>
      <c r="I161" s="28">
        <v>1</v>
      </c>
      <c r="J161" s="28">
        <v>3</v>
      </c>
      <c r="K161" s="28">
        <v>17</v>
      </c>
      <c r="L161" s="545"/>
      <c r="M161" s="536">
        <v>45047</v>
      </c>
      <c r="N161" s="502" t="s">
        <v>304</v>
      </c>
      <c r="O161" s="28" t="s">
        <v>42</v>
      </c>
      <c r="P161" s="28" t="s">
        <v>43</v>
      </c>
      <c r="Q161" s="28" t="s">
        <v>305</v>
      </c>
      <c r="R161" s="28" t="s">
        <v>328</v>
      </c>
      <c r="S161" s="28" t="s">
        <v>307</v>
      </c>
      <c r="T161" s="28">
        <v>3</v>
      </c>
      <c r="U161" s="4" t="s">
        <v>363</v>
      </c>
      <c r="V161" s="4" t="s">
        <v>364</v>
      </c>
      <c r="W161" s="15">
        <v>3</v>
      </c>
      <c r="X161" s="15">
        <v>3</v>
      </c>
      <c r="Y161" s="22">
        <v>1</v>
      </c>
      <c r="Z161" s="22">
        <v>1</v>
      </c>
      <c r="AA161" s="191"/>
      <c r="AB161" s="4" t="s">
        <v>370</v>
      </c>
      <c r="AC161" s="4" t="s">
        <v>50</v>
      </c>
      <c r="AD161" s="4"/>
      <c r="AE161" s="4"/>
      <c r="AF161" s="541"/>
      <c r="AG161" s="543"/>
      <c r="AH161" s="308" t="b">
        <f t="shared" si="2"/>
        <v>0</v>
      </c>
    </row>
    <row r="162" s="491" customFormat="1" ht="24" spans="1:34">
      <c r="A162" s="28">
        <v>159</v>
      </c>
      <c r="B162" s="28" t="s">
        <v>34</v>
      </c>
      <c r="C162" s="28" t="s">
        <v>35</v>
      </c>
      <c r="D162" s="28" t="s">
        <v>228</v>
      </c>
      <c r="E162" s="28" t="s">
        <v>258</v>
      </c>
      <c r="F162" s="28" t="s">
        <v>371</v>
      </c>
      <c r="G162" s="28" t="s">
        <v>170</v>
      </c>
      <c r="H162" s="545" t="s">
        <v>372</v>
      </c>
      <c r="I162" s="28">
        <v>1</v>
      </c>
      <c r="J162" s="28">
        <v>3</v>
      </c>
      <c r="K162" s="28">
        <v>3</v>
      </c>
      <c r="L162" s="545"/>
      <c r="M162" s="536">
        <v>45047</v>
      </c>
      <c r="N162" s="502" t="s">
        <v>304</v>
      </c>
      <c r="O162" s="28" t="s">
        <v>42</v>
      </c>
      <c r="P162" s="28" t="s">
        <v>43</v>
      </c>
      <c r="Q162" s="28" t="s">
        <v>305</v>
      </c>
      <c r="R162" s="28" t="s">
        <v>331</v>
      </c>
      <c r="S162" s="28" t="s">
        <v>307</v>
      </c>
      <c r="T162" s="28">
        <v>3</v>
      </c>
      <c r="U162" s="4" t="s">
        <v>373</v>
      </c>
      <c r="V162" s="4" t="s">
        <v>374</v>
      </c>
      <c r="W162" s="15">
        <v>3</v>
      </c>
      <c r="X162" s="15">
        <v>3</v>
      </c>
      <c r="Y162" s="22">
        <v>1</v>
      </c>
      <c r="Z162" s="22">
        <v>1</v>
      </c>
      <c r="AA162" s="191"/>
      <c r="AB162" s="4" t="s">
        <v>370</v>
      </c>
      <c r="AC162" s="4" t="s">
        <v>50</v>
      </c>
      <c r="AD162" s="4"/>
      <c r="AE162" s="4"/>
      <c r="AF162" s="541"/>
      <c r="AG162" s="543"/>
      <c r="AH162" s="308" t="b">
        <f t="shared" si="2"/>
        <v>0</v>
      </c>
    </row>
    <row r="163" s="356" customFormat="1" ht="24" spans="1:34">
      <c r="A163" s="28">
        <v>160</v>
      </c>
      <c r="B163" s="28" t="s">
        <v>34</v>
      </c>
      <c r="C163" s="28" t="s">
        <v>35</v>
      </c>
      <c r="D163" s="28" t="s">
        <v>228</v>
      </c>
      <c r="E163" s="28" t="s">
        <v>258</v>
      </c>
      <c r="F163" s="28" t="s">
        <v>371</v>
      </c>
      <c r="G163" s="28" t="s">
        <v>170</v>
      </c>
      <c r="H163" s="545" t="s">
        <v>372</v>
      </c>
      <c r="I163" s="28">
        <v>1</v>
      </c>
      <c r="J163" s="28">
        <v>3</v>
      </c>
      <c r="K163" s="28">
        <v>3</v>
      </c>
      <c r="L163" s="545"/>
      <c r="M163" s="536">
        <v>45170</v>
      </c>
      <c r="N163" s="502" t="s">
        <v>54</v>
      </c>
      <c r="O163" s="28" t="s">
        <v>42</v>
      </c>
      <c r="P163" s="28" t="s">
        <v>43</v>
      </c>
      <c r="Q163" s="28" t="s">
        <v>305</v>
      </c>
      <c r="R163" s="28" t="s">
        <v>331</v>
      </c>
      <c r="S163" s="28" t="s">
        <v>307</v>
      </c>
      <c r="T163" s="28">
        <v>3</v>
      </c>
      <c r="U163" s="4" t="s">
        <v>375</v>
      </c>
      <c r="V163" s="4" t="s">
        <v>376</v>
      </c>
      <c r="W163" s="15">
        <v>3</v>
      </c>
      <c r="X163" s="15">
        <v>3</v>
      </c>
      <c r="Y163" s="22">
        <v>1</v>
      </c>
      <c r="Z163" s="22">
        <v>1</v>
      </c>
      <c r="AA163" s="191"/>
      <c r="AB163" s="4" t="s">
        <v>377</v>
      </c>
      <c r="AC163" s="4" t="s">
        <v>50</v>
      </c>
      <c r="AD163" s="4"/>
      <c r="AE163" s="4"/>
      <c r="AF163" s="541"/>
      <c r="AG163" s="543"/>
      <c r="AH163" s="308" t="b">
        <f t="shared" si="2"/>
        <v>0</v>
      </c>
    </row>
    <row r="164" s="356" customFormat="1" ht="36" spans="1:34">
      <c r="A164" s="28">
        <v>161</v>
      </c>
      <c r="B164" s="28" t="s">
        <v>34</v>
      </c>
      <c r="C164" s="28" t="s">
        <v>35</v>
      </c>
      <c r="D164" s="28" t="s">
        <v>228</v>
      </c>
      <c r="E164" s="28" t="s">
        <v>258</v>
      </c>
      <c r="F164" s="28" t="s">
        <v>329</v>
      </c>
      <c r="G164" s="28" t="s">
        <v>170</v>
      </c>
      <c r="H164" s="545" t="s">
        <v>378</v>
      </c>
      <c r="I164" s="28">
        <v>1</v>
      </c>
      <c r="J164" s="28">
        <v>3</v>
      </c>
      <c r="K164" s="28">
        <v>17</v>
      </c>
      <c r="L164" s="545"/>
      <c r="M164" s="536">
        <v>45047</v>
      </c>
      <c r="N164" s="502" t="s">
        <v>304</v>
      </c>
      <c r="O164" s="28" t="s">
        <v>42</v>
      </c>
      <c r="P164" s="28" t="s">
        <v>43</v>
      </c>
      <c r="Q164" s="28" t="s">
        <v>305</v>
      </c>
      <c r="R164" s="28" t="s">
        <v>331</v>
      </c>
      <c r="S164" s="28" t="s">
        <v>307</v>
      </c>
      <c r="T164" s="28">
        <v>3</v>
      </c>
      <c r="U164" s="4" t="s">
        <v>373</v>
      </c>
      <c r="V164" s="4" t="s">
        <v>374</v>
      </c>
      <c r="W164" s="15">
        <v>3</v>
      </c>
      <c r="X164" s="15">
        <v>3</v>
      </c>
      <c r="Y164" s="22">
        <v>1</v>
      </c>
      <c r="Z164" s="22">
        <v>1</v>
      </c>
      <c r="AA164" s="191"/>
      <c r="AB164" s="4" t="s">
        <v>377</v>
      </c>
      <c r="AC164" s="4" t="s">
        <v>50</v>
      </c>
      <c r="AD164" s="4"/>
      <c r="AE164" s="4"/>
      <c r="AF164" s="541"/>
      <c r="AG164" s="543"/>
      <c r="AH164" s="308" t="b">
        <f t="shared" si="2"/>
        <v>0</v>
      </c>
    </row>
    <row r="165" s="491" customFormat="1" ht="36" spans="1:34">
      <c r="A165" s="28">
        <v>162</v>
      </c>
      <c r="B165" s="28" t="s">
        <v>34</v>
      </c>
      <c r="C165" s="28" t="s">
        <v>35</v>
      </c>
      <c r="D165" s="28" t="s">
        <v>228</v>
      </c>
      <c r="E165" s="28" t="s">
        <v>258</v>
      </c>
      <c r="F165" s="28" t="s">
        <v>329</v>
      </c>
      <c r="G165" s="28" t="s">
        <v>170</v>
      </c>
      <c r="H165" s="545" t="s">
        <v>378</v>
      </c>
      <c r="I165" s="28">
        <v>1</v>
      </c>
      <c r="J165" s="28">
        <v>3</v>
      </c>
      <c r="K165" s="28">
        <v>17</v>
      </c>
      <c r="L165" s="545"/>
      <c r="M165" s="536">
        <v>45170</v>
      </c>
      <c r="N165" s="502" t="s">
        <v>54</v>
      </c>
      <c r="O165" s="28" t="s">
        <v>42</v>
      </c>
      <c r="P165" s="28" t="s">
        <v>43</v>
      </c>
      <c r="Q165" s="28" t="s">
        <v>305</v>
      </c>
      <c r="R165" s="28" t="s">
        <v>331</v>
      </c>
      <c r="S165" s="28" t="s">
        <v>307</v>
      </c>
      <c r="T165" s="28">
        <v>3</v>
      </c>
      <c r="U165" s="4" t="s">
        <v>375</v>
      </c>
      <c r="V165" s="4" t="s">
        <v>376</v>
      </c>
      <c r="W165" s="15">
        <v>3</v>
      </c>
      <c r="X165" s="15">
        <v>3</v>
      </c>
      <c r="Y165" s="22">
        <v>1</v>
      </c>
      <c r="Z165" s="22">
        <v>1</v>
      </c>
      <c r="AA165" s="191"/>
      <c r="AB165" s="4" t="s">
        <v>318</v>
      </c>
      <c r="AC165" s="4" t="s">
        <v>50</v>
      </c>
      <c r="AD165" s="4"/>
      <c r="AE165" s="4"/>
      <c r="AF165" s="541"/>
      <c r="AG165" s="543"/>
      <c r="AH165" s="308" t="b">
        <f t="shared" si="2"/>
        <v>0</v>
      </c>
    </row>
    <row r="166" s="491" customFormat="1" ht="24" spans="1:34">
      <c r="A166" s="28">
        <v>163</v>
      </c>
      <c r="B166" s="28" t="s">
        <v>34</v>
      </c>
      <c r="C166" s="28" t="s">
        <v>35</v>
      </c>
      <c r="D166" s="28" t="s">
        <v>228</v>
      </c>
      <c r="E166" s="28" t="s">
        <v>275</v>
      </c>
      <c r="F166" s="28" t="s">
        <v>379</v>
      </c>
      <c r="G166" s="28" t="s">
        <v>170</v>
      </c>
      <c r="H166" s="545" t="s">
        <v>380</v>
      </c>
      <c r="I166" s="28">
        <v>1</v>
      </c>
      <c r="J166" s="28">
        <v>6</v>
      </c>
      <c r="K166" s="28">
        <v>17</v>
      </c>
      <c r="L166" s="545"/>
      <c r="M166" s="536">
        <v>45047</v>
      </c>
      <c r="N166" s="502" t="s">
        <v>304</v>
      </c>
      <c r="O166" s="28" t="s">
        <v>42</v>
      </c>
      <c r="P166" s="28" t="s">
        <v>43</v>
      </c>
      <c r="Q166" s="28" t="s">
        <v>305</v>
      </c>
      <c r="R166" s="28" t="s">
        <v>331</v>
      </c>
      <c r="S166" s="28" t="s">
        <v>307</v>
      </c>
      <c r="T166" s="28">
        <v>6</v>
      </c>
      <c r="U166" s="4" t="s">
        <v>381</v>
      </c>
      <c r="V166" s="4" t="s">
        <v>382</v>
      </c>
      <c r="W166" s="15">
        <v>6</v>
      </c>
      <c r="X166" s="15">
        <v>6</v>
      </c>
      <c r="Y166" s="22">
        <v>1</v>
      </c>
      <c r="Z166" s="22">
        <v>1</v>
      </c>
      <c r="AA166" s="191" t="s">
        <v>383</v>
      </c>
      <c r="AB166" s="4" t="s">
        <v>319</v>
      </c>
      <c r="AC166" s="4" t="s">
        <v>50</v>
      </c>
      <c r="AD166" s="4"/>
      <c r="AE166" s="4"/>
      <c r="AF166" s="541"/>
      <c r="AG166" s="549" t="s">
        <v>313</v>
      </c>
      <c r="AH166" s="308" t="b">
        <f t="shared" si="2"/>
        <v>0</v>
      </c>
    </row>
    <row r="167" s="491" customFormat="1" ht="36" spans="1:34">
      <c r="A167" s="28">
        <v>164</v>
      </c>
      <c r="B167" s="28" t="s">
        <v>34</v>
      </c>
      <c r="C167" s="28" t="s">
        <v>35</v>
      </c>
      <c r="D167" s="28" t="s">
        <v>36</v>
      </c>
      <c r="E167" s="28" t="s">
        <v>37</v>
      </c>
      <c r="F167" s="28" t="s">
        <v>347</v>
      </c>
      <c r="G167" s="28" t="s">
        <v>39</v>
      </c>
      <c r="H167" s="28" t="s">
        <v>384</v>
      </c>
      <c r="I167" s="28">
        <v>20</v>
      </c>
      <c r="J167" s="28">
        <v>119</v>
      </c>
      <c r="K167" s="28">
        <v>1</v>
      </c>
      <c r="L167" s="28"/>
      <c r="M167" s="536">
        <v>45047</v>
      </c>
      <c r="N167" s="502" t="s">
        <v>304</v>
      </c>
      <c r="O167" s="28" t="s">
        <v>42</v>
      </c>
      <c r="P167" s="28" t="s">
        <v>43</v>
      </c>
      <c r="Q167" s="28" t="s">
        <v>305</v>
      </c>
      <c r="R167" s="28" t="s">
        <v>328</v>
      </c>
      <c r="S167" s="28" t="s">
        <v>307</v>
      </c>
      <c r="T167" s="28">
        <v>119</v>
      </c>
      <c r="U167" s="4" t="s">
        <v>349</v>
      </c>
      <c r="V167" s="4" t="s">
        <v>350</v>
      </c>
      <c r="W167" s="15">
        <v>119</v>
      </c>
      <c r="X167" s="15">
        <v>119</v>
      </c>
      <c r="Y167" s="22">
        <v>1</v>
      </c>
      <c r="Z167" s="22">
        <v>1</v>
      </c>
      <c r="AA167" s="191"/>
      <c r="AB167" s="4" t="s">
        <v>385</v>
      </c>
      <c r="AC167" s="4" t="s">
        <v>50</v>
      </c>
      <c r="AD167" s="4"/>
      <c r="AE167" s="4"/>
      <c r="AF167" s="541"/>
      <c r="AG167" s="543"/>
      <c r="AH167" s="308" t="b">
        <f t="shared" si="2"/>
        <v>0</v>
      </c>
    </row>
    <row r="168" s="491" customFormat="1" ht="36" spans="1:34">
      <c r="A168" s="28">
        <v>165</v>
      </c>
      <c r="B168" s="28" t="s">
        <v>34</v>
      </c>
      <c r="C168" s="28" t="s">
        <v>35</v>
      </c>
      <c r="D168" s="28" t="s">
        <v>36</v>
      </c>
      <c r="E168" s="28" t="s">
        <v>37</v>
      </c>
      <c r="F168" s="28" t="s">
        <v>347</v>
      </c>
      <c r="G168" s="28" t="s">
        <v>39</v>
      </c>
      <c r="H168" s="28" t="s">
        <v>384</v>
      </c>
      <c r="I168" s="28">
        <v>20</v>
      </c>
      <c r="J168" s="28">
        <v>119</v>
      </c>
      <c r="K168" s="28">
        <v>1</v>
      </c>
      <c r="L168" s="28"/>
      <c r="M168" s="536">
        <v>45170</v>
      </c>
      <c r="N168" s="502" t="s">
        <v>54</v>
      </c>
      <c r="O168" s="28" t="s">
        <v>42</v>
      </c>
      <c r="P168" s="28" t="s">
        <v>43</v>
      </c>
      <c r="Q168" s="28" t="s">
        <v>305</v>
      </c>
      <c r="R168" s="28" t="s">
        <v>328</v>
      </c>
      <c r="S168" s="28" t="s">
        <v>307</v>
      </c>
      <c r="T168" s="28">
        <v>119</v>
      </c>
      <c r="U168" s="4" t="s">
        <v>351</v>
      </c>
      <c r="V168" s="4" t="s">
        <v>352</v>
      </c>
      <c r="W168" s="15">
        <v>119</v>
      </c>
      <c r="X168" s="15">
        <v>119</v>
      </c>
      <c r="Y168" s="22">
        <v>1</v>
      </c>
      <c r="Z168" s="22">
        <v>1</v>
      </c>
      <c r="AA168" s="191"/>
      <c r="AB168" s="4" t="s">
        <v>386</v>
      </c>
      <c r="AC168" s="4" t="s">
        <v>50</v>
      </c>
      <c r="AD168" s="4"/>
      <c r="AE168" s="4"/>
      <c r="AF168" s="541"/>
      <c r="AG168" s="543"/>
      <c r="AH168" s="308" t="b">
        <f t="shared" si="2"/>
        <v>0</v>
      </c>
    </row>
    <row r="169" s="491" customFormat="1" ht="36" spans="1:34">
      <c r="A169" s="28">
        <v>166</v>
      </c>
      <c r="B169" s="28" t="s">
        <v>34</v>
      </c>
      <c r="C169" s="28" t="s">
        <v>35</v>
      </c>
      <c r="D169" s="28" t="s">
        <v>36</v>
      </c>
      <c r="E169" s="28" t="s">
        <v>37</v>
      </c>
      <c r="F169" s="28" t="s">
        <v>353</v>
      </c>
      <c r="G169" s="28" t="s">
        <v>39</v>
      </c>
      <c r="H169" s="28" t="s">
        <v>387</v>
      </c>
      <c r="I169" s="28">
        <v>17</v>
      </c>
      <c r="J169" s="28">
        <v>99</v>
      </c>
      <c r="K169" s="28">
        <v>1</v>
      </c>
      <c r="L169" s="28"/>
      <c r="M169" s="536">
        <v>45047</v>
      </c>
      <c r="N169" s="502" t="s">
        <v>304</v>
      </c>
      <c r="O169" s="28" t="s">
        <v>42</v>
      </c>
      <c r="P169" s="28" t="s">
        <v>43</v>
      </c>
      <c r="Q169" s="28" t="s">
        <v>305</v>
      </c>
      <c r="R169" s="28" t="s">
        <v>328</v>
      </c>
      <c r="S169" s="28" t="s">
        <v>307</v>
      </c>
      <c r="T169" s="28">
        <v>99</v>
      </c>
      <c r="U169" s="4" t="s">
        <v>349</v>
      </c>
      <c r="V169" s="4" t="s">
        <v>350</v>
      </c>
      <c r="W169" s="15">
        <v>99</v>
      </c>
      <c r="X169" s="15">
        <v>99</v>
      </c>
      <c r="Y169" s="22">
        <v>1</v>
      </c>
      <c r="Z169" s="22">
        <v>1</v>
      </c>
      <c r="AA169" s="191"/>
      <c r="AB169" s="4" t="s">
        <v>318</v>
      </c>
      <c r="AC169" s="4" t="s">
        <v>50</v>
      </c>
      <c r="AD169" s="4"/>
      <c r="AE169" s="4"/>
      <c r="AF169" s="541"/>
      <c r="AG169" s="543"/>
      <c r="AH169" s="308" t="b">
        <f t="shared" si="2"/>
        <v>0</v>
      </c>
    </row>
    <row r="170" s="491" customFormat="1" ht="36" spans="1:34">
      <c r="A170" s="28">
        <v>167</v>
      </c>
      <c r="B170" s="28" t="s">
        <v>34</v>
      </c>
      <c r="C170" s="28" t="s">
        <v>35</v>
      </c>
      <c r="D170" s="28" t="s">
        <v>36</v>
      </c>
      <c r="E170" s="28" t="s">
        <v>37</v>
      </c>
      <c r="F170" s="28" t="s">
        <v>353</v>
      </c>
      <c r="G170" s="28" t="s">
        <v>39</v>
      </c>
      <c r="H170" s="28" t="s">
        <v>387</v>
      </c>
      <c r="I170" s="28">
        <v>17</v>
      </c>
      <c r="J170" s="28">
        <v>99</v>
      </c>
      <c r="K170" s="28">
        <v>1</v>
      </c>
      <c r="L170" s="28"/>
      <c r="M170" s="536">
        <v>45170</v>
      </c>
      <c r="N170" s="502" t="s">
        <v>54</v>
      </c>
      <c r="O170" s="28" t="s">
        <v>42</v>
      </c>
      <c r="P170" s="28" t="s">
        <v>43</v>
      </c>
      <c r="Q170" s="28" t="s">
        <v>305</v>
      </c>
      <c r="R170" s="28" t="s">
        <v>328</v>
      </c>
      <c r="S170" s="28" t="s">
        <v>307</v>
      </c>
      <c r="T170" s="28">
        <v>99</v>
      </c>
      <c r="U170" s="4" t="s">
        <v>351</v>
      </c>
      <c r="V170" s="4" t="s">
        <v>352</v>
      </c>
      <c r="W170" s="15">
        <v>99</v>
      </c>
      <c r="X170" s="15">
        <v>99</v>
      </c>
      <c r="Y170" s="22">
        <v>1</v>
      </c>
      <c r="Z170" s="22">
        <v>1</v>
      </c>
      <c r="AA170" s="191"/>
      <c r="AB170" s="4" t="s">
        <v>319</v>
      </c>
      <c r="AC170" s="4" t="s">
        <v>50</v>
      </c>
      <c r="AD170" s="4"/>
      <c r="AE170" s="4"/>
      <c r="AF170" s="541"/>
      <c r="AG170" s="543"/>
      <c r="AH170" s="308" t="b">
        <f t="shared" si="2"/>
        <v>0</v>
      </c>
    </row>
    <row r="171" s="491" customFormat="1" ht="96" spans="1:34">
      <c r="A171" s="28">
        <v>168</v>
      </c>
      <c r="B171" s="28" t="s">
        <v>34</v>
      </c>
      <c r="C171" s="28" t="s">
        <v>35</v>
      </c>
      <c r="D171" s="28" t="s">
        <v>82</v>
      </c>
      <c r="E171" s="28" t="s">
        <v>258</v>
      </c>
      <c r="F171" s="28" t="s">
        <v>302</v>
      </c>
      <c r="G171" s="28" t="s">
        <v>39</v>
      </c>
      <c r="H171" s="545" t="s">
        <v>388</v>
      </c>
      <c r="I171" s="28">
        <v>56</v>
      </c>
      <c r="J171" s="28">
        <v>305</v>
      </c>
      <c r="K171" s="28">
        <v>17</v>
      </c>
      <c r="L171" s="545"/>
      <c r="M171" s="536">
        <v>45047</v>
      </c>
      <c r="N171" s="502" t="s">
        <v>304</v>
      </c>
      <c r="O171" s="28" t="s">
        <v>42</v>
      </c>
      <c r="P171" s="28" t="s">
        <v>43</v>
      </c>
      <c r="Q171" s="28" t="s">
        <v>305</v>
      </c>
      <c r="R171" s="28" t="s">
        <v>306</v>
      </c>
      <c r="S171" s="28" t="s">
        <v>307</v>
      </c>
      <c r="T171" s="28">
        <v>305</v>
      </c>
      <c r="U171" s="4" t="s">
        <v>356</v>
      </c>
      <c r="V171" s="4" t="s">
        <v>357</v>
      </c>
      <c r="W171" s="15">
        <v>305</v>
      </c>
      <c r="X171" s="15">
        <v>305</v>
      </c>
      <c r="Y171" s="22">
        <v>1</v>
      </c>
      <c r="Z171" s="22">
        <v>1</v>
      </c>
      <c r="AA171" s="191"/>
      <c r="AB171" s="4" t="s">
        <v>385</v>
      </c>
      <c r="AC171" s="4" t="s">
        <v>50</v>
      </c>
      <c r="AD171" s="4"/>
      <c r="AE171" s="4"/>
      <c r="AF171" s="541"/>
      <c r="AG171" s="543"/>
      <c r="AH171" s="308" t="b">
        <f t="shared" si="2"/>
        <v>0</v>
      </c>
    </row>
    <row r="172" s="491" customFormat="1" ht="96" spans="1:34">
      <c r="A172" s="28">
        <v>169</v>
      </c>
      <c r="B172" s="28" t="s">
        <v>34</v>
      </c>
      <c r="C172" s="28" t="s">
        <v>35</v>
      </c>
      <c r="D172" s="28" t="s">
        <v>82</v>
      </c>
      <c r="E172" s="28" t="s">
        <v>258</v>
      </c>
      <c r="F172" s="28" t="s">
        <v>314</v>
      </c>
      <c r="G172" s="28" t="s">
        <v>39</v>
      </c>
      <c r="H172" s="545" t="s">
        <v>389</v>
      </c>
      <c r="I172" s="28">
        <v>56</v>
      </c>
      <c r="J172" s="28">
        <v>294</v>
      </c>
      <c r="K172" s="28">
        <v>17</v>
      </c>
      <c r="L172" s="545"/>
      <c r="M172" s="536">
        <v>45047</v>
      </c>
      <c r="N172" s="502" t="s">
        <v>304</v>
      </c>
      <c r="O172" s="28" t="s">
        <v>42</v>
      </c>
      <c r="P172" s="546" t="s">
        <v>43</v>
      </c>
      <c r="Q172" s="28" t="s">
        <v>305</v>
      </c>
      <c r="R172" s="28" t="s">
        <v>306</v>
      </c>
      <c r="S172" s="28" t="s">
        <v>307</v>
      </c>
      <c r="T172" s="28">
        <v>294</v>
      </c>
      <c r="U172" s="4" t="s">
        <v>356</v>
      </c>
      <c r="V172" s="4" t="s">
        <v>357</v>
      </c>
      <c r="W172" s="15">
        <v>294</v>
      </c>
      <c r="X172" s="15">
        <v>294</v>
      </c>
      <c r="Y172" s="22">
        <v>1</v>
      </c>
      <c r="Z172" s="22">
        <v>1</v>
      </c>
      <c r="AA172" s="191"/>
      <c r="AB172" s="4" t="s">
        <v>386</v>
      </c>
      <c r="AC172" s="4" t="s">
        <v>50</v>
      </c>
      <c r="AD172" s="4"/>
      <c r="AE172" s="4"/>
      <c r="AF172" s="541"/>
      <c r="AG172" s="543"/>
      <c r="AH172" s="308" t="b">
        <f t="shared" si="2"/>
        <v>0</v>
      </c>
    </row>
    <row r="173" s="491" customFormat="1" ht="96" spans="1:34">
      <c r="A173" s="28">
        <v>170</v>
      </c>
      <c r="B173" s="28" t="s">
        <v>34</v>
      </c>
      <c r="C173" s="28" t="s">
        <v>35</v>
      </c>
      <c r="D173" s="28" t="s">
        <v>82</v>
      </c>
      <c r="E173" s="28" t="s">
        <v>258</v>
      </c>
      <c r="F173" s="28" t="s">
        <v>302</v>
      </c>
      <c r="G173" s="28" t="s">
        <v>39</v>
      </c>
      <c r="H173" s="545" t="s">
        <v>388</v>
      </c>
      <c r="I173" s="28">
        <v>56</v>
      </c>
      <c r="J173" s="28">
        <v>305</v>
      </c>
      <c r="K173" s="28">
        <v>17</v>
      </c>
      <c r="L173" s="545"/>
      <c r="M173" s="536">
        <v>45170</v>
      </c>
      <c r="N173" s="502" t="s">
        <v>54</v>
      </c>
      <c r="O173" s="28" t="s">
        <v>42</v>
      </c>
      <c r="P173" s="28" t="s">
        <v>43</v>
      </c>
      <c r="Q173" s="28" t="s">
        <v>305</v>
      </c>
      <c r="R173" s="28" t="s">
        <v>306</v>
      </c>
      <c r="S173" s="28" t="s">
        <v>307</v>
      </c>
      <c r="T173" s="28">
        <v>305</v>
      </c>
      <c r="U173" s="4" t="s">
        <v>359</v>
      </c>
      <c r="V173" s="4" t="s">
        <v>360</v>
      </c>
      <c r="W173" s="15">
        <v>305</v>
      </c>
      <c r="X173" s="15">
        <v>305</v>
      </c>
      <c r="Y173" s="22">
        <v>1</v>
      </c>
      <c r="Z173" s="22">
        <v>1</v>
      </c>
      <c r="AA173" s="191"/>
      <c r="AB173" s="4" t="s">
        <v>390</v>
      </c>
      <c r="AC173" s="4" t="s">
        <v>50</v>
      </c>
      <c r="AD173" s="4"/>
      <c r="AE173" s="4"/>
      <c r="AF173" s="541"/>
      <c r="AG173" s="543"/>
      <c r="AH173" s="308" t="b">
        <f t="shared" si="2"/>
        <v>0</v>
      </c>
    </row>
    <row r="174" s="491" customFormat="1" ht="96" spans="1:34">
      <c r="A174" s="28">
        <v>171</v>
      </c>
      <c r="B174" s="28" t="s">
        <v>34</v>
      </c>
      <c r="C174" s="28" t="s">
        <v>35</v>
      </c>
      <c r="D174" s="28" t="s">
        <v>82</v>
      </c>
      <c r="E174" s="28" t="s">
        <v>258</v>
      </c>
      <c r="F174" s="28" t="s">
        <v>314</v>
      </c>
      <c r="G174" s="28" t="s">
        <v>39</v>
      </c>
      <c r="H174" s="545" t="s">
        <v>389</v>
      </c>
      <c r="I174" s="28">
        <v>56</v>
      </c>
      <c r="J174" s="28">
        <v>294</v>
      </c>
      <c r="K174" s="28">
        <v>17</v>
      </c>
      <c r="L174" s="545"/>
      <c r="M174" s="536">
        <v>45170</v>
      </c>
      <c r="N174" s="502" t="s">
        <v>54</v>
      </c>
      <c r="O174" s="28" t="s">
        <v>42</v>
      </c>
      <c r="P174" s="546" t="s">
        <v>43</v>
      </c>
      <c r="Q174" s="28" t="s">
        <v>305</v>
      </c>
      <c r="R174" s="28" t="s">
        <v>306</v>
      </c>
      <c r="S174" s="28" t="s">
        <v>307</v>
      </c>
      <c r="T174" s="28">
        <v>294</v>
      </c>
      <c r="U174" s="4" t="s">
        <v>359</v>
      </c>
      <c r="V174" s="4" t="s">
        <v>360</v>
      </c>
      <c r="W174" s="15">
        <v>294</v>
      </c>
      <c r="X174" s="15">
        <v>294</v>
      </c>
      <c r="Y174" s="22">
        <v>1</v>
      </c>
      <c r="Z174" s="22">
        <v>1</v>
      </c>
      <c r="AA174" s="191"/>
      <c r="AB174" s="4" t="s">
        <v>390</v>
      </c>
      <c r="AC174" s="4" t="s">
        <v>50</v>
      </c>
      <c r="AD174" s="4"/>
      <c r="AE174" s="4"/>
      <c r="AF174" s="541"/>
      <c r="AG174" s="543"/>
      <c r="AH174" s="308" t="b">
        <f t="shared" si="2"/>
        <v>0</v>
      </c>
    </row>
    <row r="175" s="491" customFormat="1" ht="36" spans="1:34">
      <c r="A175" s="28">
        <v>172</v>
      </c>
      <c r="B175" s="28" t="s">
        <v>34</v>
      </c>
      <c r="C175" s="28" t="s">
        <v>35</v>
      </c>
      <c r="D175" s="28" t="s">
        <v>82</v>
      </c>
      <c r="E175" s="28" t="s">
        <v>320</v>
      </c>
      <c r="F175" s="28" t="s">
        <v>361</v>
      </c>
      <c r="G175" s="28" t="s">
        <v>39</v>
      </c>
      <c r="H175" s="545" t="s">
        <v>391</v>
      </c>
      <c r="I175" s="28">
        <v>21</v>
      </c>
      <c r="J175" s="28">
        <v>90</v>
      </c>
      <c r="K175" s="28">
        <v>13</v>
      </c>
      <c r="L175" s="545"/>
      <c r="M175" s="536">
        <v>45047</v>
      </c>
      <c r="N175" s="502" t="s">
        <v>304</v>
      </c>
      <c r="O175" s="28" t="s">
        <v>42</v>
      </c>
      <c r="P175" s="28" t="s">
        <v>43</v>
      </c>
      <c r="Q175" s="28" t="s">
        <v>305</v>
      </c>
      <c r="R175" s="28" t="s">
        <v>323</v>
      </c>
      <c r="S175" s="28" t="s">
        <v>307</v>
      </c>
      <c r="T175" s="28">
        <v>90</v>
      </c>
      <c r="U175" s="4" t="s">
        <v>363</v>
      </c>
      <c r="V175" s="4" t="s">
        <v>364</v>
      </c>
      <c r="W175" s="15">
        <v>90</v>
      </c>
      <c r="X175" s="15">
        <v>90</v>
      </c>
      <c r="Y175" s="22">
        <v>1</v>
      </c>
      <c r="Z175" s="22">
        <v>1</v>
      </c>
      <c r="AA175" s="191"/>
      <c r="AB175" s="4" t="s">
        <v>392</v>
      </c>
      <c r="AC175" s="4" t="s">
        <v>50</v>
      </c>
      <c r="AD175" s="4"/>
      <c r="AE175" s="4"/>
      <c r="AF175" s="541"/>
      <c r="AG175" s="543"/>
      <c r="AH175" s="308" t="b">
        <f t="shared" si="2"/>
        <v>0</v>
      </c>
    </row>
    <row r="176" s="491" customFormat="1" ht="36" spans="1:34">
      <c r="A176" s="28">
        <v>173</v>
      </c>
      <c r="B176" s="28" t="s">
        <v>34</v>
      </c>
      <c r="C176" s="28" t="s">
        <v>35</v>
      </c>
      <c r="D176" s="28" t="s">
        <v>82</v>
      </c>
      <c r="E176" s="28" t="s">
        <v>320</v>
      </c>
      <c r="F176" s="28" t="s">
        <v>321</v>
      </c>
      <c r="G176" s="28" t="s">
        <v>39</v>
      </c>
      <c r="H176" s="545" t="s">
        <v>393</v>
      </c>
      <c r="I176" s="28">
        <v>19</v>
      </c>
      <c r="J176" s="28">
        <v>90</v>
      </c>
      <c r="K176" s="28">
        <v>16</v>
      </c>
      <c r="L176" s="545"/>
      <c r="M176" s="536">
        <v>45047</v>
      </c>
      <c r="N176" s="502" t="s">
        <v>304</v>
      </c>
      <c r="O176" s="28" t="s">
        <v>42</v>
      </c>
      <c r="P176" s="28" t="s">
        <v>43</v>
      </c>
      <c r="Q176" s="28" t="s">
        <v>305</v>
      </c>
      <c r="R176" s="28" t="s">
        <v>323</v>
      </c>
      <c r="S176" s="28" t="s">
        <v>307</v>
      </c>
      <c r="T176" s="28">
        <v>90</v>
      </c>
      <c r="U176" s="4" t="s">
        <v>363</v>
      </c>
      <c r="V176" s="4" t="s">
        <v>364</v>
      </c>
      <c r="W176" s="15">
        <v>90</v>
      </c>
      <c r="X176" s="15">
        <v>90</v>
      </c>
      <c r="Y176" s="22">
        <v>1</v>
      </c>
      <c r="Z176" s="22">
        <v>1</v>
      </c>
      <c r="AA176" s="191"/>
      <c r="AB176" s="4" t="s">
        <v>392</v>
      </c>
      <c r="AC176" s="4" t="s">
        <v>50</v>
      </c>
      <c r="AD176" s="4"/>
      <c r="AE176" s="4"/>
      <c r="AF176" s="541"/>
      <c r="AG176" s="543"/>
      <c r="AH176" s="308" t="b">
        <f t="shared" si="2"/>
        <v>0</v>
      </c>
    </row>
    <row r="177" s="491" customFormat="1" ht="24" spans="1:34">
      <c r="A177" s="28">
        <v>174</v>
      </c>
      <c r="B177" s="28" t="s">
        <v>34</v>
      </c>
      <c r="C177" s="28" t="s">
        <v>35</v>
      </c>
      <c r="D177" s="28" t="s">
        <v>82</v>
      </c>
      <c r="E177" s="28" t="s">
        <v>320</v>
      </c>
      <c r="F177" s="28" t="s">
        <v>367</v>
      </c>
      <c r="G177" s="28" t="s">
        <v>39</v>
      </c>
      <c r="H177" s="545" t="s">
        <v>394</v>
      </c>
      <c r="I177" s="28">
        <v>5</v>
      </c>
      <c r="J177" s="28">
        <v>30</v>
      </c>
      <c r="K177" s="28">
        <v>5</v>
      </c>
      <c r="L177" s="545"/>
      <c r="M177" s="536">
        <v>45047</v>
      </c>
      <c r="N177" s="502" t="s">
        <v>304</v>
      </c>
      <c r="O177" s="28" t="s">
        <v>42</v>
      </c>
      <c r="P177" s="28" t="s">
        <v>43</v>
      </c>
      <c r="Q177" s="28" t="s">
        <v>305</v>
      </c>
      <c r="R177" s="28" t="s">
        <v>328</v>
      </c>
      <c r="S177" s="28" t="s">
        <v>307</v>
      </c>
      <c r="T177" s="28">
        <v>30</v>
      </c>
      <c r="U177" s="4" t="s">
        <v>363</v>
      </c>
      <c r="V177" s="4" t="s">
        <v>364</v>
      </c>
      <c r="W177" s="15">
        <v>30</v>
      </c>
      <c r="X177" s="15">
        <v>30</v>
      </c>
      <c r="Y177" s="22">
        <v>1</v>
      </c>
      <c r="Z177" s="22">
        <v>1</v>
      </c>
      <c r="AA177" s="191"/>
      <c r="AB177" s="4" t="s">
        <v>392</v>
      </c>
      <c r="AC177" s="4" t="s">
        <v>50</v>
      </c>
      <c r="AD177" s="4"/>
      <c r="AE177" s="4"/>
      <c r="AF177" s="541"/>
      <c r="AG177" s="543"/>
      <c r="AH177" s="308" t="b">
        <f t="shared" si="2"/>
        <v>0</v>
      </c>
    </row>
    <row r="178" s="491" customFormat="1" ht="24" spans="1:34">
      <c r="A178" s="28">
        <v>175</v>
      </c>
      <c r="B178" s="28" t="s">
        <v>34</v>
      </c>
      <c r="C178" s="28" t="s">
        <v>35</v>
      </c>
      <c r="D178" s="28" t="s">
        <v>82</v>
      </c>
      <c r="E178" s="28" t="s">
        <v>320</v>
      </c>
      <c r="F178" s="28" t="s">
        <v>326</v>
      </c>
      <c r="G178" s="28" t="s">
        <v>39</v>
      </c>
      <c r="H178" s="545" t="s">
        <v>394</v>
      </c>
      <c r="I178" s="28">
        <v>5</v>
      </c>
      <c r="J178" s="28">
        <v>30</v>
      </c>
      <c r="K178" s="28">
        <v>5</v>
      </c>
      <c r="L178" s="545"/>
      <c r="M178" s="536">
        <v>45047</v>
      </c>
      <c r="N178" s="502" t="s">
        <v>304</v>
      </c>
      <c r="O178" s="28" t="s">
        <v>42</v>
      </c>
      <c r="P178" s="28" t="s">
        <v>43</v>
      </c>
      <c r="Q178" s="28" t="s">
        <v>305</v>
      </c>
      <c r="R178" s="28" t="s">
        <v>328</v>
      </c>
      <c r="S178" s="28" t="s">
        <v>307</v>
      </c>
      <c r="T178" s="28">
        <v>30</v>
      </c>
      <c r="U178" s="4" t="s">
        <v>363</v>
      </c>
      <c r="V178" s="4" t="s">
        <v>364</v>
      </c>
      <c r="W178" s="15">
        <v>30</v>
      </c>
      <c r="X178" s="15">
        <v>30</v>
      </c>
      <c r="Y178" s="22">
        <v>1</v>
      </c>
      <c r="Z178" s="22">
        <v>1</v>
      </c>
      <c r="AA178" s="191"/>
      <c r="AB178" s="4" t="s">
        <v>392</v>
      </c>
      <c r="AC178" s="4" t="s">
        <v>50</v>
      </c>
      <c r="AD178" s="4"/>
      <c r="AE178" s="4"/>
      <c r="AF178" s="541"/>
      <c r="AG178" s="543"/>
      <c r="AH178" s="308" t="b">
        <f t="shared" si="2"/>
        <v>0</v>
      </c>
    </row>
    <row r="179" s="491" customFormat="1" ht="24" spans="1:34">
      <c r="A179" s="28">
        <v>176</v>
      </c>
      <c r="B179" s="28" t="s">
        <v>34</v>
      </c>
      <c r="C179" s="28" t="s">
        <v>35</v>
      </c>
      <c r="D179" s="28" t="s">
        <v>82</v>
      </c>
      <c r="E179" s="28" t="s">
        <v>258</v>
      </c>
      <c r="F179" s="28" t="s">
        <v>395</v>
      </c>
      <c r="G179" s="28" t="s">
        <v>39</v>
      </c>
      <c r="H179" s="28" t="s">
        <v>396</v>
      </c>
      <c r="I179" s="28">
        <v>12</v>
      </c>
      <c r="J179" s="28">
        <v>62</v>
      </c>
      <c r="K179" s="28">
        <v>17</v>
      </c>
      <c r="L179" s="545"/>
      <c r="M179" s="536">
        <v>45078</v>
      </c>
      <c r="N179" s="502" t="s">
        <v>93</v>
      </c>
      <c r="O179" s="28" t="s">
        <v>42</v>
      </c>
      <c r="P179" s="28" t="s">
        <v>43</v>
      </c>
      <c r="Q179" s="28" t="s">
        <v>305</v>
      </c>
      <c r="R179" s="28" t="s">
        <v>306</v>
      </c>
      <c r="S179" s="28" t="s">
        <v>307</v>
      </c>
      <c r="T179" s="28">
        <v>62</v>
      </c>
      <c r="U179" s="4" t="s">
        <v>397</v>
      </c>
      <c r="V179" s="4" t="s">
        <v>398</v>
      </c>
      <c r="W179" s="15">
        <v>62</v>
      </c>
      <c r="X179" s="15">
        <v>62</v>
      </c>
      <c r="Y179" s="22">
        <v>1</v>
      </c>
      <c r="Z179" s="22">
        <v>1</v>
      </c>
      <c r="AA179" s="191"/>
      <c r="AB179" s="4" t="s">
        <v>399</v>
      </c>
      <c r="AC179" s="4" t="s">
        <v>50</v>
      </c>
      <c r="AD179" s="4"/>
      <c r="AE179" s="4"/>
      <c r="AF179" s="541"/>
      <c r="AG179" s="543"/>
      <c r="AH179" s="308" t="b">
        <f t="shared" si="2"/>
        <v>0</v>
      </c>
    </row>
    <row r="180" s="491" customFormat="1" ht="24" spans="1:34">
      <c r="A180" s="28">
        <v>177</v>
      </c>
      <c r="B180" s="28" t="s">
        <v>34</v>
      </c>
      <c r="C180" s="28" t="s">
        <v>35</v>
      </c>
      <c r="D180" s="28" t="s">
        <v>82</v>
      </c>
      <c r="E180" s="28" t="s">
        <v>258</v>
      </c>
      <c r="F180" s="28" t="s">
        <v>400</v>
      </c>
      <c r="G180" s="28" t="s">
        <v>39</v>
      </c>
      <c r="H180" s="28" t="s">
        <v>401</v>
      </c>
      <c r="I180" s="28">
        <v>11</v>
      </c>
      <c r="J180" s="28">
        <v>63</v>
      </c>
      <c r="K180" s="28">
        <v>18</v>
      </c>
      <c r="L180" s="545"/>
      <c r="M180" s="536">
        <v>45078</v>
      </c>
      <c r="N180" s="502" t="s">
        <v>93</v>
      </c>
      <c r="O180" s="28" t="s">
        <v>42</v>
      </c>
      <c r="P180" s="28" t="s">
        <v>43</v>
      </c>
      <c r="Q180" s="28" t="s">
        <v>305</v>
      </c>
      <c r="R180" s="28" t="s">
        <v>306</v>
      </c>
      <c r="S180" s="28" t="s">
        <v>307</v>
      </c>
      <c r="T180" s="28">
        <v>63</v>
      </c>
      <c r="U180" s="4" t="s">
        <v>397</v>
      </c>
      <c r="V180" s="4" t="s">
        <v>398</v>
      </c>
      <c r="W180" s="15">
        <v>63</v>
      </c>
      <c r="X180" s="15">
        <v>63</v>
      </c>
      <c r="Y180" s="22">
        <v>1</v>
      </c>
      <c r="Z180" s="22">
        <v>1</v>
      </c>
      <c r="AA180" s="191"/>
      <c r="AB180" s="4" t="s">
        <v>399</v>
      </c>
      <c r="AC180" s="4" t="s">
        <v>50</v>
      </c>
      <c r="AD180" s="4"/>
      <c r="AE180" s="4"/>
      <c r="AF180" s="541"/>
      <c r="AG180" s="543"/>
      <c r="AH180" s="308" t="b">
        <f t="shared" si="2"/>
        <v>0</v>
      </c>
    </row>
    <row r="181" s="491" customFormat="1" ht="24" spans="1:34">
      <c r="A181" s="28">
        <v>178</v>
      </c>
      <c r="B181" s="28" t="s">
        <v>34</v>
      </c>
      <c r="C181" s="28" t="s">
        <v>35</v>
      </c>
      <c r="D181" s="28" t="s">
        <v>82</v>
      </c>
      <c r="E181" s="28" t="s">
        <v>258</v>
      </c>
      <c r="F181" s="28" t="s">
        <v>395</v>
      </c>
      <c r="G181" s="28" t="s">
        <v>39</v>
      </c>
      <c r="H181" s="28" t="s">
        <v>396</v>
      </c>
      <c r="I181" s="28">
        <v>12</v>
      </c>
      <c r="J181" s="28">
        <v>62</v>
      </c>
      <c r="K181" s="28">
        <v>17</v>
      </c>
      <c r="L181" s="545"/>
      <c r="M181" s="536">
        <v>45170</v>
      </c>
      <c r="N181" s="502" t="s">
        <v>54</v>
      </c>
      <c r="O181" s="28" t="s">
        <v>42</v>
      </c>
      <c r="P181" s="28" t="s">
        <v>43</v>
      </c>
      <c r="Q181" s="28" t="s">
        <v>305</v>
      </c>
      <c r="R181" s="28" t="s">
        <v>306</v>
      </c>
      <c r="S181" s="28" t="s">
        <v>307</v>
      </c>
      <c r="T181" s="28">
        <v>62</v>
      </c>
      <c r="U181" s="4" t="s">
        <v>402</v>
      </c>
      <c r="V181" s="4" t="s">
        <v>403</v>
      </c>
      <c r="W181" s="15">
        <v>62</v>
      </c>
      <c r="X181" s="15">
        <v>62</v>
      </c>
      <c r="Y181" s="22">
        <v>1</v>
      </c>
      <c r="Z181" s="22">
        <v>1</v>
      </c>
      <c r="AA181" s="191"/>
      <c r="AB181" s="4" t="s">
        <v>399</v>
      </c>
      <c r="AC181" s="4" t="s">
        <v>50</v>
      </c>
      <c r="AD181" s="4"/>
      <c r="AE181" s="4"/>
      <c r="AF181" s="541"/>
      <c r="AG181" s="543"/>
      <c r="AH181" s="308" t="b">
        <f t="shared" si="2"/>
        <v>0</v>
      </c>
    </row>
    <row r="182" s="491" customFormat="1" ht="24" spans="1:34">
      <c r="A182" s="28">
        <v>179</v>
      </c>
      <c r="B182" s="28" t="s">
        <v>34</v>
      </c>
      <c r="C182" s="28" t="s">
        <v>35</v>
      </c>
      <c r="D182" s="28" t="s">
        <v>82</v>
      </c>
      <c r="E182" s="28" t="s">
        <v>258</v>
      </c>
      <c r="F182" s="28" t="s">
        <v>400</v>
      </c>
      <c r="G182" s="28" t="s">
        <v>39</v>
      </c>
      <c r="H182" s="28" t="s">
        <v>401</v>
      </c>
      <c r="I182" s="28">
        <v>11</v>
      </c>
      <c r="J182" s="28">
        <v>63</v>
      </c>
      <c r="K182" s="28">
        <v>18</v>
      </c>
      <c r="L182" s="545"/>
      <c r="M182" s="536">
        <v>45170</v>
      </c>
      <c r="N182" s="502" t="s">
        <v>54</v>
      </c>
      <c r="O182" s="28" t="s">
        <v>42</v>
      </c>
      <c r="P182" s="28" t="s">
        <v>43</v>
      </c>
      <c r="Q182" s="28" t="s">
        <v>305</v>
      </c>
      <c r="R182" s="28" t="s">
        <v>306</v>
      </c>
      <c r="S182" s="28" t="s">
        <v>307</v>
      </c>
      <c r="T182" s="28">
        <v>63</v>
      </c>
      <c r="U182" s="4" t="s">
        <v>402</v>
      </c>
      <c r="V182" s="4" t="s">
        <v>403</v>
      </c>
      <c r="W182" s="15">
        <v>63</v>
      </c>
      <c r="X182" s="15">
        <v>63</v>
      </c>
      <c r="Y182" s="22">
        <v>1</v>
      </c>
      <c r="Z182" s="22">
        <v>1</v>
      </c>
      <c r="AA182" s="191"/>
      <c r="AB182" s="4" t="s">
        <v>404</v>
      </c>
      <c r="AC182" s="4" t="s">
        <v>50</v>
      </c>
      <c r="AD182" s="4"/>
      <c r="AE182" s="4"/>
      <c r="AF182" s="541"/>
      <c r="AG182" s="543"/>
      <c r="AH182" s="308" t="b">
        <f t="shared" si="2"/>
        <v>0</v>
      </c>
    </row>
    <row r="183" s="491" customFormat="1" ht="48" spans="1:34">
      <c r="A183" s="28">
        <v>180</v>
      </c>
      <c r="B183" s="28" t="s">
        <v>34</v>
      </c>
      <c r="C183" s="28" t="s">
        <v>35</v>
      </c>
      <c r="D183" s="28" t="s">
        <v>82</v>
      </c>
      <c r="E183" s="28" t="s">
        <v>108</v>
      </c>
      <c r="F183" s="28" t="s">
        <v>405</v>
      </c>
      <c r="G183" s="28" t="s">
        <v>39</v>
      </c>
      <c r="H183" s="28" t="s">
        <v>406</v>
      </c>
      <c r="I183" s="28">
        <v>28</v>
      </c>
      <c r="J183" s="28">
        <v>162</v>
      </c>
      <c r="K183" s="28">
        <v>6</v>
      </c>
      <c r="L183" s="545"/>
      <c r="M183" s="536">
        <v>45047</v>
      </c>
      <c r="N183" s="502" t="s">
        <v>304</v>
      </c>
      <c r="O183" s="28" t="s">
        <v>42</v>
      </c>
      <c r="P183" s="28" t="s">
        <v>43</v>
      </c>
      <c r="Q183" s="28" t="s">
        <v>305</v>
      </c>
      <c r="R183" s="28" t="s">
        <v>323</v>
      </c>
      <c r="S183" s="28" t="s">
        <v>307</v>
      </c>
      <c r="T183" s="28">
        <v>162</v>
      </c>
      <c r="U183" s="4" t="s">
        <v>407</v>
      </c>
      <c r="V183" s="4" t="s">
        <v>408</v>
      </c>
      <c r="W183" s="15">
        <v>162</v>
      </c>
      <c r="X183" s="15">
        <v>162</v>
      </c>
      <c r="Y183" s="22">
        <v>1</v>
      </c>
      <c r="Z183" s="22">
        <v>1</v>
      </c>
      <c r="AA183" s="191"/>
      <c r="AB183" s="4" t="s">
        <v>409</v>
      </c>
      <c r="AC183" s="4" t="s">
        <v>50</v>
      </c>
      <c r="AD183" s="4"/>
      <c r="AE183" s="4"/>
      <c r="AF183" s="541"/>
      <c r="AG183" s="543"/>
      <c r="AH183" s="308" t="b">
        <f t="shared" si="2"/>
        <v>0</v>
      </c>
    </row>
    <row r="184" s="491" customFormat="1" ht="48" spans="1:34">
      <c r="A184" s="28">
        <v>181</v>
      </c>
      <c r="B184" s="28" t="s">
        <v>34</v>
      </c>
      <c r="C184" s="28" t="s">
        <v>35</v>
      </c>
      <c r="D184" s="28" t="s">
        <v>82</v>
      </c>
      <c r="E184" s="28" t="s">
        <v>108</v>
      </c>
      <c r="F184" s="28" t="s">
        <v>410</v>
      </c>
      <c r="G184" s="28" t="s">
        <v>39</v>
      </c>
      <c r="H184" s="28" t="s">
        <v>406</v>
      </c>
      <c r="I184" s="28">
        <v>28</v>
      </c>
      <c r="J184" s="28">
        <v>162</v>
      </c>
      <c r="K184" s="28">
        <v>6</v>
      </c>
      <c r="L184" s="545"/>
      <c r="M184" s="536">
        <v>45047</v>
      </c>
      <c r="N184" s="502" t="s">
        <v>304</v>
      </c>
      <c r="O184" s="28" t="s">
        <v>42</v>
      </c>
      <c r="P184" s="28" t="s">
        <v>43</v>
      </c>
      <c r="Q184" s="28" t="s">
        <v>305</v>
      </c>
      <c r="R184" s="28" t="s">
        <v>323</v>
      </c>
      <c r="S184" s="28" t="s">
        <v>307</v>
      </c>
      <c r="T184" s="28">
        <v>162</v>
      </c>
      <c r="U184" s="4" t="s">
        <v>407</v>
      </c>
      <c r="V184" s="4" t="s">
        <v>408</v>
      </c>
      <c r="W184" s="15">
        <v>162</v>
      </c>
      <c r="X184" s="15">
        <v>162</v>
      </c>
      <c r="Y184" s="22">
        <v>1</v>
      </c>
      <c r="Z184" s="22">
        <v>1</v>
      </c>
      <c r="AA184" s="191"/>
      <c r="AB184" s="4" t="s">
        <v>404</v>
      </c>
      <c r="AC184" s="4" t="s">
        <v>50</v>
      </c>
      <c r="AD184" s="4"/>
      <c r="AE184" s="4"/>
      <c r="AF184" s="541"/>
      <c r="AG184" s="543"/>
      <c r="AH184" s="308" t="b">
        <f t="shared" si="2"/>
        <v>0</v>
      </c>
    </row>
    <row r="185" s="491" customFormat="1" ht="24" spans="1:34">
      <c r="A185" s="28">
        <v>182</v>
      </c>
      <c r="B185" s="28" t="s">
        <v>34</v>
      </c>
      <c r="C185" s="28" t="s">
        <v>35</v>
      </c>
      <c r="D185" s="28" t="s">
        <v>228</v>
      </c>
      <c r="E185" s="28" t="s">
        <v>258</v>
      </c>
      <c r="F185" s="28" t="s">
        <v>371</v>
      </c>
      <c r="G185" s="28" t="s">
        <v>39</v>
      </c>
      <c r="H185" s="545" t="s">
        <v>411</v>
      </c>
      <c r="I185" s="28">
        <v>8</v>
      </c>
      <c r="J185" s="28">
        <v>28</v>
      </c>
      <c r="K185" s="28">
        <v>16</v>
      </c>
      <c r="L185" s="545"/>
      <c r="M185" s="536">
        <v>45047</v>
      </c>
      <c r="N185" s="502" t="s">
        <v>304</v>
      </c>
      <c r="O185" s="28" t="s">
        <v>42</v>
      </c>
      <c r="P185" s="28" t="s">
        <v>43</v>
      </c>
      <c r="Q185" s="28" t="s">
        <v>305</v>
      </c>
      <c r="R185" s="28" t="s">
        <v>331</v>
      </c>
      <c r="S185" s="28" t="s">
        <v>307</v>
      </c>
      <c r="T185" s="28">
        <v>28</v>
      </c>
      <c r="U185" s="4" t="s">
        <v>373</v>
      </c>
      <c r="V185" s="4" t="s">
        <v>374</v>
      </c>
      <c r="W185" s="15">
        <v>28</v>
      </c>
      <c r="X185" s="15">
        <v>28</v>
      </c>
      <c r="Y185" s="22">
        <v>1</v>
      </c>
      <c r="Z185" s="22">
        <v>1</v>
      </c>
      <c r="AA185" s="191"/>
      <c r="AB185" s="4" t="s">
        <v>409</v>
      </c>
      <c r="AC185" s="4" t="s">
        <v>50</v>
      </c>
      <c r="AD185" s="4"/>
      <c r="AE185" s="4"/>
      <c r="AF185" s="541"/>
      <c r="AG185" s="543"/>
      <c r="AH185" s="308" t="b">
        <f t="shared" si="2"/>
        <v>0</v>
      </c>
    </row>
    <row r="186" s="491" customFormat="1" ht="24" spans="1:34">
      <c r="A186" s="28">
        <v>183</v>
      </c>
      <c r="B186" s="28" t="s">
        <v>34</v>
      </c>
      <c r="C186" s="28" t="s">
        <v>35</v>
      </c>
      <c r="D186" s="28" t="s">
        <v>228</v>
      </c>
      <c r="E186" s="28" t="s">
        <v>258</v>
      </c>
      <c r="F186" s="28" t="s">
        <v>371</v>
      </c>
      <c r="G186" s="28" t="s">
        <v>39</v>
      </c>
      <c r="H186" s="545" t="s">
        <v>411</v>
      </c>
      <c r="I186" s="28">
        <v>8</v>
      </c>
      <c r="J186" s="28">
        <v>28</v>
      </c>
      <c r="K186" s="28">
        <v>16</v>
      </c>
      <c r="L186" s="545"/>
      <c r="M186" s="536">
        <v>45170</v>
      </c>
      <c r="N186" s="502" t="s">
        <v>54</v>
      </c>
      <c r="O186" s="28" t="s">
        <v>42</v>
      </c>
      <c r="P186" s="28" t="s">
        <v>43</v>
      </c>
      <c r="Q186" s="28" t="s">
        <v>305</v>
      </c>
      <c r="R186" s="28" t="s">
        <v>331</v>
      </c>
      <c r="S186" s="28" t="s">
        <v>307</v>
      </c>
      <c r="T186" s="28">
        <v>28</v>
      </c>
      <c r="U186" s="4" t="s">
        <v>375</v>
      </c>
      <c r="V186" s="4" t="s">
        <v>376</v>
      </c>
      <c r="W186" s="15">
        <v>28</v>
      </c>
      <c r="X186" s="15">
        <v>28</v>
      </c>
      <c r="Y186" s="22">
        <v>1</v>
      </c>
      <c r="Z186" s="22">
        <v>1</v>
      </c>
      <c r="AA186" s="191"/>
      <c r="AB186" s="4" t="s">
        <v>404</v>
      </c>
      <c r="AC186" s="4" t="s">
        <v>50</v>
      </c>
      <c r="AD186" s="4"/>
      <c r="AE186" s="4"/>
      <c r="AF186" s="541"/>
      <c r="AG186" s="543"/>
      <c r="AH186" s="308" t="b">
        <f t="shared" si="2"/>
        <v>0</v>
      </c>
    </row>
    <row r="187" s="491" customFormat="1" ht="24" spans="1:34">
      <c r="A187" s="28">
        <v>184</v>
      </c>
      <c r="B187" s="28" t="s">
        <v>34</v>
      </c>
      <c r="C187" s="28" t="s">
        <v>35</v>
      </c>
      <c r="D187" s="28" t="s">
        <v>228</v>
      </c>
      <c r="E187" s="28" t="s">
        <v>258</v>
      </c>
      <c r="F187" s="28" t="s">
        <v>412</v>
      </c>
      <c r="G187" s="28" t="s">
        <v>39</v>
      </c>
      <c r="H187" s="545" t="s">
        <v>413</v>
      </c>
      <c r="I187" s="28">
        <v>7</v>
      </c>
      <c r="J187" s="28">
        <v>21</v>
      </c>
      <c r="K187" s="28">
        <v>18</v>
      </c>
      <c r="L187" s="545"/>
      <c r="M187" s="536">
        <v>45047</v>
      </c>
      <c r="N187" s="502" t="s">
        <v>304</v>
      </c>
      <c r="O187" s="28" t="s">
        <v>42</v>
      </c>
      <c r="P187" s="28" t="s">
        <v>43</v>
      </c>
      <c r="Q187" s="28" t="s">
        <v>305</v>
      </c>
      <c r="R187" s="28" t="s">
        <v>331</v>
      </c>
      <c r="S187" s="28" t="s">
        <v>307</v>
      </c>
      <c r="T187" s="28">
        <v>21</v>
      </c>
      <c r="U187" s="4" t="s">
        <v>414</v>
      </c>
      <c r="V187" s="4" t="s">
        <v>415</v>
      </c>
      <c r="W187" s="15">
        <v>21</v>
      </c>
      <c r="X187" s="15">
        <v>21</v>
      </c>
      <c r="Y187" s="22">
        <v>1</v>
      </c>
      <c r="Z187" s="22">
        <v>1</v>
      </c>
      <c r="AA187" s="191"/>
      <c r="AB187" s="4" t="s">
        <v>409</v>
      </c>
      <c r="AC187" s="4" t="s">
        <v>50</v>
      </c>
      <c r="AD187" s="4"/>
      <c r="AE187" s="4"/>
      <c r="AF187" s="541"/>
      <c r="AG187" s="543"/>
      <c r="AH187" s="308" t="b">
        <f t="shared" si="2"/>
        <v>0</v>
      </c>
    </row>
    <row r="188" s="491" customFormat="1" ht="24" spans="1:34">
      <c r="A188" s="28">
        <v>185</v>
      </c>
      <c r="B188" s="28" t="s">
        <v>34</v>
      </c>
      <c r="C188" s="28" t="s">
        <v>35</v>
      </c>
      <c r="D188" s="28" t="s">
        <v>228</v>
      </c>
      <c r="E188" s="28" t="s">
        <v>258</v>
      </c>
      <c r="F188" s="28" t="s">
        <v>412</v>
      </c>
      <c r="G188" s="28" t="s">
        <v>39</v>
      </c>
      <c r="H188" s="545" t="s">
        <v>413</v>
      </c>
      <c r="I188" s="28">
        <v>7</v>
      </c>
      <c r="J188" s="28">
        <v>21</v>
      </c>
      <c r="K188" s="28">
        <v>18</v>
      </c>
      <c r="L188" s="545"/>
      <c r="M188" s="536">
        <v>45170</v>
      </c>
      <c r="N188" s="502" t="s">
        <v>54</v>
      </c>
      <c r="O188" s="28" t="s">
        <v>42</v>
      </c>
      <c r="P188" s="28" t="s">
        <v>43</v>
      </c>
      <c r="Q188" s="28" t="s">
        <v>305</v>
      </c>
      <c r="R188" s="28" t="s">
        <v>331</v>
      </c>
      <c r="S188" s="28" t="s">
        <v>307</v>
      </c>
      <c r="T188" s="28">
        <v>21</v>
      </c>
      <c r="U188" s="4" t="s">
        <v>416</v>
      </c>
      <c r="V188" s="4" t="s">
        <v>417</v>
      </c>
      <c r="W188" s="15">
        <v>21</v>
      </c>
      <c r="X188" s="15">
        <v>21</v>
      </c>
      <c r="Y188" s="22">
        <v>1</v>
      </c>
      <c r="Z188" s="22">
        <v>1</v>
      </c>
      <c r="AA188" s="191"/>
      <c r="AB188" s="4" t="s">
        <v>418</v>
      </c>
      <c r="AC188" s="4" t="s">
        <v>50</v>
      </c>
      <c r="AD188" s="4"/>
      <c r="AE188" s="4"/>
      <c r="AF188" s="541"/>
      <c r="AG188" s="543"/>
      <c r="AH188" s="308" t="b">
        <f t="shared" si="2"/>
        <v>0</v>
      </c>
    </row>
    <row r="189" s="491" customFormat="1" ht="36" spans="1:34">
      <c r="A189" s="28">
        <v>186</v>
      </c>
      <c r="B189" s="28" t="s">
        <v>34</v>
      </c>
      <c r="C189" s="28" t="s">
        <v>35</v>
      </c>
      <c r="D189" s="28" t="s">
        <v>228</v>
      </c>
      <c r="E189" s="28" t="s">
        <v>258</v>
      </c>
      <c r="F189" s="28" t="s">
        <v>329</v>
      </c>
      <c r="G189" s="28" t="s">
        <v>39</v>
      </c>
      <c r="H189" s="545" t="s">
        <v>419</v>
      </c>
      <c r="I189" s="28">
        <v>17</v>
      </c>
      <c r="J189" s="28">
        <v>63</v>
      </c>
      <c r="K189" s="28">
        <v>16</v>
      </c>
      <c r="L189" s="545"/>
      <c r="M189" s="536">
        <v>45047</v>
      </c>
      <c r="N189" s="502" t="s">
        <v>304</v>
      </c>
      <c r="O189" s="28" t="s">
        <v>42</v>
      </c>
      <c r="P189" s="28" t="s">
        <v>43</v>
      </c>
      <c r="Q189" s="28" t="s">
        <v>305</v>
      </c>
      <c r="R189" s="28" t="s">
        <v>331</v>
      </c>
      <c r="S189" s="28" t="s">
        <v>307</v>
      </c>
      <c r="T189" s="28">
        <v>63</v>
      </c>
      <c r="U189" s="4" t="s">
        <v>373</v>
      </c>
      <c r="V189" s="4" t="s">
        <v>374</v>
      </c>
      <c r="W189" s="15">
        <v>63</v>
      </c>
      <c r="X189" s="15">
        <v>63</v>
      </c>
      <c r="Y189" s="22">
        <v>1</v>
      </c>
      <c r="Z189" s="22">
        <v>1</v>
      </c>
      <c r="AA189" s="191"/>
      <c r="AB189" s="4" t="s">
        <v>418</v>
      </c>
      <c r="AC189" s="4" t="s">
        <v>50</v>
      </c>
      <c r="AD189" s="4"/>
      <c r="AE189" s="4"/>
      <c r="AF189" s="541"/>
      <c r="AG189" s="543"/>
      <c r="AH189" s="308" t="b">
        <f t="shared" si="2"/>
        <v>0</v>
      </c>
    </row>
    <row r="190" s="491" customFormat="1" ht="36" spans="1:34">
      <c r="A190" s="28">
        <v>187</v>
      </c>
      <c r="B190" s="28" t="s">
        <v>34</v>
      </c>
      <c r="C190" s="28" t="s">
        <v>35</v>
      </c>
      <c r="D190" s="28" t="s">
        <v>228</v>
      </c>
      <c r="E190" s="28" t="s">
        <v>258</v>
      </c>
      <c r="F190" s="28" t="s">
        <v>329</v>
      </c>
      <c r="G190" s="28" t="s">
        <v>39</v>
      </c>
      <c r="H190" s="545" t="s">
        <v>419</v>
      </c>
      <c r="I190" s="28">
        <v>17</v>
      </c>
      <c r="J190" s="28">
        <v>63</v>
      </c>
      <c r="K190" s="28">
        <v>16</v>
      </c>
      <c r="L190" s="545"/>
      <c r="M190" s="536">
        <v>45170</v>
      </c>
      <c r="N190" s="502" t="s">
        <v>54</v>
      </c>
      <c r="O190" s="28" t="s">
        <v>42</v>
      </c>
      <c r="P190" s="28" t="s">
        <v>43</v>
      </c>
      <c r="Q190" s="28" t="s">
        <v>305</v>
      </c>
      <c r="R190" s="28" t="s">
        <v>331</v>
      </c>
      <c r="S190" s="28" t="s">
        <v>307</v>
      </c>
      <c r="T190" s="28">
        <v>63</v>
      </c>
      <c r="U190" s="4" t="s">
        <v>375</v>
      </c>
      <c r="V190" s="4" t="s">
        <v>376</v>
      </c>
      <c r="W190" s="15">
        <v>63</v>
      </c>
      <c r="X190" s="15">
        <v>63</v>
      </c>
      <c r="Y190" s="22">
        <v>1</v>
      </c>
      <c r="Z190" s="22">
        <v>1</v>
      </c>
      <c r="AA190" s="191"/>
      <c r="AB190" s="4" t="s">
        <v>420</v>
      </c>
      <c r="AC190" s="4" t="s">
        <v>50</v>
      </c>
      <c r="AD190" s="4"/>
      <c r="AE190" s="4"/>
      <c r="AF190" s="541"/>
      <c r="AG190" s="543"/>
      <c r="AH190" s="308" t="b">
        <f t="shared" si="2"/>
        <v>0</v>
      </c>
    </row>
    <row r="191" s="491" customFormat="1" ht="24" spans="1:34">
      <c r="A191" s="28">
        <v>188</v>
      </c>
      <c r="B191" s="28" t="s">
        <v>34</v>
      </c>
      <c r="C191" s="28" t="s">
        <v>35</v>
      </c>
      <c r="D191" s="28" t="s">
        <v>228</v>
      </c>
      <c r="E191" s="28" t="s">
        <v>258</v>
      </c>
      <c r="F191" s="28" t="s">
        <v>421</v>
      </c>
      <c r="G191" s="28" t="s">
        <v>39</v>
      </c>
      <c r="H191" s="545" t="s">
        <v>422</v>
      </c>
      <c r="I191" s="28">
        <v>8</v>
      </c>
      <c r="J191" s="28">
        <v>24</v>
      </c>
      <c r="K191" s="28">
        <v>16</v>
      </c>
      <c r="L191" s="545"/>
      <c r="M191" s="536">
        <v>45047</v>
      </c>
      <c r="N191" s="502" t="s">
        <v>304</v>
      </c>
      <c r="O191" s="28" t="s">
        <v>42</v>
      </c>
      <c r="P191" s="28" t="s">
        <v>43</v>
      </c>
      <c r="Q191" s="28" t="s">
        <v>305</v>
      </c>
      <c r="R191" s="28" t="s">
        <v>331</v>
      </c>
      <c r="S191" s="28" t="s">
        <v>307</v>
      </c>
      <c r="T191" s="28">
        <v>24</v>
      </c>
      <c r="U191" s="4" t="s">
        <v>414</v>
      </c>
      <c r="V191" s="4" t="s">
        <v>415</v>
      </c>
      <c r="W191" s="15">
        <v>24</v>
      </c>
      <c r="X191" s="15">
        <v>24</v>
      </c>
      <c r="Y191" s="22">
        <v>1</v>
      </c>
      <c r="Z191" s="22">
        <v>1</v>
      </c>
      <c r="AA191" s="191"/>
      <c r="AB191" s="4" t="s">
        <v>423</v>
      </c>
      <c r="AC191" s="4" t="s">
        <v>50</v>
      </c>
      <c r="AD191" s="4"/>
      <c r="AE191" s="4"/>
      <c r="AF191" s="541"/>
      <c r="AG191" s="543"/>
      <c r="AH191" s="308" t="b">
        <f t="shared" si="2"/>
        <v>0</v>
      </c>
    </row>
    <row r="192" s="491" customFormat="1" ht="24" spans="1:34">
      <c r="A192" s="28">
        <v>189</v>
      </c>
      <c r="B192" s="28" t="s">
        <v>34</v>
      </c>
      <c r="C192" s="28" t="s">
        <v>35</v>
      </c>
      <c r="D192" s="28" t="s">
        <v>228</v>
      </c>
      <c r="E192" s="28" t="s">
        <v>258</v>
      </c>
      <c r="F192" s="28" t="s">
        <v>421</v>
      </c>
      <c r="G192" s="28" t="s">
        <v>39</v>
      </c>
      <c r="H192" s="545" t="s">
        <v>422</v>
      </c>
      <c r="I192" s="28">
        <v>8</v>
      </c>
      <c r="J192" s="28">
        <v>24</v>
      </c>
      <c r="K192" s="28">
        <v>16</v>
      </c>
      <c r="L192" s="545"/>
      <c r="M192" s="536">
        <v>45170</v>
      </c>
      <c r="N192" s="502" t="s">
        <v>54</v>
      </c>
      <c r="O192" s="28" t="s">
        <v>42</v>
      </c>
      <c r="P192" s="28" t="s">
        <v>43</v>
      </c>
      <c r="Q192" s="28" t="s">
        <v>305</v>
      </c>
      <c r="R192" s="28" t="s">
        <v>331</v>
      </c>
      <c r="S192" s="28" t="s">
        <v>307</v>
      </c>
      <c r="T192" s="28">
        <v>24</v>
      </c>
      <c r="U192" s="4" t="s">
        <v>416</v>
      </c>
      <c r="V192" s="4" t="s">
        <v>417</v>
      </c>
      <c r="W192" s="15">
        <v>24</v>
      </c>
      <c r="X192" s="15">
        <v>24</v>
      </c>
      <c r="Y192" s="22">
        <v>1</v>
      </c>
      <c r="Z192" s="22">
        <v>1</v>
      </c>
      <c r="AA192" s="191"/>
      <c r="AB192" s="4" t="s">
        <v>424</v>
      </c>
      <c r="AC192" s="4" t="s">
        <v>50</v>
      </c>
      <c r="AD192" s="4"/>
      <c r="AE192" s="4"/>
      <c r="AF192" s="541"/>
      <c r="AG192" s="543"/>
      <c r="AH192" s="308" t="b">
        <f t="shared" si="2"/>
        <v>0</v>
      </c>
    </row>
    <row r="193" s="491" customFormat="1" ht="36" spans="1:34">
      <c r="A193" s="28">
        <v>190</v>
      </c>
      <c r="B193" s="28" t="s">
        <v>34</v>
      </c>
      <c r="C193" s="28" t="s">
        <v>35</v>
      </c>
      <c r="D193" s="28" t="s">
        <v>228</v>
      </c>
      <c r="E193" s="28" t="s">
        <v>337</v>
      </c>
      <c r="F193" s="28" t="s">
        <v>338</v>
      </c>
      <c r="G193" s="28" t="s">
        <v>39</v>
      </c>
      <c r="H193" s="168" t="s">
        <v>425</v>
      </c>
      <c r="I193" s="28">
        <v>21</v>
      </c>
      <c r="J193" s="28">
        <v>123</v>
      </c>
      <c r="K193" s="28">
        <v>6</v>
      </c>
      <c r="L193" s="28"/>
      <c r="M193" s="536">
        <v>45078</v>
      </c>
      <c r="N193" s="502" t="s">
        <v>93</v>
      </c>
      <c r="O193" s="28" t="s">
        <v>42</v>
      </c>
      <c r="P193" s="28" t="s">
        <v>43</v>
      </c>
      <c r="Q193" s="28" t="s">
        <v>305</v>
      </c>
      <c r="R193" s="28" t="s">
        <v>340</v>
      </c>
      <c r="S193" s="28" t="s">
        <v>307</v>
      </c>
      <c r="T193" s="28">
        <v>123</v>
      </c>
      <c r="U193" s="4" t="s">
        <v>426</v>
      </c>
      <c r="V193" s="4" t="s">
        <v>427</v>
      </c>
      <c r="W193" s="15">
        <v>123</v>
      </c>
      <c r="X193" s="15">
        <v>123</v>
      </c>
      <c r="Y193" s="22">
        <v>1</v>
      </c>
      <c r="Z193" s="22">
        <v>1</v>
      </c>
      <c r="AA193" s="191"/>
      <c r="AB193" s="4" t="s">
        <v>428</v>
      </c>
      <c r="AC193" s="4" t="s">
        <v>50</v>
      </c>
      <c r="AD193" s="4"/>
      <c r="AE193" s="4"/>
      <c r="AF193" s="541"/>
      <c r="AG193" s="543"/>
      <c r="AH193" s="308" t="b">
        <f t="shared" si="2"/>
        <v>0</v>
      </c>
    </row>
    <row r="194" s="491" customFormat="1" ht="36" spans="1:34">
      <c r="A194" s="28">
        <v>191</v>
      </c>
      <c r="B194" s="28" t="s">
        <v>34</v>
      </c>
      <c r="C194" s="28" t="s">
        <v>35</v>
      </c>
      <c r="D194" s="28" t="s">
        <v>228</v>
      </c>
      <c r="E194" s="28" t="s">
        <v>337</v>
      </c>
      <c r="F194" s="28" t="s">
        <v>345</v>
      </c>
      <c r="G194" s="28" t="s">
        <v>39</v>
      </c>
      <c r="H194" s="168" t="s">
        <v>429</v>
      </c>
      <c r="I194" s="28">
        <v>19</v>
      </c>
      <c r="J194" s="28">
        <v>114</v>
      </c>
      <c r="K194" s="28">
        <v>6</v>
      </c>
      <c r="L194" s="545"/>
      <c r="M194" s="536">
        <v>45078</v>
      </c>
      <c r="N194" s="502" t="s">
        <v>93</v>
      </c>
      <c r="O194" s="28" t="s">
        <v>42</v>
      </c>
      <c r="P194" s="28" t="s">
        <v>43</v>
      </c>
      <c r="Q194" s="28" t="s">
        <v>305</v>
      </c>
      <c r="R194" s="28" t="s">
        <v>340</v>
      </c>
      <c r="S194" s="28" t="s">
        <v>307</v>
      </c>
      <c r="T194" s="28">
        <v>114</v>
      </c>
      <c r="U194" s="4" t="s">
        <v>426</v>
      </c>
      <c r="V194" s="4" t="s">
        <v>427</v>
      </c>
      <c r="W194" s="15">
        <v>114</v>
      </c>
      <c r="X194" s="15">
        <v>114</v>
      </c>
      <c r="Y194" s="22">
        <v>1</v>
      </c>
      <c r="Z194" s="22">
        <v>1</v>
      </c>
      <c r="AA194" s="191"/>
      <c r="AB194" s="4" t="s">
        <v>420</v>
      </c>
      <c r="AC194" s="4" t="s">
        <v>50</v>
      </c>
      <c r="AD194" s="4"/>
      <c r="AE194" s="4"/>
      <c r="AF194" s="541"/>
      <c r="AG194" s="543"/>
      <c r="AH194" s="308" t="b">
        <f t="shared" si="2"/>
        <v>0</v>
      </c>
    </row>
    <row r="195" s="491" customFormat="1" ht="24" spans="1:34">
      <c r="A195" s="28">
        <v>192</v>
      </c>
      <c r="B195" s="28" t="s">
        <v>34</v>
      </c>
      <c r="C195" s="28" t="s">
        <v>35</v>
      </c>
      <c r="D195" s="28" t="s">
        <v>228</v>
      </c>
      <c r="E195" s="28" t="s">
        <v>275</v>
      </c>
      <c r="F195" s="28" t="s">
        <v>430</v>
      </c>
      <c r="G195" s="28" t="s">
        <v>39</v>
      </c>
      <c r="H195" s="168" t="s">
        <v>431</v>
      </c>
      <c r="I195" s="28">
        <v>6</v>
      </c>
      <c r="J195" s="28">
        <v>9</v>
      </c>
      <c r="K195" s="28">
        <v>17</v>
      </c>
      <c r="L195" s="545"/>
      <c r="M195" s="536">
        <v>45078</v>
      </c>
      <c r="N195" s="502" t="s">
        <v>93</v>
      </c>
      <c r="O195" s="28" t="s">
        <v>42</v>
      </c>
      <c r="P195" s="28" t="s">
        <v>43</v>
      </c>
      <c r="Q195" s="28" t="s">
        <v>305</v>
      </c>
      <c r="R195" s="28" t="s">
        <v>432</v>
      </c>
      <c r="S195" s="28" t="s">
        <v>307</v>
      </c>
      <c r="T195" s="28">
        <v>9</v>
      </c>
      <c r="U195" s="4" t="s">
        <v>433</v>
      </c>
      <c r="V195" s="4" t="s">
        <v>434</v>
      </c>
      <c r="W195" s="15">
        <v>9</v>
      </c>
      <c r="X195" s="15">
        <v>9</v>
      </c>
      <c r="Y195" s="22">
        <v>1</v>
      </c>
      <c r="Z195" s="22">
        <v>1</v>
      </c>
      <c r="AA195" s="191"/>
      <c r="AB195" s="4" t="s">
        <v>423</v>
      </c>
      <c r="AC195" s="4" t="s">
        <v>50</v>
      </c>
      <c r="AD195" s="4"/>
      <c r="AE195" s="4"/>
      <c r="AF195" s="541"/>
      <c r="AG195" s="543"/>
      <c r="AH195" s="308" t="b">
        <f t="shared" si="2"/>
        <v>0</v>
      </c>
    </row>
    <row r="196" s="491" customFormat="1" ht="24" spans="1:34">
      <c r="A196" s="28">
        <v>193</v>
      </c>
      <c r="B196" s="28" t="s">
        <v>34</v>
      </c>
      <c r="C196" s="28" t="s">
        <v>35</v>
      </c>
      <c r="D196" s="28" t="s">
        <v>228</v>
      </c>
      <c r="E196" s="28" t="s">
        <v>275</v>
      </c>
      <c r="F196" s="28" t="s">
        <v>435</v>
      </c>
      <c r="G196" s="28" t="s">
        <v>39</v>
      </c>
      <c r="H196" s="168" t="s">
        <v>436</v>
      </c>
      <c r="I196" s="28">
        <v>8</v>
      </c>
      <c r="J196" s="28">
        <v>29</v>
      </c>
      <c r="K196" s="28">
        <v>14</v>
      </c>
      <c r="L196" s="545"/>
      <c r="M196" s="536">
        <v>45078</v>
      </c>
      <c r="N196" s="502" t="s">
        <v>93</v>
      </c>
      <c r="O196" s="28" t="s">
        <v>42</v>
      </c>
      <c r="P196" s="28" t="s">
        <v>43</v>
      </c>
      <c r="Q196" s="28" t="s">
        <v>305</v>
      </c>
      <c r="R196" s="28" t="s">
        <v>432</v>
      </c>
      <c r="S196" s="28" t="s">
        <v>307</v>
      </c>
      <c r="T196" s="28">
        <v>29</v>
      </c>
      <c r="U196" s="4" t="s">
        <v>433</v>
      </c>
      <c r="V196" s="4" t="s">
        <v>434</v>
      </c>
      <c r="W196" s="15">
        <v>29</v>
      </c>
      <c r="X196" s="15">
        <v>29</v>
      </c>
      <c r="Y196" s="22">
        <v>1</v>
      </c>
      <c r="Z196" s="22">
        <v>1</v>
      </c>
      <c r="AA196" s="191"/>
      <c r="AB196" s="4" t="s">
        <v>424</v>
      </c>
      <c r="AC196" s="4" t="s">
        <v>50</v>
      </c>
      <c r="AD196" s="4"/>
      <c r="AE196" s="4"/>
      <c r="AF196" s="541"/>
      <c r="AG196" s="543"/>
      <c r="AH196" s="308" t="b">
        <f t="shared" ref="AH196:AH259" si="3">IF(N196="2023年01月","2023年01月31日",IF(N196="2023年02月","2023年02月28日",IF(N196="2023年3月","2023年3月31日",IF(N196="2023年4月","2023年4月30日",IF(N196="2023年5月","2023年5月31日",IF(N196="2023年6月","2023年6月30日",IF(N196="2023年7月","2023年7月31日",IF(N196="2023年8月","2023年8月31日",IF(N196="2023年9月","2023年9月30日",IF(N196="2023年10月","2023年10月31日",IF(N196="2023年11月","2023年11月30日",IF(N196="2023年12月","2023年12月31日"))))))))))))</f>
        <v>0</v>
      </c>
    </row>
    <row r="197" s="491" customFormat="1" ht="24" spans="1:34">
      <c r="A197" s="28">
        <v>194</v>
      </c>
      <c r="B197" s="28" t="s">
        <v>34</v>
      </c>
      <c r="C197" s="28" t="s">
        <v>35</v>
      </c>
      <c r="D197" s="28" t="s">
        <v>228</v>
      </c>
      <c r="E197" s="28" t="s">
        <v>337</v>
      </c>
      <c r="F197" s="28" t="s">
        <v>437</v>
      </c>
      <c r="G197" s="28" t="s">
        <v>39</v>
      </c>
      <c r="H197" s="168" t="s">
        <v>438</v>
      </c>
      <c r="I197" s="28">
        <v>7</v>
      </c>
      <c r="J197" s="28">
        <v>24</v>
      </c>
      <c r="K197" s="28">
        <v>15</v>
      </c>
      <c r="L197" s="545"/>
      <c r="M197" s="536">
        <v>45078</v>
      </c>
      <c r="N197" s="502" t="s">
        <v>93</v>
      </c>
      <c r="O197" s="28" t="s">
        <v>42</v>
      </c>
      <c r="P197" s="28" t="s">
        <v>43</v>
      </c>
      <c r="Q197" s="28" t="s">
        <v>305</v>
      </c>
      <c r="R197" s="28" t="s">
        <v>432</v>
      </c>
      <c r="S197" s="28" t="s">
        <v>307</v>
      </c>
      <c r="T197" s="28">
        <v>24</v>
      </c>
      <c r="U197" s="4" t="s">
        <v>433</v>
      </c>
      <c r="V197" s="4" t="s">
        <v>434</v>
      </c>
      <c r="W197" s="15">
        <v>24</v>
      </c>
      <c r="X197" s="15">
        <v>24</v>
      </c>
      <c r="Y197" s="22">
        <v>1</v>
      </c>
      <c r="Z197" s="22">
        <v>1</v>
      </c>
      <c r="AA197" s="191"/>
      <c r="AB197" s="4" t="s">
        <v>428</v>
      </c>
      <c r="AC197" s="4" t="s">
        <v>50</v>
      </c>
      <c r="AD197" s="4"/>
      <c r="AE197" s="4"/>
      <c r="AF197" s="541"/>
      <c r="AG197" s="543"/>
      <c r="AH197" s="308" t="b">
        <f t="shared" si="3"/>
        <v>0</v>
      </c>
    </row>
    <row r="198" s="491" customFormat="1" ht="24" spans="1:34">
      <c r="A198" s="28">
        <v>195</v>
      </c>
      <c r="B198" s="28" t="s">
        <v>34</v>
      </c>
      <c r="C198" s="28" t="s">
        <v>35</v>
      </c>
      <c r="D198" s="28" t="s">
        <v>228</v>
      </c>
      <c r="E198" s="28" t="s">
        <v>337</v>
      </c>
      <c r="F198" s="28" t="s">
        <v>439</v>
      </c>
      <c r="G198" s="28" t="s">
        <v>39</v>
      </c>
      <c r="H198" s="168" t="s">
        <v>440</v>
      </c>
      <c r="I198" s="28">
        <v>11</v>
      </c>
      <c r="J198" s="28">
        <v>57</v>
      </c>
      <c r="K198" s="28">
        <v>16</v>
      </c>
      <c r="L198" s="545"/>
      <c r="M198" s="536">
        <v>45078</v>
      </c>
      <c r="N198" s="502" t="s">
        <v>93</v>
      </c>
      <c r="O198" s="28" t="s">
        <v>42</v>
      </c>
      <c r="P198" s="28" t="s">
        <v>43</v>
      </c>
      <c r="Q198" s="28" t="s">
        <v>305</v>
      </c>
      <c r="R198" s="28" t="s">
        <v>432</v>
      </c>
      <c r="S198" s="28" t="s">
        <v>307</v>
      </c>
      <c r="T198" s="28">
        <v>57</v>
      </c>
      <c r="U198" s="4" t="s">
        <v>433</v>
      </c>
      <c r="V198" s="4" t="s">
        <v>434</v>
      </c>
      <c r="W198" s="15">
        <v>57</v>
      </c>
      <c r="X198" s="15">
        <v>57</v>
      </c>
      <c r="Y198" s="22">
        <v>1</v>
      </c>
      <c r="Z198" s="22">
        <v>1</v>
      </c>
      <c r="AA198" s="191"/>
      <c r="AB198" s="4" t="s">
        <v>420</v>
      </c>
      <c r="AC198" s="4" t="s">
        <v>50</v>
      </c>
      <c r="AD198" s="4"/>
      <c r="AE198" s="4"/>
      <c r="AF198" s="541"/>
      <c r="AG198" s="543"/>
      <c r="AH198" s="308" t="b">
        <f t="shared" si="3"/>
        <v>0</v>
      </c>
    </row>
    <row r="199" s="491" customFormat="1" ht="24" spans="1:34">
      <c r="A199" s="28">
        <v>196</v>
      </c>
      <c r="B199" s="28" t="s">
        <v>34</v>
      </c>
      <c r="C199" s="28" t="s">
        <v>35</v>
      </c>
      <c r="D199" s="28" t="s">
        <v>228</v>
      </c>
      <c r="E199" s="28" t="s">
        <v>108</v>
      </c>
      <c r="F199" s="28" t="s">
        <v>441</v>
      </c>
      <c r="G199" s="28" t="s">
        <v>39</v>
      </c>
      <c r="H199" s="168" t="s">
        <v>442</v>
      </c>
      <c r="I199" s="28">
        <v>2</v>
      </c>
      <c r="J199" s="28">
        <v>6</v>
      </c>
      <c r="K199" s="28">
        <v>13</v>
      </c>
      <c r="L199" s="545"/>
      <c r="M199" s="536">
        <v>45078</v>
      </c>
      <c r="N199" s="502" t="s">
        <v>93</v>
      </c>
      <c r="O199" s="28" t="s">
        <v>42</v>
      </c>
      <c r="P199" s="28" t="s">
        <v>43</v>
      </c>
      <c r="Q199" s="28" t="s">
        <v>305</v>
      </c>
      <c r="R199" s="28" t="s">
        <v>432</v>
      </c>
      <c r="S199" s="28" t="s">
        <v>307</v>
      </c>
      <c r="T199" s="28">
        <v>6</v>
      </c>
      <c r="U199" s="4" t="s">
        <v>443</v>
      </c>
      <c r="V199" s="4" t="s">
        <v>444</v>
      </c>
      <c r="W199" s="15">
        <v>6</v>
      </c>
      <c r="X199" s="15">
        <v>6</v>
      </c>
      <c r="Y199" s="22">
        <v>1</v>
      </c>
      <c r="Z199" s="22">
        <v>1</v>
      </c>
      <c r="AA199" s="191"/>
      <c r="AB199" s="4" t="s">
        <v>423</v>
      </c>
      <c r="AC199" s="4" t="s">
        <v>50</v>
      </c>
      <c r="AD199" s="4"/>
      <c r="AE199" s="4"/>
      <c r="AF199" s="541"/>
      <c r="AG199" s="543"/>
      <c r="AH199" s="308" t="b">
        <f t="shared" si="3"/>
        <v>0</v>
      </c>
    </row>
    <row r="200" s="491" customFormat="1" ht="24" spans="1:34">
      <c r="A200" s="28">
        <v>197</v>
      </c>
      <c r="B200" s="28" t="s">
        <v>34</v>
      </c>
      <c r="C200" s="28" t="s">
        <v>35</v>
      </c>
      <c r="D200" s="28" t="s">
        <v>228</v>
      </c>
      <c r="E200" s="28" t="s">
        <v>108</v>
      </c>
      <c r="F200" s="28" t="s">
        <v>445</v>
      </c>
      <c r="G200" s="28" t="s">
        <v>39</v>
      </c>
      <c r="H200" s="168" t="s">
        <v>442</v>
      </c>
      <c r="I200" s="28">
        <v>2</v>
      </c>
      <c r="J200" s="28">
        <v>6</v>
      </c>
      <c r="K200" s="28">
        <v>13</v>
      </c>
      <c r="L200" s="545"/>
      <c r="M200" s="536">
        <v>45078</v>
      </c>
      <c r="N200" s="502" t="s">
        <v>93</v>
      </c>
      <c r="O200" s="28" t="s">
        <v>42</v>
      </c>
      <c r="P200" s="28" t="s">
        <v>43</v>
      </c>
      <c r="Q200" s="28" t="s">
        <v>305</v>
      </c>
      <c r="R200" s="28" t="s">
        <v>432</v>
      </c>
      <c r="S200" s="28" t="s">
        <v>307</v>
      </c>
      <c r="T200" s="28">
        <v>6</v>
      </c>
      <c r="U200" s="4" t="s">
        <v>443</v>
      </c>
      <c r="V200" s="4" t="s">
        <v>444</v>
      </c>
      <c r="W200" s="15">
        <v>6</v>
      </c>
      <c r="X200" s="15">
        <v>6</v>
      </c>
      <c r="Y200" s="22">
        <v>1</v>
      </c>
      <c r="Z200" s="22">
        <v>1</v>
      </c>
      <c r="AA200" s="191"/>
      <c r="AB200" s="4" t="s">
        <v>420</v>
      </c>
      <c r="AC200" s="4" t="s">
        <v>50</v>
      </c>
      <c r="AD200" s="4"/>
      <c r="AE200" s="4"/>
      <c r="AF200" s="541"/>
      <c r="AG200" s="543"/>
      <c r="AH200" s="308" t="b">
        <f t="shared" si="3"/>
        <v>0</v>
      </c>
    </row>
    <row r="201" s="491" customFormat="1" ht="24" spans="1:34">
      <c r="A201" s="28">
        <v>198</v>
      </c>
      <c r="B201" s="28" t="s">
        <v>34</v>
      </c>
      <c r="C201" s="28" t="s">
        <v>35</v>
      </c>
      <c r="D201" s="28" t="s">
        <v>228</v>
      </c>
      <c r="E201" s="28" t="s">
        <v>108</v>
      </c>
      <c r="F201" s="28" t="s">
        <v>446</v>
      </c>
      <c r="G201" s="28" t="s">
        <v>39</v>
      </c>
      <c r="H201" s="168" t="s">
        <v>447</v>
      </c>
      <c r="I201" s="28">
        <v>5</v>
      </c>
      <c r="J201" s="28">
        <v>14</v>
      </c>
      <c r="K201" s="28">
        <v>15</v>
      </c>
      <c r="L201" s="545"/>
      <c r="M201" s="536">
        <v>45078</v>
      </c>
      <c r="N201" s="502" t="s">
        <v>93</v>
      </c>
      <c r="O201" s="28" t="s">
        <v>42</v>
      </c>
      <c r="P201" s="28" t="s">
        <v>43</v>
      </c>
      <c r="Q201" s="28" t="s">
        <v>305</v>
      </c>
      <c r="R201" s="28" t="s">
        <v>432</v>
      </c>
      <c r="S201" s="28" t="s">
        <v>307</v>
      </c>
      <c r="T201" s="28">
        <v>14</v>
      </c>
      <c r="U201" s="4" t="s">
        <v>443</v>
      </c>
      <c r="V201" s="4" t="s">
        <v>444</v>
      </c>
      <c r="W201" s="15">
        <v>14</v>
      </c>
      <c r="X201" s="15">
        <v>14</v>
      </c>
      <c r="Y201" s="22">
        <v>1</v>
      </c>
      <c r="Z201" s="22">
        <v>1</v>
      </c>
      <c r="AA201" s="191"/>
      <c r="AB201" s="4" t="s">
        <v>423</v>
      </c>
      <c r="AC201" s="4" t="s">
        <v>50</v>
      </c>
      <c r="AD201" s="4"/>
      <c r="AE201" s="4"/>
      <c r="AF201" s="541"/>
      <c r="AG201" s="543"/>
      <c r="AH201" s="308" t="b">
        <f t="shared" si="3"/>
        <v>0</v>
      </c>
    </row>
    <row r="202" s="491" customFormat="1" ht="48" spans="1:34">
      <c r="A202" s="28">
        <v>199</v>
      </c>
      <c r="B202" s="28" t="s">
        <v>34</v>
      </c>
      <c r="C202" s="28" t="s">
        <v>35</v>
      </c>
      <c r="D202" s="28" t="s">
        <v>82</v>
      </c>
      <c r="E202" s="28" t="s">
        <v>37</v>
      </c>
      <c r="F202" s="28" t="s">
        <v>448</v>
      </c>
      <c r="G202" s="28" t="s">
        <v>39</v>
      </c>
      <c r="H202" s="545" t="s">
        <v>449</v>
      </c>
      <c r="I202" s="28">
        <v>24</v>
      </c>
      <c r="J202" s="28">
        <v>129</v>
      </c>
      <c r="K202" s="28">
        <v>29</v>
      </c>
      <c r="L202" s="545"/>
      <c r="M202" s="536">
        <v>45078</v>
      </c>
      <c r="N202" s="502" t="s">
        <v>93</v>
      </c>
      <c r="O202" s="28" t="s">
        <v>42</v>
      </c>
      <c r="P202" s="28" t="s">
        <v>43</v>
      </c>
      <c r="Q202" s="28" t="s">
        <v>305</v>
      </c>
      <c r="R202" s="28" t="s">
        <v>450</v>
      </c>
      <c r="S202" s="28" t="s">
        <v>307</v>
      </c>
      <c r="T202" s="28">
        <v>129</v>
      </c>
      <c r="U202" s="4" t="s">
        <v>451</v>
      </c>
      <c r="V202" s="4" t="s">
        <v>452</v>
      </c>
      <c r="W202" s="15">
        <v>129</v>
      </c>
      <c r="X202" s="15">
        <v>129</v>
      </c>
      <c r="Y202" s="22">
        <v>1</v>
      </c>
      <c r="Z202" s="22">
        <v>1</v>
      </c>
      <c r="AA202" s="191"/>
      <c r="AB202" s="4" t="s">
        <v>453</v>
      </c>
      <c r="AC202" s="4" t="s">
        <v>50</v>
      </c>
      <c r="AD202" s="4"/>
      <c r="AE202" s="4"/>
      <c r="AF202" s="541"/>
      <c r="AG202" s="543"/>
      <c r="AH202" s="308" t="b">
        <f t="shared" si="3"/>
        <v>0</v>
      </c>
    </row>
    <row r="203" s="491" customFormat="1" ht="48" spans="1:34">
      <c r="A203" s="28">
        <v>200</v>
      </c>
      <c r="B203" s="28" t="s">
        <v>34</v>
      </c>
      <c r="C203" s="28" t="s">
        <v>35</v>
      </c>
      <c r="D203" s="28" t="s">
        <v>82</v>
      </c>
      <c r="E203" s="28" t="s">
        <v>37</v>
      </c>
      <c r="F203" s="28" t="s">
        <v>448</v>
      </c>
      <c r="G203" s="28" t="s">
        <v>39</v>
      </c>
      <c r="H203" s="545" t="s">
        <v>449</v>
      </c>
      <c r="I203" s="28">
        <v>24</v>
      </c>
      <c r="J203" s="28">
        <v>129</v>
      </c>
      <c r="K203" s="28">
        <v>29</v>
      </c>
      <c r="L203" s="545"/>
      <c r="M203" s="536">
        <v>45170</v>
      </c>
      <c r="N203" s="502" t="s">
        <v>54</v>
      </c>
      <c r="O203" s="28" t="s">
        <v>42</v>
      </c>
      <c r="P203" s="28" t="s">
        <v>43</v>
      </c>
      <c r="Q203" s="28" t="s">
        <v>305</v>
      </c>
      <c r="R203" s="28" t="s">
        <v>450</v>
      </c>
      <c r="S203" s="28" t="s">
        <v>307</v>
      </c>
      <c r="T203" s="28">
        <v>129</v>
      </c>
      <c r="U203" s="4" t="s">
        <v>454</v>
      </c>
      <c r="V203" s="4" t="s">
        <v>455</v>
      </c>
      <c r="W203" s="15">
        <v>129</v>
      </c>
      <c r="X203" s="15">
        <v>129</v>
      </c>
      <c r="Y203" s="22">
        <v>1</v>
      </c>
      <c r="Z203" s="22">
        <v>1</v>
      </c>
      <c r="AA203" s="191"/>
      <c r="AB203" s="4" t="s">
        <v>453</v>
      </c>
      <c r="AC203" s="4" t="s">
        <v>50</v>
      </c>
      <c r="AD203" s="4"/>
      <c r="AE203" s="4"/>
      <c r="AF203" s="541"/>
      <c r="AG203" s="543"/>
      <c r="AH203" s="308" t="b">
        <f t="shared" si="3"/>
        <v>0</v>
      </c>
    </row>
    <row r="204" s="491" customFormat="1" ht="60" spans="1:34">
      <c r="A204" s="28">
        <v>201</v>
      </c>
      <c r="B204" s="28" t="s">
        <v>34</v>
      </c>
      <c r="C204" s="28" t="s">
        <v>35</v>
      </c>
      <c r="D204" s="28" t="s">
        <v>82</v>
      </c>
      <c r="E204" s="28" t="s">
        <v>37</v>
      </c>
      <c r="F204" s="28" t="s">
        <v>456</v>
      </c>
      <c r="G204" s="28" t="s">
        <v>39</v>
      </c>
      <c r="H204" s="545" t="s">
        <v>457</v>
      </c>
      <c r="I204" s="28">
        <v>33</v>
      </c>
      <c r="J204" s="28">
        <v>208</v>
      </c>
      <c r="K204" s="28">
        <v>20</v>
      </c>
      <c r="L204" s="545"/>
      <c r="M204" s="536">
        <v>45078</v>
      </c>
      <c r="N204" s="502" t="s">
        <v>93</v>
      </c>
      <c r="O204" s="28" t="s">
        <v>42</v>
      </c>
      <c r="P204" s="28" t="s">
        <v>43</v>
      </c>
      <c r="Q204" s="28" t="s">
        <v>305</v>
      </c>
      <c r="R204" s="28" t="s">
        <v>450</v>
      </c>
      <c r="S204" s="28" t="s">
        <v>307</v>
      </c>
      <c r="T204" s="28">
        <v>208</v>
      </c>
      <c r="U204" s="4" t="s">
        <v>451</v>
      </c>
      <c r="V204" s="4" t="s">
        <v>452</v>
      </c>
      <c r="W204" s="15">
        <v>208</v>
      </c>
      <c r="X204" s="15">
        <v>208</v>
      </c>
      <c r="Y204" s="22">
        <v>1</v>
      </c>
      <c r="Z204" s="22">
        <v>1</v>
      </c>
      <c r="AA204" s="191"/>
      <c r="AB204" s="4" t="s">
        <v>404</v>
      </c>
      <c r="AC204" s="4" t="s">
        <v>50</v>
      </c>
      <c r="AD204" s="4"/>
      <c r="AE204" s="4"/>
      <c r="AF204" s="541"/>
      <c r="AG204" s="543"/>
      <c r="AH204" s="308" t="b">
        <f t="shared" si="3"/>
        <v>0</v>
      </c>
    </row>
    <row r="205" s="491" customFormat="1" ht="60" spans="1:34">
      <c r="A205" s="28">
        <v>202</v>
      </c>
      <c r="B205" s="28" t="s">
        <v>34</v>
      </c>
      <c r="C205" s="28" t="s">
        <v>35</v>
      </c>
      <c r="D205" s="28" t="s">
        <v>82</v>
      </c>
      <c r="E205" s="28" t="s">
        <v>37</v>
      </c>
      <c r="F205" s="28" t="s">
        <v>456</v>
      </c>
      <c r="G205" s="28" t="s">
        <v>39</v>
      </c>
      <c r="H205" s="545" t="s">
        <v>457</v>
      </c>
      <c r="I205" s="28">
        <v>33</v>
      </c>
      <c r="J205" s="28">
        <v>208</v>
      </c>
      <c r="K205" s="28">
        <v>20</v>
      </c>
      <c r="L205" s="545"/>
      <c r="M205" s="536">
        <v>45170</v>
      </c>
      <c r="N205" s="502" t="s">
        <v>54</v>
      </c>
      <c r="O205" s="28" t="s">
        <v>42</v>
      </c>
      <c r="P205" s="28" t="s">
        <v>43</v>
      </c>
      <c r="Q205" s="28" t="s">
        <v>305</v>
      </c>
      <c r="R205" s="28" t="s">
        <v>450</v>
      </c>
      <c r="S205" s="28" t="s">
        <v>307</v>
      </c>
      <c r="T205" s="28">
        <v>208</v>
      </c>
      <c r="U205" s="4" t="s">
        <v>454</v>
      </c>
      <c r="V205" s="4" t="s">
        <v>455</v>
      </c>
      <c r="W205" s="15">
        <v>208</v>
      </c>
      <c r="X205" s="15">
        <v>208</v>
      </c>
      <c r="Y205" s="22">
        <v>1</v>
      </c>
      <c r="Z205" s="22">
        <v>1</v>
      </c>
      <c r="AA205" s="191"/>
      <c r="AB205" s="4" t="s">
        <v>458</v>
      </c>
      <c r="AC205" s="4" t="s">
        <v>50</v>
      </c>
      <c r="AD205" s="4"/>
      <c r="AE205" s="4"/>
      <c r="AF205" s="541"/>
      <c r="AG205" s="543"/>
      <c r="AH205" s="308" t="b">
        <f t="shared" si="3"/>
        <v>0</v>
      </c>
    </row>
    <row r="206" s="491" customFormat="1" ht="36" spans="1:34">
      <c r="A206" s="28">
        <v>203</v>
      </c>
      <c r="B206" s="28" t="s">
        <v>34</v>
      </c>
      <c r="C206" s="28" t="s">
        <v>35</v>
      </c>
      <c r="D206" s="28" t="s">
        <v>82</v>
      </c>
      <c r="E206" s="28" t="s">
        <v>37</v>
      </c>
      <c r="F206" s="28" t="s">
        <v>459</v>
      </c>
      <c r="G206" s="28" t="s">
        <v>39</v>
      </c>
      <c r="H206" s="545" t="s">
        <v>460</v>
      </c>
      <c r="I206" s="28">
        <v>16</v>
      </c>
      <c r="J206" s="28">
        <v>90</v>
      </c>
      <c r="K206" s="28">
        <v>3</v>
      </c>
      <c r="L206" s="545"/>
      <c r="M206" s="536">
        <v>45078</v>
      </c>
      <c r="N206" s="502" t="s">
        <v>93</v>
      </c>
      <c r="O206" s="28" t="s">
        <v>42</v>
      </c>
      <c r="P206" s="28" t="s">
        <v>43</v>
      </c>
      <c r="Q206" s="28" t="s">
        <v>305</v>
      </c>
      <c r="R206" s="28" t="s">
        <v>450</v>
      </c>
      <c r="S206" s="28" t="s">
        <v>307</v>
      </c>
      <c r="T206" s="28">
        <v>90</v>
      </c>
      <c r="U206" s="4" t="s">
        <v>451</v>
      </c>
      <c r="V206" s="4" t="s">
        <v>452</v>
      </c>
      <c r="W206" s="15">
        <v>90</v>
      </c>
      <c r="X206" s="15">
        <v>90</v>
      </c>
      <c r="Y206" s="22">
        <v>1</v>
      </c>
      <c r="Z206" s="22">
        <v>1</v>
      </c>
      <c r="AA206" s="191"/>
      <c r="AB206" s="4" t="s">
        <v>461</v>
      </c>
      <c r="AC206" s="4" t="s">
        <v>50</v>
      </c>
      <c r="AD206" s="4"/>
      <c r="AE206" s="4"/>
      <c r="AF206" s="541"/>
      <c r="AG206" s="543"/>
      <c r="AH206" s="308" t="b">
        <f t="shared" si="3"/>
        <v>0</v>
      </c>
    </row>
    <row r="207" s="491" customFormat="1" ht="36" spans="1:34">
      <c r="A207" s="28">
        <v>204</v>
      </c>
      <c r="B207" s="28" t="s">
        <v>34</v>
      </c>
      <c r="C207" s="28" t="s">
        <v>35</v>
      </c>
      <c r="D207" s="28" t="s">
        <v>82</v>
      </c>
      <c r="E207" s="28" t="s">
        <v>37</v>
      </c>
      <c r="F207" s="28" t="s">
        <v>459</v>
      </c>
      <c r="G207" s="28" t="s">
        <v>39</v>
      </c>
      <c r="H207" s="545" t="s">
        <v>460</v>
      </c>
      <c r="I207" s="28">
        <v>16</v>
      </c>
      <c r="J207" s="28">
        <v>90</v>
      </c>
      <c r="K207" s="28">
        <v>3</v>
      </c>
      <c r="L207" s="545"/>
      <c r="M207" s="536">
        <v>45170</v>
      </c>
      <c r="N207" s="502" t="s">
        <v>54</v>
      </c>
      <c r="O207" s="28" t="s">
        <v>42</v>
      </c>
      <c r="P207" s="28" t="s">
        <v>43</v>
      </c>
      <c r="Q207" s="28" t="s">
        <v>305</v>
      </c>
      <c r="R207" s="28" t="s">
        <v>450</v>
      </c>
      <c r="S207" s="28" t="s">
        <v>307</v>
      </c>
      <c r="T207" s="28">
        <v>90</v>
      </c>
      <c r="U207" s="4" t="s">
        <v>454</v>
      </c>
      <c r="V207" s="4" t="s">
        <v>455</v>
      </c>
      <c r="W207" s="15">
        <v>90</v>
      </c>
      <c r="X207" s="15">
        <v>90</v>
      </c>
      <c r="Y207" s="22">
        <v>1</v>
      </c>
      <c r="Z207" s="22">
        <v>1</v>
      </c>
      <c r="AA207" s="191"/>
      <c r="AB207" s="4" t="s">
        <v>418</v>
      </c>
      <c r="AC207" s="4" t="s">
        <v>50</v>
      </c>
      <c r="AD207" s="4"/>
      <c r="AE207" s="4"/>
      <c r="AF207" s="541"/>
      <c r="AG207" s="543"/>
      <c r="AH207" s="308" t="b">
        <f t="shared" si="3"/>
        <v>0</v>
      </c>
    </row>
    <row r="208" s="491" customFormat="1" ht="24" spans="1:34">
      <c r="A208" s="28">
        <v>205</v>
      </c>
      <c r="B208" s="28" t="s">
        <v>34</v>
      </c>
      <c r="C208" s="28" t="s">
        <v>35</v>
      </c>
      <c r="D208" s="28" t="s">
        <v>228</v>
      </c>
      <c r="E208" s="28" t="s">
        <v>337</v>
      </c>
      <c r="F208" s="28" t="s">
        <v>462</v>
      </c>
      <c r="G208" s="28" t="s">
        <v>39</v>
      </c>
      <c r="H208" s="28" t="s">
        <v>463</v>
      </c>
      <c r="I208" s="28">
        <v>4</v>
      </c>
      <c r="J208" s="28">
        <v>12</v>
      </c>
      <c r="K208" s="28">
        <v>25</v>
      </c>
      <c r="L208" s="545"/>
      <c r="M208" s="536">
        <v>45078</v>
      </c>
      <c r="N208" s="502" t="s">
        <v>93</v>
      </c>
      <c r="O208" s="28" t="s">
        <v>42</v>
      </c>
      <c r="P208" s="28" t="s">
        <v>43</v>
      </c>
      <c r="Q208" s="28" t="s">
        <v>305</v>
      </c>
      <c r="R208" s="28" t="s">
        <v>450</v>
      </c>
      <c r="S208" s="28" t="s">
        <v>307</v>
      </c>
      <c r="T208" s="28">
        <v>12</v>
      </c>
      <c r="U208" s="4" t="s">
        <v>464</v>
      </c>
      <c r="V208" s="4" t="s">
        <v>465</v>
      </c>
      <c r="W208" s="15">
        <v>12</v>
      </c>
      <c r="X208" s="15">
        <v>12</v>
      </c>
      <c r="Y208" s="22">
        <v>1</v>
      </c>
      <c r="Z208" s="22">
        <v>1</v>
      </c>
      <c r="AA208" s="191"/>
      <c r="AB208" s="4" t="s">
        <v>458</v>
      </c>
      <c r="AC208" s="4" t="s">
        <v>50</v>
      </c>
      <c r="AD208" s="4"/>
      <c r="AE208" s="4"/>
      <c r="AF208" s="541"/>
      <c r="AG208" s="543"/>
      <c r="AH208" s="308" t="b">
        <f t="shared" si="3"/>
        <v>0</v>
      </c>
    </row>
    <row r="209" s="491" customFormat="1" ht="24" spans="1:34">
      <c r="A209" s="28">
        <v>206</v>
      </c>
      <c r="B209" s="28" t="s">
        <v>34</v>
      </c>
      <c r="C209" s="28" t="s">
        <v>35</v>
      </c>
      <c r="D209" s="28" t="s">
        <v>228</v>
      </c>
      <c r="E209" s="28" t="s">
        <v>337</v>
      </c>
      <c r="F209" s="28" t="s">
        <v>466</v>
      </c>
      <c r="G209" s="28" t="s">
        <v>39</v>
      </c>
      <c r="H209" s="28" t="s">
        <v>467</v>
      </c>
      <c r="I209" s="28">
        <v>6</v>
      </c>
      <c r="J209" s="28">
        <v>21</v>
      </c>
      <c r="K209" s="28">
        <v>18</v>
      </c>
      <c r="L209" s="545"/>
      <c r="M209" s="536">
        <v>45078</v>
      </c>
      <c r="N209" s="502" t="s">
        <v>93</v>
      </c>
      <c r="O209" s="28" t="s">
        <v>42</v>
      </c>
      <c r="P209" s="28" t="s">
        <v>43</v>
      </c>
      <c r="Q209" s="28" t="s">
        <v>305</v>
      </c>
      <c r="R209" s="28" t="s">
        <v>450</v>
      </c>
      <c r="S209" s="28" t="s">
        <v>307</v>
      </c>
      <c r="T209" s="28">
        <v>21</v>
      </c>
      <c r="U209" s="4" t="s">
        <v>464</v>
      </c>
      <c r="V209" s="4" t="s">
        <v>465</v>
      </c>
      <c r="W209" s="15">
        <v>21</v>
      </c>
      <c r="X209" s="15">
        <v>21</v>
      </c>
      <c r="Y209" s="22">
        <v>1</v>
      </c>
      <c r="Z209" s="22">
        <v>1</v>
      </c>
      <c r="AA209" s="191"/>
      <c r="AB209" s="4" t="s">
        <v>468</v>
      </c>
      <c r="AC209" s="4" t="s">
        <v>50</v>
      </c>
      <c r="AD209" s="4"/>
      <c r="AE209" s="4"/>
      <c r="AF209" s="541"/>
      <c r="AG209" s="543"/>
      <c r="AH209" s="308" t="b">
        <f t="shared" si="3"/>
        <v>0</v>
      </c>
    </row>
    <row r="210" s="491" customFormat="1" ht="24" spans="1:34">
      <c r="A210" s="28">
        <v>207</v>
      </c>
      <c r="B210" s="28" t="s">
        <v>34</v>
      </c>
      <c r="C210" s="28" t="s">
        <v>35</v>
      </c>
      <c r="D210" s="28" t="s">
        <v>228</v>
      </c>
      <c r="E210" s="28" t="s">
        <v>37</v>
      </c>
      <c r="F210" s="28" t="s">
        <v>469</v>
      </c>
      <c r="G210" s="28" t="s">
        <v>39</v>
      </c>
      <c r="H210" s="168" t="s">
        <v>470</v>
      </c>
      <c r="I210" s="28">
        <v>9</v>
      </c>
      <c r="J210" s="28">
        <v>24</v>
      </c>
      <c r="K210" s="28">
        <v>18</v>
      </c>
      <c r="L210" s="545"/>
      <c r="M210" s="536">
        <v>45078</v>
      </c>
      <c r="N210" s="502" t="s">
        <v>93</v>
      </c>
      <c r="O210" s="28" t="s">
        <v>42</v>
      </c>
      <c r="P210" s="28" t="s">
        <v>43</v>
      </c>
      <c r="Q210" s="28" t="s">
        <v>305</v>
      </c>
      <c r="R210" s="28" t="s">
        <v>471</v>
      </c>
      <c r="S210" s="28" t="s">
        <v>307</v>
      </c>
      <c r="T210" s="28">
        <v>24</v>
      </c>
      <c r="U210" s="4" t="s">
        <v>472</v>
      </c>
      <c r="V210" s="4" t="s">
        <v>473</v>
      </c>
      <c r="W210" s="15">
        <v>24</v>
      </c>
      <c r="X210" s="15">
        <v>24</v>
      </c>
      <c r="Y210" s="22">
        <v>1</v>
      </c>
      <c r="Z210" s="22">
        <v>1</v>
      </c>
      <c r="AA210" s="191"/>
      <c r="AB210" s="4" t="s">
        <v>418</v>
      </c>
      <c r="AC210" s="4" t="s">
        <v>50</v>
      </c>
      <c r="AD210" s="4"/>
      <c r="AE210" s="4"/>
      <c r="AF210" s="541"/>
      <c r="AG210" s="543"/>
      <c r="AH210" s="308" t="b">
        <f t="shared" si="3"/>
        <v>0</v>
      </c>
    </row>
    <row r="211" s="491" customFormat="1" ht="24" spans="1:34">
      <c r="A211" s="28">
        <v>208</v>
      </c>
      <c r="B211" s="28" t="s">
        <v>34</v>
      </c>
      <c r="C211" s="28" t="s">
        <v>35</v>
      </c>
      <c r="D211" s="28" t="s">
        <v>228</v>
      </c>
      <c r="E211" s="28" t="s">
        <v>37</v>
      </c>
      <c r="F211" s="28" t="s">
        <v>469</v>
      </c>
      <c r="G211" s="28" t="s">
        <v>39</v>
      </c>
      <c r="H211" s="168" t="s">
        <v>470</v>
      </c>
      <c r="I211" s="28">
        <v>9</v>
      </c>
      <c r="J211" s="28">
        <v>24</v>
      </c>
      <c r="K211" s="28">
        <v>18</v>
      </c>
      <c r="L211" s="545"/>
      <c r="M211" s="536">
        <v>45170</v>
      </c>
      <c r="N211" s="502" t="s">
        <v>54</v>
      </c>
      <c r="O211" s="28" t="s">
        <v>42</v>
      </c>
      <c r="P211" s="28" t="s">
        <v>43</v>
      </c>
      <c r="Q211" s="28" t="s">
        <v>305</v>
      </c>
      <c r="R211" s="28" t="s">
        <v>471</v>
      </c>
      <c r="S211" s="28" t="s">
        <v>307</v>
      </c>
      <c r="T211" s="28">
        <v>24</v>
      </c>
      <c r="U211" s="4" t="s">
        <v>474</v>
      </c>
      <c r="V211" s="4" t="s">
        <v>475</v>
      </c>
      <c r="W211" s="15">
        <v>24</v>
      </c>
      <c r="X211" s="15">
        <v>24</v>
      </c>
      <c r="Y211" s="22">
        <v>1</v>
      </c>
      <c r="Z211" s="22">
        <v>1</v>
      </c>
      <c r="AA211" s="191"/>
      <c r="AB211" s="4" t="s">
        <v>404</v>
      </c>
      <c r="AC211" s="4" t="s">
        <v>50</v>
      </c>
      <c r="AD211" s="4"/>
      <c r="AE211" s="4"/>
      <c r="AF211" s="541"/>
      <c r="AG211" s="543"/>
      <c r="AH211" s="308" t="b">
        <f t="shared" si="3"/>
        <v>0</v>
      </c>
    </row>
    <row r="212" s="491" customFormat="1" ht="24" spans="1:34">
      <c r="A212" s="28">
        <v>209</v>
      </c>
      <c r="B212" s="28" t="s">
        <v>34</v>
      </c>
      <c r="C212" s="28" t="s">
        <v>35</v>
      </c>
      <c r="D212" s="28" t="s">
        <v>228</v>
      </c>
      <c r="E212" s="28" t="s">
        <v>37</v>
      </c>
      <c r="F212" s="28" t="s">
        <v>476</v>
      </c>
      <c r="G212" s="28" t="s">
        <v>39</v>
      </c>
      <c r="H212" s="168" t="s">
        <v>477</v>
      </c>
      <c r="I212" s="28">
        <v>8</v>
      </c>
      <c r="J212" s="28">
        <v>24</v>
      </c>
      <c r="K212" s="28">
        <v>18</v>
      </c>
      <c r="L212" s="545"/>
      <c r="M212" s="536">
        <v>45078</v>
      </c>
      <c r="N212" s="502" t="s">
        <v>93</v>
      </c>
      <c r="O212" s="28" t="s">
        <v>42</v>
      </c>
      <c r="P212" s="28" t="s">
        <v>43</v>
      </c>
      <c r="Q212" s="28" t="s">
        <v>305</v>
      </c>
      <c r="R212" s="28" t="s">
        <v>471</v>
      </c>
      <c r="S212" s="28" t="s">
        <v>307</v>
      </c>
      <c r="T212" s="28">
        <v>24</v>
      </c>
      <c r="U212" s="4" t="s">
        <v>478</v>
      </c>
      <c r="V212" s="4" t="s">
        <v>479</v>
      </c>
      <c r="W212" s="15">
        <v>24</v>
      </c>
      <c r="X212" s="15">
        <v>24</v>
      </c>
      <c r="Y212" s="22">
        <v>1</v>
      </c>
      <c r="Z212" s="22">
        <v>1</v>
      </c>
      <c r="AA212" s="191"/>
      <c r="AB212" s="4" t="s">
        <v>286</v>
      </c>
      <c r="AC212" s="4" t="s">
        <v>50</v>
      </c>
      <c r="AD212" s="4"/>
      <c r="AE212" s="4"/>
      <c r="AF212" s="541"/>
      <c r="AG212" s="543"/>
      <c r="AH212" s="308" t="b">
        <f t="shared" si="3"/>
        <v>0</v>
      </c>
    </row>
    <row r="213" s="491" customFormat="1" ht="24" spans="1:34">
      <c r="A213" s="28">
        <v>210</v>
      </c>
      <c r="B213" s="28" t="s">
        <v>34</v>
      </c>
      <c r="C213" s="28" t="s">
        <v>35</v>
      </c>
      <c r="D213" s="28" t="s">
        <v>228</v>
      </c>
      <c r="E213" s="28" t="s">
        <v>37</v>
      </c>
      <c r="F213" s="28" t="s">
        <v>476</v>
      </c>
      <c r="G213" s="28" t="s">
        <v>39</v>
      </c>
      <c r="H213" s="168" t="s">
        <v>477</v>
      </c>
      <c r="I213" s="28">
        <v>8</v>
      </c>
      <c r="J213" s="28">
        <v>24</v>
      </c>
      <c r="K213" s="28">
        <v>18</v>
      </c>
      <c r="L213" s="545"/>
      <c r="M213" s="536">
        <v>45170</v>
      </c>
      <c r="N213" s="502" t="s">
        <v>54</v>
      </c>
      <c r="O213" s="28" t="s">
        <v>42</v>
      </c>
      <c r="P213" s="28" t="s">
        <v>43</v>
      </c>
      <c r="Q213" s="28" t="s">
        <v>305</v>
      </c>
      <c r="R213" s="28" t="s">
        <v>471</v>
      </c>
      <c r="S213" s="28" t="s">
        <v>307</v>
      </c>
      <c r="T213" s="28">
        <v>24</v>
      </c>
      <c r="U213" s="4" t="s">
        <v>480</v>
      </c>
      <c r="V213" s="4" t="s">
        <v>481</v>
      </c>
      <c r="W213" s="15">
        <v>24</v>
      </c>
      <c r="X213" s="15">
        <v>24</v>
      </c>
      <c r="Y213" s="22">
        <v>1</v>
      </c>
      <c r="Z213" s="22">
        <v>1</v>
      </c>
      <c r="AA213" s="191"/>
      <c r="AB213" s="4" t="s">
        <v>344</v>
      </c>
      <c r="AC213" s="4" t="s">
        <v>50</v>
      </c>
      <c r="AD213" s="4"/>
      <c r="AE213" s="4"/>
      <c r="AF213" s="541"/>
      <c r="AG213" s="543"/>
      <c r="AH213" s="308" t="b">
        <f t="shared" si="3"/>
        <v>0</v>
      </c>
    </row>
    <row r="214" s="491" customFormat="1" ht="24" spans="1:34">
      <c r="A214" s="28">
        <v>211</v>
      </c>
      <c r="B214" s="28" t="s">
        <v>34</v>
      </c>
      <c r="C214" s="28" t="s">
        <v>35</v>
      </c>
      <c r="D214" s="28" t="s">
        <v>228</v>
      </c>
      <c r="E214" s="28" t="s">
        <v>37</v>
      </c>
      <c r="F214" s="28" t="s">
        <v>482</v>
      </c>
      <c r="G214" s="28" t="s">
        <v>39</v>
      </c>
      <c r="H214" s="168" t="s">
        <v>483</v>
      </c>
      <c r="I214" s="28">
        <v>15</v>
      </c>
      <c r="J214" s="28">
        <v>64</v>
      </c>
      <c r="K214" s="28">
        <v>18</v>
      </c>
      <c r="L214" s="545"/>
      <c r="M214" s="536">
        <v>45078</v>
      </c>
      <c r="N214" s="502" t="s">
        <v>93</v>
      </c>
      <c r="O214" s="28" t="s">
        <v>42</v>
      </c>
      <c r="P214" s="28" t="s">
        <v>43</v>
      </c>
      <c r="Q214" s="28" t="s">
        <v>305</v>
      </c>
      <c r="R214" s="28" t="s">
        <v>471</v>
      </c>
      <c r="S214" s="28" t="s">
        <v>307</v>
      </c>
      <c r="T214" s="28">
        <v>64</v>
      </c>
      <c r="U214" s="4" t="s">
        <v>472</v>
      </c>
      <c r="V214" s="4" t="s">
        <v>473</v>
      </c>
      <c r="W214" s="15">
        <v>64</v>
      </c>
      <c r="X214" s="15">
        <v>64</v>
      </c>
      <c r="Y214" s="22">
        <v>1</v>
      </c>
      <c r="Z214" s="22">
        <v>1</v>
      </c>
      <c r="AA214" s="191"/>
      <c r="AB214" s="4" t="s">
        <v>286</v>
      </c>
      <c r="AC214" s="4" t="s">
        <v>50</v>
      </c>
      <c r="AD214" s="4"/>
      <c r="AE214" s="4"/>
      <c r="AF214" s="541"/>
      <c r="AG214" s="543"/>
      <c r="AH214" s="308" t="b">
        <f t="shared" si="3"/>
        <v>0</v>
      </c>
    </row>
    <row r="215" s="491" customFormat="1" ht="24" spans="1:34">
      <c r="A215" s="28">
        <v>212</v>
      </c>
      <c r="B215" s="28" t="s">
        <v>34</v>
      </c>
      <c r="C215" s="28" t="s">
        <v>35</v>
      </c>
      <c r="D215" s="28" t="s">
        <v>228</v>
      </c>
      <c r="E215" s="28" t="s">
        <v>37</v>
      </c>
      <c r="F215" s="28" t="s">
        <v>482</v>
      </c>
      <c r="G215" s="28" t="s">
        <v>39</v>
      </c>
      <c r="H215" s="168" t="s">
        <v>483</v>
      </c>
      <c r="I215" s="28">
        <v>15</v>
      </c>
      <c r="J215" s="28">
        <v>64</v>
      </c>
      <c r="K215" s="28">
        <v>18</v>
      </c>
      <c r="L215" s="545"/>
      <c r="M215" s="536">
        <v>45170</v>
      </c>
      <c r="N215" s="502" t="s">
        <v>54</v>
      </c>
      <c r="O215" s="28" t="s">
        <v>42</v>
      </c>
      <c r="P215" s="28" t="s">
        <v>43</v>
      </c>
      <c r="Q215" s="28" t="s">
        <v>305</v>
      </c>
      <c r="R215" s="28" t="s">
        <v>471</v>
      </c>
      <c r="S215" s="28" t="s">
        <v>307</v>
      </c>
      <c r="T215" s="28">
        <v>64</v>
      </c>
      <c r="U215" s="4" t="s">
        <v>474</v>
      </c>
      <c r="V215" s="4" t="s">
        <v>475</v>
      </c>
      <c r="W215" s="15">
        <v>64</v>
      </c>
      <c r="X215" s="15">
        <v>64</v>
      </c>
      <c r="Y215" s="22">
        <v>1</v>
      </c>
      <c r="Z215" s="22">
        <v>1</v>
      </c>
      <c r="AA215" s="191"/>
      <c r="AB215" s="4" t="s">
        <v>344</v>
      </c>
      <c r="AC215" s="4" t="s">
        <v>50</v>
      </c>
      <c r="AD215" s="4"/>
      <c r="AE215" s="4"/>
      <c r="AF215" s="541"/>
      <c r="AG215" s="543"/>
      <c r="AH215" s="308" t="b">
        <f t="shared" si="3"/>
        <v>0</v>
      </c>
    </row>
    <row r="216" s="491" customFormat="1" ht="24" spans="1:34">
      <c r="A216" s="28">
        <v>213</v>
      </c>
      <c r="B216" s="28" t="s">
        <v>34</v>
      </c>
      <c r="C216" s="28" t="s">
        <v>35</v>
      </c>
      <c r="D216" s="28" t="s">
        <v>228</v>
      </c>
      <c r="E216" s="28" t="s">
        <v>37</v>
      </c>
      <c r="F216" s="28" t="s">
        <v>484</v>
      </c>
      <c r="G216" s="28" t="s">
        <v>39</v>
      </c>
      <c r="H216" s="168" t="s">
        <v>485</v>
      </c>
      <c r="I216" s="28">
        <v>8</v>
      </c>
      <c r="J216" s="28">
        <v>24</v>
      </c>
      <c r="K216" s="28">
        <v>18</v>
      </c>
      <c r="L216" s="545"/>
      <c r="M216" s="536">
        <v>45078</v>
      </c>
      <c r="N216" s="502" t="s">
        <v>93</v>
      </c>
      <c r="O216" s="28" t="s">
        <v>42</v>
      </c>
      <c r="P216" s="28" t="s">
        <v>43</v>
      </c>
      <c r="Q216" s="28" t="s">
        <v>305</v>
      </c>
      <c r="R216" s="28" t="s">
        <v>471</v>
      </c>
      <c r="S216" s="28" t="s">
        <v>307</v>
      </c>
      <c r="T216" s="28">
        <v>24</v>
      </c>
      <c r="U216" s="4" t="s">
        <v>478</v>
      </c>
      <c r="V216" s="4" t="s">
        <v>479</v>
      </c>
      <c r="W216" s="15">
        <v>24</v>
      </c>
      <c r="X216" s="15">
        <v>24</v>
      </c>
      <c r="Y216" s="22">
        <v>1</v>
      </c>
      <c r="Z216" s="22">
        <v>1</v>
      </c>
      <c r="AA216" s="191"/>
      <c r="AB216" s="4" t="s">
        <v>296</v>
      </c>
      <c r="AC216" s="4" t="s">
        <v>50</v>
      </c>
      <c r="AD216" s="4"/>
      <c r="AE216" s="4"/>
      <c r="AF216" s="541"/>
      <c r="AG216" s="543"/>
      <c r="AH216" s="308" t="b">
        <f t="shared" si="3"/>
        <v>0</v>
      </c>
    </row>
    <row r="217" s="491" customFormat="1" ht="24" spans="1:34">
      <c r="A217" s="28">
        <v>214</v>
      </c>
      <c r="B217" s="28" t="s">
        <v>34</v>
      </c>
      <c r="C217" s="28" t="s">
        <v>35</v>
      </c>
      <c r="D217" s="28" t="s">
        <v>228</v>
      </c>
      <c r="E217" s="28" t="s">
        <v>37</v>
      </c>
      <c r="F217" s="28" t="s">
        <v>484</v>
      </c>
      <c r="G217" s="28" t="s">
        <v>39</v>
      </c>
      <c r="H217" s="168" t="s">
        <v>485</v>
      </c>
      <c r="I217" s="28">
        <v>8</v>
      </c>
      <c r="J217" s="28">
        <v>24</v>
      </c>
      <c r="K217" s="28">
        <v>18</v>
      </c>
      <c r="L217" s="545"/>
      <c r="M217" s="536">
        <v>45170</v>
      </c>
      <c r="N217" s="502" t="s">
        <v>54</v>
      </c>
      <c r="O217" s="28" t="s">
        <v>42</v>
      </c>
      <c r="P217" s="28" t="s">
        <v>43</v>
      </c>
      <c r="Q217" s="28" t="s">
        <v>305</v>
      </c>
      <c r="R217" s="28" t="s">
        <v>471</v>
      </c>
      <c r="S217" s="28" t="s">
        <v>307</v>
      </c>
      <c r="T217" s="28">
        <v>24</v>
      </c>
      <c r="U217" s="4" t="s">
        <v>480</v>
      </c>
      <c r="V217" s="4" t="s">
        <v>481</v>
      </c>
      <c r="W217" s="15">
        <v>24</v>
      </c>
      <c r="X217" s="15">
        <v>24</v>
      </c>
      <c r="Y217" s="22">
        <v>1</v>
      </c>
      <c r="Z217" s="22">
        <v>1</v>
      </c>
      <c r="AA217" s="191"/>
      <c r="AB217" s="4" t="s">
        <v>296</v>
      </c>
      <c r="AC217" s="4" t="s">
        <v>50</v>
      </c>
      <c r="AD217" s="4"/>
      <c r="AE217" s="4"/>
      <c r="AF217" s="541"/>
      <c r="AG217" s="543"/>
      <c r="AH217" s="308" t="b">
        <f t="shared" si="3"/>
        <v>0</v>
      </c>
    </row>
    <row r="218" s="491" customFormat="1" ht="24" spans="1:34">
      <c r="A218" s="28">
        <v>215</v>
      </c>
      <c r="B218" s="28" t="s">
        <v>34</v>
      </c>
      <c r="C218" s="28" t="s">
        <v>35</v>
      </c>
      <c r="D218" s="28" t="s">
        <v>228</v>
      </c>
      <c r="E218" s="28" t="s">
        <v>37</v>
      </c>
      <c r="F218" s="28" t="s">
        <v>486</v>
      </c>
      <c r="G218" s="28" t="s">
        <v>39</v>
      </c>
      <c r="H218" s="168" t="s">
        <v>487</v>
      </c>
      <c r="I218" s="28">
        <v>6</v>
      </c>
      <c r="J218" s="28">
        <v>23</v>
      </c>
      <c r="K218" s="28">
        <v>24</v>
      </c>
      <c r="L218" s="545"/>
      <c r="M218" s="536">
        <v>45078</v>
      </c>
      <c r="N218" s="502" t="s">
        <v>93</v>
      </c>
      <c r="O218" s="28" t="s">
        <v>42</v>
      </c>
      <c r="P218" s="28" t="s">
        <v>43</v>
      </c>
      <c r="Q218" s="28" t="s">
        <v>305</v>
      </c>
      <c r="R218" s="28" t="s">
        <v>471</v>
      </c>
      <c r="S218" s="28" t="s">
        <v>307</v>
      </c>
      <c r="T218" s="28">
        <v>23</v>
      </c>
      <c r="U218" s="4" t="s">
        <v>472</v>
      </c>
      <c r="V218" s="4" t="s">
        <v>473</v>
      </c>
      <c r="W218" s="15">
        <v>23</v>
      </c>
      <c r="X218" s="15">
        <v>23</v>
      </c>
      <c r="Y218" s="22">
        <v>1</v>
      </c>
      <c r="Z218" s="22">
        <v>1</v>
      </c>
      <c r="AA218" s="191"/>
      <c r="AB218" s="4" t="s">
        <v>299</v>
      </c>
      <c r="AC218" s="4" t="s">
        <v>50</v>
      </c>
      <c r="AD218" s="4"/>
      <c r="AE218" s="4"/>
      <c r="AF218" s="541"/>
      <c r="AG218" s="543"/>
      <c r="AH218" s="308" t="b">
        <f t="shared" si="3"/>
        <v>0</v>
      </c>
    </row>
    <row r="219" s="491" customFormat="1" ht="24" spans="1:34">
      <c r="A219" s="28">
        <v>216</v>
      </c>
      <c r="B219" s="28" t="s">
        <v>34</v>
      </c>
      <c r="C219" s="28" t="s">
        <v>35</v>
      </c>
      <c r="D219" s="28" t="s">
        <v>228</v>
      </c>
      <c r="E219" s="28" t="s">
        <v>37</v>
      </c>
      <c r="F219" s="28" t="s">
        <v>486</v>
      </c>
      <c r="G219" s="28" t="s">
        <v>39</v>
      </c>
      <c r="H219" s="168" t="s">
        <v>487</v>
      </c>
      <c r="I219" s="28">
        <v>6</v>
      </c>
      <c r="J219" s="28">
        <v>23</v>
      </c>
      <c r="K219" s="28">
        <v>24</v>
      </c>
      <c r="L219" s="545"/>
      <c r="M219" s="536">
        <v>45170</v>
      </c>
      <c r="N219" s="502" t="s">
        <v>54</v>
      </c>
      <c r="O219" s="28" t="s">
        <v>42</v>
      </c>
      <c r="P219" s="28" t="s">
        <v>43</v>
      </c>
      <c r="Q219" s="28" t="s">
        <v>305</v>
      </c>
      <c r="R219" s="28" t="s">
        <v>471</v>
      </c>
      <c r="S219" s="28" t="s">
        <v>307</v>
      </c>
      <c r="T219" s="28">
        <v>23</v>
      </c>
      <c r="U219" s="4" t="s">
        <v>474</v>
      </c>
      <c r="V219" s="4" t="s">
        <v>475</v>
      </c>
      <c r="W219" s="15">
        <v>23</v>
      </c>
      <c r="X219" s="15">
        <v>23</v>
      </c>
      <c r="Y219" s="22">
        <v>1</v>
      </c>
      <c r="Z219" s="22">
        <v>1</v>
      </c>
      <c r="AA219" s="191"/>
      <c r="AB219" s="4" t="s">
        <v>299</v>
      </c>
      <c r="AC219" s="4" t="s">
        <v>50</v>
      </c>
      <c r="AD219" s="4"/>
      <c r="AE219" s="4"/>
      <c r="AF219" s="541"/>
      <c r="AG219" s="543"/>
      <c r="AH219" s="308" t="b">
        <f t="shared" si="3"/>
        <v>0</v>
      </c>
    </row>
    <row r="220" s="491" customFormat="1" ht="24" spans="1:34">
      <c r="A220" s="28">
        <v>217</v>
      </c>
      <c r="B220" s="28" t="s">
        <v>34</v>
      </c>
      <c r="C220" s="28" t="s">
        <v>35</v>
      </c>
      <c r="D220" s="28" t="s">
        <v>228</v>
      </c>
      <c r="E220" s="28" t="s">
        <v>37</v>
      </c>
      <c r="F220" s="28" t="s">
        <v>488</v>
      </c>
      <c r="G220" s="28" t="s">
        <v>39</v>
      </c>
      <c r="H220" s="168" t="s">
        <v>489</v>
      </c>
      <c r="I220" s="28">
        <v>6</v>
      </c>
      <c r="J220" s="28">
        <v>24</v>
      </c>
      <c r="K220" s="28">
        <v>24</v>
      </c>
      <c r="L220" s="545"/>
      <c r="M220" s="536">
        <v>45078</v>
      </c>
      <c r="N220" s="502" t="s">
        <v>93</v>
      </c>
      <c r="O220" s="28" t="s">
        <v>42</v>
      </c>
      <c r="P220" s="28" t="s">
        <v>43</v>
      </c>
      <c r="Q220" s="28" t="s">
        <v>305</v>
      </c>
      <c r="R220" s="28" t="s">
        <v>471</v>
      </c>
      <c r="S220" s="28" t="s">
        <v>307</v>
      </c>
      <c r="T220" s="28">
        <v>24</v>
      </c>
      <c r="U220" s="4" t="s">
        <v>472</v>
      </c>
      <c r="V220" s="4" t="s">
        <v>473</v>
      </c>
      <c r="W220" s="15">
        <v>24</v>
      </c>
      <c r="X220" s="15">
        <v>24</v>
      </c>
      <c r="Y220" s="22">
        <v>1</v>
      </c>
      <c r="Z220" s="22">
        <v>1</v>
      </c>
      <c r="AA220" s="191"/>
      <c r="AB220" s="4" t="s">
        <v>269</v>
      </c>
      <c r="AC220" s="4" t="s">
        <v>50</v>
      </c>
      <c r="AD220" s="4"/>
      <c r="AE220" s="4"/>
      <c r="AF220" s="541"/>
      <c r="AG220" s="543"/>
      <c r="AH220" s="308" t="b">
        <f t="shared" si="3"/>
        <v>0</v>
      </c>
    </row>
    <row r="221" s="491" customFormat="1" ht="24" spans="1:34">
      <c r="A221" s="28">
        <v>218</v>
      </c>
      <c r="B221" s="28" t="s">
        <v>34</v>
      </c>
      <c r="C221" s="28" t="s">
        <v>35</v>
      </c>
      <c r="D221" s="28" t="s">
        <v>228</v>
      </c>
      <c r="E221" s="28" t="s">
        <v>37</v>
      </c>
      <c r="F221" s="28" t="s">
        <v>488</v>
      </c>
      <c r="G221" s="28" t="s">
        <v>39</v>
      </c>
      <c r="H221" s="168" t="s">
        <v>489</v>
      </c>
      <c r="I221" s="28">
        <v>6</v>
      </c>
      <c r="J221" s="28">
        <v>24</v>
      </c>
      <c r="K221" s="28">
        <v>24</v>
      </c>
      <c r="L221" s="545"/>
      <c r="M221" s="536">
        <v>45170</v>
      </c>
      <c r="N221" s="502" t="s">
        <v>54</v>
      </c>
      <c r="O221" s="28" t="s">
        <v>42</v>
      </c>
      <c r="P221" s="28" t="s">
        <v>43</v>
      </c>
      <c r="Q221" s="28" t="s">
        <v>305</v>
      </c>
      <c r="R221" s="28" t="s">
        <v>471</v>
      </c>
      <c r="S221" s="28" t="s">
        <v>307</v>
      </c>
      <c r="T221" s="28">
        <v>24</v>
      </c>
      <c r="U221" s="4" t="s">
        <v>474</v>
      </c>
      <c r="V221" s="4" t="s">
        <v>475</v>
      </c>
      <c r="W221" s="15">
        <v>24</v>
      </c>
      <c r="X221" s="15">
        <v>24</v>
      </c>
      <c r="Y221" s="22">
        <v>1</v>
      </c>
      <c r="Z221" s="22">
        <v>1</v>
      </c>
      <c r="AA221" s="191"/>
      <c r="AB221" s="4" t="s">
        <v>269</v>
      </c>
      <c r="AC221" s="4" t="s">
        <v>50</v>
      </c>
      <c r="AD221" s="4"/>
      <c r="AE221" s="4"/>
      <c r="AF221" s="541"/>
      <c r="AG221" s="543"/>
      <c r="AH221" s="308" t="b">
        <f t="shared" si="3"/>
        <v>0</v>
      </c>
    </row>
    <row r="222" s="491" customFormat="1" ht="24" spans="1:34">
      <c r="A222" s="28">
        <v>219</v>
      </c>
      <c r="B222" s="28" t="s">
        <v>34</v>
      </c>
      <c r="C222" s="28" t="s">
        <v>35</v>
      </c>
      <c r="D222" s="28" t="s">
        <v>228</v>
      </c>
      <c r="E222" s="28" t="s">
        <v>337</v>
      </c>
      <c r="F222" s="28" t="s">
        <v>490</v>
      </c>
      <c r="G222" s="28" t="s">
        <v>39</v>
      </c>
      <c r="H222" s="168" t="s">
        <v>491</v>
      </c>
      <c r="I222" s="28">
        <v>9</v>
      </c>
      <c r="J222" s="28">
        <v>27</v>
      </c>
      <c r="K222" s="28">
        <v>18</v>
      </c>
      <c r="L222" s="545"/>
      <c r="M222" s="536">
        <v>45078</v>
      </c>
      <c r="N222" s="502" t="s">
        <v>93</v>
      </c>
      <c r="O222" s="28" t="s">
        <v>42</v>
      </c>
      <c r="P222" s="28" t="s">
        <v>43</v>
      </c>
      <c r="Q222" s="28" t="s">
        <v>305</v>
      </c>
      <c r="R222" s="28" t="s">
        <v>471</v>
      </c>
      <c r="S222" s="28" t="s">
        <v>307</v>
      </c>
      <c r="T222" s="28">
        <v>27</v>
      </c>
      <c r="U222" s="4" t="s">
        <v>492</v>
      </c>
      <c r="V222" s="4" t="s">
        <v>493</v>
      </c>
      <c r="W222" s="15">
        <v>27</v>
      </c>
      <c r="X222" s="15">
        <v>27</v>
      </c>
      <c r="Y222" s="22">
        <v>1</v>
      </c>
      <c r="Z222" s="22">
        <v>1</v>
      </c>
      <c r="AA222" s="191"/>
      <c r="AB222" s="4" t="s">
        <v>269</v>
      </c>
      <c r="AC222" s="4" t="s">
        <v>50</v>
      </c>
      <c r="AD222" s="4"/>
      <c r="AE222" s="4"/>
      <c r="AF222" s="541"/>
      <c r="AG222" s="543"/>
      <c r="AH222" s="308" t="b">
        <f t="shared" si="3"/>
        <v>0</v>
      </c>
    </row>
    <row r="223" s="491" customFormat="1" ht="24" spans="1:34">
      <c r="A223" s="28">
        <v>220</v>
      </c>
      <c r="B223" s="28" t="s">
        <v>34</v>
      </c>
      <c r="C223" s="28" t="s">
        <v>35</v>
      </c>
      <c r="D223" s="28" t="s">
        <v>228</v>
      </c>
      <c r="E223" s="28" t="s">
        <v>337</v>
      </c>
      <c r="F223" s="28" t="s">
        <v>494</v>
      </c>
      <c r="G223" s="28" t="s">
        <v>39</v>
      </c>
      <c r="H223" s="168" t="s">
        <v>495</v>
      </c>
      <c r="I223" s="28">
        <v>7</v>
      </c>
      <c r="J223" s="28">
        <v>18</v>
      </c>
      <c r="K223" s="28">
        <v>18</v>
      </c>
      <c r="L223" s="545"/>
      <c r="M223" s="536">
        <v>45078</v>
      </c>
      <c r="N223" s="502" t="s">
        <v>93</v>
      </c>
      <c r="O223" s="28" t="s">
        <v>42</v>
      </c>
      <c r="P223" s="28" t="s">
        <v>43</v>
      </c>
      <c r="Q223" s="28" t="s">
        <v>305</v>
      </c>
      <c r="R223" s="28" t="s">
        <v>471</v>
      </c>
      <c r="S223" s="28" t="s">
        <v>307</v>
      </c>
      <c r="T223" s="28">
        <v>18</v>
      </c>
      <c r="U223" s="4" t="s">
        <v>492</v>
      </c>
      <c r="V223" s="4" t="s">
        <v>493</v>
      </c>
      <c r="W223" s="15">
        <v>18</v>
      </c>
      <c r="X223" s="15">
        <v>18</v>
      </c>
      <c r="Y223" s="22">
        <v>1</v>
      </c>
      <c r="Z223" s="22">
        <v>1</v>
      </c>
      <c r="AA223" s="191"/>
      <c r="AB223" s="4" t="s">
        <v>269</v>
      </c>
      <c r="AC223" s="4" t="s">
        <v>50</v>
      </c>
      <c r="AD223" s="4"/>
      <c r="AE223" s="4"/>
      <c r="AF223" s="541"/>
      <c r="AG223" s="543"/>
      <c r="AH223" s="308" t="b">
        <f t="shared" si="3"/>
        <v>0</v>
      </c>
    </row>
    <row r="224" s="491" customFormat="1" ht="24" spans="1:34">
      <c r="A224" s="28">
        <v>221</v>
      </c>
      <c r="B224" s="28" t="s">
        <v>34</v>
      </c>
      <c r="C224" s="28" t="s">
        <v>35</v>
      </c>
      <c r="D224" s="28" t="s">
        <v>228</v>
      </c>
      <c r="E224" s="28" t="s">
        <v>108</v>
      </c>
      <c r="F224" s="28" t="s">
        <v>496</v>
      </c>
      <c r="G224" s="28" t="s">
        <v>39</v>
      </c>
      <c r="H224" s="545" t="s">
        <v>288</v>
      </c>
      <c r="I224" s="28">
        <v>3</v>
      </c>
      <c r="J224" s="28">
        <v>15</v>
      </c>
      <c r="K224" s="28">
        <v>10</v>
      </c>
      <c r="L224" s="545"/>
      <c r="M224" s="536">
        <v>45078</v>
      </c>
      <c r="N224" s="502" t="s">
        <v>93</v>
      </c>
      <c r="O224" s="28" t="s">
        <v>42</v>
      </c>
      <c r="P224" s="28" t="s">
        <v>43</v>
      </c>
      <c r="Q224" s="28" t="s">
        <v>305</v>
      </c>
      <c r="R224" s="28" t="s">
        <v>450</v>
      </c>
      <c r="S224" s="28" t="s">
        <v>307</v>
      </c>
      <c r="T224" s="28">
        <v>15</v>
      </c>
      <c r="U224" s="4" t="s">
        <v>451</v>
      </c>
      <c r="V224" s="4" t="s">
        <v>452</v>
      </c>
      <c r="W224" s="15">
        <v>15</v>
      </c>
      <c r="X224" s="15">
        <v>15</v>
      </c>
      <c r="Y224" s="22">
        <v>1</v>
      </c>
      <c r="Z224" s="22">
        <v>1</v>
      </c>
      <c r="AA224" s="191"/>
      <c r="AB224" s="4" t="s">
        <v>366</v>
      </c>
      <c r="AC224" s="4" t="s">
        <v>50</v>
      </c>
      <c r="AD224" s="4"/>
      <c r="AE224" s="4"/>
      <c r="AF224" s="541"/>
      <c r="AG224" s="543"/>
      <c r="AH224" s="308" t="b">
        <f t="shared" si="3"/>
        <v>0</v>
      </c>
    </row>
    <row r="225" s="491" customFormat="1" ht="24" spans="1:34">
      <c r="A225" s="28">
        <v>222</v>
      </c>
      <c r="B225" s="28" t="s">
        <v>34</v>
      </c>
      <c r="C225" s="28" t="s">
        <v>35</v>
      </c>
      <c r="D225" s="28" t="s">
        <v>228</v>
      </c>
      <c r="E225" s="28" t="s">
        <v>108</v>
      </c>
      <c r="F225" s="28" t="s">
        <v>497</v>
      </c>
      <c r="G225" s="28" t="s">
        <v>39</v>
      </c>
      <c r="H225" s="168" t="s">
        <v>498</v>
      </c>
      <c r="I225" s="28">
        <v>4</v>
      </c>
      <c r="J225" s="28">
        <v>11</v>
      </c>
      <c r="K225" s="28">
        <v>10</v>
      </c>
      <c r="L225" s="545"/>
      <c r="M225" s="536">
        <v>45078</v>
      </c>
      <c r="N225" s="502" t="s">
        <v>93</v>
      </c>
      <c r="O225" s="28" t="s">
        <v>42</v>
      </c>
      <c r="P225" s="28" t="s">
        <v>43</v>
      </c>
      <c r="Q225" s="28" t="s">
        <v>305</v>
      </c>
      <c r="R225" s="28" t="s">
        <v>450</v>
      </c>
      <c r="S225" s="28" t="s">
        <v>307</v>
      </c>
      <c r="T225" s="28">
        <v>11</v>
      </c>
      <c r="U225" s="4" t="s">
        <v>499</v>
      </c>
      <c r="V225" s="4" t="s">
        <v>500</v>
      </c>
      <c r="W225" s="15">
        <v>11</v>
      </c>
      <c r="X225" s="15">
        <v>11</v>
      </c>
      <c r="Y225" s="22">
        <v>1</v>
      </c>
      <c r="Z225" s="22">
        <v>1</v>
      </c>
      <c r="AA225" s="191"/>
      <c r="AB225" s="4" t="s">
        <v>366</v>
      </c>
      <c r="AC225" s="4" t="s">
        <v>50</v>
      </c>
      <c r="AD225" s="4"/>
      <c r="AE225" s="4"/>
      <c r="AF225" s="541"/>
      <c r="AG225" s="543"/>
      <c r="AH225" s="308" t="b">
        <f t="shared" si="3"/>
        <v>0</v>
      </c>
    </row>
    <row r="226" s="491" customFormat="1" ht="24" spans="1:34">
      <c r="A226" s="28">
        <v>223</v>
      </c>
      <c r="B226" s="28" t="s">
        <v>34</v>
      </c>
      <c r="C226" s="28" t="s">
        <v>35</v>
      </c>
      <c r="D226" s="28" t="s">
        <v>228</v>
      </c>
      <c r="E226" s="28" t="s">
        <v>108</v>
      </c>
      <c r="F226" s="28" t="s">
        <v>501</v>
      </c>
      <c r="G226" s="28" t="s">
        <v>39</v>
      </c>
      <c r="H226" s="545" t="s">
        <v>502</v>
      </c>
      <c r="I226" s="28">
        <v>1</v>
      </c>
      <c r="J226" s="28">
        <v>2</v>
      </c>
      <c r="K226" s="28">
        <v>10</v>
      </c>
      <c r="L226" s="545"/>
      <c r="M226" s="536">
        <v>45078</v>
      </c>
      <c r="N226" s="502" t="s">
        <v>93</v>
      </c>
      <c r="O226" s="28" t="s">
        <v>42</v>
      </c>
      <c r="P226" s="28" t="s">
        <v>43</v>
      </c>
      <c r="Q226" s="28" t="s">
        <v>305</v>
      </c>
      <c r="R226" s="28" t="s">
        <v>450</v>
      </c>
      <c r="S226" s="28" t="s">
        <v>307</v>
      </c>
      <c r="T226" s="28">
        <v>13</v>
      </c>
      <c r="U226" s="4" t="s">
        <v>503</v>
      </c>
      <c r="V226" s="4" t="s">
        <v>504</v>
      </c>
      <c r="W226" s="15">
        <v>13</v>
      </c>
      <c r="X226" s="15">
        <v>13</v>
      </c>
      <c r="Y226" s="22">
        <v>1</v>
      </c>
      <c r="Z226" s="22">
        <v>1</v>
      </c>
      <c r="AA226" s="191"/>
      <c r="AB226" s="4" t="s">
        <v>370</v>
      </c>
      <c r="AC226" s="4" t="s">
        <v>50</v>
      </c>
      <c r="AD226" s="4"/>
      <c r="AE226" s="4"/>
      <c r="AF226" s="541"/>
      <c r="AG226" s="543"/>
      <c r="AH226" s="308" t="b">
        <f t="shared" si="3"/>
        <v>0</v>
      </c>
    </row>
    <row r="227" s="491" customFormat="1" ht="24" spans="1:34">
      <c r="A227" s="28">
        <v>224</v>
      </c>
      <c r="B227" s="28" t="s">
        <v>34</v>
      </c>
      <c r="C227" s="28" t="s">
        <v>35</v>
      </c>
      <c r="D227" s="28" t="s">
        <v>228</v>
      </c>
      <c r="E227" s="28" t="s">
        <v>108</v>
      </c>
      <c r="F227" s="28" t="s">
        <v>505</v>
      </c>
      <c r="G227" s="28" t="s">
        <v>39</v>
      </c>
      <c r="H227" s="545" t="s">
        <v>506</v>
      </c>
      <c r="I227" s="28">
        <v>2</v>
      </c>
      <c r="J227" s="28">
        <v>12</v>
      </c>
      <c r="K227" s="28">
        <v>15</v>
      </c>
      <c r="L227" s="545"/>
      <c r="M227" s="536">
        <v>45078</v>
      </c>
      <c r="N227" s="502" t="s">
        <v>93</v>
      </c>
      <c r="O227" s="28" t="s">
        <v>42</v>
      </c>
      <c r="P227" s="28" t="s">
        <v>43</v>
      </c>
      <c r="Q227" s="28" t="s">
        <v>305</v>
      </c>
      <c r="R227" s="28" t="s">
        <v>450</v>
      </c>
      <c r="S227" s="28" t="s">
        <v>307</v>
      </c>
      <c r="T227" s="28">
        <v>12</v>
      </c>
      <c r="U227" s="4" t="s">
        <v>464</v>
      </c>
      <c r="V227" s="4" t="s">
        <v>465</v>
      </c>
      <c r="W227" s="15">
        <v>12</v>
      </c>
      <c r="X227" s="15">
        <v>12</v>
      </c>
      <c r="Y227" s="22">
        <v>1</v>
      </c>
      <c r="Z227" s="22">
        <v>1</v>
      </c>
      <c r="AA227" s="191"/>
      <c r="AB227" s="4" t="s">
        <v>370</v>
      </c>
      <c r="AC227" s="4" t="s">
        <v>50</v>
      </c>
      <c r="AD227" s="4"/>
      <c r="AE227" s="4"/>
      <c r="AF227" s="541"/>
      <c r="AG227" s="543"/>
      <c r="AH227" s="308" t="b">
        <f t="shared" si="3"/>
        <v>0</v>
      </c>
    </row>
    <row r="228" s="491" customFormat="1" ht="24" spans="1:34">
      <c r="A228" s="28">
        <v>225</v>
      </c>
      <c r="B228" s="28" t="s">
        <v>34</v>
      </c>
      <c r="C228" s="28" t="s">
        <v>35</v>
      </c>
      <c r="D228" s="28" t="s">
        <v>228</v>
      </c>
      <c r="E228" s="28" t="s">
        <v>108</v>
      </c>
      <c r="F228" s="28" t="s">
        <v>507</v>
      </c>
      <c r="G228" s="28" t="s">
        <v>39</v>
      </c>
      <c r="H228" s="168" t="s">
        <v>498</v>
      </c>
      <c r="I228" s="28">
        <v>4</v>
      </c>
      <c r="J228" s="28">
        <v>11</v>
      </c>
      <c r="K228" s="28">
        <v>15</v>
      </c>
      <c r="L228" s="545"/>
      <c r="M228" s="536">
        <v>45078</v>
      </c>
      <c r="N228" s="502" t="s">
        <v>93</v>
      </c>
      <c r="O228" s="28" t="s">
        <v>42</v>
      </c>
      <c r="P228" s="28" t="s">
        <v>43</v>
      </c>
      <c r="Q228" s="28" t="s">
        <v>305</v>
      </c>
      <c r="R228" s="28" t="s">
        <v>450</v>
      </c>
      <c r="S228" s="28" t="s">
        <v>307</v>
      </c>
      <c r="T228" s="28">
        <v>11</v>
      </c>
      <c r="U228" s="4" t="s">
        <v>499</v>
      </c>
      <c r="V228" s="4" t="s">
        <v>500</v>
      </c>
      <c r="W228" s="15">
        <v>11</v>
      </c>
      <c r="X228" s="15">
        <v>11</v>
      </c>
      <c r="Y228" s="22">
        <v>1</v>
      </c>
      <c r="Z228" s="22">
        <v>1</v>
      </c>
      <c r="AA228" s="191"/>
      <c r="AB228" s="4" t="s">
        <v>377</v>
      </c>
      <c r="AC228" s="4" t="s">
        <v>50</v>
      </c>
      <c r="AD228" s="4"/>
      <c r="AE228" s="4"/>
      <c r="AF228" s="541"/>
      <c r="AG228" s="543"/>
      <c r="AH228" s="308" t="b">
        <f t="shared" si="3"/>
        <v>0</v>
      </c>
    </row>
    <row r="229" s="491" customFormat="1" ht="24" spans="1:34">
      <c r="A229" s="28">
        <v>226</v>
      </c>
      <c r="B229" s="28" t="s">
        <v>34</v>
      </c>
      <c r="C229" s="28" t="s">
        <v>35</v>
      </c>
      <c r="D229" s="28" t="s">
        <v>228</v>
      </c>
      <c r="E229" s="28" t="s">
        <v>108</v>
      </c>
      <c r="F229" s="28" t="s">
        <v>508</v>
      </c>
      <c r="G229" s="28" t="s">
        <v>39</v>
      </c>
      <c r="H229" s="545" t="s">
        <v>509</v>
      </c>
      <c r="I229" s="28">
        <v>7</v>
      </c>
      <c r="J229" s="28">
        <v>15</v>
      </c>
      <c r="K229" s="28">
        <v>15</v>
      </c>
      <c r="L229" s="545"/>
      <c r="M229" s="536">
        <v>45078</v>
      </c>
      <c r="N229" s="502" t="s">
        <v>93</v>
      </c>
      <c r="O229" s="28" t="s">
        <v>42</v>
      </c>
      <c r="P229" s="28" t="s">
        <v>43</v>
      </c>
      <c r="Q229" s="28" t="s">
        <v>305</v>
      </c>
      <c r="R229" s="28" t="s">
        <v>450</v>
      </c>
      <c r="S229" s="28" t="s">
        <v>307</v>
      </c>
      <c r="T229" s="28">
        <v>15</v>
      </c>
      <c r="U229" s="4" t="s">
        <v>510</v>
      </c>
      <c r="V229" s="4" t="s">
        <v>511</v>
      </c>
      <c r="W229" s="15">
        <v>15</v>
      </c>
      <c r="X229" s="15">
        <v>15</v>
      </c>
      <c r="Y229" s="22">
        <v>1</v>
      </c>
      <c r="Z229" s="22">
        <v>1</v>
      </c>
      <c r="AA229" s="191"/>
      <c r="AB229" s="4" t="s">
        <v>377</v>
      </c>
      <c r="AC229" s="4" t="s">
        <v>50</v>
      </c>
      <c r="AD229" s="4"/>
      <c r="AE229" s="4"/>
      <c r="AF229" s="541"/>
      <c r="AG229" s="543"/>
      <c r="AH229" s="308" t="b">
        <f t="shared" si="3"/>
        <v>0</v>
      </c>
    </row>
    <row r="230" s="491" customFormat="1" ht="24" spans="1:34">
      <c r="A230" s="28">
        <v>227</v>
      </c>
      <c r="B230" s="28" t="s">
        <v>34</v>
      </c>
      <c r="C230" s="28" t="s">
        <v>35</v>
      </c>
      <c r="D230" s="28" t="s">
        <v>228</v>
      </c>
      <c r="E230" s="28" t="s">
        <v>108</v>
      </c>
      <c r="F230" s="28" t="s">
        <v>512</v>
      </c>
      <c r="G230" s="28" t="s">
        <v>39</v>
      </c>
      <c r="H230" s="545" t="s">
        <v>513</v>
      </c>
      <c r="I230" s="28">
        <v>8</v>
      </c>
      <c r="J230" s="28">
        <v>26</v>
      </c>
      <c r="K230" s="28">
        <v>17</v>
      </c>
      <c r="L230" s="545"/>
      <c r="M230" s="536">
        <v>45078</v>
      </c>
      <c r="N230" s="502" t="s">
        <v>93</v>
      </c>
      <c r="O230" s="28" t="s">
        <v>42</v>
      </c>
      <c r="P230" s="28" t="s">
        <v>43</v>
      </c>
      <c r="Q230" s="28" t="s">
        <v>305</v>
      </c>
      <c r="R230" s="28" t="s">
        <v>450</v>
      </c>
      <c r="S230" s="28" t="s">
        <v>307</v>
      </c>
      <c r="T230" s="28">
        <v>26</v>
      </c>
      <c r="U230" s="4" t="s">
        <v>464</v>
      </c>
      <c r="V230" s="4" t="s">
        <v>465</v>
      </c>
      <c r="W230" s="15">
        <v>26</v>
      </c>
      <c r="X230" s="15">
        <v>26</v>
      </c>
      <c r="Y230" s="22">
        <v>1</v>
      </c>
      <c r="Z230" s="22">
        <v>1</v>
      </c>
      <c r="AA230" s="191"/>
      <c r="AB230" s="4" t="s">
        <v>514</v>
      </c>
      <c r="AC230" s="4" t="s">
        <v>50</v>
      </c>
      <c r="AD230" s="4"/>
      <c r="AE230" s="4"/>
      <c r="AF230" s="541"/>
      <c r="AG230" s="543"/>
      <c r="AH230" s="308" t="b">
        <f t="shared" si="3"/>
        <v>0</v>
      </c>
    </row>
    <row r="231" s="491" customFormat="1" ht="24" spans="1:34">
      <c r="A231" s="28">
        <v>228</v>
      </c>
      <c r="B231" s="28" t="s">
        <v>34</v>
      </c>
      <c r="C231" s="28" t="s">
        <v>35</v>
      </c>
      <c r="D231" s="28" t="s">
        <v>228</v>
      </c>
      <c r="E231" s="28" t="s">
        <v>108</v>
      </c>
      <c r="F231" s="28" t="s">
        <v>515</v>
      </c>
      <c r="G231" s="28" t="s">
        <v>39</v>
      </c>
      <c r="H231" s="545" t="s">
        <v>498</v>
      </c>
      <c r="I231" s="28">
        <v>4</v>
      </c>
      <c r="J231" s="28">
        <v>16</v>
      </c>
      <c r="K231" s="28">
        <v>15</v>
      </c>
      <c r="L231" s="545"/>
      <c r="M231" s="536">
        <v>45078</v>
      </c>
      <c r="N231" s="502" t="s">
        <v>93</v>
      </c>
      <c r="O231" s="28" t="s">
        <v>42</v>
      </c>
      <c r="P231" s="28" t="s">
        <v>43</v>
      </c>
      <c r="Q231" s="28" t="s">
        <v>305</v>
      </c>
      <c r="R231" s="28" t="s">
        <v>450</v>
      </c>
      <c r="S231" s="28" t="s">
        <v>307</v>
      </c>
      <c r="T231" s="28">
        <v>16</v>
      </c>
      <c r="U231" s="4" t="s">
        <v>451</v>
      </c>
      <c r="V231" s="4" t="s">
        <v>452</v>
      </c>
      <c r="W231" s="15">
        <v>16</v>
      </c>
      <c r="X231" s="15">
        <v>16</v>
      </c>
      <c r="Y231" s="22">
        <v>1</v>
      </c>
      <c r="Z231" s="22">
        <v>1</v>
      </c>
      <c r="AA231" s="191"/>
      <c r="AB231" s="4" t="s">
        <v>319</v>
      </c>
      <c r="AC231" s="4" t="s">
        <v>50</v>
      </c>
      <c r="AD231" s="4"/>
      <c r="AE231" s="4"/>
      <c r="AF231" s="541"/>
      <c r="AG231" s="543"/>
      <c r="AH231" s="308" t="b">
        <f t="shared" si="3"/>
        <v>0</v>
      </c>
    </row>
    <row r="232" s="491" customFormat="1" ht="36" spans="1:34">
      <c r="A232" s="28">
        <v>229</v>
      </c>
      <c r="B232" s="28" t="s">
        <v>34</v>
      </c>
      <c r="C232" s="28" t="s">
        <v>35</v>
      </c>
      <c r="D232" s="28" t="s">
        <v>36</v>
      </c>
      <c r="E232" s="514" t="s">
        <v>37</v>
      </c>
      <c r="F232" s="28" t="s">
        <v>347</v>
      </c>
      <c r="G232" s="28" t="s">
        <v>51</v>
      </c>
      <c r="H232" s="28" t="s">
        <v>516</v>
      </c>
      <c r="I232" s="28"/>
      <c r="J232" s="28"/>
      <c r="K232" s="550"/>
      <c r="L232" s="28">
        <v>12</v>
      </c>
      <c r="M232" s="536">
        <v>45047</v>
      </c>
      <c r="N232" s="502" t="s">
        <v>304</v>
      </c>
      <c r="O232" s="28" t="s">
        <v>42</v>
      </c>
      <c r="P232" s="28" t="s">
        <v>43</v>
      </c>
      <c r="Q232" s="28" t="s">
        <v>305</v>
      </c>
      <c r="R232" s="28" t="s">
        <v>328</v>
      </c>
      <c r="S232" s="28" t="s">
        <v>307</v>
      </c>
      <c r="T232" s="28">
        <v>12</v>
      </c>
      <c r="U232" s="4" t="s">
        <v>349</v>
      </c>
      <c r="V232" s="4" t="s">
        <v>350</v>
      </c>
      <c r="W232" s="15">
        <v>12</v>
      </c>
      <c r="X232" s="15">
        <v>12</v>
      </c>
      <c r="Y232" s="22">
        <v>1</v>
      </c>
      <c r="Z232" s="22">
        <v>1</v>
      </c>
      <c r="AA232" s="191"/>
      <c r="AB232" s="4" t="s">
        <v>385</v>
      </c>
      <c r="AC232" s="4" t="s">
        <v>50</v>
      </c>
      <c r="AD232" s="4"/>
      <c r="AE232" s="4"/>
      <c r="AF232" s="541"/>
      <c r="AG232" s="543"/>
      <c r="AH232" s="308" t="b">
        <f t="shared" si="3"/>
        <v>0</v>
      </c>
    </row>
    <row r="233" s="491" customFormat="1" ht="36" spans="1:34">
      <c r="A233" s="28">
        <v>230</v>
      </c>
      <c r="B233" s="28" t="s">
        <v>34</v>
      </c>
      <c r="C233" s="28" t="s">
        <v>35</v>
      </c>
      <c r="D233" s="28" t="s">
        <v>36</v>
      </c>
      <c r="E233" s="514" t="s">
        <v>37</v>
      </c>
      <c r="F233" s="28" t="s">
        <v>347</v>
      </c>
      <c r="G233" s="28" t="s">
        <v>51</v>
      </c>
      <c r="H233" s="28" t="s">
        <v>516</v>
      </c>
      <c r="I233" s="28"/>
      <c r="J233" s="28"/>
      <c r="K233" s="550"/>
      <c r="L233" s="28">
        <v>12</v>
      </c>
      <c r="M233" s="536">
        <v>45170</v>
      </c>
      <c r="N233" s="502" t="s">
        <v>54</v>
      </c>
      <c r="O233" s="28" t="s">
        <v>42</v>
      </c>
      <c r="P233" s="28" t="s">
        <v>43</v>
      </c>
      <c r="Q233" s="28" t="s">
        <v>305</v>
      </c>
      <c r="R233" s="28" t="s">
        <v>328</v>
      </c>
      <c r="S233" s="28" t="s">
        <v>307</v>
      </c>
      <c r="T233" s="28">
        <v>12</v>
      </c>
      <c r="U233" s="4" t="s">
        <v>351</v>
      </c>
      <c r="V233" s="4" t="s">
        <v>352</v>
      </c>
      <c r="W233" s="15">
        <v>12</v>
      </c>
      <c r="X233" s="15">
        <v>12</v>
      </c>
      <c r="Y233" s="22">
        <v>1</v>
      </c>
      <c r="Z233" s="22">
        <v>1</v>
      </c>
      <c r="AA233" s="191"/>
      <c r="AB233" s="4" t="s">
        <v>386</v>
      </c>
      <c r="AC233" s="4" t="s">
        <v>50</v>
      </c>
      <c r="AD233" s="4"/>
      <c r="AE233" s="4"/>
      <c r="AF233" s="541"/>
      <c r="AG233" s="543"/>
      <c r="AH233" s="308" t="b">
        <f t="shared" si="3"/>
        <v>0</v>
      </c>
    </row>
    <row r="234" s="491" customFormat="1" ht="36" spans="1:34">
      <c r="A234" s="28">
        <v>231</v>
      </c>
      <c r="B234" s="28" t="s">
        <v>34</v>
      </c>
      <c r="C234" s="28" t="s">
        <v>35</v>
      </c>
      <c r="D234" s="28" t="s">
        <v>36</v>
      </c>
      <c r="E234" s="514" t="s">
        <v>37</v>
      </c>
      <c r="F234" s="28" t="s">
        <v>353</v>
      </c>
      <c r="G234" s="545" t="s">
        <v>51</v>
      </c>
      <c r="H234" s="28" t="s">
        <v>517</v>
      </c>
      <c r="I234" s="545"/>
      <c r="J234" s="545"/>
      <c r="K234" s="551"/>
      <c r="L234" s="545">
        <v>14</v>
      </c>
      <c r="M234" s="536">
        <v>45047</v>
      </c>
      <c r="N234" s="502" t="s">
        <v>304</v>
      </c>
      <c r="O234" s="28" t="s">
        <v>42</v>
      </c>
      <c r="P234" s="28" t="s">
        <v>43</v>
      </c>
      <c r="Q234" s="28" t="s">
        <v>305</v>
      </c>
      <c r="R234" s="28" t="s">
        <v>328</v>
      </c>
      <c r="S234" s="28" t="s">
        <v>307</v>
      </c>
      <c r="T234" s="28">
        <v>23</v>
      </c>
      <c r="U234" s="4" t="s">
        <v>349</v>
      </c>
      <c r="V234" s="4" t="s">
        <v>350</v>
      </c>
      <c r="W234" s="15">
        <v>23</v>
      </c>
      <c r="X234" s="15">
        <v>23</v>
      </c>
      <c r="Y234" s="22">
        <v>1</v>
      </c>
      <c r="Z234" s="22">
        <v>1</v>
      </c>
      <c r="AA234" s="191"/>
      <c r="AB234" s="4" t="s">
        <v>518</v>
      </c>
      <c r="AC234" s="4" t="s">
        <v>50</v>
      </c>
      <c r="AD234" s="4"/>
      <c r="AE234" s="4"/>
      <c r="AF234" s="541"/>
      <c r="AG234" s="543"/>
      <c r="AH234" s="308" t="b">
        <f t="shared" si="3"/>
        <v>0</v>
      </c>
    </row>
    <row r="235" s="491" customFormat="1" ht="36" spans="1:34">
      <c r="A235" s="28">
        <v>232</v>
      </c>
      <c r="B235" s="28" t="s">
        <v>34</v>
      </c>
      <c r="C235" s="28" t="s">
        <v>35</v>
      </c>
      <c r="D235" s="28" t="s">
        <v>36</v>
      </c>
      <c r="E235" s="514" t="s">
        <v>37</v>
      </c>
      <c r="F235" s="28" t="s">
        <v>353</v>
      </c>
      <c r="G235" s="545" t="s">
        <v>51</v>
      </c>
      <c r="H235" s="28" t="s">
        <v>517</v>
      </c>
      <c r="I235" s="545"/>
      <c r="J235" s="545"/>
      <c r="K235" s="551"/>
      <c r="L235" s="545">
        <v>14</v>
      </c>
      <c r="M235" s="536">
        <v>45170</v>
      </c>
      <c r="N235" s="502" t="s">
        <v>54</v>
      </c>
      <c r="O235" s="28" t="s">
        <v>42</v>
      </c>
      <c r="P235" s="28" t="s">
        <v>43</v>
      </c>
      <c r="Q235" s="28" t="s">
        <v>305</v>
      </c>
      <c r="R235" s="28" t="s">
        <v>328</v>
      </c>
      <c r="S235" s="28" t="s">
        <v>307</v>
      </c>
      <c r="T235" s="28">
        <v>23</v>
      </c>
      <c r="U235" s="4" t="s">
        <v>351</v>
      </c>
      <c r="V235" s="4" t="s">
        <v>352</v>
      </c>
      <c r="W235" s="15">
        <v>23</v>
      </c>
      <c r="X235" s="15">
        <v>23</v>
      </c>
      <c r="Y235" s="22">
        <v>1</v>
      </c>
      <c r="Z235" s="22">
        <v>1</v>
      </c>
      <c r="AA235" s="191"/>
      <c r="AB235" s="4" t="s">
        <v>519</v>
      </c>
      <c r="AC235" s="4" t="s">
        <v>50</v>
      </c>
      <c r="AD235" s="4"/>
      <c r="AE235" s="4"/>
      <c r="AF235" s="541"/>
      <c r="AG235" s="543"/>
      <c r="AH235" s="308" t="b">
        <f t="shared" si="3"/>
        <v>0</v>
      </c>
    </row>
    <row r="236" s="491" customFormat="1" ht="180" spans="1:34">
      <c r="A236" s="28">
        <v>233</v>
      </c>
      <c r="B236" s="28" t="s">
        <v>34</v>
      </c>
      <c r="C236" s="28" t="s">
        <v>35</v>
      </c>
      <c r="D236" s="28" t="s">
        <v>82</v>
      </c>
      <c r="E236" s="28" t="s">
        <v>258</v>
      </c>
      <c r="F236" s="28" t="s">
        <v>302</v>
      </c>
      <c r="G236" s="28" t="s">
        <v>51</v>
      </c>
      <c r="H236" s="545" t="s">
        <v>520</v>
      </c>
      <c r="I236" s="28"/>
      <c r="J236" s="28"/>
      <c r="K236" s="28"/>
      <c r="L236" s="545">
        <v>72</v>
      </c>
      <c r="M236" s="536">
        <v>45047</v>
      </c>
      <c r="N236" s="502" t="s">
        <v>304</v>
      </c>
      <c r="O236" s="28" t="s">
        <v>42</v>
      </c>
      <c r="P236" s="28" t="s">
        <v>43</v>
      </c>
      <c r="Q236" s="28" t="s">
        <v>305</v>
      </c>
      <c r="R236" s="28" t="s">
        <v>306</v>
      </c>
      <c r="S236" s="28" t="s">
        <v>307</v>
      </c>
      <c r="T236" s="545">
        <v>72</v>
      </c>
      <c r="U236" s="4" t="s">
        <v>356</v>
      </c>
      <c r="V236" s="4" t="s">
        <v>357</v>
      </c>
      <c r="W236" s="15">
        <v>72</v>
      </c>
      <c r="X236" s="15">
        <v>72</v>
      </c>
      <c r="Y236" s="22">
        <v>1</v>
      </c>
      <c r="Z236" s="22">
        <v>1</v>
      </c>
      <c r="AA236" s="191"/>
      <c r="AB236" s="4" t="s">
        <v>521</v>
      </c>
      <c r="AC236" s="4" t="s">
        <v>50</v>
      </c>
      <c r="AD236" s="4"/>
      <c r="AE236" s="4"/>
      <c r="AF236" s="541"/>
      <c r="AG236" s="543"/>
      <c r="AH236" s="308" t="b">
        <f t="shared" si="3"/>
        <v>0</v>
      </c>
    </row>
    <row r="237" s="491" customFormat="1" ht="144" spans="1:34">
      <c r="A237" s="28">
        <v>234</v>
      </c>
      <c r="B237" s="28" t="s">
        <v>34</v>
      </c>
      <c r="C237" s="28" t="s">
        <v>35</v>
      </c>
      <c r="D237" s="28" t="s">
        <v>82</v>
      </c>
      <c r="E237" s="28" t="s">
        <v>258</v>
      </c>
      <c r="F237" s="28" t="s">
        <v>314</v>
      </c>
      <c r="G237" s="28" t="s">
        <v>51</v>
      </c>
      <c r="H237" s="545" t="s">
        <v>522</v>
      </c>
      <c r="I237" s="28"/>
      <c r="J237" s="28"/>
      <c r="K237" s="28"/>
      <c r="L237" s="545">
        <v>67</v>
      </c>
      <c r="M237" s="536">
        <v>45047</v>
      </c>
      <c r="N237" s="502" t="s">
        <v>304</v>
      </c>
      <c r="O237" s="28" t="s">
        <v>42</v>
      </c>
      <c r="P237" s="28" t="s">
        <v>43</v>
      </c>
      <c r="Q237" s="28" t="s">
        <v>305</v>
      </c>
      <c r="R237" s="28" t="s">
        <v>306</v>
      </c>
      <c r="S237" s="28" t="s">
        <v>307</v>
      </c>
      <c r="T237" s="545">
        <v>67</v>
      </c>
      <c r="U237" s="4" t="s">
        <v>356</v>
      </c>
      <c r="V237" s="4" t="s">
        <v>357</v>
      </c>
      <c r="W237" s="15">
        <v>67</v>
      </c>
      <c r="X237" s="15">
        <v>67</v>
      </c>
      <c r="Y237" s="22">
        <v>1</v>
      </c>
      <c r="Z237" s="22">
        <v>1</v>
      </c>
      <c r="AA237" s="191"/>
      <c r="AB237" s="4" t="s">
        <v>319</v>
      </c>
      <c r="AC237" s="4" t="s">
        <v>50</v>
      </c>
      <c r="AD237" s="4"/>
      <c r="AE237" s="4"/>
      <c r="AF237" s="541"/>
      <c r="AG237" s="543"/>
      <c r="AH237" s="308" t="b">
        <f t="shared" si="3"/>
        <v>0</v>
      </c>
    </row>
    <row r="238" s="491" customFormat="1" ht="180" spans="1:34">
      <c r="A238" s="28">
        <v>235</v>
      </c>
      <c r="B238" s="28" t="s">
        <v>34</v>
      </c>
      <c r="C238" s="28" t="s">
        <v>35</v>
      </c>
      <c r="D238" s="28" t="s">
        <v>82</v>
      </c>
      <c r="E238" s="28" t="s">
        <v>258</v>
      </c>
      <c r="F238" s="28" t="s">
        <v>302</v>
      </c>
      <c r="G238" s="28" t="s">
        <v>51</v>
      </c>
      <c r="H238" s="545" t="s">
        <v>520</v>
      </c>
      <c r="I238" s="28"/>
      <c r="J238" s="28"/>
      <c r="K238" s="28"/>
      <c r="L238" s="545">
        <v>72</v>
      </c>
      <c r="M238" s="536">
        <v>45170</v>
      </c>
      <c r="N238" s="502" t="s">
        <v>54</v>
      </c>
      <c r="O238" s="28" t="s">
        <v>42</v>
      </c>
      <c r="P238" s="28" t="s">
        <v>43</v>
      </c>
      <c r="Q238" s="28" t="s">
        <v>305</v>
      </c>
      <c r="R238" s="28" t="s">
        <v>306</v>
      </c>
      <c r="S238" s="28" t="s">
        <v>307</v>
      </c>
      <c r="T238" s="545">
        <v>72</v>
      </c>
      <c r="U238" s="4" t="s">
        <v>359</v>
      </c>
      <c r="V238" s="4" t="s">
        <v>360</v>
      </c>
      <c r="W238" s="15">
        <v>72</v>
      </c>
      <c r="X238" s="15">
        <v>72</v>
      </c>
      <c r="Y238" s="22">
        <v>1</v>
      </c>
      <c r="Z238" s="22">
        <v>1</v>
      </c>
      <c r="AA238" s="191"/>
      <c r="AB238" s="4" t="s">
        <v>523</v>
      </c>
      <c r="AC238" s="4" t="s">
        <v>50</v>
      </c>
      <c r="AD238" s="4"/>
      <c r="AE238" s="4"/>
      <c r="AF238" s="541"/>
      <c r="AG238" s="543"/>
      <c r="AH238" s="308" t="b">
        <f t="shared" si="3"/>
        <v>0</v>
      </c>
    </row>
    <row r="239" s="491" customFormat="1" ht="144" spans="1:34">
      <c r="A239" s="28">
        <v>236</v>
      </c>
      <c r="B239" s="28" t="s">
        <v>34</v>
      </c>
      <c r="C239" s="28" t="s">
        <v>35</v>
      </c>
      <c r="D239" s="28" t="s">
        <v>82</v>
      </c>
      <c r="E239" s="28" t="s">
        <v>258</v>
      </c>
      <c r="F239" s="28" t="s">
        <v>314</v>
      </c>
      <c r="G239" s="28" t="s">
        <v>51</v>
      </c>
      <c r="H239" s="545" t="s">
        <v>522</v>
      </c>
      <c r="I239" s="28"/>
      <c r="J239" s="28"/>
      <c r="K239" s="28"/>
      <c r="L239" s="545">
        <v>67</v>
      </c>
      <c r="M239" s="536">
        <v>45170</v>
      </c>
      <c r="N239" s="502" t="s">
        <v>54</v>
      </c>
      <c r="O239" s="28" t="s">
        <v>42</v>
      </c>
      <c r="P239" s="28" t="s">
        <v>43</v>
      </c>
      <c r="Q239" s="28" t="s">
        <v>305</v>
      </c>
      <c r="R239" s="28" t="s">
        <v>306</v>
      </c>
      <c r="S239" s="28" t="s">
        <v>307</v>
      </c>
      <c r="T239" s="545">
        <v>67</v>
      </c>
      <c r="U239" s="4" t="s">
        <v>359</v>
      </c>
      <c r="V239" s="4" t="s">
        <v>360</v>
      </c>
      <c r="W239" s="15">
        <v>67</v>
      </c>
      <c r="X239" s="15">
        <v>67</v>
      </c>
      <c r="Y239" s="22">
        <v>1</v>
      </c>
      <c r="Z239" s="22">
        <v>1</v>
      </c>
      <c r="AA239" s="191"/>
      <c r="AB239" s="4" t="s">
        <v>386</v>
      </c>
      <c r="AC239" s="4" t="s">
        <v>50</v>
      </c>
      <c r="AD239" s="4"/>
      <c r="AE239" s="4"/>
      <c r="AF239" s="541"/>
      <c r="AG239" s="543"/>
      <c r="AH239" s="308" t="b">
        <f t="shared" si="3"/>
        <v>0</v>
      </c>
    </row>
    <row r="240" s="491" customFormat="1" ht="96" spans="1:34">
      <c r="A240" s="28">
        <v>237</v>
      </c>
      <c r="B240" s="28" t="s">
        <v>34</v>
      </c>
      <c r="C240" s="28" t="s">
        <v>35</v>
      </c>
      <c r="D240" s="28" t="s">
        <v>82</v>
      </c>
      <c r="E240" s="28" t="s">
        <v>320</v>
      </c>
      <c r="F240" s="28" t="s">
        <v>361</v>
      </c>
      <c r="G240" s="28" t="s">
        <v>51</v>
      </c>
      <c r="H240" s="545" t="s">
        <v>524</v>
      </c>
      <c r="I240" s="28"/>
      <c r="J240" s="28"/>
      <c r="K240" s="28"/>
      <c r="L240" s="545">
        <v>55</v>
      </c>
      <c r="M240" s="536">
        <v>45047</v>
      </c>
      <c r="N240" s="502" t="s">
        <v>304</v>
      </c>
      <c r="O240" s="28" t="s">
        <v>42</v>
      </c>
      <c r="P240" s="28" t="s">
        <v>43</v>
      </c>
      <c r="Q240" s="28" t="s">
        <v>305</v>
      </c>
      <c r="R240" s="28" t="s">
        <v>323</v>
      </c>
      <c r="S240" s="28" t="s">
        <v>307</v>
      </c>
      <c r="T240" s="545">
        <v>55</v>
      </c>
      <c r="U240" s="4" t="s">
        <v>324</v>
      </c>
      <c r="V240" s="4" t="s">
        <v>325</v>
      </c>
      <c r="W240" s="15">
        <v>55</v>
      </c>
      <c r="X240" s="15">
        <v>55</v>
      </c>
      <c r="Y240" s="22">
        <v>1</v>
      </c>
      <c r="Z240" s="22">
        <v>1</v>
      </c>
      <c r="AA240" s="191"/>
      <c r="AB240" s="4" t="s">
        <v>518</v>
      </c>
      <c r="AC240" s="4" t="s">
        <v>50</v>
      </c>
      <c r="AD240" s="4"/>
      <c r="AE240" s="4"/>
      <c r="AF240" s="541"/>
      <c r="AG240" s="543"/>
      <c r="AH240" s="308" t="b">
        <f t="shared" si="3"/>
        <v>0</v>
      </c>
    </row>
    <row r="241" s="491" customFormat="1" ht="108" spans="1:34">
      <c r="A241" s="28">
        <v>238</v>
      </c>
      <c r="B241" s="28" t="s">
        <v>34</v>
      </c>
      <c r="C241" s="28" t="s">
        <v>35</v>
      </c>
      <c r="D241" s="28" t="s">
        <v>82</v>
      </c>
      <c r="E241" s="28" t="s">
        <v>320</v>
      </c>
      <c r="F241" s="28" t="s">
        <v>321</v>
      </c>
      <c r="G241" s="28" t="s">
        <v>51</v>
      </c>
      <c r="H241" s="545" t="s">
        <v>525</v>
      </c>
      <c r="I241" s="28"/>
      <c r="J241" s="28"/>
      <c r="K241" s="28"/>
      <c r="L241" s="545">
        <v>56</v>
      </c>
      <c r="M241" s="536">
        <v>45047</v>
      </c>
      <c r="N241" s="502" t="s">
        <v>304</v>
      </c>
      <c r="O241" s="28" t="s">
        <v>42</v>
      </c>
      <c r="P241" s="28" t="s">
        <v>43</v>
      </c>
      <c r="Q241" s="28" t="s">
        <v>305</v>
      </c>
      <c r="R241" s="28" t="s">
        <v>323</v>
      </c>
      <c r="S241" s="28" t="s">
        <v>307</v>
      </c>
      <c r="T241" s="28">
        <v>56</v>
      </c>
      <c r="U241" s="4" t="s">
        <v>324</v>
      </c>
      <c r="V241" s="4" t="s">
        <v>325</v>
      </c>
      <c r="W241" s="15">
        <v>56</v>
      </c>
      <c r="X241" s="15">
        <v>56</v>
      </c>
      <c r="Y241" s="22">
        <v>1</v>
      </c>
      <c r="Z241" s="22">
        <v>1</v>
      </c>
      <c r="AA241" s="191"/>
      <c r="AB241" s="4" t="s">
        <v>519</v>
      </c>
      <c r="AC241" s="4" t="s">
        <v>50</v>
      </c>
      <c r="AD241" s="4"/>
      <c r="AE241" s="4"/>
      <c r="AF241" s="541"/>
      <c r="AG241" s="543"/>
      <c r="AH241" s="308" t="b">
        <f t="shared" si="3"/>
        <v>0</v>
      </c>
    </row>
    <row r="242" s="491" customFormat="1" ht="48" spans="1:34">
      <c r="A242" s="28">
        <v>239</v>
      </c>
      <c r="B242" s="28" t="s">
        <v>34</v>
      </c>
      <c r="C242" s="28" t="s">
        <v>35</v>
      </c>
      <c r="D242" s="28" t="s">
        <v>82</v>
      </c>
      <c r="E242" s="28" t="s">
        <v>320</v>
      </c>
      <c r="F242" s="28" t="s">
        <v>367</v>
      </c>
      <c r="G242" s="28" t="s">
        <v>51</v>
      </c>
      <c r="H242" s="545" t="s">
        <v>526</v>
      </c>
      <c r="I242" s="28"/>
      <c r="J242" s="28"/>
      <c r="K242" s="28"/>
      <c r="L242" s="545">
        <v>25</v>
      </c>
      <c r="M242" s="536">
        <v>45047</v>
      </c>
      <c r="N242" s="502" t="s">
        <v>304</v>
      </c>
      <c r="O242" s="28" t="s">
        <v>42</v>
      </c>
      <c r="P242" s="28" t="s">
        <v>43</v>
      </c>
      <c r="Q242" s="28" t="s">
        <v>305</v>
      </c>
      <c r="R242" s="28" t="s">
        <v>328</v>
      </c>
      <c r="S242" s="28" t="s">
        <v>307</v>
      </c>
      <c r="T242" s="545">
        <v>25</v>
      </c>
      <c r="U242" s="4" t="s">
        <v>324</v>
      </c>
      <c r="V242" s="4" t="s">
        <v>325</v>
      </c>
      <c r="W242" s="15">
        <v>25</v>
      </c>
      <c r="X242" s="15">
        <v>25</v>
      </c>
      <c r="Y242" s="22">
        <v>1</v>
      </c>
      <c r="Z242" s="22">
        <v>1</v>
      </c>
      <c r="AA242" s="191"/>
      <c r="AB242" s="4" t="s">
        <v>527</v>
      </c>
      <c r="AC242" s="4" t="s">
        <v>50</v>
      </c>
      <c r="AD242" s="4"/>
      <c r="AE242" s="4"/>
      <c r="AF242" s="541"/>
      <c r="AG242" s="543"/>
      <c r="AH242" s="308" t="b">
        <f t="shared" si="3"/>
        <v>0</v>
      </c>
    </row>
    <row r="243" s="491" customFormat="1" ht="48" spans="1:34">
      <c r="A243" s="28">
        <v>240</v>
      </c>
      <c r="B243" s="28" t="s">
        <v>34</v>
      </c>
      <c r="C243" s="28" t="s">
        <v>35</v>
      </c>
      <c r="D243" s="28" t="s">
        <v>82</v>
      </c>
      <c r="E243" s="28" t="s">
        <v>320</v>
      </c>
      <c r="F243" s="28" t="s">
        <v>326</v>
      </c>
      <c r="G243" s="28" t="s">
        <v>51</v>
      </c>
      <c r="H243" s="545" t="s">
        <v>528</v>
      </c>
      <c r="I243" s="28"/>
      <c r="J243" s="28"/>
      <c r="K243" s="28"/>
      <c r="L243" s="545">
        <v>23</v>
      </c>
      <c r="M243" s="536">
        <v>45047</v>
      </c>
      <c r="N243" s="502" t="s">
        <v>304</v>
      </c>
      <c r="O243" s="28" t="s">
        <v>42</v>
      </c>
      <c r="P243" s="28" t="s">
        <v>43</v>
      </c>
      <c r="Q243" s="28" t="s">
        <v>305</v>
      </c>
      <c r="R243" s="28" t="s">
        <v>328</v>
      </c>
      <c r="S243" s="28" t="s">
        <v>307</v>
      </c>
      <c r="T243" s="545">
        <v>23</v>
      </c>
      <c r="U243" s="4" t="s">
        <v>324</v>
      </c>
      <c r="V243" s="4" t="s">
        <v>325</v>
      </c>
      <c r="W243" s="15">
        <v>23</v>
      </c>
      <c r="X243" s="15">
        <v>23</v>
      </c>
      <c r="Y243" s="22">
        <v>1</v>
      </c>
      <c r="Z243" s="22">
        <v>1</v>
      </c>
      <c r="AA243" s="191"/>
      <c r="AB243" s="4" t="s">
        <v>390</v>
      </c>
      <c r="AC243" s="4" t="s">
        <v>50</v>
      </c>
      <c r="AD243" s="4"/>
      <c r="AE243" s="4"/>
      <c r="AF243" s="541"/>
      <c r="AG243" s="543"/>
      <c r="AH243" s="308" t="b">
        <f t="shared" si="3"/>
        <v>0</v>
      </c>
    </row>
    <row r="244" s="491" customFormat="1" ht="36" spans="1:34">
      <c r="A244" s="28">
        <v>241</v>
      </c>
      <c r="B244" s="28" t="s">
        <v>34</v>
      </c>
      <c r="C244" s="28" t="s">
        <v>35</v>
      </c>
      <c r="D244" s="28" t="s">
        <v>82</v>
      </c>
      <c r="E244" s="28" t="s">
        <v>258</v>
      </c>
      <c r="F244" s="28" t="s">
        <v>395</v>
      </c>
      <c r="G244" s="28" t="s">
        <v>51</v>
      </c>
      <c r="H244" s="545" t="s">
        <v>529</v>
      </c>
      <c r="I244" s="28"/>
      <c r="J244" s="28"/>
      <c r="K244" s="28"/>
      <c r="L244" s="545">
        <v>11</v>
      </c>
      <c r="M244" s="536">
        <v>45078</v>
      </c>
      <c r="N244" s="502" t="s">
        <v>93</v>
      </c>
      <c r="O244" s="28" t="s">
        <v>42</v>
      </c>
      <c r="P244" s="28" t="s">
        <v>43</v>
      </c>
      <c r="Q244" s="28" t="s">
        <v>305</v>
      </c>
      <c r="R244" s="28" t="s">
        <v>306</v>
      </c>
      <c r="S244" s="28" t="s">
        <v>307</v>
      </c>
      <c r="T244" s="28">
        <v>11</v>
      </c>
      <c r="U244" s="4" t="s">
        <v>397</v>
      </c>
      <c r="V244" s="4" t="s">
        <v>398</v>
      </c>
      <c r="W244" s="15">
        <v>11</v>
      </c>
      <c r="X244" s="15">
        <v>11</v>
      </c>
      <c r="Y244" s="22">
        <v>1</v>
      </c>
      <c r="Z244" s="22">
        <v>1</v>
      </c>
      <c r="AA244" s="191"/>
      <c r="AB244" s="4" t="s">
        <v>530</v>
      </c>
      <c r="AC244" s="4" t="s">
        <v>50</v>
      </c>
      <c r="AD244" s="4"/>
      <c r="AE244" s="4"/>
      <c r="AF244" s="541"/>
      <c r="AG244" s="543"/>
      <c r="AH244" s="308" t="b">
        <f t="shared" si="3"/>
        <v>0</v>
      </c>
    </row>
    <row r="245" s="491" customFormat="1" ht="24" spans="1:34">
      <c r="A245" s="28">
        <v>242</v>
      </c>
      <c r="B245" s="28" t="s">
        <v>34</v>
      </c>
      <c r="C245" s="28" t="s">
        <v>35</v>
      </c>
      <c r="D245" s="28" t="s">
        <v>82</v>
      </c>
      <c r="E245" s="28" t="s">
        <v>258</v>
      </c>
      <c r="F245" s="28" t="s">
        <v>400</v>
      </c>
      <c r="G245" s="28" t="s">
        <v>51</v>
      </c>
      <c r="H245" s="545" t="s">
        <v>531</v>
      </c>
      <c r="I245" s="28"/>
      <c r="J245" s="28"/>
      <c r="K245" s="28"/>
      <c r="L245" s="545">
        <v>9</v>
      </c>
      <c r="M245" s="536">
        <v>45078</v>
      </c>
      <c r="N245" s="502" t="s">
        <v>93</v>
      </c>
      <c r="O245" s="28" t="s">
        <v>42</v>
      </c>
      <c r="P245" s="28" t="s">
        <v>43</v>
      </c>
      <c r="Q245" s="28" t="s">
        <v>305</v>
      </c>
      <c r="R245" s="28" t="s">
        <v>306</v>
      </c>
      <c r="S245" s="28" t="s">
        <v>307</v>
      </c>
      <c r="T245" s="28">
        <v>9</v>
      </c>
      <c r="U245" s="4" t="s">
        <v>397</v>
      </c>
      <c r="V245" s="4" t="s">
        <v>398</v>
      </c>
      <c r="W245" s="15">
        <v>9</v>
      </c>
      <c r="X245" s="15">
        <v>9</v>
      </c>
      <c r="Y245" s="22">
        <v>1</v>
      </c>
      <c r="Z245" s="22">
        <v>1</v>
      </c>
      <c r="AA245" s="191"/>
      <c r="AB245" s="4" t="s">
        <v>532</v>
      </c>
      <c r="AC245" s="4" t="s">
        <v>50</v>
      </c>
      <c r="AD245" s="4"/>
      <c r="AE245" s="4"/>
      <c r="AF245" s="541"/>
      <c r="AG245" s="543"/>
      <c r="AH245" s="308" t="b">
        <f t="shared" si="3"/>
        <v>0</v>
      </c>
    </row>
    <row r="246" s="491" customFormat="1" ht="36" spans="1:34">
      <c r="A246" s="28">
        <v>243</v>
      </c>
      <c r="B246" s="28" t="s">
        <v>34</v>
      </c>
      <c r="C246" s="28" t="s">
        <v>35</v>
      </c>
      <c r="D246" s="28" t="s">
        <v>82</v>
      </c>
      <c r="E246" s="28" t="s">
        <v>258</v>
      </c>
      <c r="F246" s="28" t="s">
        <v>395</v>
      </c>
      <c r="G246" s="28" t="s">
        <v>51</v>
      </c>
      <c r="H246" s="545" t="s">
        <v>529</v>
      </c>
      <c r="I246" s="28"/>
      <c r="J246" s="28"/>
      <c r="K246" s="28"/>
      <c r="L246" s="545">
        <v>11</v>
      </c>
      <c r="M246" s="536">
        <v>45170</v>
      </c>
      <c r="N246" s="502" t="s">
        <v>54</v>
      </c>
      <c r="O246" s="28" t="s">
        <v>42</v>
      </c>
      <c r="P246" s="28" t="s">
        <v>43</v>
      </c>
      <c r="Q246" s="28" t="s">
        <v>305</v>
      </c>
      <c r="R246" s="28" t="s">
        <v>306</v>
      </c>
      <c r="S246" s="28" t="s">
        <v>307</v>
      </c>
      <c r="T246" s="28">
        <v>11</v>
      </c>
      <c r="U246" s="4" t="s">
        <v>402</v>
      </c>
      <c r="V246" s="4" t="s">
        <v>403</v>
      </c>
      <c r="W246" s="15">
        <v>11</v>
      </c>
      <c r="X246" s="15">
        <v>11</v>
      </c>
      <c r="Y246" s="22">
        <v>1</v>
      </c>
      <c r="Z246" s="22">
        <v>1</v>
      </c>
      <c r="AA246" s="191"/>
      <c r="AB246" s="4" t="s">
        <v>532</v>
      </c>
      <c r="AC246" s="4" t="s">
        <v>50</v>
      </c>
      <c r="AD246" s="4"/>
      <c r="AE246" s="4"/>
      <c r="AF246" s="541"/>
      <c r="AG246" s="543"/>
      <c r="AH246" s="308" t="b">
        <f t="shared" si="3"/>
        <v>0</v>
      </c>
    </row>
    <row r="247" s="491" customFormat="1" ht="24" spans="1:34">
      <c r="A247" s="28">
        <v>244</v>
      </c>
      <c r="B247" s="28" t="s">
        <v>34</v>
      </c>
      <c r="C247" s="28" t="s">
        <v>35</v>
      </c>
      <c r="D247" s="28" t="s">
        <v>82</v>
      </c>
      <c r="E247" s="28" t="s">
        <v>258</v>
      </c>
      <c r="F247" s="28" t="s">
        <v>400</v>
      </c>
      <c r="G247" s="28" t="s">
        <v>51</v>
      </c>
      <c r="H247" s="545" t="s">
        <v>531</v>
      </c>
      <c r="I247" s="28"/>
      <c r="J247" s="28"/>
      <c r="K247" s="28"/>
      <c r="L247" s="545">
        <v>9</v>
      </c>
      <c r="M247" s="536">
        <v>45170</v>
      </c>
      <c r="N247" s="502" t="s">
        <v>54</v>
      </c>
      <c r="O247" s="28" t="s">
        <v>42</v>
      </c>
      <c r="P247" s="28" t="s">
        <v>43</v>
      </c>
      <c r="Q247" s="28" t="s">
        <v>305</v>
      </c>
      <c r="R247" s="28" t="s">
        <v>306</v>
      </c>
      <c r="S247" s="28" t="s">
        <v>307</v>
      </c>
      <c r="T247" s="28">
        <v>9</v>
      </c>
      <c r="U247" s="4" t="s">
        <v>402</v>
      </c>
      <c r="V247" s="4" t="s">
        <v>403</v>
      </c>
      <c r="W247" s="15">
        <v>9</v>
      </c>
      <c r="X247" s="15">
        <v>9</v>
      </c>
      <c r="Y247" s="22">
        <v>1</v>
      </c>
      <c r="Z247" s="22">
        <v>1</v>
      </c>
      <c r="AA247" s="191"/>
      <c r="AB247" s="4" t="s">
        <v>392</v>
      </c>
      <c r="AC247" s="4" t="s">
        <v>50</v>
      </c>
      <c r="AD247" s="4"/>
      <c r="AE247" s="4"/>
      <c r="AF247" s="541"/>
      <c r="AG247" s="543"/>
      <c r="AH247" s="308" t="b">
        <f t="shared" si="3"/>
        <v>0</v>
      </c>
    </row>
    <row r="248" s="491" customFormat="1" ht="84" spans="1:34">
      <c r="A248" s="28">
        <v>245</v>
      </c>
      <c r="B248" s="28" t="s">
        <v>34</v>
      </c>
      <c r="C248" s="28" t="s">
        <v>35</v>
      </c>
      <c r="D248" s="28" t="s">
        <v>82</v>
      </c>
      <c r="E248" s="28" t="s">
        <v>108</v>
      </c>
      <c r="F248" s="28" t="s">
        <v>405</v>
      </c>
      <c r="G248" s="28" t="s">
        <v>51</v>
      </c>
      <c r="H248" s="545" t="s">
        <v>533</v>
      </c>
      <c r="I248" s="28"/>
      <c r="J248" s="28"/>
      <c r="K248" s="28"/>
      <c r="L248" s="545">
        <v>33</v>
      </c>
      <c r="M248" s="536">
        <v>45047</v>
      </c>
      <c r="N248" s="502" t="s">
        <v>304</v>
      </c>
      <c r="O248" s="28" t="s">
        <v>42</v>
      </c>
      <c r="P248" s="28" t="s">
        <v>43</v>
      </c>
      <c r="Q248" s="28" t="s">
        <v>305</v>
      </c>
      <c r="R248" s="28" t="s">
        <v>323</v>
      </c>
      <c r="S248" s="28" t="s">
        <v>307</v>
      </c>
      <c r="T248" s="28">
        <v>33</v>
      </c>
      <c r="U248" s="4" t="s">
        <v>407</v>
      </c>
      <c r="V248" s="4" t="s">
        <v>408</v>
      </c>
      <c r="W248" s="15">
        <v>33</v>
      </c>
      <c r="X248" s="15">
        <v>33</v>
      </c>
      <c r="Y248" s="22">
        <v>1</v>
      </c>
      <c r="Z248" s="22">
        <v>1</v>
      </c>
      <c r="AA248" s="191"/>
      <c r="AB248" s="4" t="s">
        <v>392</v>
      </c>
      <c r="AC248" s="4" t="s">
        <v>50</v>
      </c>
      <c r="AD248" s="4"/>
      <c r="AE248" s="4"/>
      <c r="AF248" s="541"/>
      <c r="AG248" s="543"/>
      <c r="AH248" s="308" t="b">
        <f t="shared" si="3"/>
        <v>0</v>
      </c>
    </row>
    <row r="249" s="491" customFormat="1" ht="72" spans="1:34">
      <c r="A249" s="28">
        <v>246</v>
      </c>
      <c r="B249" s="28" t="s">
        <v>34</v>
      </c>
      <c r="C249" s="28" t="s">
        <v>35</v>
      </c>
      <c r="D249" s="28" t="s">
        <v>82</v>
      </c>
      <c r="E249" s="28" t="s">
        <v>108</v>
      </c>
      <c r="F249" s="28" t="s">
        <v>410</v>
      </c>
      <c r="G249" s="28" t="s">
        <v>51</v>
      </c>
      <c r="H249" s="545" t="s">
        <v>534</v>
      </c>
      <c r="I249" s="28"/>
      <c r="J249" s="28"/>
      <c r="K249" s="28"/>
      <c r="L249" s="545">
        <v>32</v>
      </c>
      <c r="M249" s="536">
        <v>45047</v>
      </c>
      <c r="N249" s="502" t="s">
        <v>304</v>
      </c>
      <c r="O249" s="28" t="s">
        <v>42</v>
      </c>
      <c r="P249" s="28" t="s">
        <v>43</v>
      </c>
      <c r="Q249" s="28" t="s">
        <v>305</v>
      </c>
      <c r="R249" s="28" t="s">
        <v>323</v>
      </c>
      <c r="S249" s="28" t="s">
        <v>307</v>
      </c>
      <c r="T249" s="28">
        <v>32</v>
      </c>
      <c r="U249" s="4" t="s">
        <v>407</v>
      </c>
      <c r="V249" s="4" t="s">
        <v>408</v>
      </c>
      <c r="W249" s="15">
        <v>32</v>
      </c>
      <c r="X249" s="15">
        <v>32</v>
      </c>
      <c r="Y249" s="22">
        <v>1</v>
      </c>
      <c r="Z249" s="22">
        <v>1</v>
      </c>
      <c r="AA249" s="191"/>
      <c r="AB249" s="4" t="s">
        <v>392</v>
      </c>
      <c r="AC249" s="4" t="s">
        <v>50</v>
      </c>
      <c r="AD249" s="4"/>
      <c r="AE249" s="4"/>
      <c r="AF249" s="541"/>
      <c r="AG249" s="543"/>
      <c r="AH249" s="308" t="b">
        <f t="shared" si="3"/>
        <v>0</v>
      </c>
    </row>
    <row r="250" s="491" customFormat="1" ht="312" spans="1:34">
      <c r="A250" s="28">
        <v>247</v>
      </c>
      <c r="B250" s="28" t="s">
        <v>34</v>
      </c>
      <c r="C250" s="28" t="s">
        <v>35</v>
      </c>
      <c r="D250" s="28" t="s">
        <v>228</v>
      </c>
      <c r="E250" s="28" t="s">
        <v>258</v>
      </c>
      <c r="F250" s="28" t="s">
        <v>371</v>
      </c>
      <c r="G250" s="28" t="s">
        <v>51</v>
      </c>
      <c r="H250" s="545" t="s">
        <v>535</v>
      </c>
      <c r="I250" s="28"/>
      <c r="J250" s="28"/>
      <c r="K250" s="28"/>
      <c r="L250" s="545">
        <v>47</v>
      </c>
      <c r="M250" s="536">
        <v>45047</v>
      </c>
      <c r="N250" s="502" t="s">
        <v>304</v>
      </c>
      <c r="O250" s="28" t="s">
        <v>42</v>
      </c>
      <c r="P250" s="28" t="s">
        <v>43</v>
      </c>
      <c r="Q250" s="28" t="s">
        <v>305</v>
      </c>
      <c r="R250" s="28" t="s">
        <v>331</v>
      </c>
      <c r="S250" s="28" t="s">
        <v>307</v>
      </c>
      <c r="T250" s="28">
        <v>47</v>
      </c>
      <c r="U250" s="4" t="s">
        <v>536</v>
      </c>
      <c r="V250" s="4" t="s">
        <v>537</v>
      </c>
      <c r="W250" s="15">
        <v>47</v>
      </c>
      <c r="X250" s="15">
        <v>47</v>
      </c>
      <c r="Y250" s="22">
        <v>1</v>
      </c>
      <c r="Z250" s="22">
        <v>1</v>
      </c>
      <c r="AA250" s="191"/>
      <c r="AB250" s="4" t="s">
        <v>392</v>
      </c>
      <c r="AC250" s="4" t="s">
        <v>50</v>
      </c>
      <c r="AD250" s="4"/>
      <c r="AE250" s="4"/>
      <c r="AF250" s="541"/>
      <c r="AG250" s="543"/>
      <c r="AH250" s="308" t="b">
        <f t="shared" si="3"/>
        <v>0</v>
      </c>
    </row>
    <row r="251" s="491" customFormat="1" ht="312" spans="1:34">
      <c r="A251" s="28">
        <v>248</v>
      </c>
      <c r="B251" s="28" t="s">
        <v>34</v>
      </c>
      <c r="C251" s="28" t="s">
        <v>35</v>
      </c>
      <c r="D251" s="28" t="s">
        <v>228</v>
      </c>
      <c r="E251" s="28" t="s">
        <v>258</v>
      </c>
      <c r="F251" s="28" t="s">
        <v>371</v>
      </c>
      <c r="G251" s="28" t="s">
        <v>51</v>
      </c>
      <c r="H251" s="545" t="s">
        <v>535</v>
      </c>
      <c r="I251" s="28"/>
      <c r="J251" s="28"/>
      <c r="K251" s="28"/>
      <c r="L251" s="545">
        <v>47</v>
      </c>
      <c r="M251" s="536">
        <v>45170</v>
      </c>
      <c r="N251" s="502" t="s">
        <v>54</v>
      </c>
      <c r="O251" s="28" t="s">
        <v>42</v>
      </c>
      <c r="P251" s="28" t="s">
        <v>43</v>
      </c>
      <c r="Q251" s="28" t="s">
        <v>305</v>
      </c>
      <c r="R251" s="28" t="s">
        <v>331</v>
      </c>
      <c r="S251" s="28" t="s">
        <v>307</v>
      </c>
      <c r="T251" s="28">
        <v>47</v>
      </c>
      <c r="U251" s="4" t="s">
        <v>375</v>
      </c>
      <c r="V251" s="4" t="s">
        <v>376</v>
      </c>
      <c r="W251" s="15">
        <v>47</v>
      </c>
      <c r="X251" s="15">
        <v>47</v>
      </c>
      <c r="Y251" s="22">
        <v>1</v>
      </c>
      <c r="Z251" s="22">
        <v>1</v>
      </c>
      <c r="AA251" s="191"/>
      <c r="AB251" s="4" t="s">
        <v>392</v>
      </c>
      <c r="AC251" s="4" t="s">
        <v>50</v>
      </c>
      <c r="AD251" s="4"/>
      <c r="AE251" s="4"/>
      <c r="AF251" s="541"/>
      <c r="AG251" s="543"/>
      <c r="AH251" s="308" t="b">
        <f t="shared" si="3"/>
        <v>0</v>
      </c>
    </row>
    <row r="252" s="491" customFormat="1" ht="36" spans="1:34">
      <c r="A252" s="28">
        <v>249</v>
      </c>
      <c r="B252" s="28" t="s">
        <v>34</v>
      </c>
      <c r="C252" s="28" t="s">
        <v>35</v>
      </c>
      <c r="D252" s="28" t="s">
        <v>228</v>
      </c>
      <c r="E252" s="28" t="s">
        <v>258</v>
      </c>
      <c r="F252" s="28" t="s">
        <v>412</v>
      </c>
      <c r="G252" s="28" t="s">
        <v>51</v>
      </c>
      <c r="H252" s="545" t="s">
        <v>538</v>
      </c>
      <c r="I252" s="28"/>
      <c r="J252" s="28"/>
      <c r="K252" s="28"/>
      <c r="L252" s="545">
        <v>9</v>
      </c>
      <c r="M252" s="536">
        <v>45047</v>
      </c>
      <c r="N252" s="502" t="s">
        <v>304</v>
      </c>
      <c r="O252" s="28" t="s">
        <v>42</v>
      </c>
      <c r="P252" s="28" t="s">
        <v>43</v>
      </c>
      <c r="Q252" s="28" t="s">
        <v>305</v>
      </c>
      <c r="R252" s="28" t="s">
        <v>331</v>
      </c>
      <c r="S252" s="28" t="s">
        <v>307</v>
      </c>
      <c r="T252" s="28">
        <v>9</v>
      </c>
      <c r="U252" s="4" t="s">
        <v>414</v>
      </c>
      <c r="V252" s="4" t="s">
        <v>415</v>
      </c>
      <c r="W252" s="15">
        <v>9</v>
      </c>
      <c r="X252" s="15">
        <v>9</v>
      </c>
      <c r="Y252" s="22">
        <v>1</v>
      </c>
      <c r="Z252" s="22">
        <v>1</v>
      </c>
      <c r="AA252" s="191"/>
      <c r="AB252" s="4" t="s">
        <v>539</v>
      </c>
      <c r="AC252" s="4" t="s">
        <v>50</v>
      </c>
      <c r="AD252" s="4"/>
      <c r="AE252" s="4"/>
      <c r="AF252" s="541"/>
      <c r="AG252" s="543"/>
      <c r="AH252" s="308" t="b">
        <f t="shared" si="3"/>
        <v>0</v>
      </c>
    </row>
    <row r="253" s="491" customFormat="1" ht="36" spans="1:34">
      <c r="A253" s="28">
        <v>250</v>
      </c>
      <c r="B253" s="28" t="s">
        <v>34</v>
      </c>
      <c r="C253" s="28" t="s">
        <v>35</v>
      </c>
      <c r="D253" s="28" t="s">
        <v>228</v>
      </c>
      <c r="E253" s="28" t="s">
        <v>258</v>
      </c>
      <c r="F253" s="28" t="s">
        <v>412</v>
      </c>
      <c r="G253" s="28" t="s">
        <v>51</v>
      </c>
      <c r="H253" s="545" t="s">
        <v>538</v>
      </c>
      <c r="I253" s="28"/>
      <c r="J253" s="28"/>
      <c r="K253" s="28"/>
      <c r="L253" s="545">
        <v>9</v>
      </c>
      <c r="M253" s="536">
        <v>45170</v>
      </c>
      <c r="N253" s="502" t="s">
        <v>54</v>
      </c>
      <c r="O253" s="28" t="s">
        <v>42</v>
      </c>
      <c r="P253" s="28" t="s">
        <v>43</v>
      </c>
      <c r="Q253" s="28" t="s">
        <v>305</v>
      </c>
      <c r="R253" s="28" t="s">
        <v>331</v>
      </c>
      <c r="S253" s="28" t="s">
        <v>307</v>
      </c>
      <c r="T253" s="28">
        <v>9</v>
      </c>
      <c r="U253" s="4" t="s">
        <v>416</v>
      </c>
      <c r="V253" s="4" t="s">
        <v>417</v>
      </c>
      <c r="W253" s="15">
        <v>9</v>
      </c>
      <c r="X253" s="15">
        <v>9</v>
      </c>
      <c r="Y253" s="22">
        <v>1</v>
      </c>
      <c r="Z253" s="22">
        <v>1</v>
      </c>
      <c r="AA253" s="191"/>
      <c r="AB253" s="4" t="s">
        <v>539</v>
      </c>
      <c r="AC253" s="4" t="s">
        <v>50</v>
      </c>
      <c r="AD253" s="4"/>
      <c r="AE253" s="4"/>
      <c r="AF253" s="541"/>
      <c r="AG253" s="543"/>
      <c r="AH253" s="308" t="b">
        <f t="shared" si="3"/>
        <v>0</v>
      </c>
    </row>
    <row r="254" s="491" customFormat="1" ht="24" spans="1:34">
      <c r="A254" s="28">
        <v>251</v>
      </c>
      <c r="B254" s="28" t="s">
        <v>34</v>
      </c>
      <c r="C254" s="28" t="s">
        <v>35</v>
      </c>
      <c r="D254" s="28" t="s">
        <v>228</v>
      </c>
      <c r="E254" s="28" t="s">
        <v>258</v>
      </c>
      <c r="F254" s="28" t="s">
        <v>540</v>
      </c>
      <c r="G254" s="28" t="s">
        <v>51</v>
      </c>
      <c r="H254" s="545" t="s">
        <v>541</v>
      </c>
      <c r="I254" s="28"/>
      <c r="J254" s="28"/>
      <c r="K254" s="28"/>
      <c r="L254" s="545">
        <v>3</v>
      </c>
      <c r="M254" s="536">
        <v>45047</v>
      </c>
      <c r="N254" s="502" t="s">
        <v>304</v>
      </c>
      <c r="O254" s="28" t="s">
        <v>42</v>
      </c>
      <c r="P254" s="28" t="s">
        <v>43</v>
      </c>
      <c r="Q254" s="28" t="s">
        <v>305</v>
      </c>
      <c r="R254" s="28" t="s">
        <v>331</v>
      </c>
      <c r="S254" s="28" t="s">
        <v>307</v>
      </c>
      <c r="T254" s="28">
        <v>10</v>
      </c>
      <c r="U254" s="4" t="s">
        <v>542</v>
      </c>
      <c r="V254" s="4" t="s">
        <v>543</v>
      </c>
      <c r="W254" s="15">
        <v>10</v>
      </c>
      <c r="X254" s="15">
        <v>10</v>
      </c>
      <c r="Y254" s="22">
        <v>1</v>
      </c>
      <c r="Z254" s="22">
        <v>1</v>
      </c>
      <c r="AA254" s="191"/>
      <c r="AB254" s="4" t="s">
        <v>399</v>
      </c>
      <c r="AC254" s="4" t="s">
        <v>50</v>
      </c>
      <c r="AD254" s="4"/>
      <c r="AE254" s="4"/>
      <c r="AF254" s="541"/>
      <c r="AG254" s="543"/>
      <c r="AH254" s="308" t="b">
        <f t="shared" si="3"/>
        <v>0</v>
      </c>
    </row>
    <row r="255" s="491" customFormat="1" ht="24" spans="1:34">
      <c r="A255" s="28">
        <v>252</v>
      </c>
      <c r="B255" s="28" t="s">
        <v>34</v>
      </c>
      <c r="C255" s="28" t="s">
        <v>35</v>
      </c>
      <c r="D255" s="28" t="s">
        <v>228</v>
      </c>
      <c r="E255" s="28" t="s">
        <v>258</v>
      </c>
      <c r="F255" s="28" t="s">
        <v>540</v>
      </c>
      <c r="G255" s="28" t="s">
        <v>51</v>
      </c>
      <c r="H255" s="545" t="s">
        <v>541</v>
      </c>
      <c r="I255" s="28"/>
      <c r="J255" s="28"/>
      <c r="K255" s="28"/>
      <c r="L255" s="545">
        <v>3</v>
      </c>
      <c r="M255" s="536">
        <v>45170</v>
      </c>
      <c r="N255" s="502" t="s">
        <v>54</v>
      </c>
      <c r="O255" s="28" t="s">
        <v>42</v>
      </c>
      <c r="P255" s="28" t="s">
        <v>43</v>
      </c>
      <c r="Q255" s="28" t="s">
        <v>305</v>
      </c>
      <c r="R255" s="28" t="s">
        <v>331</v>
      </c>
      <c r="S255" s="28" t="s">
        <v>307</v>
      </c>
      <c r="T255" s="28">
        <v>10</v>
      </c>
      <c r="U255" s="4" t="s">
        <v>544</v>
      </c>
      <c r="V255" s="4" t="s">
        <v>545</v>
      </c>
      <c r="W255" s="15">
        <v>10</v>
      </c>
      <c r="X255" s="15">
        <v>10</v>
      </c>
      <c r="Y255" s="22">
        <v>1</v>
      </c>
      <c r="Z255" s="22">
        <v>1</v>
      </c>
      <c r="AA255" s="191"/>
      <c r="AB255" s="4" t="s">
        <v>399</v>
      </c>
      <c r="AC255" s="4" t="s">
        <v>50</v>
      </c>
      <c r="AD255" s="4"/>
      <c r="AE255" s="4"/>
      <c r="AF255" s="541"/>
      <c r="AG255" s="543"/>
      <c r="AH255" s="308" t="b">
        <f t="shared" si="3"/>
        <v>0</v>
      </c>
    </row>
    <row r="256" s="491" customFormat="1" ht="192" spans="1:34">
      <c r="A256" s="28">
        <v>253</v>
      </c>
      <c r="B256" s="28" t="s">
        <v>34</v>
      </c>
      <c r="C256" s="28" t="s">
        <v>35</v>
      </c>
      <c r="D256" s="28" t="s">
        <v>228</v>
      </c>
      <c r="E256" s="28" t="s">
        <v>258</v>
      </c>
      <c r="F256" s="28" t="s">
        <v>329</v>
      </c>
      <c r="G256" s="28" t="s">
        <v>51</v>
      </c>
      <c r="H256" s="545" t="s">
        <v>546</v>
      </c>
      <c r="I256" s="28"/>
      <c r="J256" s="28"/>
      <c r="K256" s="28"/>
      <c r="L256" s="545">
        <v>33</v>
      </c>
      <c r="M256" s="536">
        <v>45047</v>
      </c>
      <c r="N256" s="502" t="s">
        <v>304</v>
      </c>
      <c r="O256" s="28" t="s">
        <v>42</v>
      </c>
      <c r="P256" s="28" t="s">
        <v>43</v>
      </c>
      <c r="Q256" s="28" t="s">
        <v>305</v>
      </c>
      <c r="R256" s="28" t="s">
        <v>331</v>
      </c>
      <c r="S256" s="28" t="s">
        <v>307</v>
      </c>
      <c r="T256" s="28">
        <v>33</v>
      </c>
      <c r="U256" s="4" t="s">
        <v>547</v>
      </c>
      <c r="V256" s="4" t="s">
        <v>548</v>
      </c>
      <c r="W256" s="15">
        <v>33</v>
      </c>
      <c r="X256" s="15">
        <v>33</v>
      </c>
      <c r="Y256" s="22">
        <v>1</v>
      </c>
      <c r="Z256" s="22">
        <v>1</v>
      </c>
      <c r="AA256" s="191"/>
      <c r="AB256" s="4" t="s">
        <v>399</v>
      </c>
      <c r="AC256" s="4" t="s">
        <v>50</v>
      </c>
      <c r="AD256" s="4"/>
      <c r="AE256" s="4"/>
      <c r="AF256" s="541"/>
      <c r="AG256" s="543"/>
      <c r="AH256" s="308" t="b">
        <f t="shared" si="3"/>
        <v>0</v>
      </c>
    </row>
    <row r="257" s="491" customFormat="1" ht="192" spans="1:34">
      <c r="A257" s="28">
        <v>254</v>
      </c>
      <c r="B257" s="28" t="s">
        <v>34</v>
      </c>
      <c r="C257" s="28" t="s">
        <v>35</v>
      </c>
      <c r="D257" s="28" t="s">
        <v>228</v>
      </c>
      <c r="E257" s="28" t="s">
        <v>258</v>
      </c>
      <c r="F257" s="28" t="s">
        <v>329</v>
      </c>
      <c r="G257" s="28" t="s">
        <v>51</v>
      </c>
      <c r="H257" s="545" t="s">
        <v>546</v>
      </c>
      <c r="I257" s="28"/>
      <c r="J257" s="28"/>
      <c r="K257" s="28"/>
      <c r="L257" s="545">
        <v>33</v>
      </c>
      <c r="M257" s="536">
        <v>45170</v>
      </c>
      <c r="N257" s="502" t="s">
        <v>54</v>
      </c>
      <c r="O257" s="28" t="s">
        <v>42</v>
      </c>
      <c r="P257" s="28" t="s">
        <v>43</v>
      </c>
      <c r="Q257" s="28" t="s">
        <v>305</v>
      </c>
      <c r="R257" s="28" t="s">
        <v>331</v>
      </c>
      <c r="S257" s="28" t="s">
        <v>307</v>
      </c>
      <c r="T257" s="28">
        <v>33</v>
      </c>
      <c r="U257" s="4" t="s">
        <v>375</v>
      </c>
      <c r="V257" s="4" t="s">
        <v>376</v>
      </c>
      <c r="W257" s="15">
        <v>33</v>
      </c>
      <c r="X257" s="15">
        <v>33</v>
      </c>
      <c r="Y257" s="22">
        <v>1</v>
      </c>
      <c r="Z257" s="22">
        <v>1</v>
      </c>
      <c r="AA257" s="191"/>
      <c r="AB257" s="4" t="s">
        <v>404</v>
      </c>
      <c r="AC257" s="4" t="s">
        <v>50</v>
      </c>
      <c r="AD257" s="4"/>
      <c r="AE257" s="4"/>
      <c r="AF257" s="541"/>
      <c r="AG257" s="543"/>
      <c r="AH257" s="308" t="b">
        <f t="shared" si="3"/>
        <v>0</v>
      </c>
    </row>
    <row r="258" s="491" customFormat="1" ht="36" spans="1:34">
      <c r="A258" s="28">
        <v>255</v>
      </c>
      <c r="B258" s="28" t="s">
        <v>34</v>
      </c>
      <c r="C258" s="28" t="s">
        <v>35</v>
      </c>
      <c r="D258" s="28" t="s">
        <v>228</v>
      </c>
      <c r="E258" s="28" t="s">
        <v>258</v>
      </c>
      <c r="F258" s="28" t="s">
        <v>421</v>
      </c>
      <c r="G258" s="28" t="s">
        <v>51</v>
      </c>
      <c r="H258" s="545" t="s">
        <v>549</v>
      </c>
      <c r="I258" s="28"/>
      <c r="J258" s="28"/>
      <c r="K258" s="28"/>
      <c r="L258" s="545">
        <v>9</v>
      </c>
      <c r="M258" s="536">
        <v>45047</v>
      </c>
      <c r="N258" s="502" t="s">
        <v>304</v>
      </c>
      <c r="O258" s="28" t="s">
        <v>42</v>
      </c>
      <c r="P258" s="28" t="s">
        <v>43</v>
      </c>
      <c r="Q258" s="28" t="s">
        <v>305</v>
      </c>
      <c r="R258" s="28" t="s">
        <v>331</v>
      </c>
      <c r="S258" s="28" t="s">
        <v>307</v>
      </c>
      <c r="T258" s="28">
        <v>9</v>
      </c>
      <c r="U258" s="4" t="s">
        <v>550</v>
      </c>
      <c r="V258" s="4" t="s">
        <v>551</v>
      </c>
      <c r="W258" s="15">
        <v>9</v>
      </c>
      <c r="X258" s="15">
        <v>9</v>
      </c>
      <c r="Y258" s="22">
        <v>1</v>
      </c>
      <c r="Z258" s="22">
        <v>1</v>
      </c>
      <c r="AA258" s="191"/>
      <c r="AB258" s="4" t="s">
        <v>409</v>
      </c>
      <c r="AC258" s="4" t="s">
        <v>50</v>
      </c>
      <c r="AD258" s="4"/>
      <c r="AE258" s="4"/>
      <c r="AF258" s="541"/>
      <c r="AG258" s="543"/>
      <c r="AH258" s="308" t="b">
        <f t="shared" si="3"/>
        <v>0</v>
      </c>
    </row>
    <row r="259" s="491" customFormat="1" ht="36" spans="1:34">
      <c r="A259" s="28">
        <v>256</v>
      </c>
      <c r="B259" s="28" t="s">
        <v>34</v>
      </c>
      <c r="C259" s="28" t="s">
        <v>35</v>
      </c>
      <c r="D259" s="28" t="s">
        <v>228</v>
      </c>
      <c r="E259" s="28" t="s">
        <v>258</v>
      </c>
      <c r="F259" s="28" t="s">
        <v>421</v>
      </c>
      <c r="G259" s="28" t="s">
        <v>51</v>
      </c>
      <c r="H259" s="545" t="s">
        <v>549</v>
      </c>
      <c r="I259" s="28"/>
      <c r="J259" s="28"/>
      <c r="K259" s="28"/>
      <c r="L259" s="545">
        <v>9</v>
      </c>
      <c r="M259" s="536">
        <v>45170</v>
      </c>
      <c r="N259" s="502" t="s">
        <v>54</v>
      </c>
      <c r="O259" s="28" t="s">
        <v>42</v>
      </c>
      <c r="P259" s="28" t="s">
        <v>43</v>
      </c>
      <c r="Q259" s="28" t="s">
        <v>305</v>
      </c>
      <c r="R259" s="28" t="s">
        <v>331</v>
      </c>
      <c r="S259" s="28" t="s">
        <v>307</v>
      </c>
      <c r="T259" s="28">
        <v>9</v>
      </c>
      <c r="U259" s="4" t="s">
        <v>416</v>
      </c>
      <c r="V259" s="4" t="s">
        <v>417</v>
      </c>
      <c r="W259" s="15">
        <v>9</v>
      </c>
      <c r="X259" s="15">
        <v>9</v>
      </c>
      <c r="Y259" s="22">
        <v>1</v>
      </c>
      <c r="Z259" s="22">
        <v>1</v>
      </c>
      <c r="AA259" s="191"/>
      <c r="AB259" s="4" t="s">
        <v>404</v>
      </c>
      <c r="AC259" s="4" t="s">
        <v>50</v>
      </c>
      <c r="AD259" s="4"/>
      <c r="AE259" s="4"/>
      <c r="AF259" s="541"/>
      <c r="AG259" s="543"/>
      <c r="AH259" s="308" t="b">
        <f t="shared" si="3"/>
        <v>0</v>
      </c>
    </row>
    <row r="260" s="491" customFormat="1" ht="24" spans="1:34">
      <c r="A260" s="28">
        <v>257</v>
      </c>
      <c r="B260" s="28" t="s">
        <v>34</v>
      </c>
      <c r="C260" s="28" t="s">
        <v>35</v>
      </c>
      <c r="D260" s="28" t="s">
        <v>228</v>
      </c>
      <c r="E260" s="28" t="s">
        <v>258</v>
      </c>
      <c r="F260" s="28" t="s">
        <v>552</v>
      </c>
      <c r="G260" s="28" t="s">
        <v>51</v>
      </c>
      <c r="H260" s="545" t="s">
        <v>541</v>
      </c>
      <c r="I260" s="28"/>
      <c r="J260" s="28"/>
      <c r="K260" s="28"/>
      <c r="L260" s="545">
        <v>3</v>
      </c>
      <c r="M260" s="536">
        <v>45047</v>
      </c>
      <c r="N260" s="502" t="s">
        <v>304</v>
      </c>
      <c r="O260" s="28" t="s">
        <v>42</v>
      </c>
      <c r="P260" s="28" t="s">
        <v>43</v>
      </c>
      <c r="Q260" s="28" t="s">
        <v>305</v>
      </c>
      <c r="R260" s="28" t="s">
        <v>331</v>
      </c>
      <c r="S260" s="28" t="s">
        <v>307</v>
      </c>
      <c r="T260" s="28">
        <v>9</v>
      </c>
      <c r="U260" s="4" t="s">
        <v>542</v>
      </c>
      <c r="V260" s="4" t="s">
        <v>543</v>
      </c>
      <c r="W260" s="15">
        <v>9</v>
      </c>
      <c r="X260" s="15">
        <v>9</v>
      </c>
      <c r="Y260" s="22">
        <v>1</v>
      </c>
      <c r="Z260" s="22">
        <v>1</v>
      </c>
      <c r="AA260" s="191"/>
      <c r="AB260" s="4" t="s">
        <v>409</v>
      </c>
      <c r="AC260" s="4" t="s">
        <v>50</v>
      </c>
      <c r="AD260" s="4"/>
      <c r="AE260" s="4"/>
      <c r="AF260" s="541"/>
      <c r="AG260" s="543"/>
      <c r="AH260" s="308" t="b">
        <f t="shared" ref="AH260:AH323" si="4">IF(N260="2023年01月","2023年01月31日",IF(N260="2023年02月","2023年02月28日",IF(N260="2023年3月","2023年3月31日",IF(N260="2023年4月","2023年4月30日",IF(N260="2023年5月","2023年5月31日",IF(N260="2023年6月","2023年6月30日",IF(N260="2023年7月","2023年7月31日",IF(N260="2023年8月","2023年8月31日",IF(N260="2023年9月","2023年9月30日",IF(N260="2023年10月","2023年10月31日",IF(N260="2023年11月","2023年11月30日",IF(N260="2023年12月","2023年12月31日"))))))))))))</f>
        <v>0</v>
      </c>
    </row>
    <row r="261" s="491" customFormat="1" ht="24" spans="1:34">
      <c r="A261" s="28">
        <v>258</v>
      </c>
      <c r="B261" s="28" t="s">
        <v>34</v>
      </c>
      <c r="C261" s="28" t="s">
        <v>35</v>
      </c>
      <c r="D261" s="28" t="s">
        <v>228</v>
      </c>
      <c r="E261" s="28" t="s">
        <v>258</v>
      </c>
      <c r="F261" s="28" t="s">
        <v>552</v>
      </c>
      <c r="G261" s="28" t="s">
        <v>51</v>
      </c>
      <c r="H261" s="545" t="s">
        <v>541</v>
      </c>
      <c r="I261" s="28"/>
      <c r="J261" s="28"/>
      <c r="K261" s="28"/>
      <c r="L261" s="545">
        <v>3</v>
      </c>
      <c r="M261" s="536">
        <v>45170</v>
      </c>
      <c r="N261" s="502" t="s">
        <v>54</v>
      </c>
      <c r="O261" s="28" t="s">
        <v>42</v>
      </c>
      <c r="P261" s="28" t="s">
        <v>43</v>
      </c>
      <c r="Q261" s="28" t="s">
        <v>305</v>
      </c>
      <c r="R261" s="28" t="s">
        <v>331</v>
      </c>
      <c r="S261" s="28" t="s">
        <v>307</v>
      </c>
      <c r="T261" s="28">
        <v>9</v>
      </c>
      <c r="U261" s="4" t="s">
        <v>544</v>
      </c>
      <c r="V261" s="4" t="s">
        <v>545</v>
      </c>
      <c r="W261" s="15">
        <v>9</v>
      </c>
      <c r="X261" s="15">
        <v>9</v>
      </c>
      <c r="Y261" s="22">
        <v>1</v>
      </c>
      <c r="Z261" s="22">
        <v>1</v>
      </c>
      <c r="AA261" s="191"/>
      <c r="AB261" s="4" t="s">
        <v>404</v>
      </c>
      <c r="AC261" s="4" t="s">
        <v>50</v>
      </c>
      <c r="AD261" s="4"/>
      <c r="AE261" s="4"/>
      <c r="AF261" s="541"/>
      <c r="AG261" s="543"/>
      <c r="AH261" s="308" t="b">
        <f t="shared" si="4"/>
        <v>0</v>
      </c>
    </row>
    <row r="262" s="491" customFormat="1" ht="156" spans="1:34">
      <c r="A262" s="28">
        <v>259</v>
      </c>
      <c r="B262" s="28" t="s">
        <v>34</v>
      </c>
      <c r="C262" s="28" t="s">
        <v>35</v>
      </c>
      <c r="D262" s="28" t="s">
        <v>228</v>
      </c>
      <c r="E262" s="28" t="s">
        <v>275</v>
      </c>
      <c r="F262" s="28" t="s">
        <v>379</v>
      </c>
      <c r="G262" s="28" t="s">
        <v>51</v>
      </c>
      <c r="H262" s="545" t="s">
        <v>553</v>
      </c>
      <c r="I262" s="28"/>
      <c r="J262" s="28"/>
      <c r="K262" s="28"/>
      <c r="L262" s="545">
        <v>35</v>
      </c>
      <c r="M262" s="536">
        <v>45047</v>
      </c>
      <c r="N262" s="502" t="s">
        <v>304</v>
      </c>
      <c r="O262" s="28" t="s">
        <v>42</v>
      </c>
      <c r="P262" s="28" t="s">
        <v>43</v>
      </c>
      <c r="Q262" s="28" t="s">
        <v>305</v>
      </c>
      <c r="R262" s="28" t="s">
        <v>331</v>
      </c>
      <c r="S262" s="28" t="s">
        <v>307</v>
      </c>
      <c r="T262" s="28">
        <v>35</v>
      </c>
      <c r="U262" s="4" t="s">
        <v>554</v>
      </c>
      <c r="V262" s="5" t="s">
        <v>555</v>
      </c>
      <c r="W262" s="15">
        <v>35</v>
      </c>
      <c r="X262" s="15">
        <v>35</v>
      </c>
      <c r="Y262" s="22">
        <v>1</v>
      </c>
      <c r="Z262" s="22">
        <v>1</v>
      </c>
      <c r="AA262" s="191" t="s">
        <v>383</v>
      </c>
      <c r="AB262" s="4" t="s">
        <v>409</v>
      </c>
      <c r="AC262" s="4" t="s">
        <v>50</v>
      </c>
      <c r="AD262" s="4"/>
      <c r="AE262" s="4"/>
      <c r="AF262" s="541"/>
      <c r="AG262" s="549" t="s">
        <v>313</v>
      </c>
      <c r="AH262" s="308" t="b">
        <f t="shared" si="4"/>
        <v>0</v>
      </c>
    </row>
    <row r="263" s="491" customFormat="1" ht="84" spans="1:34">
      <c r="A263" s="28">
        <v>260</v>
      </c>
      <c r="B263" s="28" t="s">
        <v>34</v>
      </c>
      <c r="C263" s="28" t="s">
        <v>35</v>
      </c>
      <c r="D263" s="28" t="s">
        <v>228</v>
      </c>
      <c r="E263" s="28" t="s">
        <v>337</v>
      </c>
      <c r="F263" s="28" t="s">
        <v>338</v>
      </c>
      <c r="G263" s="28" t="s">
        <v>51</v>
      </c>
      <c r="H263" s="168" t="s">
        <v>556</v>
      </c>
      <c r="I263" s="28"/>
      <c r="J263" s="28"/>
      <c r="K263" s="28"/>
      <c r="L263" s="545">
        <v>28</v>
      </c>
      <c r="M263" s="536">
        <v>45078</v>
      </c>
      <c r="N263" s="502" t="s">
        <v>93</v>
      </c>
      <c r="O263" s="28" t="s">
        <v>42</v>
      </c>
      <c r="P263" s="28" t="s">
        <v>43</v>
      </c>
      <c r="Q263" s="28" t="s">
        <v>305</v>
      </c>
      <c r="R263" s="28" t="s">
        <v>340</v>
      </c>
      <c r="S263" s="28" t="s">
        <v>307</v>
      </c>
      <c r="T263" s="28">
        <v>28</v>
      </c>
      <c r="U263" s="4" t="s">
        <v>426</v>
      </c>
      <c r="V263" s="4" t="s">
        <v>427</v>
      </c>
      <c r="W263" s="15">
        <v>28</v>
      </c>
      <c r="X263" s="15">
        <v>28</v>
      </c>
      <c r="Y263" s="22">
        <v>1</v>
      </c>
      <c r="Z263" s="22">
        <v>1</v>
      </c>
      <c r="AA263" s="191"/>
      <c r="AB263" s="4" t="s">
        <v>418</v>
      </c>
      <c r="AC263" s="4" t="s">
        <v>50</v>
      </c>
      <c r="AD263" s="4"/>
      <c r="AE263" s="4"/>
      <c r="AF263" s="541"/>
      <c r="AG263" s="543"/>
      <c r="AH263" s="308" t="b">
        <f t="shared" si="4"/>
        <v>0</v>
      </c>
    </row>
    <row r="264" s="491" customFormat="1" ht="84" spans="1:34">
      <c r="A264" s="28">
        <v>261</v>
      </c>
      <c r="B264" s="28" t="s">
        <v>34</v>
      </c>
      <c r="C264" s="28" t="s">
        <v>35</v>
      </c>
      <c r="D264" s="28" t="s">
        <v>228</v>
      </c>
      <c r="E264" s="28" t="s">
        <v>337</v>
      </c>
      <c r="F264" s="28" t="s">
        <v>345</v>
      </c>
      <c r="G264" s="28" t="s">
        <v>51</v>
      </c>
      <c r="H264" s="168" t="s">
        <v>557</v>
      </c>
      <c r="I264" s="28"/>
      <c r="J264" s="28"/>
      <c r="K264" s="28"/>
      <c r="L264" s="545">
        <v>29</v>
      </c>
      <c r="M264" s="536">
        <v>45078</v>
      </c>
      <c r="N264" s="502" t="s">
        <v>93</v>
      </c>
      <c r="O264" s="28" t="s">
        <v>42</v>
      </c>
      <c r="P264" s="28" t="s">
        <v>43</v>
      </c>
      <c r="Q264" s="28" t="s">
        <v>305</v>
      </c>
      <c r="R264" s="28" t="s">
        <v>340</v>
      </c>
      <c r="S264" s="28" t="s">
        <v>307</v>
      </c>
      <c r="T264" s="28">
        <v>29</v>
      </c>
      <c r="U264" s="4" t="s">
        <v>558</v>
      </c>
      <c r="V264" s="4" t="s">
        <v>559</v>
      </c>
      <c r="W264" s="15">
        <v>29</v>
      </c>
      <c r="X264" s="15">
        <v>29</v>
      </c>
      <c r="Y264" s="22">
        <v>1</v>
      </c>
      <c r="Z264" s="22">
        <v>1</v>
      </c>
      <c r="AA264" s="191"/>
      <c r="AB264" s="4" t="s">
        <v>418</v>
      </c>
      <c r="AC264" s="4" t="s">
        <v>50</v>
      </c>
      <c r="AD264" s="4"/>
      <c r="AE264" s="4"/>
      <c r="AF264" s="541"/>
      <c r="AG264" s="543"/>
      <c r="AH264" s="308" t="b">
        <f t="shared" si="4"/>
        <v>0</v>
      </c>
    </row>
    <row r="265" s="491" customFormat="1" ht="24" spans="1:34">
      <c r="A265" s="28">
        <v>262</v>
      </c>
      <c r="B265" s="28" t="s">
        <v>34</v>
      </c>
      <c r="C265" s="28" t="s">
        <v>35</v>
      </c>
      <c r="D265" s="28" t="s">
        <v>228</v>
      </c>
      <c r="E265" s="28" t="s">
        <v>337</v>
      </c>
      <c r="F265" s="28" t="s">
        <v>560</v>
      </c>
      <c r="G265" s="28" t="s">
        <v>51</v>
      </c>
      <c r="H265" s="28" t="s">
        <v>561</v>
      </c>
      <c r="I265" s="28"/>
      <c r="J265" s="28"/>
      <c r="K265" s="28"/>
      <c r="L265" s="545">
        <v>2</v>
      </c>
      <c r="M265" s="536">
        <v>45078</v>
      </c>
      <c r="N265" s="502" t="s">
        <v>93</v>
      </c>
      <c r="O265" s="28" t="s">
        <v>42</v>
      </c>
      <c r="P265" s="28" t="s">
        <v>43</v>
      </c>
      <c r="Q265" s="28" t="s">
        <v>305</v>
      </c>
      <c r="R265" s="28" t="s">
        <v>340</v>
      </c>
      <c r="S265" s="28" t="s">
        <v>307</v>
      </c>
      <c r="T265" s="28">
        <v>2</v>
      </c>
      <c r="U265" s="4" t="s">
        <v>426</v>
      </c>
      <c r="V265" s="4" t="s">
        <v>562</v>
      </c>
      <c r="W265" s="15">
        <v>2</v>
      </c>
      <c r="X265" s="15">
        <v>2</v>
      </c>
      <c r="Y265" s="22">
        <v>1</v>
      </c>
      <c r="Z265" s="22">
        <v>1</v>
      </c>
      <c r="AA265" s="191"/>
      <c r="AB265" s="4" t="s">
        <v>563</v>
      </c>
      <c r="AC265" s="4" t="s">
        <v>50</v>
      </c>
      <c r="AD265" s="4"/>
      <c r="AE265" s="4"/>
      <c r="AF265" s="541"/>
      <c r="AG265" s="543"/>
      <c r="AH265" s="308" t="b">
        <f t="shared" si="4"/>
        <v>0</v>
      </c>
    </row>
    <row r="266" s="491" customFormat="1" ht="24" spans="1:34">
      <c r="A266" s="28">
        <v>263</v>
      </c>
      <c r="B266" s="28" t="s">
        <v>34</v>
      </c>
      <c r="C266" s="28" t="s">
        <v>35</v>
      </c>
      <c r="D266" s="28" t="s">
        <v>228</v>
      </c>
      <c r="E266" s="28" t="s">
        <v>337</v>
      </c>
      <c r="F266" s="28" t="s">
        <v>564</v>
      </c>
      <c r="G266" s="28" t="s">
        <v>51</v>
      </c>
      <c r="H266" s="28" t="s">
        <v>561</v>
      </c>
      <c r="I266" s="28"/>
      <c r="J266" s="28"/>
      <c r="K266" s="28"/>
      <c r="L266" s="545">
        <v>2</v>
      </c>
      <c r="M266" s="536">
        <v>45078</v>
      </c>
      <c r="N266" s="502" t="s">
        <v>93</v>
      </c>
      <c r="O266" s="28" t="s">
        <v>42</v>
      </c>
      <c r="P266" s="28" t="s">
        <v>43</v>
      </c>
      <c r="Q266" s="28" t="s">
        <v>305</v>
      </c>
      <c r="R266" s="28" t="s">
        <v>340</v>
      </c>
      <c r="S266" s="28" t="s">
        <v>307</v>
      </c>
      <c r="T266" s="28">
        <v>2</v>
      </c>
      <c r="U266" s="4" t="s">
        <v>426</v>
      </c>
      <c r="V266" s="4" t="s">
        <v>562</v>
      </c>
      <c r="W266" s="15">
        <v>2</v>
      </c>
      <c r="X266" s="15">
        <v>2</v>
      </c>
      <c r="Y266" s="22">
        <v>1</v>
      </c>
      <c r="Z266" s="22">
        <v>1</v>
      </c>
      <c r="AA266" s="191"/>
      <c r="AB266" s="4" t="s">
        <v>423</v>
      </c>
      <c r="AC266" s="4" t="s">
        <v>50</v>
      </c>
      <c r="AD266" s="4"/>
      <c r="AE266" s="4"/>
      <c r="AF266" s="541"/>
      <c r="AG266" s="543"/>
      <c r="AH266" s="308" t="b">
        <f t="shared" si="4"/>
        <v>0</v>
      </c>
    </row>
    <row r="267" s="491" customFormat="1" ht="36" spans="1:34">
      <c r="A267" s="28">
        <v>264</v>
      </c>
      <c r="B267" s="28" t="s">
        <v>34</v>
      </c>
      <c r="C267" s="28" t="s">
        <v>35</v>
      </c>
      <c r="D267" s="28" t="s">
        <v>228</v>
      </c>
      <c r="E267" s="28" t="s">
        <v>275</v>
      </c>
      <c r="F267" s="28" t="s">
        <v>430</v>
      </c>
      <c r="G267" s="28" t="s">
        <v>51</v>
      </c>
      <c r="H267" s="168" t="s">
        <v>565</v>
      </c>
      <c r="I267" s="28"/>
      <c r="J267" s="28"/>
      <c r="K267" s="28"/>
      <c r="L267" s="545">
        <v>22</v>
      </c>
      <c r="M267" s="536">
        <v>45078</v>
      </c>
      <c r="N267" s="502" t="s">
        <v>93</v>
      </c>
      <c r="O267" s="28" t="s">
        <v>42</v>
      </c>
      <c r="P267" s="28" t="s">
        <v>43</v>
      </c>
      <c r="Q267" s="28" t="s">
        <v>305</v>
      </c>
      <c r="R267" s="28" t="s">
        <v>432</v>
      </c>
      <c r="S267" s="28" t="s">
        <v>307</v>
      </c>
      <c r="T267" s="28">
        <v>22</v>
      </c>
      <c r="U267" s="4" t="s">
        <v>433</v>
      </c>
      <c r="V267" s="4" t="s">
        <v>434</v>
      </c>
      <c r="W267" s="15">
        <v>22</v>
      </c>
      <c r="X267" s="15">
        <v>22</v>
      </c>
      <c r="Y267" s="22">
        <v>1</v>
      </c>
      <c r="Z267" s="22">
        <v>1</v>
      </c>
      <c r="AA267" s="191"/>
      <c r="AB267" s="4" t="s">
        <v>563</v>
      </c>
      <c r="AC267" s="4" t="s">
        <v>50</v>
      </c>
      <c r="AD267" s="4"/>
      <c r="AE267" s="4"/>
      <c r="AF267" s="541"/>
      <c r="AG267" s="543"/>
      <c r="AH267" s="308" t="b">
        <f t="shared" si="4"/>
        <v>0</v>
      </c>
    </row>
    <row r="268" s="491" customFormat="1" ht="24" spans="1:34">
      <c r="A268" s="28">
        <v>265</v>
      </c>
      <c r="B268" s="28" t="s">
        <v>34</v>
      </c>
      <c r="C268" s="28" t="s">
        <v>35</v>
      </c>
      <c r="D268" s="28" t="s">
        <v>228</v>
      </c>
      <c r="E268" s="28" t="s">
        <v>275</v>
      </c>
      <c r="F268" s="28" t="s">
        <v>435</v>
      </c>
      <c r="G268" s="28" t="s">
        <v>51</v>
      </c>
      <c r="H268" s="168" t="s">
        <v>566</v>
      </c>
      <c r="I268" s="28"/>
      <c r="J268" s="28"/>
      <c r="K268" s="28"/>
      <c r="L268" s="545">
        <v>6</v>
      </c>
      <c r="M268" s="536">
        <v>45078</v>
      </c>
      <c r="N268" s="502" t="s">
        <v>93</v>
      </c>
      <c r="O268" s="28" t="s">
        <v>42</v>
      </c>
      <c r="P268" s="28" t="s">
        <v>43</v>
      </c>
      <c r="Q268" s="28" t="s">
        <v>305</v>
      </c>
      <c r="R268" s="28" t="s">
        <v>432</v>
      </c>
      <c r="S268" s="28" t="s">
        <v>307</v>
      </c>
      <c r="T268" s="28">
        <v>6</v>
      </c>
      <c r="U268" s="4" t="s">
        <v>433</v>
      </c>
      <c r="V268" s="4" t="s">
        <v>434</v>
      </c>
      <c r="W268" s="15">
        <v>6</v>
      </c>
      <c r="X268" s="15">
        <v>6</v>
      </c>
      <c r="Y268" s="22">
        <v>1</v>
      </c>
      <c r="Z268" s="22">
        <v>1</v>
      </c>
      <c r="AA268" s="191"/>
      <c r="AB268" s="4" t="s">
        <v>428</v>
      </c>
      <c r="AC268" s="4" t="s">
        <v>50</v>
      </c>
      <c r="AD268" s="4"/>
      <c r="AE268" s="4"/>
      <c r="AF268" s="541"/>
      <c r="AG268" s="543"/>
      <c r="AH268" s="308" t="b">
        <f t="shared" si="4"/>
        <v>0</v>
      </c>
    </row>
    <row r="269" s="491" customFormat="1" ht="24" spans="1:34">
      <c r="A269" s="28">
        <v>266</v>
      </c>
      <c r="B269" s="28" t="s">
        <v>34</v>
      </c>
      <c r="C269" s="28" t="s">
        <v>35</v>
      </c>
      <c r="D269" s="28" t="s">
        <v>228</v>
      </c>
      <c r="E269" s="28" t="s">
        <v>337</v>
      </c>
      <c r="F269" s="28" t="s">
        <v>567</v>
      </c>
      <c r="G269" s="28" t="s">
        <v>51</v>
      </c>
      <c r="H269" s="168" t="s">
        <v>568</v>
      </c>
      <c r="I269" s="28"/>
      <c r="J269" s="28"/>
      <c r="K269" s="28"/>
      <c r="L269" s="545">
        <v>15</v>
      </c>
      <c r="M269" s="536">
        <v>45078</v>
      </c>
      <c r="N269" s="502" t="s">
        <v>93</v>
      </c>
      <c r="O269" s="28" t="s">
        <v>42</v>
      </c>
      <c r="P269" s="28" t="s">
        <v>43</v>
      </c>
      <c r="Q269" s="28" t="s">
        <v>305</v>
      </c>
      <c r="R269" s="28" t="s">
        <v>432</v>
      </c>
      <c r="S269" s="28" t="s">
        <v>307</v>
      </c>
      <c r="T269" s="28">
        <v>15</v>
      </c>
      <c r="U269" s="4" t="s">
        <v>433</v>
      </c>
      <c r="V269" s="4" t="s">
        <v>434</v>
      </c>
      <c r="W269" s="15">
        <v>15</v>
      </c>
      <c r="X269" s="15">
        <v>15</v>
      </c>
      <c r="Y269" s="22">
        <v>1</v>
      </c>
      <c r="Z269" s="22">
        <v>1</v>
      </c>
      <c r="AA269" s="191"/>
      <c r="AB269" s="4" t="s">
        <v>569</v>
      </c>
      <c r="AC269" s="4" t="s">
        <v>50</v>
      </c>
      <c r="AD269" s="4"/>
      <c r="AE269" s="4"/>
      <c r="AF269" s="541"/>
      <c r="AG269" s="543"/>
      <c r="AH269" s="308" t="b">
        <f t="shared" si="4"/>
        <v>0</v>
      </c>
    </row>
    <row r="270" s="491" customFormat="1" ht="24" spans="1:34">
      <c r="A270" s="28">
        <v>267</v>
      </c>
      <c r="B270" s="28" t="s">
        <v>34</v>
      </c>
      <c r="C270" s="28" t="s">
        <v>35</v>
      </c>
      <c r="D270" s="28" t="s">
        <v>228</v>
      </c>
      <c r="E270" s="28" t="s">
        <v>337</v>
      </c>
      <c r="F270" s="28" t="s">
        <v>437</v>
      </c>
      <c r="G270" s="28" t="s">
        <v>51</v>
      </c>
      <c r="H270" s="168" t="s">
        <v>570</v>
      </c>
      <c r="I270" s="28"/>
      <c r="J270" s="28"/>
      <c r="K270" s="28"/>
      <c r="L270" s="545">
        <v>5</v>
      </c>
      <c r="M270" s="536">
        <v>45078</v>
      </c>
      <c r="N270" s="502" t="s">
        <v>93</v>
      </c>
      <c r="O270" s="28" t="s">
        <v>42</v>
      </c>
      <c r="P270" s="28" t="s">
        <v>43</v>
      </c>
      <c r="Q270" s="28" t="s">
        <v>305</v>
      </c>
      <c r="R270" s="28" t="s">
        <v>432</v>
      </c>
      <c r="S270" s="28" t="s">
        <v>307</v>
      </c>
      <c r="T270" s="28">
        <v>5</v>
      </c>
      <c r="U270" s="4" t="s">
        <v>433</v>
      </c>
      <c r="V270" s="4" t="s">
        <v>434</v>
      </c>
      <c r="W270" s="15">
        <v>5</v>
      </c>
      <c r="X270" s="15">
        <v>5</v>
      </c>
      <c r="Y270" s="22">
        <v>1</v>
      </c>
      <c r="Z270" s="22">
        <v>1</v>
      </c>
      <c r="AA270" s="191"/>
      <c r="AB270" s="4" t="s">
        <v>571</v>
      </c>
      <c r="AC270" s="4" t="s">
        <v>50</v>
      </c>
      <c r="AD270" s="4"/>
      <c r="AE270" s="4"/>
      <c r="AF270" s="541"/>
      <c r="AG270" s="543"/>
      <c r="AH270" s="308" t="b">
        <f t="shared" si="4"/>
        <v>0</v>
      </c>
    </row>
    <row r="271" s="491" customFormat="1" ht="24" spans="1:34">
      <c r="A271" s="28">
        <v>268</v>
      </c>
      <c r="B271" s="28" t="s">
        <v>34</v>
      </c>
      <c r="C271" s="28" t="s">
        <v>35</v>
      </c>
      <c r="D271" s="28" t="s">
        <v>228</v>
      </c>
      <c r="E271" s="28" t="s">
        <v>337</v>
      </c>
      <c r="F271" s="28" t="s">
        <v>439</v>
      </c>
      <c r="G271" s="28" t="s">
        <v>51</v>
      </c>
      <c r="H271" s="168" t="s">
        <v>572</v>
      </c>
      <c r="I271" s="28"/>
      <c r="J271" s="28"/>
      <c r="K271" s="28"/>
      <c r="L271" s="545">
        <v>8</v>
      </c>
      <c r="M271" s="536">
        <v>45078</v>
      </c>
      <c r="N271" s="502" t="s">
        <v>93</v>
      </c>
      <c r="O271" s="28" t="s">
        <v>42</v>
      </c>
      <c r="P271" s="28" t="s">
        <v>43</v>
      </c>
      <c r="Q271" s="28" t="s">
        <v>305</v>
      </c>
      <c r="R271" s="28" t="s">
        <v>432</v>
      </c>
      <c r="S271" s="28" t="s">
        <v>307</v>
      </c>
      <c r="T271" s="28">
        <v>8</v>
      </c>
      <c r="U271" s="4" t="s">
        <v>433</v>
      </c>
      <c r="V271" s="4" t="s">
        <v>434</v>
      </c>
      <c r="W271" s="15">
        <v>8</v>
      </c>
      <c r="X271" s="15">
        <v>8</v>
      </c>
      <c r="Y271" s="22">
        <v>1</v>
      </c>
      <c r="Z271" s="22">
        <v>1</v>
      </c>
      <c r="AA271" s="191"/>
      <c r="AB271" s="4" t="s">
        <v>569</v>
      </c>
      <c r="AC271" s="4" t="s">
        <v>50</v>
      </c>
      <c r="AD271" s="4"/>
      <c r="AE271" s="4"/>
      <c r="AF271" s="541"/>
      <c r="AG271" s="543"/>
      <c r="AH271" s="308" t="b">
        <f t="shared" si="4"/>
        <v>0</v>
      </c>
    </row>
    <row r="272" s="491" customFormat="1" ht="24" spans="1:34">
      <c r="A272" s="28">
        <v>269</v>
      </c>
      <c r="B272" s="28" t="s">
        <v>34</v>
      </c>
      <c r="C272" s="28" t="s">
        <v>35</v>
      </c>
      <c r="D272" s="28" t="s">
        <v>228</v>
      </c>
      <c r="E272" s="28" t="s">
        <v>337</v>
      </c>
      <c r="F272" s="28" t="s">
        <v>573</v>
      </c>
      <c r="G272" s="28" t="s">
        <v>51</v>
      </c>
      <c r="H272" s="168" t="s">
        <v>574</v>
      </c>
      <c r="I272" s="28"/>
      <c r="J272" s="28"/>
      <c r="K272" s="28"/>
      <c r="L272" s="545">
        <v>6</v>
      </c>
      <c r="M272" s="536">
        <v>45078</v>
      </c>
      <c r="N272" s="502" t="s">
        <v>93</v>
      </c>
      <c r="O272" s="28" t="s">
        <v>42</v>
      </c>
      <c r="P272" s="28" t="s">
        <v>43</v>
      </c>
      <c r="Q272" s="28" t="s">
        <v>305</v>
      </c>
      <c r="R272" s="28" t="s">
        <v>432</v>
      </c>
      <c r="S272" s="28" t="s">
        <v>307</v>
      </c>
      <c r="T272" s="28">
        <v>6</v>
      </c>
      <c r="U272" s="4" t="s">
        <v>575</v>
      </c>
      <c r="V272" s="4" t="s">
        <v>576</v>
      </c>
      <c r="W272" s="15">
        <v>6</v>
      </c>
      <c r="X272" s="15">
        <v>6</v>
      </c>
      <c r="Y272" s="22">
        <v>1</v>
      </c>
      <c r="Z272" s="22">
        <v>1</v>
      </c>
      <c r="AA272" s="191"/>
      <c r="AB272" s="4" t="s">
        <v>571</v>
      </c>
      <c r="AC272" s="4" t="s">
        <v>50</v>
      </c>
      <c r="AD272" s="4"/>
      <c r="AE272" s="4"/>
      <c r="AF272" s="541"/>
      <c r="AG272" s="543"/>
      <c r="AH272" s="308" t="b">
        <f t="shared" si="4"/>
        <v>0</v>
      </c>
    </row>
    <row r="273" s="491" customFormat="1" ht="24" spans="1:34">
      <c r="A273" s="28">
        <v>270</v>
      </c>
      <c r="B273" s="28" t="s">
        <v>34</v>
      </c>
      <c r="C273" s="28" t="s">
        <v>35</v>
      </c>
      <c r="D273" s="28" t="s">
        <v>228</v>
      </c>
      <c r="E273" s="28" t="s">
        <v>275</v>
      </c>
      <c r="F273" s="28" t="s">
        <v>577</v>
      </c>
      <c r="G273" s="28" t="s">
        <v>51</v>
      </c>
      <c r="H273" s="168" t="s">
        <v>574</v>
      </c>
      <c r="I273" s="28"/>
      <c r="J273" s="28"/>
      <c r="K273" s="28"/>
      <c r="L273" s="545">
        <v>6</v>
      </c>
      <c r="M273" s="536">
        <v>45078</v>
      </c>
      <c r="N273" s="502" t="s">
        <v>93</v>
      </c>
      <c r="O273" s="28" t="s">
        <v>42</v>
      </c>
      <c r="P273" s="28" t="s">
        <v>43</v>
      </c>
      <c r="Q273" s="28" t="s">
        <v>305</v>
      </c>
      <c r="R273" s="28" t="s">
        <v>432</v>
      </c>
      <c r="S273" s="28" t="s">
        <v>307</v>
      </c>
      <c r="T273" s="28">
        <v>6</v>
      </c>
      <c r="U273" s="4" t="s">
        <v>575</v>
      </c>
      <c r="V273" s="4" t="s">
        <v>576</v>
      </c>
      <c r="W273" s="15">
        <v>6</v>
      </c>
      <c r="X273" s="15">
        <v>6</v>
      </c>
      <c r="Y273" s="22">
        <v>1</v>
      </c>
      <c r="Z273" s="22">
        <v>1</v>
      </c>
      <c r="AA273" s="191"/>
      <c r="AB273" s="4" t="s">
        <v>578</v>
      </c>
      <c r="AC273" s="4" t="s">
        <v>50</v>
      </c>
      <c r="AD273" s="4"/>
      <c r="AE273" s="4"/>
      <c r="AF273" s="541"/>
      <c r="AG273" s="543"/>
      <c r="AH273" s="308" t="b">
        <f t="shared" si="4"/>
        <v>0</v>
      </c>
    </row>
    <row r="274" s="491" customFormat="1" ht="24" spans="1:34">
      <c r="A274" s="28">
        <v>271</v>
      </c>
      <c r="B274" s="28" t="s">
        <v>34</v>
      </c>
      <c r="C274" s="28" t="s">
        <v>35</v>
      </c>
      <c r="D274" s="28" t="s">
        <v>228</v>
      </c>
      <c r="E274" s="28" t="s">
        <v>108</v>
      </c>
      <c r="F274" s="28" t="s">
        <v>441</v>
      </c>
      <c r="G274" s="28" t="s">
        <v>51</v>
      </c>
      <c r="H274" s="168" t="s">
        <v>579</v>
      </c>
      <c r="I274" s="28"/>
      <c r="J274" s="28"/>
      <c r="K274" s="28"/>
      <c r="L274" s="545">
        <v>7</v>
      </c>
      <c r="M274" s="536">
        <v>45078</v>
      </c>
      <c r="N274" s="502" t="s">
        <v>93</v>
      </c>
      <c r="O274" s="28" t="s">
        <v>42</v>
      </c>
      <c r="P274" s="28" t="s">
        <v>43</v>
      </c>
      <c r="Q274" s="28" t="s">
        <v>305</v>
      </c>
      <c r="R274" s="28" t="s">
        <v>432</v>
      </c>
      <c r="S274" s="28" t="s">
        <v>307</v>
      </c>
      <c r="T274" s="28">
        <v>7</v>
      </c>
      <c r="U274" s="4" t="s">
        <v>443</v>
      </c>
      <c r="V274" s="4" t="s">
        <v>444</v>
      </c>
      <c r="W274" s="15">
        <v>7</v>
      </c>
      <c r="X274" s="15">
        <v>7</v>
      </c>
      <c r="Y274" s="22">
        <v>1</v>
      </c>
      <c r="Z274" s="22">
        <v>1</v>
      </c>
      <c r="AA274" s="191"/>
      <c r="AB274" s="4" t="s">
        <v>580</v>
      </c>
      <c r="AC274" s="4" t="s">
        <v>50</v>
      </c>
      <c r="AD274" s="4"/>
      <c r="AE274" s="4"/>
      <c r="AF274" s="541"/>
      <c r="AG274" s="543"/>
      <c r="AH274" s="308" t="b">
        <f t="shared" si="4"/>
        <v>0</v>
      </c>
    </row>
    <row r="275" s="491" customFormat="1" ht="24" spans="1:34">
      <c r="A275" s="28">
        <v>272</v>
      </c>
      <c r="B275" s="28" t="s">
        <v>34</v>
      </c>
      <c r="C275" s="28" t="s">
        <v>35</v>
      </c>
      <c r="D275" s="28" t="s">
        <v>228</v>
      </c>
      <c r="E275" s="28" t="s">
        <v>108</v>
      </c>
      <c r="F275" s="28" t="s">
        <v>445</v>
      </c>
      <c r="G275" s="28" t="s">
        <v>51</v>
      </c>
      <c r="H275" s="168" t="s">
        <v>579</v>
      </c>
      <c r="I275" s="28"/>
      <c r="J275" s="28"/>
      <c r="K275" s="28"/>
      <c r="L275" s="545">
        <v>7</v>
      </c>
      <c r="M275" s="536">
        <v>45078</v>
      </c>
      <c r="N275" s="502" t="s">
        <v>93</v>
      </c>
      <c r="O275" s="28" t="s">
        <v>42</v>
      </c>
      <c r="P275" s="28" t="s">
        <v>43</v>
      </c>
      <c r="Q275" s="28" t="s">
        <v>305</v>
      </c>
      <c r="R275" s="28" t="s">
        <v>432</v>
      </c>
      <c r="S275" s="28" t="s">
        <v>307</v>
      </c>
      <c r="T275" s="28">
        <v>7</v>
      </c>
      <c r="U275" s="4" t="s">
        <v>443</v>
      </c>
      <c r="V275" s="4" t="s">
        <v>444</v>
      </c>
      <c r="W275" s="15">
        <v>7</v>
      </c>
      <c r="X275" s="15">
        <v>7</v>
      </c>
      <c r="Y275" s="22">
        <v>1</v>
      </c>
      <c r="Z275" s="22">
        <v>1</v>
      </c>
      <c r="AA275" s="191"/>
      <c r="AB275" s="4" t="s">
        <v>420</v>
      </c>
      <c r="AC275" s="4" t="s">
        <v>50</v>
      </c>
      <c r="AD275" s="4"/>
      <c r="AE275" s="4"/>
      <c r="AF275" s="541"/>
      <c r="AG275" s="543"/>
      <c r="AH275" s="308" t="b">
        <f t="shared" si="4"/>
        <v>0</v>
      </c>
    </row>
    <row r="276" s="491" customFormat="1" ht="24" spans="1:34">
      <c r="A276" s="28">
        <v>273</v>
      </c>
      <c r="B276" s="28" t="s">
        <v>34</v>
      </c>
      <c r="C276" s="28" t="s">
        <v>35</v>
      </c>
      <c r="D276" s="28" t="s">
        <v>228</v>
      </c>
      <c r="E276" s="28" t="s">
        <v>108</v>
      </c>
      <c r="F276" s="28" t="s">
        <v>446</v>
      </c>
      <c r="G276" s="28" t="s">
        <v>51</v>
      </c>
      <c r="H276" s="168" t="s">
        <v>581</v>
      </c>
      <c r="I276" s="28"/>
      <c r="J276" s="28"/>
      <c r="K276" s="28"/>
      <c r="L276" s="545">
        <v>5</v>
      </c>
      <c r="M276" s="536">
        <v>45078</v>
      </c>
      <c r="N276" s="502" t="s">
        <v>93</v>
      </c>
      <c r="O276" s="28" t="s">
        <v>42</v>
      </c>
      <c r="P276" s="28" t="s">
        <v>43</v>
      </c>
      <c r="Q276" s="28" t="s">
        <v>305</v>
      </c>
      <c r="R276" s="28" t="s">
        <v>432</v>
      </c>
      <c r="S276" s="28" t="s">
        <v>307</v>
      </c>
      <c r="T276" s="28">
        <v>5</v>
      </c>
      <c r="U276" s="4" t="s">
        <v>443</v>
      </c>
      <c r="V276" s="4" t="s">
        <v>444</v>
      </c>
      <c r="W276" s="15">
        <v>5</v>
      </c>
      <c r="X276" s="15">
        <v>5</v>
      </c>
      <c r="Y276" s="22">
        <v>1</v>
      </c>
      <c r="Z276" s="22">
        <v>1</v>
      </c>
      <c r="AA276" s="191"/>
      <c r="AB276" s="4" t="s">
        <v>423</v>
      </c>
      <c r="AC276" s="4" t="s">
        <v>50</v>
      </c>
      <c r="AD276" s="4"/>
      <c r="AE276" s="4"/>
      <c r="AF276" s="541"/>
      <c r="AG276" s="543"/>
      <c r="AH276" s="308" t="b">
        <f t="shared" si="4"/>
        <v>0</v>
      </c>
    </row>
    <row r="277" s="491" customFormat="1" ht="36" spans="1:34">
      <c r="A277" s="28">
        <v>274</v>
      </c>
      <c r="B277" s="28" t="s">
        <v>34</v>
      </c>
      <c r="C277" s="28" t="s">
        <v>35</v>
      </c>
      <c r="D277" s="28" t="s">
        <v>82</v>
      </c>
      <c r="E277" s="28" t="s">
        <v>37</v>
      </c>
      <c r="F277" s="28" t="s">
        <v>448</v>
      </c>
      <c r="G277" s="28" t="s">
        <v>51</v>
      </c>
      <c r="H277" s="545" t="s">
        <v>582</v>
      </c>
      <c r="I277" s="28"/>
      <c r="J277" s="28"/>
      <c r="K277" s="28"/>
      <c r="L277" s="545">
        <v>15</v>
      </c>
      <c r="M277" s="536">
        <v>45078</v>
      </c>
      <c r="N277" s="502" t="s">
        <v>93</v>
      </c>
      <c r="O277" s="28" t="s">
        <v>42</v>
      </c>
      <c r="P277" s="28" t="s">
        <v>43</v>
      </c>
      <c r="Q277" s="28" t="s">
        <v>305</v>
      </c>
      <c r="R277" s="28" t="s">
        <v>450</v>
      </c>
      <c r="S277" s="28" t="s">
        <v>307</v>
      </c>
      <c r="T277" s="28">
        <v>14</v>
      </c>
      <c r="U277" s="4" t="s">
        <v>451</v>
      </c>
      <c r="V277" s="4" t="s">
        <v>452</v>
      </c>
      <c r="W277" s="15">
        <v>14</v>
      </c>
      <c r="X277" s="15">
        <v>14</v>
      </c>
      <c r="Y277" s="22">
        <v>1</v>
      </c>
      <c r="Z277" s="22">
        <v>1</v>
      </c>
      <c r="AA277" s="191"/>
      <c r="AB277" s="4" t="s">
        <v>453</v>
      </c>
      <c r="AC277" s="4" t="s">
        <v>50</v>
      </c>
      <c r="AD277" s="4"/>
      <c r="AE277" s="4"/>
      <c r="AF277" s="541"/>
      <c r="AG277" s="543"/>
      <c r="AH277" s="308" t="b">
        <f t="shared" si="4"/>
        <v>0</v>
      </c>
    </row>
    <row r="278" s="491" customFormat="1" ht="36" spans="1:34">
      <c r="A278" s="28">
        <v>275</v>
      </c>
      <c r="B278" s="28" t="s">
        <v>34</v>
      </c>
      <c r="C278" s="28" t="s">
        <v>35</v>
      </c>
      <c r="D278" s="28" t="s">
        <v>82</v>
      </c>
      <c r="E278" s="28" t="s">
        <v>37</v>
      </c>
      <c r="F278" s="28" t="s">
        <v>448</v>
      </c>
      <c r="G278" s="28" t="s">
        <v>51</v>
      </c>
      <c r="H278" s="545" t="s">
        <v>582</v>
      </c>
      <c r="I278" s="28"/>
      <c r="J278" s="28"/>
      <c r="K278" s="28"/>
      <c r="L278" s="545">
        <v>15</v>
      </c>
      <c r="M278" s="536">
        <v>45170</v>
      </c>
      <c r="N278" s="502" t="s">
        <v>54</v>
      </c>
      <c r="O278" s="28" t="s">
        <v>42</v>
      </c>
      <c r="P278" s="28" t="s">
        <v>43</v>
      </c>
      <c r="Q278" s="28" t="s">
        <v>305</v>
      </c>
      <c r="R278" s="28" t="s">
        <v>450</v>
      </c>
      <c r="S278" s="28" t="s">
        <v>307</v>
      </c>
      <c r="T278" s="28">
        <v>14</v>
      </c>
      <c r="U278" s="4" t="s">
        <v>454</v>
      </c>
      <c r="V278" s="4" t="s">
        <v>455</v>
      </c>
      <c r="W278" s="15">
        <v>14</v>
      </c>
      <c r="X278" s="15">
        <v>14</v>
      </c>
      <c r="Y278" s="22">
        <v>1</v>
      </c>
      <c r="Z278" s="22">
        <v>1</v>
      </c>
      <c r="AA278" s="191"/>
      <c r="AB278" s="4" t="s">
        <v>453</v>
      </c>
      <c r="AC278" s="4" t="s">
        <v>50</v>
      </c>
      <c r="AD278" s="4"/>
      <c r="AE278" s="4"/>
      <c r="AF278" s="541"/>
      <c r="AG278" s="543"/>
      <c r="AH278" s="308" t="b">
        <f t="shared" si="4"/>
        <v>0</v>
      </c>
    </row>
    <row r="279" s="491" customFormat="1" ht="36" spans="1:34">
      <c r="A279" s="28">
        <v>276</v>
      </c>
      <c r="B279" s="28" t="s">
        <v>34</v>
      </c>
      <c r="C279" s="28" t="s">
        <v>35</v>
      </c>
      <c r="D279" s="28" t="s">
        <v>82</v>
      </c>
      <c r="E279" s="28" t="s">
        <v>37</v>
      </c>
      <c r="F279" s="28" t="s">
        <v>456</v>
      </c>
      <c r="G279" s="28" t="s">
        <v>51</v>
      </c>
      <c r="H279" s="545" t="s">
        <v>583</v>
      </c>
      <c r="I279" s="28"/>
      <c r="J279" s="28"/>
      <c r="K279" s="28"/>
      <c r="L279" s="545">
        <v>16</v>
      </c>
      <c r="M279" s="536">
        <v>45078</v>
      </c>
      <c r="N279" s="502" t="s">
        <v>93</v>
      </c>
      <c r="O279" s="28" t="s">
        <v>42</v>
      </c>
      <c r="P279" s="28" t="s">
        <v>43</v>
      </c>
      <c r="Q279" s="28" t="s">
        <v>305</v>
      </c>
      <c r="R279" s="28" t="s">
        <v>450</v>
      </c>
      <c r="S279" s="28" t="s">
        <v>307</v>
      </c>
      <c r="T279" s="28">
        <v>16</v>
      </c>
      <c r="U279" s="4" t="s">
        <v>451</v>
      </c>
      <c r="V279" s="4" t="s">
        <v>452</v>
      </c>
      <c r="W279" s="15">
        <v>16</v>
      </c>
      <c r="X279" s="15">
        <v>16</v>
      </c>
      <c r="Y279" s="22">
        <v>1</v>
      </c>
      <c r="Z279" s="22">
        <v>1</v>
      </c>
      <c r="AA279" s="191"/>
      <c r="AB279" s="4" t="s">
        <v>404</v>
      </c>
      <c r="AC279" s="4" t="s">
        <v>50</v>
      </c>
      <c r="AD279" s="4"/>
      <c r="AE279" s="4"/>
      <c r="AF279" s="541"/>
      <c r="AG279" s="543"/>
      <c r="AH279" s="308" t="b">
        <f t="shared" si="4"/>
        <v>0</v>
      </c>
    </row>
    <row r="280" s="491" customFormat="1" ht="36" spans="1:34">
      <c r="A280" s="28">
        <v>277</v>
      </c>
      <c r="B280" s="28" t="s">
        <v>34</v>
      </c>
      <c r="C280" s="28" t="s">
        <v>35</v>
      </c>
      <c r="D280" s="28" t="s">
        <v>82</v>
      </c>
      <c r="E280" s="28" t="s">
        <v>37</v>
      </c>
      <c r="F280" s="28" t="s">
        <v>456</v>
      </c>
      <c r="G280" s="28" t="s">
        <v>51</v>
      </c>
      <c r="H280" s="545" t="s">
        <v>583</v>
      </c>
      <c r="I280" s="28"/>
      <c r="J280" s="28"/>
      <c r="K280" s="28"/>
      <c r="L280" s="545">
        <v>16</v>
      </c>
      <c r="M280" s="536">
        <v>45170</v>
      </c>
      <c r="N280" s="502" t="s">
        <v>54</v>
      </c>
      <c r="O280" s="28" t="s">
        <v>42</v>
      </c>
      <c r="P280" s="28" t="s">
        <v>43</v>
      </c>
      <c r="Q280" s="28" t="s">
        <v>305</v>
      </c>
      <c r="R280" s="28" t="s">
        <v>450</v>
      </c>
      <c r="S280" s="28" t="s">
        <v>307</v>
      </c>
      <c r="T280" s="28">
        <v>16</v>
      </c>
      <c r="U280" s="4" t="s">
        <v>454</v>
      </c>
      <c r="V280" s="4" t="s">
        <v>455</v>
      </c>
      <c r="W280" s="15">
        <v>16</v>
      </c>
      <c r="X280" s="15">
        <v>16</v>
      </c>
      <c r="Y280" s="22">
        <v>1</v>
      </c>
      <c r="Z280" s="22">
        <v>1</v>
      </c>
      <c r="AA280" s="191"/>
      <c r="AB280" s="4" t="s">
        <v>458</v>
      </c>
      <c r="AC280" s="4" t="s">
        <v>50</v>
      </c>
      <c r="AD280" s="4"/>
      <c r="AE280" s="4"/>
      <c r="AF280" s="541"/>
      <c r="AG280" s="543"/>
      <c r="AH280" s="308" t="b">
        <f t="shared" si="4"/>
        <v>0</v>
      </c>
    </row>
    <row r="281" s="491" customFormat="1" ht="24" spans="1:34">
      <c r="A281" s="28">
        <v>278</v>
      </c>
      <c r="B281" s="28" t="s">
        <v>34</v>
      </c>
      <c r="C281" s="28" t="s">
        <v>35</v>
      </c>
      <c r="D281" s="28" t="s">
        <v>82</v>
      </c>
      <c r="E281" s="28" t="s">
        <v>37</v>
      </c>
      <c r="F281" s="28" t="s">
        <v>459</v>
      </c>
      <c r="G281" s="28" t="s">
        <v>51</v>
      </c>
      <c r="H281" s="545" t="s">
        <v>584</v>
      </c>
      <c r="I281" s="28"/>
      <c r="J281" s="28"/>
      <c r="K281" s="28"/>
      <c r="L281" s="545">
        <v>9</v>
      </c>
      <c r="M281" s="536">
        <v>45078</v>
      </c>
      <c r="N281" s="502" t="s">
        <v>93</v>
      </c>
      <c r="O281" s="28" t="s">
        <v>42</v>
      </c>
      <c r="P281" s="28" t="s">
        <v>43</v>
      </c>
      <c r="Q281" s="28" t="s">
        <v>305</v>
      </c>
      <c r="R281" s="28" t="s">
        <v>450</v>
      </c>
      <c r="S281" s="28" t="s">
        <v>307</v>
      </c>
      <c r="T281" s="28">
        <v>9</v>
      </c>
      <c r="U281" s="4" t="s">
        <v>451</v>
      </c>
      <c r="V281" s="4" t="s">
        <v>452</v>
      </c>
      <c r="W281" s="15">
        <v>9</v>
      </c>
      <c r="X281" s="15">
        <v>9</v>
      </c>
      <c r="Y281" s="22">
        <v>1</v>
      </c>
      <c r="Z281" s="22">
        <v>1</v>
      </c>
      <c r="AA281" s="191"/>
      <c r="AB281" s="4" t="s">
        <v>461</v>
      </c>
      <c r="AC281" s="4" t="s">
        <v>50</v>
      </c>
      <c r="AD281" s="4"/>
      <c r="AE281" s="4"/>
      <c r="AF281" s="541"/>
      <c r="AG281" s="543"/>
      <c r="AH281" s="308" t="b">
        <f t="shared" si="4"/>
        <v>0</v>
      </c>
    </row>
    <row r="282" s="491" customFormat="1" ht="24" spans="1:34">
      <c r="A282" s="28">
        <v>279</v>
      </c>
      <c r="B282" s="28" t="s">
        <v>34</v>
      </c>
      <c r="C282" s="28" t="s">
        <v>35</v>
      </c>
      <c r="D282" s="28" t="s">
        <v>82</v>
      </c>
      <c r="E282" s="28" t="s">
        <v>37</v>
      </c>
      <c r="F282" s="28" t="s">
        <v>459</v>
      </c>
      <c r="G282" s="28" t="s">
        <v>51</v>
      </c>
      <c r="H282" s="545" t="s">
        <v>584</v>
      </c>
      <c r="I282" s="28"/>
      <c r="J282" s="28"/>
      <c r="K282" s="28"/>
      <c r="L282" s="545">
        <v>9</v>
      </c>
      <c r="M282" s="536">
        <v>45170</v>
      </c>
      <c r="N282" s="502" t="s">
        <v>54</v>
      </c>
      <c r="O282" s="28" t="s">
        <v>42</v>
      </c>
      <c r="P282" s="28" t="s">
        <v>43</v>
      </c>
      <c r="Q282" s="28" t="s">
        <v>305</v>
      </c>
      <c r="R282" s="28" t="s">
        <v>450</v>
      </c>
      <c r="S282" s="28" t="s">
        <v>307</v>
      </c>
      <c r="T282" s="28">
        <v>9</v>
      </c>
      <c r="U282" s="4" t="s">
        <v>454</v>
      </c>
      <c r="V282" s="4" t="s">
        <v>455</v>
      </c>
      <c r="W282" s="15">
        <v>9</v>
      </c>
      <c r="X282" s="15">
        <v>9</v>
      </c>
      <c r="Y282" s="22">
        <v>1</v>
      </c>
      <c r="Z282" s="22">
        <v>1</v>
      </c>
      <c r="AA282" s="191"/>
      <c r="AB282" s="4" t="s">
        <v>418</v>
      </c>
      <c r="AC282" s="4" t="s">
        <v>50</v>
      </c>
      <c r="AD282" s="4"/>
      <c r="AE282" s="4"/>
      <c r="AF282" s="541"/>
      <c r="AG282" s="543"/>
      <c r="AH282" s="308" t="b">
        <f t="shared" si="4"/>
        <v>0</v>
      </c>
    </row>
    <row r="283" s="491" customFormat="1" ht="24" spans="1:34">
      <c r="A283" s="28">
        <v>280</v>
      </c>
      <c r="B283" s="28" t="s">
        <v>34</v>
      </c>
      <c r="C283" s="28" t="s">
        <v>35</v>
      </c>
      <c r="D283" s="28" t="s">
        <v>228</v>
      </c>
      <c r="E283" s="28" t="s">
        <v>337</v>
      </c>
      <c r="F283" s="28" t="s">
        <v>462</v>
      </c>
      <c r="G283" s="28" t="s">
        <v>51</v>
      </c>
      <c r="H283" s="545" t="s">
        <v>585</v>
      </c>
      <c r="I283" s="28"/>
      <c r="J283" s="28"/>
      <c r="K283" s="28"/>
      <c r="L283" s="545">
        <v>11</v>
      </c>
      <c r="M283" s="536">
        <v>45078</v>
      </c>
      <c r="N283" s="502" t="s">
        <v>93</v>
      </c>
      <c r="O283" s="28" t="s">
        <v>42</v>
      </c>
      <c r="P283" s="28" t="s">
        <v>43</v>
      </c>
      <c r="Q283" s="28" t="s">
        <v>305</v>
      </c>
      <c r="R283" s="28" t="s">
        <v>450</v>
      </c>
      <c r="S283" s="28" t="s">
        <v>307</v>
      </c>
      <c r="T283" s="28">
        <v>11</v>
      </c>
      <c r="U283" s="4" t="s">
        <v>464</v>
      </c>
      <c r="V283" s="4" t="s">
        <v>465</v>
      </c>
      <c r="W283" s="15">
        <v>11</v>
      </c>
      <c r="X283" s="15">
        <v>11</v>
      </c>
      <c r="Y283" s="22">
        <v>1</v>
      </c>
      <c r="Z283" s="22">
        <v>1</v>
      </c>
      <c r="AA283" s="191"/>
      <c r="AB283" s="4" t="s">
        <v>458</v>
      </c>
      <c r="AC283" s="4" t="s">
        <v>50</v>
      </c>
      <c r="AD283" s="4"/>
      <c r="AE283" s="4"/>
      <c r="AF283" s="541"/>
      <c r="AG283" s="543"/>
      <c r="AH283" s="308" t="b">
        <f t="shared" si="4"/>
        <v>0</v>
      </c>
    </row>
    <row r="284" s="491" customFormat="1" ht="24" spans="1:34">
      <c r="A284" s="28">
        <v>281</v>
      </c>
      <c r="B284" s="28" t="s">
        <v>34</v>
      </c>
      <c r="C284" s="28" t="s">
        <v>35</v>
      </c>
      <c r="D284" s="28" t="s">
        <v>228</v>
      </c>
      <c r="E284" s="28" t="s">
        <v>337</v>
      </c>
      <c r="F284" s="28" t="s">
        <v>466</v>
      </c>
      <c r="G284" s="28" t="s">
        <v>51</v>
      </c>
      <c r="H284" s="545" t="s">
        <v>585</v>
      </c>
      <c r="I284" s="28"/>
      <c r="J284" s="28"/>
      <c r="K284" s="28"/>
      <c r="L284" s="545">
        <v>11</v>
      </c>
      <c r="M284" s="536">
        <v>45078</v>
      </c>
      <c r="N284" s="502" t="s">
        <v>93</v>
      </c>
      <c r="O284" s="28" t="s">
        <v>42</v>
      </c>
      <c r="P284" s="28" t="s">
        <v>43</v>
      </c>
      <c r="Q284" s="28" t="s">
        <v>305</v>
      </c>
      <c r="R284" s="28" t="s">
        <v>450</v>
      </c>
      <c r="S284" s="28" t="s">
        <v>307</v>
      </c>
      <c r="T284" s="28">
        <v>11</v>
      </c>
      <c r="U284" s="4" t="s">
        <v>464</v>
      </c>
      <c r="V284" s="4" t="s">
        <v>465</v>
      </c>
      <c r="W284" s="15">
        <v>11</v>
      </c>
      <c r="X284" s="15">
        <v>11</v>
      </c>
      <c r="Y284" s="22">
        <v>1</v>
      </c>
      <c r="Z284" s="22">
        <v>1</v>
      </c>
      <c r="AA284" s="191"/>
      <c r="AB284" s="4" t="s">
        <v>468</v>
      </c>
      <c r="AC284" s="4" t="s">
        <v>50</v>
      </c>
      <c r="AD284" s="4"/>
      <c r="AE284" s="4"/>
      <c r="AF284" s="541"/>
      <c r="AG284" s="543"/>
      <c r="AH284" s="308" t="b">
        <f t="shared" si="4"/>
        <v>0</v>
      </c>
    </row>
    <row r="285" s="491" customFormat="1" ht="24" spans="1:34">
      <c r="A285" s="28">
        <v>282</v>
      </c>
      <c r="B285" s="28" t="s">
        <v>34</v>
      </c>
      <c r="C285" s="28" t="s">
        <v>35</v>
      </c>
      <c r="D285" s="28" t="s">
        <v>228</v>
      </c>
      <c r="E285" s="28" t="s">
        <v>37</v>
      </c>
      <c r="F285" s="28" t="s">
        <v>469</v>
      </c>
      <c r="G285" s="28" t="s">
        <v>51</v>
      </c>
      <c r="H285" s="545" t="s">
        <v>586</v>
      </c>
      <c r="I285" s="28"/>
      <c r="J285" s="28"/>
      <c r="K285" s="28"/>
      <c r="L285" s="545">
        <v>15</v>
      </c>
      <c r="M285" s="536">
        <v>45078</v>
      </c>
      <c r="N285" s="502" t="s">
        <v>93</v>
      </c>
      <c r="O285" s="28" t="s">
        <v>42</v>
      </c>
      <c r="P285" s="28" t="s">
        <v>43</v>
      </c>
      <c r="Q285" s="28" t="s">
        <v>305</v>
      </c>
      <c r="R285" s="28" t="s">
        <v>471</v>
      </c>
      <c r="S285" s="28" t="s">
        <v>307</v>
      </c>
      <c r="T285" s="28">
        <v>15</v>
      </c>
      <c r="U285" s="4" t="s">
        <v>587</v>
      </c>
      <c r="V285" s="4" t="s">
        <v>588</v>
      </c>
      <c r="W285" s="15">
        <v>15</v>
      </c>
      <c r="X285" s="15">
        <v>15</v>
      </c>
      <c r="Y285" s="22">
        <v>1</v>
      </c>
      <c r="Z285" s="22">
        <v>1</v>
      </c>
      <c r="AA285" s="191"/>
      <c r="AB285" s="4" t="s">
        <v>418</v>
      </c>
      <c r="AC285" s="4" t="s">
        <v>50</v>
      </c>
      <c r="AD285" s="4"/>
      <c r="AE285" s="4"/>
      <c r="AF285" s="541"/>
      <c r="AG285" s="543"/>
      <c r="AH285" s="308" t="b">
        <f t="shared" si="4"/>
        <v>0</v>
      </c>
    </row>
    <row r="286" s="491" customFormat="1" ht="24" spans="1:34">
      <c r="A286" s="28">
        <v>283</v>
      </c>
      <c r="B286" s="28" t="s">
        <v>34</v>
      </c>
      <c r="C286" s="28" t="s">
        <v>35</v>
      </c>
      <c r="D286" s="28" t="s">
        <v>228</v>
      </c>
      <c r="E286" s="28" t="s">
        <v>37</v>
      </c>
      <c r="F286" s="28" t="s">
        <v>469</v>
      </c>
      <c r="G286" s="28" t="s">
        <v>51</v>
      </c>
      <c r="H286" s="545" t="s">
        <v>586</v>
      </c>
      <c r="I286" s="28"/>
      <c r="J286" s="28"/>
      <c r="K286" s="28"/>
      <c r="L286" s="545">
        <v>15</v>
      </c>
      <c r="M286" s="536">
        <v>45170</v>
      </c>
      <c r="N286" s="502" t="s">
        <v>54</v>
      </c>
      <c r="O286" s="28" t="s">
        <v>42</v>
      </c>
      <c r="P286" s="28" t="s">
        <v>43</v>
      </c>
      <c r="Q286" s="28" t="s">
        <v>305</v>
      </c>
      <c r="R286" s="28" t="s">
        <v>471</v>
      </c>
      <c r="S286" s="28" t="s">
        <v>307</v>
      </c>
      <c r="T286" s="28">
        <v>15</v>
      </c>
      <c r="U286" s="4" t="s">
        <v>474</v>
      </c>
      <c r="V286" s="4" t="s">
        <v>475</v>
      </c>
      <c r="W286" s="15">
        <v>15</v>
      </c>
      <c r="X286" s="15">
        <v>15</v>
      </c>
      <c r="Y286" s="22">
        <v>1</v>
      </c>
      <c r="Z286" s="22">
        <v>1</v>
      </c>
      <c r="AA286" s="191"/>
      <c r="AB286" s="4" t="s">
        <v>404</v>
      </c>
      <c r="AC286" s="4" t="s">
        <v>50</v>
      </c>
      <c r="AD286" s="4"/>
      <c r="AE286" s="4"/>
      <c r="AF286" s="541"/>
      <c r="AG286" s="543"/>
      <c r="AH286" s="308" t="b">
        <f t="shared" si="4"/>
        <v>0</v>
      </c>
    </row>
    <row r="287" s="491" customFormat="1" ht="24" spans="1:34">
      <c r="A287" s="28">
        <v>284</v>
      </c>
      <c r="B287" s="28" t="s">
        <v>34</v>
      </c>
      <c r="C287" s="28" t="s">
        <v>35</v>
      </c>
      <c r="D287" s="28" t="s">
        <v>228</v>
      </c>
      <c r="E287" s="28" t="s">
        <v>37</v>
      </c>
      <c r="F287" s="28" t="s">
        <v>476</v>
      </c>
      <c r="G287" s="28" t="s">
        <v>51</v>
      </c>
      <c r="H287" s="545" t="s">
        <v>589</v>
      </c>
      <c r="I287" s="28"/>
      <c r="J287" s="28"/>
      <c r="K287" s="28"/>
      <c r="L287" s="545">
        <v>12</v>
      </c>
      <c r="M287" s="536">
        <v>45078</v>
      </c>
      <c r="N287" s="502" t="s">
        <v>93</v>
      </c>
      <c r="O287" s="28" t="s">
        <v>42</v>
      </c>
      <c r="P287" s="28" t="s">
        <v>43</v>
      </c>
      <c r="Q287" s="28" t="s">
        <v>305</v>
      </c>
      <c r="R287" s="28" t="s">
        <v>471</v>
      </c>
      <c r="S287" s="28" t="s">
        <v>307</v>
      </c>
      <c r="T287" s="28">
        <v>12</v>
      </c>
      <c r="U287" s="4" t="s">
        <v>587</v>
      </c>
      <c r="V287" s="4" t="s">
        <v>588</v>
      </c>
      <c r="W287" s="15">
        <v>12</v>
      </c>
      <c r="X287" s="15">
        <v>12</v>
      </c>
      <c r="Y287" s="22">
        <v>1</v>
      </c>
      <c r="Z287" s="22">
        <v>1</v>
      </c>
      <c r="AA287" s="191"/>
      <c r="AB287" s="4" t="s">
        <v>468</v>
      </c>
      <c r="AC287" s="4" t="s">
        <v>50</v>
      </c>
      <c r="AD287" s="4"/>
      <c r="AE287" s="4"/>
      <c r="AF287" s="541"/>
      <c r="AG287" s="543"/>
      <c r="AH287" s="308" t="b">
        <f t="shared" si="4"/>
        <v>0</v>
      </c>
    </row>
    <row r="288" s="491" customFormat="1" ht="24" spans="1:34">
      <c r="A288" s="28">
        <v>285</v>
      </c>
      <c r="B288" s="28" t="s">
        <v>34</v>
      </c>
      <c r="C288" s="28" t="s">
        <v>35</v>
      </c>
      <c r="D288" s="28" t="s">
        <v>228</v>
      </c>
      <c r="E288" s="28" t="s">
        <v>37</v>
      </c>
      <c r="F288" s="28" t="s">
        <v>476</v>
      </c>
      <c r="G288" s="28" t="s">
        <v>51</v>
      </c>
      <c r="H288" s="545" t="s">
        <v>589</v>
      </c>
      <c r="I288" s="28"/>
      <c r="J288" s="28"/>
      <c r="K288" s="28"/>
      <c r="L288" s="545">
        <v>12</v>
      </c>
      <c r="M288" s="536">
        <v>45170</v>
      </c>
      <c r="N288" s="502" t="s">
        <v>54</v>
      </c>
      <c r="O288" s="28" t="s">
        <v>42</v>
      </c>
      <c r="P288" s="28" t="s">
        <v>43</v>
      </c>
      <c r="Q288" s="28" t="s">
        <v>305</v>
      </c>
      <c r="R288" s="28" t="s">
        <v>471</v>
      </c>
      <c r="S288" s="28" t="s">
        <v>307</v>
      </c>
      <c r="T288" s="28">
        <v>12</v>
      </c>
      <c r="U288" s="4" t="s">
        <v>480</v>
      </c>
      <c r="V288" s="4" t="s">
        <v>481</v>
      </c>
      <c r="W288" s="15">
        <v>12</v>
      </c>
      <c r="X288" s="15">
        <v>12</v>
      </c>
      <c r="Y288" s="22">
        <v>1</v>
      </c>
      <c r="Z288" s="22">
        <v>1</v>
      </c>
      <c r="AA288" s="191"/>
      <c r="AB288" s="4" t="s">
        <v>590</v>
      </c>
      <c r="AC288" s="4" t="s">
        <v>50</v>
      </c>
      <c r="AD288" s="4"/>
      <c r="AE288" s="4"/>
      <c r="AF288" s="541"/>
      <c r="AG288" s="543"/>
      <c r="AH288" s="308" t="b">
        <f t="shared" si="4"/>
        <v>0</v>
      </c>
    </row>
    <row r="289" s="491" customFormat="1" ht="24" spans="1:34">
      <c r="A289" s="28">
        <v>286</v>
      </c>
      <c r="B289" s="28" t="s">
        <v>34</v>
      </c>
      <c r="C289" s="28" t="s">
        <v>35</v>
      </c>
      <c r="D289" s="28" t="s">
        <v>228</v>
      </c>
      <c r="E289" s="28" t="s">
        <v>37</v>
      </c>
      <c r="F289" s="28" t="s">
        <v>482</v>
      </c>
      <c r="G289" s="28" t="s">
        <v>51</v>
      </c>
      <c r="H289" s="545" t="s">
        <v>586</v>
      </c>
      <c r="I289" s="28"/>
      <c r="J289" s="28"/>
      <c r="K289" s="28"/>
      <c r="L289" s="545">
        <v>15</v>
      </c>
      <c r="M289" s="536">
        <v>45078</v>
      </c>
      <c r="N289" s="502" t="s">
        <v>93</v>
      </c>
      <c r="O289" s="28" t="s">
        <v>42</v>
      </c>
      <c r="P289" s="28" t="s">
        <v>43</v>
      </c>
      <c r="Q289" s="28" t="s">
        <v>305</v>
      </c>
      <c r="R289" s="28" t="s">
        <v>471</v>
      </c>
      <c r="S289" s="28" t="s">
        <v>307</v>
      </c>
      <c r="T289" s="28">
        <v>15</v>
      </c>
      <c r="U289" s="4" t="s">
        <v>591</v>
      </c>
      <c r="V289" s="4" t="s">
        <v>592</v>
      </c>
      <c r="W289" s="15">
        <v>15</v>
      </c>
      <c r="X289" s="15">
        <v>15</v>
      </c>
      <c r="Y289" s="22">
        <v>1</v>
      </c>
      <c r="Z289" s="22">
        <v>1</v>
      </c>
      <c r="AA289" s="191"/>
      <c r="AB289" s="4" t="s">
        <v>590</v>
      </c>
      <c r="AC289" s="4" t="s">
        <v>50</v>
      </c>
      <c r="AD289" s="4"/>
      <c r="AE289" s="4"/>
      <c r="AF289" s="541"/>
      <c r="AG289" s="543"/>
      <c r="AH289" s="308" t="b">
        <f t="shared" si="4"/>
        <v>0</v>
      </c>
    </row>
    <row r="290" s="491" customFormat="1" ht="24" spans="1:34">
      <c r="A290" s="28">
        <v>287</v>
      </c>
      <c r="B290" s="28" t="s">
        <v>34</v>
      </c>
      <c r="C290" s="28" t="s">
        <v>35</v>
      </c>
      <c r="D290" s="28" t="s">
        <v>228</v>
      </c>
      <c r="E290" s="28" t="s">
        <v>37</v>
      </c>
      <c r="F290" s="28" t="s">
        <v>482</v>
      </c>
      <c r="G290" s="28" t="s">
        <v>51</v>
      </c>
      <c r="H290" s="545" t="s">
        <v>586</v>
      </c>
      <c r="I290" s="28"/>
      <c r="J290" s="28"/>
      <c r="K290" s="28"/>
      <c r="L290" s="545">
        <v>15</v>
      </c>
      <c r="M290" s="536">
        <v>45170</v>
      </c>
      <c r="N290" s="502" t="s">
        <v>54</v>
      </c>
      <c r="O290" s="28" t="s">
        <v>42</v>
      </c>
      <c r="P290" s="28" t="s">
        <v>43</v>
      </c>
      <c r="Q290" s="28" t="s">
        <v>305</v>
      </c>
      <c r="R290" s="28" t="s">
        <v>471</v>
      </c>
      <c r="S290" s="28" t="s">
        <v>307</v>
      </c>
      <c r="T290" s="28">
        <v>15</v>
      </c>
      <c r="U290" s="4" t="s">
        <v>593</v>
      </c>
      <c r="V290" s="4" t="s">
        <v>594</v>
      </c>
      <c r="W290" s="15">
        <v>15</v>
      </c>
      <c r="X290" s="15">
        <v>15</v>
      </c>
      <c r="Y290" s="22">
        <v>1</v>
      </c>
      <c r="Z290" s="22">
        <v>1</v>
      </c>
      <c r="AA290" s="191"/>
      <c r="AB290" s="4" t="s">
        <v>595</v>
      </c>
      <c r="AC290" s="4" t="s">
        <v>50</v>
      </c>
      <c r="AD290" s="4"/>
      <c r="AE290" s="4"/>
      <c r="AF290" s="541"/>
      <c r="AG290" s="543"/>
      <c r="AH290" s="308" t="b">
        <f t="shared" si="4"/>
        <v>0</v>
      </c>
    </row>
    <row r="291" s="491" customFormat="1" ht="24" spans="1:34">
      <c r="A291" s="28">
        <v>288</v>
      </c>
      <c r="B291" s="28" t="s">
        <v>34</v>
      </c>
      <c r="C291" s="28" t="s">
        <v>35</v>
      </c>
      <c r="D291" s="28" t="s">
        <v>228</v>
      </c>
      <c r="E291" s="28" t="s">
        <v>37</v>
      </c>
      <c r="F291" s="28" t="s">
        <v>484</v>
      </c>
      <c r="G291" s="28" t="s">
        <v>51</v>
      </c>
      <c r="H291" s="545" t="s">
        <v>596</v>
      </c>
      <c r="I291" s="28"/>
      <c r="J291" s="28"/>
      <c r="K291" s="28"/>
      <c r="L291" s="545">
        <v>13</v>
      </c>
      <c r="M291" s="536">
        <v>45078</v>
      </c>
      <c r="N291" s="502" t="s">
        <v>93</v>
      </c>
      <c r="O291" s="28" t="s">
        <v>42</v>
      </c>
      <c r="P291" s="28" t="s">
        <v>43</v>
      </c>
      <c r="Q291" s="28" t="s">
        <v>305</v>
      </c>
      <c r="R291" s="28" t="s">
        <v>471</v>
      </c>
      <c r="S291" s="28" t="s">
        <v>307</v>
      </c>
      <c r="T291" s="28">
        <v>12</v>
      </c>
      <c r="U291" s="4" t="s">
        <v>591</v>
      </c>
      <c r="V291" s="4" t="s">
        <v>592</v>
      </c>
      <c r="W291" s="15">
        <v>12</v>
      </c>
      <c r="X291" s="15">
        <v>12</v>
      </c>
      <c r="Y291" s="22">
        <v>1</v>
      </c>
      <c r="Z291" s="22">
        <v>1</v>
      </c>
      <c r="AA291" s="191"/>
      <c r="AB291" s="4" t="s">
        <v>597</v>
      </c>
      <c r="AC291" s="4" t="s">
        <v>50</v>
      </c>
      <c r="AD291" s="4"/>
      <c r="AE291" s="4"/>
      <c r="AF291" s="541"/>
      <c r="AG291" s="543"/>
      <c r="AH291" s="308" t="b">
        <f t="shared" si="4"/>
        <v>0</v>
      </c>
    </row>
    <row r="292" s="491" customFormat="1" ht="24" spans="1:34">
      <c r="A292" s="28">
        <v>289</v>
      </c>
      <c r="B292" s="28" t="s">
        <v>34</v>
      </c>
      <c r="C292" s="28" t="s">
        <v>35</v>
      </c>
      <c r="D292" s="28" t="s">
        <v>228</v>
      </c>
      <c r="E292" s="28" t="s">
        <v>37</v>
      </c>
      <c r="F292" s="28" t="s">
        <v>484</v>
      </c>
      <c r="G292" s="28" t="s">
        <v>51</v>
      </c>
      <c r="H292" s="545" t="s">
        <v>596</v>
      </c>
      <c r="I292" s="28"/>
      <c r="J292" s="28"/>
      <c r="K292" s="28"/>
      <c r="L292" s="545">
        <v>13</v>
      </c>
      <c r="M292" s="536">
        <v>45170</v>
      </c>
      <c r="N292" s="502" t="s">
        <v>54</v>
      </c>
      <c r="O292" s="28" t="s">
        <v>42</v>
      </c>
      <c r="P292" s="28" t="s">
        <v>43</v>
      </c>
      <c r="Q292" s="28" t="s">
        <v>305</v>
      </c>
      <c r="R292" s="28" t="s">
        <v>471</v>
      </c>
      <c r="S292" s="28" t="s">
        <v>307</v>
      </c>
      <c r="T292" s="28">
        <v>12</v>
      </c>
      <c r="U292" s="4" t="s">
        <v>593</v>
      </c>
      <c r="V292" s="4" t="s">
        <v>594</v>
      </c>
      <c r="W292" s="15">
        <v>12</v>
      </c>
      <c r="X292" s="15">
        <v>12</v>
      </c>
      <c r="Y292" s="22">
        <v>1</v>
      </c>
      <c r="Z292" s="22">
        <v>1</v>
      </c>
      <c r="AA292" s="191"/>
      <c r="AB292" s="4" t="s">
        <v>598</v>
      </c>
      <c r="AC292" s="4" t="s">
        <v>50</v>
      </c>
      <c r="AD292" s="4"/>
      <c r="AE292" s="4"/>
      <c r="AF292" s="541"/>
      <c r="AG292" s="543"/>
      <c r="AH292" s="308" t="b">
        <f t="shared" si="4"/>
        <v>0</v>
      </c>
    </row>
    <row r="293" s="491" customFormat="1" ht="24" spans="1:34">
      <c r="A293" s="28">
        <v>290</v>
      </c>
      <c r="B293" s="28" t="s">
        <v>34</v>
      </c>
      <c r="C293" s="28" t="s">
        <v>35</v>
      </c>
      <c r="D293" s="28" t="s">
        <v>228</v>
      </c>
      <c r="E293" s="28" t="s">
        <v>37</v>
      </c>
      <c r="F293" s="28" t="s">
        <v>486</v>
      </c>
      <c r="G293" s="28" t="s">
        <v>51</v>
      </c>
      <c r="H293" s="168" t="s">
        <v>599</v>
      </c>
      <c r="I293" s="28"/>
      <c r="J293" s="28"/>
      <c r="K293" s="28"/>
      <c r="L293" s="545">
        <v>8</v>
      </c>
      <c r="M293" s="536">
        <v>45078</v>
      </c>
      <c r="N293" s="502" t="s">
        <v>93</v>
      </c>
      <c r="O293" s="28" t="s">
        <v>42</v>
      </c>
      <c r="P293" s="28" t="s">
        <v>43</v>
      </c>
      <c r="Q293" s="28" t="s">
        <v>305</v>
      </c>
      <c r="R293" s="28" t="s">
        <v>471</v>
      </c>
      <c r="S293" s="28" t="s">
        <v>307</v>
      </c>
      <c r="T293" s="28">
        <v>8</v>
      </c>
      <c r="U293" s="4" t="s">
        <v>591</v>
      </c>
      <c r="V293" s="4" t="s">
        <v>600</v>
      </c>
      <c r="W293" s="15">
        <v>8</v>
      </c>
      <c r="X293" s="15">
        <v>8</v>
      </c>
      <c r="Y293" s="22">
        <v>1</v>
      </c>
      <c r="Z293" s="22">
        <v>1</v>
      </c>
      <c r="AA293" s="191"/>
      <c r="AB293" s="4" t="s">
        <v>598</v>
      </c>
      <c r="AC293" s="4" t="s">
        <v>50</v>
      </c>
      <c r="AD293" s="4"/>
      <c r="AE293" s="4"/>
      <c r="AF293" s="541"/>
      <c r="AG293" s="543"/>
      <c r="AH293" s="308" t="b">
        <f t="shared" si="4"/>
        <v>0</v>
      </c>
    </row>
    <row r="294" s="491" customFormat="1" ht="24" spans="1:34">
      <c r="A294" s="28">
        <v>291</v>
      </c>
      <c r="B294" s="28" t="s">
        <v>34</v>
      </c>
      <c r="C294" s="28" t="s">
        <v>35</v>
      </c>
      <c r="D294" s="28" t="s">
        <v>228</v>
      </c>
      <c r="E294" s="28" t="s">
        <v>37</v>
      </c>
      <c r="F294" s="28" t="s">
        <v>486</v>
      </c>
      <c r="G294" s="28" t="s">
        <v>51</v>
      </c>
      <c r="H294" s="168" t="s">
        <v>599</v>
      </c>
      <c r="I294" s="28"/>
      <c r="J294" s="28"/>
      <c r="K294" s="28"/>
      <c r="L294" s="545">
        <v>8</v>
      </c>
      <c r="M294" s="536">
        <v>45170</v>
      </c>
      <c r="N294" s="502" t="s">
        <v>54</v>
      </c>
      <c r="O294" s="28" t="s">
        <v>42</v>
      </c>
      <c r="P294" s="28" t="s">
        <v>43</v>
      </c>
      <c r="Q294" s="28" t="s">
        <v>305</v>
      </c>
      <c r="R294" s="28" t="s">
        <v>471</v>
      </c>
      <c r="S294" s="28" t="s">
        <v>307</v>
      </c>
      <c r="T294" s="28">
        <v>8</v>
      </c>
      <c r="U294" s="4" t="s">
        <v>601</v>
      </c>
      <c r="V294" s="4" t="s">
        <v>602</v>
      </c>
      <c r="W294" s="15">
        <v>8</v>
      </c>
      <c r="X294" s="15">
        <v>8</v>
      </c>
      <c r="Y294" s="22">
        <v>1</v>
      </c>
      <c r="Z294" s="22">
        <v>1</v>
      </c>
      <c r="AA294" s="191"/>
      <c r="AB294" s="4" t="s">
        <v>595</v>
      </c>
      <c r="AC294" s="4" t="s">
        <v>50</v>
      </c>
      <c r="AD294" s="4"/>
      <c r="AE294" s="4"/>
      <c r="AF294" s="541"/>
      <c r="AG294" s="543"/>
      <c r="AH294" s="308" t="b">
        <f t="shared" si="4"/>
        <v>0</v>
      </c>
    </row>
    <row r="295" s="491" customFormat="1" ht="24" spans="1:34">
      <c r="A295" s="28">
        <v>292</v>
      </c>
      <c r="B295" s="28" t="s">
        <v>34</v>
      </c>
      <c r="C295" s="28" t="s">
        <v>35</v>
      </c>
      <c r="D295" s="28" t="s">
        <v>228</v>
      </c>
      <c r="E295" s="28" t="s">
        <v>37</v>
      </c>
      <c r="F295" s="28" t="s">
        <v>488</v>
      </c>
      <c r="G295" s="28" t="s">
        <v>51</v>
      </c>
      <c r="H295" s="168" t="s">
        <v>603</v>
      </c>
      <c r="I295" s="28"/>
      <c r="J295" s="28"/>
      <c r="K295" s="28"/>
      <c r="L295" s="545">
        <v>9</v>
      </c>
      <c r="M295" s="536">
        <v>45078</v>
      </c>
      <c r="N295" s="502" t="s">
        <v>93</v>
      </c>
      <c r="O295" s="28" t="s">
        <v>42</v>
      </c>
      <c r="P295" s="28" t="s">
        <v>43</v>
      </c>
      <c r="Q295" s="28" t="s">
        <v>305</v>
      </c>
      <c r="R295" s="28" t="s">
        <v>471</v>
      </c>
      <c r="S295" s="28" t="s">
        <v>307</v>
      </c>
      <c r="T295" s="28">
        <v>9</v>
      </c>
      <c r="U295" s="4" t="s">
        <v>472</v>
      </c>
      <c r="V295" s="4" t="s">
        <v>473</v>
      </c>
      <c r="W295" s="15">
        <v>9</v>
      </c>
      <c r="X295" s="15">
        <v>9</v>
      </c>
      <c r="Y295" s="22">
        <v>1</v>
      </c>
      <c r="Z295" s="22">
        <v>1</v>
      </c>
      <c r="AA295" s="191"/>
      <c r="AB295" s="4" t="s">
        <v>604</v>
      </c>
      <c r="AC295" s="4" t="s">
        <v>50</v>
      </c>
      <c r="AD295" s="4"/>
      <c r="AE295" s="4"/>
      <c r="AF295" s="541"/>
      <c r="AG295" s="543"/>
      <c r="AH295" s="308" t="b">
        <f t="shared" si="4"/>
        <v>0</v>
      </c>
    </row>
    <row r="296" s="356" customFormat="1" ht="24" spans="1:34">
      <c r="A296" s="28">
        <v>293</v>
      </c>
      <c r="B296" s="28" t="s">
        <v>34</v>
      </c>
      <c r="C296" s="28" t="s">
        <v>35</v>
      </c>
      <c r="D296" s="28" t="s">
        <v>228</v>
      </c>
      <c r="E296" s="28" t="s">
        <v>37</v>
      </c>
      <c r="F296" s="28" t="s">
        <v>488</v>
      </c>
      <c r="G296" s="28" t="s">
        <v>51</v>
      </c>
      <c r="H296" s="168" t="s">
        <v>603</v>
      </c>
      <c r="I296" s="28"/>
      <c r="J296" s="28"/>
      <c r="K296" s="28"/>
      <c r="L296" s="545">
        <v>9</v>
      </c>
      <c r="M296" s="536">
        <v>45170</v>
      </c>
      <c r="N296" s="502" t="s">
        <v>54</v>
      </c>
      <c r="O296" s="28" t="s">
        <v>42</v>
      </c>
      <c r="P296" s="28" t="s">
        <v>43</v>
      </c>
      <c r="Q296" s="28" t="s">
        <v>305</v>
      </c>
      <c r="R296" s="28" t="s">
        <v>471</v>
      </c>
      <c r="S296" s="28" t="s">
        <v>307</v>
      </c>
      <c r="T296" s="28">
        <v>9</v>
      </c>
      <c r="U296" s="4" t="s">
        <v>474</v>
      </c>
      <c r="V296" s="4" t="s">
        <v>475</v>
      </c>
      <c r="W296" s="15">
        <v>9</v>
      </c>
      <c r="X296" s="15">
        <v>9</v>
      </c>
      <c r="Y296" s="22">
        <v>1</v>
      </c>
      <c r="Z296" s="22">
        <v>1</v>
      </c>
      <c r="AA296" s="191"/>
      <c r="AB296" s="4" t="s">
        <v>605</v>
      </c>
      <c r="AC296" s="4" t="s">
        <v>50</v>
      </c>
      <c r="AD296" s="4"/>
      <c r="AE296" s="4"/>
      <c r="AF296" s="541"/>
      <c r="AG296" s="543"/>
      <c r="AH296" s="308" t="b">
        <f t="shared" si="4"/>
        <v>0</v>
      </c>
    </row>
    <row r="297" s="356" customFormat="1" ht="24" spans="1:34">
      <c r="A297" s="28">
        <v>294</v>
      </c>
      <c r="B297" s="28" t="s">
        <v>34</v>
      </c>
      <c r="C297" s="28" t="s">
        <v>35</v>
      </c>
      <c r="D297" s="28" t="s">
        <v>228</v>
      </c>
      <c r="E297" s="28" t="s">
        <v>337</v>
      </c>
      <c r="F297" s="28" t="s">
        <v>490</v>
      </c>
      <c r="G297" s="28" t="s">
        <v>51</v>
      </c>
      <c r="H297" s="168" t="s">
        <v>606</v>
      </c>
      <c r="I297" s="28"/>
      <c r="J297" s="28"/>
      <c r="K297" s="28"/>
      <c r="L297" s="545">
        <v>9</v>
      </c>
      <c r="M297" s="536">
        <v>45078</v>
      </c>
      <c r="N297" s="502" t="s">
        <v>93</v>
      </c>
      <c r="O297" s="28" t="s">
        <v>42</v>
      </c>
      <c r="P297" s="28" t="s">
        <v>43</v>
      </c>
      <c r="Q297" s="28" t="s">
        <v>305</v>
      </c>
      <c r="R297" s="28" t="s">
        <v>471</v>
      </c>
      <c r="S297" s="28" t="s">
        <v>307</v>
      </c>
      <c r="T297" s="28">
        <v>9</v>
      </c>
      <c r="U297" s="4" t="s">
        <v>492</v>
      </c>
      <c r="V297" s="4" t="s">
        <v>493</v>
      </c>
      <c r="W297" s="15">
        <v>9</v>
      </c>
      <c r="X297" s="15">
        <v>9</v>
      </c>
      <c r="Y297" s="22">
        <v>1</v>
      </c>
      <c r="Z297" s="22">
        <v>1</v>
      </c>
      <c r="AA297" s="191"/>
      <c r="AB297" s="4" t="s">
        <v>605</v>
      </c>
      <c r="AC297" s="4" t="s">
        <v>50</v>
      </c>
      <c r="AD297" s="4"/>
      <c r="AE297" s="4"/>
      <c r="AF297" s="541"/>
      <c r="AG297" s="543"/>
      <c r="AH297" s="308" t="b">
        <f t="shared" si="4"/>
        <v>0</v>
      </c>
    </row>
    <row r="298" s="356" customFormat="1" ht="24" spans="1:34">
      <c r="A298" s="28">
        <v>295</v>
      </c>
      <c r="B298" s="28" t="s">
        <v>34</v>
      </c>
      <c r="C298" s="28" t="s">
        <v>35</v>
      </c>
      <c r="D298" s="28" t="s">
        <v>228</v>
      </c>
      <c r="E298" s="28" t="s">
        <v>337</v>
      </c>
      <c r="F298" s="28" t="s">
        <v>494</v>
      </c>
      <c r="G298" s="28" t="s">
        <v>51</v>
      </c>
      <c r="H298" s="168" t="s">
        <v>607</v>
      </c>
      <c r="I298" s="28"/>
      <c r="J298" s="28"/>
      <c r="K298" s="28"/>
      <c r="L298" s="545">
        <v>7</v>
      </c>
      <c r="M298" s="536">
        <v>45078</v>
      </c>
      <c r="N298" s="502" t="s">
        <v>93</v>
      </c>
      <c r="O298" s="28" t="s">
        <v>42</v>
      </c>
      <c r="P298" s="28" t="s">
        <v>43</v>
      </c>
      <c r="Q298" s="28" t="s">
        <v>305</v>
      </c>
      <c r="R298" s="28" t="s">
        <v>471</v>
      </c>
      <c r="S298" s="28" t="s">
        <v>307</v>
      </c>
      <c r="T298" s="28">
        <v>7</v>
      </c>
      <c r="U298" s="4" t="s">
        <v>492</v>
      </c>
      <c r="V298" s="4" t="s">
        <v>493</v>
      </c>
      <c r="W298" s="15">
        <v>7</v>
      </c>
      <c r="X298" s="15">
        <v>7</v>
      </c>
      <c r="Y298" s="22">
        <v>1</v>
      </c>
      <c r="Z298" s="22">
        <v>1</v>
      </c>
      <c r="AA298" s="191"/>
      <c r="AB298" s="4" t="s">
        <v>608</v>
      </c>
      <c r="AC298" s="4" t="s">
        <v>50</v>
      </c>
      <c r="AD298" s="4"/>
      <c r="AE298" s="4"/>
      <c r="AF298" s="541"/>
      <c r="AG298" s="543"/>
      <c r="AH298" s="308" t="b">
        <f t="shared" si="4"/>
        <v>0</v>
      </c>
    </row>
    <row r="299" s="356" customFormat="1" ht="24" spans="1:34">
      <c r="A299" s="28">
        <v>296</v>
      </c>
      <c r="B299" s="28" t="s">
        <v>34</v>
      </c>
      <c r="C299" s="28" t="s">
        <v>35</v>
      </c>
      <c r="D299" s="28" t="s">
        <v>228</v>
      </c>
      <c r="E299" s="28" t="s">
        <v>108</v>
      </c>
      <c r="F299" s="28" t="s">
        <v>496</v>
      </c>
      <c r="G299" s="28" t="s">
        <v>51</v>
      </c>
      <c r="H299" s="545" t="s">
        <v>609</v>
      </c>
      <c r="I299" s="28"/>
      <c r="J299" s="28"/>
      <c r="K299" s="28"/>
      <c r="L299" s="545">
        <v>3</v>
      </c>
      <c r="M299" s="536">
        <v>45078</v>
      </c>
      <c r="N299" s="502" t="s">
        <v>93</v>
      </c>
      <c r="O299" s="28" t="s">
        <v>42</v>
      </c>
      <c r="P299" s="28" t="s">
        <v>43</v>
      </c>
      <c r="Q299" s="28" t="s">
        <v>305</v>
      </c>
      <c r="R299" s="28" t="s">
        <v>450</v>
      </c>
      <c r="S299" s="28" t="s">
        <v>307</v>
      </c>
      <c r="T299" s="28">
        <v>3</v>
      </c>
      <c r="U299" s="4" t="s">
        <v>451</v>
      </c>
      <c r="V299" s="4" t="s">
        <v>452</v>
      </c>
      <c r="W299" s="15">
        <v>3</v>
      </c>
      <c r="X299" s="15">
        <v>3</v>
      </c>
      <c r="Y299" s="22">
        <v>1</v>
      </c>
      <c r="Z299" s="22">
        <v>1</v>
      </c>
      <c r="AA299" s="191"/>
      <c r="AB299" s="4" t="s">
        <v>610</v>
      </c>
      <c r="AC299" s="4" t="s">
        <v>50</v>
      </c>
      <c r="AD299" s="4"/>
      <c r="AE299" s="4"/>
      <c r="AF299" s="541"/>
      <c r="AG299" s="543"/>
      <c r="AH299" s="308" t="b">
        <f t="shared" si="4"/>
        <v>0</v>
      </c>
    </row>
    <row r="300" s="356" customFormat="1" ht="24" spans="1:34">
      <c r="A300" s="28">
        <v>297</v>
      </c>
      <c r="B300" s="28" t="s">
        <v>34</v>
      </c>
      <c r="C300" s="28" t="s">
        <v>35</v>
      </c>
      <c r="D300" s="28" t="s">
        <v>228</v>
      </c>
      <c r="E300" s="28" t="s">
        <v>108</v>
      </c>
      <c r="F300" s="28" t="s">
        <v>497</v>
      </c>
      <c r="G300" s="28" t="s">
        <v>51</v>
      </c>
      <c r="H300" s="545" t="s">
        <v>611</v>
      </c>
      <c r="I300" s="28"/>
      <c r="J300" s="28"/>
      <c r="K300" s="28"/>
      <c r="L300" s="545">
        <v>2</v>
      </c>
      <c r="M300" s="536">
        <v>45078</v>
      </c>
      <c r="N300" s="502" t="s">
        <v>93</v>
      </c>
      <c r="O300" s="28" t="s">
        <v>42</v>
      </c>
      <c r="P300" s="28" t="s">
        <v>43</v>
      </c>
      <c r="Q300" s="28" t="s">
        <v>305</v>
      </c>
      <c r="R300" s="28" t="s">
        <v>450</v>
      </c>
      <c r="S300" s="28" t="s">
        <v>307</v>
      </c>
      <c r="T300" s="28">
        <v>2</v>
      </c>
      <c r="U300" s="4" t="s">
        <v>499</v>
      </c>
      <c r="V300" s="4" t="s">
        <v>500</v>
      </c>
      <c r="W300" s="15">
        <v>2</v>
      </c>
      <c r="X300" s="15">
        <v>2</v>
      </c>
      <c r="Y300" s="22">
        <v>1</v>
      </c>
      <c r="Z300" s="22">
        <v>1</v>
      </c>
      <c r="AA300" s="191"/>
      <c r="AB300" s="4" t="s">
        <v>605</v>
      </c>
      <c r="AC300" s="4" t="s">
        <v>50</v>
      </c>
      <c r="AD300" s="4"/>
      <c r="AE300" s="4"/>
      <c r="AF300" s="541"/>
      <c r="AG300" s="543"/>
      <c r="AH300" s="308" t="b">
        <f t="shared" si="4"/>
        <v>0</v>
      </c>
    </row>
    <row r="301" s="356" customFormat="1" ht="24" spans="1:34">
      <c r="A301" s="28">
        <v>298</v>
      </c>
      <c r="B301" s="28" t="s">
        <v>34</v>
      </c>
      <c r="C301" s="28" t="s">
        <v>35</v>
      </c>
      <c r="D301" s="28" t="s">
        <v>228</v>
      </c>
      <c r="E301" s="28" t="s">
        <v>108</v>
      </c>
      <c r="F301" s="28" t="s">
        <v>501</v>
      </c>
      <c r="G301" s="28" t="s">
        <v>51</v>
      </c>
      <c r="H301" s="545" t="s">
        <v>561</v>
      </c>
      <c r="I301" s="28"/>
      <c r="J301" s="28"/>
      <c r="K301" s="28"/>
      <c r="L301" s="545">
        <v>2</v>
      </c>
      <c r="M301" s="536">
        <v>45078</v>
      </c>
      <c r="N301" s="502" t="s">
        <v>93</v>
      </c>
      <c r="O301" s="28" t="s">
        <v>42</v>
      </c>
      <c r="P301" s="28" t="s">
        <v>43</v>
      </c>
      <c r="Q301" s="28" t="s">
        <v>305</v>
      </c>
      <c r="R301" s="28" t="s">
        <v>450</v>
      </c>
      <c r="S301" s="28" t="s">
        <v>307</v>
      </c>
      <c r="T301" s="28">
        <v>2</v>
      </c>
      <c r="U301" s="4" t="s">
        <v>503</v>
      </c>
      <c r="V301" s="4" t="s">
        <v>504</v>
      </c>
      <c r="W301" s="15">
        <v>2</v>
      </c>
      <c r="X301" s="15">
        <v>2</v>
      </c>
      <c r="Y301" s="22">
        <v>1</v>
      </c>
      <c r="Z301" s="22">
        <v>1</v>
      </c>
      <c r="AA301" s="191"/>
      <c r="AB301" s="4" t="s">
        <v>605</v>
      </c>
      <c r="AC301" s="4" t="s">
        <v>50</v>
      </c>
      <c r="AD301" s="4"/>
      <c r="AE301" s="4"/>
      <c r="AF301" s="541"/>
      <c r="AG301" s="543"/>
      <c r="AH301" s="308" t="b">
        <f t="shared" si="4"/>
        <v>0</v>
      </c>
    </row>
    <row r="302" s="356" customFormat="1" ht="24" spans="1:34">
      <c r="A302" s="28">
        <v>299</v>
      </c>
      <c r="B302" s="28" t="s">
        <v>34</v>
      </c>
      <c r="C302" s="28" t="s">
        <v>35</v>
      </c>
      <c r="D302" s="28" t="s">
        <v>228</v>
      </c>
      <c r="E302" s="28" t="s">
        <v>108</v>
      </c>
      <c r="F302" s="28" t="s">
        <v>505</v>
      </c>
      <c r="G302" s="28" t="s">
        <v>51</v>
      </c>
      <c r="H302" s="545" t="s">
        <v>609</v>
      </c>
      <c r="I302" s="28"/>
      <c r="J302" s="28"/>
      <c r="K302" s="28"/>
      <c r="L302" s="545">
        <v>3</v>
      </c>
      <c r="M302" s="536">
        <v>45078</v>
      </c>
      <c r="N302" s="502" t="s">
        <v>93</v>
      </c>
      <c r="O302" s="28" t="s">
        <v>42</v>
      </c>
      <c r="P302" s="28" t="s">
        <v>43</v>
      </c>
      <c r="Q302" s="28" t="s">
        <v>305</v>
      </c>
      <c r="R302" s="28" t="s">
        <v>450</v>
      </c>
      <c r="S302" s="28" t="s">
        <v>307</v>
      </c>
      <c r="T302" s="28">
        <v>3</v>
      </c>
      <c r="U302" s="4" t="s">
        <v>464</v>
      </c>
      <c r="V302" s="4" t="s">
        <v>465</v>
      </c>
      <c r="W302" s="15">
        <v>3</v>
      </c>
      <c r="X302" s="15">
        <v>3</v>
      </c>
      <c r="Y302" s="22">
        <v>1</v>
      </c>
      <c r="Z302" s="22">
        <v>1</v>
      </c>
      <c r="AA302" s="191"/>
      <c r="AB302" s="4" t="s">
        <v>608</v>
      </c>
      <c r="AC302" s="4" t="s">
        <v>50</v>
      </c>
      <c r="AD302" s="4"/>
      <c r="AE302" s="4"/>
      <c r="AF302" s="541"/>
      <c r="AG302" s="543"/>
      <c r="AH302" s="308" t="b">
        <f t="shared" si="4"/>
        <v>0</v>
      </c>
    </row>
    <row r="303" s="356" customFormat="1" ht="24" spans="1:34">
      <c r="A303" s="28">
        <v>300</v>
      </c>
      <c r="B303" s="28" t="s">
        <v>34</v>
      </c>
      <c r="C303" s="28" t="s">
        <v>35</v>
      </c>
      <c r="D303" s="28" t="s">
        <v>228</v>
      </c>
      <c r="E303" s="28" t="s">
        <v>108</v>
      </c>
      <c r="F303" s="28" t="s">
        <v>507</v>
      </c>
      <c r="G303" s="28" t="s">
        <v>51</v>
      </c>
      <c r="H303" s="545" t="s">
        <v>611</v>
      </c>
      <c r="I303" s="28"/>
      <c r="J303" s="28"/>
      <c r="K303" s="28"/>
      <c r="L303" s="545">
        <v>2</v>
      </c>
      <c r="M303" s="536">
        <v>45078</v>
      </c>
      <c r="N303" s="502" t="s">
        <v>93</v>
      </c>
      <c r="O303" s="28" t="s">
        <v>42</v>
      </c>
      <c r="P303" s="28" t="s">
        <v>43</v>
      </c>
      <c r="Q303" s="28" t="s">
        <v>305</v>
      </c>
      <c r="R303" s="28" t="s">
        <v>450</v>
      </c>
      <c r="S303" s="28" t="s">
        <v>307</v>
      </c>
      <c r="T303" s="28">
        <v>2</v>
      </c>
      <c r="U303" s="4" t="s">
        <v>499</v>
      </c>
      <c r="V303" s="4" t="s">
        <v>500</v>
      </c>
      <c r="W303" s="15">
        <v>2</v>
      </c>
      <c r="X303" s="15">
        <v>2</v>
      </c>
      <c r="Y303" s="22">
        <v>1</v>
      </c>
      <c r="Z303" s="22">
        <v>1</v>
      </c>
      <c r="AA303" s="191"/>
      <c r="AB303" s="4" t="s">
        <v>612</v>
      </c>
      <c r="AC303" s="4" t="s">
        <v>50</v>
      </c>
      <c r="AD303" s="4"/>
      <c r="AE303" s="4"/>
      <c r="AF303" s="541"/>
      <c r="AG303" s="543"/>
      <c r="AH303" s="308" t="b">
        <f t="shared" si="4"/>
        <v>0</v>
      </c>
    </row>
    <row r="304" s="356" customFormat="1" ht="24" spans="1:34">
      <c r="A304" s="28">
        <v>301</v>
      </c>
      <c r="B304" s="28" t="s">
        <v>34</v>
      </c>
      <c r="C304" s="28" t="s">
        <v>35</v>
      </c>
      <c r="D304" s="28" t="s">
        <v>228</v>
      </c>
      <c r="E304" s="28" t="s">
        <v>108</v>
      </c>
      <c r="F304" s="28" t="s">
        <v>508</v>
      </c>
      <c r="G304" s="28" t="s">
        <v>51</v>
      </c>
      <c r="H304" s="545" t="s">
        <v>613</v>
      </c>
      <c r="I304" s="28"/>
      <c r="J304" s="28"/>
      <c r="K304" s="28"/>
      <c r="L304" s="545">
        <v>6</v>
      </c>
      <c r="M304" s="536">
        <v>45078</v>
      </c>
      <c r="N304" s="502" t="s">
        <v>93</v>
      </c>
      <c r="O304" s="28" t="s">
        <v>42</v>
      </c>
      <c r="P304" s="28" t="s">
        <v>43</v>
      </c>
      <c r="Q304" s="28" t="s">
        <v>305</v>
      </c>
      <c r="R304" s="28" t="s">
        <v>450</v>
      </c>
      <c r="S304" s="28" t="s">
        <v>307</v>
      </c>
      <c r="T304" s="28">
        <v>6</v>
      </c>
      <c r="U304" s="4" t="s">
        <v>510</v>
      </c>
      <c r="V304" s="4" t="s">
        <v>511</v>
      </c>
      <c r="W304" s="15">
        <v>6</v>
      </c>
      <c r="X304" s="15">
        <v>6</v>
      </c>
      <c r="Y304" s="22">
        <v>1</v>
      </c>
      <c r="Z304" s="22">
        <v>1</v>
      </c>
      <c r="AA304" s="191"/>
      <c r="AB304" s="4" t="s">
        <v>605</v>
      </c>
      <c r="AC304" s="4" t="s">
        <v>50</v>
      </c>
      <c r="AD304" s="4"/>
      <c r="AE304" s="4"/>
      <c r="AF304" s="541"/>
      <c r="AG304" s="543"/>
      <c r="AH304" s="308" t="b">
        <f t="shared" si="4"/>
        <v>0</v>
      </c>
    </row>
    <row r="305" s="356" customFormat="1" ht="24" spans="1:34">
      <c r="A305" s="28">
        <v>302</v>
      </c>
      <c r="B305" s="28" t="s">
        <v>34</v>
      </c>
      <c r="C305" s="28" t="s">
        <v>35</v>
      </c>
      <c r="D305" s="28" t="s">
        <v>228</v>
      </c>
      <c r="E305" s="28" t="s">
        <v>108</v>
      </c>
      <c r="F305" s="28" t="s">
        <v>512</v>
      </c>
      <c r="G305" s="28" t="s">
        <v>51</v>
      </c>
      <c r="H305" s="545" t="s">
        <v>614</v>
      </c>
      <c r="I305" s="28"/>
      <c r="J305" s="28"/>
      <c r="K305" s="28"/>
      <c r="L305" s="545">
        <v>7</v>
      </c>
      <c r="M305" s="536">
        <v>45078</v>
      </c>
      <c r="N305" s="502" t="s">
        <v>93</v>
      </c>
      <c r="O305" s="28" t="s">
        <v>42</v>
      </c>
      <c r="P305" s="28" t="s">
        <v>43</v>
      </c>
      <c r="Q305" s="28" t="s">
        <v>305</v>
      </c>
      <c r="R305" s="28" t="s">
        <v>450</v>
      </c>
      <c r="S305" s="28" t="s">
        <v>307</v>
      </c>
      <c r="T305" s="28">
        <v>7</v>
      </c>
      <c r="U305" s="4" t="s">
        <v>464</v>
      </c>
      <c r="V305" s="4" t="s">
        <v>465</v>
      </c>
      <c r="W305" s="15">
        <v>7</v>
      </c>
      <c r="X305" s="15">
        <v>7</v>
      </c>
      <c r="Y305" s="22">
        <v>1</v>
      </c>
      <c r="Z305" s="22">
        <v>1</v>
      </c>
      <c r="AA305" s="191"/>
      <c r="AB305" s="4" t="s">
        <v>605</v>
      </c>
      <c r="AC305" s="4" t="s">
        <v>50</v>
      </c>
      <c r="AD305" s="4"/>
      <c r="AE305" s="4"/>
      <c r="AF305" s="541"/>
      <c r="AG305" s="543"/>
      <c r="AH305" s="308" t="b">
        <f t="shared" si="4"/>
        <v>0</v>
      </c>
    </row>
    <row r="306" s="356" customFormat="1" ht="24" spans="1:34">
      <c r="A306" s="28">
        <v>303</v>
      </c>
      <c r="B306" s="28" t="s">
        <v>34</v>
      </c>
      <c r="C306" s="28" t="s">
        <v>35</v>
      </c>
      <c r="D306" s="28" t="s">
        <v>228</v>
      </c>
      <c r="E306" s="28" t="s">
        <v>108</v>
      </c>
      <c r="F306" s="28" t="s">
        <v>515</v>
      </c>
      <c r="G306" s="28" t="s">
        <v>51</v>
      </c>
      <c r="H306" s="545" t="s">
        <v>615</v>
      </c>
      <c r="I306" s="28"/>
      <c r="J306" s="28"/>
      <c r="K306" s="28"/>
      <c r="L306" s="545">
        <v>4</v>
      </c>
      <c r="M306" s="536">
        <v>45078</v>
      </c>
      <c r="N306" s="502" t="s">
        <v>93</v>
      </c>
      <c r="O306" s="28" t="s">
        <v>42</v>
      </c>
      <c r="P306" s="28" t="s">
        <v>43</v>
      </c>
      <c r="Q306" s="28" t="s">
        <v>305</v>
      </c>
      <c r="R306" s="28" t="s">
        <v>450</v>
      </c>
      <c r="S306" s="28" t="s">
        <v>307</v>
      </c>
      <c r="T306" s="28">
        <v>4</v>
      </c>
      <c r="U306" s="4" t="s">
        <v>451</v>
      </c>
      <c r="V306" s="4" t="s">
        <v>452</v>
      </c>
      <c r="W306" s="15">
        <v>4</v>
      </c>
      <c r="X306" s="15">
        <v>4</v>
      </c>
      <c r="Y306" s="22">
        <v>1</v>
      </c>
      <c r="Z306" s="22">
        <v>1</v>
      </c>
      <c r="AA306" s="191"/>
      <c r="AB306" s="4" t="s">
        <v>608</v>
      </c>
      <c r="AC306" s="4" t="s">
        <v>50</v>
      </c>
      <c r="AD306" s="4"/>
      <c r="AE306" s="4"/>
      <c r="AF306" s="541"/>
      <c r="AG306" s="543"/>
      <c r="AH306" s="308" t="b">
        <f t="shared" si="4"/>
        <v>0</v>
      </c>
    </row>
    <row r="307" s="356" customFormat="1" ht="24" spans="1:34">
      <c r="A307" s="28">
        <v>304</v>
      </c>
      <c r="B307" s="28" t="s">
        <v>34</v>
      </c>
      <c r="C307" s="28" t="s">
        <v>35</v>
      </c>
      <c r="D307" s="28" t="s">
        <v>228</v>
      </c>
      <c r="E307" s="28" t="s">
        <v>108</v>
      </c>
      <c r="F307" s="28" t="s">
        <v>616</v>
      </c>
      <c r="G307" s="28" t="s">
        <v>51</v>
      </c>
      <c r="H307" s="545" t="s">
        <v>502</v>
      </c>
      <c r="I307" s="28"/>
      <c r="J307" s="28"/>
      <c r="K307" s="28"/>
      <c r="L307" s="545">
        <v>1</v>
      </c>
      <c r="M307" s="536">
        <v>45078</v>
      </c>
      <c r="N307" s="502" t="s">
        <v>93</v>
      </c>
      <c r="O307" s="28" t="s">
        <v>42</v>
      </c>
      <c r="P307" s="28" t="s">
        <v>43</v>
      </c>
      <c r="Q307" s="28" t="s">
        <v>305</v>
      </c>
      <c r="R307" s="28" t="s">
        <v>450</v>
      </c>
      <c r="S307" s="28" t="s">
        <v>307</v>
      </c>
      <c r="T307" s="28">
        <v>1</v>
      </c>
      <c r="U307" s="4" t="s">
        <v>510</v>
      </c>
      <c r="V307" s="4" t="s">
        <v>511</v>
      </c>
      <c r="W307" s="15">
        <v>1</v>
      </c>
      <c r="X307" s="15">
        <v>1</v>
      </c>
      <c r="Y307" s="22">
        <v>1</v>
      </c>
      <c r="Z307" s="22">
        <v>1</v>
      </c>
      <c r="AA307" s="191"/>
      <c r="AB307" s="4" t="s">
        <v>617</v>
      </c>
      <c r="AC307" s="4" t="s">
        <v>50</v>
      </c>
      <c r="AD307" s="4"/>
      <c r="AE307" s="4"/>
      <c r="AF307" s="541"/>
      <c r="AG307" s="543"/>
      <c r="AH307" s="308" t="b">
        <f t="shared" si="4"/>
        <v>0</v>
      </c>
    </row>
    <row r="308" s="356" customFormat="1" ht="36" spans="1:34">
      <c r="A308" s="28">
        <v>305</v>
      </c>
      <c r="B308" s="28" t="s">
        <v>34</v>
      </c>
      <c r="C308" s="28" t="s">
        <v>35</v>
      </c>
      <c r="D308" s="28" t="s">
        <v>36</v>
      </c>
      <c r="E308" s="28" t="s">
        <v>37</v>
      </c>
      <c r="F308" s="28" t="s">
        <v>618</v>
      </c>
      <c r="G308" s="28" t="s">
        <v>39</v>
      </c>
      <c r="H308" s="28" t="s">
        <v>619</v>
      </c>
      <c r="I308" s="28">
        <v>13</v>
      </c>
      <c r="J308" s="28">
        <v>48</v>
      </c>
      <c r="K308" s="28">
        <v>4</v>
      </c>
      <c r="L308" s="28"/>
      <c r="M308" s="536">
        <v>45078</v>
      </c>
      <c r="N308" s="502" t="s">
        <v>93</v>
      </c>
      <c r="O308" s="28" t="s">
        <v>42</v>
      </c>
      <c r="P308" s="28" t="s">
        <v>43</v>
      </c>
      <c r="Q308" s="28" t="s">
        <v>305</v>
      </c>
      <c r="R308" s="28" t="s">
        <v>620</v>
      </c>
      <c r="S308" s="28" t="s">
        <v>307</v>
      </c>
      <c r="T308" s="28">
        <v>19</v>
      </c>
      <c r="U308" s="4" t="s">
        <v>621</v>
      </c>
      <c r="V308" s="4" t="s">
        <v>622</v>
      </c>
      <c r="W308" s="15">
        <v>19</v>
      </c>
      <c r="X308" s="15">
        <v>19</v>
      </c>
      <c r="Y308" s="22">
        <v>1</v>
      </c>
      <c r="Z308" s="22">
        <v>1</v>
      </c>
      <c r="AA308" s="191"/>
      <c r="AB308" s="4" t="s">
        <v>605</v>
      </c>
      <c r="AC308" s="4" t="s">
        <v>50</v>
      </c>
      <c r="AD308" s="4"/>
      <c r="AE308" s="4"/>
      <c r="AF308" s="541"/>
      <c r="AG308" s="543"/>
      <c r="AH308" s="308" t="b">
        <f t="shared" si="4"/>
        <v>0</v>
      </c>
    </row>
    <row r="309" s="356" customFormat="1" ht="36" spans="1:34">
      <c r="A309" s="28">
        <v>306</v>
      </c>
      <c r="B309" s="28" t="s">
        <v>34</v>
      </c>
      <c r="C309" s="28" t="s">
        <v>35</v>
      </c>
      <c r="D309" s="28" t="s">
        <v>36</v>
      </c>
      <c r="E309" s="514" t="s">
        <v>37</v>
      </c>
      <c r="F309" s="28" t="s">
        <v>618</v>
      </c>
      <c r="G309" s="28" t="s">
        <v>170</v>
      </c>
      <c r="H309" s="28" t="s">
        <v>623</v>
      </c>
      <c r="I309" s="28">
        <v>11</v>
      </c>
      <c r="J309" s="28">
        <v>41</v>
      </c>
      <c r="K309" s="28">
        <v>4</v>
      </c>
      <c r="L309" s="28"/>
      <c r="M309" s="536">
        <v>45078</v>
      </c>
      <c r="N309" s="502" t="s">
        <v>93</v>
      </c>
      <c r="O309" s="28" t="s">
        <v>42</v>
      </c>
      <c r="P309" s="28" t="s">
        <v>43</v>
      </c>
      <c r="Q309" s="28" t="s">
        <v>305</v>
      </c>
      <c r="R309" s="28" t="s">
        <v>620</v>
      </c>
      <c r="S309" s="28" t="s">
        <v>307</v>
      </c>
      <c r="T309" s="28">
        <v>23</v>
      </c>
      <c r="U309" s="4" t="s">
        <v>621</v>
      </c>
      <c r="V309" s="4" t="s">
        <v>622</v>
      </c>
      <c r="W309" s="15">
        <v>23</v>
      </c>
      <c r="X309" s="15">
        <v>23</v>
      </c>
      <c r="Y309" s="22">
        <v>1</v>
      </c>
      <c r="Z309" s="22">
        <v>1</v>
      </c>
      <c r="AA309" s="191"/>
      <c r="AB309" s="4" t="s">
        <v>605</v>
      </c>
      <c r="AC309" s="4" t="s">
        <v>50</v>
      </c>
      <c r="AD309" s="4"/>
      <c r="AE309" s="4"/>
      <c r="AF309" s="541"/>
      <c r="AG309" s="543"/>
      <c r="AH309" s="308" t="b">
        <f t="shared" si="4"/>
        <v>0</v>
      </c>
    </row>
    <row r="310" s="356" customFormat="1" ht="240" spans="1:34">
      <c r="A310" s="28">
        <v>307</v>
      </c>
      <c r="B310" s="28" t="s">
        <v>34</v>
      </c>
      <c r="C310" s="28" t="s">
        <v>35</v>
      </c>
      <c r="D310" s="28" t="s">
        <v>36</v>
      </c>
      <c r="E310" s="514" t="s">
        <v>37</v>
      </c>
      <c r="F310" s="28" t="s">
        <v>618</v>
      </c>
      <c r="G310" s="28" t="s">
        <v>51</v>
      </c>
      <c r="H310" s="28" t="s">
        <v>624</v>
      </c>
      <c r="I310" s="28"/>
      <c r="J310" s="28"/>
      <c r="K310" s="28"/>
      <c r="L310" s="28">
        <v>27</v>
      </c>
      <c r="M310" s="536">
        <v>45078</v>
      </c>
      <c r="N310" s="502" t="s">
        <v>93</v>
      </c>
      <c r="O310" s="28" t="s">
        <v>42</v>
      </c>
      <c r="P310" s="28" t="s">
        <v>43</v>
      </c>
      <c r="Q310" s="28" t="s">
        <v>305</v>
      </c>
      <c r="R310" s="28" t="s">
        <v>620</v>
      </c>
      <c r="S310" s="28" t="s">
        <v>307</v>
      </c>
      <c r="T310" s="28">
        <v>26</v>
      </c>
      <c r="U310" s="4" t="s">
        <v>625</v>
      </c>
      <c r="V310" s="4" t="s">
        <v>626</v>
      </c>
      <c r="W310" s="15">
        <v>26</v>
      </c>
      <c r="X310" s="15">
        <v>26</v>
      </c>
      <c r="Y310" s="22">
        <v>1</v>
      </c>
      <c r="Z310" s="22">
        <v>1</v>
      </c>
      <c r="AA310" s="191"/>
      <c r="AB310" s="4" t="s">
        <v>608</v>
      </c>
      <c r="AC310" s="4" t="s">
        <v>50</v>
      </c>
      <c r="AD310" s="4"/>
      <c r="AE310" s="4"/>
      <c r="AF310" s="541"/>
      <c r="AG310" s="543"/>
      <c r="AH310" s="308" t="b">
        <f t="shared" si="4"/>
        <v>0</v>
      </c>
    </row>
    <row r="311" s="356" customFormat="1" ht="24" spans="1:34">
      <c r="A311" s="28">
        <v>308</v>
      </c>
      <c r="B311" s="28" t="s">
        <v>34</v>
      </c>
      <c r="C311" s="28" t="s">
        <v>35</v>
      </c>
      <c r="D311" s="28" t="s">
        <v>36</v>
      </c>
      <c r="E311" s="514" t="s">
        <v>37</v>
      </c>
      <c r="F311" s="28" t="s">
        <v>618</v>
      </c>
      <c r="G311" s="28" t="s">
        <v>174</v>
      </c>
      <c r="H311" s="28" t="s">
        <v>627</v>
      </c>
      <c r="I311" s="28">
        <v>5</v>
      </c>
      <c r="J311" s="28">
        <v>5</v>
      </c>
      <c r="K311" s="28">
        <v>1</v>
      </c>
      <c r="L311" s="28"/>
      <c r="M311" s="536">
        <v>45078</v>
      </c>
      <c r="N311" s="502" t="s">
        <v>93</v>
      </c>
      <c r="O311" s="28" t="s">
        <v>42</v>
      </c>
      <c r="P311" s="28" t="s">
        <v>43</v>
      </c>
      <c r="Q311" s="28" t="s">
        <v>305</v>
      </c>
      <c r="R311" s="28" t="s">
        <v>620</v>
      </c>
      <c r="S311" s="28" t="s">
        <v>307</v>
      </c>
      <c r="T311" s="28">
        <v>5</v>
      </c>
      <c r="U311" s="4" t="s">
        <v>628</v>
      </c>
      <c r="V311" s="4" t="s">
        <v>629</v>
      </c>
      <c r="W311" s="15">
        <v>5</v>
      </c>
      <c r="X311" s="15">
        <v>5</v>
      </c>
      <c r="Y311" s="22">
        <v>1</v>
      </c>
      <c r="Z311" s="22">
        <v>1</v>
      </c>
      <c r="AA311" s="191"/>
      <c r="AB311" s="4" t="s">
        <v>630</v>
      </c>
      <c r="AC311" s="4" t="s">
        <v>50</v>
      </c>
      <c r="AD311" s="4"/>
      <c r="AE311" s="4"/>
      <c r="AF311" s="541"/>
      <c r="AG311" s="543"/>
      <c r="AH311" s="308" t="b">
        <f t="shared" si="4"/>
        <v>0</v>
      </c>
    </row>
    <row r="312" s="356" customFormat="1" ht="24" spans="1:34">
      <c r="A312" s="28">
        <v>309</v>
      </c>
      <c r="B312" s="28" t="s">
        <v>34</v>
      </c>
      <c r="C312" s="28" t="s">
        <v>35</v>
      </c>
      <c r="D312" s="28" t="s">
        <v>36</v>
      </c>
      <c r="E312" s="514" t="s">
        <v>37</v>
      </c>
      <c r="F312" s="28" t="s">
        <v>618</v>
      </c>
      <c r="G312" s="28" t="s">
        <v>39</v>
      </c>
      <c r="H312" s="28" t="s">
        <v>631</v>
      </c>
      <c r="I312" s="28">
        <v>13</v>
      </c>
      <c r="J312" s="28">
        <v>48</v>
      </c>
      <c r="K312" s="28">
        <v>4</v>
      </c>
      <c r="L312" s="28"/>
      <c r="M312" s="536">
        <v>45231</v>
      </c>
      <c r="N312" s="502" t="s">
        <v>632</v>
      </c>
      <c r="O312" s="28" t="s">
        <v>42</v>
      </c>
      <c r="P312" s="28" t="s">
        <v>43</v>
      </c>
      <c r="Q312" s="28" t="s">
        <v>305</v>
      </c>
      <c r="R312" s="28" t="s">
        <v>620</v>
      </c>
      <c r="S312" s="28" t="s">
        <v>307</v>
      </c>
      <c r="T312" s="28">
        <v>19</v>
      </c>
      <c r="U312" s="4" t="s">
        <v>633</v>
      </c>
      <c r="V312" s="4" t="s">
        <v>634</v>
      </c>
      <c r="W312" s="15">
        <v>19</v>
      </c>
      <c r="X312" s="15">
        <v>19</v>
      </c>
      <c r="Y312" s="22">
        <v>1</v>
      </c>
      <c r="Z312" s="22">
        <v>1</v>
      </c>
      <c r="AA312" s="191"/>
      <c r="AB312" s="4" t="s">
        <v>635</v>
      </c>
      <c r="AC312" s="4" t="s">
        <v>50</v>
      </c>
      <c r="AD312" s="4"/>
      <c r="AE312" s="4"/>
      <c r="AF312" s="541"/>
      <c r="AG312" s="543"/>
      <c r="AH312" s="308" t="b">
        <f t="shared" si="4"/>
        <v>0</v>
      </c>
    </row>
    <row r="313" s="356" customFormat="1" ht="36" spans="1:34">
      <c r="A313" s="28">
        <v>310</v>
      </c>
      <c r="B313" s="28" t="s">
        <v>34</v>
      </c>
      <c r="C313" s="28" t="s">
        <v>35</v>
      </c>
      <c r="D313" s="28" t="s">
        <v>36</v>
      </c>
      <c r="E313" s="514" t="s">
        <v>37</v>
      </c>
      <c r="F313" s="28" t="s">
        <v>618</v>
      </c>
      <c r="G313" s="28" t="s">
        <v>170</v>
      </c>
      <c r="H313" s="28" t="s">
        <v>623</v>
      </c>
      <c r="I313" s="28">
        <v>11</v>
      </c>
      <c r="J313" s="28">
        <v>41</v>
      </c>
      <c r="K313" s="28">
        <v>4</v>
      </c>
      <c r="L313" s="28"/>
      <c r="M313" s="536">
        <v>45231</v>
      </c>
      <c r="N313" s="502" t="s">
        <v>632</v>
      </c>
      <c r="O313" s="28" t="s">
        <v>42</v>
      </c>
      <c r="P313" s="28" t="s">
        <v>43</v>
      </c>
      <c r="Q313" s="28" t="s">
        <v>305</v>
      </c>
      <c r="R313" s="28" t="s">
        <v>620</v>
      </c>
      <c r="S313" s="28" t="s">
        <v>307</v>
      </c>
      <c r="T313" s="28">
        <v>23</v>
      </c>
      <c r="U313" s="4" t="s">
        <v>633</v>
      </c>
      <c r="V313" s="4" t="s">
        <v>634</v>
      </c>
      <c r="W313" s="15">
        <v>23</v>
      </c>
      <c r="X313" s="15">
        <v>23</v>
      </c>
      <c r="Y313" s="22">
        <v>1</v>
      </c>
      <c r="Z313" s="22">
        <v>1</v>
      </c>
      <c r="AA313" s="191"/>
      <c r="AB313" s="4" t="s">
        <v>635</v>
      </c>
      <c r="AC313" s="4" t="s">
        <v>50</v>
      </c>
      <c r="AD313" s="4"/>
      <c r="AE313" s="4"/>
      <c r="AF313" s="541"/>
      <c r="AG313" s="543"/>
      <c r="AH313" s="308" t="b">
        <f t="shared" si="4"/>
        <v>0</v>
      </c>
    </row>
    <row r="314" s="356" customFormat="1" ht="240" spans="1:34">
      <c r="A314" s="28">
        <v>311</v>
      </c>
      <c r="B314" s="28" t="s">
        <v>34</v>
      </c>
      <c r="C314" s="28" t="s">
        <v>35</v>
      </c>
      <c r="D314" s="28" t="s">
        <v>36</v>
      </c>
      <c r="E314" s="514" t="s">
        <v>37</v>
      </c>
      <c r="F314" s="28" t="s">
        <v>618</v>
      </c>
      <c r="G314" s="28" t="s">
        <v>51</v>
      </c>
      <c r="H314" s="28" t="s">
        <v>624</v>
      </c>
      <c r="I314" s="28"/>
      <c r="J314" s="28"/>
      <c r="K314" s="28"/>
      <c r="L314" s="28">
        <v>27</v>
      </c>
      <c r="M314" s="536">
        <v>45231</v>
      </c>
      <c r="N314" s="502" t="s">
        <v>632</v>
      </c>
      <c r="O314" s="28" t="s">
        <v>42</v>
      </c>
      <c r="P314" s="28" t="s">
        <v>43</v>
      </c>
      <c r="Q314" s="28" t="s">
        <v>305</v>
      </c>
      <c r="R314" s="28" t="s">
        <v>620</v>
      </c>
      <c r="S314" s="28" t="s">
        <v>307</v>
      </c>
      <c r="T314" s="28">
        <v>26</v>
      </c>
      <c r="U314" s="4" t="s">
        <v>633</v>
      </c>
      <c r="V314" s="4" t="s">
        <v>634</v>
      </c>
      <c r="W314" s="15">
        <v>26</v>
      </c>
      <c r="X314" s="15">
        <v>26</v>
      </c>
      <c r="Y314" s="22">
        <v>1</v>
      </c>
      <c r="Z314" s="22">
        <v>1</v>
      </c>
      <c r="AA314" s="191"/>
      <c r="AB314" s="4" t="s">
        <v>635</v>
      </c>
      <c r="AC314" s="4" t="s">
        <v>50</v>
      </c>
      <c r="AD314" s="4"/>
      <c r="AE314" s="4"/>
      <c r="AF314" s="541"/>
      <c r="AG314" s="543"/>
      <c r="AH314" s="308" t="b">
        <f t="shared" si="4"/>
        <v>0</v>
      </c>
    </row>
    <row r="315" s="356" customFormat="1" ht="24" spans="1:34">
      <c r="A315" s="28">
        <v>312</v>
      </c>
      <c r="B315" s="28" t="s">
        <v>34</v>
      </c>
      <c r="C315" s="28" t="s">
        <v>35</v>
      </c>
      <c r="D315" s="28" t="s">
        <v>36</v>
      </c>
      <c r="E315" s="514" t="s">
        <v>37</v>
      </c>
      <c r="F315" s="28" t="s">
        <v>618</v>
      </c>
      <c r="G315" s="28" t="s">
        <v>174</v>
      </c>
      <c r="H315" s="28" t="s">
        <v>627</v>
      </c>
      <c r="I315" s="28">
        <v>5</v>
      </c>
      <c r="J315" s="28">
        <v>5</v>
      </c>
      <c r="K315" s="28">
        <v>1</v>
      </c>
      <c r="L315" s="28"/>
      <c r="M315" s="536">
        <v>45231</v>
      </c>
      <c r="N315" s="502" t="s">
        <v>632</v>
      </c>
      <c r="O315" s="28" t="s">
        <v>42</v>
      </c>
      <c r="P315" s="28" t="s">
        <v>43</v>
      </c>
      <c r="Q315" s="28" t="s">
        <v>305</v>
      </c>
      <c r="R315" s="28" t="s">
        <v>620</v>
      </c>
      <c r="S315" s="28" t="s">
        <v>307</v>
      </c>
      <c r="T315" s="28">
        <v>5</v>
      </c>
      <c r="U315" s="4" t="s">
        <v>633</v>
      </c>
      <c r="V315" s="4" t="s">
        <v>634</v>
      </c>
      <c r="W315" s="15">
        <v>5</v>
      </c>
      <c r="X315" s="15">
        <v>5</v>
      </c>
      <c r="Y315" s="22">
        <v>1</v>
      </c>
      <c r="Z315" s="22">
        <v>1</v>
      </c>
      <c r="AA315" s="191"/>
      <c r="AB315" s="4" t="s">
        <v>635</v>
      </c>
      <c r="AC315" s="4" t="s">
        <v>50</v>
      </c>
      <c r="AD315" s="4"/>
      <c r="AE315" s="4"/>
      <c r="AF315" s="541"/>
      <c r="AG315" s="543"/>
      <c r="AH315" s="308" t="b">
        <f t="shared" si="4"/>
        <v>0</v>
      </c>
    </row>
    <row r="316" s="356" customFormat="1" ht="36" spans="1:34">
      <c r="A316" s="28">
        <v>313</v>
      </c>
      <c r="B316" s="28" t="s">
        <v>34</v>
      </c>
      <c r="C316" s="28" t="s">
        <v>35</v>
      </c>
      <c r="D316" s="28" t="s">
        <v>36</v>
      </c>
      <c r="E316" s="514" t="s">
        <v>37</v>
      </c>
      <c r="F316" s="28" t="s">
        <v>636</v>
      </c>
      <c r="G316" s="28" t="s">
        <v>39</v>
      </c>
      <c r="H316" s="28" t="s">
        <v>637</v>
      </c>
      <c r="I316" s="28">
        <v>15</v>
      </c>
      <c r="J316" s="28">
        <v>51</v>
      </c>
      <c r="K316" s="28">
        <v>4</v>
      </c>
      <c r="L316" s="28"/>
      <c r="M316" s="536">
        <v>45078</v>
      </c>
      <c r="N316" s="502" t="s">
        <v>93</v>
      </c>
      <c r="O316" s="28" t="s">
        <v>42</v>
      </c>
      <c r="P316" s="28" t="s">
        <v>43</v>
      </c>
      <c r="Q316" s="28" t="s">
        <v>305</v>
      </c>
      <c r="R316" s="28" t="s">
        <v>638</v>
      </c>
      <c r="S316" s="28" t="s">
        <v>307</v>
      </c>
      <c r="T316" s="28">
        <v>24</v>
      </c>
      <c r="U316" s="4" t="s">
        <v>639</v>
      </c>
      <c r="V316" s="4" t="s">
        <v>640</v>
      </c>
      <c r="W316" s="15">
        <v>24</v>
      </c>
      <c r="X316" s="15">
        <v>24</v>
      </c>
      <c r="Y316" s="22">
        <v>1</v>
      </c>
      <c r="Z316" s="22">
        <v>1</v>
      </c>
      <c r="AA316" s="191"/>
      <c r="AB316" s="4" t="s">
        <v>641</v>
      </c>
      <c r="AC316" s="4" t="s">
        <v>50</v>
      </c>
      <c r="AD316" s="4"/>
      <c r="AE316" s="4"/>
      <c r="AF316" s="541"/>
      <c r="AG316" s="543"/>
      <c r="AH316" s="308" t="b">
        <f t="shared" si="4"/>
        <v>0</v>
      </c>
    </row>
    <row r="317" s="356" customFormat="1" ht="24" spans="1:34">
      <c r="A317" s="28">
        <v>314</v>
      </c>
      <c r="B317" s="28" t="s">
        <v>34</v>
      </c>
      <c r="C317" s="28" t="s">
        <v>35</v>
      </c>
      <c r="D317" s="28" t="s">
        <v>36</v>
      </c>
      <c r="E317" s="514" t="s">
        <v>37</v>
      </c>
      <c r="F317" s="28" t="s">
        <v>636</v>
      </c>
      <c r="G317" s="28" t="s">
        <v>170</v>
      </c>
      <c r="H317" s="28" t="s">
        <v>642</v>
      </c>
      <c r="I317" s="28">
        <v>12</v>
      </c>
      <c r="J317" s="28">
        <v>48</v>
      </c>
      <c r="K317" s="28">
        <v>4</v>
      </c>
      <c r="L317" s="28"/>
      <c r="M317" s="536">
        <v>45078</v>
      </c>
      <c r="N317" s="502" t="s">
        <v>93</v>
      </c>
      <c r="O317" s="28" t="s">
        <v>42</v>
      </c>
      <c r="P317" s="28" t="s">
        <v>43</v>
      </c>
      <c r="Q317" s="28" t="s">
        <v>305</v>
      </c>
      <c r="R317" s="28" t="s">
        <v>638</v>
      </c>
      <c r="S317" s="28" t="s">
        <v>307</v>
      </c>
      <c r="T317" s="28">
        <v>24</v>
      </c>
      <c r="U317" s="4" t="s">
        <v>639</v>
      </c>
      <c r="V317" s="4" t="s">
        <v>640</v>
      </c>
      <c r="W317" s="15">
        <v>24</v>
      </c>
      <c r="X317" s="15">
        <v>24</v>
      </c>
      <c r="Y317" s="22">
        <v>1</v>
      </c>
      <c r="Z317" s="22">
        <v>1</v>
      </c>
      <c r="AA317" s="191"/>
      <c r="AB317" s="4" t="s">
        <v>643</v>
      </c>
      <c r="AC317" s="4" t="s">
        <v>50</v>
      </c>
      <c r="AD317" s="4"/>
      <c r="AE317" s="4"/>
      <c r="AF317" s="541"/>
      <c r="AG317" s="543"/>
      <c r="AH317" s="308" t="b">
        <f t="shared" si="4"/>
        <v>0</v>
      </c>
    </row>
    <row r="318" s="356" customFormat="1" ht="252" spans="1:34">
      <c r="A318" s="28">
        <v>315</v>
      </c>
      <c r="B318" s="28" t="s">
        <v>34</v>
      </c>
      <c r="C318" s="28" t="s">
        <v>35</v>
      </c>
      <c r="D318" s="28" t="s">
        <v>36</v>
      </c>
      <c r="E318" s="514" t="s">
        <v>37</v>
      </c>
      <c r="F318" s="28" t="s">
        <v>636</v>
      </c>
      <c r="G318" s="28" t="s">
        <v>51</v>
      </c>
      <c r="H318" s="28" t="s">
        <v>644</v>
      </c>
      <c r="I318" s="28"/>
      <c r="J318" s="28"/>
      <c r="K318" s="28"/>
      <c r="L318" s="28">
        <v>27</v>
      </c>
      <c r="M318" s="536">
        <v>45078</v>
      </c>
      <c r="N318" s="502" t="s">
        <v>93</v>
      </c>
      <c r="O318" s="28" t="s">
        <v>42</v>
      </c>
      <c r="P318" s="28" t="s">
        <v>43</v>
      </c>
      <c r="Q318" s="28" t="s">
        <v>305</v>
      </c>
      <c r="R318" s="28" t="s">
        <v>638</v>
      </c>
      <c r="S318" s="28" t="s">
        <v>307</v>
      </c>
      <c r="T318" s="28">
        <v>27</v>
      </c>
      <c r="U318" s="4" t="s">
        <v>625</v>
      </c>
      <c r="V318" s="4" t="s">
        <v>626</v>
      </c>
      <c r="W318" s="15">
        <v>27</v>
      </c>
      <c r="X318" s="15">
        <v>27</v>
      </c>
      <c r="Y318" s="22">
        <v>1</v>
      </c>
      <c r="Z318" s="22">
        <v>1</v>
      </c>
      <c r="AA318" s="191"/>
      <c r="AB318" s="4" t="s">
        <v>641</v>
      </c>
      <c r="AC318" s="4" t="s">
        <v>50</v>
      </c>
      <c r="AD318" s="4"/>
      <c r="AE318" s="4"/>
      <c r="AF318" s="541"/>
      <c r="AG318" s="543"/>
      <c r="AH318" s="308" t="b">
        <f t="shared" si="4"/>
        <v>0</v>
      </c>
    </row>
    <row r="319" s="356" customFormat="1" ht="24" spans="1:34">
      <c r="A319" s="28">
        <v>316</v>
      </c>
      <c r="B319" s="28" t="s">
        <v>34</v>
      </c>
      <c r="C319" s="28" t="s">
        <v>35</v>
      </c>
      <c r="D319" s="28" t="s">
        <v>36</v>
      </c>
      <c r="E319" s="514" t="s">
        <v>37</v>
      </c>
      <c r="F319" s="28" t="s">
        <v>636</v>
      </c>
      <c r="G319" s="28" t="s">
        <v>174</v>
      </c>
      <c r="H319" s="28" t="s">
        <v>645</v>
      </c>
      <c r="I319" s="28">
        <v>4</v>
      </c>
      <c r="J319" s="28">
        <v>4</v>
      </c>
      <c r="K319" s="28">
        <v>1</v>
      </c>
      <c r="L319" s="28"/>
      <c r="M319" s="536">
        <v>45078</v>
      </c>
      <c r="N319" s="502" t="s">
        <v>93</v>
      </c>
      <c r="O319" s="28" t="s">
        <v>42</v>
      </c>
      <c r="P319" s="28" t="s">
        <v>43</v>
      </c>
      <c r="Q319" s="28" t="s">
        <v>305</v>
      </c>
      <c r="R319" s="28" t="s">
        <v>620</v>
      </c>
      <c r="S319" s="28" t="s">
        <v>307</v>
      </c>
      <c r="T319" s="28">
        <v>4</v>
      </c>
      <c r="U319" s="4" t="s">
        <v>646</v>
      </c>
      <c r="V319" s="4" t="s">
        <v>647</v>
      </c>
      <c r="W319" s="15">
        <v>4</v>
      </c>
      <c r="X319" s="15">
        <v>4</v>
      </c>
      <c r="Y319" s="22">
        <v>1</v>
      </c>
      <c r="Z319" s="22">
        <v>1</v>
      </c>
      <c r="AA319" s="191"/>
      <c r="AB319" s="4" t="s">
        <v>641</v>
      </c>
      <c r="AC319" s="4" t="s">
        <v>50</v>
      </c>
      <c r="AD319" s="4"/>
      <c r="AE319" s="4"/>
      <c r="AF319" s="541"/>
      <c r="AG319" s="543"/>
      <c r="AH319" s="308" t="b">
        <f t="shared" si="4"/>
        <v>0</v>
      </c>
    </row>
    <row r="320" s="356" customFormat="1" ht="36" spans="1:34">
      <c r="A320" s="28">
        <v>317</v>
      </c>
      <c r="B320" s="28" t="s">
        <v>34</v>
      </c>
      <c r="C320" s="28" t="s">
        <v>35</v>
      </c>
      <c r="D320" s="28" t="s">
        <v>36</v>
      </c>
      <c r="E320" s="514" t="s">
        <v>37</v>
      </c>
      <c r="F320" s="28" t="s">
        <v>636</v>
      </c>
      <c r="G320" s="28" t="s">
        <v>39</v>
      </c>
      <c r="H320" s="28" t="s">
        <v>637</v>
      </c>
      <c r="I320" s="28">
        <v>15</v>
      </c>
      <c r="J320" s="28">
        <v>51</v>
      </c>
      <c r="K320" s="28">
        <v>4</v>
      </c>
      <c r="L320" s="28"/>
      <c r="M320" s="536">
        <v>45231</v>
      </c>
      <c r="N320" s="502" t="s">
        <v>632</v>
      </c>
      <c r="O320" s="28" t="s">
        <v>42</v>
      </c>
      <c r="P320" s="28" t="s">
        <v>43</v>
      </c>
      <c r="Q320" s="28" t="s">
        <v>305</v>
      </c>
      <c r="R320" s="28" t="s">
        <v>638</v>
      </c>
      <c r="S320" s="28" t="s">
        <v>307</v>
      </c>
      <c r="T320" s="28">
        <v>24</v>
      </c>
      <c r="U320" s="4" t="s">
        <v>633</v>
      </c>
      <c r="V320" s="4" t="s">
        <v>634</v>
      </c>
      <c r="W320" s="15">
        <v>24</v>
      </c>
      <c r="X320" s="15">
        <v>24</v>
      </c>
      <c r="Y320" s="22">
        <v>1</v>
      </c>
      <c r="Z320" s="22">
        <v>1</v>
      </c>
      <c r="AA320" s="191"/>
      <c r="AB320" s="4" t="s">
        <v>635</v>
      </c>
      <c r="AC320" s="4" t="s">
        <v>50</v>
      </c>
      <c r="AD320" s="4"/>
      <c r="AE320" s="4"/>
      <c r="AF320" s="541"/>
      <c r="AG320" s="543"/>
      <c r="AH320" s="308" t="b">
        <f t="shared" si="4"/>
        <v>0</v>
      </c>
    </row>
    <row r="321" s="356" customFormat="1" ht="24" spans="1:34">
      <c r="A321" s="28">
        <v>318</v>
      </c>
      <c r="B321" s="28" t="s">
        <v>34</v>
      </c>
      <c r="C321" s="28" t="s">
        <v>35</v>
      </c>
      <c r="D321" s="28" t="s">
        <v>36</v>
      </c>
      <c r="E321" s="514" t="s">
        <v>37</v>
      </c>
      <c r="F321" s="28" t="s">
        <v>636</v>
      </c>
      <c r="G321" s="28" t="s">
        <v>170</v>
      </c>
      <c r="H321" s="28" t="s">
        <v>642</v>
      </c>
      <c r="I321" s="28">
        <v>12</v>
      </c>
      <c r="J321" s="28">
        <v>48</v>
      </c>
      <c r="K321" s="28">
        <v>4</v>
      </c>
      <c r="L321" s="28"/>
      <c r="M321" s="536">
        <v>45231</v>
      </c>
      <c r="N321" s="502" t="s">
        <v>632</v>
      </c>
      <c r="O321" s="28" t="s">
        <v>42</v>
      </c>
      <c r="P321" s="28" t="s">
        <v>43</v>
      </c>
      <c r="Q321" s="28" t="s">
        <v>305</v>
      </c>
      <c r="R321" s="28" t="s">
        <v>638</v>
      </c>
      <c r="S321" s="28" t="s">
        <v>307</v>
      </c>
      <c r="T321" s="28">
        <v>24</v>
      </c>
      <c r="U321" s="4" t="s">
        <v>633</v>
      </c>
      <c r="V321" s="4" t="s">
        <v>634</v>
      </c>
      <c r="W321" s="15">
        <v>24</v>
      </c>
      <c r="X321" s="15">
        <v>24</v>
      </c>
      <c r="Y321" s="22">
        <v>1</v>
      </c>
      <c r="Z321" s="22">
        <v>1</v>
      </c>
      <c r="AA321" s="191"/>
      <c r="AB321" s="4" t="s">
        <v>635</v>
      </c>
      <c r="AC321" s="4" t="s">
        <v>50</v>
      </c>
      <c r="AD321" s="4"/>
      <c r="AE321" s="4"/>
      <c r="AF321" s="541"/>
      <c r="AG321" s="543"/>
      <c r="AH321" s="308" t="b">
        <f t="shared" si="4"/>
        <v>0</v>
      </c>
    </row>
    <row r="322" s="356" customFormat="1" ht="252" spans="1:34">
      <c r="A322" s="28">
        <v>319</v>
      </c>
      <c r="B322" s="28" t="s">
        <v>34</v>
      </c>
      <c r="C322" s="28" t="s">
        <v>35</v>
      </c>
      <c r="D322" s="28" t="s">
        <v>36</v>
      </c>
      <c r="E322" s="514" t="s">
        <v>37</v>
      </c>
      <c r="F322" s="28" t="s">
        <v>636</v>
      </c>
      <c r="G322" s="28" t="s">
        <v>51</v>
      </c>
      <c r="H322" s="28" t="s">
        <v>644</v>
      </c>
      <c r="I322" s="28"/>
      <c r="J322" s="28"/>
      <c r="K322" s="28"/>
      <c r="L322" s="28">
        <v>27</v>
      </c>
      <c r="M322" s="536">
        <v>45231</v>
      </c>
      <c r="N322" s="502" t="s">
        <v>632</v>
      </c>
      <c r="O322" s="28" t="s">
        <v>42</v>
      </c>
      <c r="P322" s="28" t="s">
        <v>43</v>
      </c>
      <c r="Q322" s="28" t="s">
        <v>305</v>
      </c>
      <c r="R322" s="28" t="s">
        <v>638</v>
      </c>
      <c r="S322" s="28" t="s">
        <v>307</v>
      </c>
      <c r="T322" s="28">
        <v>27</v>
      </c>
      <c r="U322" s="4" t="s">
        <v>633</v>
      </c>
      <c r="V322" s="4" t="s">
        <v>634</v>
      </c>
      <c r="W322" s="15">
        <v>27</v>
      </c>
      <c r="X322" s="15">
        <v>27</v>
      </c>
      <c r="Y322" s="22">
        <v>1</v>
      </c>
      <c r="Z322" s="22">
        <v>1</v>
      </c>
      <c r="AA322" s="191"/>
      <c r="AB322" s="4" t="s">
        <v>635</v>
      </c>
      <c r="AC322" s="4" t="s">
        <v>50</v>
      </c>
      <c r="AD322" s="4"/>
      <c r="AE322" s="4"/>
      <c r="AF322" s="541"/>
      <c r="AG322" s="543"/>
      <c r="AH322" s="308" t="b">
        <f t="shared" si="4"/>
        <v>0</v>
      </c>
    </row>
    <row r="323" s="356" customFormat="1" ht="24" spans="1:34">
      <c r="A323" s="28">
        <v>320</v>
      </c>
      <c r="B323" s="28" t="s">
        <v>34</v>
      </c>
      <c r="C323" s="28" t="s">
        <v>35</v>
      </c>
      <c r="D323" s="28" t="s">
        <v>36</v>
      </c>
      <c r="E323" s="514" t="s">
        <v>37</v>
      </c>
      <c r="F323" s="28" t="s">
        <v>636</v>
      </c>
      <c r="G323" s="28" t="s">
        <v>174</v>
      </c>
      <c r="H323" s="28" t="s">
        <v>645</v>
      </c>
      <c r="I323" s="28">
        <v>4</v>
      </c>
      <c r="J323" s="28">
        <v>4</v>
      </c>
      <c r="K323" s="28">
        <v>1</v>
      </c>
      <c r="L323" s="28"/>
      <c r="M323" s="536">
        <v>45231</v>
      </c>
      <c r="N323" s="502" t="s">
        <v>632</v>
      </c>
      <c r="O323" s="28" t="s">
        <v>42</v>
      </c>
      <c r="P323" s="28" t="s">
        <v>43</v>
      </c>
      <c r="Q323" s="28" t="s">
        <v>305</v>
      </c>
      <c r="R323" s="28" t="s">
        <v>620</v>
      </c>
      <c r="S323" s="28" t="s">
        <v>307</v>
      </c>
      <c r="T323" s="28">
        <v>4</v>
      </c>
      <c r="U323" s="4" t="s">
        <v>633</v>
      </c>
      <c r="V323" s="4" t="s">
        <v>634</v>
      </c>
      <c r="W323" s="15">
        <v>4</v>
      </c>
      <c r="X323" s="15">
        <v>4</v>
      </c>
      <c r="Y323" s="22">
        <v>1</v>
      </c>
      <c r="Z323" s="22">
        <v>1</v>
      </c>
      <c r="AA323" s="191"/>
      <c r="AB323" s="4" t="s">
        <v>635</v>
      </c>
      <c r="AC323" s="4" t="s">
        <v>50</v>
      </c>
      <c r="AD323" s="4"/>
      <c r="AE323" s="4"/>
      <c r="AF323" s="541"/>
      <c r="AG323" s="543"/>
      <c r="AH323" s="308" t="b">
        <f t="shared" si="4"/>
        <v>0</v>
      </c>
    </row>
    <row r="324" s="356" customFormat="1" ht="24" spans="1:34">
      <c r="A324" s="28">
        <v>321</v>
      </c>
      <c r="B324" s="28" t="s">
        <v>34</v>
      </c>
      <c r="C324" s="28" t="s">
        <v>35</v>
      </c>
      <c r="D324" s="28" t="s">
        <v>82</v>
      </c>
      <c r="E324" s="514" t="s">
        <v>337</v>
      </c>
      <c r="F324" s="28" t="s">
        <v>648</v>
      </c>
      <c r="G324" s="28" t="s">
        <v>39</v>
      </c>
      <c r="H324" s="28" t="s">
        <v>649</v>
      </c>
      <c r="I324" s="28">
        <v>13</v>
      </c>
      <c r="J324" s="28">
        <v>78</v>
      </c>
      <c r="K324" s="28">
        <v>5</v>
      </c>
      <c r="L324" s="28"/>
      <c r="M324" s="536">
        <v>45047</v>
      </c>
      <c r="N324" s="502" t="s">
        <v>304</v>
      </c>
      <c r="O324" s="28" t="s">
        <v>42</v>
      </c>
      <c r="P324" s="28" t="s">
        <v>43</v>
      </c>
      <c r="Q324" s="28" t="s">
        <v>305</v>
      </c>
      <c r="R324" s="28" t="s">
        <v>650</v>
      </c>
      <c r="S324" s="28" t="s">
        <v>307</v>
      </c>
      <c r="T324" s="28">
        <v>78</v>
      </c>
      <c r="U324" s="4" t="s">
        <v>651</v>
      </c>
      <c r="V324" s="4" t="s">
        <v>652</v>
      </c>
      <c r="W324" s="15">
        <v>78</v>
      </c>
      <c r="X324" s="15">
        <v>78</v>
      </c>
      <c r="Y324" s="22">
        <v>1</v>
      </c>
      <c r="Z324" s="22">
        <v>1</v>
      </c>
      <c r="AA324" s="191"/>
      <c r="AB324" s="4" t="s">
        <v>653</v>
      </c>
      <c r="AC324" s="4" t="s">
        <v>50</v>
      </c>
      <c r="AD324" s="4"/>
      <c r="AE324" s="4"/>
      <c r="AF324" s="541"/>
      <c r="AG324" s="543"/>
      <c r="AH324" s="308" t="b">
        <f t="shared" ref="AH324:AH387" si="5">IF(N324="2023年01月","2023年01月31日",IF(N324="2023年02月","2023年02月28日",IF(N324="2023年3月","2023年3月31日",IF(N324="2023年4月","2023年4月30日",IF(N324="2023年5月","2023年5月31日",IF(N324="2023年6月","2023年6月30日",IF(N324="2023年7月","2023年7月31日",IF(N324="2023年8月","2023年8月31日",IF(N324="2023年9月","2023年9月30日",IF(N324="2023年10月","2023年10月31日",IF(N324="2023年11月","2023年11月30日",IF(N324="2023年12月","2023年12月31日"))))))))))))</f>
        <v>0</v>
      </c>
    </row>
    <row r="325" s="356" customFormat="1" ht="24" spans="1:34">
      <c r="A325" s="28">
        <v>322</v>
      </c>
      <c r="B325" s="28" t="s">
        <v>34</v>
      </c>
      <c r="C325" s="28" t="s">
        <v>35</v>
      </c>
      <c r="D325" s="28" t="s">
        <v>82</v>
      </c>
      <c r="E325" s="514" t="s">
        <v>337</v>
      </c>
      <c r="F325" s="28" t="s">
        <v>648</v>
      </c>
      <c r="G325" s="28" t="s">
        <v>170</v>
      </c>
      <c r="H325" s="28" t="s">
        <v>654</v>
      </c>
      <c r="I325" s="28">
        <v>8</v>
      </c>
      <c r="J325" s="28">
        <v>45</v>
      </c>
      <c r="K325" s="28">
        <v>5</v>
      </c>
      <c r="L325" s="28"/>
      <c r="M325" s="536">
        <v>45047</v>
      </c>
      <c r="N325" s="502" t="s">
        <v>304</v>
      </c>
      <c r="O325" s="28" t="s">
        <v>42</v>
      </c>
      <c r="P325" s="28" t="s">
        <v>43</v>
      </c>
      <c r="Q325" s="28" t="s">
        <v>305</v>
      </c>
      <c r="R325" s="28" t="s">
        <v>650</v>
      </c>
      <c r="S325" s="28" t="s">
        <v>307</v>
      </c>
      <c r="T325" s="28">
        <v>45</v>
      </c>
      <c r="U325" s="4" t="s">
        <v>651</v>
      </c>
      <c r="V325" s="4" t="s">
        <v>652</v>
      </c>
      <c r="W325" s="15">
        <v>45</v>
      </c>
      <c r="X325" s="15">
        <v>45</v>
      </c>
      <c r="Y325" s="22">
        <v>1</v>
      </c>
      <c r="Z325" s="22">
        <v>1</v>
      </c>
      <c r="AA325" s="191"/>
      <c r="AB325" s="4" t="s">
        <v>655</v>
      </c>
      <c r="AC325" s="4" t="s">
        <v>50</v>
      </c>
      <c r="AD325" s="4"/>
      <c r="AE325" s="4"/>
      <c r="AF325" s="541"/>
      <c r="AG325" s="543"/>
      <c r="AH325" s="308" t="b">
        <f t="shared" si="5"/>
        <v>0</v>
      </c>
    </row>
    <row r="326" s="356" customFormat="1" ht="96" spans="1:34">
      <c r="A326" s="28">
        <v>323</v>
      </c>
      <c r="B326" s="28" t="s">
        <v>34</v>
      </c>
      <c r="C326" s="28" t="s">
        <v>35</v>
      </c>
      <c r="D326" s="28" t="s">
        <v>82</v>
      </c>
      <c r="E326" s="514" t="s">
        <v>337</v>
      </c>
      <c r="F326" s="28" t="s">
        <v>648</v>
      </c>
      <c r="G326" s="28" t="s">
        <v>51</v>
      </c>
      <c r="H326" s="28" t="s">
        <v>656</v>
      </c>
      <c r="I326" s="28"/>
      <c r="J326" s="28"/>
      <c r="K326" s="28"/>
      <c r="L326" s="28">
        <v>28</v>
      </c>
      <c r="M326" s="536">
        <v>45047</v>
      </c>
      <c r="N326" s="502" t="s">
        <v>304</v>
      </c>
      <c r="O326" s="28" t="s">
        <v>42</v>
      </c>
      <c r="P326" s="28" t="s">
        <v>43</v>
      </c>
      <c r="Q326" s="28" t="s">
        <v>305</v>
      </c>
      <c r="R326" s="28" t="s">
        <v>650</v>
      </c>
      <c r="S326" s="28" t="s">
        <v>307</v>
      </c>
      <c r="T326" s="28">
        <v>28</v>
      </c>
      <c r="U326" s="4" t="s">
        <v>657</v>
      </c>
      <c r="V326" s="4" t="s">
        <v>658</v>
      </c>
      <c r="W326" s="15">
        <v>28</v>
      </c>
      <c r="X326" s="15">
        <v>28</v>
      </c>
      <c r="Y326" s="22">
        <v>1</v>
      </c>
      <c r="Z326" s="22">
        <v>1</v>
      </c>
      <c r="AA326" s="191"/>
      <c r="AB326" s="4" t="s">
        <v>659</v>
      </c>
      <c r="AC326" s="4" t="s">
        <v>50</v>
      </c>
      <c r="AD326" s="4"/>
      <c r="AE326" s="4"/>
      <c r="AF326" s="541"/>
      <c r="AG326" s="543"/>
      <c r="AH326" s="308" t="b">
        <f t="shared" si="5"/>
        <v>0</v>
      </c>
    </row>
    <row r="327" s="356" customFormat="1" ht="24" spans="1:34">
      <c r="A327" s="28">
        <v>324</v>
      </c>
      <c r="B327" s="28" t="s">
        <v>34</v>
      </c>
      <c r="C327" s="28" t="s">
        <v>35</v>
      </c>
      <c r="D327" s="28" t="s">
        <v>82</v>
      </c>
      <c r="E327" s="514" t="s">
        <v>337</v>
      </c>
      <c r="F327" s="28" t="s">
        <v>648</v>
      </c>
      <c r="G327" s="28" t="s">
        <v>174</v>
      </c>
      <c r="H327" s="28" t="s">
        <v>660</v>
      </c>
      <c r="I327" s="28">
        <v>5</v>
      </c>
      <c r="J327" s="28">
        <v>15</v>
      </c>
      <c r="K327" s="28">
        <v>1</v>
      </c>
      <c r="L327" s="28"/>
      <c r="M327" s="536">
        <v>45047</v>
      </c>
      <c r="N327" s="502" t="s">
        <v>304</v>
      </c>
      <c r="O327" s="28" t="s">
        <v>42</v>
      </c>
      <c r="P327" s="28" t="s">
        <v>43</v>
      </c>
      <c r="Q327" s="28" t="s">
        <v>305</v>
      </c>
      <c r="R327" s="28" t="s">
        <v>650</v>
      </c>
      <c r="S327" s="28" t="s">
        <v>307</v>
      </c>
      <c r="T327" s="28">
        <v>15</v>
      </c>
      <c r="U327" s="4" t="s">
        <v>661</v>
      </c>
      <c r="V327" s="4" t="s">
        <v>662</v>
      </c>
      <c r="W327" s="15">
        <v>15</v>
      </c>
      <c r="X327" s="15">
        <v>15</v>
      </c>
      <c r="Y327" s="22">
        <v>1</v>
      </c>
      <c r="Z327" s="22">
        <v>1</v>
      </c>
      <c r="AA327" s="191" t="s">
        <v>663</v>
      </c>
      <c r="AB327" s="4" t="s">
        <v>664</v>
      </c>
      <c r="AC327" s="4" t="s">
        <v>50</v>
      </c>
      <c r="AD327" s="4"/>
      <c r="AE327" s="4"/>
      <c r="AF327" s="541"/>
      <c r="AG327" s="552" t="s">
        <v>665</v>
      </c>
      <c r="AH327" s="308" t="b">
        <f t="shared" si="5"/>
        <v>0</v>
      </c>
    </row>
    <row r="328" s="356" customFormat="1" ht="24" spans="1:34">
      <c r="A328" s="28">
        <v>325</v>
      </c>
      <c r="B328" s="28" t="s">
        <v>34</v>
      </c>
      <c r="C328" s="28" t="s">
        <v>35</v>
      </c>
      <c r="D328" s="28" t="s">
        <v>82</v>
      </c>
      <c r="E328" s="514" t="s">
        <v>337</v>
      </c>
      <c r="F328" s="28" t="s">
        <v>666</v>
      </c>
      <c r="G328" s="28" t="s">
        <v>39</v>
      </c>
      <c r="H328" s="28" t="s">
        <v>649</v>
      </c>
      <c r="I328" s="28">
        <v>13</v>
      </c>
      <c r="J328" s="28">
        <v>78</v>
      </c>
      <c r="K328" s="28">
        <v>5</v>
      </c>
      <c r="L328" s="28"/>
      <c r="M328" s="536">
        <v>45047</v>
      </c>
      <c r="N328" s="502" t="s">
        <v>304</v>
      </c>
      <c r="O328" s="28" t="s">
        <v>42</v>
      </c>
      <c r="P328" s="28" t="s">
        <v>43</v>
      </c>
      <c r="Q328" s="28" t="s">
        <v>305</v>
      </c>
      <c r="R328" s="28" t="s">
        <v>650</v>
      </c>
      <c r="S328" s="28" t="s">
        <v>307</v>
      </c>
      <c r="T328" s="28">
        <v>78</v>
      </c>
      <c r="U328" s="4" t="s">
        <v>651</v>
      </c>
      <c r="V328" s="4" t="s">
        <v>652</v>
      </c>
      <c r="W328" s="15">
        <v>78</v>
      </c>
      <c r="X328" s="15">
        <v>78</v>
      </c>
      <c r="Y328" s="22">
        <v>1</v>
      </c>
      <c r="Z328" s="22">
        <v>1</v>
      </c>
      <c r="AA328" s="191"/>
      <c r="AB328" s="4" t="s">
        <v>667</v>
      </c>
      <c r="AC328" s="4" t="s">
        <v>50</v>
      </c>
      <c r="AD328" s="4"/>
      <c r="AE328" s="4"/>
      <c r="AF328" s="541"/>
      <c r="AG328" s="543"/>
      <c r="AH328" s="308" t="b">
        <f t="shared" si="5"/>
        <v>0</v>
      </c>
    </row>
    <row r="329" s="356" customFormat="1" ht="24" spans="1:34">
      <c r="A329" s="28">
        <v>326</v>
      </c>
      <c r="B329" s="28" t="s">
        <v>34</v>
      </c>
      <c r="C329" s="28" t="s">
        <v>35</v>
      </c>
      <c r="D329" s="28" t="s">
        <v>82</v>
      </c>
      <c r="E329" s="514" t="s">
        <v>337</v>
      </c>
      <c r="F329" s="28" t="s">
        <v>666</v>
      </c>
      <c r="G329" s="28" t="s">
        <v>170</v>
      </c>
      <c r="H329" s="28" t="s">
        <v>668</v>
      </c>
      <c r="I329" s="28">
        <v>9</v>
      </c>
      <c r="J329" s="28">
        <v>51</v>
      </c>
      <c r="K329" s="28">
        <v>5</v>
      </c>
      <c r="L329" s="28"/>
      <c r="M329" s="536">
        <v>45047</v>
      </c>
      <c r="N329" s="502" t="s">
        <v>304</v>
      </c>
      <c r="O329" s="28" t="s">
        <v>42</v>
      </c>
      <c r="P329" s="28" t="s">
        <v>43</v>
      </c>
      <c r="Q329" s="28" t="s">
        <v>305</v>
      </c>
      <c r="R329" s="28" t="s">
        <v>650</v>
      </c>
      <c r="S329" s="28" t="s">
        <v>307</v>
      </c>
      <c r="T329" s="28">
        <v>54</v>
      </c>
      <c r="U329" s="4" t="s">
        <v>651</v>
      </c>
      <c r="V329" s="4" t="s">
        <v>652</v>
      </c>
      <c r="W329" s="15">
        <v>54</v>
      </c>
      <c r="X329" s="15">
        <v>54</v>
      </c>
      <c r="Y329" s="22">
        <v>1</v>
      </c>
      <c r="Z329" s="22">
        <v>1</v>
      </c>
      <c r="AA329" s="191"/>
      <c r="AB329" s="4" t="s">
        <v>669</v>
      </c>
      <c r="AC329" s="4" t="s">
        <v>50</v>
      </c>
      <c r="AD329" s="4"/>
      <c r="AE329" s="4"/>
      <c r="AF329" s="541"/>
      <c r="AG329" s="543"/>
      <c r="AH329" s="308" t="b">
        <f t="shared" si="5"/>
        <v>0</v>
      </c>
    </row>
    <row r="330" s="356" customFormat="1" ht="84" spans="1:34">
      <c r="A330" s="28">
        <v>327</v>
      </c>
      <c r="B330" s="28" t="s">
        <v>34</v>
      </c>
      <c r="C330" s="28" t="s">
        <v>35</v>
      </c>
      <c r="D330" s="28" t="s">
        <v>82</v>
      </c>
      <c r="E330" s="514" t="s">
        <v>337</v>
      </c>
      <c r="F330" s="28" t="s">
        <v>666</v>
      </c>
      <c r="G330" s="28" t="s">
        <v>51</v>
      </c>
      <c r="H330" s="28" t="s">
        <v>670</v>
      </c>
      <c r="I330" s="28"/>
      <c r="J330" s="28"/>
      <c r="K330" s="28"/>
      <c r="L330" s="28">
        <v>29</v>
      </c>
      <c r="M330" s="536">
        <v>45047</v>
      </c>
      <c r="N330" s="502" t="s">
        <v>304</v>
      </c>
      <c r="O330" s="28" t="s">
        <v>42</v>
      </c>
      <c r="P330" s="28" t="s">
        <v>43</v>
      </c>
      <c r="Q330" s="28" t="s">
        <v>305</v>
      </c>
      <c r="R330" s="28" t="s">
        <v>650</v>
      </c>
      <c r="S330" s="28" t="s">
        <v>307</v>
      </c>
      <c r="T330" s="28">
        <v>28</v>
      </c>
      <c r="U330" s="4" t="s">
        <v>657</v>
      </c>
      <c r="V330" s="4" t="s">
        <v>658</v>
      </c>
      <c r="W330" s="15">
        <v>28</v>
      </c>
      <c r="X330" s="15">
        <v>28</v>
      </c>
      <c r="Y330" s="22">
        <v>1</v>
      </c>
      <c r="Z330" s="22">
        <v>1</v>
      </c>
      <c r="AA330" s="191"/>
      <c r="AB330" s="4" t="s">
        <v>671</v>
      </c>
      <c r="AC330" s="4" t="s">
        <v>50</v>
      </c>
      <c r="AD330" s="4"/>
      <c r="AE330" s="4"/>
      <c r="AF330" s="541"/>
      <c r="AG330" s="543"/>
      <c r="AH330" s="308" t="b">
        <f t="shared" si="5"/>
        <v>0</v>
      </c>
    </row>
    <row r="331" s="356" customFormat="1" ht="24" spans="1:34">
      <c r="A331" s="28">
        <v>328</v>
      </c>
      <c r="B331" s="28" t="s">
        <v>34</v>
      </c>
      <c r="C331" s="28" t="s">
        <v>35</v>
      </c>
      <c r="D331" s="28" t="s">
        <v>82</v>
      </c>
      <c r="E331" s="514" t="s">
        <v>337</v>
      </c>
      <c r="F331" s="28" t="s">
        <v>666</v>
      </c>
      <c r="G331" s="28" t="s">
        <v>174</v>
      </c>
      <c r="H331" s="28" t="s">
        <v>660</v>
      </c>
      <c r="I331" s="28">
        <v>5</v>
      </c>
      <c r="J331" s="28">
        <v>15</v>
      </c>
      <c r="K331" s="28">
        <v>1</v>
      </c>
      <c r="L331" s="28"/>
      <c r="M331" s="536">
        <v>45047</v>
      </c>
      <c r="N331" s="502" t="s">
        <v>304</v>
      </c>
      <c r="O331" s="28" t="s">
        <v>42</v>
      </c>
      <c r="P331" s="28" t="s">
        <v>43</v>
      </c>
      <c r="Q331" s="28" t="s">
        <v>305</v>
      </c>
      <c r="R331" s="28" t="s">
        <v>650</v>
      </c>
      <c r="S331" s="28" t="s">
        <v>307</v>
      </c>
      <c r="T331" s="28">
        <v>15</v>
      </c>
      <c r="U331" s="4" t="s">
        <v>672</v>
      </c>
      <c r="V331" s="4" t="s">
        <v>673</v>
      </c>
      <c r="W331" s="15">
        <v>15</v>
      </c>
      <c r="X331" s="15">
        <v>15</v>
      </c>
      <c r="Y331" s="22">
        <v>1</v>
      </c>
      <c r="Z331" s="22">
        <v>1</v>
      </c>
      <c r="AA331" s="191" t="s">
        <v>663</v>
      </c>
      <c r="AB331" s="4" t="s">
        <v>674</v>
      </c>
      <c r="AC331" s="4" t="s">
        <v>50</v>
      </c>
      <c r="AD331" s="4"/>
      <c r="AE331" s="4"/>
      <c r="AF331" s="541"/>
      <c r="AG331" s="552" t="s">
        <v>665</v>
      </c>
      <c r="AH331" s="308" t="b">
        <f t="shared" si="5"/>
        <v>0</v>
      </c>
    </row>
    <row r="332" s="356" customFormat="1" ht="60" spans="1:34">
      <c r="A332" s="28">
        <v>329</v>
      </c>
      <c r="B332" s="28" t="s">
        <v>34</v>
      </c>
      <c r="C332" s="28" t="s">
        <v>35</v>
      </c>
      <c r="D332" s="28" t="s">
        <v>82</v>
      </c>
      <c r="E332" s="514" t="s">
        <v>275</v>
      </c>
      <c r="F332" s="28" t="s">
        <v>675</v>
      </c>
      <c r="G332" s="28" t="s">
        <v>39</v>
      </c>
      <c r="H332" s="28" t="s">
        <v>676</v>
      </c>
      <c r="I332" s="28">
        <v>20</v>
      </c>
      <c r="J332" s="28">
        <v>99</v>
      </c>
      <c r="K332" s="28">
        <v>6</v>
      </c>
      <c r="L332" s="28"/>
      <c r="M332" s="536">
        <v>45047</v>
      </c>
      <c r="N332" s="502" t="s">
        <v>304</v>
      </c>
      <c r="O332" s="28" t="s">
        <v>42</v>
      </c>
      <c r="P332" s="28" t="s">
        <v>43</v>
      </c>
      <c r="Q332" s="28" t="s">
        <v>305</v>
      </c>
      <c r="R332" s="28" t="s">
        <v>650</v>
      </c>
      <c r="S332" s="28" t="s">
        <v>307</v>
      </c>
      <c r="T332" s="28">
        <v>48</v>
      </c>
      <c r="U332" s="4" t="s">
        <v>651</v>
      </c>
      <c r="V332" s="4" t="s">
        <v>652</v>
      </c>
      <c r="W332" s="15">
        <v>48</v>
      </c>
      <c r="X332" s="15">
        <v>48</v>
      </c>
      <c r="Y332" s="22">
        <v>1</v>
      </c>
      <c r="Z332" s="22">
        <v>1</v>
      </c>
      <c r="AA332" s="191"/>
      <c r="AB332" s="4" t="s">
        <v>677</v>
      </c>
      <c r="AC332" s="4" t="s">
        <v>50</v>
      </c>
      <c r="AD332" s="4"/>
      <c r="AE332" s="4"/>
      <c r="AF332" s="541"/>
      <c r="AG332" s="543"/>
      <c r="AH332" s="308" t="b">
        <f t="shared" si="5"/>
        <v>0</v>
      </c>
    </row>
    <row r="333" s="356" customFormat="1" ht="24" spans="1:34">
      <c r="A333" s="28">
        <v>330</v>
      </c>
      <c r="B333" s="28" t="s">
        <v>34</v>
      </c>
      <c r="C333" s="28" t="s">
        <v>35</v>
      </c>
      <c r="D333" s="28" t="s">
        <v>82</v>
      </c>
      <c r="E333" s="514" t="s">
        <v>275</v>
      </c>
      <c r="F333" s="28" t="s">
        <v>675</v>
      </c>
      <c r="G333" s="28" t="s">
        <v>170</v>
      </c>
      <c r="H333" s="28" t="s">
        <v>678</v>
      </c>
      <c r="I333" s="28">
        <v>12</v>
      </c>
      <c r="J333" s="28">
        <v>66</v>
      </c>
      <c r="K333" s="28">
        <v>6</v>
      </c>
      <c r="L333" s="28"/>
      <c r="M333" s="536">
        <v>45047</v>
      </c>
      <c r="N333" s="502" t="s">
        <v>304</v>
      </c>
      <c r="O333" s="28" t="s">
        <v>42</v>
      </c>
      <c r="P333" s="28" t="s">
        <v>43</v>
      </c>
      <c r="Q333" s="28" t="s">
        <v>305</v>
      </c>
      <c r="R333" s="28" t="s">
        <v>650</v>
      </c>
      <c r="S333" s="28" t="s">
        <v>307</v>
      </c>
      <c r="T333" s="28">
        <v>66</v>
      </c>
      <c r="U333" s="4" t="s">
        <v>651</v>
      </c>
      <c r="V333" s="4" t="s">
        <v>652</v>
      </c>
      <c r="W333" s="15">
        <v>66</v>
      </c>
      <c r="X333" s="15">
        <v>66</v>
      </c>
      <c r="Y333" s="22">
        <v>1</v>
      </c>
      <c r="Z333" s="22">
        <v>1</v>
      </c>
      <c r="AA333" s="191"/>
      <c r="AB333" s="4" t="s">
        <v>679</v>
      </c>
      <c r="AC333" s="4" t="s">
        <v>50</v>
      </c>
      <c r="AD333" s="4"/>
      <c r="AE333" s="4"/>
      <c r="AF333" s="541"/>
      <c r="AG333" s="543"/>
      <c r="AH333" s="308" t="b">
        <f t="shared" si="5"/>
        <v>0</v>
      </c>
    </row>
    <row r="334" s="356" customFormat="1" ht="96" spans="1:34">
      <c r="A334" s="28">
        <v>331</v>
      </c>
      <c r="B334" s="28" t="s">
        <v>34</v>
      </c>
      <c r="C334" s="28" t="s">
        <v>35</v>
      </c>
      <c r="D334" s="28" t="s">
        <v>82</v>
      </c>
      <c r="E334" s="514" t="s">
        <v>275</v>
      </c>
      <c r="F334" s="28" t="s">
        <v>675</v>
      </c>
      <c r="G334" s="28" t="s">
        <v>51</v>
      </c>
      <c r="H334" s="28" t="s">
        <v>680</v>
      </c>
      <c r="I334" s="28"/>
      <c r="J334" s="28"/>
      <c r="K334" s="28"/>
      <c r="L334" s="28">
        <v>31</v>
      </c>
      <c r="M334" s="536">
        <v>45047</v>
      </c>
      <c r="N334" s="502" t="s">
        <v>304</v>
      </c>
      <c r="O334" s="28" t="s">
        <v>42</v>
      </c>
      <c r="P334" s="28" t="s">
        <v>43</v>
      </c>
      <c r="Q334" s="28" t="s">
        <v>305</v>
      </c>
      <c r="R334" s="28" t="s">
        <v>650</v>
      </c>
      <c r="S334" s="28" t="s">
        <v>307</v>
      </c>
      <c r="T334" s="28">
        <v>31</v>
      </c>
      <c r="U334" s="4" t="s">
        <v>657</v>
      </c>
      <c r="V334" s="4" t="s">
        <v>658</v>
      </c>
      <c r="W334" s="15">
        <v>31</v>
      </c>
      <c r="X334" s="15">
        <v>31</v>
      </c>
      <c r="Y334" s="22">
        <v>1</v>
      </c>
      <c r="Z334" s="22">
        <v>1</v>
      </c>
      <c r="AA334" s="191"/>
      <c r="AB334" s="4" t="s">
        <v>679</v>
      </c>
      <c r="AC334" s="4" t="s">
        <v>50</v>
      </c>
      <c r="AD334" s="4"/>
      <c r="AE334" s="4"/>
      <c r="AF334" s="541"/>
      <c r="AG334" s="543"/>
      <c r="AH334" s="308" t="b">
        <f t="shared" si="5"/>
        <v>0</v>
      </c>
    </row>
    <row r="335" s="356" customFormat="1" ht="24" spans="1:34">
      <c r="A335" s="28">
        <v>332</v>
      </c>
      <c r="B335" s="28" t="s">
        <v>34</v>
      </c>
      <c r="C335" s="28" t="s">
        <v>35</v>
      </c>
      <c r="D335" s="28" t="s">
        <v>82</v>
      </c>
      <c r="E335" s="514" t="s">
        <v>275</v>
      </c>
      <c r="F335" s="28" t="s">
        <v>675</v>
      </c>
      <c r="G335" s="28" t="s">
        <v>174</v>
      </c>
      <c r="H335" s="28" t="s">
        <v>681</v>
      </c>
      <c r="I335" s="28">
        <v>11</v>
      </c>
      <c r="J335" s="28">
        <v>33</v>
      </c>
      <c r="K335" s="28">
        <v>1</v>
      </c>
      <c r="L335" s="28"/>
      <c r="M335" s="536">
        <v>45047</v>
      </c>
      <c r="N335" s="502" t="s">
        <v>304</v>
      </c>
      <c r="O335" s="28" t="s">
        <v>42</v>
      </c>
      <c r="P335" s="28" t="s">
        <v>43</v>
      </c>
      <c r="Q335" s="28" t="s">
        <v>305</v>
      </c>
      <c r="R335" s="28" t="s">
        <v>650</v>
      </c>
      <c r="S335" s="28" t="s">
        <v>307</v>
      </c>
      <c r="T335" s="28">
        <v>33</v>
      </c>
      <c r="U335" s="4" t="s">
        <v>682</v>
      </c>
      <c r="V335" s="4" t="s">
        <v>683</v>
      </c>
      <c r="W335" s="15">
        <v>33</v>
      </c>
      <c r="X335" s="15">
        <v>33</v>
      </c>
      <c r="Y335" s="22">
        <v>1</v>
      </c>
      <c r="Z335" s="22">
        <v>1</v>
      </c>
      <c r="AA335" s="191" t="s">
        <v>383</v>
      </c>
      <c r="AB335" s="4" t="s">
        <v>684</v>
      </c>
      <c r="AC335" s="4" t="s">
        <v>50</v>
      </c>
      <c r="AD335" s="4"/>
      <c r="AE335" s="4"/>
      <c r="AF335" s="541"/>
      <c r="AG335" s="552" t="s">
        <v>665</v>
      </c>
      <c r="AH335" s="308" t="b">
        <f t="shared" si="5"/>
        <v>0</v>
      </c>
    </row>
    <row r="336" s="356" customFormat="1" ht="60" spans="1:34">
      <c r="A336" s="28">
        <v>333</v>
      </c>
      <c r="B336" s="28" t="s">
        <v>34</v>
      </c>
      <c r="C336" s="28" t="s">
        <v>35</v>
      </c>
      <c r="D336" s="28" t="s">
        <v>82</v>
      </c>
      <c r="E336" s="514" t="s">
        <v>275</v>
      </c>
      <c r="F336" s="28" t="s">
        <v>685</v>
      </c>
      <c r="G336" s="28" t="s">
        <v>39</v>
      </c>
      <c r="H336" s="28" t="s">
        <v>686</v>
      </c>
      <c r="I336" s="28">
        <v>21</v>
      </c>
      <c r="J336" s="28">
        <v>102</v>
      </c>
      <c r="K336" s="28">
        <v>6</v>
      </c>
      <c r="L336" s="28"/>
      <c r="M336" s="536">
        <v>45047</v>
      </c>
      <c r="N336" s="502" t="s">
        <v>304</v>
      </c>
      <c r="O336" s="28" t="s">
        <v>42</v>
      </c>
      <c r="P336" s="28" t="s">
        <v>43</v>
      </c>
      <c r="Q336" s="28" t="s">
        <v>305</v>
      </c>
      <c r="R336" s="28" t="s">
        <v>650</v>
      </c>
      <c r="S336" s="28" t="s">
        <v>307</v>
      </c>
      <c r="T336" s="28">
        <v>60</v>
      </c>
      <c r="U336" s="4" t="s">
        <v>651</v>
      </c>
      <c r="V336" s="4" t="s">
        <v>652</v>
      </c>
      <c r="W336" s="15">
        <v>60</v>
      </c>
      <c r="X336" s="15">
        <v>60</v>
      </c>
      <c r="Y336" s="22">
        <v>1</v>
      </c>
      <c r="Z336" s="22">
        <v>1</v>
      </c>
      <c r="AA336" s="191"/>
      <c r="AB336" s="4" t="s">
        <v>687</v>
      </c>
      <c r="AC336" s="4" t="s">
        <v>50</v>
      </c>
      <c r="AD336" s="4"/>
      <c r="AE336" s="4"/>
      <c r="AF336" s="541"/>
      <c r="AG336" s="543"/>
      <c r="AH336" s="308" t="b">
        <f t="shared" si="5"/>
        <v>0</v>
      </c>
    </row>
    <row r="337" s="356" customFormat="1" ht="24" spans="1:34">
      <c r="A337" s="28">
        <v>334</v>
      </c>
      <c r="B337" s="28" t="s">
        <v>34</v>
      </c>
      <c r="C337" s="28" t="s">
        <v>35</v>
      </c>
      <c r="D337" s="28" t="s">
        <v>82</v>
      </c>
      <c r="E337" s="514" t="s">
        <v>275</v>
      </c>
      <c r="F337" s="28" t="s">
        <v>685</v>
      </c>
      <c r="G337" s="28" t="s">
        <v>170</v>
      </c>
      <c r="H337" s="28" t="s">
        <v>678</v>
      </c>
      <c r="I337" s="28">
        <v>12</v>
      </c>
      <c r="J337" s="28">
        <v>72</v>
      </c>
      <c r="K337" s="28">
        <v>6</v>
      </c>
      <c r="L337" s="28"/>
      <c r="M337" s="536">
        <v>45047</v>
      </c>
      <c r="N337" s="502" t="s">
        <v>304</v>
      </c>
      <c r="O337" s="28" t="s">
        <v>42</v>
      </c>
      <c r="P337" s="28" t="s">
        <v>43</v>
      </c>
      <c r="Q337" s="28" t="s">
        <v>305</v>
      </c>
      <c r="R337" s="28" t="s">
        <v>650</v>
      </c>
      <c r="S337" s="28" t="s">
        <v>307</v>
      </c>
      <c r="T337" s="28">
        <v>72</v>
      </c>
      <c r="U337" s="4" t="s">
        <v>651</v>
      </c>
      <c r="V337" s="4" t="s">
        <v>652</v>
      </c>
      <c r="W337" s="15">
        <v>72</v>
      </c>
      <c r="X337" s="15">
        <v>72</v>
      </c>
      <c r="Y337" s="22">
        <v>1</v>
      </c>
      <c r="Z337" s="22">
        <v>1</v>
      </c>
      <c r="AA337" s="191"/>
      <c r="AB337" s="4" t="s">
        <v>688</v>
      </c>
      <c r="AC337" s="4" t="s">
        <v>50</v>
      </c>
      <c r="AD337" s="4"/>
      <c r="AE337" s="4"/>
      <c r="AF337" s="541"/>
      <c r="AG337" s="543"/>
      <c r="AH337" s="308" t="b">
        <f t="shared" si="5"/>
        <v>0</v>
      </c>
    </row>
    <row r="338" s="356" customFormat="1" ht="96" spans="1:34">
      <c r="A338" s="28">
        <v>335</v>
      </c>
      <c r="B338" s="28" t="s">
        <v>34</v>
      </c>
      <c r="C338" s="28" t="s">
        <v>35</v>
      </c>
      <c r="D338" s="28" t="s">
        <v>82</v>
      </c>
      <c r="E338" s="514" t="s">
        <v>275</v>
      </c>
      <c r="F338" s="28" t="s">
        <v>685</v>
      </c>
      <c r="G338" s="28" t="s">
        <v>51</v>
      </c>
      <c r="H338" s="28" t="s">
        <v>680</v>
      </c>
      <c r="I338" s="28"/>
      <c r="J338" s="28"/>
      <c r="K338" s="28"/>
      <c r="L338" s="28">
        <v>31</v>
      </c>
      <c r="M338" s="536">
        <v>45047</v>
      </c>
      <c r="N338" s="502" t="s">
        <v>304</v>
      </c>
      <c r="O338" s="28" t="s">
        <v>42</v>
      </c>
      <c r="P338" s="28" t="s">
        <v>43</v>
      </c>
      <c r="Q338" s="28" t="s">
        <v>305</v>
      </c>
      <c r="R338" s="28" t="s">
        <v>650</v>
      </c>
      <c r="S338" s="28" t="s">
        <v>307</v>
      </c>
      <c r="T338" s="28">
        <v>30</v>
      </c>
      <c r="U338" s="4" t="s">
        <v>657</v>
      </c>
      <c r="V338" s="4" t="s">
        <v>658</v>
      </c>
      <c r="W338" s="15">
        <v>30</v>
      </c>
      <c r="X338" s="15">
        <v>30</v>
      </c>
      <c r="Y338" s="22">
        <v>1</v>
      </c>
      <c r="Z338" s="22">
        <v>1</v>
      </c>
      <c r="AA338" s="191"/>
      <c r="AB338" s="4" t="s">
        <v>689</v>
      </c>
      <c r="AC338" s="4" t="s">
        <v>50</v>
      </c>
      <c r="AD338" s="4"/>
      <c r="AE338" s="4"/>
      <c r="AF338" s="541"/>
      <c r="AG338" s="543"/>
      <c r="AH338" s="308" t="b">
        <f t="shared" si="5"/>
        <v>0</v>
      </c>
    </row>
    <row r="339" s="356" customFormat="1" ht="48" spans="1:34">
      <c r="A339" s="28">
        <v>336</v>
      </c>
      <c r="B339" s="28" t="s">
        <v>34</v>
      </c>
      <c r="C339" s="28" t="s">
        <v>35</v>
      </c>
      <c r="D339" s="28" t="s">
        <v>82</v>
      </c>
      <c r="E339" s="514" t="s">
        <v>690</v>
      </c>
      <c r="F339" s="28" t="s">
        <v>691</v>
      </c>
      <c r="G339" s="28" t="s">
        <v>170</v>
      </c>
      <c r="H339" s="28" t="s">
        <v>692</v>
      </c>
      <c r="I339" s="28">
        <v>20</v>
      </c>
      <c r="J339" s="28">
        <v>117</v>
      </c>
      <c r="K339" s="28">
        <v>14</v>
      </c>
      <c r="L339" s="28"/>
      <c r="M339" s="536">
        <v>45047</v>
      </c>
      <c r="N339" s="502" t="s">
        <v>304</v>
      </c>
      <c r="O339" s="28" t="s">
        <v>42</v>
      </c>
      <c r="P339" s="28" t="s">
        <v>43</v>
      </c>
      <c r="Q339" s="28" t="s">
        <v>305</v>
      </c>
      <c r="R339" s="28" t="s">
        <v>693</v>
      </c>
      <c r="S339" s="28" t="s">
        <v>307</v>
      </c>
      <c r="T339" s="28">
        <v>117</v>
      </c>
      <c r="U339" s="4" t="s">
        <v>694</v>
      </c>
      <c r="V339" s="4" t="s">
        <v>695</v>
      </c>
      <c r="W339" s="15">
        <v>117</v>
      </c>
      <c r="X339" s="15">
        <v>117</v>
      </c>
      <c r="Y339" s="22">
        <v>1</v>
      </c>
      <c r="Z339" s="22">
        <v>1</v>
      </c>
      <c r="AA339" s="191" t="s">
        <v>383</v>
      </c>
      <c r="AB339" s="4" t="s">
        <v>687</v>
      </c>
      <c r="AC339" s="4" t="s">
        <v>50</v>
      </c>
      <c r="AD339" s="4"/>
      <c r="AE339" s="4"/>
      <c r="AF339" s="541"/>
      <c r="AG339" s="552" t="s">
        <v>696</v>
      </c>
      <c r="AH339" s="308" t="b">
        <f t="shared" si="5"/>
        <v>0</v>
      </c>
    </row>
    <row r="340" s="356" customFormat="1" ht="24" spans="1:34">
      <c r="A340" s="28">
        <v>337</v>
      </c>
      <c r="B340" s="28" t="s">
        <v>34</v>
      </c>
      <c r="C340" s="28" t="s">
        <v>35</v>
      </c>
      <c r="D340" s="28" t="s">
        <v>82</v>
      </c>
      <c r="E340" s="514" t="s">
        <v>690</v>
      </c>
      <c r="F340" s="28" t="s">
        <v>691</v>
      </c>
      <c r="G340" s="28" t="s">
        <v>51</v>
      </c>
      <c r="H340" s="28" t="s">
        <v>697</v>
      </c>
      <c r="I340" s="28"/>
      <c r="J340" s="28"/>
      <c r="K340" s="28"/>
      <c r="L340" s="28">
        <v>10</v>
      </c>
      <c r="M340" s="536">
        <v>45047</v>
      </c>
      <c r="N340" s="502" t="s">
        <v>304</v>
      </c>
      <c r="O340" s="28" t="s">
        <v>42</v>
      </c>
      <c r="P340" s="28" t="s">
        <v>43</v>
      </c>
      <c r="Q340" s="28" t="s">
        <v>305</v>
      </c>
      <c r="R340" s="28" t="s">
        <v>693</v>
      </c>
      <c r="S340" s="28" t="s">
        <v>307</v>
      </c>
      <c r="T340" s="28">
        <v>20</v>
      </c>
      <c r="U340" s="4" t="s">
        <v>698</v>
      </c>
      <c r="V340" s="4" t="s">
        <v>699</v>
      </c>
      <c r="W340" s="15">
        <v>20</v>
      </c>
      <c r="X340" s="15">
        <v>20</v>
      </c>
      <c r="Y340" s="22">
        <v>1</v>
      </c>
      <c r="Z340" s="22">
        <v>1</v>
      </c>
      <c r="AA340" s="191" t="s">
        <v>383</v>
      </c>
      <c r="AB340" s="4" t="s">
        <v>700</v>
      </c>
      <c r="AC340" s="4" t="s">
        <v>50</v>
      </c>
      <c r="AD340" s="4"/>
      <c r="AE340" s="4"/>
      <c r="AF340" s="541"/>
      <c r="AG340" s="552" t="s">
        <v>701</v>
      </c>
      <c r="AH340" s="308" t="b">
        <f t="shared" si="5"/>
        <v>0</v>
      </c>
    </row>
    <row r="341" s="356" customFormat="1" ht="48" spans="1:34">
      <c r="A341" s="28">
        <v>338</v>
      </c>
      <c r="B341" s="28" t="s">
        <v>34</v>
      </c>
      <c r="C341" s="28" t="s">
        <v>35</v>
      </c>
      <c r="D341" s="28" t="s">
        <v>82</v>
      </c>
      <c r="E341" s="514" t="s">
        <v>690</v>
      </c>
      <c r="F341" s="28" t="s">
        <v>702</v>
      </c>
      <c r="G341" s="28" t="s">
        <v>170</v>
      </c>
      <c r="H341" s="28" t="s">
        <v>703</v>
      </c>
      <c r="I341" s="28">
        <v>20</v>
      </c>
      <c r="J341" s="28">
        <v>117</v>
      </c>
      <c r="K341" s="28">
        <v>14</v>
      </c>
      <c r="L341" s="28"/>
      <c r="M341" s="536">
        <v>45047</v>
      </c>
      <c r="N341" s="502" t="s">
        <v>304</v>
      </c>
      <c r="O341" s="28" t="s">
        <v>42</v>
      </c>
      <c r="P341" s="28" t="s">
        <v>43</v>
      </c>
      <c r="Q341" s="28" t="s">
        <v>305</v>
      </c>
      <c r="R341" s="28" t="s">
        <v>693</v>
      </c>
      <c r="S341" s="28" t="s">
        <v>307</v>
      </c>
      <c r="T341" s="28">
        <v>117</v>
      </c>
      <c r="U341" s="4" t="s">
        <v>704</v>
      </c>
      <c r="V341" s="4" t="s">
        <v>695</v>
      </c>
      <c r="W341" s="15">
        <v>117</v>
      </c>
      <c r="X341" s="15">
        <v>117</v>
      </c>
      <c r="Y341" s="22">
        <v>1</v>
      </c>
      <c r="Z341" s="22">
        <v>1</v>
      </c>
      <c r="AA341" s="191" t="s">
        <v>383</v>
      </c>
      <c r="AB341" s="4" t="s">
        <v>705</v>
      </c>
      <c r="AC341" s="4" t="s">
        <v>50</v>
      </c>
      <c r="AD341" s="4"/>
      <c r="AE341" s="4"/>
      <c r="AF341" s="541"/>
      <c r="AG341" s="552" t="s">
        <v>706</v>
      </c>
      <c r="AH341" s="308" t="b">
        <f t="shared" si="5"/>
        <v>0</v>
      </c>
    </row>
    <row r="342" s="356" customFormat="1" ht="24" spans="1:34">
      <c r="A342" s="28">
        <v>339</v>
      </c>
      <c r="B342" s="28" t="s">
        <v>34</v>
      </c>
      <c r="C342" s="28" t="s">
        <v>35</v>
      </c>
      <c r="D342" s="28" t="s">
        <v>82</v>
      </c>
      <c r="E342" s="514" t="s">
        <v>690</v>
      </c>
      <c r="F342" s="28" t="s">
        <v>702</v>
      </c>
      <c r="G342" s="28" t="s">
        <v>51</v>
      </c>
      <c r="H342" s="28" t="s">
        <v>697</v>
      </c>
      <c r="I342" s="28"/>
      <c r="J342" s="28"/>
      <c r="K342" s="28"/>
      <c r="L342" s="28">
        <v>10</v>
      </c>
      <c r="M342" s="536">
        <v>45047</v>
      </c>
      <c r="N342" s="502" t="s">
        <v>304</v>
      </c>
      <c r="O342" s="28" t="s">
        <v>42</v>
      </c>
      <c r="P342" s="28" t="s">
        <v>43</v>
      </c>
      <c r="Q342" s="28" t="s">
        <v>305</v>
      </c>
      <c r="R342" s="28" t="s">
        <v>693</v>
      </c>
      <c r="S342" s="28" t="s">
        <v>307</v>
      </c>
      <c r="T342" s="28">
        <v>20</v>
      </c>
      <c r="U342" s="4" t="s">
        <v>694</v>
      </c>
      <c r="V342" s="4" t="s">
        <v>707</v>
      </c>
      <c r="W342" s="15">
        <v>20</v>
      </c>
      <c r="X342" s="15">
        <v>20</v>
      </c>
      <c r="Y342" s="22">
        <v>1</v>
      </c>
      <c r="Z342" s="22">
        <v>1</v>
      </c>
      <c r="AA342" s="191" t="s">
        <v>383</v>
      </c>
      <c r="AB342" s="4" t="s">
        <v>708</v>
      </c>
      <c r="AC342" s="4" t="s">
        <v>50</v>
      </c>
      <c r="AD342" s="4"/>
      <c r="AE342" s="4"/>
      <c r="AF342" s="541"/>
      <c r="AG342" s="552" t="s">
        <v>709</v>
      </c>
      <c r="AH342" s="308" t="b">
        <f t="shared" si="5"/>
        <v>0</v>
      </c>
    </row>
    <row r="343" s="356" customFormat="1" ht="24" spans="1:34">
      <c r="A343" s="28">
        <v>340</v>
      </c>
      <c r="B343" s="28" t="s">
        <v>34</v>
      </c>
      <c r="C343" s="28" t="s">
        <v>35</v>
      </c>
      <c r="D343" s="28" t="s">
        <v>82</v>
      </c>
      <c r="E343" s="514" t="s">
        <v>275</v>
      </c>
      <c r="F343" s="28" t="s">
        <v>710</v>
      </c>
      <c r="G343" s="28" t="s">
        <v>39</v>
      </c>
      <c r="H343" s="28" t="s">
        <v>711</v>
      </c>
      <c r="I343" s="28">
        <v>8</v>
      </c>
      <c r="J343" s="28">
        <v>41</v>
      </c>
      <c r="K343" s="28">
        <v>9</v>
      </c>
      <c r="L343" s="28"/>
      <c r="M343" s="536">
        <v>45108</v>
      </c>
      <c r="N343" s="502" t="s">
        <v>165</v>
      </c>
      <c r="O343" s="28" t="s">
        <v>42</v>
      </c>
      <c r="P343" s="28" t="s">
        <v>43</v>
      </c>
      <c r="Q343" s="28" t="s">
        <v>305</v>
      </c>
      <c r="R343" s="28" t="s">
        <v>712</v>
      </c>
      <c r="S343" s="28" t="s">
        <v>307</v>
      </c>
      <c r="T343" s="28">
        <v>41</v>
      </c>
      <c r="U343" s="4" t="s">
        <v>713</v>
      </c>
      <c r="V343" s="4" t="s">
        <v>714</v>
      </c>
      <c r="W343" s="15">
        <v>41</v>
      </c>
      <c r="X343" s="15">
        <v>41</v>
      </c>
      <c r="Y343" s="22">
        <v>1</v>
      </c>
      <c r="Z343" s="22">
        <v>1</v>
      </c>
      <c r="AA343" s="191"/>
      <c r="AB343" s="4" t="s">
        <v>708</v>
      </c>
      <c r="AC343" s="4" t="s">
        <v>50</v>
      </c>
      <c r="AD343" s="4"/>
      <c r="AE343" s="4"/>
      <c r="AF343" s="541"/>
      <c r="AG343" s="543"/>
      <c r="AH343" s="308" t="b">
        <f t="shared" si="5"/>
        <v>0</v>
      </c>
    </row>
    <row r="344" s="356" customFormat="1" ht="36" spans="1:34">
      <c r="A344" s="28">
        <v>341</v>
      </c>
      <c r="B344" s="28" t="s">
        <v>34</v>
      </c>
      <c r="C344" s="28" t="s">
        <v>35</v>
      </c>
      <c r="D344" s="28" t="s">
        <v>82</v>
      </c>
      <c r="E344" s="514" t="s">
        <v>275</v>
      </c>
      <c r="F344" s="28" t="s">
        <v>710</v>
      </c>
      <c r="G344" s="28" t="s">
        <v>170</v>
      </c>
      <c r="H344" s="28" t="s">
        <v>715</v>
      </c>
      <c r="I344" s="28">
        <v>14</v>
      </c>
      <c r="J344" s="28">
        <v>96</v>
      </c>
      <c r="K344" s="28">
        <v>9</v>
      </c>
      <c r="L344" s="28"/>
      <c r="M344" s="536">
        <v>45108</v>
      </c>
      <c r="N344" s="502" t="s">
        <v>165</v>
      </c>
      <c r="O344" s="28" t="s">
        <v>42</v>
      </c>
      <c r="P344" s="28" t="s">
        <v>43</v>
      </c>
      <c r="Q344" s="28" t="s">
        <v>305</v>
      </c>
      <c r="R344" s="28" t="s">
        <v>712</v>
      </c>
      <c r="S344" s="28" t="s">
        <v>307</v>
      </c>
      <c r="T344" s="28">
        <v>96</v>
      </c>
      <c r="U344" s="4" t="s">
        <v>713</v>
      </c>
      <c r="V344" s="4" t="s">
        <v>714</v>
      </c>
      <c r="W344" s="15">
        <v>96</v>
      </c>
      <c r="X344" s="15">
        <v>96</v>
      </c>
      <c r="Y344" s="22">
        <v>1</v>
      </c>
      <c r="Z344" s="22">
        <v>1</v>
      </c>
      <c r="AA344" s="191"/>
      <c r="AB344" s="4" t="s">
        <v>708</v>
      </c>
      <c r="AC344" s="4" t="s">
        <v>50</v>
      </c>
      <c r="AD344" s="4"/>
      <c r="AE344" s="4"/>
      <c r="AF344" s="541"/>
      <c r="AG344" s="543"/>
      <c r="AH344" s="308" t="b">
        <f t="shared" si="5"/>
        <v>0</v>
      </c>
    </row>
    <row r="345" s="356" customFormat="1" ht="36" spans="1:34">
      <c r="A345" s="28">
        <v>342</v>
      </c>
      <c r="B345" s="28" t="s">
        <v>34</v>
      </c>
      <c r="C345" s="28" t="s">
        <v>35</v>
      </c>
      <c r="D345" s="28" t="s">
        <v>82</v>
      </c>
      <c r="E345" s="514" t="s">
        <v>275</v>
      </c>
      <c r="F345" s="28" t="s">
        <v>710</v>
      </c>
      <c r="G345" s="28" t="s">
        <v>51</v>
      </c>
      <c r="H345" s="28" t="s">
        <v>716</v>
      </c>
      <c r="I345" s="28"/>
      <c r="J345" s="28"/>
      <c r="K345" s="28"/>
      <c r="L345" s="28">
        <v>23</v>
      </c>
      <c r="M345" s="536">
        <v>45108</v>
      </c>
      <c r="N345" s="502" t="s">
        <v>165</v>
      </c>
      <c r="O345" s="28" t="s">
        <v>42</v>
      </c>
      <c r="P345" s="28" t="s">
        <v>43</v>
      </c>
      <c r="Q345" s="28" t="s">
        <v>305</v>
      </c>
      <c r="R345" s="28" t="s">
        <v>712</v>
      </c>
      <c r="S345" s="28" t="s">
        <v>307</v>
      </c>
      <c r="T345" s="28">
        <v>23</v>
      </c>
      <c r="U345" s="476">
        <v>45083.3534722222</v>
      </c>
      <c r="V345" s="476">
        <v>45083.45</v>
      </c>
      <c r="W345" s="15">
        <v>23</v>
      </c>
      <c r="X345" s="15">
        <v>23</v>
      </c>
      <c r="Y345" s="22">
        <v>1</v>
      </c>
      <c r="Z345" s="22">
        <v>1</v>
      </c>
      <c r="AA345" s="168" t="s">
        <v>717</v>
      </c>
      <c r="AB345" s="4" t="s">
        <v>643</v>
      </c>
      <c r="AC345" s="4" t="s">
        <v>50</v>
      </c>
      <c r="AD345" s="4"/>
      <c r="AE345" s="4"/>
      <c r="AF345" s="541"/>
      <c r="AG345" s="543"/>
      <c r="AH345" s="308" t="b">
        <f t="shared" si="5"/>
        <v>0</v>
      </c>
    </row>
    <row r="346" s="356" customFormat="1" ht="24" spans="1:34">
      <c r="A346" s="28">
        <v>343</v>
      </c>
      <c r="B346" s="28" t="s">
        <v>34</v>
      </c>
      <c r="C346" s="28" t="s">
        <v>35</v>
      </c>
      <c r="D346" s="28" t="s">
        <v>82</v>
      </c>
      <c r="E346" s="514" t="s">
        <v>275</v>
      </c>
      <c r="F346" s="28" t="s">
        <v>718</v>
      </c>
      <c r="G346" s="28" t="s">
        <v>39</v>
      </c>
      <c r="H346" s="28" t="s">
        <v>711</v>
      </c>
      <c r="I346" s="28">
        <v>8</v>
      </c>
      <c r="J346" s="28">
        <v>41</v>
      </c>
      <c r="K346" s="28">
        <v>9</v>
      </c>
      <c r="L346" s="28"/>
      <c r="M346" s="536">
        <v>45108</v>
      </c>
      <c r="N346" s="502" t="s">
        <v>165</v>
      </c>
      <c r="O346" s="28" t="s">
        <v>42</v>
      </c>
      <c r="P346" s="28" t="s">
        <v>43</v>
      </c>
      <c r="Q346" s="28" t="s">
        <v>305</v>
      </c>
      <c r="R346" s="28" t="s">
        <v>712</v>
      </c>
      <c r="S346" s="28" t="s">
        <v>307</v>
      </c>
      <c r="T346" s="28">
        <v>41</v>
      </c>
      <c r="U346" s="4" t="s">
        <v>713</v>
      </c>
      <c r="V346" s="4" t="s">
        <v>713</v>
      </c>
      <c r="W346" s="15">
        <v>41</v>
      </c>
      <c r="X346" s="15">
        <v>41</v>
      </c>
      <c r="Y346" s="22">
        <v>1</v>
      </c>
      <c r="Z346" s="22">
        <v>1</v>
      </c>
      <c r="AA346" s="191"/>
      <c r="AB346" s="4" t="s">
        <v>719</v>
      </c>
      <c r="AC346" s="4" t="s">
        <v>50</v>
      </c>
      <c r="AD346" s="4"/>
      <c r="AE346" s="4"/>
      <c r="AF346" s="541"/>
      <c r="AG346" s="543"/>
      <c r="AH346" s="308" t="b">
        <f t="shared" si="5"/>
        <v>0</v>
      </c>
    </row>
    <row r="347" s="356" customFormat="1" ht="36" spans="1:34">
      <c r="A347" s="28">
        <v>344</v>
      </c>
      <c r="B347" s="28" t="s">
        <v>34</v>
      </c>
      <c r="C347" s="28" t="s">
        <v>35</v>
      </c>
      <c r="D347" s="28" t="s">
        <v>82</v>
      </c>
      <c r="E347" s="514" t="s">
        <v>275</v>
      </c>
      <c r="F347" s="28" t="s">
        <v>718</v>
      </c>
      <c r="G347" s="28" t="s">
        <v>170</v>
      </c>
      <c r="H347" s="28" t="s">
        <v>715</v>
      </c>
      <c r="I347" s="28">
        <v>14</v>
      </c>
      <c r="J347" s="28">
        <v>96</v>
      </c>
      <c r="K347" s="28">
        <v>9</v>
      </c>
      <c r="L347" s="28"/>
      <c r="M347" s="536">
        <v>45108</v>
      </c>
      <c r="N347" s="502" t="s">
        <v>165</v>
      </c>
      <c r="O347" s="28" t="s">
        <v>42</v>
      </c>
      <c r="P347" s="28" t="s">
        <v>43</v>
      </c>
      <c r="Q347" s="28" t="s">
        <v>305</v>
      </c>
      <c r="R347" s="28" t="s">
        <v>712</v>
      </c>
      <c r="S347" s="28" t="s">
        <v>307</v>
      </c>
      <c r="T347" s="28">
        <v>96</v>
      </c>
      <c r="U347" s="4" t="s">
        <v>713</v>
      </c>
      <c r="V347" s="4" t="s">
        <v>713</v>
      </c>
      <c r="W347" s="15">
        <v>96</v>
      </c>
      <c r="X347" s="15">
        <v>96</v>
      </c>
      <c r="Y347" s="22">
        <v>1</v>
      </c>
      <c r="Z347" s="22">
        <v>1</v>
      </c>
      <c r="AA347" s="191"/>
      <c r="AB347" s="4" t="s">
        <v>719</v>
      </c>
      <c r="AC347" s="4" t="s">
        <v>50</v>
      </c>
      <c r="AD347" s="4"/>
      <c r="AE347" s="4"/>
      <c r="AF347" s="541"/>
      <c r="AG347" s="543"/>
      <c r="AH347" s="308" t="b">
        <f t="shared" si="5"/>
        <v>0</v>
      </c>
    </row>
    <row r="348" s="356" customFormat="1" ht="36" spans="1:34">
      <c r="A348" s="28">
        <v>345</v>
      </c>
      <c r="B348" s="28" t="s">
        <v>34</v>
      </c>
      <c r="C348" s="28" t="s">
        <v>35</v>
      </c>
      <c r="D348" s="28" t="s">
        <v>82</v>
      </c>
      <c r="E348" s="514" t="s">
        <v>275</v>
      </c>
      <c r="F348" s="28" t="s">
        <v>718</v>
      </c>
      <c r="G348" s="28" t="s">
        <v>51</v>
      </c>
      <c r="H348" s="28" t="s">
        <v>716</v>
      </c>
      <c r="I348" s="28"/>
      <c r="J348" s="28"/>
      <c r="K348" s="28"/>
      <c r="L348" s="28">
        <v>23</v>
      </c>
      <c r="M348" s="536">
        <v>45108</v>
      </c>
      <c r="N348" s="502" t="s">
        <v>165</v>
      </c>
      <c r="O348" s="28" t="s">
        <v>42</v>
      </c>
      <c r="P348" s="28" t="s">
        <v>43</v>
      </c>
      <c r="Q348" s="28" t="s">
        <v>305</v>
      </c>
      <c r="R348" s="28" t="s">
        <v>712</v>
      </c>
      <c r="S348" s="28" t="s">
        <v>307</v>
      </c>
      <c r="T348" s="28">
        <v>23</v>
      </c>
      <c r="U348" s="476">
        <v>45083.3534722222</v>
      </c>
      <c r="V348" s="476">
        <v>45083.45</v>
      </c>
      <c r="W348" s="15">
        <v>23</v>
      </c>
      <c r="X348" s="15">
        <v>23</v>
      </c>
      <c r="Y348" s="22">
        <v>1</v>
      </c>
      <c r="Z348" s="22">
        <v>1</v>
      </c>
      <c r="AA348" s="168" t="s">
        <v>717</v>
      </c>
      <c r="AB348" s="4" t="s">
        <v>643</v>
      </c>
      <c r="AC348" s="4" t="s">
        <v>50</v>
      </c>
      <c r="AD348" s="4"/>
      <c r="AE348" s="4"/>
      <c r="AF348" s="541"/>
      <c r="AG348" s="543"/>
      <c r="AH348" s="308" t="b">
        <f t="shared" si="5"/>
        <v>0</v>
      </c>
    </row>
    <row r="349" s="356" customFormat="1" ht="36" spans="1:34">
      <c r="A349" s="28">
        <v>346</v>
      </c>
      <c r="B349" s="28" t="s">
        <v>34</v>
      </c>
      <c r="C349" s="28" t="s">
        <v>35</v>
      </c>
      <c r="D349" s="28" t="s">
        <v>228</v>
      </c>
      <c r="E349" s="514" t="s">
        <v>275</v>
      </c>
      <c r="F349" s="28" t="s">
        <v>720</v>
      </c>
      <c r="G349" s="28" t="s">
        <v>39</v>
      </c>
      <c r="H349" s="28" t="s">
        <v>721</v>
      </c>
      <c r="I349" s="28">
        <v>16</v>
      </c>
      <c r="J349" s="28">
        <v>62</v>
      </c>
      <c r="K349" s="28" t="s">
        <v>722</v>
      </c>
      <c r="L349" s="28"/>
      <c r="M349" s="536">
        <v>45108</v>
      </c>
      <c r="N349" s="502" t="s">
        <v>165</v>
      </c>
      <c r="O349" s="28" t="s">
        <v>42</v>
      </c>
      <c r="P349" s="28" t="s">
        <v>43</v>
      </c>
      <c r="Q349" s="28" t="s">
        <v>305</v>
      </c>
      <c r="R349" s="28" t="s">
        <v>723</v>
      </c>
      <c r="S349" s="28" t="s">
        <v>307</v>
      </c>
      <c r="T349" s="28">
        <v>62</v>
      </c>
      <c r="U349" s="476">
        <v>45075.5680555556</v>
      </c>
      <c r="V349" s="476">
        <v>45075.6826388889</v>
      </c>
      <c r="W349" s="15">
        <v>62</v>
      </c>
      <c r="X349" s="15">
        <v>62</v>
      </c>
      <c r="Y349" s="22">
        <v>1</v>
      </c>
      <c r="Z349" s="22">
        <v>1</v>
      </c>
      <c r="AA349" s="168" t="s">
        <v>724</v>
      </c>
      <c r="AB349" s="4" t="s">
        <v>725</v>
      </c>
      <c r="AC349" s="4" t="s">
        <v>50</v>
      </c>
      <c r="AD349" s="4"/>
      <c r="AE349" s="4"/>
      <c r="AF349" s="541"/>
      <c r="AG349" s="543"/>
      <c r="AH349" s="308" t="b">
        <f t="shared" si="5"/>
        <v>0</v>
      </c>
    </row>
    <row r="350" s="356" customFormat="1" ht="24" spans="1:34">
      <c r="A350" s="28">
        <v>347</v>
      </c>
      <c r="B350" s="28" t="s">
        <v>34</v>
      </c>
      <c r="C350" s="28" t="s">
        <v>35</v>
      </c>
      <c r="D350" s="28" t="s">
        <v>228</v>
      </c>
      <c r="E350" s="514" t="s">
        <v>275</v>
      </c>
      <c r="F350" s="28" t="s">
        <v>720</v>
      </c>
      <c r="G350" s="28" t="s">
        <v>170</v>
      </c>
      <c r="H350" s="28" t="s">
        <v>726</v>
      </c>
      <c r="I350" s="28">
        <v>3</v>
      </c>
      <c r="J350" s="28">
        <v>12</v>
      </c>
      <c r="K350" s="28">
        <v>11</v>
      </c>
      <c r="L350" s="28"/>
      <c r="M350" s="536">
        <v>45108</v>
      </c>
      <c r="N350" s="502" t="s">
        <v>165</v>
      </c>
      <c r="O350" s="28" t="s">
        <v>42</v>
      </c>
      <c r="P350" s="28" t="s">
        <v>43</v>
      </c>
      <c r="Q350" s="28" t="s">
        <v>305</v>
      </c>
      <c r="R350" s="28" t="s">
        <v>723</v>
      </c>
      <c r="S350" s="28" t="s">
        <v>307</v>
      </c>
      <c r="T350" s="28">
        <v>12</v>
      </c>
      <c r="U350" s="476">
        <v>45075.5673611111</v>
      </c>
      <c r="V350" s="476">
        <v>45075.6805555556</v>
      </c>
      <c r="W350" s="15">
        <v>12</v>
      </c>
      <c r="X350" s="15">
        <v>12</v>
      </c>
      <c r="Y350" s="22">
        <v>1</v>
      </c>
      <c r="Z350" s="22">
        <v>1</v>
      </c>
      <c r="AA350" s="168" t="s">
        <v>727</v>
      </c>
      <c r="AB350" s="4" t="s">
        <v>728</v>
      </c>
      <c r="AC350" s="4" t="s">
        <v>50</v>
      </c>
      <c r="AD350" s="4"/>
      <c r="AE350" s="4"/>
      <c r="AF350" s="541"/>
      <c r="AG350" s="543"/>
      <c r="AH350" s="308" t="b">
        <f t="shared" si="5"/>
        <v>0</v>
      </c>
    </row>
    <row r="351" s="356" customFormat="1" ht="108" spans="1:34">
      <c r="A351" s="28">
        <v>348</v>
      </c>
      <c r="B351" s="28" t="s">
        <v>34</v>
      </c>
      <c r="C351" s="28" t="s">
        <v>35</v>
      </c>
      <c r="D351" s="28" t="s">
        <v>228</v>
      </c>
      <c r="E351" s="514" t="s">
        <v>275</v>
      </c>
      <c r="F351" s="28" t="s">
        <v>720</v>
      </c>
      <c r="G351" s="28" t="s">
        <v>51</v>
      </c>
      <c r="H351" s="28" t="s">
        <v>729</v>
      </c>
      <c r="I351" s="28"/>
      <c r="J351" s="28"/>
      <c r="K351" s="28"/>
      <c r="L351" s="28">
        <v>44</v>
      </c>
      <c r="M351" s="536">
        <v>45108</v>
      </c>
      <c r="N351" s="502" t="s">
        <v>165</v>
      </c>
      <c r="O351" s="28" t="s">
        <v>42</v>
      </c>
      <c r="P351" s="28" t="s">
        <v>43</v>
      </c>
      <c r="Q351" s="28" t="s">
        <v>305</v>
      </c>
      <c r="R351" s="28" t="s">
        <v>723</v>
      </c>
      <c r="S351" s="28" t="s">
        <v>307</v>
      </c>
      <c r="T351" s="28">
        <v>45</v>
      </c>
      <c r="U351" s="4" t="s">
        <v>730</v>
      </c>
      <c r="V351" s="4" t="s">
        <v>731</v>
      </c>
      <c r="W351" s="15">
        <v>45</v>
      </c>
      <c r="X351" s="15">
        <v>45</v>
      </c>
      <c r="Y351" s="22">
        <v>1</v>
      </c>
      <c r="Z351" s="22">
        <v>1</v>
      </c>
      <c r="AA351" s="191" t="s">
        <v>732</v>
      </c>
      <c r="AB351" s="4" t="s">
        <v>728</v>
      </c>
      <c r="AC351" s="4" t="s">
        <v>50</v>
      </c>
      <c r="AD351" s="4"/>
      <c r="AE351" s="4"/>
      <c r="AF351" s="541"/>
      <c r="AG351" s="543"/>
      <c r="AH351" s="308" t="b">
        <f t="shared" si="5"/>
        <v>0</v>
      </c>
    </row>
    <row r="352" s="356" customFormat="1" ht="24" spans="1:34">
      <c r="A352" s="28">
        <v>349</v>
      </c>
      <c r="B352" s="28" t="s">
        <v>34</v>
      </c>
      <c r="C352" s="28" t="s">
        <v>35</v>
      </c>
      <c r="D352" s="28" t="s">
        <v>228</v>
      </c>
      <c r="E352" s="514" t="s">
        <v>275</v>
      </c>
      <c r="F352" s="28" t="s">
        <v>720</v>
      </c>
      <c r="G352" s="28" t="s">
        <v>174</v>
      </c>
      <c r="H352" s="28" t="s">
        <v>733</v>
      </c>
      <c r="I352" s="28">
        <v>7</v>
      </c>
      <c r="J352" s="28">
        <v>21</v>
      </c>
      <c r="K352" s="28" t="s">
        <v>734</v>
      </c>
      <c r="L352" s="28"/>
      <c r="M352" s="536">
        <v>45108</v>
      </c>
      <c r="N352" s="502" t="s">
        <v>165</v>
      </c>
      <c r="O352" s="28" t="s">
        <v>42</v>
      </c>
      <c r="P352" s="28" t="s">
        <v>43</v>
      </c>
      <c r="Q352" s="28" t="s">
        <v>305</v>
      </c>
      <c r="R352" s="28" t="s">
        <v>723</v>
      </c>
      <c r="S352" s="28" t="s">
        <v>307</v>
      </c>
      <c r="T352" s="28">
        <v>21</v>
      </c>
      <c r="U352" s="4" t="s">
        <v>730</v>
      </c>
      <c r="V352" s="4" t="s">
        <v>731</v>
      </c>
      <c r="W352" s="15">
        <v>21</v>
      </c>
      <c r="X352" s="15">
        <v>21</v>
      </c>
      <c r="Y352" s="22">
        <v>1</v>
      </c>
      <c r="Z352" s="22">
        <v>1</v>
      </c>
      <c r="AA352" s="191" t="s">
        <v>735</v>
      </c>
      <c r="AB352" s="4" t="s">
        <v>736</v>
      </c>
      <c r="AC352" s="4" t="s">
        <v>50</v>
      </c>
      <c r="AD352" s="4"/>
      <c r="AE352" s="4"/>
      <c r="AF352" s="541"/>
      <c r="AG352" s="543"/>
      <c r="AH352" s="308" t="b">
        <f t="shared" si="5"/>
        <v>0</v>
      </c>
    </row>
    <row r="353" s="356" customFormat="1" ht="24" spans="1:34">
      <c r="A353" s="28">
        <v>350</v>
      </c>
      <c r="B353" s="28" t="s">
        <v>34</v>
      </c>
      <c r="C353" s="28" t="s">
        <v>35</v>
      </c>
      <c r="D353" s="28" t="s">
        <v>228</v>
      </c>
      <c r="E353" s="514" t="s">
        <v>275</v>
      </c>
      <c r="F353" s="28" t="s">
        <v>737</v>
      </c>
      <c r="G353" s="28" t="s">
        <v>51</v>
      </c>
      <c r="H353" s="28" t="s">
        <v>541</v>
      </c>
      <c r="I353" s="28"/>
      <c r="J353" s="28"/>
      <c r="K353" s="28"/>
      <c r="L353" s="28">
        <v>3</v>
      </c>
      <c r="M353" s="536">
        <v>45108</v>
      </c>
      <c r="N353" s="502" t="s">
        <v>165</v>
      </c>
      <c r="O353" s="28" t="s">
        <v>42</v>
      </c>
      <c r="P353" s="28" t="s">
        <v>43</v>
      </c>
      <c r="Q353" s="28" t="s">
        <v>305</v>
      </c>
      <c r="R353" s="28" t="s">
        <v>723</v>
      </c>
      <c r="S353" s="28" t="s">
        <v>307</v>
      </c>
      <c r="T353" s="28">
        <v>3</v>
      </c>
      <c r="U353" s="4" t="s">
        <v>738</v>
      </c>
      <c r="V353" s="4" t="s">
        <v>731</v>
      </c>
      <c r="W353" s="15">
        <v>3</v>
      </c>
      <c r="X353" s="15">
        <v>3</v>
      </c>
      <c r="Y353" s="22">
        <v>1</v>
      </c>
      <c r="Z353" s="22">
        <v>1</v>
      </c>
      <c r="AA353" s="191" t="s">
        <v>739</v>
      </c>
      <c r="AB353" s="4" t="s">
        <v>740</v>
      </c>
      <c r="AC353" s="4" t="s">
        <v>50</v>
      </c>
      <c r="AD353" s="4"/>
      <c r="AE353" s="4"/>
      <c r="AF353" s="541"/>
      <c r="AG353" s="543"/>
      <c r="AH353" s="308" t="b">
        <f t="shared" si="5"/>
        <v>0</v>
      </c>
    </row>
    <row r="354" s="356" customFormat="1" ht="24" spans="1:34">
      <c r="A354" s="28">
        <v>351</v>
      </c>
      <c r="B354" s="28" t="s">
        <v>34</v>
      </c>
      <c r="C354" s="28" t="s">
        <v>35</v>
      </c>
      <c r="D354" s="28" t="s">
        <v>228</v>
      </c>
      <c r="E354" s="514" t="s">
        <v>275</v>
      </c>
      <c r="F354" s="28" t="s">
        <v>741</v>
      </c>
      <c r="G354" s="28" t="s">
        <v>51</v>
      </c>
      <c r="H354" s="28" t="s">
        <v>502</v>
      </c>
      <c r="I354" s="28"/>
      <c r="J354" s="28"/>
      <c r="K354" s="28"/>
      <c r="L354" s="28">
        <v>1</v>
      </c>
      <c r="M354" s="536">
        <v>45108</v>
      </c>
      <c r="N354" s="502" t="s">
        <v>165</v>
      </c>
      <c r="O354" s="28" t="s">
        <v>42</v>
      </c>
      <c r="P354" s="28" t="s">
        <v>43</v>
      </c>
      <c r="Q354" s="28" t="s">
        <v>305</v>
      </c>
      <c r="R354" s="28" t="s">
        <v>723</v>
      </c>
      <c r="S354" s="28" t="s">
        <v>307</v>
      </c>
      <c r="T354" s="28">
        <v>1</v>
      </c>
      <c r="U354" s="4" t="s">
        <v>730</v>
      </c>
      <c r="V354" s="4" t="s">
        <v>731</v>
      </c>
      <c r="W354" s="15">
        <v>1</v>
      </c>
      <c r="X354" s="15">
        <v>1</v>
      </c>
      <c r="Y354" s="22">
        <v>1</v>
      </c>
      <c r="Z354" s="22">
        <v>1</v>
      </c>
      <c r="AA354" s="168" t="s">
        <v>742</v>
      </c>
      <c r="AB354" s="4" t="s">
        <v>743</v>
      </c>
      <c r="AC354" s="4" t="s">
        <v>50</v>
      </c>
      <c r="AD354" s="4"/>
      <c r="AE354" s="4"/>
      <c r="AF354" s="541"/>
      <c r="AG354" s="543"/>
      <c r="AH354" s="308" t="b">
        <f t="shared" si="5"/>
        <v>0</v>
      </c>
    </row>
    <row r="355" s="356" customFormat="1" ht="48" spans="1:34">
      <c r="A355" s="28">
        <v>352</v>
      </c>
      <c r="B355" s="28" t="s">
        <v>34</v>
      </c>
      <c r="C355" s="28" t="s">
        <v>35</v>
      </c>
      <c r="D355" s="28" t="s">
        <v>228</v>
      </c>
      <c r="E355" s="514" t="s">
        <v>275</v>
      </c>
      <c r="F355" s="28" t="s">
        <v>744</v>
      </c>
      <c r="G355" s="28" t="s">
        <v>39</v>
      </c>
      <c r="H355" s="28" t="s">
        <v>745</v>
      </c>
      <c r="I355" s="28">
        <v>24</v>
      </c>
      <c r="J355" s="28">
        <v>90</v>
      </c>
      <c r="K355" s="28" t="s">
        <v>722</v>
      </c>
      <c r="L355" s="28"/>
      <c r="M355" s="536">
        <v>45108</v>
      </c>
      <c r="N355" s="502" t="s">
        <v>165</v>
      </c>
      <c r="O355" s="28" t="s">
        <v>42</v>
      </c>
      <c r="P355" s="28" t="s">
        <v>43</v>
      </c>
      <c r="Q355" s="28" t="s">
        <v>305</v>
      </c>
      <c r="R355" s="28" t="s">
        <v>723</v>
      </c>
      <c r="S355" s="28" t="s">
        <v>307</v>
      </c>
      <c r="T355" s="28">
        <v>90</v>
      </c>
      <c r="U355" s="4" t="s">
        <v>746</v>
      </c>
      <c r="V355" s="4" t="s">
        <v>747</v>
      </c>
      <c r="W355" s="15">
        <v>90</v>
      </c>
      <c r="X355" s="15">
        <v>90</v>
      </c>
      <c r="Y355" s="22">
        <v>1</v>
      </c>
      <c r="Z355" s="22">
        <v>1</v>
      </c>
      <c r="AA355" s="191" t="s">
        <v>748</v>
      </c>
      <c r="AB355" s="4" t="s">
        <v>749</v>
      </c>
      <c r="AC355" s="4" t="s">
        <v>50</v>
      </c>
      <c r="AD355" s="4"/>
      <c r="AE355" s="4"/>
      <c r="AF355" s="541"/>
      <c r="AG355" s="543"/>
      <c r="AH355" s="308" t="b">
        <f t="shared" si="5"/>
        <v>0</v>
      </c>
    </row>
    <row r="356" s="356" customFormat="1" ht="24" spans="1:34">
      <c r="A356" s="28">
        <v>353</v>
      </c>
      <c r="B356" s="28" t="s">
        <v>34</v>
      </c>
      <c r="C356" s="28" t="s">
        <v>35</v>
      </c>
      <c r="D356" s="28" t="s">
        <v>228</v>
      </c>
      <c r="E356" s="514" t="s">
        <v>275</v>
      </c>
      <c r="F356" s="28" t="s">
        <v>744</v>
      </c>
      <c r="G356" s="28" t="s">
        <v>170</v>
      </c>
      <c r="H356" s="28" t="s">
        <v>750</v>
      </c>
      <c r="I356" s="28">
        <v>3</v>
      </c>
      <c r="J356" s="28">
        <v>12</v>
      </c>
      <c r="K356" s="28">
        <v>11</v>
      </c>
      <c r="L356" s="28"/>
      <c r="M356" s="536">
        <v>45108</v>
      </c>
      <c r="N356" s="502" t="s">
        <v>165</v>
      </c>
      <c r="O356" s="28" t="s">
        <v>42</v>
      </c>
      <c r="P356" s="28" t="s">
        <v>43</v>
      </c>
      <c r="Q356" s="28" t="s">
        <v>305</v>
      </c>
      <c r="R356" s="28" t="s">
        <v>723</v>
      </c>
      <c r="S356" s="28" t="s">
        <v>307</v>
      </c>
      <c r="T356" s="28">
        <v>12</v>
      </c>
      <c r="U356" s="4" t="s">
        <v>746</v>
      </c>
      <c r="V356" s="4" t="s">
        <v>747</v>
      </c>
      <c r="W356" s="15">
        <v>12</v>
      </c>
      <c r="X356" s="15">
        <v>12</v>
      </c>
      <c r="Y356" s="22">
        <v>1</v>
      </c>
      <c r="Z356" s="22">
        <v>1</v>
      </c>
      <c r="AA356" s="191" t="s">
        <v>751</v>
      </c>
      <c r="AB356" s="4" t="s">
        <v>743</v>
      </c>
      <c r="AC356" s="4" t="s">
        <v>50</v>
      </c>
      <c r="AD356" s="4"/>
      <c r="AE356" s="4"/>
      <c r="AF356" s="541"/>
      <c r="AG356" s="543"/>
      <c r="AH356" s="308" t="b">
        <f t="shared" si="5"/>
        <v>0</v>
      </c>
    </row>
    <row r="357" s="356" customFormat="1" ht="108" spans="1:34">
      <c r="A357" s="28">
        <v>354</v>
      </c>
      <c r="B357" s="28" t="s">
        <v>34</v>
      </c>
      <c r="C357" s="28" t="s">
        <v>35</v>
      </c>
      <c r="D357" s="28" t="s">
        <v>228</v>
      </c>
      <c r="E357" s="514" t="s">
        <v>275</v>
      </c>
      <c r="F357" s="28" t="s">
        <v>744</v>
      </c>
      <c r="G357" s="28" t="s">
        <v>51</v>
      </c>
      <c r="H357" s="28" t="s">
        <v>729</v>
      </c>
      <c r="I357" s="28"/>
      <c r="J357" s="28"/>
      <c r="K357" s="28"/>
      <c r="L357" s="28">
        <v>44</v>
      </c>
      <c r="M357" s="536">
        <v>45108</v>
      </c>
      <c r="N357" s="502" t="s">
        <v>165</v>
      </c>
      <c r="O357" s="28" t="s">
        <v>42</v>
      </c>
      <c r="P357" s="28" t="s">
        <v>43</v>
      </c>
      <c r="Q357" s="28" t="s">
        <v>305</v>
      </c>
      <c r="R357" s="28" t="s">
        <v>723</v>
      </c>
      <c r="S357" s="28" t="s">
        <v>307</v>
      </c>
      <c r="T357" s="28">
        <v>44</v>
      </c>
      <c r="U357" s="4" t="s">
        <v>752</v>
      </c>
      <c r="V357" s="4" t="s">
        <v>753</v>
      </c>
      <c r="W357" s="15">
        <v>44</v>
      </c>
      <c r="X357" s="15">
        <v>44</v>
      </c>
      <c r="Y357" s="22">
        <v>1</v>
      </c>
      <c r="Z357" s="22">
        <v>1</v>
      </c>
      <c r="AA357" s="168" t="s">
        <v>754</v>
      </c>
      <c r="AB357" s="4" t="s">
        <v>755</v>
      </c>
      <c r="AC357" s="4" t="s">
        <v>50</v>
      </c>
      <c r="AD357" s="4"/>
      <c r="AE357" s="4"/>
      <c r="AF357" s="541"/>
      <c r="AG357" s="543"/>
      <c r="AH357" s="308" t="b">
        <f t="shared" si="5"/>
        <v>0</v>
      </c>
    </row>
    <row r="358" s="356" customFormat="1" ht="36" spans="1:34">
      <c r="A358" s="28">
        <v>355</v>
      </c>
      <c r="B358" s="28" t="s">
        <v>34</v>
      </c>
      <c r="C358" s="28" t="s">
        <v>35</v>
      </c>
      <c r="D358" s="28" t="s">
        <v>228</v>
      </c>
      <c r="E358" s="514" t="s">
        <v>275</v>
      </c>
      <c r="F358" s="28" t="s">
        <v>744</v>
      </c>
      <c r="G358" s="28" t="s">
        <v>174</v>
      </c>
      <c r="H358" s="28" t="s">
        <v>756</v>
      </c>
      <c r="I358" s="28">
        <v>12</v>
      </c>
      <c r="J358" s="28">
        <v>28</v>
      </c>
      <c r="K358" s="28" t="s">
        <v>757</v>
      </c>
      <c r="L358" s="28"/>
      <c r="M358" s="536">
        <v>45108</v>
      </c>
      <c r="N358" s="502" t="s">
        <v>165</v>
      </c>
      <c r="O358" s="28" t="s">
        <v>42</v>
      </c>
      <c r="P358" s="28" t="s">
        <v>43</v>
      </c>
      <c r="Q358" s="28" t="s">
        <v>305</v>
      </c>
      <c r="R358" s="28" t="s">
        <v>723</v>
      </c>
      <c r="S358" s="28" t="s">
        <v>307</v>
      </c>
      <c r="T358" s="28">
        <v>28</v>
      </c>
      <c r="U358" s="4" t="s">
        <v>752</v>
      </c>
      <c r="V358" s="4" t="s">
        <v>753</v>
      </c>
      <c r="W358" s="15">
        <v>28</v>
      </c>
      <c r="X358" s="15">
        <v>28</v>
      </c>
      <c r="Y358" s="22">
        <v>1</v>
      </c>
      <c r="Z358" s="22">
        <v>1</v>
      </c>
      <c r="AA358" s="191" t="s">
        <v>758</v>
      </c>
      <c r="AB358" s="4" t="s">
        <v>759</v>
      </c>
      <c r="AC358" s="4" t="s">
        <v>50</v>
      </c>
      <c r="AD358" s="4"/>
      <c r="AE358" s="4"/>
      <c r="AF358" s="541"/>
      <c r="AG358" s="543"/>
      <c r="AH358" s="308" t="b">
        <f t="shared" si="5"/>
        <v>0</v>
      </c>
    </row>
    <row r="359" s="356" customFormat="1" ht="24" spans="1:34">
      <c r="A359" s="28">
        <v>356</v>
      </c>
      <c r="B359" s="28" t="s">
        <v>34</v>
      </c>
      <c r="C359" s="28" t="s">
        <v>35</v>
      </c>
      <c r="D359" s="28" t="s">
        <v>228</v>
      </c>
      <c r="E359" s="514" t="s">
        <v>275</v>
      </c>
      <c r="F359" s="28" t="s">
        <v>760</v>
      </c>
      <c r="G359" s="28" t="s">
        <v>51</v>
      </c>
      <c r="H359" s="28" t="s">
        <v>541</v>
      </c>
      <c r="I359" s="28"/>
      <c r="J359" s="28"/>
      <c r="K359" s="28"/>
      <c r="L359" s="28">
        <v>3</v>
      </c>
      <c r="M359" s="536">
        <v>45108</v>
      </c>
      <c r="N359" s="502" t="s">
        <v>165</v>
      </c>
      <c r="O359" s="28" t="s">
        <v>42</v>
      </c>
      <c r="P359" s="28" t="s">
        <v>43</v>
      </c>
      <c r="Q359" s="28" t="s">
        <v>305</v>
      </c>
      <c r="R359" s="28" t="s">
        <v>723</v>
      </c>
      <c r="S359" s="28" t="s">
        <v>307</v>
      </c>
      <c r="T359" s="28">
        <v>3</v>
      </c>
      <c r="U359" s="4" t="s">
        <v>752</v>
      </c>
      <c r="V359" s="4" t="s">
        <v>753</v>
      </c>
      <c r="W359" s="15">
        <v>3</v>
      </c>
      <c r="X359" s="15">
        <v>3</v>
      </c>
      <c r="Y359" s="22">
        <v>1</v>
      </c>
      <c r="Z359" s="22">
        <v>1</v>
      </c>
      <c r="AA359" s="168" t="s">
        <v>761</v>
      </c>
      <c r="AB359" s="4" t="s">
        <v>762</v>
      </c>
      <c r="AC359" s="4" t="s">
        <v>50</v>
      </c>
      <c r="AD359" s="4"/>
      <c r="AE359" s="4"/>
      <c r="AF359" s="541"/>
      <c r="AG359" s="543"/>
      <c r="AH359" s="308" t="b">
        <f t="shared" si="5"/>
        <v>0</v>
      </c>
    </row>
    <row r="360" s="356" customFormat="1" ht="24" spans="1:34">
      <c r="A360" s="28">
        <v>357</v>
      </c>
      <c r="B360" s="28" t="s">
        <v>34</v>
      </c>
      <c r="C360" s="28" t="s">
        <v>35</v>
      </c>
      <c r="D360" s="28" t="s">
        <v>228</v>
      </c>
      <c r="E360" s="514" t="s">
        <v>275</v>
      </c>
      <c r="F360" s="28" t="s">
        <v>763</v>
      </c>
      <c r="G360" s="28" t="s">
        <v>51</v>
      </c>
      <c r="H360" s="28" t="s">
        <v>502</v>
      </c>
      <c r="I360" s="28"/>
      <c r="J360" s="28"/>
      <c r="K360" s="28"/>
      <c r="L360" s="28">
        <v>1</v>
      </c>
      <c r="M360" s="536">
        <v>45108</v>
      </c>
      <c r="N360" s="502" t="s">
        <v>165</v>
      </c>
      <c r="O360" s="28" t="s">
        <v>42</v>
      </c>
      <c r="P360" s="28" t="s">
        <v>43</v>
      </c>
      <c r="Q360" s="28" t="s">
        <v>305</v>
      </c>
      <c r="R360" s="28" t="s">
        <v>723</v>
      </c>
      <c r="S360" s="28" t="s">
        <v>307</v>
      </c>
      <c r="T360" s="28">
        <v>1</v>
      </c>
      <c r="U360" s="4" t="s">
        <v>764</v>
      </c>
      <c r="V360" s="4" t="s">
        <v>765</v>
      </c>
      <c r="W360" s="15">
        <v>1</v>
      </c>
      <c r="X360" s="15">
        <v>1</v>
      </c>
      <c r="Y360" s="22">
        <v>1</v>
      </c>
      <c r="Z360" s="22">
        <v>1</v>
      </c>
      <c r="AA360" s="168" t="s">
        <v>766</v>
      </c>
      <c r="AB360" s="4" t="s">
        <v>759</v>
      </c>
      <c r="AC360" s="4" t="s">
        <v>50</v>
      </c>
      <c r="AD360" s="4"/>
      <c r="AE360" s="4"/>
      <c r="AF360" s="541"/>
      <c r="AG360" s="543"/>
      <c r="AH360" s="308" t="b">
        <f t="shared" si="5"/>
        <v>0</v>
      </c>
    </row>
    <row r="361" s="356" customFormat="1" ht="24" spans="1:34">
      <c r="A361" s="28">
        <v>358</v>
      </c>
      <c r="B361" s="28" t="s">
        <v>34</v>
      </c>
      <c r="C361" s="28" t="s">
        <v>35</v>
      </c>
      <c r="D361" s="28" t="s">
        <v>228</v>
      </c>
      <c r="E361" s="514" t="s">
        <v>337</v>
      </c>
      <c r="F361" s="28" t="s">
        <v>767</v>
      </c>
      <c r="G361" s="28" t="s">
        <v>39</v>
      </c>
      <c r="H361" s="168" t="s">
        <v>768</v>
      </c>
      <c r="I361" s="28">
        <v>14</v>
      </c>
      <c r="J361" s="28">
        <v>44</v>
      </c>
      <c r="K361" s="28">
        <v>17</v>
      </c>
      <c r="L361" s="28"/>
      <c r="M361" s="536">
        <v>45108</v>
      </c>
      <c r="N361" s="502" t="s">
        <v>165</v>
      </c>
      <c r="O361" s="28" t="s">
        <v>42</v>
      </c>
      <c r="P361" s="28" t="s">
        <v>43</v>
      </c>
      <c r="Q361" s="28" t="s">
        <v>305</v>
      </c>
      <c r="R361" s="28" t="s">
        <v>769</v>
      </c>
      <c r="S361" s="28" t="s">
        <v>307</v>
      </c>
      <c r="T361" s="28">
        <v>44</v>
      </c>
      <c r="U361" s="4" t="s">
        <v>770</v>
      </c>
      <c r="V361" s="4" t="s">
        <v>771</v>
      </c>
      <c r="W361" s="15">
        <v>44</v>
      </c>
      <c r="X361" s="15">
        <v>44</v>
      </c>
      <c r="Y361" s="22">
        <v>1</v>
      </c>
      <c r="Z361" s="22">
        <v>1</v>
      </c>
      <c r="AA361" s="191"/>
      <c r="AB361" s="4" t="s">
        <v>762</v>
      </c>
      <c r="AC361" s="4" t="s">
        <v>50</v>
      </c>
      <c r="AD361" s="4"/>
      <c r="AE361" s="4"/>
      <c r="AF361" s="541"/>
      <c r="AG361" s="543"/>
      <c r="AH361" s="308" t="b">
        <f t="shared" si="5"/>
        <v>0</v>
      </c>
    </row>
    <row r="362" s="356" customFormat="1" ht="36" spans="1:34">
      <c r="A362" s="28">
        <v>359</v>
      </c>
      <c r="B362" s="28" t="s">
        <v>34</v>
      </c>
      <c r="C362" s="28" t="s">
        <v>35</v>
      </c>
      <c r="D362" s="28" t="s">
        <v>228</v>
      </c>
      <c r="E362" s="514" t="s">
        <v>337</v>
      </c>
      <c r="F362" s="28" t="s">
        <v>767</v>
      </c>
      <c r="G362" s="28" t="s">
        <v>170</v>
      </c>
      <c r="H362" s="28" t="s">
        <v>772</v>
      </c>
      <c r="I362" s="28">
        <v>19</v>
      </c>
      <c r="J362" s="28">
        <v>53</v>
      </c>
      <c r="K362" s="28">
        <v>17</v>
      </c>
      <c r="L362" s="28"/>
      <c r="M362" s="536">
        <v>45108</v>
      </c>
      <c r="N362" s="502" t="s">
        <v>165</v>
      </c>
      <c r="O362" s="28" t="s">
        <v>42</v>
      </c>
      <c r="P362" s="28" t="s">
        <v>43</v>
      </c>
      <c r="Q362" s="28" t="s">
        <v>305</v>
      </c>
      <c r="R362" s="28" t="s">
        <v>769</v>
      </c>
      <c r="S362" s="28" t="s">
        <v>307</v>
      </c>
      <c r="T362" s="28">
        <v>53</v>
      </c>
      <c r="U362" s="4" t="s">
        <v>770</v>
      </c>
      <c r="V362" s="4" t="s">
        <v>771</v>
      </c>
      <c r="W362" s="15">
        <v>53</v>
      </c>
      <c r="X362" s="15">
        <v>53</v>
      </c>
      <c r="Y362" s="22">
        <v>1</v>
      </c>
      <c r="Z362" s="22">
        <v>1</v>
      </c>
      <c r="AA362" s="191"/>
      <c r="AB362" s="4" t="s">
        <v>773</v>
      </c>
      <c r="AC362" s="4" t="s">
        <v>50</v>
      </c>
      <c r="AD362" s="4"/>
      <c r="AE362" s="4"/>
      <c r="AF362" s="541"/>
      <c r="AG362" s="543"/>
      <c r="AH362" s="308" t="b">
        <f t="shared" si="5"/>
        <v>0</v>
      </c>
    </row>
    <row r="363" s="356" customFormat="1" ht="192" spans="1:34">
      <c r="A363" s="28">
        <v>360</v>
      </c>
      <c r="B363" s="28" t="s">
        <v>34</v>
      </c>
      <c r="C363" s="28" t="s">
        <v>35</v>
      </c>
      <c r="D363" s="28" t="s">
        <v>228</v>
      </c>
      <c r="E363" s="514" t="s">
        <v>337</v>
      </c>
      <c r="F363" s="28" t="s">
        <v>767</v>
      </c>
      <c r="G363" s="28" t="s">
        <v>51</v>
      </c>
      <c r="H363" s="28" t="s">
        <v>774</v>
      </c>
      <c r="I363" s="28"/>
      <c r="J363" s="28"/>
      <c r="K363" s="28"/>
      <c r="L363" s="28">
        <v>59</v>
      </c>
      <c r="M363" s="536">
        <v>45108</v>
      </c>
      <c r="N363" s="502" t="s">
        <v>165</v>
      </c>
      <c r="O363" s="28" t="s">
        <v>42</v>
      </c>
      <c r="P363" s="28" t="s">
        <v>43</v>
      </c>
      <c r="Q363" s="28" t="s">
        <v>305</v>
      </c>
      <c r="R363" s="28" t="s">
        <v>769</v>
      </c>
      <c r="S363" s="28" t="s">
        <v>307</v>
      </c>
      <c r="T363" s="28">
        <v>59</v>
      </c>
      <c r="U363" s="4" t="s">
        <v>775</v>
      </c>
      <c r="V363" s="4" t="s">
        <v>776</v>
      </c>
      <c r="W363" s="15">
        <v>59</v>
      </c>
      <c r="X363" s="15">
        <v>59</v>
      </c>
      <c r="Y363" s="22">
        <v>1</v>
      </c>
      <c r="Z363" s="22">
        <v>1</v>
      </c>
      <c r="AA363" s="191"/>
      <c r="AB363" s="4" t="s">
        <v>777</v>
      </c>
      <c r="AC363" s="4" t="s">
        <v>50</v>
      </c>
      <c r="AD363" s="4"/>
      <c r="AE363" s="4"/>
      <c r="AF363" s="541"/>
      <c r="AG363" s="543"/>
      <c r="AH363" s="308" t="b">
        <f t="shared" si="5"/>
        <v>0</v>
      </c>
    </row>
    <row r="364" s="356" customFormat="1" ht="36" spans="1:34">
      <c r="A364" s="28">
        <v>361</v>
      </c>
      <c r="B364" s="28" t="s">
        <v>34</v>
      </c>
      <c r="C364" s="28" t="s">
        <v>35</v>
      </c>
      <c r="D364" s="28" t="s">
        <v>228</v>
      </c>
      <c r="E364" s="514" t="s">
        <v>337</v>
      </c>
      <c r="F364" s="28" t="s">
        <v>767</v>
      </c>
      <c r="G364" s="28" t="s">
        <v>174</v>
      </c>
      <c r="H364" s="28" t="s">
        <v>778</v>
      </c>
      <c r="I364" s="28">
        <v>7</v>
      </c>
      <c r="J364" s="28">
        <v>19</v>
      </c>
      <c r="K364" s="28" t="s">
        <v>779</v>
      </c>
      <c r="L364" s="28"/>
      <c r="M364" s="536">
        <v>45108</v>
      </c>
      <c r="N364" s="502" t="s">
        <v>165</v>
      </c>
      <c r="O364" s="28" t="s">
        <v>42</v>
      </c>
      <c r="P364" s="28" t="s">
        <v>43</v>
      </c>
      <c r="Q364" s="28" t="s">
        <v>305</v>
      </c>
      <c r="R364" s="28" t="s">
        <v>769</v>
      </c>
      <c r="S364" s="28" t="s">
        <v>307</v>
      </c>
      <c r="T364" s="28">
        <v>19</v>
      </c>
      <c r="U364" s="4" t="s">
        <v>780</v>
      </c>
      <c r="V364" s="4" t="s">
        <v>781</v>
      </c>
      <c r="W364" s="15">
        <v>19</v>
      </c>
      <c r="X364" s="15">
        <v>19</v>
      </c>
      <c r="Y364" s="22">
        <v>1</v>
      </c>
      <c r="Z364" s="22">
        <v>1</v>
      </c>
      <c r="AA364" s="191"/>
      <c r="AB364" s="4" t="s">
        <v>782</v>
      </c>
      <c r="AC364" s="4" t="s">
        <v>50</v>
      </c>
      <c r="AD364" s="4"/>
      <c r="AE364" s="4"/>
      <c r="AF364" s="541"/>
      <c r="AG364" s="543"/>
      <c r="AH364" s="308" t="b">
        <f t="shared" si="5"/>
        <v>0</v>
      </c>
    </row>
    <row r="365" s="356" customFormat="1" ht="24" spans="1:34">
      <c r="A365" s="28">
        <v>362</v>
      </c>
      <c r="B365" s="28" t="s">
        <v>34</v>
      </c>
      <c r="C365" s="28" t="s">
        <v>35</v>
      </c>
      <c r="D365" s="28" t="s">
        <v>228</v>
      </c>
      <c r="E365" s="514" t="s">
        <v>337</v>
      </c>
      <c r="F365" s="28" t="s">
        <v>783</v>
      </c>
      <c r="G365" s="28" t="s">
        <v>170</v>
      </c>
      <c r="H365" s="168" t="s">
        <v>784</v>
      </c>
      <c r="I365" s="28">
        <v>5</v>
      </c>
      <c r="J365" s="28">
        <v>14</v>
      </c>
      <c r="K365" s="28">
        <v>13</v>
      </c>
      <c r="L365" s="28"/>
      <c r="M365" s="536">
        <v>45108</v>
      </c>
      <c r="N365" s="502" t="s">
        <v>165</v>
      </c>
      <c r="O365" s="28" t="s">
        <v>42</v>
      </c>
      <c r="P365" s="28" t="s">
        <v>43</v>
      </c>
      <c r="Q365" s="28" t="s">
        <v>305</v>
      </c>
      <c r="R365" s="28" t="s">
        <v>769</v>
      </c>
      <c r="S365" s="28" t="s">
        <v>307</v>
      </c>
      <c r="T365" s="28">
        <v>14</v>
      </c>
      <c r="U365" s="4" t="s">
        <v>770</v>
      </c>
      <c r="V365" s="4" t="s">
        <v>785</v>
      </c>
      <c r="W365" s="15">
        <v>14</v>
      </c>
      <c r="X365" s="15">
        <v>14</v>
      </c>
      <c r="Y365" s="22">
        <v>1</v>
      </c>
      <c r="Z365" s="22">
        <v>1</v>
      </c>
      <c r="AA365" s="168" t="s">
        <v>786</v>
      </c>
      <c r="AB365" s="4" t="s">
        <v>782</v>
      </c>
      <c r="AC365" s="4" t="s">
        <v>50</v>
      </c>
      <c r="AD365" s="4"/>
      <c r="AE365" s="4"/>
      <c r="AF365" s="541"/>
      <c r="AG365" s="543"/>
      <c r="AH365" s="308" t="b">
        <f t="shared" si="5"/>
        <v>0</v>
      </c>
    </row>
    <row r="366" s="356" customFormat="1" ht="24" spans="1:34">
      <c r="A366" s="28">
        <v>363</v>
      </c>
      <c r="B366" s="28" t="s">
        <v>34</v>
      </c>
      <c r="C366" s="28" t="s">
        <v>35</v>
      </c>
      <c r="D366" s="28" t="s">
        <v>228</v>
      </c>
      <c r="E366" s="514" t="s">
        <v>337</v>
      </c>
      <c r="F366" s="28" t="s">
        <v>783</v>
      </c>
      <c r="G366" s="28" t="s">
        <v>51</v>
      </c>
      <c r="H366" s="28" t="s">
        <v>787</v>
      </c>
      <c r="I366" s="28"/>
      <c r="J366" s="28"/>
      <c r="K366" s="28"/>
      <c r="L366" s="28">
        <v>5</v>
      </c>
      <c r="M366" s="536">
        <v>45108</v>
      </c>
      <c r="N366" s="502" t="s">
        <v>165</v>
      </c>
      <c r="O366" s="28" t="s">
        <v>42</v>
      </c>
      <c r="P366" s="28" t="s">
        <v>43</v>
      </c>
      <c r="Q366" s="28" t="s">
        <v>305</v>
      </c>
      <c r="R366" s="28" t="s">
        <v>769</v>
      </c>
      <c r="S366" s="28" t="s">
        <v>307</v>
      </c>
      <c r="T366" s="28">
        <v>5</v>
      </c>
      <c r="U366" s="4" t="s">
        <v>770</v>
      </c>
      <c r="V366" s="4" t="s">
        <v>785</v>
      </c>
      <c r="W366" s="15">
        <v>5</v>
      </c>
      <c r="X366" s="15">
        <v>5</v>
      </c>
      <c r="Y366" s="22">
        <v>1</v>
      </c>
      <c r="Z366" s="22">
        <v>1</v>
      </c>
      <c r="AA366" s="191" t="s">
        <v>788</v>
      </c>
      <c r="AB366" s="4" t="s">
        <v>789</v>
      </c>
      <c r="AC366" s="4" t="s">
        <v>50</v>
      </c>
      <c r="AD366" s="4"/>
      <c r="AE366" s="4"/>
      <c r="AF366" s="541"/>
      <c r="AG366" s="543"/>
      <c r="AH366" s="308" t="b">
        <f t="shared" si="5"/>
        <v>0</v>
      </c>
    </row>
    <row r="367" s="356" customFormat="1" ht="24" spans="1:34">
      <c r="A367" s="28">
        <v>364</v>
      </c>
      <c r="B367" s="28" t="s">
        <v>34</v>
      </c>
      <c r="C367" s="28" t="s">
        <v>35</v>
      </c>
      <c r="D367" s="28" t="s">
        <v>228</v>
      </c>
      <c r="E367" s="514" t="s">
        <v>337</v>
      </c>
      <c r="F367" s="28" t="s">
        <v>783</v>
      </c>
      <c r="G367" s="28" t="s">
        <v>174</v>
      </c>
      <c r="H367" s="28" t="s">
        <v>790</v>
      </c>
      <c r="I367" s="28">
        <v>4</v>
      </c>
      <c r="J367" s="28">
        <v>10</v>
      </c>
      <c r="K367" s="28">
        <v>9</v>
      </c>
      <c r="L367" s="28"/>
      <c r="M367" s="536">
        <v>45108</v>
      </c>
      <c r="N367" s="502" t="s">
        <v>165</v>
      </c>
      <c r="O367" s="28" t="s">
        <v>42</v>
      </c>
      <c r="P367" s="28" t="s">
        <v>43</v>
      </c>
      <c r="Q367" s="28" t="s">
        <v>305</v>
      </c>
      <c r="R367" s="28" t="s">
        <v>769</v>
      </c>
      <c r="S367" s="28" t="s">
        <v>307</v>
      </c>
      <c r="T367" s="28">
        <v>10</v>
      </c>
      <c r="U367" s="4" t="s">
        <v>780</v>
      </c>
      <c r="V367" s="4" t="s">
        <v>781</v>
      </c>
      <c r="W367" s="15">
        <v>10</v>
      </c>
      <c r="X367" s="15">
        <v>10</v>
      </c>
      <c r="Y367" s="22">
        <v>1</v>
      </c>
      <c r="Z367" s="22">
        <v>1</v>
      </c>
      <c r="AA367" s="191" t="s">
        <v>791</v>
      </c>
      <c r="AB367" s="4" t="s">
        <v>792</v>
      </c>
      <c r="AC367" s="4" t="s">
        <v>50</v>
      </c>
      <c r="AD367" s="4"/>
      <c r="AE367" s="4"/>
      <c r="AF367" s="541"/>
      <c r="AG367" s="543"/>
      <c r="AH367" s="308" t="b">
        <f t="shared" si="5"/>
        <v>0</v>
      </c>
    </row>
    <row r="368" s="356" customFormat="1" ht="24" spans="1:34">
      <c r="A368" s="28">
        <v>365</v>
      </c>
      <c r="B368" s="28" t="s">
        <v>34</v>
      </c>
      <c r="C368" s="28" t="s">
        <v>35</v>
      </c>
      <c r="D368" s="28" t="s">
        <v>228</v>
      </c>
      <c r="E368" s="514" t="s">
        <v>337</v>
      </c>
      <c r="F368" s="28" t="s">
        <v>793</v>
      </c>
      <c r="G368" s="28" t="s">
        <v>51</v>
      </c>
      <c r="H368" s="28" t="s">
        <v>502</v>
      </c>
      <c r="I368" s="28"/>
      <c r="J368" s="28"/>
      <c r="K368" s="28"/>
      <c r="L368" s="28">
        <v>1</v>
      </c>
      <c r="M368" s="536">
        <v>45108</v>
      </c>
      <c r="N368" s="502" t="s">
        <v>165</v>
      </c>
      <c r="O368" s="28" t="s">
        <v>42</v>
      </c>
      <c r="P368" s="28" t="s">
        <v>43</v>
      </c>
      <c r="Q368" s="28" t="s">
        <v>305</v>
      </c>
      <c r="R368" s="28" t="s">
        <v>769</v>
      </c>
      <c r="S368" s="28" t="s">
        <v>307</v>
      </c>
      <c r="T368" s="28">
        <v>1</v>
      </c>
      <c r="U368" s="4" t="s">
        <v>794</v>
      </c>
      <c r="V368" s="4" t="s">
        <v>795</v>
      </c>
      <c r="W368" s="15">
        <v>1</v>
      </c>
      <c r="X368" s="15">
        <v>1</v>
      </c>
      <c r="Y368" s="22">
        <v>1</v>
      </c>
      <c r="Z368" s="22">
        <v>1</v>
      </c>
      <c r="AA368" s="168" t="s">
        <v>796</v>
      </c>
      <c r="AB368" s="4" t="s">
        <v>797</v>
      </c>
      <c r="AC368" s="4" t="s">
        <v>50</v>
      </c>
      <c r="AD368" s="4"/>
      <c r="AE368" s="4"/>
      <c r="AF368" s="541"/>
      <c r="AG368" s="543"/>
      <c r="AH368" s="308" t="b">
        <f t="shared" si="5"/>
        <v>0</v>
      </c>
    </row>
    <row r="369" s="356" customFormat="1" ht="24" spans="1:34">
      <c r="A369" s="28">
        <v>366</v>
      </c>
      <c r="B369" s="28" t="s">
        <v>34</v>
      </c>
      <c r="C369" s="28" t="s">
        <v>35</v>
      </c>
      <c r="D369" s="28" t="s">
        <v>228</v>
      </c>
      <c r="E369" s="514" t="s">
        <v>337</v>
      </c>
      <c r="F369" s="28" t="s">
        <v>798</v>
      </c>
      <c r="G369" s="28" t="s">
        <v>51</v>
      </c>
      <c r="H369" s="28" t="s">
        <v>561</v>
      </c>
      <c r="I369" s="28"/>
      <c r="J369" s="28"/>
      <c r="K369" s="28"/>
      <c r="L369" s="28">
        <v>2</v>
      </c>
      <c r="M369" s="536">
        <v>45108</v>
      </c>
      <c r="N369" s="502" t="s">
        <v>165</v>
      </c>
      <c r="O369" s="28" t="s">
        <v>42</v>
      </c>
      <c r="P369" s="28" t="s">
        <v>43</v>
      </c>
      <c r="Q369" s="28" t="s">
        <v>305</v>
      </c>
      <c r="R369" s="28" t="s">
        <v>769</v>
      </c>
      <c r="S369" s="28" t="s">
        <v>307</v>
      </c>
      <c r="T369" s="28">
        <v>2</v>
      </c>
      <c r="U369" s="4" t="s">
        <v>799</v>
      </c>
      <c r="V369" s="4" t="s">
        <v>800</v>
      </c>
      <c r="W369" s="15">
        <v>2</v>
      </c>
      <c r="X369" s="15">
        <v>2</v>
      </c>
      <c r="Y369" s="22">
        <v>1</v>
      </c>
      <c r="Z369" s="22">
        <v>1</v>
      </c>
      <c r="AA369" s="191" t="s">
        <v>801</v>
      </c>
      <c r="AB369" s="4" t="s">
        <v>802</v>
      </c>
      <c r="AC369" s="4" t="s">
        <v>50</v>
      </c>
      <c r="AD369" s="4"/>
      <c r="AE369" s="4"/>
      <c r="AF369" s="541"/>
      <c r="AG369" s="543"/>
      <c r="AH369" s="308" t="b">
        <f t="shared" si="5"/>
        <v>0</v>
      </c>
    </row>
    <row r="370" s="356" customFormat="1" ht="36" spans="1:34">
      <c r="A370" s="28">
        <v>367</v>
      </c>
      <c r="B370" s="28" t="s">
        <v>34</v>
      </c>
      <c r="C370" s="28" t="s">
        <v>35</v>
      </c>
      <c r="D370" s="28" t="s">
        <v>228</v>
      </c>
      <c r="E370" s="514" t="s">
        <v>275</v>
      </c>
      <c r="F370" s="28" t="s">
        <v>803</v>
      </c>
      <c r="G370" s="28" t="s">
        <v>39</v>
      </c>
      <c r="H370" s="28" t="s">
        <v>804</v>
      </c>
      <c r="I370" s="28">
        <v>22</v>
      </c>
      <c r="J370" s="28">
        <v>108</v>
      </c>
      <c r="K370" s="28" t="s">
        <v>805</v>
      </c>
      <c r="L370" s="28"/>
      <c r="M370" s="536">
        <v>45139</v>
      </c>
      <c r="N370" s="502" t="s">
        <v>97</v>
      </c>
      <c r="O370" s="28" t="s">
        <v>42</v>
      </c>
      <c r="P370" s="28" t="s">
        <v>43</v>
      </c>
      <c r="Q370" s="28" t="s">
        <v>305</v>
      </c>
      <c r="R370" s="28" t="s">
        <v>806</v>
      </c>
      <c r="S370" s="28" t="s">
        <v>307</v>
      </c>
      <c r="T370" s="28">
        <v>108</v>
      </c>
      <c r="U370" s="4" t="s">
        <v>807</v>
      </c>
      <c r="V370" s="4" t="s">
        <v>808</v>
      </c>
      <c r="W370" s="15">
        <v>108</v>
      </c>
      <c r="X370" s="15">
        <v>108</v>
      </c>
      <c r="Y370" s="22">
        <v>1</v>
      </c>
      <c r="Z370" s="22">
        <v>1</v>
      </c>
      <c r="AA370" s="191"/>
      <c r="AB370" s="4" t="s">
        <v>802</v>
      </c>
      <c r="AC370" s="4" t="s">
        <v>50</v>
      </c>
      <c r="AD370" s="4"/>
      <c r="AE370" s="4"/>
      <c r="AF370" s="541"/>
      <c r="AG370" s="543"/>
      <c r="AH370" s="308" t="b">
        <f t="shared" si="5"/>
        <v>0</v>
      </c>
    </row>
    <row r="371" s="356" customFormat="1" ht="36" spans="1:34">
      <c r="A371" s="28">
        <v>368</v>
      </c>
      <c r="B371" s="28" t="s">
        <v>34</v>
      </c>
      <c r="C371" s="28" t="s">
        <v>35</v>
      </c>
      <c r="D371" s="28" t="s">
        <v>228</v>
      </c>
      <c r="E371" s="514" t="s">
        <v>275</v>
      </c>
      <c r="F371" s="28" t="s">
        <v>803</v>
      </c>
      <c r="G371" s="28" t="s">
        <v>170</v>
      </c>
      <c r="H371" s="28" t="s">
        <v>809</v>
      </c>
      <c r="I371" s="28">
        <v>30</v>
      </c>
      <c r="J371" s="28">
        <v>108</v>
      </c>
      <c r="K371" s="28">
        <v>7</v>
      </c>
      <c r="L371" s="28"/>
      <c r="M371" s="536">
        <v>45139</v>
      </c>
      <c r="N371" s="502" t="s">
        <v>97</v>
      </c>
      <c r="O371" s="28" t="s">
        <v>42</v>
      </c>
      <c r="P371" s="28" t="s">
        <v>43</v>
      </c>
      <c r="Q371" s="28" t="s">
        <v>305</v>
      </c>
      <c r="R371" s="28" t="s">
        <v>806</v>
      </c>
      <c r="S371" s="28" t="s">
        <v>307</v>
      </c>
      <c r="T371" s="28">
        <v>108</v>
      </c>
      <c r="U371" s="4" t="s">
        <v>807</v>
      </c>
      <c r="V371" s="4" t="s">
        <v>808</v>
      </c>
      <c r="W371" s="15">
        <v>108</v>
      </c>
      <c r="X371" s="15">
        <v>108</v>
      </c>
      <c r="Y371" s="22">
        <v>1</v>
      </c>
      <c r="Z371" s="22">
        <v>1</v>
      </c>
      <c r="AA371" s="191"/>
      <c r="AB371" s="4" t="s">
        <v>810</v>
      </c>
      <c r="AC371" s="4" t="s">
        <v>50</v>
      </c>
      <c r="AD371" s="4"/>
      <c r="AE371" s="4"/>
      <c r="AF371" s="541"/>
      <c r="AG371" s="543"/>
      <c r="AH371" s="308" t="b">
        <f t="shared" si="5"/>
        <v>0</v>
      </c>
    </row>
    <row r="372" s="356" customFormat="1" ht="96" spans="1:34">
      <c r="A372" s="28">
        <v>369</v>
      </c>
      <c r="B372" s="28" t="s">
        <v>34</v>
      </c>
      <c r="C372" s="28" t="s">
        <v>35</v>
      </c>
      <c r="D372" s="28" t="s">
        <v>228</v>
      </c>
      <c r="E372" s="514" t="s">
        <v>275</v>
      </c>
      <c r="F372" s="28" t="s">
        <v>803</v>
      </c>
      <c r="G372" s="28" t="s">
        <v>51</v>
      </c>
      <c r="H372" s="28" t="s">
        <v>811</v>
      </c>
      <c r="I372" s="28"/>
      <c r="J372" s="28"/>
      <c r="K372" s="28"/>
      <c r="L372" s="28">
        <v>54</v>
      </c>
      <c r="M372" s="536">
        <v>45139</v>
      </c>
      <c r="N372" s="502" t="s">
        <v>97</v>
      </c>
      <c r="O372" s="28" t="s">
        <v>42</v>
      </c>
      <c r="P372" s="28" t="s">
        <v>43</v>
      </c>
      <c r="Q372" s="28" t="s">
        <v>305</v>
      </c>
      <c r="R372" s="28" t="s">
        <v>806</v>
      </c>
      <c r="S372" s="28" t="s">
        <v>307</v>
      </c>
      <c r="T372" s="28">
        <v>44</v>
      </c>
      <c r="U372" s="4" t="s">
        <v>807</v>
      </c>
      <c r="V372" s="4" t="s">
        <v>808</v>
      </c>
      <c r="W372" s="15">
        <v>44</v>
      </c>
      <c r="X372" s="15">
        <v>44</v>
      </c>
      <c r="Y372" s="22">
        <v>1</v>
      </c>
      <c r="Z372" s="22">
        <v>1</v>
      </c>
      <c r="AA372" s="191"/>
      <c r="AB372" s="4" t="s">
        <v>812</v>
      </c>
      <c r="AC372" s="4" t="s">
        <v>50</v>
      </c>
      <c r="AD372" s="4"/>
      <c r="AE372" s="4"/>
      <c r="AF372" s="541"/>
      <c r="AG372" s="543"/>
      <c r="AH372" s="308" t="b">
        <f t="shared" si="5"/>
        <v>0</v>
      </c>
    </row>
    <row r="373" s="356" customFormat="1" ht="36" spans="1:34">
      <c r="A373" s="28">
        <v>370</v>
      </c>
      <c r="B373" s="28" t="s">
        <v>34</v>
      </c>
      <c r="C373" s="28" t="s">
        <v>35</v>
      </c>
      <c r="D373" s="28" t="s">
        <v>228</v>
      </c>
      <c r="E373" s="514" t="s">
        <v>275</v>
      </c>
      <c r="F373" s="28" t="s">
        <v>813</v>
      </c>
      <c r="G373" s="28" t="s">
        <v>39</v>
      </c>
      <c r="H373" s="28" t="s">
        <v>814</v>
      </c>
      <c r="I373" s="28">
        <v>38</v>
      </c>
      <c r="J373" s="28">
        <v>114</v>
      </c>
      <c r="K373" s="28">
        <v>13</v>
      </c>
      <c r="L373" s="28"/>
      <c r="M373" s="536">
        <v>45139</v>
      </c>
      <c r="N373" s="502" t="s">
        <v>97</v>
      </c>
      <c r="O373" s="28" t="s">
        <v>42</v>
      </c>
      <c r="P373" s="28" t="s">
        <v>43</v>
      </c>
      <c r="Q373" s="28" t="s">
        <v>305</v>
      </c>
      <c r="R373" s="28" t="s">
        <v>806</v>
      </c>
      <c r="S373" s="28" t="s">
        <v>307</v>
      </c>
      <c r="T373" s="28">
        <v>114</v>
      </c>
      <c r="U373" s="4" t="s">
        <v>807</v>
      </c>
      <c r="V373" s="4" t="s">
        <v>808</v>
      </c>
      <c r="W373" s="15">
        <v>114</v>
      </c>
      <c r="X373" s="15">
        <v>114</v>
      </c>
      <c r="Y373" s="22">
        <v>1</v>
      </c>
      <c r="Z373" s="22">
        <v>1</v>
      </c>
      <c r="AA373" s="191"/>
      <c r="AB373" s="4" t="s">
        <v>815</v>
      </c>
      <c r="AC373" s="4" t="s">
        <v>50</v>
      </c>
      <c r="AD373" s="4"/>
      <c r="AE373" s="4"/>
      <c r="AF373" s="541"/>
      <c r="AG373" s="543"/>
      <c r="AH373" s="308" t="b">
        <f t="shared" si="5"/>
        <v>0</v>
      </c>
    </row>
    <row r="374" s="356" customFormat="1" ht="48" spans="1:34">
      <c r="A374" s="28">
        <v>371</v>
      </c>
      <c r="B374" s="28" t="s">
        <v>34</v>
      </c>
      <c r="C374" s="28" t="s">
        <v>35</v>
      </c>
      <c r="D374" s="28" t="s">
        <v>228</v>
      </c>
      <c r="E374" s="514" t="s">
        <v>275</v>
      </c>
      <c r="F374" s="28" t="s">
        <v>813</v>
      </c>
      <c r="G374" s="28" t="s">
        <v>170</v>
      </c>
      <c r="H374" s="28" t="s">
        <v>816</v>
      </c>
      <c r="I374" s="28">
        <v>38</v>
      </c>
      <c r="J374" s="28">
        <v>114</v>
      </c>
      <c r="K374" s="28">
        <v>13</v>
      </c>
      <c r="L374" s="28"/>
      <c r="M374" s="536">
        <v>45139</v>
      </c>
      <c r="N374" s="502" t="s">
        <v>97</v>
      </c>
      <c r="O374" s="28" t="s">
        <v>42</v>
      </c>
      <c r="P374" s="28" t="s">
        <v>43</v>
      </c>
      <c r="Q374" s="28" t="s">
        <v>305</v>
      </c>
      <c r="R374" s="28" t="s">
        <v>806</v>
      </c>
      <c r="S374" s="28" t="s">
        <v>307</v>
      </c>
      <c r="T374" s="28">
        <v>114</v>
      </c>
      <c r="U374" s="4" t="s">
        <v>807</v>
      </c>
      <c r="V374" s="4" t="s">
        <v>808</v>
      </c>
      <c r="W374" s="15">
        <v>114</v>
      </c>
      <c r="X374" s="15">
        <v>114</v>
      </c>
      <c r="Y374" s="22">
        <v>1</v>
      </c>
      <c r="Z374" s="22">
        <v>1</v>
      </c>
      <c r="AA374" s="191"/>
      <c r="AB374" s="4" t="s">
        <v>815</v>
      </c>
      <c r="AC374" s="4" t="s">
        <v>50</v>
      </c>
      <c r="AD374" s="4"/>
      <c r="AE374" s="4"/>
      <c r="AF374" s="541"/>
      <c r="AG374" s="543"/>
      <c r="AH374" s="308" t="b">
        <f t="shared" si="5"/>
        <v>0</v>
      </c>
    </row>
    <row r="375" s="356" customFormat="1" ht="24" spans="1:34">
      <c r="A375" s="28">
        <v>372</v>
      </c>
      <c r="B375" s="28" t="s">
        <v>34</v>
      </c>
      <c r="C375" s="28" t="s">
        <v>35</v>
      </c>
      <c r="D375" s="28" t="s">
        <v>228</v>
      </c>
      <c r="E375" s="514" t="s">
        <v>275</v>
      </c>
      <c r="F375" s="28" t="s">
        <v>813</v>
      </c>
      <c r="G375" s="28" t="s">
        <v>51</v>
      </c>
      <c r="H375" s="28" t="s">
        <v>817</v>
      </c>
      <c r="I375" s="28"/>
      <c r="J375" s="28"/>
      <c r="K375" s="28"/>
      <c r="L375" s="28">
        <v>15</v>
      </c>
      <c r="M375" s="536">
        <v>45139</v>
      </c>
      <c r="N375" s="502" t="s">
        <v>97</v>
      </c>
      <c r="O375" s="28" t="s">
        <v>42</v>
      </c>
      <c r="P375" s="28" t="s">
        <v>43</v>
      </c>
      <c r="Q375" s="28" t="s">
        <v>305</v>
      </c>
      <c r="R375" s="28" t="s">
        <v>806</v>
      </c>
      <c r="S375" s="28" t="s">
        <v>307</v>
      </c>
      <c r="T375" s="28">
        <v>15</v>
      </c>
      <c r="U375" s="4" t="s">
        <v>807</v>
      </c>
      <c r="V375" s="4" t="s">
        <v>808</v>
      </c>
      <c r="W375" s="15">
        <v>15</v>
      </c>
      <c r="X375" s="15">
        <v>15</v>
      </c>
      <c r="Y375" s="22">
        <v>1</v>
      </c>
      <c r="Z375" s="22">
        <v>1</v>
      </c>
      <c r="AA375" s="191"/>
      <c r="AB375" s="4" t="s">
        <v>815</v>
      </c>
      <c r="AC375" s="4" t="s">
        <v>50</v>
      </c>
      <c r="AD375" s="4"/>
      <c r="AE375" s="4"/>
      <c r="AF375" s="541"/>
      <c r="AG375" s="543"/>
      <c r="AH375" s="308" t="b">
        <f t="shared" si="5"/>
        <v>0</v>
      </c>
    </row>
    <row r="376" s="356" customFormat="1" ht="24" spans="1:34">
      <c r="A376" s="28">
        <v>373</v>
      </c>
      <c r="B376" s="28" t="s">
        <v>34</v>
      </c>
      <c r="C376" s="28" t="s">
        <v>35</v>
      </c>
      <c r="D376" s="28" t="s">
        <v>228</v>
      </c>
      <c r="E376" s="514" t="s">
        <v>275</v>
      </c>
      <c r="F376" s="28" t="s">
        <v>818</v>
      </c>
      <c r="G376" s="28" t="s">
        <v>170</v>
      </c>
      <c r="H376" s="28" t="s">
        <v>819</v>
      </c>
      <c r="I376" s="28">
        <v>5</v>
      </c>
      <c r="J376" s="28">
        <v>15</v>
      </c>
      <c r="K376" s="28">
        <v>4</v>
      </c>
      <c r="L376" s="28"/>
      <c r="M376" s="536">
        <v>45139</v>
      </c>
      <c r="N376" s="502" t="s">
        <v>97</v>
      </c>
      <c r="O376" s="28" t="s">
        <v>42</v>
      </c>
      <c r="P376" s="28" t="s">
        <v>43</v>
      </c>
      <c r="Q376" s="28" t="s">
        <v>305</v>
      </c>
      <c r="R376" s="28" t="s">
        <v>693</v>
      </c>
      <c r="S376" s="28" t="s">
        <v>307</v>
      </c>
      <c r="T376" s="28">
        <v>15</v>
      </c>
      <c r="U376" s="4" t="s">
        <v>820</v>
      </c>
      <c r="V376" s="4" t="s">
        <v>821</v>
      </c>
      <c r="W376" s="15">
        <v>15</v>
      </c>
      <c r="X376" s="15">
        <v>15</v>
      </c>
      <c r="Y376" s="22">
        <v>1</v>
      </c>
      <c r="Z376" s="22">
        <v>1</v>
      </c>
      <c r="AA376" s="191"/>
      <c r="AB376" s="4" t="s">
        <v>815</v>
      </c>
      <c r="AC376" s="4" t="s">
        <v>50</v>
      </c>
      <c r="AD376" s="4"/>
      <c r="AE376" s="4"/>
      <c r="AF376" s="541"/>
      <c r="AG376" s="543"/>
      <c r="AH376" s="308" t="b">
        <f t="shared" si="5"/>
        <v>0</v>
      </c>
    </row>
    <row r="377" s="356" customFormat="1" ht="36" spans="1:34">
      <c r="A377" s="28">
        <v>374</v>
      </c>
      <c r="B377" s="28" t="s">
        <v>34</v>
      </c>
      <c r="C377" s="28" t="s">
        <v>35</v>
      </c>
      <c r="D377" s="28" t="s">
        <v>228</v>
      </c>
      <c r="E377" s="514" t="s">
        <v>275</v>
      </c>
      <c r="F377" s="28" t="s">
        <v>818</v>
      </c>
      <c r="G377" s="28" t="s">
        <v>51</v>
      </c>
      <c r="H377" s="28" t="s">
        <v>822</v>
      </c>
      <c r="I377" s="28"/>
      <c r="J377" s="28"/>
      <c r="K377" s="28"/>
      <c r="L377" s="28">
        <v>18</v>
      </c>
      <c r="M377" s="536">
        <v>45139</v>
      </c>
      <c r="N377" s="502" t="s">
        <v>97</v>
      </c>
      <c r="O377" s="28" t="s">
        <v>42</v>
      </c>
      <c r="P377" s="28" t="s">
        <v>43</v>
      </c>
      <c r="Q377" s="28" t="s">
        <v>305</v>
      </c>
      <c r="R377" s="28" t="s">
        <v>693</v>
      </c>
      <c r="S377" s="28" t="s">
        <v>307</v>
      </c>
      <c r="T377" s="28">
        <v>18</v>
      </c>
      <c r="U377" s="4" t="s">
        <v>823</v>
      </c>
      <c r="V377" s="4" t="s">
        <v>824</v>
      </c>
      <c r="W377" s="15">
        <v>18</v>
      </c>
      <c r="X377" s="15">
        <v>18</v>
      </c>
      <c r="Y377" s="22">
        <v>1</v>
      </c>
      <c r="Z377" s="22">
        <v>1</v>
      </c>
      <c r="AA377" s="191"/>
      <c r="AB377" s="4" t="s">
        <v>825</v>
      </c>
      <c r="AC377" s="4" t="s">
        <v>50</v>
      </c>
      <c r="AD377" s="4"/>
      <c r="AE377" s="4"/>
      <c r="AF377" s="541"/>
      <c r="AG377" s="543"/>
      <c r="AH377" s="308" t="b">
        <f t="shared" si="5"/>
        <v>0</v>
      </c>
    </row>
    <row r="378" s="356" customFormat="1" ht="24" spans="1:34">
      <c r="A378" s="28">
        <v>375</v>
      </c>
      <c r="B378" s="28" t="s">
        <v>34</v>
      </c>
      <c r="C378" s="28" t="s">
        <v>35</v>
      </c>
      <c r="D378" s="28" t="s">
        <v>228</v>
      </c>
      <c r="E378" s="514" t="s">
        <v>108</v>
      </c>
      <c r="F378" s="28" t="s">
        <v>826</v>
      </c>
      <c r="G378" s="28" t="s">
        <v>51</v>
      </c>
      <c r="H378" s="28" t="s">
        <v>827</v>
      </c>
      <c r="I378" s="28"/>
      <c r="J378" s="28"/>
      <c r="K378" s="28"/>
      <c r="L378" s="28">
        <v>2</v>
      </c>
      <c r="M378" s="536">
        <v>45231</v>
      </c>
      <c r="N378" s="502" t="s">
        <v>632</v>
      </c>
      <c r="O378" s="28" t="s">
        <v>42</v>
      </c>
      <c r="P378" s="28" t="s">
        <v>43</v>
      </c>
      <c r="Q378" s="28" t="s">
        <v>305</v>
      </c>
      <c r="R378" s="28" t="s">
        <v>828</v>
      </c>
      <c r="S378" s="28" t="s">
        <v>307</v>
      </c>
      <c r="T378" s="28">
        <v>2</v>
      </c>
      <c r="U378" s="4" t="s">
        <v>829</v>
      </c>
      <c r="V378" s="4" t="s">
        <v>830</v>
      </c>
      <c r="W378" s="15">
        <v>2</v>
      </c>
      <c r="X378" s="15">
        <v>2</v>
      </c>
      <c r="Y378" s="22">
        <v>1</v>
      </c>
      <c r="Z378" s="22">
        <v>1</v>
      </c>
      <c r="AA378" s="191"/>
      <c r="AB378" s="4" t="s">
        <v>831</v>
      </c>
      <c r="AC378" s="4" t="s">
        <v>50</v>
      </c>
      <c r="AD378" s="4"/>
      <c r="AE378" s="4"/>
      <c r="AF378" s="541"/>
      <c r="AG378" s="543"/>
      <c r="AH378" s="308" t="b">
        <f t="shared" si="5"/>
        <v>0</v>
      </c>
    </row>
    <row r="379" s="356" customFormat="1" ht="24" spans="1:34">
      <c r="A379" s="28">
        <v>376</v>
      </c>
      <c r="B379" s="28" t="s">
        <v>34</v>
      </c>
      <c r="C379" s="28" t="s">
        <v>35</v>
      </c>
      <c r="D379" s="28" t="s">
        <v>228</v>
      </c>
      <c r="E379" s="514" t="s">
        <v>108</v>
      </c>
      <c r="F379" s="28" t="s">
        <v>832</v>
      </c>
      <c r="G379" s="28" t="s">
        <v>39</v>
      </c>
      <c r="H379" s="168" t="s">
        <v>506</v>
      </c>
      <c r="I379" s="28">
        <v>2</v>
      </c>
      <c r="J379" s="28">
        <v>12</v>
      </c>
      <c r="K379" s="28">
        <v>4</v>
      </c>
      <c r="L379" s="28"/>
      <c r="M379" s="536">
        <v>45231</v>
      </c>
      <c r="N379" s="502" t="s">
        <v>632</v>
      </c>
      <c r="O379" s="28" t="s">
        <v>42</v>
      </c>
      <c r="P379" s="28" t="s">
        <v>43</v>
      </c>
      <c r="Q379" s="28" t="s">
        <v>305</v>
      </c>
      <c r="R379" s="28" t="s">
        <v>828</v>
      </c>
      <c r="S379" s="28" t="s">
        <v>307</v>
      </c>
      <c r="T379" s="28">
        <v>12</v>
      </c>
      <c r="U379" s="4" t="s">
        <v>833</v>
      </c>
      <c r="V379" s="4" t="s">
        <v>834</v>
      </c>
      <c r="W379" s="15">
        <v>12</v>
      </c>
      <c r="X379" s="15">
        <v>12</v>
      </c>
      <c r="Y379" s="22">
        <v>1</v>
      </c>
      <c r="Z379" s="22">
        <v>1</v>
      </c>
      <c r="AA379" s="191"/>
      <c r="AB379" s="4" t="s">
        <v>835</v>
      </c>
      <c r="AC379" s="4" t="s">
        <v>50</v>
      </c>
      <c r="AD379" s="4"/>
      <c r="AE379" s="4"/>
      <c r="AF379" s="541"/>
      <c r="AG379" s="543"/>
      <c r="AH379" s="308" t="b">
        <f t="shared" si="5"/>
        <v>0</v>
      </c>
    </row>
    <row r="380" s="356" customFormat="1" ht="24" spans="1:34">
      <c r="A380" s="28">
        <v>377</v>
      </c>
      <c r="B380" s="28" t="s">
        <v>34</v>
      </c>
      <c r="C380" s="28" t="s">
        <v>35</v>
      </c>
      <c r="D380" s="28" t="s">
        <v>228</v>
      </c>
      <c r="E380" s="514" t="s">
        <v>108</v>
      </c>
      <c r="F380" s="28" t="s">
        <v>832</v>
      </c>
      <c r="G380" s="28" t="s">
        <v>51</v>
      </c>
      <c r="H380" s="28" t="s">
        <v>836</v>
      </c>
      <c r="I380" s="28"/>
      <c r="J380" s="28"/>
      <c r="K380" s="28"/>
      <c r="L380" s="28">
        <v>8</v>
      </c>
      <c r="M380" s="536">
        <v>45231</v>
      </c>
      <c r="N380" s="502" t="s">
        <v>632</v>
      </c>
      <c r="O380" s="28" t="s">
        <v>42</v>
      </c>
      <c r="P380" s="28" t="s">
        <v>43</v>
      </c>
      <c r="Q380" s="28" t="s">
        <v>305</v>
      </c>
      <c r="R380" s="28" t="s">
        <v>828</v>
      </c>
      <c r="S380" s="28" t="s">
        <v>307</v>
      </c>
      <c r="T380" s="28">
        <v>8</v>
      </c>
      <c r="U380" s="4" t="s">
        <v>829</v>
      </c>
      <c r="V380" s="4" t="s">
        <v>830</v>
      </c>
      <c r="W380" s="15">
        <v>8</v>
      </c>
      <c r="X380" s="15">
        <v>8</v>
      </c>
      <c r="Y380" s="22">
        <v>1</v>
      </c>
      <c r="Z380" s="22">
        <v>1</v>
      </c>
      <c r="AA380" s="191"/>
      <c r="AB380" s="4" t="s">
        <v>831</v>
      </c>
      <c r="AC380" s="4" t="s">
        <v>50</v>
      </c>
      <c r="AD380" s="4"/>
      <c r="AE380" s="4"/>
      <c r="AF380" s="541"/>
      <c r="AG380" s="543"/>
      <c r="AH380" s="308" t="b">
        <f t="shared" si="5"/>
        <v>0</v>
      </c>
    </row>
    <row r="381" s="356" customFormat="1" ht="24" spans="1:34">
      <c r="A381" s="28">
        <v>378</v>
      </c>
      <c r="B381" s="28" t="s">
        <v>34</v>
      </c>
      <c r="C381" s="28" t="s">
        <v>35</v>
      </c>
      <c r="D381" s="28" t="s">
        <v>228</v>
      </c>
      <c r="E381" s="514" t="s">
        <v>837</v>
      </c>
      <c r="F381" s="28" t="s">
        <v>838</v>
      </c>
      <c r="G381" s="28" t="s">
        <v>39</v>
      </c>
      <c r="H381" s="168" t="s">
        <v>839</v>
      </c>
      <c r="I381" s="28">
        <v>2</v>
      </c>
      <c r="J381" s="28">
        <v>12</v>
      </c>
      <c r="K381" s="28">
        <v>15</v>
      </c>
      <c r="L381" s="28"/>
      <c r="M381" s="536">
        <v>45139</v>
      </c>
      <c r="N381" s="502" t="s">
        <v>97</v>
      </c>
      <c r="O381" s="28" t="s">
        <v>42</v>
      </c>
      <c r="P381" s="28" t="s">
        <v>43</v>
      </c>
      <c r="Q381" s="28" t="s">
        <v>305</v>
      </c>
      <c r="R381" s="28" t="s">
        <v>840</v>
      </c>
      <c r="S381" s="28" t="s">
        <v>307</v>
      </c>
      <c r="T381" s="28">
        <v>12</v>
      </c>
      <c r="U381" s="4" t="s">
        <v>841</v>
      </c>
      <c r="V381" s="4" t="s">
        <v>842</v>
      </c>
      <c r="W381" s="15">
        <v>12</v>
      </c>
      <c r="X381" s="15">
        <v>12</v>
      </c>
      <c r="Y381" s="22">
        <v>1</v>
      </c>
      <c r="Z381" s="22">
        <v>1</v>
      </c>
      <c r="AA381" s="191"/>
      <c r="AB381" s="4" t="s">
        <v>843</v>
      </c>
      <c r="AC381" s="4" t="s">
        <v>50</v>
      </c>
      <c r="AD381" s="4"/>
      <c r="AE381" s="4"/>
      <c r="AF381" s="541"/>
      <c r="AG381" s="543"/>
      <c r="AH381" s="308" t="b">
        <f t="shared" si="5"/>
        <v>0</v>
      </c>
    </row>
    <row r="382" s="356" customFormat="1" ht="24" spans="1:34">
      <c r="A382" s="28">
        <v>379</v>
      </c>
      <c r="B382" s="28" t="s">
        <v>34</v>
      </c>
      <c r="C382" s="28" t="s">
        <v>35</v>
      </c>
      <c r="D382" s="28" t="s">
        <v>228</v>
      </c>
      <c r="E382" s="514" t="s">
        <v>837</v>
      </c>
      <c r="F382" s="28" t="s">
        <v>838</v>
      </c>
      <c r="G382" s="28" t="s">
        <v>51</v>
      </c>
      <c r="H382" s="168" t="s">
        <v>844</v>
      </c>
      <c r="I382" s="28"/>
      <c r="J382" s="28"/>
      <c r="K382" s="28"/>
      <c r="L382" s="28">
        <v>11</v>
      </c>
      <c r="M382" s="536">
        <v>45139</v>
      </c>
      <c r="N382" s="502" t="s">
        <v>97</v>
      </c>
      <c r="O382" s="28" t="s">
        <v>42</v>
      </c>
      <c r="P382" s="28" t="s">
        <v>43</v>
      </c>
      <c r="Q382" s="28" t="s">
        <v>305</v>
      </c>
      <c r="R382" s="28" t="s">
        <v>840</v>
      </c>
      <c r="S382" s="28" t="s">
        <v>307</v>
      </c>
      <c r="T382" s="28">
        <v>9</v>
      </c>
      <c r="U382" s="4" t="s">
        <v>841</v>
      </c>
      <c r="V382" s="4" t="s">
        <v>845</v>
      </c>
      <c r="W382" s="15">
        <v>9</v>
      </c>
      <c r="X382" s="15">
        <v>9</v>
      </c>
      <c r="Y382" s="22">
        <v>1</v>
      </c>
      <c r="Z382" s="22">
        <v>1</v>
      </c>
      <c r="AA382" s="191"/>
      <c r="AB382" s="4" t="s">
        <v>843</v>
      </c>
      <c r="AC382" s="4" t="s">
        <v>50</v>
      </c>
      <c r="AD382" s="4"/>
      <c r="AE382" s="4"/>
      <c r="AF382" s="541"/>
      <c r="AG382" s="543"/>
      <c r="AH382" s="308" t="b">
        <f t="shared" si="5"/>
        <v>0</v>
      </c>
    </row>
    <row r="383" s="356" customFormat="1" ht="24" spans="1:34">
      <c r="A383" s="28">
        <v>380</v>
      </c>
      <c r="B383" s="28" t="s">
        <v>34</v>
      </c>
      <c r="C383" s="28" t="s">
        <v>35</v>
      </c>
      <c r="D383" s="28" t="s">
        <v>228</v>
      </c>
      <c r="E383" s="514" t="s">
        <v>837</v>
      </c>
      <c r="F383" s="28" t="s">
        <v>846</v>
      </c>
      <c r="G383" s="28" t="s">
        <v>51</v>
      </c>
      <c r="H383" s="168" t="s">
        <v>847</v>
      </c>
      <c r="I383" s="28"/>
      <c r="J383" s="28"/>
      <c r="K383" s="28"/>
      <c r="L383" s="28">
        <v>6</v>
      </c>
      <c r="M383" s="536">
        <v>45139</v>
      </c>
      <c r="N383" s="502" t="s">
        <v>97</v>
      </c>
      <c r="O383" s="28" t="s">
        <v>42</v>
      </c>
      <c r="P383" s="28" t="s">
        <v>43</v>
      </c>
      <c r="Q383" s="28" t="s">
        <v>305</v>
      </c>
      <c r="R383" s="28" t="s">
        <v>840</v>
      </c>
      <c r="S383" s="28" t="s">
        <v>307</v>
      </c>
      <c r="T383" s="28">
        <v>5</v>
      </c>
      <c r="U383" s="4" t="s">
        <v>848</v>
      </c>
      <c r="V383" s="4" t="s">
        <v>849</v>
      </c>
      <c r="W383" s="15">
        <v>5</v>
      </c>
      <c r="X383" s="15">
        <v>5</v>
      </c>
      <c r="Y383" s="22">
        <v>1</v>
      </c>
      <c r="Z383" s="22">
        <v>1</v>
      </c>
      <c r="AA383" s="191"/>
      <c r="AB383" s="4" t="s">
        <v>843</v>
      </c>
      <c r="AC383" s="4" t="s">
        <v>50</v>
      </c>
      <c r="AD383" s="4"/>
      <c r="AE383" s="4"/>
      <c r="AF383" s="541"/>
      <c r="AG383" s="543"/>
      <c r="AH383" s="308" t="b">
        <f t="shared" si="5"/>
        <v>0</v>
      </c>
    </row>
    <row r="384" s="356" customFormat="1" ht="36" spans="1:34">
      <c r="A384" s="28">
        <v>381</v>
      </c>
      <c r="B384" s="28" t="s">
        <v>34</v>
      </c>
      <c r="C384" s="28" t="s">
        <v>35</v>
      </c>
      <c r="D384" s="28" t="s">
        <v>228</v>
      </c>
      <c r="E384" s="514" t="s">
        <v>108</v>
      </c>
      <c r="F384" s="28" t="s">
        <v>850</v>
      </c>
      <c r="G384" s="28" t="s">
        <v>39</v>
      </c>
      <c r="H384" s="28" t="s">
        <v>851</v>
      </c>
      <c r="I384" s="28">
        <v>25</v>
      </c>
      <c r="J384" s="28">
        <v>71</v>
      </c>
      <c r="K384" s="28">
        <v>10</v>
      </c>
      <c r="L384" s="28"/>
      <c r="M384" s="536">
        <v>45231</v>
      </c>
      <c r="N384" s="502" t="s">
        <v>632</v>
      </c>
      <c r="O384" s="28" t="s">
        <v>42</v>
      </c>
      <c r="P384" s="28" t="s">
        <v>43</v>
      </c>
      <c r="Q384" s="28" t="s">
        <v>305</v>
      </c>
      <c r="R384" s="28" t="s">
        <v>769</v>
      </c>
      <c r="S384" s="28" t="s">
        <v>307</v>
      </c>
      <c r="T384" s="28">
        <v>71</v>
      </c>
      <c r="U384" s="4" t="s">
        <v>852</v>
      </c>
      <c r="V384" s="4" t="s">
        <v>853</v>
      </c>
      <c r="W384" s="15">
        <v>71</v>
      </c>
      <c r="X384" s="15">
        <v>71</v>
      </c>
      <c r="Y384" s="22">
        <v>1</v>
      </c>
      <c r="Z384" s="22">
        <v>1</v>
      </c>
      <c r="AA384" s="191"/>
      <c r="AB384" s="4" t="s">
        <v>854</v>
      </c>
      <c r="AC384" s="4" t="s">
        <v>50</v>
      </c>
      <c r="AD384" s="4"/>
      <c r="AE384" s="4"/>
      <c r="AF384" s="541"/>
      <c r="AG384" s="543"/>
      <c r="AH384" s="308" t="b">
        <f t="shared" si="5"/>
        <v>0</v>
      </c>
    </row>
    <row r="385" s="356" customFormat="1" ht="36" spans="1:34">
      <c r="A385" s="28">
        <v>382</v>
      </c>
      <c r="B385" s="28" t="s">
        <v>34</v>
      </c>
      <c r="C385" s="28" t="s">
        <v>35</v>
      </c>
      <c r="D385" s="28" t="s">
        <v>228</v>
      </c>
      <c r="E385" s="514" t="s">
        <v>108</v>
      </c>
      <c r="F385" s="28" t="s">
        <v>850</v>
      </c>
      <c r="G385" s="28" t="s">
        <v>170</v>
      </c>
      <c r="H385" s="28" t="s">
        <v>855</v>
      </c>
      <c r="I385" s="28">
        <v>10</v>
      </c>
      <c r="J385" s="28">
        <v>50</v>
      </c>
      <c r="K385" s="28">
        <v>10</v>
      </c>
      <c r="L385" s="28"/>
      <c r="M385" s="536">
        <v>45231</v>
      </c>
      <c r="N385" s="502" t="s">
        <v>632</v>
      </c>
      <c r="O385" s="28" t="s">
        <v>42</v>
      </c>
      <c r="P385" s="28" t="s">
        <v>43</v>
      </c>
      <c r="Q385" s="28" t="s">
        <v>305</v>
      </c>
      <c r="R385" s="28" t="s">
        <v>769</v>
      </c>
      <c r="S385" s="28" t="s">
        <v>307</v>
      </c>
      <c r="T385" s="28">
        <v>50</v>
      </c>
      <c r="U385" s="4" t="s">
        <v>852</v>
      </c>
      <c r="V385" s="4" t="s">
        <v>853</v>
      </c>
      <c r="W385" s="15">
        <v>50</v>
      </c>
      <c r="X385" s="15">
        <v>50</v>
      </c>
      <c r="Y385" s="22">
        <v>1</v>
      </c>
      <c r="Z385" s="22">
        <v>1</v>
      </c>
      <c r="AA385" s="191"/>
      <c r="AB385" s="4" t="s">
        <v>854</v>
      </c>
      <c r="AC385" s="4" t="s">
        <v>50</v>
      </c>
      <c r="AD385" s="4"/>
      <c r="AE385" s="4"/>
      <c r="AF385" s="541"/>
      <c r="AG385" s="543"/>
      <c r="AH385" s="308" t="b">
        <f t="shared" si="5"/>
        <v>0</v>
      </c>
    </row>
    <row r="386" s="356" customFormat="1" ht="84" spans="1:34">
      <c r="A386" s="28">
        <v>383</v>
      </c>
      <c r="B386" s="28" t="s">
        <v>34</v>
      </c>
      <c r="C386" s="28" t="s">
        <v>35</v>
      </c>
      <c r="D386" s="28" t="s">
        <v>228</v>
      </c>
      <c r="E386" s="514" t="s">
        <v>108</v>
      </c>
      <c r="F386" s="28" t="s">
        <v>850</v>
      </c>
      <c r="G386" s="28" t="s">
        <v>51</v>
      </c>
      <c r="H386" s="28" t="s">
        <v>856</v>
      </c>
      <c r="I386" s="28"/>
      <c r="J386" s="28"/>
      <c r="K386" s="28"/>
      <c r="L386" s="28">
        <v>45</v>
      </c>
      <c r="M386" s="536">
        <v>45231</v>
      </c>
      <c r="N386" s="502" t="s">
        <v>632</v>
      </c>
      <c r="O386" s="28" t="s">
        <v>42</v>
      </c>
      <c r="P386" s="28" t="s">
        <v>43</v>
      </c>
      <c r="Q386" s="28" t="s">
        <v>305</v>
      </c>
      <c r="R386" s="28" t="s">
        <v>769</v>
      </c>
      <c r="S386" s="28" t="s">
        <v>307</v>
      </c>
      <c r="T386" s="28">
        <v>45</v>
      </c>
      <c r="U386" s="4" t="s">
        <v>852</v>
      </c>
      <c r="V386" s="4" t="s">
        <v>853</v>
      </c>
      <c r="W386" s="15">
        <v>45</v>
      </c>
      <c r="X386" s="15">
        <v>45</v>
      </c>
      <c r="Y386" s="22">
        <v>1</v>
      </c>
      <c r="Z386" s="22">
        <v>1</v>
      </c>
      <c r="AA386" s="191"/>
      <c r="AB386" s="4" t="s">
        <v>854</v>
      </c>
      <c r="AC386" s="4" t="s">
        <v>50</v>
      </c>
      <c r="AD386" s="4"/>
      <c r="AE386" s="4"/>
      <c r="AF386" s="541"/>
      <c r="AG386" s="543"/>
      <c r="AH386" s="308" t="b">
        <f t="shared" si="5"/>
        <v>0</v>
      </c>
    </row>
    <row r="387" s="356" customFormat="1" ht="24" spans="1:34">
      <c r="A387" s="28">
        <v>384</v>
      </c>
      <c r="B387" s="28" t="s">
        <v>34</v>
      </c>
      <c r="C387" s="28" t="s">
        <v>35</v>
      </c>
      <c r="D387" s="28" t="s">
        <v>228</v>
      </c>
      <c r="E387" s="514" t="s">
        <v>108</v>
      </c>
      <c r="F387" s="28" t="s">
        <v>857</v>
      </c>
      <c r="G387" s="28" t="s">
        <v>170</v>
      </c>
      <c r="H387" s="28" t="s">
        <v>858</v>
      </c>
      <c r="I387" s="28">
        <v>1</v>
      </c>
      <c r="J387" s="28">
        <v>3</v>
      </c>
      <c r="K387" s="28">
        <v>2</v>
      </c>
      <c r="L387" s="28"/>
      <c r="M387" s="536">
        <v>45231</v>
      </c>
      <c r="N387" s="502" t="s">
        <v>632</v>
      </c>
      <c r="O387" s="28" t="s">
        <v>42</v>
      </c>
      <c r="P387" s="28" t="s">
        <v>43</v>
      </c>
      <c r="Q387" s="28" t="s">
        <v>305</v>
      </c>
      <c r="R387" s="28" t="s">
        <v>769</v>
      </c>
      <c r="S387" s="28" t="s">
        <v>307</v>
      </c>
      <c r="T387" s="28">
        <v>3</v>
      </c>
      <c r="U387" s="4" t="s">
        <v>859</v>
      </c>
      <c r="V387" s="4" t="s">
        <v>860</v>
      </c>
      <c r="W387" s="15">
        <v>3</v>
      </c>
      <c r="X387" s="15">
        <v>3</v>
      </c>
      <c r="Y387" s="22">
        <v>1</v>
      </c>
      <c r="Z387" s="22">
        <v>1</v>
      </c>
      <c r="AA387" s="191"/>
      <c r="AB387" s="4" t="s">
        <v>861</v>
      </c>
      <c r="AC387" s="4" t="s">
        <v>50</v>
      </c>
      <c r="AD387" s="4"/>
      <c r="AE387" s="4"/>
      <c r="AF387" s="541"/>
      <c r="AG387" s="543"/>
      <c r="AH387" s="308" t="b">
        <f t="shared" si="5"/>
        <v>0</v>
      </c>
    </row>
    <row r="388" s="356" customFormat="1" ht="24" spans="1:34">
      <c r="A388" s="28">
        <v>385</v>
      </c>
      <c r="B388" s="28" t="s">
        <v>34</v>
      </c>
      <c r="C388" s="28" t="s">
        <v>35</v>
      </c>
      <c r="D388" s="28" t="s">
        <v>228</v>
      </c>
      <c r="E388" s="514" t="s">
        <v>108</v>
      </c>
      <c r="F388" s="28" t="s">
        <v>857</v>
      </c>
      <c r="G388" s="28" t="s">
        <v>51</v>
      </c>
      <c r="H388" s="550" t="s">
        <v>862</v>
      </c>
      <c r="I388" s="28"/>
      <c r="J388" s="28"/>
      <c r="K388" s="28"/>
      <c r="L388" s="28">
        <v>7</v>
      </c>
      <c r="M388" s="536">
        <v>45231</v>
      </c>
      <c r="N388" s="502" t="s">
        <v>632</v>
      </c>
      <c r="O388" s="28" t="s">
        <v>42</v>
      </c>
      <c r="P388" s="28" t="s">
        <v>43</v>
      </c>
      <c r="Q388" s="28" t="s">
        <v>305</v>
      </c>
      <c r="R388" s="28" t="s">
        <v>769</v>
      </c>
      <c r="S388" s="28" t="s">
        <v>307</v>
      </c>
      <c r="T388" s="28">
        <v>7</v>
      </c>
      <c r="U388" s="4" t="s">
        <v>859</v>
      </c>
      <c r="V388" s="4" t="s">
        <v>860</v>
      </c>
      <c r="W388" s="15">
        <v>7</v>
      </c>
      <c r="X388" s="15">
        <v>7</v>
      </c>
      <c r="Y388" s="22">
        <v>1</v>
      </c>
      <c r="Z388" s="22">
        <v>1</v>
      </c>
      <c r="AA388" s="191"/>
      <c r="AB388" s="4" t="s">
        <v>861</v>
      </c>
      <c r="AC388" s="4" t="s">
        <v>50</v>
      </c>
      <c r="AD388" s="4"/>
      <c r="AE388" s="4"/>
      <c r="AF388" s="541"/>
      <c r="AG388" s="543"/>
      <c r="AH388" s="308" t="b">
        <f t="shared" ref="AH388:AH451" si="6">IF(N388="2023年01月","2023年01月31日",IF(N388="2023年02月","2023年02月28日",IF(N388="2023年3月","2023年3月31日",IF(N388="2023年4月","2023年4月30日",IF(N388="2023年5月","2023年5月31日",IF(N388="2023年6月","2023年6月30日",IF(N388="2023年7月","2023年7月31日",IF(N388="2023年8月","2023年8月31日",IF(N388="2023年9月","2023年9月30日",IF(N388="2023年10月","2023年10月31日",IF(N388="2023年11月","2023年11月30日",IF(N388="2023年12月","2023年12月31日"))))))))))))</f>
        <v>0</v>
      </c>
    </row>
    <row r="389" s="356" customFormat="1" ht="36" spans="1:34">
      <c r="A389" s="28">
        <v>386</v>
      </c>
      <c r="B389" s="28" t="s">
        <v>34</v>
      </c>
      <c r="C389" s="28" t="s">
        <v>35</v>
      </c>
      <c r="D389" s="28" t="s">
        <v>228</v>
      </c>
      <c r="E389" s="514" t="s">
        <v>108</v>
      </c>
      <c r="F389" s="28" t="s">
        <v>863</v>
      </c>
      <c r="G389" s="28" t="s">
        <v>39</v>
      </c>
      <c r="H389" s="28" t="s">
        <v>864</v>
      </c>
      <c r="I389" s="28">
        <v>25</v>
      </c>
      <c r="J389" s="28">
        <v>71</v>
      </c>
      <c r="K389" s="28">
        <v>10</v>
      </c>
      <c r="L389" s="28"/>
      <c r="M389" s="536">
        <v>45231</v>
      </c>
      <c r="N389" s="502" t="s">
        <v>632</v>
      </c>
      <c r="O389" s="28" t="s">
        <v>42</v>
      </c>
      <c r="P389" s="28" t="s">
        <v>43</v>
      </c>
      <c r="Q389" s="28" t="s">
        <v>305</v>
      </c>
      <c r="R389" s="28" t="s">
        <v>769</v>
      </c>
      <c r="S389" s="28" t="s">
        <v>307</v>
      </c>
      <c r="T389" s="28">
        <v>71</v>
      </c>
      <c r="U389" s="4" t="s">
        <v>852</v>
      </c>
      <c r="V389" s="4" t="s">
        <v>853</v>
      </c>
      <c r="W389" s="15">
        <v>71</v>
      </c>
      <c r="X389" s="15">
        <v>71</v>
      </c>
      <c r="Y389" s="22">
        <v>1</v>
      </c>
      <c r="Z389" s="22">
        <v>1</v>
      </c>
      <c r="AA389" s="191"/>
      <c r="AB389" s="4" t="s">
        <v>854</v>
      </c>
      <c r="AC389" s="4" t="s">
        <v>50</v>
      </c>
      <c r="AD389" s="4"/>
      <c r="AE389" s="4"/>
      <c r="AF389" s="541"/>
      <c r="AG389" s="543"/>
      <c r="AH389" s="308" t="b">
        <f t="shared" si="6"/>
        <v>0</v>
      </c>
    </row>
    <row r="390" s="356" customFormat="1" ht="48" spans="1:34">
      <c r="A390" s="28">
        <v>387</v>
      </c>
      <c r="B390" s="28" t="s">
        <v>34</v>
      </c>
      <c r="C390" s="28" t="s">
        <v>35</v>
      </c>
      <c r="D390" s="28" t="s">
        <v>228</v>
      </c>
      <c r="E390" s="514" t="s">
        <v>108</v>
      </c>
      <c r="F390" s="28" t="s">
        <v>863</v>
      </c>
      <c r="G390" s="28" t="s">
        <v>170</v>
      </c>
      <c r="H390" s="28" t="s">
        <v>865</v>
      </c>
      <c r="I390" s="28">
        <v>10</v>
      </c>
      <c r="J390" s="28">
        <v>50</v>
      </c>
      <c r="K390" s="28">
        <v>10</v>
      </c>
      <c r="L390" s="28"/>
      <c r="M390" s="536">
        <v>45231</v>
      </c>
      <c r="N390" s="502" t="s">
        <v>632</v>
      </c>
      <c r="O390" s="28" t="s">
        <v>42</v>
      </c>
      <c r="P390" s="28" t="s">
        <v>43</v>
      </c>
      <c r="Q390" s="28" t="s">
        <v>305</v>
      </c>
      <c r="R390" s="28" t="s">
        <v>769</v>
      </c>
      <c r="S390" s="28" t="s">
        <v>307</v>
      </c>
      <c r="T390" s="28">
        <v>50</v>
      </c>
      <c r="U390" s="4" t="s">
        <v>852</v>
      </c>
      <c r="V390" s="4" t="s">
        <v>853</v>
      </c>
      <c r="W390" s="15">
        <v>50</v>
      </c>
      <c r="X390" s="15">
        <v>50</v>
      </c>
      <c r="Y390" s="22">
        <v>1</v>
      </c>
      <c r="Z390" s="22">
        <v>1</v>
      </c>
      <c r="AA390" s="191"/>
      <c r="AB390" s="4" t="s">
        <v>854</v>
      </c>
      <c r="AC390" s="4" t="s">
        <v>50</v>
      </c>
      <c r="AD390" s="4"/>
      <c r="AE390" s="4"/>
      <c r="AF390" s="541"/>
      <c r="AG390" s="543"/>
      <c r="AH390" s="308" t="b">
        <f t="shared" si="6"/>
        <v>0</v>
      </c>
    </row>
    <row r="391" s="356" customFormat="1" ht="72" spans="1:34">
      <c r="A391" s="28">
        <v>388</v>
      </c>
      <c r="B391" s="28" t="s">
        <v>34</v>
      </c>
      <c r="C391" s="28" t="s">
        <v>35</v>
      </c>
      <c r="D391" s="28" t="s">
        <v>228</v>
      </c>
      <c r="E391" s="514" t="s">
        <v>108</v>
      </c>
      <c r="F391" s="28" t="s">
        <v>863</v>
      </c>
      <c r="G391" s="28" t="s">
        <v>51</v>
      </c>
      <c r="H391" s="28" t="s">
        <v>866</v>
      </c>
      <c r="I391" s="28"/>
      <c r="J391" s="28"/>
      <c r="K391" s="28"/>
      <c r="L391" s="28">
        <v>45</v>
      </c>
      <c r="M391" s="536">
        <v>45231</v>
      </c>
      <c r="N391" s="502" t="s">
        <v>632</v>
      </c>
      <c r="O391" s="28" t="s">
        <v>42</v>
      </c>
      <c r="P391" s="28" t="s">
        <v>43</v>
      </c>
      <c r="Q391" s="28" t="s">
        <v>305</v>
      </c>
      <c r="R391" s="28" t="s">
        <v>769</v>
      </c>
      <c r="S391" s="28" t="s">
        <v>307</v>
      </c>
      <c r="T391" s="28">
        <v>45</v>
      </c>
      <c r="U391" s="4" t="s">
        <v>852</v>
      </c>
      <c r="V391" s="4" t="s">
        <v>853</v>
      </c>
      <c r="W391" s="15">
        <v>45</v>
      </c>
      <c r="X391" s="15">
        <v>45</v>
      </c>
      <c r="Y391" s="22">
        <v>1</v>
      </c>
      <c r="Z391" s="22">
        <v>1</v>
      </c>
      <c r="AA391" s="191"/>
      <c r="AB391" s="4" t="s">
        <v>854</v>
      </c>
      <c r="AC391" s="4" t="s">
        <v>50</v>
      </c>
      <c r="AD391" s="4"/>
      <c r="AE391" s="4"/>
      <c r="AF391" s="541"/>
      <c r="AG391" s="543"/>
      <c r="AH391" s="308" t="b">
        <f t="shared" si="6"/>
        <v>0</v>
      </c>
    </row>
    <row r="392" s="356" customFormat="1" ht="24" spans="1:34">
      <c r="A392" s="28">
        <v>389</v>
      </c>
      <c r="B392" s="28" t="s">
        <v>34</v>
      </c>
      <c r="C392" s="28" t="s">
        <v>35</v>
      </c>
      <c r="D392" s="28" t="s">
        <v>228</v>
      </c>
      <c r="E392" s="514" t="s">
        <v>108</v>
      </c>
      <c r="F392" s="28" t="s">
        <v>867</v>
      </c>
      <c r="G392" s="28" t="s">
        <v>39</v>
      </c>
      <c r="H392" s="28" t="s">
        <v>868</v>
      </c>
      <c r="I392" s="28">
        <v>1</v>
      </c>
      <c r="J392" s="28">
        <v>3</v>
      </c>
      <c r="K392" s="28">
        <v>2</v>
      </c>
      <c r="L392" s="28"/>
      <c r="M392" s="536">
        <v>45231</v>
      </c>
      <c r="N392" s="502" t="s">
        <v>632</v>
      </c>
      <c r="O392" s="28" t="s">
        <v>42</v>
      </c>
      <c r="P392" s="28" t="s">
        <v>43</v>
      </c>
      <c r="Q392" s="28" t="s">
        <v>305</v>
      </c>
      <c r="R392" s="28" t="s">
        <v>769</v>
      </c>
      <c r="S392" s="28" t="s">
        <v>307</v>
      </c>
      <c r="T392" s="28">
        <v>3</v>
      </c>
      <c r="U392" s="4" t="s">
        <v>859</v>
      </c>
      <c r="V392" s="4" t="s">
        <v>860</v>
      </c>
      <c r="W392" s="15">
        <v>3</v>
      </c>
      <c r="X392" s="15">
        <v>3</v>
      </c>
      <c r="Y392" s="22">
        <v>1</v>
      </c>
      <c r="Z392" s="22">
        <v>1</v>
      </c>
      <c r="AA392" s="191"/>
      <c r="AB392" s="4" t="s">
        <v>861</v>
      </c>
      <c r="AC392" s="4" t="s">
        <v>50</v>
      </c>
      <c r="AD392" s="4"/>
      <c r="AE392" s="4"/>
      <c r="AF392" s="541"/>
      <c r="AG392" s="543"/>
      <c r="AH392" s="308" t="b">
        <f t="shared" si="6"/>
        <v>0</v>
      </c>
    </row>
    <row r="393" s="356" customFormat="1" ht="24" spans="1:34">
      <c r="A393" s="28">
        <v>390</v>
      </c>
      <c r="B393" s="28" t="s">
        <v>34</v>
      </c>
      <c r="C393" s="28" t="s">
        <v>35</v>
      </c>
      <c r="D393" s="28" t="s">
        <v>228</v>
      </c>
      <c r="E393" s="514" t="s">
        <v>108</v>
      </c>
      <c r="F393" s="28" t="s">
        <v>867</v>
      </c>
      <c r="G393" s="28" t="s">
        <v>51</v>
      </c>
      <c r="H393" s="550" t="s">
        <v>862</v>
      </c>
      <c r="I393" s="28"/>
      <c r="J393" s="28"/>
      <c r="K393" s="28"/>
      <c r="L393" s="28">
        <v>7</v>
      </c>
      <c r="M393" s="536">
        <v>45231</v>
      </c>
      <c r="N393" s="502" t="s">
        <v>632</v>
      </c>
      <c r="O393" s="28" t="s">
        <v>42</v>
      </c>
      <c r="P393" s="28" t="s">
        <v>43</v>
      </c>
      <c r="Q393" s="28" t="s">
        <v>305</v>
      </c>
      <c r="R393" s="28" t="s">
        <v>769</v>
      </c>
      <c r="S393" s="28" t="s">
        <v>307</v>
      </c>
      <c r="T393" s="28">
        <v>7</v>
      </c>
      <c r="U393" s="4" t="s">
        <v>859</v>
      </c>
      <c r="V393" s="4" t="s">
        <v>860</v>
      </c>
      <c r="W393" s="15">
        <v>7</v>
      </c>
      <c r="X393" s="15">
        <v>7</v>
      </c>
      <c r="Y393" s="22">
        <v>1</v>
      </c>
      <c r="Z393" s="22">
        <v>1</v>
      </c>
      <c r="AA393" s="191"/>
      <c r="AB393" s="4" t="s">
        <v>861</v>
      </c>
      <c r="AC393" s="4" t="s">
        <v>50</v>
      </c>
      <c r="AD393" s="4"/>
      <c r="AE393" s="4"/>
      <c r="AF393" s="541"/>
      <c r="AG393" s="543"/>
      <c r="AH393" s="308" t="b">
        <f t="shared" si="6"/>
        <v>0</v>
      </c>
    </row>
    <row r="394" s="356" customFormat="1" ht="48" spans="1:34">
      <c r="A394" s="28">
        <v>391</v>
      </c>
      <c r="B394" s="28" t="s">
        <v>34</v>
      </c>
      <c r="C394" s="28" t="s">
        <v>35</v>
      </c>
      <c r="D394" s="28" t="s">
        <v>228</v>
      </c>
      <c r="E394" s="514" t="s">
        <v>258</v>
      </c>
      <c r="F394" s="28" t="s">
        <v>869</v>
      </c>
      <c r="G394" s="28" t="s">
        <v>39</v>
      </c>
      <c r="H394" s="28" t="s">
        <v>870</v>
      </c>
      <c r="I394" s="28">
        <v>33</v>
      </c>
      <c r="J394" s="28">
        <v>148</v>
      </c>
      <c r="K394" s="28">
        <v>14</v>
      </c>
      <c r="L394" s="28"/>
      <c r="M394" s="536">
        <v>45139</v>
      </c>
      <c r="N394" s="502" t="s">
        <v>97</v>
      </c>
      <c r="O394" s="28" t="s">
        <v>42</v>
      </c>
      <c r="P394" s="28" t="s">
        <v>43</v>
      </c>
      <c r="Q394" s="28" t="s">
        <v>305</v>
      </c>
      <c r="R394" s="28" t="s">
        <v>871</v>
      </c>
      <c r="S394" s="28" t="s">
        <v>307</v>
      </c>
      <c r="T394" s="28">
        <v>148</v>
      </c>
      <c r="U394" s="4" t="s">
        <v>872</v>
      </c>
      <c r="V394" s="4" t="s">
        <v>873</v>
      </c>
      <c r="W394" s="15">
        <v>148</v>
      </c>
      <c r="X394" s="15">
        <v>148</v>
      </c>
      <c r="Y394" s="22">
        <v>1</v>
      </c>
      <c r="Z394" s="22">
        <v>1</v>
      </c>
      <c r="AA394" s="191"/>
      <c r="AB394" s="4" t="s">
        <v>874</v>
      </c>
      <c r="AC394" s="4" t="s">
        <v>50</v>
      </c>
      <c r="AD394" s="4"/>
      <c r="AE394" s="4"/>
      <c r="AF394" s="541"/>
      <c r="AG394" s="543"/>
      <c r="AH394" s="308" t="b">
        <f t="shared" si="6"/>
        <v>0</v>
      </c>
    </row>
    <row r="395" s="356" customFormat="1" ht="36" spans="1:34">
      <c r="A395" s="28">
        <v>392</v>
      </c>
      <c r="B395" s="28" t="s">
        <v>34</v>
      </c>
      <c r="C395" s="28" t="s">
        <v>35</v>
      </c>
      <c r="D395" s="28" t="s">
        <v>228</v>
      </c>
      <c r="E395" s="514" t="s">
        <v>258</v>
      </c>
      <c r="F395" s="28" t="s">
        <v>869</v>
      </c>
      <c r="G395" s="28" t="s">
        <v>51</v>
      </c>
      <c r="H395" s="28" t="s">
        <v>875</v>
      </c>
      <c r="I395" s="28"/>
      <c r="J395" s="28"/>
      <c r="K395" s="28"/>
      <c r="L395" s="28">
        <v>28</v>
      </c>
      <c r="M395" s="536">
        <v>45139</v>
      </c>
      <c r="N395" s="502" t="s">
        <v>97</v>
      </c>
      <c r="O395" s="28" t="s">
        <v>42</v>
      </c>
      <c r="P395" s="28" t="s">
        <v>43</v>
      </c>
      <c r="Q395" s="28" t="s">
        <v>305</v>
      </c>
      <c r="R395" s="28" t="s">
        <v>871</v>
      </c>
      <c r="S395" s="28" t="s">
        <v>307</v>
      </c>
      <c r="T395" s="28">
        <v>33</v>
      </c>
      <c r="U395" s="4" t="s">
        <v>876</v>
      </c>
      <c r="V395" s="4" t="s">
        <v>877</v>
      </c>
      <c r="W395" s="15">
        <v>33</v>
      </c>
      <c r="X395" s="15">
        <v>33</v>
      </c>
      <c r="Y395" s="22">
        <v>1</v>
      </c>
      <c r="Z395" s="22">
        <v>1</v>
      </c>
      <c r="AA395" s="191"/>
      <c r="AB395" s="4" t="s">
        <v>878</v>
      </c>
      <c r="AC395" s="4" t="s">
        <v>50</v>
      </c>
      <c r="AD395" s="4"/>
      <c r="AE395" s="4"/>
      <c r="AF395" s="541"/>
      <c r="AG395" s="543"/>
      <c r="AH395" s="308" t="b">
        <f t="shared" si="6"/>
        <v>0</v>
      </c>
    </row>
    <row r="396" s="356" customFormat="1" ht="24" spans="1:34">
      <c r="A396" s="28">
        <v>393</v>
      </c>
      <c r="B396" s="28" t="s">
        <v>34</v>
      </c>
      <c r="C396" s="28" t="s">
        <v>35</v>
      </c>
      <c r="D396" s="28" t="s">
        <v>228</v>
      </c>
      <c r="E396" s="514" t="s">
        <v>258</v>
      </c>
      <c r="F396" s="28" t="s">
        <v>869</v>
      </c>
      <c r="G396" s="28" t="s">
        <v>174</v>
      </c>
      <c r="H396" s="28" t="s">
        <v>879</v>
      </c>
      <c r="I396" s="28">
        <v>4</v>
      </c>
      <c r="J396" s="28">
        <v>11</v>
      </c>
      <c r="K396" s="28">
        <v>3</v>
      </c>
      <c r="L396" s="28"/>
      <c r="M396" s="536">
        <v>45139</v>
      </c>
      <c r="N396" s="502" t="s">
        <v>97</v>
      </c>
      <c r="O396" s="28" t="s">
        <v>42</v>
      </c>
      <c r="P396" s="28" t="s">
        <v>43</v>
      </c>
      <c r="Q396" s="28" t="s">
        <v>305</v>
      </c>
      <c r="R396" s="28" t="s">
        <v>871</v>
      </c>
      <c r="S396" s="28" t="s">
        <v>307</v>
      </c>
      <c r="T396" s="28">
        <v>11</v>
      </c>
      <c r="U396" s="4" t="s">
        <v>880</v>
      </c>
      <c r="V396" s="4" t="s">
        <v>881</v>
      </c>
      <c r="W396" s="15">
        <v>11</v>
      </c>
      <c r="X396" s="15">
        <v>11</v>
      </c>
      <c r="Y396" s="22">
        <v>1</v>
      </c>
      <c r="Z396" s="22">
        <v>1</v>
      </c>
      <c r="AA396" s="191"/>
      <c r="AB396" s="4" t="s">
        <v>878</v>
      </c>
      <c r="AC396" s="4" t="s">
        <v>50</v>
      </c>
      <c r="AD396" s="4"/>
      <c r="AE396" s="4"/>
      <c r="AF396" s="541"/>
      <c r="AG396" s="543"/>
      <c r="AH396" s="308" t="b">
        <f t="shared" si="6"/>
        <v>0</v>
      </c>
    </row>
    <row r="397" s="356" customFormat="1" ht="36" spans="1:34">
      <c r="A397" s="28">
        <v>394</v>
      </c>
      <c r="B397" s="28" t="s">
        <v>34</v>
      </c>
      <c r="C397" s="28" t="s">
        <v>35</v>
      </c>
      <c r="D397" s="28" t="s">
        <v>228</v>
      </c>
      <c r="E397" s="514" t="s">
        <v>258</v>
      </c>
      <c r="F397" s="28" t="s">
        <v>882</v>
      </c>
      <c r="G397" s="28" t="s">
        <v>51</v>
      </c>
      <c r="H397" s="28" t="s">
        <v>883</v>
      </c>
      <c r="I397" s="28"/>
      <c r="J397" s="28"/>
      <c r="K397" s="28"/>
      <c r="L397" s="28">
        <v>23</v>
      </c>
      <c r="M397" s="536">
        <v>45139</v>
      </c>
      <c r="N397" s="502" t="s">
        <v>97</v>
      </c>
      <c r="O397" s="28" t="s">
        <v>42</v>
      </c>
      <c r="P397" s="28" t="s">
        <v>43</v>
      </c>
      <c r="Q397" s="28" t="s">
        <v>305</v>
      </c>
      <c r="R397" s="28" t="s">
        <v>871</v>
      </c>
      <c r="S397" s="28" t="s">
        <v>307</v>
      </c>
      <c r="T397" s="28">
        <v>19</v>
      </c>
      <c r="U397" s="4" t="s">
        <v>876</v>
      </c>
      <c r="V397" s="4" t="s">
        <v>877</v>
      </c>
      <c r="W397" s="15">
        <v>19</v>
      </c>
      <c r="X397" s="15">
        <v>19</v>
      </c>
      <c r="Y397" s="22">
        <v>1</v>
      </c>
      <c r="Z397" s="22">
        <v>1</v>
      </c>
      <c r="AA397" s="191"/>
      <c r="AB397" s="4" t="s">
        <v>878</v>
      </c>
      <c r="AC397" s="4" t="s">
        <v>50</v>
      </c>
      <c r="AD397" s="4"/>
      <c r="AE397" s="4"/>
      <c r="AF397" s="541"/>
      <c r="AG397" s="543"/>
      <c r="AH397" s="308" t="b">
        <f t="shared" si="6"/>
        <v>0</v>
      </c>
    </row>
    <row r="398" s="356" customFormat="1" ht="24" spans="1:34">
      <c r="A398" s="28">
        <v>395</v>
      </c>
      <c r="B398" s="28" t="s">
        <v>34</v>
      </c>
      <c r="C398" s="28" t="s">
        <v>35</v>
      </c>
      <c r="D398" s="28" t="s">
        <v>228</v>
      </c>
      <c r="E398" s="514" t="s">
        <v>258</v>
      </c>
      <c r="F398" s="28" t="s">
        <v>884</v>
      </c>
      <c r="G398" s="28" t="s">
        <v>39</v>
      </c>
      <c r="H398" s="28" t="s">
        <v>885</v>
      </c>
      <c r="I398" s="28">
        <v>23</v>
      </c>
      <c r="J398" s="28">
        <v>93</v>
      </c>
      <c r="K398" s="28">
        <v>7</v>
      </c>
      <c r="L398" s="28"/>
      <c r="M398" s="536">
        <v>45139</v>
      </c>
      <c r="N398" s="502" t="s">
        <v>97</v>
      </c>
      <c r="O398" s="28" t="s">
        <v>42</v>
      </c>
      <c r="P398" s="28" t="s">
        <v>43</v>
      </c>
      <c r="Q398" s="28" t="s">
        <v>305</v>
      </c>
      <c r="R398" s="28" t="s">
        <v>871</v>
      </c>
      <c r="S398" s="28" t="s">
        <v>307</v>
      </c>
      <c r="T398" s="28">
        <v>78</v>
      </c>
      <c r="U398" s="4" t="s">
        <v>886</v>
      </c>
      <c r="V398" s="4" t="s">
        <v>887</v>
      </c>
      <c r="W398" s="15">
        <v>78</v>
      </c>
      <c r="X398" s="15">
        <v>78</v>
      </c>
      <c r="Y398" s="22">
        <v>1</v>
      </c>
      <c r="Z398" s="22">
        <v>1</v>
      </c>
      <c r="AA398" s="191"/>
      <c r="AB398" s="4" t="s">
        <v>878</v>
      </c>
      <c r="AC398" s="4" t="s">
        <v>50</v>
      </c>
      <c r="AD398" s="4"/>
      <c r="AE398" s="4"/>
      <c r="AF398" s="541"/>
      <c r="AG398" s="543"/>
      <c r="AH398" s="308" t="b">
        <f t="shared" si="6"/>
        <v>0</v>
      </c>
    </row>
    <row r="399" s="356" customFormat="1" ht="24" spans="1:34">
      <c r="A399" s="28">
        <v>396</v>
      </c>
      <c r="B399" s="28" t="s">
        <v>34</v>
      </c>
      <c r="C399" s="28" t="s">
        <v>35</v>
      </c>
      <c r="D399" s="28" t="s">
        <v>228</v>
      </c>
      <c r="E399" s="514" t="s">
        <v>258</v>
      </c>
      <c r="F399" s="28" t="s">
        <v>884</v>
      </c>
      <c r="G399" s="28" t="s">
        <v>51</v>
      </c>
      <c r="H399" s="28" t="s">
        <v>888</v>
      </c>
      <c r="I399" s="28"/>
      <c r="J399" s="28"/>
      <c r="K399" s="28"/>
      <c r="L399" s="28">
        <v>23</v>
      </c>
      <c r="M399" s="536">
        <v>45139</v>
      </c>
      <c r="N399" s="502" t="s">
        <v>97</v>
      </c>
      <c r="O399" s="28" t="s">
        <v>42</v>
      </c>
      <c r="P399" s="28" t="s">
        <v>43</v>
      </c>
      <c r="Q399" s="28" t="s">
        <v>305</v>
      </c>
      <c r="R399" s="28" t="s">
        <v>871</v>
      </c>
      <c r="S399" s="28" t="s">
        <v>307</v>
      </c>
      <c r="T399" s="28">
        <v>29</v>
      </c>
      <c r="U399" s="4" t="s">
        <v>474</v>
      </c>
      <c r="V399" s="4" t="s">
        <v>889</v>
      </c>
      <c r="W399" s="15">
        <v>29</v>
      </c>
      <c r="X399" s="15">
        <v>29</v>
      </c>
      <c r="Y399" s="22">
        <v>1</v>
      </c>
      <c r="Z399" s="22">
        <v>1</v>
      </c>
      <c r="AA399" s="191"/>
      <c r="AB399" s="4" t="s">
        <v>878</v>
      </c>
      <c r="AC399" s="4" t="s">
        <v>50</v>
      </c>
      <c r="AD399" s="4"/>
      <c r="AE399" s="4"/>
      <c r="AF399" s="541"/>
      <c r="AG399" s="543"/>
      <c r="AH399" s="308" t="b">
        <f t="shared" si="6"/>
        <v>0</v>
      </c>
    </row>
    <row r="400" s="356" customFormat="1" ht="24" spans="1:34">
      <c r="A400" s="28">
        <v>397</v>
      </c>
      <c r="B400" s="28" t="s">
        <v>34</v>
      </c>
      <c r="C400" s="28" t="s">
        <v>35</v>
      </c>
      <c r="D400" s="28" t="s">
        <v>228</v>
      </c>
      <c r="E400" s="514" t="s">
        <v>258</v>
      </c>
      <c r="F400" s="28" t="s">
        <v>884</v>
      </c>
      <c r="G400" s="28" t="s">
        <v>174</v>
      </c>
      <c r="H400" s="28" t="s">
        <v>890</v>
      </c>
      <c r="I400" s="28">
        <v>19</v>
      </c>
      <c r="J400" s="28">
        <v>60</v>
      </c>
      <c r="K400" s="28">
        <v>3</v>
      </c>
      <c r="L400" s="28"/>
      <c r="M400" s="536">
        <v>45139</v>
      </c>
      <c r="N400" s="502" t="s">
        <v>97</v>
      </c>
      <c r="O400" s="28" t="s">
        <v>42</v>
      </c>
      <c r="P400" s="28" t="s">
        <v>43</v>
      </c>
      <c r="Q400" s="28" t="s">
        <v>305</v>
      </c>
      <c r="R400" s="28" t="s">
        <v>871</v>
      </c>
      <c r="S400" s="28" t="s">
        <v>307</v>
      </c>
      <c r="T400" s="28">
        <v>60</v>
      </c>
      <c r="U400" s="4" t="s">
        <v>891</v>
      </c>
      <c r="V400" s="4" t="s">
        <v>889</v>
      </c>
      <c r="W400" s="15">
        <v>60</v>
      </c>
      <c r="X400" s="15">
        <v>60</v>
      </c>
      <c r="Y400" s="22">
        <v>1</v>
      </c>
      <c r="Z400" s="22">
        <v>1</v>
      </c>
      <c r="AA400" s="191"/>
      <c r="AB400" s="4" t="s">
        <v>892</v>
      </c>
      <c r="AC400" s="4" t="s">
        <v>50</v>
      </c>
      <c r="AD400" s="4"/>
      <c r="AE400" s="4"/>
      <c r="AF400" s="541"/>
      <c r="AG400" s="543"/>
      <c r="AH400" s="308" t="b">
        <f t="shared" si="6"/>
        <v>0</v>
      </c>
    </row>
    <row r="401" s="356" customFormat="1" ht="36" spans="1:34">
      <c r="A401" s="28">
        <v>398</v>
      </c>
      <c r="B401" s="28" t="s">
        <v>34</v>
      </c>
      <c r="C401" s="28" t="s">
        <v>35</v>
      </c>
      <c r="D401" s="28" t="s">
        <v>228</v>
      </c>
      <c r="E401" s="514" t="s">
        <v>258</v>
      </c>
      <c r="F401" s="28" t="s">
        <v>893</v>
      </c>
      <c r="G401" s="28" t="s">
        <v>51</v>
      </c>
      <c r="H401" s="28" t="s">
        <v>894</v>
      </c>
      <c r="I401" s="28"/>
      <c r="J401" s="28"/>
      <c r="K401" s="28"/>
      <c r="L401" s="28">
        <v>26</v>
      </c>
      <c r="M401" s="536">
        <v>45139</v>
      </c>
      <c r="N401" s="502" t="s">
        <v>97</v>
      </c>
      <c r="O401" s="28" t="s">
        <v>42</v>
      </c>
      <c r="P401" s="28" t="s">
        <v>43</v>
      </c>
      <c r="Q401" s="28" t="s">
        <v>305</v>
      </c>
      <c r="R401" s="28" t="s">
        <v>871</v>
      </c>
      <c r="S401" s="28" t="s">
        <v>307</v>
      </c>
      <c r="T401" s="28">
        <v>24</v>
      </c>
      <c r="U401" s="4" t="s">
        <v>474</v>
      </c>
      <c r="V401" s="4" t="s">
        <v>889</v>
      </c>
      <c r="W401" s="15">
        <v>24</v>
      </c>
      <c r="X401" s="15">
        <v>24</v>
      </c>
      <c r="Y401" s="22">
        <v>1</v>
      </c>
      <c r="Z401" s="22">
        <v>1</v>
      </c>
      <c r="AA401" s="191"/>
      <c r="AB401" s="4" t="s">
        <v>892</v>
      </c>
      <c r="AC401" s="4" t="s">
        <v>50</v>
      </c>
      <c r="AD401" s="4"/>
      <c r="AE401" s="4"/>
      <c r="AF401" s="541"/>
      <c r="AG401" s="543"/>
      <c r="AH401" s="308" t="b">
        <f t="shared" si="6"/>
        <v>0</v>
      </c>
    </row>
    <row r="402" s="356" customFormat="1" ht="24" spans="1:34">
      <c r="A402" s="28">
        <v>399</v>
      </c>
      <c r="B402" s="28" t="s">
        <v>34</v>
      </c>
      <c r="C402" s="28" t="s">
        <v>35</v>
      </c>
      <c r="D402" s="28" t="s">
        <v>228</v>
      </c>
      <c r="E402" s="514" t="s">
        <v>258</v>
      </c>
      <c r="F402" s="28" t="s">
        <v>893</v>
      </c>
      <c r="G402" s="28" t="s">
        <v>174</v>
      </c>
      <c r="H402" s="28" t="s">
        <v>895</v>
      </c>
      <c r="I402" s="28">
        <v>3</v>
      </c>
      <c r="J402" s="28">
        <v>6</v>
      </c>
      <c r="K402" s="28">
        <v>12</v>
      </c>
      <c r="L402" s="28"/>
      <c r="M402" s="536">
        <v>45139</v>
      </c>
      <c r="N402" s="502" t="s">
        <v>97</v>
      </c>
      <c r="O402" s="28" t="s">
        <v>42</v>
      </c>
      <c r="P402" s="28" t="s">
        <v>43</v>
      </c>
      <c r="Q402" s="28" t="s">
        <v>305</v>
      </c>
      <c r="R402" s="28" t="s">
        <v>871</v>
      </c>
      <c r="S402" s="28" t="s">
        <v>307</v>
      </c>
      <c r="T402" s="28">
        <v>6</v>
      </c>
      <c r="U402" s="4" t="s">
        <v>891</v>
      </c>
      <c r="V402" s="4" t="s">
        <v>889</v>
      </c>
      <c r="W402" s="15">
        <v>6</v>
      </c>
      <c r="X402" s="15">
        <v>6</v>
      </c>
      <c r="Y402" s="22">
        <v>1</v>
      </c>
      <c r="Z402" s="22">
        <v>1</v>
      </c>
      <c r="AA402" s="191"/>
      <c r="AB402" s="4" t="s">
        <v>892</v>
      </c>
      <c r="AC402" s="4" t="s">
        <v>50</v>
      </c>
      <c r="AD402" s="4"/>
      <c r="AE402" s="4"/>
      <c r="AF402" s="541"/>
      <c r="AG402" s="543"/>
      <c r="AH402" s="308" t="b">
        <f t="shared" si="6"/>
        <v>0</v>
      </c>
    </row>
    <row r="403" s="356" customFormat="1" ht="48" spans="1:34">
      <c r="A403" s="28">
        <v>400</v>
      </c>
      <c r="B403" s="28" t="s">
        <v>34</v>
      </c>
      <c r="C403" s="28" t="s">
        <v>35</v>
      </c>
      <c r="D403" s="28" t="s">
        <v>228</v>
      </c>
      <c r="E403" s="514" t="s">
        <v>258</v>
      </c>
      <c r="F403" s="28" t="s">
        <v>896</v>
      </c>
      <c r="G403" s="28" t="s">
        <v>39</v>
      </c>
      <c r="H403" s="28" t="s">
        <v>897</v>
      </c>
      <c r="I403" s="28">
        <v>29</v>
      </c>
      <c r="J403" s="28">
        <v>135</v>
      </c>
      <c r="K403" s="28">
        <v>8</v>
      </c>
      <c r="L403" s="28"/>
      <c r="M403" s="536">
        <v>45139</v>
      </c>
      <c r="N403" s="502" t="s">
        <v>97</v>
      </c>
      <c r="O403" s="28" t="s">
        <v>42</v>
      </c>
      <c r="P403" s="28" t="s">
        <v>43</v>
      </c>
      <c r="Q403" s="28" t="s">
        <v>305</v>
      </c>
      <c r="R403" s="28" t="s">
        <v>871</v>
      </c>
      <c r="S403" s="28" t="s">
        <v>307</v>
      </c>
      <c r="T403" s="28">
        <v>69</v>
      </c>
      <c r="U403" s="4" t="s">
        <v>898</v>
      </c>
      <c r="V403" s="4" t="s">
        <v>899</v>
      </c>
      <c r="W403" s="15">
        <v>69</v>
      </c>
      <c r="X403" s="15">
        <v>69</v>
      </c>
      <c r="Y403" s="22">
        <v>1</v>
      </c>
      <c r="Z403" s="22">
        <v>1</v>
      </c>
      <c r="AA403" s="191"/>
      <c r="AB403" s="4" t="s">
        <v>892</v>
      </c>
      <c r="AC403" s="4" t="s">
        <v>50</v>
      </c>
      <c r="AD403" s="4"/>
      <c r="AE403" s="4"/>
      <c r="AF403" s="541"/>
      <c r="AG403" s="543"/>
      <c r="AH403" s="308" t="b">
        <f t="shared" si="6"/>
        <v>0</v>
      </c>
    </row>
    <row r="404" s="356" customFormat="1" ht="48" spans="1:34">
      <c r="A404" s="28">
        <v>401</v>
      </c>
      <c r="B404" s="28" t="s">
        <v>34</v>
      </c>
      <c r="C404" s="28" t="s">
        <v>35</v>
      </c>
      <c r="D404" s="28" t="s">
        <v>228</v>
      </c>
      <c r="E404" s="514" t="s">
        <v>258</v>
      </c>
      <c r="F404" s="28" t="s">
        <v>896</v>
      </c>
      <c r="G404" s="28" t="s">
        <v>51</v>
      </c>
      <c r="H404" s="28" t="s">
        <v>900</v>
      </c>
      <c r="I404" s="28"/>
      <c r="J404" s="28"/>
      <c r="K404" s="28"/>
      <c r="L404" s="28">
        <v>27</v>
      </c>
      <c r="M404" s="536">
        <v>45139</v>
      </c>
      <c r="N404" s="502" t="s">
        <v>97</v>
      </c>
      <c r="O404" s="28" t="s">
        <v>42</v>
      </c>
      <c r="P404" s="28" t="s">
        <v>43</v>
      </c>
      <c r="Q404" s="28" t="s">
        <v>305</v>
      </c>
      <c r="R404" s="28" t="s">
        <v>871</v>
      </c>
      <c r="S404" s="28" t="s">
        <v>307</v>
      </c>
      <c r="T404" s="28">
        <v>30</v>
      </c>
      <c r="U404" s="4" t="s">
        <v>901</v>
      </c>
      <c r="V404" s="4" t="s">
        <v>902</v>
      </c>
      <c r="W404" s="15">
        <v>30</v>
      </c>
      <c r="X404" s="15">
        <v>30</v>
      </c>
      <c r="Y404" s="22">
        <v>1</v>
      </c>
      <c r="Z404" s="22">
        <v>1</v>
      </c>
      <c r="AA404" s="191"/>
      <c r="AB404" s="4" t="s">
        <v>892</v>
      </c>
      <c r="AC404" s="4" t="s">
        <v>50</v>
      </c>
      <c r="AD404" s="4"/>
      <c r="AE404" s="4"/>
      <c r="AF404" s="541"/>
      <c r="AG404" s="543"/>
      <c r="AH404" s="308" t="b">
        <f t="shared" si="6"/>
        <v>0</v>
      </c>
    </row>
    <row r="405" s="356" customFormat="1" ht="36" spans="1:34">
      <c r="A405" s="28">
        <v>402</v>
      </c>
      <c r="B405" s="28" t="s">
        <v>34</v>
      </c>
      <c r="C405" s="28" t="s">
        <v>35</v>
      </c>
      <c r="D405" s="28" t="s">
        <v>228</v>
      </c>
      <c r="E405" s="168" t="s">
        <v>275</v>
      </c>
      <c r="F405" s="28" t="s">
        <v>903</v>
      </c>
      <c r="G405" s="28" t="s">
        <v>170</v>
      </c>
      <c r="H405" s="28" t="s">
        <v>904</v>
      </c>
      <c r="I405" s="28">
        <v>23</v>
      </c>
      <c r="J405" s="28">
        <v>77</v>
      </c>
      <c r="K405" s="28">
        <v>13</v>
      </c>
      <c r="L405" s="28"/>
      <c r="M405" s="536">
        <v>45170</v>
      </c>
      <c r="N405" s="502" t="s">
        <v>54</v>
      </c>
      <c r="O405" s="28" t="s">
        <v>42</v>
      </c>
      <c r="P405" s="28" t="s">
        <v>43</v>
      </c>
      <c r="Q405" s="28" t="s">
        <v>305</v>
      </c>
      <c r="R405" s="28" t="s">
        <v>693</v>
      </c>
      <c r="S405" s="28" t="s">
        <v>307</v>
      </c>
      <c r="T405" s="28">
        <v>90</v>
      </c>
      <c r="U405" s="4" t="s">
        <v>905</v>
      </c>
      <c r="V405" s="4" t="s">
        <v>906</v>
      </c>
      <c r="W405" s="15">
        <v>90</v>
      </c>
      <c r="X405" s="15">
        <v>90</v>
      </c>
      <c r="Y405" s="22">
        <v>1</v>
      </c>
      <c r="Z405" s="22">
        <v>1</v>
      </c>
      <c r="AA405" s="191"/>
      <c r="AB405" s="4" t="s">
        <v>907</v>
      </c>
      <c r="AC405" s="4" t="s">
        <v>50</v>
      </c>
      <c r="AD405" s="4"/>
      <c r="AE405" s="4"/>
      <c r="AF405" s="541"/>
      <c r="AG405" s="543"/>
      <c r="AH405" s="308" t="b">
        <f t="shared" si="6"/>
        <v>0</v>
      </c>
    </row>
    <row r="406" s="356" customFormat="1" ht="36" spans="1:34">
      <c r="A406" s="28">
        <v>403</v>
      </c>
      <c r="B406" s="28" t="s">
        <v>34</v>
      </c>
      <c r="C406" s="28" t="s">
        <v>35</v>
      </c>
      <c r="D406" s="28" t="s">
        <v>228</v>
      </c>
      <c r="E406" s="168" t="s">
        <v>275</v>
      </c>
      <c r="F406" s="28" t="s">
        <v>903</v>
      </c>
      <c r="G406" s="28" t="s">
        <v>51</v>
      </c>
      <c r="H406" s="28" t="s">
        <v>908</v>
      </c>
      <c r="I406" s="28"/>
      <c r="J406" s="28"/>
      <c r="K406" s="28"/>
      <c r="L406" s="28">
        <v>18</v>
      </c>
      <c r="M406" s="536">
        <v>45170</v>
      </c>
      <c r="N406" s="502" t="s">
        <v>54</v>
      </c>
      <c r="O406" s="28" t="s">
        <v>42</v>
      </c>
      <c r="P406" s="28" t="s">
        <v>43</v>
      </c>
      <c r="Q406" s="28" t="s">
        <v>305</v>
      </c>
      <c r="R406" s="28" t="s">
        <v>693</v>
      </c>
      <c r="S406" s="28" t="s">
        <v>307</v>
      </c>
      <c r="T406" s="28">
        <v>26</v>
      </c>
      <c r="U406" s="4" t="s">
        <v>905</v>
      </c>
      <c r="V406" s="4" t="s">
        <v>906</v>
      </c>
      <c r="W406" s="15">
        <v>26</v>
      </c>
      <c r="X406" s="15">
        <v>26</v>
      </c>
      <c r="Y406" s="22">
        <v>1</v>
      </c>
      <c r="Z406" s="22">
        <v>1</v>
      </c>
      <c r="AA406" s="191"/>
      <c r="AB406" s="4" t="s">
        <v>907</v>
      </c>
      <c r="AC406" s="4" t="s">
        <v>50</v>
      </c>
      <c r="AD406" s="4"/>
      <c r="AE406" s="4"/>
      <c r="AF406" s="541"/>
      <c r="AG406" s="543"/>
      <c r="AH406" s="308" t="b">
        <f t="shared" si="6"/>
        <v>0</v>
      </c>
    </row>
    <row r="407" s="356" customFormat="1" ht="24" spans="1:34">
      <c r="A407" s="28">
        <v>404</v>
      </c>
      <c r="B407" s="28" t="s">
        <v>34</v>
      </c>
      <c r="C407" s="28" t="s">
        <v>35</v>
      </c>
      <c r="D407" s="28" t="s">
        <v>228</v>
      </c>
      <c r="E407" s="168" t="s">
        <v>275</v>
      </c>
      <c r="F407" s="28" t="s">
        <v>909</v>
      </c>
      <c r="G407" s="28" t="s">
        <v>170</v>
      </c>
      <c r="H407" s="28" t="s">
        <v>819</v>
      </c>
      <c r="I407" s="28">
        <v>5</v>
      </c>
      <c r="J407" s="28">
        <v>30</v>
      </c>
      <c r="K407" s="28">
        <v>15</v>
      </c>
      <c r="L407" s="28"/>
      <c r="M407" s="536">
        <v>45170</v>
      </c>
      <c r="N407" s="502" t="s">
        <v>54</v>
      </c>
      <c r="O407" s="28" t="s">
        <v>42</v>
      </c>
      <c r="P407" s="28" t="s">
        <v>43</v>
      </c>
      <c r="Q407" s="28" t="s">
        <v>305</v>
      </c>
      <c r="R407" s="28" t="s">
        <v>693</v>
      </c>
      <c r="S407" s="28" t="s">
        <v>307</v>
      </c>
      <c r="T407" s="28">
        <v>36</v>
      </c>
      <c r="U407" s="4" t="s">
        <v>910</v>
      </c>
      <c r="V407" s="4" t="s">
        <v>911</v>
      </c>
      <c r="W407" s="15">
        <v>36</v>
      </c>
      <c r="X407" s="15">
        <v>36</v>
      </c>
      <c r="Y407" s="22">
        <v>1</v>
      </c>
      <c r="Z407" s="22">
        <v>1</v>
      </c>
      <c r="AA407" s="191"/>
      <c r="AB407" s="4" t="s">
        <v>907</v>
      </c>
      <c r="AC407" s="4" t="s">
        <v>50</v>
      </c>
      <c r="AD407" s="4"/>
      <c r="AE407" s="4"/>
      <c r="AF407" s="541"/>
      <c r="AG407" s="543"/>
      <c r="AH407" s="308" t="b">
        <f t="shared" si="6"/>
        <v>0</v>
      </c>
    </row>
    <row r="408" s="356" customFormat="1" ht="36" spans="1:34">
      <c r="A408" s="28">
        <v>405</v>
      </c>
      <c r="B408" s="28" t="s">
        <v>34</v>
      </c>
      <c r="C408" s="28" t="s">
        <v>35</v>
      </c>
      <c r="D408" s="28" t="s">
        <v>228</v>
      </c>
      <c r="E408" s="168" t="s">
        <v>275</v>
      </c>
      <c r="F408" s="28" t="s">
        <v>909</v>
      </c>
      <c r="G408" s="28" t="s">
        <v>51</v>
      </c>
      <c r="H408" s="28" t="s">
        <v>822</v>
      </c>
      <c r="I408" s="28"/>
      <c r="J408" s="28"/>
      <c r="K408" s="28"/>
      <c r="L408" s="28">
        <v>18</v>
      </c>
      <c r="M408" s="536">
        <v>45170</v>
      </c>
      <c r="N408" s="502" t="s">
        <v>54</v>
      </c>
      <c r="O408" s="28" t="s">
        <v>42</v>
      </c>
      <c r="P408" s="28" t="s">
        <v>43</v>
      </c>
      <c r="Q408" s="28" t="s">
        <v>305</v>
      </c>
      <c r="R408" s="28" t="s">
        <v>693</v>
      </c>
      <c r="S408" s="28" t="s">
        <v>307</v>
      </c>
      <c r="T408" s="28">
        <v>23</v>
      </c>
      <c r="U408" s="4" t="s">
        <v>912</v>
      </c>
      <c r="V408" s="4" t="s">
        <v>913</v>
      </c>
      <c r="W408" s="15">
        <v>23</v>
      </c>
      <c r="X408" s="15">
        <v>23</v>
      </c>
      <c r="Y408" s="22">
        <v>1</v>
      </c>
      <c r="Z408" s="22">
        <v>1</v>
      </c>
      <c r="AA408" s="191"/>
      <c r="AB408" s="4" t="s">
        <v>907</v>
      </c>
      <c r="AC408" s="4" t="s">
        <v>50</v>
      </c>
      <c r="AD408" s="4"/>
      <c r="AE408" s="4"/>
      <c r="AF408" s="541"/>
      <c r="AG408" s="543"/>
      <c r="AH408" s="308" t="b">
        <f t="shared" si="6"/>
        <v>0</v>
      </c>
    </row>
    <row r="409" s="356" customFormat="1" ht="24" spans="1:34">
      <c r="A409" s="28">
        <v>406</v>
      </c>
      <c r="B409" s="28" t="s">
        <v>34</v>
      </c>
      <c r="C409" s="28" t="s">
        <v>35</v>
      </c>
      <c r="D409" s="28" t="s">
        <v>228</v>
      </c>
      <c r="E409" s="514" t="s">
        <v>108</v>
      </c>
      <c r="F409" s="28" t="s">
        <v>914</v>
      </c>
      <c r="G409" s="28" t="s">
        <v>170</v>
      </c>
      <c r="H409" s="28" t="s">
        <v>915</v>
      </c>
      <c r="I409" s="28">
        <v>2</v>
      </c>
      <c r="J409" s="28">
        <v>9</v>
      </c>
      <c r="K409" s="28">
        <v>11</v>
      </c>
      <c r="L409" s="28"/>
      <c r="M409" s="536">
        <v>45231</v>
      </c>
      <c r="N409" s="502" t="s">
        <v>632</v>
      </c>
      <c r="O409" s="28" t="s">
        <v>42</v>
      </c>
      <c r="P409" s="28" t="s">
        <v>43</v>
      </c>
      <c r="Q409" s="28" t="s">
        <v>305</v>
      </c>
      <c r="R409" s="28" t="s">
        <v>712</v>
      </c>
      <c r="S409" s="28" t="s">
        <v>307</v>
      </c>
      <c r="T409" s="28">
        <v>9</v>
      </c>
      <c r="U409" s="4" t="s">
        <v>916</v>
      </c>
      <c r="V409" s="4" t="s">
        <v>917</v>
      </c>
      <c r="W409" s="15">
        <v>9</v>
      </c>
      <c r="X409" s="15">
        <v>9</v>
      </c>
      <c r="Y409" s="22">
        <v>1</v>
      </c>
      <c r="Z409" s="22">
        <v>1</v>
      </c>
      <c r="AA409" s="191"/>
      <c r="AB409" s="4" t="s">
        <v>918</v>
      </c>
      <c r="AC409" s="4" t="s">
        <v>50</v>
      </c>
      <c r="AD409" s="4"/>
      <c r="AE409" s="4"/>
      <c r="AF409" s="541"/>
      <c r="AG409" s="543"/>
      <c r="AH409" s="308" t="b">
        <f t="shared" si="6"/>
        <v>0</v>
      </c>
    </row>
    <row r="410" s="356" customFormat="1" ht="24" spans="1:34">
      <c r="A410" s="28">
        <v>407</v>
      </c>
      <c r="B410" s="28" t="s">
        <v>34</v>
      </c>
      <c r="C410" s="28" t="s">
        <v>35</v>
      </c>
      <c r="D410" s="28" t="s">
        <v>228</v>
      </c>
      <c r="E410" s="514" t="s">
        <v>108</v>
      </c>
      <c r="F410" s="28" t="s">
        <v>914</v>
      </c>
      <c r="G410" s="28" t="s">
        <v>51</v>
      </c>
      <c r="H410" s="28" t="s">
        <v>919</v>
      </c>
      <c r="I410" s="28"/>
      <c r="J410" s="28"/>
      <c r="K410" s="28"/>
      <c r="L410" s="28">
        <v>4</v>
      </c>
      <c r="M410" s="536">
        <v>45231</v>
      </c>
      <c r="N410" s="502" t="s">
        <v>632</v>
      </c>
      <c r="O410" s="28" t="s">
        <v>42</v>
      </c>
      <c r="P410" s="28" t="s">
        <v>43</v>
      </c>
      <c r="Q410" s="28" t="s">
        <v>305</v>
      </c>
      <c r="R410" s="28" t="s">
        <v>712</v>
      </c>
      <c r="S410" s="28" t="s">
        <v>307</v>
      </c>
      <c r="T410" s="28">
        <v>4</v>
      </c>
      <c r="U410" s="4" t="s">
        <v>920</v>
      </c>
      <c r="V410" s="4" t="s">
        <v>921</v>
      </c>
      <c r="W410" s="15">
        <v>4</v>
      </c>
      <c r="X410" s="15">
        <v>4</v>
      </c>
      <c r="Y410" s="22">
        <v>1</v>
      </c>
      <c r="Z410" s="22">
        <v>1</v>
      </c>
      <c r="AA410" s="191"/>
      <c r="AB410" s="4" t="s">
        <v>922</v>
      </c>
      <c r="AC410" s="4" t="s">
        <v>50</v>
      </c>
      <c r="AD410" s="4"/>
      <c r="AE410" s="4"/>
      <c r="AF410" s="541"/>
      <c r="AG410" s="543"/>
      <c r="AH410" s="308" t="b">
        <f t="shared" si="6"/>
        <v>0</v>
      </c>
    </row>
    <row r="411" s="356" customFormat="1" ht="24" spans="1:34">
      <c r="A411" s="28">
        <v>408</v>
      </c>
      <c r="B411" s="28" t="s">
        <v>34</v>
      </c>
      <c r="C411" s="28" t="s">
        <v>35</v>
      </c>
      <c r="D411" s="28" t="s">
        <v>228</v>
      </c>
      <c r="E411" s="514" t="s">
        <v>108</v>
      </c>
      <c r="F411" s="28" t="s">
        <v>923</v>
      </c>
      <c r="G411" s="28" t="s">
        <v>170</v>
      </c>
      <c r="H411" s="28" t="s">
        <v>924</v>
      </c>
      <c r="I411" s="28">
        <v>2</v>
      </c>
      <c r="J411" s="28">
        <v>9</v>
      </c>
      <c r="K411" s="28">
        <v>11</v>
      </c>
      <c r="L411" s="28"/>
      <c r="M411" s="536">
        <v>45231</v>
      </c>
      <c r="N411" s="502" t="s">
        <v>632</v>
      </c>
      <c r="O411" s="28" t="s">
        <v>42</v>
      </c>
      <c r="P411" s="28" t="s">
        <v>43</v>
      </c>
      <c r="Q411" s="28" t="s">
        <v>305</v>
      </c>
      <c r="R411" s="28" t="s">
        <v>712</v>
      </c>
      <c r="S411" s="28" t="s">
        <v>307</v>
      </c>
      <c r="T411" s="28">
        <v>9</v>
      </c>
      <c r="U411" s="4" t="s">
        <v>916</v>
      </c>
      <c r="V411" s="4" t="s">
        <v>917</v>
      </c>
      <c r="W411" s="15">
        <v>9</v>
      </c>
      <c r="X411" s="15">
        <v>9</v>
      </c>
      <c r="Y411" s="22">
        <v>1</v>
      </c>
      <c r="Z411" s="22">
        <v>1</v>
      </c>
      <c r="AA411" s="191"/>
      <c r="AB411" s="4" t="s">
        <v>918</v>
      </c>
      <c r="AC411" s="4" t="s">
        <v>50</v>
      </c>
      <c r="AD411" s="4"/>
      <c r="AE411" s="4"/>
      <c r="AF411" s="541"/>
      <c r="AG411" s="543"/>
      <c r="AH411" s="308" t="b">
        <f t="shared" si="6"/>
        <v>0</v>
      </c>
    </row>
    <row r="412" s="356" customFormat="1" ht="24" spans="1:34">
      <c r="A412" s="28">
        <v>409</v>
      </c>
      <c r="B412" s="28" t="s">
        <v>34</v>
      </c>
      <c r="C412" s="28" t="s">
        <v>35</v>
      </c>
      <c r="D412" s="28" t="s">
        <v>228</v>
      </c>
      <c r="E412" s="514" t="s">
        <v>108</v>
      </c>
      <c r="F412" s="28" t="s">
        <v>923</v>
      </c>
      <c r="G412" s="28" t="s">
        <v>51</v>
      </c>
      <c r="H412" s="28" t="s">
        <v>919</v>
      </c>
      <c r="I412" s="28"/>
      <c r="J412" s="28"/>
      <c r="K412" s="28"/>
      <c r="L412" s="28">
        <v>4</v>
      </c>
      <c r="M412" s="536">
        <v>45231</v>
      </c>
      <c r="N412" s="502" t="s">
        <v>632</v>
      </c>
      <c r="O412" s="28" t="s">
        <v>42</v>
      </c>
      <c r="P412" s="28" t="s">
        <v>43</v>
      </c>
      <c r="Q412" s="28" t="s">
        <v>305</v>
      </c>
      <c r="R412" s="28" t="s">
        <v>712</v>
      </c>
      <c r="S412" s="28" t="s">
        <v>307</v>
      </c>
      <c r="T412" s="28">
        <v>4</v>
      </c>
      <c r="U412" s="4" t="s">
        <v>920</v>
      </c>
      <c r="V412" s="4" t="s">
        <v>921</v>
      </c>
      <c r="W412" s="15">
        <v>4</v>
      </c>
      <c r="X412" s="15">
        <v>4</v>
      </c>
      <c r="Y412" s="22">
        <v>1</v>
      </c>
      <c r="Z412" s="22">
        <v>1</v>
      </c>
      <c r="AA412" s="191"/>
      <c r="AB412" s="4" t="s">
        <v>922</v>
      </c>
      <c r="AC412" s="4" t="s">
        <v>50</v>
      </c>
      <c r="AD412" s="4"/>
      <c r="AE412" s="4"/>
      <c r="AF412" s="541"/>
      <c r="AG412" s="543"/>
      <c r="AH412" s="308" t="b">
        <f t="shared" si="6"/>
        <v>0</v>
      </c>
    </row>
    <row r="413" s="356" customFormat="1" ht="36" spans="1:34">
      <c r="A413" s="28">
        <v>410</v>
      </c>
      <c r="B413" s="28" t="s">
        <v>34</v>
      </c>
      <c r="C413" s="28" t="s">
        <v>35</v>
      </c>
      <c r="D413" s="28" t="s">
        <v>228</v>
      </c>
      <c r="E413" s="28" t="s">
        <v>275</v>
      </c>
      <c r="F413" s="28" t="s">
        <v>925</v>
      </c>
      <c r="G413" s="28" t="s">
        <v>51</v>
      </c>
      <c r="H413" s="28" t="s">
        <v>926</v>
      </c>
      <c r="I413" s="28"/>
      <c r="J413" s="28"/>
      <c r="K413" s="28"/>
      <c r="L413" s="28">
        <v>18</v>
      </c>
      <c r="M413" s="536">
        <v>45170</v>
      </c>
      <c r="N413" s="502" t="s">
        <v>54</v>
      </c>
      <c r="O413" s="28" t="s">
        <v>42</v>
      </c>
      <c r="P413" s="28" t="s">
        <v>43</v>
      </c>
      <c r="Q413" s="28" t="s">
        <v>305</v>
      </c>
      <c r="R413" s="28" t="s">
        <v>806</v>
      </c>
      <c r="S413" s="28" t="s">
        <v>307</v>
      </c>
      <c r="T413" s="28">
        <v>18</v>
      </c>
      <c r="U413" s="4" t="s">
        <v>927</v>
      </c>
      <c r="V413" s="4" t="s">
        <v>928</v>
      </c>
      <c r="W413" s="15">
        <v>18</v>
      </c>
      <c r="X413" s="15">
        <v>18</v>
      </c>
      <c r="Y413" s="22">
        <v>1</v>
      </c>
      <c r="Z413" s="22">
        <v>1</v>
      </c>
      <c r="AA413" s="191"/>
      <c r="AB413" s="4" t="s">
        <v>929</v>
      </c>
      <c r="AC413" s="4" t="s">
        <v>50</v>
      </c>
      <c r="AD413" s="4"/>
      <c r="AE413" s="4"/>
      <c r="AF413" s="541"/>
      <c r="AG413" s="543"/>
      <c r="AH413" s="308" t="b">
        <f t="shared" si="6"/>
        <v>0</v>
      </c>
    </row>
    <row r="414" s="356" customFormat="1" ht="24" spans="1:34">
      <c r="A414" s="28">
        <v>411</v>
      </c>
      <c r="B414" s="28" t="s">
        <v>34</v>
      </c>
      <c r="C414" s="28" t="s">
        <v>35</v>
      </c>
      <c r="D414" s="28" t="s">
        <v>228</v>
      </c>
      <c r="E414" s="28" t="s">
        <v>275</v>
      </c>
      <c r="F414" s="28" t="s">
        <v>925</v>
      </c>
      <c r="G414" s="28" t="s">
        <v>174</v>
      </c>
      <c r="H414" s="28" t="s">
        <v>930</v>
      </c>
      <c r="I414" s="28">
        <v>3</v>
      </c>
      <c r="J414" s="28">
        <v>9</v>
      </c>
      <c r="K414" s="28">
        <v>1</v>
      </c>
      <c r="L414" s="28"/>
      <c r="M414" s="536">
        <v>45170</v>
      </c>
      <c r="N414" s="502" t="s">
        <v>54</v>
      </c>
      <c r="O414" s="28" t="s">
        <v>42</v>
      </c>
      <c r="P414" s="28" t="s">
        <v>43</v>
      </c>
      <c r="Q414" s="28" t="s">
        <v>305</v>
      </c>
      <c r="R414" s="28" t="s">
        <v>806</v>
      </c>
      <c r="S414" s="28" t="s">
        <v>307</v>
      </c>
      <c r="T414" s="28">
        <v>9</v>
      </c>
      <c r="U414" s="4" t="s">
        <v>931</v>
      </c>
      <c r="V414" s="4" t="s">
        <v>932</v>
      </c>
      <c r="W414" s="15">
        <v>9</v>
      </c>
      <c r="X414" s="15">
        <v>9</v>
      </c>
      <c r="Y414" s="22">
        <v>1</v>
      </c>
      <c r="Z414" s="22">
        <v>1</v>
      </c>
      <c r="AA414" s="191"/>
      <c r="AB414" s="4" t="s">
        <v>933</v>
      </c>
      <c r="AC414" s="4" t="s">
        <v>50</v>
      </c>
      <c r="AD414" s="4"/>
      <c r="AE414" s="4"/>
      <c r="AF414" s="541"/>
      <c r="AG414" s="543"/>
      <c r="AH414" s="308" t="b">
        <f t="shared" si="6"/>
        <v>0</v>
      </c>
    </row>
    <row r="415" s="356" customFormat="1" ht="24" spans="1:34">
      <c r="A415" s="28">
        <v>412</v>
      </c>
      <c r="B415" s="28" t="s">
        <v>34</v>
      </c>
      <c r="C415" s="28" t="s">
        <v>35</v>
      </c>
      <c r="D415" s="28" t="s">
        <v>228</v>
      </c>
      <c r="E415" s="514" t="s">
        <v>108</v>
      </c>
      <c r="F415" s="28" t="s">
        <v>934</v>
      </c>
      <c r="G415" s="28" t="s">
        <v>170</v>
      </c>
      <c r="H415" s="28" t="s">
        <v>935</v>
      </c>
      <c r="I415" s="28">
        <v>2</v>
      </c>
      <c r="J415" s="28">
        <v>9</v>
      </c>
      <c r="K415" s="28">
        <v>10</v>
      </c>
      <c r="L415" s="28"/>
      <c r="M415" s="536">
        <v>45231</v>
      </c>
      <c r="N415" s="502" t="s">
        <v>632</v>
      </c>
      <c r="O415" s="28" t="s">
        <v>42</v>
      </c>
      <c r="P415" s="28" t="s">
        <v>43</v>
      </c>
      <c r="Q415" s="28" t="s">
        <v>305</v>
      </c>
      <c r="R415" s="28" t="s">
        <v>712</v>
      </c>
      <c r="S415" s="28" t="s">
        <v>307</v>
      </c>
      <c r="T415" s="28">
        <v>9</v>
      </c>
      <c r="U415" s="4" t="s">
        <v>936</v>
      </c>
      <c r="V415" s="4" t="s">
        <v>937</v>
      </c>
      <c r="W415" s="15">
        <v>9</v>
      </c>
      <c r="X415" s="15">
        <v>9</v>
      </c>
      <c r="Y415" s="22">
        <v>1</v>
      </c>
      <c r="Z415" s="22">
        <v>1</v>
      </c>
      <c r="AA415" s="191"/>
      <c r="AB415" s="4" t="s">
        <v>938</v>
      </c>
      <c r="AC415" s="4" t="s">
        <v>50</v>
      </c>
      <c r="AD415" s="4"/>
      <c r="AE415" s="4"/>
      <c r="AF415" s="541"/>
      <c r="AG415" s="543"/>
      <c r="AH415" s="308" t="b">
        <f t="shared" si="6"/>
        <v>0</v>
      </c>
    </row>
    <row r="416" s="356" customFormat="1" ht="24" spans="1:34">
      <c r="A416" s="28">
        <v>413</v>
      </c>
      <c r="B416" s="28" t="s">
        <v>34</v>
      </c>
      <c r="C416" s="28" t="s">
        <v>35</v>
      </c>
      <c r="D416" s="28" t="s">
        <v>228</v>
      </c>
      <c r="E416" s="514" t="s">
        <v>108</v>
      </c>
      <c r="F416" s="28" t="s">
        <v>934</v>
      </c>
      <c r="G416" s="28" t="s">
        <v>51</v>
      </c>
      <c r="H416" s="28" t="s">
        <v>939</v>
      </c>
      <c r="I416" s="28"/>
      <c r="J416" s="28"/>
      <c r="K416" s="28"/>
      <c r="L416" s="28">
        <v>10</v>
      </c>
      <c r="M416" s="536">
        <v>45231</v>
      </c>
      <c r="N416" s="502" t="s">
        <v>632</v>
      </c>
      <c r="O416" s="28" t="s">
        <v>42</v>
      </c>
      <c r="P416" s="28" t="s">
        <v>43</v>
      </c>
      <c r="Q416" s="28" t="s">
        <v>305</v>
      </c>
      <c r="R416" s="28" t="s">
        <v>712</v>
      </c>
      <c r="S416" s="28" t="s">
        <v>307</v>
      </c>
      <c r="T416" s="28">
        <v>11</v>
      </c>
      <c r="U416" s="4" t="s">
        <v>936</v>
      </c>
      <c r="V416" s="4" t="s">
        <v>937</v>
      </c>
      <c r="W416" s="15">
        <v>11</v>
      </c>
      <c r="X416" s="15">
        <v>11</v>
      </c>
      <c r="Y416" s="22">
        <v>1</v>
      </c>
      <c r="Z416" s="22">
        <v>1</v>
      </c>
      <c r="AA416" s="191"/>
      <c r="AB416" s="4" t="s">
        <v>938</v>
      </c>
      <c r="AC416" s="4" t="s">
        <v>50</v>
      </c>
      <c r="AD416" s="4"/>
      <c r="AE416" s="4"/>
      <c r="AF416" s="541"/>
      <c r="AG416" s="543"/>
      <c r="AH416" s="308" t="b">
        <f t="shared" si="6"/>
        <v>0</v>
      </c>
    </row>
    <row r="417" s="356" customFormat="1" ht="24" spans="1:34">
      <c r="A417" s="28">
        <v>414</v>
      </c>
      <c r="B417" s="28" t="s">
        <v>34</v>
      </c>
      <c r="C417" s="28" t="s">
        <v>35</v>
      </c>
      <c r="D417" s="28" t="s">
        <v>228</v>
      </c>
      <c r="E417" s="514" t="s">
        <v>275</v>
      </c>
      <c r="F417" s="28" t="s">
        <v>940</v>
      </c>
      <c r="G417" s="28" t="s">
        <v>39</v>
      </c>
      <c r="H417" s="28" t="s">
        <v>941</v>
      </c>
      <c r="I417" s="28">
        <v>10</v>
      </c>
      <c r="J417" s="28">
        <v>45</v>
      </c>
      <c r="K417" s="28">
        <v>16</v>
      </c>
      <c r="L417" s="28"/>
      <c r="M417" s="536">
        <v>45170</v>
      </c>
      <c r="N417" s="502" t="s">
        <v>54</v>
      </c>
      <c r="O417" s="28" t="s">
        <v>42</v>
      </c>
      <c r="P417" s="28" t="s">
        <v>43</v>
      </c>
      <c r="Q417" s="28" t="s">
        <v>305</v>
      </c>
      <c r="R417" s="28" t="s">
        <v>712</v>
      </c>
      <c r="S417" s="28" t="s">
        <v>307</v>
      </c>
      <c r="T417" s="28">
        <v>45</v>
      </c>
      <c r="U417" s="4" t="s">
        <v>942</v>
      </c>
      <c r="V417" s="4" t="s">
        <v>943</v>
      </c>
      <c r="W417" s="15">
        <v>45</v>
      </c>
      <c r="X417" s="15">
        <v>45</v>
      </c>
      <c r="Y417" s="22">
        <v>1</v>
      </c>
      <c r="Z417" s="22">
        <v>1</v>
      </c>
      <c r="AA417" s="191"/>
      <c r="AB417" s="4" t="s">
        <v>933</v>
      </c>
      <c r="AC417" s="4" t="s">
        <v>50</v>
      </c>
      <c r="AD417" s="4"/>
      <c r="AE417" s="4"/>
      <c r="AF417" s="541"/>
      <c r="AG417" s="543"/>
      <c r="AH417" s="308" t="b">
        <f t="shared" si="6"/>
        <v>0</v>
      </c>
    </row>
    <row r="418" s="356" customFormat="1" ht="36" spans="1:34">
      <c r="A418" s="28">
        <v>415</v>
      </c>
      <c r="B418" s="28" t="s">
        <v>34</v>
      </c>
      <c r="C418" s="28" t="s">
        <v>35</v>
      </c>
      <c r="D418" s="28" t="s">
        <v>228</v>
      </c>
      <c r="E418" s="514" t="s">
        <v>275</v>
      </c>
      <c r="F418" s="28" t="s">
        <v>940</v>
      </c>
      <c r="G418" s="28" t="s">
        <v>51</v>
      </c>
      <c r="H418" s="28" t="s">
        <v>944</v>
      </c>
      <c r="I418" s="28"/>
      <c r="J418" s="28"/>
      <c r="K418" s="28"/>
      <c r="L418" s="28">
        <v>13</v>
      </c>
      <c r="M418" s="536">
        <v>45170</v>
      </c>
      <c r="N418" s="502" t="s">
        <v>54</v>
      </c>
      <c r="O418" s="28" t="s">
        <v>42</v>
      </c>
      <c r="P418" s="28" t="s">
        <v>43</v>
      </c>
      <c r="Q418" s="28" t="s">
        <v>305</v>
      </c>
      <c r="R418" s="28" t="s">
        <v>712</v>
      </c>
      <c r="S418" s="28" t="s">
        <v>307</v>
      </c>
      <c r="T418" s="28">
        <v>13</v>
      </c>
      <c r="U418" s="4" t="s">
        <v>942</v>
      </c>
      <c r="V418" s="4" t="s">
        <v>945</v>
      </c>
      <c r="W418" s="15">
        <v>13</v>
      </c>
      <c r="X418" s="15">
        <v>13</v>
      </c>
      <c r="Y418" s="22">
        <v>1</v>
      </c>
      <c r="Z418" s="22">
        <v>1</v>
      </c>
      <c r="AA418" s="191"/>
      <c r="AB418" s="4" t="s">
        <v>946</v>
      </c>
      <c r="AC418" s="4" t="s">
        <v>50</v>
      </c>
      <c r="AD418" s="4"/>
      <c r="AE418" s="4"/>
      <c r="AF418" s="541"/>
      <c r="AG418" s="543"/>
      <c r="AH418" s="308" t="b">
        <f t="shared" si="6"/>
        <v>0</v>
      </c>
    </row>
    <row r="419" s="356" customFormat="1" ht="24" spans="1:34">
      <c r="A419" s="28">
        <v>416</v>
      </c>
      <c r="B419" s="28" t="s">
        <v>34</v>
      </c>
      <c r="C419" s="28" t="s">
        <v>35</v>
      </c>
      <c r="D419" s="28" t="s">
        <v>228</v>
      </c>
      <c r="E419" s="514" t="s">
        <v>258</v>
      </c>
      <c r="F419" s="28" t="s">
        <v>947</v>
      </c>
      <c r="G419" s="28" t="s">
        <v>39</v>
      </c>
      <c r="H419" s="168" t="s">
        <v>948</v>
      </c>
      <c r="I419" s="28">
        <v>2</v>
      </c>
      <c r="J419" s="28">
        <v>7</v>
      </c>
      <c r="K419" s="28">
        <v>13</v>
      </c>
      <c r="L419" s="28"/>
      <c r="M419" s="536">
        <v>45170</v>
      </c>
      <c r="N419" s="502" t="s">
        <v>54</v>
      </c>
      <c r="O419" s="28" t="s">
        <v>42</v>
      </c>
      <c r="P419" s="28" t="s">
        <v>43</v>
      </c>
      <c r="Q419" s="28" t="s">
        <v>305</v>
      </c>
      <c r="R419" s="28" t="s">
        <v>712</v>
      </c>
      <c r="S419" s="28" t="s">
        <v>307</v>
      </c>
      <c r="T419" s="28">
        <v>7</v>
      </c>
      <c r="U419" s="476">
        <v>44849.3541666667</v>
      </c>
      <c r="V419" s="476">
        <v>44849.4333449074</v>
      </c>
      <c r="W419" s="15">
        <v>7</v>
      </c>
      <c r="X419" s="15">
        <v>7</v>
      </c>
      <c r="Y419" s="22">
        <v>1</v>
      </c>
      <c r="Z419" s="22">
        <v>1</v>
      </c>
      <c r="AA419" s="191"/>
      <c r="AB419" s="4" t="s">
        <v>949</v>
      </c>
      <c r="AC419" s="4" t="s">
        <v>50</v>
      </c>
      <c r="AD419" s="4"/>
      <c r="AE419" s="4"/>
      <c r="AF419" s="541"/>
      <c r="AG419" s="543"/>
      <c r="AH419" s="308" t="b">
        <f t="shared" si="6"/>
        <v>0</v>
      </c>
    </row>
    <row r="420" s="356" customFormat="1" ht="24" spans="1:34">
      <c r="A420" s="28">
        <v>417</v>
      </c>
      <c r="B420" s="28" t="s">
        <v>34</v>
      </c>
      <c r="C420" s="28" t="s">
        <v>35</v>
      </c>
      <c r="D420" s="28" t="s">
        <v>228</v>
      </c>
      <c r="E420" s="514" t="s">
        <v>258</v>
      </c>
      <c r="F420" s="28" t="s">
        <v>947</v>
      </c>
      <c r="G420" s="28" t="s">
        <v>51</v>
      </c>
      <c r="H420" s="168" t="s">
        <v>950</v>
      </c>
      <c r="I420" s="28"/>
      <c r="J420" s="28"/>
      <c r="K420" s="28"/>
      <c r="L420" s="28">
        <v>8</v>
      </c>
      <c r="M420" s="536">
        <v>45170</v>
      </c>
      <c r="N420" s="502" t="s">
        <v>54</v>
      </c>
      <c r="O420" s="28" t="s">
        <v>42</v>
      </c>
      <c r="P420" s="28" t="s">
        <v>43</v>
      </c>
      <c r="Q420" s="28" t="s">
        <v>305</v>
      </c>
      <c r="R420" s="28" t="s">
        <v>712</v>
      </c>
      <c r="S420" s="28" t="s">
        <v>307</v>
      </c>
      <c r="T420" s="28">
        <v>8</v>
      </c>
      <c r="U420" s="476">
        <v>44849.3541666667</v>
      </c>
      <c r="V420" s="476">
        <v>44849.4333449074</v>
      </c>
      <c r="W420" s="15">
        <v>8</v>
      </c>
      <c r="X420" s="15">
        <v>8</v>
      </c>
      <c r="Y420" s="22">
        <v>1</v>
      </c>
      <c r="Z420" s="22">
        <v>1</v>
      </c>
      <c r="AA420" s="191"/>
      <c r="AB420" s="4" t="s">
        <v>949</v>
      </c>
      <c r="AC420" s="4" t="s">
        <v>50</v>
      </c>
      <c r="AD420" s="4"/>
      <c r="AE420" s="4"/>
      <c r="AF420" s="541"/>
      <c r="AG420" s="543"/>
      <c r="AH420" s="308" t="b">
        <f t="shared" si="6"/>
        <v>0</v>
      </c>
    </row>
    <row r="421" s="356" customFormat="1" ht="24" spans="1:34">
      <c r="A421" s="28">
        <v>418</v>
      </c>
      <c r="B421" s="28" t="s">
        <v>34</v>
      </c>
      <c r="C421" s="28" t="s">
        <v>35</v>
      </c>
      <c r="D421" s="28" t="s">
        <v>228</v>
      </c>
      <c r="E421" s="514" t="s">
        <v>258</v>
      </c>
      <c r="F421" s="28" t="s">
        <v>951</v>
      </c>
      <c r="G421" s="28" t="s">
        <v>39</v>
      </c>
      <c r="H421" s="168" t="s">
        <v>948</v>
      </c>
      <c r="I421" s="28">
        <v>2</v>
      </c>
      <c r="J421" s="28">
        <v>7</v>
      </c>
      <c r="K421" s="28">
        <v>13</v>
      </c>
      <c r="L421" s="28"/>
      <c r="M421" s="536">
        <v>45170</v>
      </c>
      <c r="N421" s="502" t="s">
        <v>54</v>
      </c>
      <c r="O421" s="28" t="s">
        <v>42</v>
      </c>
      <c r="P421" s="28" t="s">
        <v>43</v>
      </c>
      <c r="Q421" s="28" t="s">
        <v>305</v>
      </c>
      <c r="R421" s="28" t="s">
        <v>712</v>
      </c>
      <c r="S421" s="28" t="s">
        <v>307</v>
      </c>
      <c r="T421" s="28">
        <v>7</v>
      </c>
      <c r="U421" s="476">
        <v>44849.3541666667</v>
      </c>
      <c r="V421" s="476">
        <v>44849.4333449074</v>
      </c>
      <c r="W421" s="15">
        <v>7</v>
      </c>
      <c r="X421" s="15">
        <v>7</v>
      </c>
      <c r="Y421" s="22">
        <v>1</v>
      </c>
      <c r="Z421" s="22">
        <v>1</v>
      </c>
      <c r="AA421" s="191"/>
      <c r="AB421" s="4" t="s">
        <v>949</v>
      </c>
      <c r="AC421" s="4" t="s">
        <v>50</v>
      </c>
      <c r="AD421" s="4"/>
      <c r="AE421" s="4"/>
      <c r="AF421" s="541"/>
      <c r="AG421" s="543"/>
      <c r="AH421" s="308" t="b">
        <f t="shared" si="6"/>
        <v>0</v>
      </c>
    </row>
    <row r="422" s="356" customFormat="1" ht="24" spans="1:34">
      <c r="A422" s="28">
        <v>419</v>
      </c>
      <c r="B422" s="28" t="s">
        <v>34</v>
      </c>
      <c r="C422" s="28" t="s">
        <v>35</v>
      </c>
      <c r="D422" s="28" t="s">
        <v>228</v>
      </c>
      <c r="E422" s="514" t="s">
        <v>258</v>
      </c>
      <c r="F422" s="28" t="s">
        <v>951</v>
      </c>
      <c r="G422" s="28" t="s">
        <v>51</v>
      </c>
      <c r="H422" s="168" t="s">
        <v>950</v>
      </c>
      <c r="I422" s="28"/>
      <c r="J422" s="28"/>
      <c r="K422" s="28"/>
      <c r="L422" s="28">
        <v>8</v>
      </c>
      <c r="M422" s="536">
        <v>45170</v>
      </c>
      <c r="N422" s="502" t="s">
        <v>54</v>
      </c>
      <c r="O422" s="28" t="s">
        <v>42</v>
      </c>
      <c r="P422" s="28" t="s">
        <v>43</v>
      </c>
      <c r="Q422" s="28" t="s">
        <v>305</v>
      </c>
      <c r="R422" s="28" t="s">
        <v>712</v>
      </c>
      <c r="S422" s="28" t="s">
        <v>307</v>
      </c>
      <c r="T422" s="28">
        <v>8</v>
      </c>
      <c r="U422" s="476">
        <v>44849.3541666667</v>
      </c>
      <c r="V422" s="476">
        <v>44849.4333449074</v>
      </c>
      <c r="W422" s="15">
        <v>8</v>
      </c>
      <c r="X422" s="15">
        <v>8</v>
      </c>
      <c r="Y422" s="22">
        <v>1</v>
      </c>
      <c r="Z422" s="22">
        <v>1</v>
      </c>
      <c r="AA422" s="191"/>
      <c r="AB422" s="4" t="s">
        <v>949</v>
      </c>
      <c r="AC422" s="4" t="s">
        <v>50</v>
      </c>
      <c r="AD422" s="4"/>
      <c r="AE422" s="4"/>
      <c r="AF422" s="541"/>
      <c r="AG422" s="543"/>
      <c r="AH422" s="308" t="b">
        <f t="shared" si="6"/>
        <v>0</v>
      </c>
    </row>
    <row r="423" s="356" customFormat="1" ht="24" spans="1:34">
      <c r="A423" s="28">
        <v>420</v>
      </c>
      <c r="B423" s="28" t="s">
        <v>34</v>
      </c>
      <c r="C423" s="28" t="s">
        <v>35</v>
      </c>
      <c r="D423" s="28" t="s">
        <v>228</v>
      </c>
      <c r="E423" s="28" t="s">
        <v>275</v>
      </c>
      <c r="F423" s="28" t="s">
        <v>952</v>
      </c>
      <c r="G423" s="28" t="s">
        <v>39</v>
      </c>
      <c r="H423" s="28" t="s">
        <v>953</v>
      </c>
      <c r="I423" s="28">
        <v>5</v>
      </c>
      <c r="J423" s="28">
        <v>21</v>
      </c>
      <c r="K423" s="28">
        <v>7</v>
      </c>
      <c r="L423" s="29"/>
      <c r="M423" s="536">
        <v>45170</v>
      </c>
      <c r="N423" s="502" t="s">
        <v>54</v>
      </c>
      <c r="O423" s="28" t="s">
        <v>42</v>
      </c>
      <c r="P423" s="28" t="s">
        <v>43</v>
      </c>
      <c r="Q423" s="28" t="s">
        <v>305</v>
      </c>
      <c r="R423" s="28" t="s">
        <v>954</v>
      </c>
      <c r="S423" s="28" t="s">
        <v>307</v>
      </c>
      <c r="T423" s="28">
        <v>89</v>
      </c>
      <c r="U423" s="4" t="s">
        <v>955</v>
      </c>
      <c r="V423" s="4" t="s">
        <v>956</v>
      </c>
      <c r="W423" s="15">
        <v>89</v>
      </c>
      <c r="X423" s="15">
        <v>89</v>
      </c>
      <c r="Y423" s="22">
        <v>1</v>
      </c>
      <c r="Z423" s="22">
        <v>1</v>
      </c>
      <c r="AA423" s="191"/>
      <c r="AB423" s="4" t="s">
        <v>957</v>
      </c>
      <c r="AC423" s="4" t="s">
        <v>50</v>
      </c>
      <c r="AD423" s="4"/>
      <c r="AE423" s="4"/>
      <c r="AF423" s="541"/>
      <c r="AG423" s="543"/>
      <c r="AH423" s="308" t="b">
        <f t="shared" si="6"/>
        <v>0</v>
      </c>
    </row>
    <row r="424" s="356" customFormat="1" ht="36" spans="1:34">
      <c r="A424" s="28">
        <v>421</v>
      </c>
      <c r="B424" s="28" t="s">
        <v>34</v>
      </c>
      <c r="C424" s="28" t="s">
        <v>35</v>
      </c>
      <c r="D424" s="28" t="s">
        <v>228</v>
      </c>
      <c r="E424" s="28" t="s">
        <v>275</v>
      </c>
      <c r="F424" s="28" t="s">
        <v>952</v>
      </c>
      <c r="G424" s="28" t="s">
        <v>170</v>
      </c>
      <c r="H424" s="28" t="s">
        <v>958</v>
      </c>
      <c r="I424" s="28">
        <v>15</v>
      </c>
      <c r="J424" s="28">
        <v>132</v>
      </c>
      <c r="K424" s="28">
        <v>8</v>
      </c>
      <c r="L424" s="29"/>
      <c r="M424" s="536">
        <v>45170</v>
      </c>
      <c r="N424" s="502" t="s">
        <v>54</v>
      </c>
      <c r="O424" s="28" t="s">
        <v>42</v>
      </c>
      <c r="P424" s="28" t="s">
        <v>43</v>
      </c>
      <c r="Q424" s="28" t="s">
        <v>305</v>
      </c>
      <c r="R424" s="28" t="s">
        <v>954</v>
      </c>
      <c r="S424" s="28" t="s">
        <v>307</v>
      </c>
      <c r="T424" s="28">
        <v>3</v>
      </c>
      <c r="U424" s="4" t="s">
        <v>955</v>
      </c>
      <c r="V424" s="4" t="s">
        <v>956</v>
      </c>
      <c r="W424" s="15">
        <v>3</v>
      </c>
      <c r="X424" s="15">
        <v>3</v>
      </c>
      <c r="Y424" s="22">
        <v>1</v>
      </c>
      <c r="Z424" s="22">
        <v>1</v>
      </c>
      <c r="AA424" s="191"/>
      <c r="AB424" s="4" t="s">
        <v>957</v>
      </c>
      <c r="AC424" s="4" t="s">
        <v>50</v>
      </c>
      <c r="AD424" s="4"/>
      <c r="AE424" s="4"/>
      <c r="AF424" s="4"/>
      <c r="AG424" s="29" t="s">
        <v>959</v>
      </c>
      <c r="AH424" s="308" t="b">
        <f t="shared" si="6"/>
        <v>0</v>
      </c>
    </row>
    <row r="425" s="356" customFormat="1" ht="108" spans="1:34">
      <c r="A425" s="28">
        <v>422</v>
      </c>
      <c r="B425" s="28" t="s">
        <v>34</v>
      </c>
      <c r="C425" s="28" t="s">
        <v>35</v>
      </c>
      <c r="D425" s="28" t="s">
        <v>228</v>
      </c>
      <c r="E425" s="28" t="s">
        <v>275</v>
      </c>
      <c r="F425" s="28" t="s">
        <v>952</v>
      </c>
      <c r="G425" s="28" t="s">
        <v>51</v>
      </c>
      <c r="H425" s="28" t="s">
        <v>960</v>
      </c>
      <c r="I425" s="28"/>
      <c r="J425" s="28"/>
      <c r="K425" s="28"/>
      <c r="L425" s="28">
        <v>32</v>
      </c>
      <c r="M425" s="536">
        <v>45170</v>
      </c>
      <c r="N425" s="502" t="s">
        <v>54</v>
      </c>
      <c r="O425" s="28" t="s">
        <v>42</v>
      </c>
      <c r="P425" s="28" t="s">
        <v>43</v>
      </c>
      <c r="Q425" s="28" t="s">
        <v>305</v>
      </c>
      <c r="R425" s="28" t="s">
        <v>954</v>
      </c>
      <c r="S425" s="28" t="s">
        <v>307</v>
      </c>
      <c r="T425" s="28">
        <v>41</v>
      </c>
      <c r="U425" s="4" t="s">
        <v>961</v>
      </c>
      <c r="V425" s="4" t="s">
        <v>962</v>
      </c>
      <c r="W425" s="15">
        <v>41</v>
      </c>
      <c r="X425" s="15">
        <v>41</v>
      </c>
      <c r="Y425" s="22">
        <v>1</v>
      </c>
      <c r="Z425" s="22">
        <v>1</v>
      </c>
      <c r="AA425" s="191"/>
      <c r="AB425" s="4" t="s">
        <v>957</v>
      </c>
      <c r="AC425" s="4" t="s">
        <v>50</v>
      </c>
      <c r="AD425" s="4"/>
      <c r="AE425" s="4"/>
      <c r="AF425" s="4"/>
      <c r="AG425" s="29" t="s">
        <v>959</v>
      </c>
      <c r="AH425" s="308" t="b">
        <f t="shared" si="6"/>
        <v>0</v>
      </c>
    </row>
    <row r="426" s="356" customFormat="1" ht="24" spans="1:34">
      <c r="A426" s="28">
        <v>423</v>
      </c>
      <c r="B426" s="28" t="s">
        <v>34</v>
      </c>
      <c r="C426" s="28" t="s">
        <v>35</v>
      </c>
      <c r="D426" s="28" t="s">
        <v>228</v>
      </c>
      <c r="E426" s="28" t="s">
        <v>275</v>
      </c>
      <c r="F426" s="28" t="s">
        <v>963</v>
      </c>
      <c r="G426" s="28" t="s">
        <v>51</v>
      </c>
      <c r="H426" s="28" t="s">
        <v>964</v>
      </c>
      <c r="I426" s="28"/>
      <c r="J426" s="28"/>
      <c r="K426" s="28"/>
      <c r="L426" s="28">
        <v>1</v>
      </c>
      <c r="M426" s="536">
        <v>45170</v>
      </c>
      <c r="N426" s="502" t="s">
        <v>54</v>
      </c>
      <c r="O426" s="28" t="s">
        <v>42</v>
      </c>
      <c r="P426" s="28" t="s">
        <v>43</v>
      </c>
      <c r="Q426" s="28" t="s">
        <v>305</v>
      </c>
      <c r="R426" s="28" t="s">
        <v>954</v>
      </c>
      <c r="S426" s="28" t="s">
        <v>307</v>
      </c>
      <c r="T426" s="28">
        <v>1</v>
      </c>
      <c r="U426" s="4" t="s">
        <v>961</v>
      </c>
      <c r="V426" s="4" t="s">
        <v>962</v>
      </c>
      <c r="W426" s="15">
        <v>1</v>
      </c>
      <c r="X426" s="15">
        <v>1</v>
      </c>
      <c r="Y426" s="22">
        <v>1</v>
      </c>
      <c r="Z426" s="22">
        <v>1</v>
      </c>
      <c r="AA426" s="191"/>
      <c r="AB426" s="4" t="s">
        <v>965</v>
      </c>
      <c r="AC426" s="4" t="s">
        <v>50</v>
      </c>
      <c r="AD426" s="4"/>
      <c r="AE426" s="4"/>
      <c r="AF426" s="4"/>
      <c r="AG426" s="29" t="s">
        <v>959</v>
      </c>
      <c r="AH426" s="308" t="b">
        <f t="shared" si="6"/>
        <v>0</v>
      </c>
    </row>
    <row r="427" s="356" customFormat="1" ht="36" spans="1:34">
      <c r="A427" s="28">
        <v>424</v>
      </c>
      <c r="B427" s="28" t="s">
        <v>34</v>
      </c>
      <c r="C427" s="28" t="s">
        <v>35</v>
      </c>
      <c r="D427" s="28" t="s">
        <v>228</v>
      </c>
      <c r="E427" s="28" t="s">
        <v>275</v>
      </c>
      <c r="F427" s="28" t="s">
        <v>966</v>
      </c>
      <c r="G427" s="28" t="s">
        <v>170</v>
      </c>
      <c r="H427" s="28" t="s">
        <v>967</v>
      </c>
      <c r="I427" s="28">
        <v>13</v>
      </c>
      <c r="J427" s="28">
        <v>62</v>
      </c>
      <c r="K427" s="28">
        <v>7</v>
      </c>
      <c r="L427" s="29"/>
      <c r="M427" s="536">
        <v>45170</v>
      </c>
      <c r="N427" s="502" t="s">
        <v>54</v>
      </c>
      <c r="O427" s="28" t="s">
        <v>42</v>
      </c>
      <c r="P427" s="28" t="s">
        <v>43</v>
      </c>
      <c r="Q427" s="28" t="s">
        <v>305</v>
      </c>
      <c r="R427" s="28" t="s">
        <v>954</v>
      </c>
      <c r="S427" s="28" t="s">
        <v>307</v>
      </c>
      <c r="T427" s="28">
        <v>3</v>
      </c>
      <c r="U427" s="4" t="s">
        <v>968</v>
      </c>
      <c r="V427" s="4" t="s">
        <v>969</v>
      </c>
      <c r="W427" s="15">
        <v>3</v>
      </c>
      <c r="X427" s="15">
        <v>3</v>
      </c>
      <c r="Y427" s="22">
        <v>1</v>
      </c>
      <c r="Z427" s="22">
        <v>1</v>
      </c>
      <c r="AA427" s="191"/>
      <c r="AB427" s="4" t="s">
        <v>965</v>
      </c>
      <c r="AC427" s="4" t="s">
        <v>50</v>
      </c>
      <c r="AD427" s="4"/>
      <c r="AE427" s="4"/>
      <c r="AF427" s="4"/>
      <c r="AG427" s="29" t="s">
        <v>959</v>
      </c>
      <c r="AH427" s="308" t="b">
        <f t="shared" si="6"/>
        <v>0</v>
      </c>
    </row>
    <row r="428" s="356" customFormat="1" ht="60" spans="1:34">
      <c r="A428" s="28">
        <v>425</v>
      </c>
      <c r="B428" s="28" t="s">
        <v>34</v>
      </c>
      <c r="C428" s="28" t="s">
        <v>35</v>
      </c>
      <c r="D428" s="28" t="s">
        <v>228</v>
      </c>
      <c r="E428" s="28" t="s">
        <v>275</v>
      </c>
      <c r="F428" s="28" t="s">
        <v>966</v>
      </c>
      <c r="G428" s="28" t="s">
        <v>51</v>
      </c>
      <c r="H428" s="28" t="s">
        <v>970</v>
      </c>
      <c r="I428" s="28"/>
      <c r="J428" s="28"/>
      <c r="K428" s="28"/>
      <c r="L428" s="28">
        <v>15</v>
      </c>
      <c r="M428" s="536">
        <v>45170</v>
      </c>
      <c r="N428" s="502" t="s">
        <v>54</v>
      </c>
      <c r="O428" s="28" t="s">
        <v>42</v>
      </c>
      <c r="P428" s="28" t="s">
        <v>43</v>
      </c>
      <c r="Q428" s="28" t="s">
        <v>305</v>
      </c>
      <c r="R428" s="28" t="s">
        <v>954</v>
      </c>
      <c r="S428" s="28" t="s">
        <v>307</v>
      </c>
      <c r="T428" s="28">
        <v>16</v>
      </c>
      <c r="U428" s="4" t="s">
        <v>971</v>
      </c>
      <c r="V428" s="4" t="s">
        <v>972</v>
      </c>
      <c r="W428" s="15">
        <v>16</v>
      </c>
      <c r="X428" s="15">
        <v>16</v>
      </c>
      <c r="Y428" s="22">
        <v>1</v>
      </c>
      <c r="Z428" s="22">
        <v>1</v>
      </c>
      <c r="AA428" s="191"/>
      <c r="AB428" s="4" t="s">
        <v>965</v>
      </c>
      <c r="AC428" s="4" t="s">
        <v>50</v>
      </c>
      <c r="AD428" s="4"/>
      <c r="AE428" s="4"/>
      <c r="AF428" s="4"/>
      <c r="AG428" s="29" t="s">
        <v>959</v>
      </c>
      <c r="AH428" s="308" t="b">
        <f t="shared" si="6"/>
        <v>0</v>
      </c>
    </row>
    <row r="429" s="356" customFormat="1" ht="24" spans="1:34">
      <c r="A429" s="28">
        <v>426</v>
      </c>
      <c r="B429" s="28" t="s">
        <v>34</v>
      </c>
      <c r="C429" s="28" t="s">
        <v>35</v>
      </c>
      <c r="D429" s="28" t="s">
        <v>228</v>
      </c>
      <c r="E429" s="514" t="s">
        <v>108</v>
      </c>
      <c r="F429" s="28" t="s">
        <v>973</v>
      </c>
      <c r="G429" s="28" t="s">
        <v>39</v>
      </c>
      <c r="H429" s="168" t="s">
        <v>974</v>
      </c>
      <c r="I429" s="28">
        <v>4</v>
      </c>
      <c r="J429" s="28">
        <v>15</v>
      </c>
      <c r="K429" s="28">
        <v>17</v>
      </c>
      <c r="L429" s="28"/>
      <c r="M429" s="536">
        <v>45231</v>
      </c>
      <c r="N429" s="502" t="s">
        <v>632</v>
      </c>
      <c r="O429" s="28" t="s">
        <v>42</v>
      </c>
      <c r="P429" s="28" t="s">
        <v>43</v>
      </c>
      <c r="Q429" s="28" t="s">
        <v>305</v>
      </c>
      <c r="R429" s="28" t="s">
        <v>712</v>
      </c>
      <c r="S429" s="28" t="s">
        <v>307</v>
      </c>
      <c r="T429" s="28">
        <v>15</v>
      </c>
      <c r="U429" s="4" t="s">
        <v>920</v>
      </c>
      <c r="V429" s="4" t="s">
        <v>921</v>
      </c>
      <c r="W429" s="15">
        <v>15</v>
      </c>
      <c r="X429" s="15">
        <v>15</v>
      </c>
      <c r="Y429" s="22">
        <v>1</v>
      </c>
      <c r="Z429" s="22">
        <v>1</v>
      </c>
      <c r="AA429" s="191"/>
      <c r="AB429" s="4" t="s">
        <v>922</v>
      </c>
      <c r="AC429" s="4" t="s">
        <v>50</v>
      </c>
      <c r="AD429" s="4"/>
      <c r="AE429" s="4"/>
      <c r="AF429" s="4"/>
      <c r="AG429" s="29" t="s">
        <v>959</v>
      </c>
      <c r="AH429" s="308" t="b">
        <f t="shared" si="6"/>
        <v>0</v>
      </c>
    </row>
    <row r="430" s="356" customFormat="1" ht="24" spans="1:34">
      <c r="A430" s="28">
        <v>427</v>
      </c>
      <c r="B430" s="28" t="s">
        <v>34</v>
      </c>
      <c r="C430" s="28" t="s">
        <v>35</v>
      </c>
      <c r="D430" s="28" t="s">
        <v>228</v>
      </c>
      <c r="E430" s="514" t="s">
        <v>108</v>
      </c>
      <c r="F430" s="28" t="s">
        <v>973</v>
      </c>
      <c r="G430" s="28" t="s">
        <v>170</v>
      </c>
      <c r="H430" s="168" t="s">
        <v>975</v>
      </c>
      <c r="I430" s="28">
        <v>6</v>
      </c>
      <c r="J430" s="28">
        <v>23</v>
      </c>
      <c r="K430" s="28">
        <v>17</v>
      </c>
      <c r="L430" s="28"/>
      <c r="M430" s="536">
        <v>45231</v>
      </c>
      <c r="N430" s="502" t="s">
        <v>632</v>
      </c>
      <c r="O430" s="28" t="s">
        <v>42</v>
      </c>
      <c r="P430" s="28" t="s">
        <v>43</v>
      </c>
      <c r="Q430" s="28" t="s">
        <v>305</v>
      </c>
      <c r="R430" s="28" t="s">
        <v>712</v>
      </c>
      <c r="S430" s="28" t="s">
        <v>307</v>
      </c>
      <c r="T430" s="28">
        <v>23</v>
      </c>
      <c r="U430" s="4" t="s">
        <v>920</v>
      </c>
      <c r="V430" s="4" t="s">
        <v>921</v>
      </c>
      <c r="W430" s="15">
        <v>23</v>
      </c>
      <c r="X430" s="15">
        <v>23</v>
      </c>
      <c r="Y430" s="22">
        <v>1</v>
      </c>
      <c r="Z430" s="22">
        <v>1</v>
      </c>
      <c r="AA430" s="191"/>
      <c r="AB430" s="4" t="s">
        <v>922</v>
      </c>
      <c r="AC430" s="4" t="s">
        <v>50</v>
      </c>
      <c r="AD430" s="4"/>
      <c r="AE430" s="4"/>
      <c r="AF430" s="4"/>
      <c r="AG430" s="29" t="s">
        <v>959</v>
      </c>
      <c r="AH430" s="308" t="b">
        <f t="shared" si="6"/>
        <v>0</v>
      </c>
    </row>
    <row r="431" s="356" customFormat="1" ht="84" spans="1:34">
      <c r="A431" s="28">
        <v>428</v>
      </c>
      <c r="B431" s="28" t="s">
        <v>34</v>
      </c>
      <c r="C431" s="28" t="s">
        <v>35</v>
      </c>
      <c r="D431" s="28" t="s">
        <v>228</v>
      </c>
      <c r="E431" s="514" t="s">
        <v>108</v>
      </c>
      <c r="F431" s="28" t="s">
        <v>973</v>
      </c>
      <c r="G431" s="28" t="s">
        <v>51</v>
      </c>
      <c r="H431" s="28" t="s">
        <v>976</v>
      </c>
      <c r="I431" s="28"/>
      <c r="J431" s="28"/>
      <c r="K431" s="28"/>
      <c r="L431" s="28">
        <v>22</v>
      </c>
      <c r="M431" s="536">
        <v>45231</v>
      </c>
      <c r="N431" s="502" t="s">
        <v>632</v>
      </c>
      <c r="O431" s="28" t="s">
        <v>42</v>
      </c>
      <c r="P431" s="28" t="s">
        <v>43</v>
      </c>
      <c r="Q431" s="28" t="s">
        <v>305</v>
      </c>
      <c r="R431" s="28" t="s">
        <v>712</v>
      </c>
      <c r="S431" s="28" t="s">
        <v>307</v>
      </c>
      <c r="T431" s="28">
        <v>22</v>
      </c>
      <c r="U431" s="4" t="s">
        <v>920</v>
      </c>
      <c r="V431" s="4" t="s">
        <v>921</v>
      </c>
      <c r="W431" s="15">
        <v>22</v>
      </c>
      <c r="X431" s="15">
        <v>22</v>
      </c>
      <c r="Y431" s="22">
        <v>1</v>
      </c>
      <c r="Z431" s="22">
        <v>1</v>
      </c>
      <c r="AA431" s="191"/>
      <c r="AB431" s="4" t="s">
        <v>922</v>
      </c>
      <c r="AC431" s="4" t="s">
        <v>50</v>
      </c>
      <c r="AD431" s="4"/>
      <c r="AE431" s="4"/>
      <c r="AF431" s="4"/>
      <c r="AG431" s="29" t="s">
        <v>959</v>
      </c>
      <c r="AH431" s="308" t="b">
        <f t="shared" si="6"/>
        <v>0</v>
      </c>
    </row>
    <row r="432" s="356" customFormat="1" ht="36" spans="1:34">
      <c r="A432" s="28">
        <v>429</v>
      </c>
      <c r="B432" s="28" t="s">
        <v>34</v>
      </c>
      <c r="C432" s="28" t="s">
        <v>35</v>
      </c>
      <c r="D432" s="28" t="s">
        <v>228</v>
      </c>
      <c r="E432" s="514" t="s">
        <v>337</v>
      </c>
      <c r="F432" s="28" t="s">
        <v>977</v>
      </c>
      <c r="G432" s="28" t="s">
        <v>39</v>
      </c>
      <c r="H432" s="28" t="s">
        <v>978</v>
      </c>
      <c r="I432" s="28">
        <v>16</v>
      </c>
      <c r="J432" s="28">
        <v>69</v>
      </c>
      <c r="K432" s="28" t="s">
        <v>979</v>
      </c>
      <c r="L432" s="28"/>
      <c r="M432" s="536">
        <v>45231</v>
      </c>
      <c r="N432" s="502" t="s">
        <v>632</v>
      </c>
      <c r="O432" s="28" t="s">
        <v>42</v>
      </c>
      <c r="P432" s="28" t="s">
        <v>43</v>
      </c>
      <c r="Q432" s="28" t="s">
        <v>305</v>
      </c>
      <c r="R432" s="28" t="s">
        <v>712</v>
      </c>
      <c r="S432" s="28" t="s">
        <v>307</v>
      </c>
      <c r="T432" s="28">
        <v>90</v>
      </c>
      <c r="U432" s="4" t="s">
        <v>936</v>
      </c>
      <c r="V432" s="4" t="s">
        <v>937</v>
      </c>
      <c r="W432" s="15">
        <v>90</v>
      </c>
      <c r="X432" s="15">
        <v>90</v>
      </c>
      <c r="Y432" s="22">
        <v>1</v>
      </c>
      <c r="Z432" s="22">
        <v>1</v>
      </c>
      <c r="AA432" s="191"/>
      <c r="AB432" s="4" t="s">
        <v>938</v>
      </c>
      <c r="AC432" s="4" t="s">
        <v>50</v>
      </c>
      <c r="AD432" s="4"/>
      <c r="AE432" s="4"/>
      <c r="AF432" s="4"/>
      <c r="AG432" s="29" t="s">
        <v>959</v>
      </c>
      <c r="AH432" s="308" t="b">
        <f t="shared" si="6"/>
        <v>0</v>
      </c>
    </row>
    <row r="433" s="356" customFormat="1" ht="24" spans="1:34">
      <c r="A433" s="28">
        <v>430</v>
      </c>
      <c r="B433" s="28" t="s">
        <v>34</v>
      </c>
      <c r="C433" s="28" t="s">
        <v>35</v>
      </c>
      <c r="D433" s="28" t="s">
        <v>228</v>
      </c>
      <c r="E433" s="514" t="s">
        <v>337</v>
      </c>
      <c r="F433" s="28" t="s">
        <v>977</v>
      </c>
      <c r="G433" s="28" t="s">
        <v>170</v>
      </c>
      <c r="H433" s="28" t="s">
        <v>980</v>
      </c>
      <c r="I433" s="28">
        <v>2</v>
      </c>
      <c r="J433" s="28">
        <v>5</v>
      </c>
      <c r="K433" s="28">
        <v>6</v>
      </c>
      <c r="L433" s="28"/>
      <c r="M433" s="536">
        <v>45231</v>
      </c>
      <c r="N433" s="502" t="s">
        <v>632</v>
      </c>
      <c r="O433" s="28" t="s">
        <v>42</v>
      </c>
      <c r="P433" s="28" t="s">
        <v>43</v>
      </c>
      <c r="Q433" s="28" t="s">
        <v>305</v>
      </c>
      <c r="R433" s="28" t="s">
        <v>712</v>
      </c>
      <c r="S433" s="28" t="s">
        <v>307</v>
      </c>
      <c r="T433" s="28">
        <v>5</v>
      </c>
      <c r="U433" s="4" t="s">
        <v>936</v>
      </c>
      <c r="V433" s="4" t="s">
        <v>937</v>
      </c>
      <c r="W433" s="15">
        <v>5</v>
      </c>
      <c r="X433" s="15">
        <v>5</v>
      </c>
      <c r="Y433" s="22">
        <v>1</v>
      </c>
      <c r="Z433" s="22">
        <v>1</v>
      </c>
      <c r="AA433" s="191"/>
      <c r="AB433" s="4" t="s">
        <v>938</v>
      </c>
      <c r="AC433" s="4" t="s">
        <v>50</v>
      </c>
      <c r="AD433" s="4"/>
      <c r="AE433" s="4"/>
      <c r="AF433" s="4"/>
      <c r="AG433" s="29" t="s">
        <v>959</v>
      </c>
      <c r="AH433" s="308" t="b">
        <f t="shared" si="6"/>
        <v>0</v>
      </c>
    </row>
    <row r="434" s="356" customFormat="1" ht="84" spans="1:34">
      <c r="A434" s="28">
        <v>431</v>
      </c>
      <c r="B434" s="28" t="s">
        <v>34</v>
      </c>
      <c r="C434" s="28" t="s">
        <v>35</v>
      </c>
      <c r="D434" s="28" t="s">
        <v>228</v>
      </c>
      <c r="E434" s="514" t="s">
        <v>337</v>
      </c>
      <c r="F434" s="28" t="s">
        <v>977</v>
      </c>
      <c r="G434" s="28" t="s">
        <v>51</v>
      </c>
      <c r="H434" s="28" t="s">
        <v>981</v>
      </c>
      <c r="I434" s="28"/>
      <c r="J434" s="28"/>
      <c r="K434" s="28"/>
      <c r="L434" s="28">
        <v>23</v>
      </c>
      <c r="M434" s="536">
        <v>45231</v>
      </c>
      <c r="N434" s="502" t="s">
        <v>632</v>
      </c>
      <c r="O434" s="28" t="s">
        <v>42</v>
      </c>
      <c r="P434" s="28" t="s">
        <v>43</v>
      </c>
      <c r="Q434" s="28" t="s">
        <v>305</v>
      </c>
      <c r="R434" s="28" t="s">
        <v>712</v>
      </c>
      <c r="S434" s="28" t="s">
        <v>307</v>
      </c>
      <c r="T434" s="28">
        <v>23</v>
      </c>
      <c r="U434" s="4" t="s">
        <v>982</v>
      </c>
      <c r="V434" s="4" t="s">
        <v>983</v>
      </c>
      <c r="W434" s="15">
        <v>23</v>
      </c>
      <c r="X434" s="15">
        <v>23</v>
      </c>
      <c r="Y434" s="22">
        <v>1</v>
      </c>
      <c r="Z434" s="22">
        <v>1</v>
      </c>
      <c r="AA434" s="191"/>
      <c r="AB434" s="4" t="s">
        <v>984</v>
      </c>
      <c r="AC434" s="4" t="s">
        <v>50</v>
      </c>
      <c r="AD434" s="4"/>
      <c r="AE434" s="4"/>
      <c r="AF434" s="4"/>
      <c r="AG434" s="29" t="s">
        <v>959</v>
      </c>
      <c r="AH434" s="308" t="b">
        <f t="shared" si="6"/>
        <v>0</v>
      </c>
    </row>
    <row r="435" s="356" customFormat="1" ht="24" spans="1:34">
      <c r="A435" s="28">
        <v>432</v>
      </c>
      <c r="B435" s="28" t="s">
        <v>34</v>
      </c>
      <c r="C435" s="28" t="s">
        <v>35</v>
      </c>
      <c r="D435" s="28" t="s">
        <v>228</v>
      </c>
      <c r="E435" s="514" t="s">
        <v>337</v>
      </c>
      <c r="F435" s="28" t="s">
        <v>985</v>
      </c>
      <c r="G435" s="28" t="s">
        <v>51</v>
      </c>
      <c r="H435" s="28" t="s">
        <v>502</v>
      </c>
      <c r="I435" s="28"/>
      <c r="J435" s="28"/>
      <c r="K435" s="28"/>
      <c r="L435" s="28">
        <v>1</v>
      </c>
      <c r="M435" s="536">
        <v>45231</v>
      </c>
      <c r="N435" s="502" t="s">
        <v>632</v>
      </c>
      <c r="O435" s="28" t="s">
        <v>42</v>
      </c>
      <c r="P435" s="28" t="s">
        <v>43</v>
      </c>
      <c r="Q435" s="28" t="s">
        <v>305</v>
      </c>
      <c r="R435" s="28" t="s">
        <v>712</v>
      </c>
      <c r="S435" s="28" t="s">
        <v>307</v>
      </c>
      <c r="T435" s="28">
        <v>1</v>
      </c>
      <c r="U435" s="4" t="s">
        <v>986</v>
      </c>
      <c r="V435" s="4" t="s">
        <v>987</v>
      </c>
      <c r="W435" s="15">
        <v>1</v>
      </c>
      <c r="X435" s="15">
        <v>1</v>
      </c>
      <c r="Y435" s="22">
        <v>1</v>
      </c>
      <c r="Z435" s="22">
        <v>1</v>
      </c>
      <c r="AA435" s="191"/>
      <c r="AB435" s="4" t="s">
        <v>988</v>
      </c>
      <c r="AC435" s="4" t="s">
        <v>50</v>
      </c>
      <c r="AD435" s="4"/>
      <c r="AE435" s="4"/>
      <c r="AF435" s="4"/>
      <c r="AG435" s="29" t="s">
        <v>959</v>
      </c>
      <c r="AH435" s="308" t="b">
        <f t="shared" si="6"/>
        <v>0</v>
      </c>
    </row>
    <row r="436" s="356" customFormat="1" ht="96" spans="1:34">
      <c r="A436" s="28">
        <v>433</v>
      </c>
      <c r="B436" s="168" t="s">
        <v>34</v>
      </c>
      <c r="C436" s="168" t="s">
        <v>35</v>
      </c>
      <c r="D436" s="553" t="s">
        <v>82</v>
      </c>
      <c r="E436" s="554" t="s">
        <v>108</v>
      </c>
      <c r="F436" s="168" t="s">
        <v>989</v>
      </c>
      <c r="G436" s="168" t="s">
        <v>39</v>
      </c>
      <c r="H436" s="168" t="s">
        <v>990</v>
      </c>
      <c r="I436" s="168">
        <v>42</v>
      </c>
      <c r="J436" s="168">
        <v>218</v>
      </c>
      <c r="K436" s="168">
        <v>3</v>
      </c>
      <c r="L436" s="168"/>
      <c r="M436" s="555">
        <v>45078</v>
      </c>
      <c r="N436" s="502" t="s">
        <v>93</v>
      </c>
      <c r="O436" s="168" t="s">
        <v>42</v>
      </c>
      <c r="P436" s="28" t="s">
        <v>43</v>
      </c>
      <c r="Q436" s="28" t="s">
        <v>991</v>
      </c>
      <c r="R436" s="28" t="s">
        <v>992</v>
      </c>
      <c r="S436" s="28" t="s">
        <v>993</v>
      </c>
      <c r="T436" s="51">
        <v>218</v>
      </c>
      <c r="U436" s="4" t="s">
        <v>994</v>
      </c>
      <c r="V436" s="4" t="s">
        <v>995</v>
      </c>
      <c r="W436" s="15">
        <v>218</v>
      </c>
      <c r="X436" s="15">
        <v>218</v>
      </c>
      <c r="Y436" s="22">
        <v>1</v>
      </c>
      <c r="Z436" s="22">
        <v>1</v>
      </c>
      <c r="AA436" s="191"/>
      <c r="AB436" s="4" t="s">
        <v>996</v>
      </c>
      <c r="AC436" s="4" t="s">
        <v>50</v>
      </c>
      <c r="AD436" s="4"/>
      <c r="AE436" s="4"/>
      <c r="AF436" s="4" t="s">
        <v>997</v>
      </c>
      <c r="AG436" s="29" t="s">
        <v>959</v>
      </c>
      <c r="AH436" s="308" t="b">
        <f t="shared" si="6"/>
        <v>0</v>
      </c>
    </row>
    <row r="437" s="356" customFormat="1" ht="24" spans="1:34">
      <c r="A437" s="28">
        <v>434</v>
      </c>
      <c r="B437" s="168" t="s">
        <v>34</v>
      </c>
      <c r="C437" s="168" t="s">
        <v>35</v>
      </c>
      <c r="D437" s="553" t="s">
        <v>82</v>
      </c>
      <c r="E437" s="554" t="s">
        <v>108</v>
      </c>
      <c r="F437" s="168" t="s">
        <v>989</v>
      </c>
      <c r="G437" s="168" t="s">
        <v>170</v>
      </c>
      <c r="H437" s="168" t="s">
        <v>998</v>
      </c>
      <c r="I437" s="168">
        <v>1</v>
      </c>
      <c r="J437" s="168">
        <v>3</v>
      </c>
      <c r="K437" s="168">
        <v>3</v>
      </c>
      <c r="L437" s="168"/>
      <c r="M437" s="555">
        <v>45078</v>
      </c>
      <c r="N437" s="502" t="s">
        <v>93</v>
      </c>
      <c r="O437" s="168" t="s">
        <v>42</v>
      </c>
      <c r="P437" s="28" t="s">
        <v>43</v>
      </c>
      <c r="Q437" s="28" t="s">
        <v>991</v>
      </c>
      <c r="R437" s="28" t="s">
        <v>992</v>
      </c>
      <c r="S437" s="28" t="s">
        <v>993</v>
      </c>
      <c r="T437" s="51">
        <v>3</v>
      </c>
      <c r="U437" s="4" t="s">
        <v>994</v>
      </c>
      <c r="V437" s="4" t="s">
        <v>995</v>
      </c>
      <c r="W437" s="15">
        <v>3</v>
      </c>
      <c r="X437" s="15">
        <v>3</v>
      </c>
      <c r="Y437" s="22">
        <v>1</v>
      </c>
      <c r="Z437" s="22">
        <v>1</v>
      </c>
      <c r="AA437" s="191"/>
      <c r="AB437" s="4" t="s">
        <v>996</v>
      </c>
      <c r="AC437" s="4" t="s">
        <v>50</v>
      </c>
      <c r="AD437" s="4"/>
      <c r="AE437" s="4"/>
      <c r="AF437" s="4" t="s">
        <v>997</v>
      </c>
      <c r="AG437" s="29" t="s">
        <v>959</v>
      </c>
      <c r="AH437" s="308" t="b">
        <f t="shared" si="6"/>
        <v>0</v>
      </c>
    </row>
    <row r="438" s="356" customFormat="1" ht="288" spans="1:34">
      <c r="A438" s="28">
        <v>435</v>
      </c>
      <c r="B438" s="168" t="s">
        <v>34</v>
      </c>
      <c r="C438" s="168" t="s">
        <v>35</v>
      </c>
      <c r="D438" s="553" t="s">
        <v>82</v>
      </c>
      <c r="E438" s="554" t="s">
        <v>108</v>
      </c>
      <c r="F438" s="168" t="s">
        <v>989</v>
      </c>
      <c r="G438" s="168" t="s">
        <v>51</v>
      </c>
      <c r="H438" s="168" t="s">
        <v>999</v>
      </c>
      <c r="I438" s="168"/>
      <c r="J438" s="168"/>
      <c r="K438" s="168"/>
      <c r="L438" s="168">
        <v>90</v>
      </c>
      <c r="M438" s="555">
        <v>45078</v>
      </c>
      <c r="N438" s="502" t="s">
        <v>93</v>
      </c>
      <c r="O438" s="168" t="s">
        <v>42</v>
      </c>
      <c r="P438" s="28" t="s">
        <v>43</v>
      </c>
      <c r="Q438" s="28" t="s">
        <v>991</v>
      </c>
      <c r="R438" s="28" t="s">
        <v>992</v>
      </c>
      <c r="S438" s="28" t="s">
        <v>993</v>
      </c>
      <c r="T438" s="51">
        <v>90</v>
      </c>
      <c r="U438" s="4" t="s">
        <v>994</v>
      </c>
      <c r="V438" s="4" t="s">
        <v>995</v>
      </c>
      <c r="W438" s="15">
        <v>90</v>
      </c>
      <c r="X438" s="15">
        <v>90</v>
      </c>
      <c r="Y438" s="22">
        <v>1</v>
      </c>
      <c r="Z438" s="22">
        <v>1</v>
      </c>
      <c r="AA438" s="191"/>
      <c r="AB438" s="4" t="s">
        <v>996</v>
      </c>
      <c r="AC438" s="4" t="s">
        <v>50</v>
      </c>
      <c r="AD438" s="4"/>
      <c r="AE438" s="4"/>
      <c r="AF438" s="4" t="s">
        <v>997</v>
      </c>
      <c r="AG438" s="29" t="s">
        <v>959</v>
      </c>
      <c r="AH438" s="308" t="b">
        <f t="shared" si="6"/>
        <v>0</v>
      </c>
    </row>
    <row r="439" s="356" customFormat="1" ht="24" spans="1:34">
      <c r="A439" s="28">
        <v>436</v>
      </c>
      <c r="B439" s="168" t="s">
        <v>34</v>
      </c>
      <c r="C439" s="168" t="s">
        <v>35</v>
      </c>
      <c r="D439" s="553" t="s">
        <v>82</v>
      </c>
      <c r="E439" s="554" t="s">
        <v>108</v>
      </c>
      <c r="F439" s="168" t="s">
        <v>989</v>
      </c>
      <c r="G439" s="168" t="s">
        <v>174</v>
      </c>
      <c r="H439" s="168" t="s">
        <v>1000</v>
      </c>
      <c r="I439" s="168">
        <v>3</v>
      </c>
      <c r="J439" s="168">
        <v>9</v>
      </c>
      <c r="K439" s="168">
        <v>6</v>
      </c>
      <c r="L439" s="168"/>
      <c r="M439" s="555">
        <v>45078</v>
      </c>
      <c r="N439" s="502" t="s">
        <v>93</v>
      </c>
      <c r="O439" s="168" t="s">
        <v>42</v>
      </c>
      <c r="P439" s="28" t="s">
        <v>43</v>
      </c>
      <c r="Q439" s="28" t="s">
        <v>991</v>
      </c>
      <c r="R439" s="28" t="s">
        <v>992</v>
      </c>
      <c r="S439" s="28" t="s">
        <v>993</v>
      </c>
      <c r="T439" s="51">
        <v>9</v>
      </c>
      <c r="U439" s="4" t="s">
        <v>994</v>
      </c>
      <c r="V439" s="4" t="s">
        <v>995</v>
      </c>
      <c r="W439" s="15">
        <v>9</v>
      </c>
      <c r="X439" s="15">
        <v>9</v>
      </c>
      <c r="Y439" s="22">
        <v>1</v>
      </c>
      <c r="Z439" s="22">
        <v>1</v>
      </c>
      <c r="AA439" s="191"/>
      <c r="AB439" s="4" t="s">
        <v>996</v>
      </c>
      <c r="AC439" s="4" t="s">
        <v>50</v>
      </c>
      <c r="AD439" s="4"/>
      <c r="AE439" s="4"/>
      <c r="AF439" s="4" t="s">
        <v>997</v>
      </c>
      <c r="AG439" s="29" t="s">
        <v>959</v>
      </c>
      <c r="AH439" s="308" t="b">
        <f t="shared" si="6"/>
        <v>0</v>
      </c>
    </row>
    <row r="440" s="356" customFormat="1" ht="84" spans="1:34">
      <c r="A440" s="28">
        <v>437</v>
      </c>
      <c r="B440" s="168" t="s">
        <v>34</v>
      </c>
      <c r="C440" s="168" t="s">
        <v>35</v>
      </c>
      <c r="D440" s="553" t="s">
        <v>82</v>
      </c>
      <c r="E440" s="554" t="s">
        <v>108</v>
      </c>
      <c r="F440" s="168" t="s">
        <v>1001</v>
      </c>
      <c r="G440" s="168" t="s">
        <v>39</v>
      </c>
      <c r="H440" s="168" t="s">
        <v>1002</v>
      </c>
      <c r="I440" s="168">
        <v>39</v>
      </c>
      <c r="J440" s="168">
        <v>222</v>
      </c>
      <c r="K440" s="168">
        <v>3</v>
      </c>
      <c r="L440" s="168"/>
      <c r="M440" s="555">
        <v>45078</v>
      </c>
      <c r="N440" s="502" t="s">
        <v>93</v>
      </c>
      <c r="O440" s="168" t="s">
        <v>42</v>
      </c>
      <c r="P440" s="28" t="s">
        <v>43</v>
      </c>
      <c r="Q440" s="28" t="s">
        <v>991</v>
      </c>
      <c r="R440" s="28" t="s">
        <v>992</v>
      </c>
      <c r="S440" s="28" t="s">
        <v>993</v>
      </c>
      <c r="T440" s="51">
        <v>222</v>
      </c>
      <c r="U440" s="4" t="s">
        <v>994</v>
      </c>
      <c r="V440" s="4" t="s">
        <v>995</v>
      </c>
      <c r="W440" s="15">
        <v>222</v>
      </c>
      <c r="X440" s="15">
        <v>222</v>
      </c>
      <c r="Y440" s="22">
        <v>1</v>
      </c>
      <c r="Z440" s="22">
        <v>1</v>
      </c>
      <c r="AA440" s="191"/>
      <c r="AB440" s="4" t="s">
        <v>996</v>
      </c>
      <c r="AC440" s="4" t="s">
        <v>50</v>
      </c>
      <c r="AD440" s="4"/>
      <c r="AE440" s="4"/>
      <c r="AF440" s="4" t="s">
        <v>997</v>
      </c>
      <c r="AG440" s="29" t="s">
        <v>959</v>
      </c>
      <c r="AH440" s="308" t="b">
        <f t="shared" si="6"/>
        <v>0</v>
      </c>
    </row>
    <row r="441" s="356" customFormat="1" ht="24" spans="1:34">
      <c r="A441" s="28">
        <v>438</v>
      </c>
      <c r="B441" s="168" t="s">
        <v>34</v>
      </c>
      <c r="C441" s="168" t="s">
        <v>35</v>
      </c>
      <c r="D441" s="553" t="s">
        <v>82</v>
      </c>
      <c r="E441" s="554" t="s">
        <v>108</v>
      </c>
      <c r="F441" s="168" t="s">
        <v>1001</v>
      </c>
      <c r="G441" s="168" t="s">
        <v>170</v>
      </c>
      <c r="H441" s="168" t="s">
        <v>1003</v>
      </c>
      <c r="I441" s="168">
        <v>1</v>
      </c>
      <c r="J441" s="168">
        <v>3</v>
      </c>
      <c r="K441" s="168">
        <v>3</v>
      </c>
      <c r="L441" s="168"/>
      <c r="M441" s="555">
        <v>45078</v>
      </c>
      <c r="N441" s="502" t="s">
        <v>93</v>
      </c>
      <c r="O441" s="168" t="s">
        <v>42</v>
      </c>
      <c r="P441" s="28" t="s">
        <v>43</v>
      </c>
      <c r="Q441" s="28" t="s">
        <v>991</v>
      </c>
      <c r="R441" s="28" t="s">
        <v>992</v>
      </c>
      <c r="S441" s="28" t="s">
        <v>993</v>
      </c>
      <c r="T441" s="51">
        <v>3</v>
      </c>
      <c r="U441" s="4" t="s">
        <v>994</v>
      </c>
      <c r="V441" s="4" t="s">
        <v>995</v>
      </c>
      <c r="W441" s="15">
        <v>3</v>
      </c>
      <c r="X441" s="15">
        <v>3</v>
      </c>
      <c r="Y441" s="22">
        <v>1</v>
      </c>
      <c r="Z441" s="22">
        <v>1</v>
      </c>
      <c r="AA441" s="191"/>
      <c r="AB441" s="4" t="s">
        <v>996</v>
      </c>
      <c r="AC441" s="4" t="s">
        <v>50</v>
      </c>
      <c r="AD441" s="4"/>
      <c r="AE441" s="4"/>
      <c r="AF441" s="4" t="s">
        <v>997</v>
      </c>
      <c r="AG441" s="29" t="s">
        <v>959</v>
      </c>
      <c r="AH441" s="308" t="b">
        <f t="shared" si="6"/>
        <v>0</v>
      </c>
    </row>
    <row r="442" s="356" customFormat="1" ht="372" spans="1:34">
      <c r="A442" s="28">
        <v>439</v>
      </c>
      <c r="B442" s="168" t="s">
        <v>34</v>
      </c>
      <c r="C442" s="168" t="s">
        <v>35</v>
      </c>
      <c r="D442" s="553" t="s">
        <v>82</v>
      </c>
      <c r="E442" s="554" t="s">
        <v>108</v>
      </c>
      <c r="F442" s="168" t="s">
        <v>1001</v>
      </c>
      <c r="G442" s="168" t="s">
        <v>51</v>
      </c>
      <c r="H442" s="168" t="s">
        <v>1004</v>
      </c>
      <c r="I442" s="168"/>
      <c r="J442" s="168"/>
      <c r="K442" s="168"/>
      <c r="L442" s="168">
        <v>100</v>
      </c>
      <c r="M442" s="555">
        <v>45078</v>
      </c>
      <c r="N442" s="502" t="s">
        <v>93</v>
      </c>
      <c r="O442" s="168" t="s">
        <v>42</v>
      </c>
      <c r="P442" s="28" t="s">
        <v>43</v>
      </c>
      <c r="Q442" s="28" t="s">
        <v>991</v>
      </c>
      <c r="R442" s="28" t="s">
        <v>992</v>
      </c>
      <c r="S442" s="28" t="s">
        <v>993</v>
      </c>
      <c r="T442" s="51">
        <v>100</v>
      </c>
      <c r="U442" s="4" t="s">
        <v>994</v>
      </c>
      <c r="V442" s="4" t="s">
        <v>995</v>
      </c>
      <c r="W442" s="15">
        <v>100</v>
      </c>
      <c r="X442" s="15">
        <v>100</v>
      </c>
      <c r="Y442" s="22">
        <v>1</v>
      </c>
      <c r="Z442" s="22">
        <v>1</v>
      </c>
      <c r="AA442" s="191"/>
      <c r="AB442" s="4" t="s">
        <v>996</v>
      </c>
      <c r="AC442" s="4" t="s">
        <v>50</v>
      </c>
      <c r="AD442" s="4"/>
      <c r="AE442" s="4"/>
      <c r="AF442" s="4" t="s">
        <v>997</v>
      </c>
      <c r="AG442" s="29" t="s">
        <v>959</v>
      </c>
      <c r="AH442" s="308" t="b">
        <f t="shared" si="6"/>
        <v>0</v>
      </c>
    </row>
    <row r="443" s="356" customFormat="1" ht="24" spans="1:34">
      <c r="A443" s="28">
        <v>440</v>
      </c>
      <c r="B443" s="168" t="s">
        <v>34</v>
      </c>
      <c r="C443" s="168" t="s">
        <v>35</v>
      </c>
      <c r="D443" s="553" t="s">
        <v>82</v>
      </c>
      <c r="E443" s="554" t="s">
        <v>108</v>
      </c>
      <c r="F443" s="168" t="s">
        <v>1001</v>
      </c>
      <c r="G443" s="168" t="s">
        <v>174</v>
      </c>
      <c r="H443" s="168" t="s">
        <v>1005</v>
      </c>
      <c r="I443" s="168">
        <v>3</v>
      </c>
      <c r="J443" s="168">
        <v>9</v>
      </c>
      <c r="K443" s="168">
        <v>10</v>
      </c>
      <c r="L443" s="168"/>
      <c r="M443" s="555">
        <v>45078</v>
      </c>
      <c r="N443" s="502" t="s">
        <v>93</v>
      </c>
      <c r="O443" s="168" t="s">
        <v>42</v>
      </c>
      <c r="P443" s="28" t="s">
        <v>43</v>
      </c>
      <c r="Q443" s="28" t="s">
        <v>991</v>
      </c>
      <c r="R443" s="28" t="s">
        <v>992</v>
      </c>
      <c r="S443" s="28" t="s">
        <v>993</v>
      </c>
      <c r="T443" s="51">
        <v>9</v>
      </c>
      <c r="U443" s="4" t="s">
        <v>994</v>
      </c>
      <c r="V443" s="4" t="s">
        <v>995</v>
      </c>
      <c r="W443" s="15">
        <v>9</v>
      </c>
      <c r="X443" s="15">
        <v>9</v>
      </c>
      <c r="Y443" s="22">
        <v>1</v>
      </c>
      <c r="Z443" s="22">
        <v>1</v>
      </c>
      <c r="AA443" s="191"/>
      <c r="AB443" s="4" t="s">
        <v>996</v>
      </c>
      <c r="AC443" s="4" t="s">
        <v>50</v>
      </c>
      <c r="AD443" s="4"/>
      <c r="AE443" s="4"/>
      <c r="AF443" s="4" t="s">
        <v>997</v>
      </c>
      <c r="AG443" s="29" t="s">
        <v>959</v>
      </c>
      <c r="AH443" s="308" t="b">
        <f t="shared" si="6"/>
        <v>0</v>
      </c>
    </row>
    <row r="444" s="356" customFormat="1" ht="48" spans="1:34">
      <c r="A444" s="28">
        <v>441</v>
      </c>
      <c r="B444" s="168" t="s">
        <v>34</v>
      </c>
      <c r="C444" s="168" t="s">
        <v>35</v>
      </c>
      <c r="D444" s="553" t="s">
        <v>82</v>
      </c>
      <c r="E444" s="395" t="s">
        <v>108</v>
      </c>
      <c r="F444" s="168" t="s">
        <v>1006</v>
      </c>
      <c r="G444" s="168" t="s">
        <v>39</v>
      </c>
      <c r="H444" s="168" t="s">
        <v>1007</v>
      </c>
      <c r="I444" s="168">
        <v>21</v>
      </c>
      <c r="J444" s="168">
        <v>123</v>
      </c>
      <c r="K444" s="168">
        <v>15</v>
      </c>
      <c r="L444" s="168"/>
      <c r="M444" s="555">
        <v>45078</v>
      </c>
      <c r="N444" s="502" t="s">
        <v>93</v>
      </c>
      <c r="O444" s="168" t="s">
        <v>42</v>
      </c>
      <c r="P444" s="28" t="s">
        <v>43</v>
      </c>
      <c r="Q444" s="28" t="s">
        <v>991</v>
      </c>
      <c r="R444" s="168" t="s">
        <v>1008</v>
      </c>
      <c r="S444" s="28" t="s">
        <v>993</v>
      </c>
      <c r="T444" s="51">
        <v>123</v>
      </c>
      <c r="U444" s="4" t="s">
        <v>1009</v>
      </c>
      <c r="V444" s="4" t="s">
        <v>1010</v>
      </c>
      <c r="W444" s="15">
        <v>123</v>
      </c>
      <c r="X444" s="15">
        <v>123</v>
      </c>
      <c r="Y444" s="22">
        <v>1</v>
      </c>
      <c r="Z444" s="22">
        <v>1</v>
      </c>
      <c r="AA444" s="191"/>
      <c r="AB444" s="4" t="s">
        <v>996</v>
      </c>
      <c r="AC444" s="4" t="s">
        <v>50</v>
      </c>
      <c r="AD444" s="4"/>
      <c r="AE444" s="4"/>
      <c r="AF444" s="4"/>
      <c r="AG444" s="29" t="s">
        <v>959</v>
      </c>
      <c r="AH444" s="308" t="b">
        <f t="shared" si="6"/>
        <v>0</v>
      </c>
    </row>
    <row r="445" s="356" customFormat="1" ht="24" spans="1:34">
      <c r="A445" s="28">
        <v>442</v>
      </c>
      <c r="B445" s="168" t="s">
        <v>34</v>
      </c>
      <c r="C445" s="168" t="s">
        <v>35</v>
      </c>
      <c r="D445" s="553" t="s">
        <v>82</v>
      </c>
      <c r="E445" s="395" t="s">
        <v>108</v>
      </c>
      <c r="F445" s="168" t="s">
        <v>1006</v>
      </c>
      <c r="G445" s="168" t="s">
        <v>170</v>
      </c>
      <c r="H445" s="168" t="s">
        <v>1011</v>
      </c>
      <c r="I445" s="168">
        <v>1</v>
      </c>
      <c r="J445" s="168">
        <v>3</v>
      </c>
      <c r="K445" s="168">
        <v>15</v>
      </c>
      <c r="L445" s="168"/>
      <c r="M445" s="555">
        <v>45078</v>
      </c>
      <c r="N445" s="502" t="s">
        <v>93</v>
      </c>
      <c r="O445" s="168" t="s">
        <v>42</v>
      </c>
      <c r="P445" s="28" t="s">
        <v>43</v>
      </c>
      <c r="Q445" s="28" t="s">
        <v>991</v>
      </c>
      <c r="R445" s="168" t="s">
        <v>1008</v>
      </c>
      <c r="S445" s="28" t="s">
        <v>993</v>
      </c>
      <c r="T445" s="51">
        <v>3</v>
      </c>
      <c r="U445" s="4" t="s">
        <v>1009</v>
      </c>
      <c r="V445" s="4" t="s">
        <v>1010</v>
      </c>
      <c r="W445" s="15">
        <v>3</v>
      </c>
      <c r="X445" s="15">
        <v>3</v>
      </c>
      <c r="Y445" s="22">
        <v>1</v>
      </c>
      <c r="Z445" s="22">
        <v>1</v>
      </c>
      <c r="AA445" s="191"/>
      <c r="AB445" s="4" t="s">
        <v>996</v>
      </c>
      <c r="AC445" s="4" t="s">
        <v>50</v>
      </c>
      <c r="AD445" s="4"/>
      <c r="AE445" s="4"/>
      <c r="AF445" s="4"/>
      <c r="AG445" s="29" t="s">
        <v>959</v>
      </c>
      <c r="AH445" s="308" t="b">
        <f t="shared" si="6"/>
        <v>0</v>
      </c>
    </row>
    <row r="446" s="356" customFormat="1" ht="264" spans="1:34">
      <c r="A446" s="28">
        <v>443</v>
      </c>
      <c r="B446" s="168" t="s">
        <v>34</v>
      </c>
      <c r="C446" s="168" t="s">
        <v>35</v>
      </c>
      <c r="D446" s="553" t="s">
        <v>82</v>
      </c>
      <c r="E446" s="395" t="s">
        <v>108</v>
      </c>
      <c r="F446" s="168" t="s">
        <v>1006</v>
      </c>
      <c r="G446" s="168" t="s">
        <v>51</v>
      </c>
      <c r="H446" s="168" t="s">
        <v>1012</v>
      </c>
      <c r="I446" s="168"/>
      <c r="J446" s="168"/>
      <c r="K446" s="168"/>
      <c r="L446" s="168">
        <v>64</v>
      </c>
      <c r="M446" s="555">
        <v>45078</v>
      </c>
      <c r="N446" s="502" t="s">
        <v>93</v>
      </c>
      <c r="O446" s="168" t="s">
        <v>42</v>
      </c>
      <c r="P446" s="28" t="s">
        <v>43</v>
      </c>
      <c r="Q446" s="28" t="s">
        <v>991</v>
      </c>
      <c r="R446" s="168" t="s">
        <v>1008</v>
      </c>
      <c r="S446" s="28" t="s">
        <v>993</v>
      </c>
      <c r="T446" s="51">
        <v>64</v>
      </c>
      <c r="U446" s="4" t="s">
        <v>1009</v>
      </c>
      <c r="V446" s="4" t="s">
        <v>1010</v>
      </c>
      <c r="W446" s="15">
        <v>64</v>
      </c>
      <c r="X446" s="15">
        <v>64</v>
      </c>
      <c r="Y446" s="22">
        <v>1</v>
      </c>
      <c r="Z446" s="22">
        <v>1</v>
      </c>
      <c r="AA446" s="191"/>
      <c r="AB446" s="4" t="s">
        <v>1013</v>
      </c>
      <c r="AC446" s="4" t="s">
        <v>50</v>
      </c>
      <c r="AD446" s="4"/>
      <c r="AE446" s="4"/>
      <c r="AF446" s="4"/>
      <c r="AG446" s="29" t="s">
        <v>959</v>
      </c>
      <c r="AH446" s="308" t="b">
        <f t="shared" si="6"/>
        <v>0</v>
      </c>
    </row>
    <row r="447" s="356" customFormat="1" ht="24" spans="1:34">
      <c r="A447" s="28">
        <v>444</v>
      </c>
      <c r="B447" s="168" t="s">
        <v>34</v>
      </c>
      <c r="C447" s="168" t="s">
        <v>35</v>
      </c>
      <c r="D447" s="553" t="s">
        <v>82</v>
      </c>
      <c r="E447" s="395" t="s">
        <v>108</v>
      </c>
      <c r="F447" s="168" t="s">
        <v>1006</v>
      </c>
      <c r="G447" s="168" t="s">
        <v>174</v>
      </c>
      <c r="H447" s="168" t="s">
        <v>1014</v>
      </c>
      <c r="I447" s="168">
        <v>1</v>
      </c>
      <c r="J447" s="168">
        <v>3</v>
      </c>
      <c r="K447" s="168">
        <v>6</v>
      </c>
      <c r="L447" s="168"/>
      <c r="M447" s="555">
        <v>45078</v>
      </c>
      <c r="N447" s="502" t="s">
        <v>93</v>
      </c>
      <c r="O447" s="168" t="s">
        <v>42</v>
      </c>
      <c r="P447" s="28" t="s">
        <v>43</v>
      </c>
      <c r="Q447" s="28" t="s">
        <v>991</v>
      </c>
      <c r="R447" s="168" t="s">
        <v>1008</v>
      </c>
      <c r="S447" s="28" t="s">
        <v>993</v>
      </c>
      <c r="T447" s="51">
        <v>3</v>
      </c>
      <c r="U447" s="4" t="s">
        <v>1009</v>
      </c>
      <c r="V447" s="4" t="s">
        <v>1010</v>
      </c>
      <c r="W447" s="15">
        <v>3</v>
      </c>
      <c r="X447" s="15">
        <v>3</v>
      </c>
      <c r="Y447" s="22">
        <v>1</v>
      </c>
      <c r="Z447" s="22">
        <v>1</v>
      </c>
      <c r="AA447" s="191"/>
      <c r="AB447" s="4" t="s">
        <v>1013</v>
      </c>
      <c r="AC447" s="4" t="s">
        <v>50</v>
      </c>
      <c r="AD447" s="4"/>
      <c r="AE447" s="4"/>
      <c r="AF447" s="4" t="s">
        <v>997</v>
      </c>
      <c r="AG447" s="29" t="s">
        <v>959</v>
      </c>
      <c r="AH447" s="308" t="b">
        <f t="shared" si="6"/>
        <v>0</v>
      </c>
    </row>
    <row r="448" s="356" customFormat="1" ht="48" spans="1:34">
      <c r="A448" s="28">
        <v>445</v>
      </c>
      <c r="B448" s="168" t="s">
        <v>34</v>
      </c>
      <c r="C448" s="168" t="s">
        <v>35</v>
      </c>
      <c r="D448" s="553" t="s">
        <v>82</v>
      </c>
      <c r="E448" s="395" t="s">
        <v>108</v>
      </c>
      <c r="F448" s="168" t="s">
        <v>1015</v>
      </c>
      <c r="G448" s="168" t="s">
        <v>39</v>
      </c>
      <c r="H448" s="168" t="s">
        <v>1016</v>
      </c>
      <c r="I448" s="168">
        <v>23</v>
      </c>
      <c r="J448" s="168">
        <v>129</v>
      </c>
      <c r="K448" s="168">
        <v>15</v>
      </c>
      <c r="L448" s="168"/>
      <c r="M448" s="555">
        <v>45078</v>
      </c>
      <c r="N448" s="502" t="s">
        <v>93</v>
      </c>
      <c r="O448" s="168" t="s">
        <v>42</v>
      </c>
      <c r="P448" s="28" t="s">
        <v>43</v>
      </c>
      <c r="Q448" s="28" t="s">
        <v>991</v>
      </c>
      <c r="R448" s="168" t="s">
        <v>1008</v>
      </c>
      <c r="S448" s="28" t="s">
        <v>993</v>
      </c>
      <c r="T448" s="51">
        <v>129</v>
      </c>
      <c r="U448" s="4" t="s">
        <v>1009</v>
      </c>
      <c r="V448" s="4" t="s">
        <v>1010</v>
      </c>
      <c r="W448" s="15">
        <v>129</v>
      </c>
      <c r="X448" s="15">
        <v>129</v>
      </c>
      <c r="Y448" s="22">
        <v>1</v>
      </c>
      <c r="Z448" s="22">
        <v>1</v>
      </c>
      <c r="AA448" s="191"/>
      <c r="AB448" s="4" t="s">
        <v>1013</v>
      </c>
      <c r="AC448" s="4" t="s">
        <v>50</v>
      </c>
      <c r="AD448" s="4"/>
      <c r="AE448" s="4"/>
      <c r="AF448" s="4"/>
      <c r="AG448" s="29" t="s">
        <v>959</v>
      </c>
      <c r="AH448" s="308" t="b">
        <f t="shared" si="6"/>
        <v>0</v>
      </c>
    </row>
    <row r="449" s="356" customFormat="1" ht="24" spans="1:34">
      <c r="A449" s="28">
        <v>446</v>
      </c>
      <c r="B449" s="168" t="s">
        <v>34</v>
      </c>
      <c r="C449" s="168" t="s">
        <v>35</v>
      </c>
      <c r="D449" s="553" t="s">
        <v>82</v>
      </c>
      <c r="E449" s="395" t="s">
        <v>108</v>
      </c>
      <c r="F449" s="168" t="s">
        <v>1015</v>
      </c>
      <c r="G449" s="168" t="s">
        <v>170</v>
      </c>
      <c r="H449" s="168" t="s">
        <v>1017</v>
      </c>
      <c r="I449" s="168">
        <v>1</v>
      </c>
      <c r="J449" s="168">
        <v>3</v>
      </c>
      <c r="K449" s="168">
        <v>15</v>
      </c>
      <c r="L449" s="168"/>
      <c r="M449" s="555">
        <v>45078</v>
      </c>
      <c r="N449" s="502" t="s">
        <v>93</v>
      </c>
      <c r="O449" s="168" t="s">
        <v>42</v>
      </c>
      <c r="P449" s="28" t="s">
        <v>43</v>
      </c>
      <c r="Q449" s="28" t="s">
        <v>991</v>
      </c>
      <c r="R449" s="168" t="s">
        <v>1008</v>
      </c>
      <c r="S449" s="28" t="s">
        <v>993</v>
      </c>
      <c r="T449" s="51">
        <v>3</v>
      </c>
      <c r="U449" s="4" t="s">
        <v>1009</v>
      </c>
      <c r="V449" s="4" t="s">
        <v>1010</v>
      </c>
      <c r="W449" s="15">
        <v>3</v>
      </c>
      <c r="X449" s="15">
        <v>3</v>
      </c>
      <c r="Y449" s="22">
        <v>1</v>
      </c>
      <c r="Z449" s="22">
        <v>1</v>
      </c>
      <c r="AA449" s="191"/>
      <c r="AB449" s="4" t="s">
        <v>1013</v>
      </c>
      <c r="AC449" s="4" t="s">
        <v>50</v>
      </c>
      <c r="AD449" s="4"/>
      <c r="AE449" s="4"/>
      <c r="AF449" s="4"/>
      <c r="AG449" s="29" t="s">
        <v>959</v>
      </c>
      <c r="AH449" s="308" t="b">
        <f t="shared" si="6"/>
        <v>0</v>
      </c>
    </row>
    <row r="450" s="356" customFormat="1" ht="216" spans="1:34">
      <c r="A450" s="28">
        <v>447</v>
      </c>
      <c r="B450" s="168" t="s">
        <v>34</v>
      </c>
      <c r="C450" s="168" t="s">
        <v>35</v>
      </c>
      <c r="D450" s="553" t="s">
        <v>82</v>
      </c>
      <c r="E450" s="395" t="s">
        <v>108</v>
      </c>
      <c r="F450" s="168" t="s">
        <v>1015</v>
      </c>
      <c r="G450" s="168" t="s">
        <v>51</v>
      </c>
      <c r="H450" s="168" t="s">
        <v>1018</v>
      </c>
      <c r="I450" s="168"/>
      <c r="J450" s="168"/>
      <c r="K450" s="168"/>
      <c r="L450" s="168">
        <v>61</v>
      </c>
      <c r="M450" s="555">
        <v>45078</v>
      </c>
      <c r="N450" s="502" t="s">
        <v>93</v>
      </c>
      <c r="O450" s="168" t="s">
        <v>42</v>
      </c>
      <c r="P450" s="28" t="s">
        <v>43</v>
      </c>
      <c r="Q450" s="28" t="s">
        <v>991</v>
      </c>
      <c r="R450" s="168" t="s">
        <v>1008</v>
      </c>
      <c r="S450" s="28" t="s">
        <v>993</v>
      </c>
      <c r="T450" s="51">
        <v>61</v>
      </c>
      <c r="U450" s="4" t="s">
        <v>1009</v>
      </c>
      <c r="V450" s="4" t="s">
        <v>1010</v>
      </c>
      <c r="W450" s="15">
        <v>61</v>
      </c>
      <c r="X450" s="15">
        <v>61</v>
      </c>
      <c r="Y450" s="22">
        <v>1</v>
      </c>
      <c r="Z450" s="22">
        <v>1</v>
      </c>
      <c r="AA450" s="191"/>
      <c r="AB450" s="4" t="s">
        <v>1013</v>
      </c>
      <c r="AC450" s="4" t="s">
        <v>50</v>
      </c>
      <c r="AD450" s="4"/>
      <c r="AE450" s="4"/>
      <c r="AF450" s="4"/>
      <c r="AG450" s="29" t="s">
        <v>959</v>
      </c>
      <c r="AH450" s="308" t="b">
        <f t="shared" si="6"/>
        <v>0</v>
      </c>
    </row>
    <row r="451" s="356" customFormat="1" ht="24" spans="1:34">
      <c r="A451" s="28">
        <v>448</v>
      </c>
      <c r="B451" s="168" t="s">
        <v>34</v>
      </c>
      <c r="C451" s="168" t="s">
        <v>35</v>
      </c>
      <c r="D451" s="553" t="s">
        <v>82</v>
      </c>
      <c r="E451" s="395" t="s">
        <v>108</v>
      </c>
      <c r="F451" s="168" t="s">
        <v>1015</v>
      </c>
      <c r="G451" s="168" t="s">
        <v>174</v>
      </c>
      <c r="H451" s="168" t="s">
        <v>1019</v>
      </c>
      <c r="I451" s="168">
        <v>10</v>
      </c>
      <c r="J451" s="168">
        <v>30</v>
      </c>
      <c r="K451" s="168">
        <v>6</v>
      </c>
      <c r="L451" s="168"/>
      <c r="M451" s="555">
        <v>45078</v>
      </c>
      <c r="N451" s="502" t="s">
        <v>93</v>
      </c>
      <c r="O451" s="168" t="s">
        <v>42</v>
      </c>
      <c r="P451" s="28" t="s">
        <v>43</v>
      </c>
      <c r="Q451" s="28" t="s">
        <v>991</v>
      </c>
      <c r="R451" s="168" t="s">
        <v>1008</v>
      </c>
      <c r="S451" s="28" t="s">
        <v>993</v>
      </c>
      <c r="T451" s="51">
        <v>30</v>
      </c>
      <c r="U451" s="4" t="s">
        <v>1009</v>
      </c>
      <c r="V451" s="4" t="s">
        <v>1010</v>
      </c>
      <c r="W451" s="15">
        <v>30</v>
      </c>
      <c r="X451" s="15">
        <v>30</v>
      </c>
      <c r="Y451" s="22">
        <v>1</v>
      </c>
      <c r="Z451" s="22">
        <v>1</v>
      </c>
      <c r="AA451" s="191"/>
      <c r="AB451" s="4" t="s">
        <v>1013</v>
      </c>
      <c r="AC451" s="4" t="s">
        <v>50</v>
      </c>
      <c r="AD451" s="4"/>
      <c r="AE451" s="4"/>
      <c r="AF451" s="4" t="s">
        <v>997</v>
      </c>
      <c r="AG451" s="29" t="s">
        <v>959</v>
      </c>
      <c r="AH451" s="308" t="b">
        <f t="shared" si="6"/>
        <v>0</v>
      </c>
    </row>
    <row r="452" s="356" customFormat="1" ht="24" spans="1:34">
      <c r="A452" s="28">
        <v>449</v>
      </c>
      <c r="B452" s="168" t="s">
        <v>34</v>
      </c>
      <c r="C452" s="168" t="s">
        <v>35</v>
      </c>
      <c r="D452" s="553" t="s">
        <v>82</v>
      </c>
      <c r="E452" s="395" t="s">
        <v>108</v>
      </c>
      <c r="F452" s="168" t="s">
        <v>1020</v>
      </c>
      <c r="G452" s="168" t="s">
        <v>39</v>
      </c>
      <c r="H452" s="168" t="s">
        <v>1021</v>
      </c>
      <c r="I452" s="168">
        <v>9</v>
      </c>
      <c r="J452" s="168">
        <v>45</v>
      </c>
      <c r="K452" s="168">
        <v>15</v>
      </c>
      <c r="L452" s="168"/>
      <c r="M452" s="555">
        <v>45108</v>
      </c>
      <c r="N452" s="502" t="s">
        <v>165</v>
      </c>
      <c r="O452" s="168" t="s">
        <v>42</v>
      </c>
      <c r="P452" s="28" t="s">
        <v>43</v>
      </c>
      <c r="Q452" s="28" t="s">
        <v>991</v>
      </c>
      <c r="R452" s="168" t="s">
        <v>1022</v>
      </c>
      <c r="S452" s="28" t="s">
        <v>993</v>
      </c>
      <c r="T452" s="51">
        <v>45</v>
      </c>
      <c r="U452" s="4" t="s">
        <v>1023</v>
      </c>
      <c r="V452" s="4" t="s">
        <v>1024</v>
      </c>
      <c r="W452" s="15">
        <v>45</v>
      </c>
      <c r="X452" s="15">
        <v>45</v>
      </c>
      <c r="Y452" s="22">
        <v>1</v>
      </c>
      <c r="Z452" s="22">
        <v>1</v>
      </c>
      <c r="AA452" s="191"/>
      <c r="AB452" s="4" t="s">
        <v>1025</v>
      </c>
      <c r="AC452" s="4" t="s">
        <v>50</v>
      </c>
      <c r="AD452" s="4"/>
      <c r="AE452" s="4"/>
      <c r="AF452" s="4"/>
      <c r="AG452" s="29" t="s">
        <v>959</v>
      </c>
      <c r="AH452" s="308" t="b">
        <f t="shared" ref="AH452:AH515" si="7">IF(N452="2023年01月","2023年01月31日",IF(N452="2023年02月","2023年02月28日",IF(N452="2023年3月","2023年3月31日",IF(N452="2023年4月","2023年4月30日",IF(N452="2023年5月","2023年5月31日",IF(N452="2023年6月","2023年6月30日",IF(N452="2023年7月","2023年7月31日",IF(N452="2023年8月","2023年8月31日",IF(N452="2023年9月","2023年9月30日",IF(N452="2023年10月","2023年10月31日",IF(N452="2023年11月","2023年11月30日",IF(N452="2023年12月","2023年12月31日"))))))))))))</f>
        <v>0</v>
      </c>
    </row>
    <row r="453" s="356" customFormat="1" ht="84" spans="1:34">
      <c r="A453" s="28">
        <v>450</v>
      </c>
      <c r="B453" s="168" t="s">
        <v>34</v>
      </c>
      <c r="C453" s="168" t="s">
        <v>35</v>
      </c>
      <c r="D453" s="553" t="s">
        <v>82</v>
      </c>
      <c r="E453" s="395" t="s">
        <v>108</v>
      </c>
      <c r="F453" s="168" t="s">
        <v>1020</v>
      </c>
      <c r="G453" s="168" t="s">
        <v>51</v>
      </c>
      <c r="H453" s="168" t="s">
        <v>1026</v>
      </c>
      <c r="I453" s="168"/>
      <c r="J453" s="168"/>
      <c r="K453" s="168"/>
      <c r="L453" s="168">
        <v>29</v>
      </c>
      <c r="M453" s="555">
        <v>45109</v>
      </c>
      <c r="N453" s="502" t="s">
        <v>165</v>
      </c>
      <c r="O453" s="168" t="s">
        <v>42</v>
      </c>
      <c r="P453" s="28" t="s">
        <v>43</v>
      </c>
      <c r="Q453" s="28" t="s">
        <v>991</v>
      </c>
      <c r="R453" s="168" t="s">
        <v>1022</v>
      </c>
      <c r="S453" s="28" t="s">
        <v>993</v>
      </c>
      <c r="T453" s="51">
        <v>29</v>
      </c>
      <c r="U453" s="4" t="s">
        <v>1023</v>
      </c>
      <c r="V453" s="4" t="s">
        <v>1024</v>
      </c>
      <c r="W453" s="15">
        <v>29</v>
      </c>
      <c r="X453" s="15">
        <v>29</v>
      </c>
      <c r="Y453" s="22">
        <v>1</v>
      </c>
      <c r="Z453" s="22">
        <v>1</v>
      </c>
      <c r="AA453" s="191"/>
      <c r="AB453" s="4" t="s">
        <v>1027</v>
      </c>
      <c r="AC453" s="4" t="s">
        <v>50</v>
      </c>
      <c r="AD453" s="4"/>
      <c r="AE453" s="4"/>
      <c r="AF453" s="4"/>
      <c r="AG453" s="29" t="s">
        <v>959</v>
      </c>
      <c r="AH453" s="308" t="b">
        <f t="shared" si="7"/>
        <v>0</v>
      </c>
    </row>
    <row r="454" s="356" customFormat="1" ht="24" spans="1:34">
      <c r="A454" s="28">
        <v>451</v>
      </c>
      <c r="B454" s="168" t="s">
        <v>34</v>
      </c>
      <c r="C454" s="168" t="s">
        <v>35</v>
      </c>
      <c r="D454" s="553" t="s">
        <v>82</v>
      </c>
      <c r="E454" s="395" t="s">
        <v>108</v>
      </c>
      <c r="F454" s="168" t="s">
        <v>1020</v>
      </c>
      <c r="G454" s="168" t="s">
        <v>174</v>
      </c>
      <c r="H454" s="168" t="s">
        <v>1028</v>
      </c>
      <c r="I454" s="168">
        <v>9</v>
      </c>
      <c r="J454" s="168">
        <v>27</v>
      </c>
      <c r="K454" s="168">
        <v>1</v>
      </c>
      <c r="L454" s="168"/>
      <c r="M454" s="555">
        <v>45110</v>
      </c>
      <c r="N454" s="502" t="s">
        <v>165</v>
      </c>
      <c r="O454" s="168" t="s">
        <v>42</v>
      </c>
      <c r="P454" s="28" t="s">
        <v>43</v>
      </c>
      <c r="Q454" s="28" t="s">
        <v>991</v>
      </c>
      <c r="R454" s="168" t="s">
        <v>1022</v>
      </c>
      <c r="S454" s="28" t="s">
        <v>993</v>
      </c>
      <c r="T454" s="51">
        <v>27</v>
      </c>
      <c r="U454" s="4" t="s">
        <v>1023</v>
      </c>
      <c r="V454" s="4" t="s">
        <v>1024</v>
      </c>
      <c r="W454" s="15">
        <v>27</v>
      </c>
      <c r="X454" s="15">
        <v>27</v>
      </c>
      <c r="Y454" s="22">
        <v>1</v>
      </c>
      <c r="Z454" s="22">
        <v>1</v>
      </c>
      <c r="AA454" s="191"/>
      <c r="AB454" s="4" t="s">
        <v>1027</v>
      </c>
      <c r="AC454" s="4" t="s">
        <v>50</v>
      </c>
      <c r="AD454" s="4"/>
      <c r="AE454" s="4"/>
      <c r="AF454" s="4"/>
      <c r="AG454" s="29" t="s">
        <v>959</v>
      </c>
      <c r="AH454" s="308" t="b">
        <f t="shared" si="7"/>
        <v>0</v>
      </c>
    </row>
    <row r="455" s="356" customFormat="1" ht="24" spans="1:34">
      <c r="A455" s="28">
        <v>452</v>
      </c>
      <c r="B455" s="168" t="s">
        <v>34</v>
      </c>
      <c r="C455" s="168" t="s">
        <v>35</v>
      </c>
      <c r="D455" s="553" t="s">
        <v>82</v>
      </c>
      <c r="E455" s="395" t="s">
        <v>108</v>
      </c>
      <c r="F455" s="168" t="s">
        <v>1029</v>
      </c>
      <c r="G455" s="168" t="s">
        <v>39</v>
      </c>
      <c r="H455" s="168" t="s">
        <v>1030</v>
      </c>
      <c r="I455" s="168">
        <v>6</v>
      </c>
      <c r="J455" s="168">
        <v>33</v>
      </c>
      <c r="K455" s="168">
        <v>13</v>
      </c>
      <c r="L455" s="168"/>
      <c r="M455" s="555">
        <v>45111</v>
      </c>
      <c r="N455" s="502" t="s">
        <v>165</v>
      </c>
      <c r="O455" s="168" t="s">
        <v>42</v>
      </c>
      <c r="P455" s="28" t="s">
        <v>43</v>
      </c>
      <c r="Q455" s="28" t="s">
        <v>991</v>
      </c>
      <c r="R455" s="168" t="s">
        <v>1022</v>
      </c>
      <c r="S455" s="28" t="s">
        <v>993</v>
      </c>
      <c r="T455" s="51">
        <v>33</v>
      </c>
      <c r="U455" s="4" t="s">
        <v>1009</v>
      </c>
      <c r="V455" s="4" t="s">
        <v>1024</v>
      </c>
      <c r="W455" s="15">
        <v>33</v>
      </c>
      <c r="X455" s="15">
        <v>33</v>
      </c>
      <c r="Y455" s="22">
        <v>1</v>
      </c>
      <c r="Z455" s="22">
        <v>1</v>
      </c>
      <c r="AA455" s="191"/>
      <c r="AB455" s="4" t="s">
        <v>1031</v>
      </c>
      <c r="AC455" s="4" t="s">
        <v>50</v>
      </c>
      <c r="AD455" s="4"/>
      <c r="AE455" s="4"/>
      <c r="AF455" s="4"/>
      <c r="AG455" s="29" t="s">
        <v>959</v>
      </c>
      <c r="AH455" s="308" t="b">
        <f t="shared" si="7"/>
        <v>0</v>
      </c>
    </row>
    <row r="456" s="356" customFormat="1" ht="72" spans="1:34">
      <c r="A456" s="28">
        <v>453</v>
      </c>
      <c r="B456" s="168" t="s">
        <v>34</v>
      </c>
      <c r="C456" s="168" t="s">
        <v>35</v>
      </c>
      <c r="D456" s="553" t="s">
        <v>82</v>
      </c>
      <c r="E456" s="395" t="s">
        <v>108</v>
      </c>
      <c r="F456" s="168" t="s">
        <v>1029</v>
      </c>
      <c r="G456" s="168" t="s">
        <v>51</v>
      </c>
      <c r="H456" s="168" t="s">
        <v>1032</v>
      </c>
      <c r="I456" s="168"/>
      <c r="J456" s="168"/>
      <c r="K456" s="168"/>
      <c r="L456" s="168">
        <v>27</v>
      </c>
      <c r="M456" s="555">
        <v>45112</v>
      </c>
      <c r="N456" s="502" t="s">
        <v>165</v>
      </c>
      <c r="O456" s="168" t="s">
        <v>42</v>
      </c>
      <c r="P456" s="28" t="s">
        <v>43</v>
      </c>
      <c r="Q456" s="28" t="s">
        <v>991</v>
      </c>
      <c r="R456" s="168" t="s">
        <v>1022</v>
      </c>
      <c r="S456" s="28" t="s">
        <v>993</v>
      </c>
      <c r="T456" s="51">
        <v>27</v>
      </c>
      <c r="U456" s="4" t="s">
        <v>1009</v>
      </c>
      <c r="V456" s="4" t="s">
        <v>1024</v>
      </c>
      <c r="W456" s="15">
        <v>27</v>
      </c>
      <c r="X456" s="15">
        <v>27</v>
      </c>
      <c r="Y456" s="22">
        <v>1</v>
      </c>
      <c r="Z456" s="22">
        <v>1</v>
      </c>
      <c r="AA456" s="191"/>
      <c r="AB456" s="4" t="s">
        <v>1033</v>
      </c>
      <c r="AC456" s="4" t="s">
        <v>50</v>
      </c>
      <c r="AD456" s="4"/>
      <c r="AE456" s="4"/>
      <c r="AF456" s="4"/>
      <c r="AG456" s="29" t="s">
        <v>959</v>
      </c>
      <c r="AH456" s="308" t="b">
        <f t="shared" si="7"/>
        <v>0</v>
      </c>
    </row>
    <row r="457" s="356" customFormat="1" ht="24" spans="1:34">
      <c r="A457" s="28">
        <v>454</v>
      </c>
      <c r="B457" s="168" t="s">
        <v>34</v>
      </c>
      <c r="C457" s="168" t="s">
        <v>35</v>
      </c>
      <c r="D457" s="553" t="s">
        <v>82</v>
      </c>
      <c r="E457" s="395" t="s">
        <v>108</v>
      </c>
      <c r="F457" s="168" t="s">
        <v>1029</v>
      </c>
      <c r="G457" s="168" t="s">
        <v>174</v>
      </c>
      <c r="H457" s="168" t="s">
        <v>1034</v>
      </c>
      <c r="I457" s="168">
        <v>1</v>
      </c>
      <c r="J457" s="168">
        <v>3</v>
      </c>
      <c r="K457" s="168">
        <v>3</v>
      </c>
      <c r="L457" s="168"/>
      <c r="M457" s="555">
        <v>45113</v>
      </c>
      <c r="N457" s="502" t="s">
        <v>165</v>
      </c>
      <c r="O457" s="168" t="s">
        <v>42</v>
      </c>
      <c r="P457" s="28" t="s">
        <v>43</v>
      </c>
      <c r="Q457" s="28" t="s">
        <v>991</v>
      </c>
      <c r="R457" s="168" t="s">
        <v>1022</v>
      </c>
      <c r="S457" s="28" t="s">
        <v>993</v>
      </c>
      <c r="T457" s="51">
        <v>3</v>
      </c>
      <c r="U457" s="4" t="s">
        <v>1009</v>
      </c>
      <c r="V457" s="4" t="s">
        <v>1024</v>
      </c>
      <c r="W457" s="15">
        <v>3</v>
      </c>
      <c r="X457" s="15">
        <v>3</v>
      </c>
      <c r="Y457" s="22">
        <v>1</v>
      </c>
      <c r="Z457" s="22">
        <v>1</v>
      </c>
      <c r="AA457" s="191"/>
      <c r="AB457" s="4" t="s">
        <v>1033</v>
      </c>
      <c r="AC457" s="4" t="s">
        <v>50</v>
      </c>
      <c r="AD457" s="4"/>
      <c r="AE457" s="4"/>
      <c r="AF457" s="4"/>
      <c r="AG457" s="29" t="s">
        <v>959</v>
      </c>
      <c r="AH457" s="308" t="b">
        <f t="shared" si="7"/>
        <v>0</v>
      </c>
    </row>
    <row r="458" s="356" customFormat="1" ht="24" spans="1:34">
      <c r="A458" s="28">
        <v>455</v>
      </c>
      <c r="B458" s="168" t="s">
        <v>34</v>
      </c>
      <c r="C458" s="168" t="s">
        <v>35</v>
      </c>
      <c r="D458" s="553" t="s">
        <v>228</v>
      </c>
      <c r="E458" s="168" t="s">
        <v>108</v>
      </c>
      <c r="F458" s="168" t="s">
        <v>1035</v>
      </c>
      <c r="G458" s="168" t="s">
        <v>39</v>
      </c>
      <c r="H458" s="168" t="s">
        <v>1036</v>
      </c>
      <c r="I458" s="168">
        <v>1</v>
      </c>
      <c r="J458" s="168">
        <v>3</v>
      </c>
      <c r="K458" s="168">
        <v>13</v>
      </c>
      <c r="L458" s="168"/>
      <c r="M458" s="555">
        <v>45114</v>
      </c>
      <c r="N458" s="502" t="s">
        <v>165</v>
      </c>
      <c r="O458" s="168" t="s">
        <v>42</v>
      </c>
      <c r="P458" s="28" t="s">
        <v>43</v>
      </c>
      <c r="Q458" s="28" t="s">
        <v>991</v>
      </c>
      <c r="R458" s="168" t="s">
        <v>1037</v>
      </c>
      <c r="S458" s="28" t="s">
        <v>993</v>
      </c>
      <c r="T458" s="51">
        <v>3</v>
      </c>
      <c r="U458" s="4" t="s">
        <v>1038</v>
      </c>
      <c r="V458" s="4" t="s">
        <v>1039</v>
      </c>
      <c r="W458" s="15">
        <v>3</v>
      </c>
      <c r="X458" s="15">
        <v>3</v>
      </c>
      <c r="Y458" s="22">
        <v>1</v>
      </c>
      <c r="Z458" s="22">
        <v>1</v>
      </c>
      <c r="AA458" s="191"/>
      <c r="AB458" s="4" t="s">
        <v>1040</v>
      </c>
      <c r="AC458" s="4" t="s">
        <v>50</v>
      </c>
      <c r="AD458" s="4"/>
      <c r="AE458" s="4"/>
      <c r="AF458" s="4"/>
      <c r="AG458" s="29" t="s">
        <v>959</v>
      </c>
      <c r="AH458" s="308" t="b">
        <f t="shared" si="7"/>
        <v>0</v>
      </c>
    </row>
    <row r="459" s="356" customFormat="1" ht="24" spans="1:34">
      <c r="A459" s="28">
        <v>456</v>
      </c>
      <c r="B459" s="168" t="s">
        <v>34</v>
      </c>
      <c r="C459" s="168" t="s">
        <v>35</v>
      </c>
      <c r="D459" s="553" t="s">
        <v>228</v>
      </c>
      <c r="E459" s="168" t="s">
        <v>108</v>
      </c>
      <c r="F459" s="168" t="s">
        <v>1035</v>
      </c>
      <c r="G459" s="168" t="s">
        <v>51</v>
      </c>
      <c r="H459" s="168" t="s">
        <v>1041</v>
      </c>
      <c r="I459" s="168"/>
      <c r="J459" s="168"/>
      <c r="K459" s="168"/>
      <c r="L459" s="168">
        <v>9</v>
      </c>
      <c r="M459" s="555">
        <v>45115</v>
      </c>
      <c r="N459" s="502" t="s">
        <v>165</v>
      </c>
      <c r="O459" s="168" t="s">
        <v>42</v>
      </c>
      <c r="P459" s="28" t="s">
        <v>43</v>
      </c>
      <c r="Q459" s="28" t="s">
        <v>991</v>
      </c>
      <c r="R459" s="168" t="s">
        <v>1037</v>
      </c>
      <c r="S459" s="28" t="s">
        <v>993</v>
      </c>
      <c r="T459" s="51">
        <v>9</v>
      </c>
      <c r="U459" s="4" t="s">
        <v>1038</v>
      </c>
      <c r="V459" s="4" t="s">
        <v>1039</v>
      </c>
      <c r="W459" s="15">
        <v>9</v>
      </c>
      <c r="X459" s="15">
        <v>9</v>
      </c>
      <c r="Y459" s="22">
        <v>1</v>
      </c>
      <c r="Z459" s="22">
        <v>1</v>
      </c>
      <c r="AA459" s="191"/>
      <c r="AB459" s="4" t="s">
        <v>1040</v>
      </c>
      <c r="AC459" s="4" t="s">
        <v>50</v>
      </c>
      <c r="AD459" s="4"/>
      <c r="AE459" s="4"/>
      <c r="AF459" s="4"/>
      <c r="AG459" s="29" t="s">
        <v>959</v>
      </c>
      <c r="AH459" s="308" t="b">
        <f t="shared" si="7"/>
        <v>0</v>
      </c>
    </row>
    <row r="460" s="356" customFormat="1" ht="24" spans="1:34">
      <c r="A460" s="28">
        <v>457</v>
      </c>
      <c r="B460" s="168" t="s">
        <v>34</v>
      </c>
      <c r="C460" s="168" t="s">
        <v>35</v>
      </c>
      <c r="D460" s="553" t="s">
        <v>228</v>
      </c>
      <c r="E460" s="168" t="s">
        <v>108</v>
      </c>
      <c r="F460" s="168" t="s">
        <v>1035</v>
      </c>
      <c r="G460" s="168" t="s">
        <v>174</v>
      </c>
      <c r="H460" s="168" t="s">
        <v>1042</v>
      </c>
      <c r="I460" s="168">
        <v>2</v>
      </c>
      <c r="J460" s="168">
        <v>6</v>
      </c>
      <c r="K460" s="168">
        <v>10</v>
      </c>
      <c r="L460" s="168"/>
      <c r="M460" s="555">
        <v>45116</v>
      </c>
      <c r="N460" s="502" t="s">
        <v>165</v>
      </c>
      <c r="O460" s="168" t="s">
        <v>42</v>
      </c>
      <c r="P460" s="28" t="s">
        <v>43</v>
      </c>
      <c r="Q460" s="28" t="s">
        <v>991</v>
      </c>
      <c r="R460" s="168" t="s">
        <v>1037</v>
      </c>
      <c r="S460" s="28" t="s">
        <v>993</v>
      </c>
      <c r="T460" s="51">
        <v>6</v>
      </c>
      <c r="U460" s="4" t="s">
        <v>1038</v>
      </c>
      <c r="V460" s="4" t="s">
        <v>1039</v>
      </c>
      <c r="W460" s="15">
        <v>6</v>
      </c>
      <c r="X460" s="15">
        <v>6</v>
      </c>
      <c r="Y460" s="22">
        <v>1</v>
      </c>
      <c r="Z460" s="22">
        <v>1</v>
      </c>
      <c r="AA460" s="191"/>
      <c r="AB460" s="4" t="s">
        <v>1040</v>
      </c>
      <c r="AC460" s="4" t="s">
        <v>50</v>
      </c>
      <c r="AD460" s="4"/>
      <c r="AE460" s="4"/>
      <c r="AF460" s="4"/>
      <c r="AG460" s="29" t="s">
        <v>959</v>
      </c>
      <c r="AH460" s="308" t="b">
        <f t="shared" si="7"/>
        <v>0</v>
      </c>
    </row>
    <row r="461" s="356" customFormat="1" ht="24" spans="1:34">
      <c r="A461" s="28">
        <v>458</v>
      </c>
      <c r="B461" s="168" t="s">
        <v>34</v>
      </c>
      <c r="C461" s="168" t="s">
        <v>35</v>
      </c>
      <c r="D461" s="553" t="s">
        <v>228</v>
      </c>
      <c r="E461" s="168" t="s">
        <v>108</v>
      </c>
      <c r="F461" s="168" t="s">
        <v>1043</v>
      </c>
      <c r="G461" s="168" t="s">
        <v>51</v>
      </c>
      <c r="H461" s="168" t="s">
        <v>1041</v>
      </c>
      <c r="I461" s="168"/>
      <c r="J461" s="168"/>
      <c r="K461" s="168"/>
      <c r="L461" s="168">
        <v>9</v>
      </c>
      <c r="M461" s="555">
        <v>45117</v>
      </c>
      <c r="N461" s="502" t="s">
        <v>165</v>
      </c>
      <c r="O461" s="168" t="s">
        <v>42</v>
      </c>
      <c r="P461" s="28" t="s">
        <v>43</v>
      </c>
      <c r="Q461" s="28" t="s">
        <v>991</v>
      </c>
      <c r="R461" s="168" t="s">
        <v>1037</v>
      </c>
      <c r="S461" s="28" t="s">
        <v>993</v>
      </c>
      <c r="T461" s="51">
        <v>9</v>
      </c>
      <c r="U461" s="4" t="s">
        <v>1038</v>
      </c>
      <c r="V461" s="4" t="s">
        <v>1039</v>
      </c>
      <c r="W461" s="15">
        <v>9</v>
      </c>
      <c r="X461" s="15">
        <v>9</v>
      </c>
      <c r="Y461" s="22">
        <v>1</v>
      </c>
      <c r="Z461" s="22">
        <v>1</v>
      </c>
      <c r="AA461" s="191"/>
      <c r="AB461" s="4" t="s">
        <v>1040</v>
      </c>
      <c r="AC461" s="4" t="s">
        <v>50</v>
      </c>
      <c r="AD461" s="4"/>
      <c r="AE461" s="4"/>
      <c r="AF461" s="4"/>
      <c r="AG461" s="29" t="s">
        <v>959</v>
      </c>
      <c r="AH461" s="308" t="b">
        <f t="shared" si="7"/>
        <v>0</v>
      </c>
    </row>
    <row r="462" s="356" customFormat="1" ht="24" spans="1:34">
      <c r="A462" s="28">
        <v>459</v>
      </c>
      <c r="B462" s="168" t="s">
        <v>34</v>
      </c>
      <c r="C462" s="168" t="s">
        <v>35</v>
      </c>
      <c r="D462" s="553" t="s">
        <v>228</v>
      </c>
      <c r="E462" s="168" t="s">
        <v>108</v>
      </c>
      <c r="F462" s="168" t="s">
        <v>1043</v>
      </c>
      <c r="G462" s="168" t="s">
        <v>174</v>
      </c>
      <c r="H462" s="168" t="s">
        <v>1044</v>
      </c>
      <c r="I462" s="168">
        <v>1</v>
      </c>
      <c r="J462" s="168">
        <v>3</v>
      </c>
      <c r="K462" s="168">
        <v>3</v>
      </c>
      <c r="L462" s="168"/>
      <c r="M462" s="555">
        <v>45118</v>
      </c>
      <c r="N462" s="502" t="s">
        <v>165</v>
      </c>
      <c r="O462" s="168" t="s">
        <v>42</v>
      </c>
      <c r="P462" s="28" t="s">
        <v>43</v>
      </c>
      <c r="Q462" s="28" t="s">
        <v>991</v>
      </c>
      <c r="R462" s="168" t="s">
        <v>1037</v>
      </c>
      <c r="S462" s="28" t="s">
        <v>993</v>
      </c>
      <c r="T462" s="51">
        <v>3</v>
      </c>
      <c r="U462" s="4" t="s">
        <v>1038</v>
      </c>
      <c r="V462" s="4" t="s">
        <v>1039</v>
      </c>
      <c r="W462" s="15">
        <v>3</v>
      </c>
      <c r="X462" s="15">
        <v>3</v>
      </c>
      <c r="Y462" s="22">
        <v>1</v>
      </c>
      <c r="Z462" s="22">
        <v>1</v>
      </c>
      <c r="AA462" s="191"/>
      <c r="AB462" s="4" t="s">
        <v>1045</v>
      </c>
      <c r="AC462" s="4" t="s">
        <v>50</v>
      </c>
      <c r="AD462" s="4"/>
      <c r="AE462" s="4"/>
      <c r="AF462" s="4"/>
      <c r="AG462" s="29" t="s">
        <v>959</v>
      </c>
      <c r="AH462" s="308" t="b">
        <f t="shared" si="7"/>
        <v>0</v>
      </c>
    </row>
    <row r="463" s="356" customFormat="1" ht="24" spans="1:34">
      <c r="A463" s="28">
        <v>460</v>
      </c>
      <c r="B463" s="168" t="s">
        <v>34</v>
      </c>
      <c r="C463" s="168" t="s">
        <v>35</v>
      </c>
      <c r="D463" s="553" t="s">
        <v>228</v>
      </c>
      <c r="E463" s="168" t="s">
        <v>108</v>
      </c>
      <c r="F463" s="168" t="s">
        <v>1046</v>
      </c>
      <c r="G463" s="168" t="s">
        <v>39</v>
      </c>
      <c r="H463" s="168" t="s">
        <v>1047</v>
      </c>
      <c r="I463" s="168">
        <v>8</v>
      </c>
      <c r="J463" s="168">
        <v>24</v>
      </c>
      <c r="K463" s="168">
        <v>11</v>
      </c>
      <c r="L463" s="168"/>
      <c r="M463" s="555">
        <v>45139</v>
      </c>
      <c r="N463" s="502" t="s">
        <v>97</v>
      </c>
      <c r="O463" s="168" t="s">
        <v>42</v>
      </c>
      <c r="P463" s="28" t="s">
        <v>43</v>
      </c>
      <c r="Q463" s="28" t="s">
        <v>991</v>
      </c>
      <c r="R463" s="168" t="s">
        <v>1048</v>
      </c>
      <c r="S463" s="28" t="s">
        <v>993</v>
      </c>
      <c r="T463" s="51">
        <v>24</v>
      </c>
      <c r="U463" s="4" t="s">
        <v>1049</v>
      </c>
      <c r="V463" s="4" t="s">
        <v>1050</v>
      </c>
      <c r="W463" s="15">
        <v>24</v>
      </c>
      <c r="X463" s="15">
        <v>24</v>
      </c>
      <c r="Y463" s="22">
        <v>1</v>
      </c>
      <c r="Z463" s="22">
        <v>1</v>
      </c>
      <c r="AA463" s="191"/>
      <c r="AB463" s="4" t="s">
        <v>1051</v>
      </c>
      <c r="AC463" s="4" t="s">
        <v>50</v>
      </c>
      <c r="AD463" s="4"/>
      <c r="AE463" s="4"/>
      <c r="AF463" s="4"/>
      <c r="AG463" s="29" t="s">
        <v>959</v>
      </c>
      <c r="AH463" s="308" t="b">
        <f t="shared" si="7"/>
        <v>0</v>
      </c>
    </row>
    <row r="464" s="356" customFormat="1" ht="60" spans="1:34">
      <c r="A464" s="28">
        <v>461</v>
      </c>
      <c r="B464" s="168" t="s">
        <v>34</v>
      </c>
      <c r="C464" s="168" t="s">
        <v>35</v>
      </c>
      <c r="D464" s="553" t="s">
        <v>228</v>
      </c>
      <c r="E464" s="168" t="s">
        <v>108</v>
      </c>
      <c r="F464" s="168" t="s">
        <v>1046</v>
      </c>
      <c r="G464" s="168" t="s">
        <v>170</v>
      </c>
      <c r="H464" s="168" t="s">
        <v>1052</v>
      </c>
      <c r="I464" s="168">
        <v>2</v>
      </c>
      <c r="J464" s="168">
        <v>6</v>
      </c>
      <c r="K464" s="168">
        <v>11</v>
      </c>
      <c r="L464" s="168"/>
      <c r="M464" s="555">
        <v>45140</v>
      </c>
      <c r="N464" s="502" t="s">
        <v>97</v>
      </c>
      <c r="O464" s="168" t="s">
        <v>42</v>
      </c>
      <c r="P464" s="28" t="s">
        <v>43</v>
      </c>
      <c r="Q464" s="28" t="s">
        <v>991</v>
      </c>
      <c r="R464" s="168" t="s">
        <v>1048</v>
      </c>
      <c r="S464" s="28" t="s">
        <v>993</v>
      </c>
      <c r="T464" s="51">
        <v>6</v>
      </c>
      <c r="U464" s="4" t="s">
        <v>1049</v>
      </c>
      <c r="V464" s="4" t="s">
        <v>1050</v>
      </c>
      <c r="W464" s="15">
        <v>6</v>
      </c>
      <c r="X464" s="15">
        <v>6</v>
      </c>
      <c r="Y464" s="22">
        <v>1</v>
      </c>
      <c r="Z464" s="22">
        <v>1</v>
      </c>
      <c r="AA464" s="191"/>
      <c r="AB464" s="4" t="s">
        <v>1040</v>
      </c>
      <c r="AC464" s="4" t="s">
        <v>50</v>
      </c>
      <c r="AD464" s="4"/>
      <c r="AE464" s="4"/>
      <c r="AF464" s="4"/>
      <c r="AG464" s="29" t="s">
        <v>959</v>
      </c>
      <c r="AH464" s="308" t="b">
        <f t="shared" si="7"/>
        <v>0</v>
      </c>
    </row>
    <row r="465" s="356" customFormat="1" ht="168" spans="1:34">
      <c r="A465" s="28">
        <v>462</v>
      </c>
      <c r="B465" s="168" t="s">
        <v>34</v>
      </c>
      <c r="C465" s="168" t="s">
        <v>35</v>
      </c>
      <c r="D465" s="553" t="s">
        <v>228</v>
      </c>
      <c r="E465" s="168" t="s">
        <v>108</v>
      </c>
      <c r="F465" s="168" t="s">
        <v>1046</v>
      </c>
      <c r="G465" s="168" t="s">
        <v>51</v>
      </c>
      <c r="H465" s="168" t="s">
        <v>1053</v>
      </c>
      <c r="I465" s="168"/>
      <c r="J465" s="168"/>
      <c r="K465" s="168"/>
      <c r="L465" s="168">
        <v>56</v>
      </c>
      <c r="M465" s="555">
        <v>45141</v>
      </c>
      <c r="N465" s="502" t="s">
        <v>97</v>
      </c>
      <c r="O465" s="168" t="s">
        <v>42</v>
      </c>
      <c r="P465" s="28" t="s">
        <v>43</v>
      </c>
      <c r="Q465" s="28" t="s">
        <v>991</v>
      </c>
      <c r="R465" s="168" t="s">
        <v>1048</v>
      </c>
      <c r="S465" s="28" t="s">
        <v>993</v>
      </c>
      <c r="T465" s="51">
        <v>56</v>
      </c>
      <c r="U465" s="4" t="s">
        <v>1049</v>
      </c>
      <c r="V465" s="4" t="s">
        <v>1050</v>
      </c>
      <c r="W465" s="15">
        <v>56</v>
      </c>
      <c r="X465" s="15">
        <v>56</v>
      </c>
      <c r="Y465" s="22">
        <v>1</v>
      </c>
      <c r="Z465" s="22">
        <v>1</v>
      </c>
      <c r="AA465" s="191"/>
      <c r="AB465" s="4" t="s">
        <v>1040</v>
      </c>
      <c r="AC465" s="4" t="s">
        <v>50</v>
      </c>
      <c r="AD465" s="4"/>
      <c r="AE465" s="4"/>
      <c r="AF465" s="4"/>
      <c r="AG465" s="29" t="s">
        <v>959</v>
      </c>
      <c r="AH465" s="308" t="b">
        <f t="shared" si="7"/>
        <v>0</v>
      </c>
    </row>
    <row r="466" s="356" customFormat="1" ht="24" spans="1:34">
      <c r="A466" s="28">
        <v>463</v>
      </c>
      <c r="B466" s="168" t="s">
        <v>34</v>
      </c>
      <c r="C466" s="168" t="s">
        <v>35</v>
      </c>
      <c r="D466" s="553" t="s">
        <v>228</v>
      </c>
      <c r="E466" s="168" t="s">
        <v>108</v>
      </c>
      <c r="F466" s="168" t="s">
        <v>1046</v>
      </c>
      <c r="G466" s="168" t="s">
        <v>174</v>
      </c>
      <c r="H466" s="168" t="s">
        <v>1054</v>
      </c>
      <c r="I466" s="168">
        <v>50</v>
      </c>
      <c r="J466" s="168">
        <v>150</v>
      </c>
      <c r="K466" s="168">
        <v>8</v>
      </c>
      <c r="L466" s="168"/>
      <c r="M466" s="555">
        <v>45142</v>
      </c>
      <c r="N466" s="502" t="s">
        <v>97</v>
      </c>
      <c r="O466" s="168" t="s">
        <v>42</v>
      </c>
      <c r="P466" s="28" t="s">
        <v>43</v>
      </c>
      <c r="Q466" s="28" t="s">
        <v>991</v>
      </c>
      <c r="R466" s="168" t="s">
        <v>1048</v>
      </c>
      <c r="S466" s="28" t="s">
        <v>993</v>
      </c>
      <c r="T466" s="51">
        <v>150</v>
      </c>
      <c r="U466" s="4" t="s">
        <v>1049</v>
      </c>
      <c r="V466" s="4" t="s">
        <v>1050</v>
      </c>
      <c r="W466" s="15">
        <v>150</v>
      </c>
      <c r="X466" s="15">
        <v>150</v>
      </c>
      <c r="Y466" s="22">
        <v>1</v>
      </c>
      <c r="Z466" s="22">
        <v>1</v>
      </c>
      <c r="AA466" s="191"/>
      <c r="AB466" s="4" t="s">
        <v>1040</v>
      </c>
      <c r="AC466" s="4" t="s">
        <v>50</v>
      </c>
      <c r="AD466" s="4"/>
      <c r="AE466" s="4"/>
      <c r="AF466" s="4"/>
      <c r="AG466" s="29" t="s">
        <v>959</v>
      </c>
      <c r="AH466" s="308" t="b">
        <f t="shared" si="7"/>
        <v>0</v>
      </c>
    </row>
    <row r="467" s="356" customFormat="1" ht="24" spans="1:34">
      <c r="A467" s="28">
        <v>464</v>
      </c>
      <c r="B467" s="168" t="s">
        <v>34</v>
      </c>
      <c r="C467" s="168" t="s">
        <v>35</v>
      </c>
      <c r="D467" s="553" t="s">
        <v>228</v>
      </c>
      <c r="E467" s="168" t="s">
        <v>108</v>
      </c>
      <c r="F467" s="168" t="s">
        <v>1055</v>
      </c>
      <c r="G467" s="168" t="s">
        <v>51</v>
      </c>
      <c r="H467" s="168" t="s">
        <v>561</v>
      </c>
      <c r="I467" s="168"/>
      <c r="J467" s="168"/>
      <c r="K467" s="168"/>
      <c r="L467" s="168">
        <v>2</v>
      </c>
      <c r="M467" s="555">
        <v>45142</v>
      </c>
      <c r="N467" s="502" t="s">
        <v>97</v>
      </c>
      <c r="O467" s="168" t="s">
        <v>42</v>
      </c>
      <c r="P467" s="28" t="s">
        <v>43</v>
      </c>
      <c r="Q467" s="28" t="s">
        <v>991</v>
      </c>
      <c r="R467" s="168" t="s">
        <v>1048</v>
      </c>
      <c r="S467" s="28" t="s">
        <v>993</v>
      </c>
      <c r="T467" s="51">
        <v>2</v>
      </c>
      <c r="U467" s="4" t="s">
        <v>1049</v>
      </c>
      <c r="V467" s="4" t="s">
        <v>1050</v>
      </c>
      <c r="W467" s="15">
        <v>2</v>
      </c>
      <c r="X467" s="15">
        <v>2</v>
      </c>
      <c r="Y467" s="22">
        <v>1</v>
      </c>
      <c r="Z467" s="22">
        <v>1</v>
      </c>
      <c r="AA467" s="191"/>
      <c r="AB467" s="4" t="s">
        <v>1040</v>
      </c>
      <c r="AC467" s="4" t="s">
        <v>50</v>
      </c>
      <c r="AD467" s="4"/>
      <c r="AE467" s="4"/>
      <c r="AF467" s="4"/>
      <c r="AG467" s="29" t="s">
        <v>959</v>
      </c>
      <c r="AH467" s="308" t="b">
        <f t="shared" si="7"/>
        <v>0</v>
      </c>
    </row>
    <row r="468" s="356" customFormat="1" ht="24" spans="1:34">
      <c r="A468" s="28">
        <v>465</v>
      </c>
      <c r="B468" s="168" t="s">
        <v>34</v>
      </c>
      <c r="C468" s="168" t="s">
        <v>35</v>
      </c>
      <c r="D468" s="553" t="s">
        <v>228</v>
      </c>
      <c r="E468" s="168" t="s">
        <v>108</v>
      </c>
      <c r="F468" s="168" t="s">
        <v>1056</v>
      </c>
      <c r="G468" s="168" t="s">
        <v>39</v>
      </c>
      <c r="H468" s="168" t="s">
        <v>1057</v>
      </c>
      <c r="I468" s="168">
        <v>4</v>
      </c>
      <c r="J468" s="168">
        <v>12</v>
      </c>
      <c r="K468" s="168">
        <v>11</v>
      </c>
      <c r="L468" s="168"/>
      <c r="M468" s="555">
        <v>45143</v>
      </c>
      <c r="N468" s="502" t="s">
        <v>97</v>
      </c>
      <c r="O468" s="168" t="s">
        <v>42</v>
      </c>
      <c r="P468" s="28" t="s">
        <v>43</v>
      </c>
      <c r="Q468" s="28" t="s">
        <v>991</v>
      </c>
      <c r="R468" s="168" t="s">
        <v>1048</v>
      </c>
      <c r="S468" s="28" t="s">
        <v>993</v>
      </c>
      <c r="T468" s="168">
        <v>12</v>
      </c>
      <c r="U468" s="4" t="s">
        <v>1049</v>
      </c>
      <c r="V468" s="4" t="s">
        <v>1050</v>
      </c>
      <c r="W468" s="15">
        <v>12</v>
      </c>
      <c r="X468" s="15">
        <v>12</v>
      </c>
      <c r="Y468" s="22">
        <v>1</v>
      </c>
      <c r="Z468" s="22">
        <v>1</v>
      </c>
      <c r="AA468" s="191"/>
      <c r="AB468" s="4" t="s">
        <v>1045</v>
      </c>
      <c r="AC468" s="4" t="s">
        <v>50</v>
      </c>
      <c r="AD468" s="4"/>
      <c r="AE468" s="4"/>
      <c r="AF468" s="4"/>
      <c r="AG468" s="29" t="s">
        <v>959</v>
      </c>
      <c r="AH468" s="308" t="b">
        <f t="shared" si="7"/>
        <v>0</v>
      </c>
    </row>
    <row r="469" s="356" customFormat="1" ht="72" spans="1:34">
      <c r="A469" s="28">
        <v>466</v>
      </c>
      <c r="B469" s="168" t="s">
        <v>34</v>
      </c>
      <c r="C469" s="168" t="s">
        <v>35</v>
      </c>
      <c r="D469" s="553" t="s">
        <v>228</v>
      </c>
      <c r="E469" s="168" t="s">
        <v>108</v>
      </c>
      <c r="F469" s="168" t="s">
        <v>1056</v>
      </c>
      <c r="G469" s="168" t="s">
        <v>170</v>
      </c>
      <c r="H469" s="168" t="s">
        <v>1058</v>
      </c>
      <c r="I469" s="168">
        <v>2</v>
      </c>
      <c r="J469" s="168">
        <v>6</v>
      </c>
      <c r="K469" s="168">
        <v>11</v>
      </c>
      <c r="L469" s="168"/>
      <c r="M469" s="555">
        <v>45144</v>
      </c>
      <c r="N469" s="502" t="s">
        <v>97</v>
      </c>
      <c r="O469" s="168" t="s">
        <v>42</v>
      </c>
      <c r="P469" s="28" t="s">
        <v>43</v>
      </c>
      <c r="Q469" s="28" t="s">
        <v>991</v>
      </c>
      <c r="R469" s="168" t="s">
        <v>1048</v>
      </c>
      <c r="S469" s="28" t="s">
        <v>993</v>
      </c>
      <c r="T469" s="168">
        <v>6</v>
      </c>
      <c r="U469" s="4" t="s">
        <v>1049</v>
      </c>
      <c r="V469" s="4" t="s">
        <v>1050</v>
      </c>
      <c r="W469" s="15">
        <v>6</v>
      </c>
      <c r="X469" s="15">
        <v>6</v>
      </c>
      <c r="Y469" s="22">
        <v>1</v>
      </c>
      <c r="Z469" s="22">
        <v>1</v>
      </c>
      <c r="AA469" s="191"/>
      <c r="AB469" s="4" t="s">
        <v>1051</v>
      </c>
      <c r="AC469" s="4" t="s">
        <v>50</v>
      </c>
      <c r="AD469" s="4"/>
      <c r="AE469" s="4"/>
      <c r="AF469" s="4"/>
      <c r="AG469" s="29" t="s">
        <v>959</v>
      </c>
      <c r="AH469" s="308" t="b">
        <f t="shared" si="7"/>
        <v>0</v>
      </c>
    </row>
    <row r="470" s="356" customFormat="1" ht="96" spans="1:34">
      <c r="A470" s="28">
        <v>467</v>
      </c>
      <c r="B470" s="168" t="s">
        <v>34</v>
      </c>
      <c r="C470" s="168" t="s">
        <v>35</v>
      </c>
      <c r="D470" s="553" t="s">
        <v>228</v>
      </c>
      <c r="E470" s="168" t="s">
        <v>108</v>
      </c>
      <c r="F470" s="168" t="s">
        <v>1056</v>
      </c>
      <c r="G470" s="168" t="s">
        <v>51</v>
      </c>
      <c r="H470" s="168" t="s">
        <v>1059</v>
      </c>
      <c r="I470" s="168"/>
      <c r="J470" s="168"/>
      <c r="K470" s="168"/>
      <c r="L470" s="168">
        <v>32</v>
      </c>
      <c r="M470" s="555">
        <v>45145</v>
      </c>
      <c r="N470" s="502" t="s">
        <v>97</v>
      </c>
      <c r="O470" s="168" t="s">
        <v>42</v>
      </c>
      <c r="P470" s="28" t="s">
        <v>43</v>
      </c>
      <c r="Q470" s="28" t="s">
        <v>991</v>
      </c>
      <c r="R470" s="168" t="s">
        <v>1048</v>
      </c>
      <c r="S470" s="28" t="s">
        <v>993</v>
      </c>
      <c r="T470" s="168">
        <v>32</v>
      </c>
      <c r="U470" s="4" t="s">
        <v>1049</v>
      </c>
      <c r="V470" s="4" t="s">
        <v>1050</v>
      </c>
      <c r="W470" s="15">
        <v>32</v>
      </c>
      <c r="X470" s="15">
        <v>32</v>
      </c>
      <c r="Y470" s="22">
        <v>1</v>
      </c>
      <c r="Z470" s="22">
        <v>1</v>
      </c>
      <c r="AA470" s="191"/>
      <c r="AB470" s="4" t="s">
        <v>1060</v>
      </c>
      <c r="AC470" s="4" t="s">
        <v>50</v>
      </c>
      <c r="AD470" s="4"/>
      <c r="AE470" s="4"/>
      <c r="AF470" s="4"/>
      <c r="AG470" s="29" t="s">
        <v>959</v>
      </c>
      <c r="AH470" s="308" t="b">
        <f t="shared" si="7"/>
        <v>0</v>
      </c>
    </row>
    <row r="471" s="356" customFormat="1" ht="24" spans="1:34">
      <c r="A471" s="28">
        <v>468</v>
      </c>
      <c r="B471" s="168" t="s">
        <v>34</v>
      </c>
      <c r="C471" s="168" t="s">
        <v>35</v>
      </c>
      <c r="D471" s="553" t="s">
        <v>228</v>
      </c>
      <c r="E471" s="168" t="s">
        <v>108</v>
      </c>
      <c r="F471" s="168" t="s">
        <v>1056</v>
      </c>
      <c r="G471" s="168" t="s">
        <v>174</v>
      </c>
      <c r="H471" s="168" t="s">
        <v>1061</v>
      </c>
      <c r="I471" s="168">
        <v>8</v>
      </c>
      <c r="J471" s="168">
        <v>24</v>
      </c>
      <c r="K471" s="168">
        <v>2</v>
      </c>
      <c r="L471" s="168"/>
      <c r="M471" s="555">
        <v>45146</v>
      </c>
      <c r="N471" s="502" t="s">
        <v>97</v>
      </c>
      <c r="O471" s="168" t="s">
        <v>42</v>
      </c>
      <c r="P471" s="28" t="s">
        <v>43</v>
      </c>
      <c r="Q471" s="28" t="s">
        <v>991</v>
      </c>
      <c r="R471" s="168" t="s">
        <v>1048</v>
      </c>
      <c r="S471" s="28" t="s">
        <v>993</v>
      </c>
      <c r="T471" s="168">
        <v>24</v>
      </c>
      <c r="U471" s="4" t="s">
        <v>1049</v>
      </c>
      <c r="V471" s="4" t="s">
        <v>1050</v>
      </c>
      <c r="W471" s="15">
        <v>24</v>
      </c>
      <c r="X471" s="15">
        <v>24</v>
      </c>
      <c r="Y471" s="22">
        <v>1</v>
      </c>
      <c r="Z471" s="22">
        <v>1</v>
      </c>
      <c r="AA471" s="191"/>
      <c r="AB471" s="4" t="s">
        <v>1062</v>
      </c>
      <c r="AC471" s="4" t="s">
        <v>50</v>
      </c>
      <c r="AD471" s="4"/>
      <c r="AE471" s="4"/>
      <c r="AF471" s="4"/>
      <c r="AG471" s="29" t="s">
        <v>959</v>
      </c>
      <c r="AH471" s="308" t="b">
        <f t="shared" si="7"/>
        <v>0</v>
      </c>
    </row>
    <row r="472" s="356" customFormat="1" ht="36" spans="1:34">
      <c r="A472" s="28">
        <v>469</v>
      </c>
      <c r="B472" s="168" t="s">
        <v>34</v>
      </c>
      <c r="C472" s="168" t="s">
        <v>35</v>
      </c>
      <c r="D472" s="553" t="s">
        <v>228</v>
      </c>
      <c r="E472" s="168" t="s">
        <v>108</v>
      </c>
      <c r="F472" s="168" t="s">
        <v>1063</v>
      </c>
      <c r="G472" s="168" t="s">
        <v>39</v>
      </c>
      <c r="H472" s="168" t="s">
        <v>1064</v>
      </c>
      <c r="I472" s="168">
        <v>11</v>
      </c>
      <c r="J472" s="168">
        <v>33</v>
      </c>
      <c r="K472" s="168">
        <v>10</v>
      </c>
      <c r="L472" s="168"/>
      <c r="M472" s="555">
        <v>45146</v>
      </c>
      <c r="N472" s="502" t="s">
        <v>97</v>
      </c>
      <c r="O472" s="168" t="s">
        <v>42</v>
      </c>
      <c r="P472" s="28" t="s">
        <v>43</v>
      </c>
      <c r="Q472" s="28" t="s">
        <v>991</v>
      </c>
      <c r="R472" s="168" t="s">
        <v>1065</v>
      </c>
      <c r="S472" s="28" t="s">
        <v>993</v>
      </c>
      <c r="T472" s="51">
        <v>33</v>
      </c>
      <c r="U472" s="4" t="s">
        <v>1049</v>
      </c>
      <c r="V472" s="4" t="s">
        <v>1050</v>
      </c>
      <c r="W472" s="15">
        <v>33</v>
      </c>
      <c r="X472" s="15">
        <v>33</v>
      </c>
      <c r="Y472" s="22">
        <v>1</v>
      </c>
      <c r="Z472" s="22">
        <v>1</v>
      </c>
      <c r="AA472" s="191"/>
      <c r="AB472" s="4" t="s">
        <v>1066</v>
      </c>
      <c r="AC472" s="4" t="s">
        <v>50</v>
      </c>
      <c r="AD472" s="4"/>
      <c r="AE472" s="4"/>
      <c r="AF472" s="4"/>
      <c r="AG472" s="29" t="s">
        <v>959</v>
      </c>
      <c r="AH472" s="308" t="b">
        <f t="shared" si="7"/>
        <v>0</v>
      </c>
    </row>
    <row r="473" s="356" customFormat="1" ht="72" spans="1:34">
      <c r="A473" s="28">
        <v>470</v>
      </c>
      <c r="B473" s="168" t="s">
        <v>34</v>
      </c>
      <c r="C473" s="168" t="s">
        <v>35</v>
      </c>
      <c r="D473" s="553" t="s">
        <v>228</v>
      </c>
      <c r="E473" s="168" t="s">
        <v>108</v>
      </c>
      <c r="F473" s="168" t="s">
        <v>1063</v>
      </c>
      <c r="G473" s="168" t="s">
        <v>170</v>
      </c>
      <c r="H473" s="168" t="s">
        <v>1067</v>
      </c>
      <c r="I473" s="168">
        <v>2</v>
      </c>
      <c r="J473" s="168">
        <v>6</v>
      </c>
      <c r="K473" s="168">
        <v>11</v>
      </c>
      <c r="L473" s="168"/>
      <c r="M473" s="555">
        <v>45146</v>
      </c>
      <c r="N473" s="502" t="s">
        <v>97</v>
      </c>
      <c r="O473" s="168" t="s">
        <v>42</v>
      </c>
      <c r="P473" s="28" t="s">
        <v>43</v>
      </c>
      <c r="Q473" s="28" t="s">
        <v>991</v>
      </c>
      <c r="R473" s="168" t="s">
        <v>1065</v>
      </c>
      <c r="S473" s="28" t="s">
        <v>993</v>
      </c>
      <c r="T473" s="51">
        <v>6</v>
      </c>
      <c r="U473" s="4" t="s">
        <v>1049</v>
      </c>
      <c r="V473" s="4" t="s">
        <v>1050</v>
      </c>
      <c r="W473" s="15">
        <v>6</v>
      </c>
      <c r="X473" s="15">
        <v>6</v>
      </c>
      <c r="Y473" s="22">
        <v>1</v>
      </c>
      <c r="Z473" s="22">
        <v>1</v>
      </c>
      <c r="AA473" s="191"/>
      <c r="AB473" s="4" t="s">
        <v>1060</v>
      </c>
      <c r="AC473" s="4" t="s">
        <v>50</v>
      </c>
      <c r="AD473" s="4"/>
      <c r="AE473" s="4"/>
      <c r="AF473" s="4"/>
      <c r="AG473" s="29" t="s">
        <v>959</v>
      </c>
      <c r="AH473" s="308" t="b">
        <f t="shared" si="7"/>
        <v>0</v>
      </c>
    </row>
    <row r="474" s="356" customFormat="1" ht="228" spans="1:34">
      <c r="A474" s="28">
        <v>471</v>
      </c>
      <c r="B474" s="168" t="s">
        <v>34</v>
      </c>
      <c r="C474" s="168" t="s">
        <v>35</v>
      </c>
      <c r="D474" s="553" t="s">
        <v>228</v>
      </c>
      <c r="E474" s="168" t="s">
        <v>108</v>
      </c>
      <c r="F474" s="168" t="s">
        <v>1063</v>
      </c>
      <c r="G474" s="168" t="s">
        <v>51</v>
      </c>
      <c r="H474" s="168" t="s">
        <v>1068</v>
      </c>
      <c r="I474" s="168"/>
      <c r="J474" s="168"/>
      <c r="K474" s="168"/>
      <c r="L474" s="168">
        <v>67</v>
      </c>
      <c r="M474" s="555">
        <v>45146</v>
      </c>
      <c r="N474" s="502" t="s">
        <v>97</v>
      </c>
      <c r="O474" s="168" t="s">
        <v>42</v>
      </c>
      <c r="P474" s="28" t="s">
        <v>43</v>
      </c>
      <c r="Q474" s="28" t="s">
        <v>991</v>
      </c>
      <c r="R474" s="168" t="s">
        <v>1065</v>
      </c>
      <c r="S474" s="28" t="s">
        <v>993</v>
      </c>
      <c r="T474" s="51">
        <v>67</v>
      </c>
      <c r="U474" s="4" t="s">
        <v>1049</v>
      </c>
      <c r="V474" s="4" t="s">
        <v>1050</v>
      </c>
      <c r="W474" s="15">
        <v>67</v>
      </c>
      <c r="X474" s="15">
        <v>67</v>
      </c>
      <c r="Y474" s="22">
        <v>1</v>
      </c>
      <c r="Z474" s="22">
        <v>1</v>
      </c>
      <c r="AA474" s="191"/>
      <c r="AB474" s="4" t="s">
        <v>1062</v>
      </c>
      <c r="AC474" s="4" t="s">
        <v>50</v>
      </c>
      <c r="AD474" s="4"/>
      <c r="AE474" s="4"/>
      <c r="AF474" s="4"/>
      <c r="AG474" s="29" t="s">
        <v>959</v>
      </c>
      <c r="AH474" s="308" t="b">
        <f t="shared" si="7"/>
        <v>0</v>
      </c>
    </row>
    <row r="475" s="356" customFormat="1" ht="24" spans="1:34">
      <c r="A475" s="28">
        <v>472</v>
      </c>
      <c r="B475" s="168" t="s">
        <v>34</v>
      </c>
      <c r="C475" s="168" t="s">
        <v>35</v>
      </c>
      <c r="D475" s="553" t="s">
        <v>228</v>
      </c>
      <c r="E475" s="168" t="s">
        <v>108</v>
      </c>
      <c r="F475" s="168" t="s">
        <v>1063</v>
      </c>
      <c r="G475" s="168" t="s">
        <v>174</v>
      </c>
      <c r="H475" s="168" t="s">
        <v>1069</v>
      </c>
      <c r="I475" s="168">
        <v>9</v>
      </c>
      <c r="J475" s="168">
        <v>27</v>
      </c>
      <c r="K475" s="168">
        <v>10</v>
      </c>
      <c r="L475" s="168"/>
      <c r="M475" s="555">
        <v>45146</v>
      </c>
      <c r="N475" s="502" t="s">
        <v>97</v>
      </c>
      <c r="O475" s="168" t="s">
        <v>42</v>
      </c>
      <c r="P475" s="28" t="s">
        <v>43</v>
      </c>
      <c r="Q475" s="28" t="s">
        <v>991</v>
      </c>
      <c r="R475" s="168" t="s">
        <v>1065</v>
      </c>
      <c r="S475" s="28" t="s">
        <v>993</v>
      </c>
      <c r="T475" s="51">
        <v>27</v>
      </c>
      <c r="U475" s="4" t="s">
        <v>1049</v>
      </c>
      <c r="V475" s="4" t="s">
        <v>1050</v>
      </c>
      <c r="W475" s="15">
        <v>27</v>
      </c>
      <c r="X475" s="15">
        <v>27</v>
      </c>
      <c r="Y475" s="22">
        <v>1</v>
      </c>
      <c r="Z475" s="22">
        <v>1</v>
      </c>
      <c r="AA475" s="191"/>
      <c r="AB475" s="4" t="s">
        <v>1066</v>
      </c>
      <c r="AC475" s="4" t="s">
        <v>50</v>
      </c>
      <c r="AD475" s="4"/>
      <c r="AE475" s="4"/>
      <c r="AF475" s="4"/>
      <c r="AG475" s="29" t="s">
        <v>959</v>
      </c>
      <c r="AH475" s="308" t="b">
        <f t="shared" si="7"/>
        <v>0</v>
      </c>
    </row>
    <row r="476" s="356" customFormat="1" ht="24" spans="1:34">
      <c r="A476" s="28">
        <v>473</v>
      </c>
      <c r="B476" s="168" t="s">
        <v>34</v>
      </c>
      <c r="C476" s="168" t="s">
        <v>35</v>
      </c>
      <c r="D476" s="553" t="s">
        <v>228</v>
      </c>
      <c r="E476" s="168" t="s">
        <v>108</v>
      </c>
      <c r="F476" s="168" t="s">
        <v>1070</v>
      </c>
      <c r="G476" s="168" t="s">
        <v>51</v>
      </c>
      <c r="H476" s="168" t="s">
        <v>561</v>
      </c>
      <c r="I476" s="168"/>
      <c r="J476" s="168"/>
      <c r="K476" s="168"/>
      <c r="L476" s="168">
        <v>2</v>
      </c>
      <c r="M476" s="555">
        <v>45146</v>
      </c>
      <c r="N476" s="502" t="s">
        <v>97</v>
      </c>
      <c r="O476" s="168" t="s">
        <v>42</v>
      </c>
      <c r="P476" s="28" t="s">
        <v>43</v>
      </c>
      <c r="Q476" s="28" t="s">
        <v>991</v>
      </c>
      <c r="R476" s="168" t="s">
        <v>1065</v>
      </c>
      <c r="S476" s="28" t="s">
        <v>993</v>
      </c>
      <c r="T476" s="51">
        <v>2</v>
      </c>
      <c r="U476" s="4" t="s">
        <v>1049</v>
      </c>
      <c r="V476" s="4" t="s">
        <v>1050</v>
      </c>
      <c r="W476" s="15">
        <v>2</v>
      </c>
      <c r="X476" s="15">
        <v>2</v>
      </c>
      <c r="Y476" s="22">
        <v>1</v>
      </c>
      <c r="Z476" s="22">
        <v>1</v>
      </c>
      <c r="AA476" s="191"/>
      <c r="AB476" s="4" t="s">
        <v>1071</v>
      </c>
      <c r="AC476" s="4" t="s">
        <v>50</v>
      </c>
      <c r="AD476" s="4"/>
      <c r="AE476" s="4"/>
      <c r="AF476" s="4"/>
      <c r="AG476" s="29" t="s">
        <v>959</v>
      </c>
      <c r="AH476" s="308" t="b">
        <f t="shared" si="7"/>
        <v>0</v>
      </c>
    </row>
    <row r="477" s="356" customFormat="1" ht="24" spans="1:34">
      <c r="A477" s="28">
        <v>474</v>
      </c>
      <c r="B477" s="168" t="s">
        <v>34</v>
      </c>
      <c r="C477" s="168" t="s">
        <v>35</v>
      </c>
      <c r="D477" s="553" t="s">
        <v>228</v>
      </c>
      <c r="E477" s="168" t="s">
        <v>337</v>
      </c>
      <c r="F477" s="168" t="s">
        <v>1072</v>
      </c>
      <c r="G477" s="168" t="s">
        <v>39</v>
      </c>
      <c r="H477" s="168" t="s">
        <v>1073</v>
      </c>
      <c r="I477" s="168">
        <v>2</v>
      </c>
      <c r="J477" s="168">
        <v>6</v>
      </c>
      <c r="K477" s="168">
        <v>11</v>
      </c>
      <c r="L477" s="168"/>
      <c r="M477" s="555">
        <v>45118</v>
      </c>
      <c r="N477" s="502" t="s">
        <v>165</v>
      </c>
      <c r="O477" s="168" t="s">
        <v>42</v>
      </c>
      <c r="P477" s="28" t="s">
        <v>43</v>
      </c>
      <c r="Q477" s="28" t="s">
        <v>991</v>
      </c>
      <c r="R477" s="168" t="s">
        <v>1074</v>
      </c>
      <c r="S477" s="28" t="s">
        <v>993</v>
      </c>
      <c r="T477" s="51">
        <v>6</v>
      </c>
      <c r="U477" s="4" t="s">
        <v>1038</v>
      </c>
      <c r="V477" s="4" t="s">
        <v>1039</v>
      </c>
      <c r="W477" s="15">
        <v>6</v>
      </c>
      <c r="X477" s="15">
        <v>6</v>
      </c>
      <c r="Y477" s="22">
        <v>1</v>
      </c>
      <c r="Z477" s="22">
        <v>1</v>
      </c>
      <c r="AA477" s="191"/>
      <c r="AB477" s="4" t="s">
        <v>1075</v>
      </c>
      <c r="AC477" s="4" t="s">
        <v>50</v>
      </c>
      <c r="AD477" s="4"/>
      <c r="AE477" s="4"/>
      <c r="AF477" s="4"/>
      <c r="AG477" s="29" t="s">
        <v>959</v>
      </c>
      <c r="AH477" s="308" t="b">
        <f t="shared" si="7"/>
        <v>0</v>
      </c>
    </row>
    <row r="478" s="356" customFormat="1" ht="24" spans="1:34">
      <c r="A478" s="28">
        <v>475</v>
      </c>
      <c r="B478" s="168" t="s">
        <v>34</v>
      </c>
      <c r="C478" s="168" t="s">
        <v>35</v>
      </c>
      <c r="D478" s="553" t="s">
        <v>228</v>
      </c>
      <c r="E478" s="168" t="s">
        <v>337</v>
      </c>
      <c r="F478" s="168" t="s">
        <v>1072</v>
      </c>
      <c r="G478" s="168" t="s">
        <v>170</v>
      </c>
      <c r="H478" s="168" t="s">
        <v>1076</v>
      </c>
      <c r="I478" s="168">
        <v>1</v>
      </c>
      <c r="J478" s="168">
        <v>3</v>
      </c>
      <c r="K478" s="168">
        <v>11</v>
      </c>
      <c r="L478" s="168"/>
      <c r="M478" s="555">
        <v>45118</v>
      </c>
      <c r="N478" s="502" t="s">
        <v>165</v>
      </c>
      <c r="O478" s="168" t="s">
        <v>42</v>
      </c>
      <c r="P478" s="28" t="s">
        <v>43</v>
      </c>
      <c r="Q478" s="28" t="s">
        <v>991</v>
      </c>
      <c r="R478" s="168" t="s">
        <v>1074</v>
      </c>
      <c r="S478" s="28" t="s">
        <v>993</v>
      </c>
      <c r="T478" s="51">
        <v>3</v>
      </c>
      <c r="U478" s="4" t="s">
        <v>1038</v>
      </c>
      <c r="V478" s="4" t="s">
        <v>1039</v>
      </c>
      <c r="W478" s="15">
        <v>3</v>
      </c>
      <c r="X478" s="15">
        <v>3</v>
      </c>
      <c r="Y478" s="22">
        <v>1</v>
      </c>
      <c r="Z478" s="22">
        <v>1</v>
      </c>
      <c r="AA478" s="191"/>
      <c r="AB478" s="4" t="s">
        <v>1077</v>
      </c>
      <c r="AC478" s="4" t="s">
        <v>50</v>
      </c>
      <c r="AD478" s="4"/>
      <c r="AE478" s="4"/>
      <c r="AF478" s="4"/>
      <c r="AG478" s="29" t="s">
        <v>959</v>
      </c>
      <c r="AH478" s="308" t="b">
        <f t="shared" si="7"/>
        <v>0</v>
      </c>
    </row>
    <row r="479" s="356" customFormat="1" ht="36" spans="1:34">
      <c r="A479" s="28">
        <v>476</v>
      </c>
      <c r="B479" s="168" t="s">
        <v>34</v>
      </c>
      <c r="C479" s="168" t="s">
        <v>35</v>
      </c>
      <c r="D479" s="553" t="s">
        <v>228</v>
      </c>
      <c r="E479" s="168" t="s">
        <v>337</v>
      </c>
      <c r="F479" s="168" t="s">
        <v>1072</v>
      </c>
      <c r="G479" s="168" t="s">
        <v>51</v>
      </c>
      <c r="H479" s="168" t="s">
        <v>1078</v>
      </c>
      <c r="I479" s="168"/>
      <c r="J479" s="168"/>
      <c r="K479" s="168"/>
      <c r="L479" s="168">
        <v>21</v>
      </c>
      <c r="M479" s="555">
        <v>45118</v>
      </c>
      <c r="N479" s="502" t="s">
        <v>165</v>
      </c>
      <c r="O479" s="168" t="s">
        <v>42</v>
      </c>
      <c r="P479" s="28" t="s">
        <v>43</v>
      </c>
      <c r="Q479" s="28" t="s">
        <v>991</v>
      </c>
      <c r="R479" s="168" t="s">
        <v>1074</v>
      </c>
      <c r="S479" s="28" t="s">
        <v>993</v>
      </c>
      <c r="T479" s="51">
        <v>21</v>
      </c>
      <c r="U479" s="4" t="s">
        <v>1038</v>
      </c>
      <c r="V479" s="4" t="s">
        <v>1039</v>
      </c>
      <c r="W479" s="15">
        <v>21</v>
      </c>
      <c r="X479" s="15">
        <v>21</v>
      </c>
      <c r="Y479" s="22">
        <v>1</v>
      </c>
      <c r="Z479" s="22">
        <v>1</v>
      </c>
      <c r="AA479" s="191"/>
      <c r="AB479" s="4" t="s">
        <v>1071</v>
      </c>
      <c r="AC479" s="4" t="s">
        <v>50</v>
      </c>
      <c r="AD479" s="4"/>
      <c r="AE479" s="4"/>
      <c r="AF479" s="4"/>
      <c r="AG479" s="29" t="s">
        <v>959</v>
      </c>
      <c r="AH479" s="308" t="b">
        <f t="shared" si="7"/>
        <v>0</v>
      </c>
    </row>
    <row r="480" s="356" customFormat="1" ht="24" spans="1:34">
      <c r="A480" s="28">
        <v>477</v>
      </c>
      <c r="B480" s="168" t="s">
        <v>34</v>
      </c>
      <c r="C480" s="168" t="s">
        <v>35</v>
      </c>
      <c r="D480" s="553" t="s">
        <v>228</v>
      </c>
      <c r="E480" s="168" t="s">
        <v>337</v>
      </c>
      <c r="F480" s="168" t="s">
        <v>1072</v>
      </c>
      <c r="G480" s="168" t="s">
        <v>174</v>
      </c>
      <c r="H480" s="168" t="s">
        <v>1079</v>
      </c>
      <c r="I480" s="168">
        <v>9</v>
      </c>
      <c r="J480" s="168">
        <v>27</v>
      </c>
      <c r="K480" s="168">
        <v>3</v>
      </c>
      <c r="L480" s="168"/>
      <c r="M480" s="555">
        <v>45118</v>
      </c>
      <c r="N480" s="502" t="s">
        <v>165</v>
      </c>
      <c r="O480" s="168" t="s">
        <v>42</v>
      </c>
      <c r="P480" s="28" t="s">
        <v>43</v>
      </c>
      <c r="Q480" s="28" t="s">
        <v>991</v>
      </c>
      <c r="R480" s="168" t="s">
        <v>1074</v>
      </c>
      <c r="S480" s="28" t="s">
        <v>993</v>
      </c>
      <c r="T480" s="51">
        <v>27</v>
      </c>
      <c r="U480" s="4" t="s">
        <v>1038</v>
      </c>
      <c r="V480" s="4" t="s">
        <v>1039</v>
      </c>
      <c r="W480" s="15">
        <v>27</v>
      </c>
      <c r="X480" s="15">
        <v>27</v>
      </c>
      <c r="Y480" s="22">
        <v>1</v>
      </c>
      <c r="Z480" s="22">
        <v>1</v>
      </c>
      <c r="AA480" s="191"/>
      <c r="AB480" s="4" t="s">
        <v>1080</v>
      </c>
      <c r="AC480" s="4" t="s">
        <v>50</v>
      </c>
      <c r="AD480" s="4"/>
      <c r="AE480" s="4"/>
      <c r="AF480" s="4"/>
      <c r="AG480" s="29" t="s">
        <v>959</v>
      </c>
      <c r="AH480" s="308" t="b">
        <f t="shared" si="7"/>
        <v>0</v>
      </c>
    </row>
    <row r="481" s="356" customFormat="1" ht="24" spans="1:34">
      <c r="A481" s="28">
        <v>478</v>
      </c>
      <c r="B481" s="168" t="s">
        <v>34</v>
      </c>
      <c r="C481" s="168" t="s">
        <v>35</v>
      </c>
      <c r="D481" s="553" t="s">
        <v>228</v>
      </c>
      <c r="E481" s="168" t="s">
        <v>337</v>
      </c>
      <c r="F481" s="168" t="s">
        <v>1081</v>
      </c>
      <c r="G481" s="168" t="s">
        <v>39</v>
      </c>
      <c r="H481" s="168" t="s">
        <v>1073</v>
      </c>
      <c r="I481" s="168">
        <v>2</v>
      </c>
      <c r="J481" s="168">
        <v>6</v>
      </c>
      <c r="K481" s="168">
        <v>11</v>
      </c>
      <c r="L481" s="168"/>
      <c r="M481" s="555">
        <v>45118</v>
      </c>
      <c r="N481" s="502" t="s">
        <v>165</v>
      </c>
      <c r="O481" s="168" t="s">
        <v>42</v>
      </c>
      <c r="P481" s="28" t="s">
        <v>43</v>
      </c>
      <c r="Q481" s="28" t="s">
        <v>991</v>
      </c>
      <c r="R481" s="168" t="s">
        <v>1074</v>
      </c>
      <c r="S481" s="28" t="s">
        <v>993</v>
      </c>
      <c r="T481" s="51">
        <v>6</v>
      </c>
      <c r="U481" s="4" t="s">
        <v>1038</v>
      </c>
      <c r="V481" s="4" t="s">
        <v>1039</v>
      </c>
      <c r="W481" s="15">
        <v>6</v>
      </c>
      <c r="X481" s="15">
        <v>6</v>
      </c>
      <c r="Y481" s="22">
        <v>1</v>
      </c>
      <c r="Z481" s="22">
        <v>1</v>
      </c>
      <c r="AA481" s="191"/>
      <c r="AB481" s="4" t="s">
        <v>1077</v>
      </c>
      <c r="AC481" s="4" t="s">
        <v>50</v>
      </c>
      <c r="AD481" s="4"/>
      <c r="AE481" s="4"/>
      <c r="AF481" s="4"/>
      <c r="AG481" s="29" t="s">
        <v>959</v>
      </c>
      <c r="AH481" s="308" t="b">
        <f t="shared" si="7"/>
        <v>0</v>
      </c>
    </row>
    <row r="482" s="356" customFormat="1" ht="24" spans="1:34">
      <c r="A482" s="28">
        <v>479</v>
      </c>
      <c r="B482" s="168" t="s">
        <v>34</v>
      </c>
      <c r="C482" s="168" t="s">
        <v>35</v>
      </c>
      <c r="D482" s="553" t="s">
        <v>228</v>
      </c>
      <c r="E482" s="168" t="s">
        <v>337</v>
      </c>
      <c r="F482" s="168" t="s">
        <v>1081</v>
      </c>
      <c r="G482" s="168" t="s">
        <v>170</v>
      </c>
      <c r="H482" s="168" t="s">
        <v>1082</v>
      </c>
      <c r="I482" s="168">
        <v>1</v>
      </c>
      <c r="J482" s="168">
        <v>3</v>
      </c>
      <c r="K482" s="168">
        <v>11</v>
      </c>
      <c r="L482" s="168"/>
      <c r="M482" s="555">
        <v>45118</v>
      </c>
      <c r="N482" s="502" t="s">
        <v>165</v>
      </c>
      <c r="O482" s="168" t="s">
        <v>42</v>
      </c>
      <c r="P482" s="28" t="s">
        <v>43</v>
      </c>
      <c r="Q482" s="28" t="s">
        <v>991</v>
      </c>
      <c r="R482" s="168" t="s">
        <v>1074</v>
      </c>
      <c r="S482" s="28" t="s">
        <v>993</v>
      </c>
      <c r="T482" s="51">
        <v>3</v>
      </c>
      <c r="U482" s="4" t="s">
        <v>1038</v>
      </c>
      <c r="V482" s="4" t="s">
        <v>1039</v>
      </c>
      <c r="W482" s="15">
        <v>3</v>
      </c>
      <c r="X482" s="15">
        <v>3</v>
      </c>
      <c r="Y482" s="22">
        <v>1</v>
      </c>
      <c r="Z482" s="22">
        <v>1</v>
      </c>
      <c r="AA482" s="191"/>
      <c r="AB482" s="4" t="s">
        <v>1083</v>
      </c>
      <c r="AC482" s="4" t="s">
        <v>50</v>
      </c>
      <c r="AD482" s="4"/>
      <c r="AE482" s="4"/>
      <c r="AF482" s="4"/>
      <c r="AG482" s="29" t="s">
        <v>959</v>
      </c>
      <c r="AH482" s="308" t="b">
        <f t="shared" si="7"/>
        <v>0</v>
      </c>
    </row>
    <row r="483" s="356" customFormat="1" ht="48" spans="1:34">
      <c r="A483" s="28">
        <v>480</v>
      </c>
      <c r="B483" s="168" t="s">
        <v>34</v>
      </c>
      <c r="C483" s="168" t="s">
        <v>35</v>
      </c>
      <c r="D483" s="553" t="s">
        <v>228</v>
      </c>
      <c r="E483" s="168" t="s">
        <v>337</v>
      </c>
      <c r="F483" s="168" t="s">
        <v>1081</v>
      </c>
      <c r="G483" s="168" t="s">
        <v>51</v>
      </c>
      <c r="H483" s="168" t="s">
        <v>1084</v>
      </c>
      <c r="I483" s="168"/>
      <c r="J483" s="168"/>
      <c r="K483" s="168"/>
      <c r="L483" s="168">
        <v>23</v>
      </c>
      <c r="M483" s="555">
        <v>45118</v>
      </c>
      <c r="N483" s="502" t="s">
        <v>165</v>
      </c>
      <c r="O483" s="168" t="s">
        <v>42</v>
      </c>
      <c r="P483" s="28" t="s">
        <v>43</v>
      </c>
      <c r="Q483" s="28" t="s">
        <v>991</v>
      </c>
      <c r="R483" s="168" t="s">
        <v>1074</v>
      </c>
      <c r="S483" s="28" t="s">
        <v>993</v>
      </c>
      <c r="T483" s="51">
        <v>23</v>
      </c>
      <c r="U483" s="4" t="s">
        <v>1038</v>
      </c>
      <c r="V483" s="4" t="s">
        <v>1039</v>
      </c>
      <c r="W483" s="15">
        <v>23</v>
      </c>
      <c r="X483" s="15">
        <v>23</v>
      </c>
      <c r="Y483" s="22">
        <v>1</v>
      </c>
      <c r="Z483" s="22">
        <v>1</v>
      </c>
      <c r="AA483" s="191"/>
      <c r="AB483" s="4" t="s">
        <v>1085</v>
      </c>
      <c r="AC483" s="4" t="s">
        <v>50</v>
      </c>
      <c r="AD483" s="4"/>
      <c r="AE483" s="4"/>
      <c r="AF483" s="4"/>
      <c r="AG483" s="29" t="s">
        <v>959</v>
      </c>
      <c r="AH483" s="308" t="b">
        <f t="shared" si="7"/>
        <v>0</v>
      </c>
    </row>
    <row r="484" s="356" customFormat="1" ht="24" spans="1:34">
      <c r="A484" s="28">
        <v>481</v>
      </c>
      <c r="B484" s="168" t="s">
        <v>34</v>
      </c>
      <c r="C484" s="168" t="s">
        <v>35</v>
      </c>
      <c r="D484" s="553" t="s">
        <v>228</v>
      </c>
      <c r="E484" s="168" t="s">
        <v>337</v>
      </c>
      <c r="F484" s="168" t="s">
        <v>1081</v>
      </c>
      <c r="G484" s="168" t="s">
        <v>174</v>
      </c>
      <c r="H484" s="168" t="s">
        <v>1086</v>
      </c>
      <c r="I484" s="168">
        <v>6</v>
      </c>
      <c r="J484" s="168">
        <v>18</v>
      </c>
      <c r="K484" s="168">
        <v>3</v>
      </c>
      <c r="L484" s="168"/>
      <c r="M484" s="555">
        <v>45118</v>
      </c>
      <c r="N484" s="502" t="s">
        <v>165</v>
      </c>
      <c r="O484" s="168" t="s">
        <v>42</v>
      </c>
      <c r="P484" s="28" t="s">
        <v>43</v>
      </c>
      <c r="Q484" s="28" t="s">
        <v>991</v>
      </c>
      <c r="R484" s="168" t="s">
        <v>1074</v>
      </c>
      <c r="S484" s="28" t="s">
        <v>993</v>
      </c>
      <c r="T484" s="51">
        <v>18</v>
      </c>
      <c r="U484" s="4" t="s">
        <v>1038</v>
      </c>
      <c r="V484" s="4" t="s">
        <v>1039</v>
      </c>
      <c r="W484" s="15">
        <v>18</v>
      </c>
      <c r="X484" s="15">
        <v>18</v>
      </c>
      <c r="Y484" s="22">
        <v>1</v>
      </c>
      <c r="Z484" s="22">
        <v>1</v>
      </c>
      <c r="AA484" s="191"/>
      <c r="AB484" s="4" t="s">
        <v>1087</v>
      </c>
      <c r="AC484" s="4" t="s">
        <v>50</v>
      </c>
      <c r="AD484" s="4"/>
      <c r="AE484" s="4"/>
      <c r="AF484" s="4"/>
      <c r="AG484" s="29" t="s">
        <v>959</v>
      </c>
      <c r="AH484" s="308" t="b">
        <f t="shared" si="7"/>
        <v>0</v>
      </c>
    </row>
    <row r="485" s="356" customFormat="1" ht="24" spans="1:34">
      <c r="A485" s="28">
        <v>482</v>
      </c>
      <c r="B485" s="168" t="s">
        <v>34</v>
      </c>
      <c r="C485" s="168" t="s">
        <v>35</v>
      </c>
      <c r="D485" s="553" t="s">
        <v>228</v>
      </c>
      <c r="E485" s="168" t="s">
        <v>337</v>
      </c>
      <c r="F485" s="168" t="s">
        <v>1088</v>
      </c>
      <c r="G485" s="168" t="s">
        <v>39</v>
      </c>
      <c r="H485" s="168" t="s">
        <v>1089</v>
      </c>
      <c r="I485" s="168">
        <v>8</v>
      </c>
      <c r="J485" s="168">
        <v>24</v>
      </c>
      <c r="K485" s="168">
        <v>11</v>
      </c>
      <c r="L485" s="168"/>
      <c r="M485" s="555">
        <v>45119</v>
      </c>
      <c r="N485" s="502" t="s">
        <v>165</v>
      </c>
      <c r="O485" s="168" t="s">
        <v>42</v>
      </c>
      <c r="P485" s="28" t="s">
        <v>43</v>
      </c>
      <c r="Q485" s="28" t="s">
        <v>991</v>
      </c>
      <c r="R485" s="168" t="s">
        <v>1090</v>
      </c>
      <c r="S485" s="28" t="s">
        <v>993</v>
      </c>
      <c r="T485" s="51">
        <v>24</v>
      </c>
      <c r="U485" s="4" t="s">
        <v>1038</v>
      </c>
      <c r="V485" s="4" t="s">
        <v>1039</v>
      </c>
      <c r="W485" s="15">
        <v>24</v>
      </c>
      <c r="X485" s="15">
        <v>24</v>
      </c>
      <c r="Y485" s="22">
        <v>1</v>
      </c>
      <c r="Z485" s="22">
        <v>1</v>
      </c>
      <c r="AA485" s="191"/>
      <c r="AB485" s="4" t="s">
        <v>1083</v>
      </c>
      <c r="AC485" s="4" t="s">
        <v>50</v>
      </c>
      <c r="AD485" s="4"/>
      <c r="AE485" s="4"/>
      <c r="AF485" s="4"/>
      <c r="AG485" s="29" t="s">
        <v>959</v>
      </c>
      <c r="AH485" s="308" t="b">
        <f t="shared" si="7"/>
        <v>0</v>
      </c>
    </row>
    <row r="486" s="356" customFormat="1" ht="24" spans="1:34">
      <c r="A486" s="28">
        <v>483</v>
      </c>
      <c r="B486" s="168" t="s">
        <v>34</v>
      </c>
      <c r="C486" s="168" t="s">
        <v>35</v>
      </c>
      <c r="D486" s="553" t="s">
        <v>228</v>
      </c>
      <c r="E486" s="168" t="s">
        <v>337</v>
      </c>
      <c r="F486" s="168" t="s">
        <v>1088</v>
      </c>
      <c r="G486" s="168" t="s">
        <v>170</v>
      </c>
      <c r="H486" s="168" t="s">
        <v>1091</v>
      </c>
      <c r="I486" s="168">
        <v>1</v>
      </c>
      <c r="J486" s="168">
        <v>3</v>
      </c>
      <c r="K486" s="168">
        <v>11</v>
      </c>
      <c r="L486" s="168"/>
      <c r="M486" s="555">
        <v>45120</v>
      </c>
      <c r="N486" s="502" t="s">
        <v>165</v>
      </c>
      <c r="O486" s="168" t="s">
        <v>42</v>
      </c>
      <c r="P486" s="28" t="s">
        <v>43</v>
      </c>
      <c r="Q486" s="28" t="s">
        <v>991</v>
      </c>
      <c r="R486" s="168" t="s">
        <v>1090</v>
      </c>
      <c r="S486" s="28" t="s">
        <v>993</v>
      </c>
      <c r="T486" s="51">
        <v>3</v>
      </c>
      <c r="U486" s="4" t="s">
        <v>1038</v>
      </c>
      <c r="V486" s="4" t="s">
        <v>1039</v>
      </c>
      <c r="W486" s="15">
        <v>3</v>
      </c>
      <c r="X486" s="15">
        <v>3</v>
      </c>
      <c r="Y486" s="22">
        <v>1</v>
      </c>
      <c r="Z486" s="22">
        <v>1</v>
      </c>
      <c r="AA486" s="191"/>
      <c r="AB486" s="4" t="s">
        <v>1085</v>
      </c>
      <c r="AC486" s="4" t="s">
        <v>50</v>
      </c>
      <c r="AD486" s="4"/>
      <c r="AE486" s="4"/>
      <c r="AF486" s="4"/>
      <c r="AG486" s="29" t="s">
        <v>959</v>
      </c>
      <c r="AH486" s="308" t="b">
        <f t="shared" si="7"/>
        <v>0</v>
      </c>
    </row>
    <row r="487" s="356" customFormat="1" ht="72" spans="1:34">
      <c r="A487" s="28">
        <v>484</v>
      </c>
      <c r="B487" s="168" t="s">
        <v>34</v>
      </c>
      <c r="C487" s="168" t="s">
        <v>35</v>
      </c>
      <c r="D487" s="553" t="s">
        <v>228</v>
      </c>
      <c r="E487" s="168" t="s">
        <v>337</v>
      </c>
      <c r="F487" s="168" t="s">
        <v>1088</v>
      </c>
      <c r="G487" s="168" t="s">
        <v>51</v>
      </c>
      <c r="H487" s="168" t="s">
        <v>1092</v>
      </c>
      <c r="I487" s="168"/>
      <c r="J487" s="168"/>
      <c r="K487" s="168"/>
      <c r="L487" s="168">
        <v>27</v>
      </c>
      <c r="M487" s="555">
        <v>45121</v>
      </c>
      <c r="N487" s="502" t="s">
        <v>165</v>
      </c>
      <c r="O487" s="168" t="s">
        <v>42</v>
      </c>
      <c r="P487" s="28" t="s">
        <v>43</v>
      </c>
      <c r="Q487" s="28" t="s">
        <v>991</v>
      </c>
      <c r="R487" s="168" t="s">
        <v>1090</v>
      </c>
      <c r="S487" s="28" t="s">
        <v>993</v>
      </c>
      <c r="T487" s="51">
        <v>27</v>
      </c>
      <c r="U487" s="4" t="s">
        <v>1038</v>
      </c>
      <c r="V487" s="4" t="s">
        <v>1039</v>
      </c>
      <c r="W487" s="15">
        <v>27</v>
      </c>
      <c r="X487" s="15">
        <v>27</v>
      </c>
      <c r="Y487" s="22">
        <v>1</v>
      </c>
      <c r="Z487" s="22">
        <v>1</v>
      </c>
      <c r="AA487" s="191"/>
      <c r="AB487" s="4" t="s">
        <v>1087</v>
      </c>
      <c r="AC487" s="4" t="s">
        <v>50</v>
      </c>
      <c r="AD487" s="4"/>
      <c r="AE487" s="4"/>
      <c r="AF487" s="4"/>
      <c r="AG487" s="29" t="s">
        <v>959</v>
      </c>
      <c r="AH487" s="308" t="b">
        <f t="shared" si="7"/>
        <v>0</v>
      </c>
    </row>
    <row r="488" s="356" customFormat="1" ht="24" spans="1:34">
      <c r="A488" s="28">
        <v>485</v>
      </c>
      <c r="B488" s="168" t="s">
        <v>34</v>
      </c>
      <c r="C488" s="168" t="s">
        <v>35</v>
      </c>
      <c r="D488" s="553" t="s">
        <v>228</v>
      </c>
      <c r="E488" s="168" t="s">
        <v>337</v>
      </c>
      <c r="F488" s="168" t="s">
        <v>1088</v>
      </c>
      <c r="G488" s="168" t="s">
        <v>174</v>
      </c>
      <c r="H488" s="168" t="s">
        <v>1093</v>
      </c>
      <c r="I488" s="168">
        <v>3</v>
      </c>
      <c r="J488" s="168">
        <v>9</v>
      </c>
      <c r="K488" s="168">
        <v>17</v>
      </c>
      <c r="L488" s="168"/>
      <c r="M488" s="555">
        <v>45122</v>
      </c>
      <c r="N488" s="502" t="s">
        <v>165</v>
      </c>
      <c r="O488" s="168" t="s">
        <v>42</v>
      </c>
      <c r="P488" s="28" t="s">
        <v>43</v>
      </c>
      <c r="Q488" s="28" t="s">
        <v>991</v>
      </c>
      <c r="R488" s="168" t="s">
        <v>1090</v>
      </c>
      <c r="S488" s="28" t="s">
        <v>993</v>
      </c>
      <c r="T488" s="51">
        <v>9</v>
      </c>
      <c r="U488" s="4" t="s">
        <v>1038</v>
      </c>
      <c r="V488" s="4" t="s">
        <v>1039</v>
      </c>
      <c r="W488" s="15">
        <v>9</v>
      </c>
      <c r="X488" s="15">
        <v>9</v>
      </c>
      <c r="Y488" s="22">
        <v>1</v>
      </c>
      <c r="Z488" s="22">
        <v>1</v>
      </c>
      <c r="AA488" s="191"/>
      <c r="AB488" s="4" t="s">
        <v>1094</v>
      </c>
      <c r="AC488" s="4" t="s">
        <v>50</v>
      </c>
      <c r="AD488" s="4"/>
      <c r="AE488" s="4"/>
      <c r="AF488" s="4"/>
      <c r="AG488" s="29" t="s">
        <v>959</v>
      </c>
      <c r="AH488" s="308" t="b">
        <f t="shared" si="7"/>
        <v>0</v>
      </c>
    </row>
    <row r="489" s="356" customFormat="1" ht="24" spans="1:34">
      <c r="A489" s="28">
        <v>486</v>
      </c>
      <c r="B489" s="168" t="s">
        <v>34</v>
      </c>
      <c r="C489" s="168" t="s">
        <v>35</v>
      </c>
      <c r="D489" s="553" t="s">
        <v>228</v>
      </c>
      <c r="E489" s="168" t="s">
        <v>337</v>
      </c>
      <c r="F489" s="168" t="s">
        <v>1095</v>
      </c>
      <c r="G489" s="168" t="s">
        <v>39</v>
      </c>
      <c r="H489" s="168" t="s">
        <v>1096</v>
      </c>
      <c r="I489" s="168">
        <v>9</v>
      </c>
      <c r="J489" s="168">
        <v>27</v>
      </c>
      <c r="K489" s="168">
        <v>19</v>
      </c>
      <c r="L489" s="168"/>
      <c r="M489" s="555">
        <v>45123</v>
      </c>
      <c r="N489" s="502" t="s">
        <v>165</v>
      </c>
      <c r="O489" s="168" t="s">
        <v>42</v>
      </c>
      <c r="P489" s="28" t="s">
        <v>43</v>
      </c>
      <c r="Q489" s="28" t="s">
        <v>991</v>
      </c>
      <c r="R489" s="168" t="s">
        <v>1090</v>
      </c>
      <c r="S489" s="28" t="s">
        <v>993</v>
      </c>
      <c r="T489" s="51">
        <v>27</v>
      </c>
      <c r="U489" s="4" t="s">
        <v>1038</v>
      </c>
      <c r="V489" s="4" t="s">
        <v>1039</v>
      </c>
      <c r="W489" s="15">
        <v>27</v>
      </c>
      <c r="X489" s="15">
        <v>27</v>
      </c>
      <c r="Y489" s="22">
        <v>1</v>
      </c>
      <c r="Z489" s="22">
        <v>1</v>
      </c>
      <c r="AA489" s="191"/>
      <c r="AB489" s="4" t="s">
        <v>1097</v>
      </c>
      <c r="AC489" s="4" t="s">
        <v>50</v>
      </c>
      <c r="AD489" s="4"/>
      <c r="AE489" s="4"/>
      <c r="AF489" s="4"/>
      <c r="AG489" s="29" t="s">
        <v>959</v>
      </c>
      <c r="AH489" s="308" t="b">
        <f t="shared" si="7"/>
        <v>0</v>
      </c>
    </row>
    <row r="490" s="356" customFormat="1" ht="24" spans="1:34">
      <c r="A490" s="28">
        <v>487</v>
      </c>
      <c r="B490" s="168" t="s">
        <v>34</v>
      </c>
      <c r="C490" s="168" t="s">
        <v>35</v>
      </c>
      <c r="D490" s="553" t="s">
        <v>228</v>
      </c>
      <c r="E490" s="168" t="s">
        <v>337</v>
      </c>
      <c r="F490" s="168" t="s">
        <v>1095</v>
      </c>
      <c r="G490" s="168" t="s">
        <v>170</v>
      </c>
      <c r="H490" s="168" t="s">
        <v>1091</v>
      </c>
      <c r="I490" s="168">
        <v>1</v>
      </c>
      <c r="J490" s="168">
        <v>3</v>
      </c>
      <c r="K490" s="168">
        <v>11</v>
      </c>
      <c r="L490" s="168"/>
      <c r="M490" s="555">
        <v>45124</v>
      </c>
      <c r="N490" s="502" t="s">
        <v>165</v>
      </c>
      <c r="O490" s="168" t="s">
        <v>42</v>
      </c>
      <c r="P490" s="28" t="s">
        <v>43</v>
      </c>
      <c r="Q490" s="28" t="s">
        <v>991</v>
      </c>
      <c r="R490" s="168" t="s">
        <v>1090</v>
      </c>
      <c r="S490" s="28" t="s">
        <v>993</v>
      </c>
      <c r="T490" s="51">
        <v>3</v>
      </c>
      <c r="U490" s="4" t="s">
        <v>1038</v>
      </c>
      <c r="V490" s="4" t="s">
        <v>1039</v>
      </c>
      <c r="W490" s="15">
        <v>3</v>
      </c>
      <c r="X490" s="15">
        <v>3</v>
      </c>
      <c r="Y490" s="22">
        <v>1</v>
      </c>
      <c r="Z490" s="22">
        <v>1</v>
      </c>
      <c r="AA490" s="191"/>
      <c r="AB490" s="4" t="s">
        <v>1098</v>
      </c>
      <c r="AC490" s="4" t="s">
        <v>50</v>
      </c>
      <c r="AD490" s="4"/>
      <c r="AE490" s="4"/>
      <c r="AF490" s="4"/>
      <c r="AG490" s="29" t="s">
        <v>959</v>
      </c>
      <c r="AH490" s="308" t="b">
        <f t="shared" si="7"/>
        <v>0</v>
      </c>
    </row>
    <row r="491" s="356" customFormat="1" ht="84" spans="1:34">
      <c r="A491" s="28">
        <v>488</v>
      </c>
      <c r="B491" s="168" t="s">
        <v>34</v>
      </c>
      <c r="C491" s="168" t="s">
        <v>35</v>
      </c>
      <c r="D491" s="553" t="s">
        <v>228</v>
      </c>
      <c r="E491" s="168" t="s">
        <v>337</v>
      </c>
      <c r="F491" s="168" t="s">
        <v>1095</v>
      </c>
      <c r="G491" s="168" t="s">
        <v>51</v>
      </c>
      <c r="H491" s="168" t="s">
        <v>1099</v>
      </c>
      <c r="I491" s="168"/>
      <c r="J491" s="168"/>
      <c r="K491" s="168"/>
      <c r="L491" s="168">
        <v>30</v>
      </c>
      <c r="M491" s="555">
        <v>45125</v>
      </c>
      <c r="N491" s="502" t="s">
        <v>165</v>
      </c>
      <c r="O491" s="168" t="s">
        <v>42</v>
      </c>
      <c r="P491" s="28" t="s">
        <v>43</v>
      </c>
      <c r="Q491" s="28" t="s">
        <v>991</v>
      </c>
      <c r="R491" s="168" t="s">
        <v>1090</v>
      </c>
      <c r="S491" s="28" t="s">
        <v>993</v>
      </c>
      <c r="T491" s="51">
        <v>30</v>
      </c>
      <c r="U491" s="4" t="s">
        <v>1038</v>
      </c>
      <c r="V491" s="4" t="s">
        <v>1039</v>
      </c>
      <c r="W491" s="15">
        <v>30</v>
      </c>
      <c r="X491" s="15">
        <v>30</v>
      </c>
      <c r="Y491" s="22">
        <v>1</v>
      </c>
      <c r="Z491" s="22">
        <v>1</v>
      </c>
      <c r="AA491" s="191"/>
      <c r="AB491" s="4" t="s">
        <v>1094</v>
      </c>
      <c r="AC491" s="4" t="s">
        <v>50</v>
      </c>
      <c r="AD491" s="4"/>
      <c r="AE491" s="4"/>
      <c r="AF491" s="4"/>
      <c r="AG491" s="29" t="s">
        <v>959</v>
      </c>
      <c r="AH491" s="308" t="b">
        <f t="shared" si="7"/>
        <v>0</v>
      </c>
    </row>
    <row r="492" s="356" customFormat="1" ht="24" spans="1:34">
      <c r="A492" s="28">
        <v>489</v>
      </c>
      <c r="B492" s="168" t="s">
        <v>34</v>
      </c>
      <c r="C492" s="168" t="s">
        <v>35</v>
      </c>
      <c r="D492" s="553" t="s">
        <v>228</v>
      </c>
      <c r="E492" s="168" t="s">
        <v>337</v>
      </c>
      <c r="F492" s="168" t="s">
        <v>1095</v>
      </c>
      <c r="G492" s="168" t="s">
        <v>174</v>
      </c>
      <c r="H492" s="168" t="s">
        <v>1100</v>
      </c>
      <c r="I492" s="168">
        <v>2</v>
      </c>
      <c r="J492" s="168">
        <v>6</v>
      </c>
      <c r="K492" s="168">
        <v>19</v>
      </c>
      <c r="L492" s="168"/>
      <c r="M492" s="555">
        <v>45126</v>
      </c>
      <c r="N492" s="502" t="s">
        <v>165</v>
      </c>
      <c r="O492" s="168" t="s">
        <v>42</v>
      </c>
      <c r="P492" s="28" t="s">
        <v>43</v>
      </c>
      <c r="Q492" s="28" t="s">
        <v>991</v>
      </c>
      <c r="R492" s="168" t="s">
        <v>1090</v>
      </c>
      <c r="S492" s="28" t="s">
        <v>993</v>
      </c>
      <c r="T492" s="51">
        <v>6</v>
      </c>
      <c r="U492" s="4" t="s">
        <v>1038</v>
      </c>
      <c r="V492" s="4" t="s">
        <v>1039</v>
      </c>
      <c r="W492" s="15">
        <v>6</v>
      </c>
      <c r="X492" s="15">
        <v>6</v>
      </c>
      <c r="Y492" s="22">
        <v>1</v>
      </c>
      <c r="Z492" s="22">
        <v>1</v>
      </c>
      <c r="AA492" s="191"/>
      <c r="AB492" s="4" t="s">
        <v>1097</v>
      </c>
      <c r="AC492" s="4" t="s">
        <v>50</v>
      </c>
      <c r="AD492" s="4"/>
      <c r="AE492" s="4"/>
      <c r="AF492" s="4"/>
      <c r="AG492" s="29" t="s">
        <v>959</v>
      </c>
      <c r="AH492" s="308" t="b">
        <f t="shared" si="7"/>
        <v>0</v>
      </c>
    </row>
    <row r="493" s="356" customFormat="1" ht="24" spans="1:34">
      <c r="A493" s="28">
        <v>490</v>
      </c>
      <c r="B493" s="168" t="s">
        <v>34</v>
      </c>
      <c r="C493" s="168" t="s">
        <v>35</v>
      </c>
      <c r="D493" s="553" t="s">
        <v>228</v>
      </c>
      <c r="E493" s="168" t="s">
        <v>108</v>
      </c>
      <c r="F493" s="168" t="s">
        <v>1101</v>
      </c>
      <c r="G493" s="168" t="s">
        <v>39</v>
      </c>
      <c r="H493" s="168" t="s">
        <v>1102</v>
      </c>
      <c r="I493" s="168">
        <v>1</v>
      </c>
      <c r="J493" s="168">
        <v>3</v>
      </c>
      <c r="K493" s="168">
        <v>5</v>
      </c>
      <c r="L493" s="168"/>
      <c r="M493" s="555">
        <v>45139</v>
      </c>
      <c r="N493" s="502" t="s">
        <v>97</v>
      </c>
      <c r="O493" s="168" t="s">
        <v>42</v>
      </c>
      <c r="P493" s="28" t="s">
        <v>43</v>
      </c>
      <c r="Q493" s="28" t="s">
        <v>991</v>
      </c>
      <c r="R493" s="168" t="s">
        <v>1065</v>
      </c>
      <c r="S493" s="28" t="s">
        <v>993</v>
      </c>
      <c r="T493" s="51">
        <v>3</v>
      </c>
      <c r="U493" s="4" t="s">
        <v>1049</v>
      </c>
      <c r="V493" s="4" t="s">
        <v>1050</v>
      </c>
      <c r="W493" s="15">
        <v>3</v>
      </c>
      <c r="X493" s="15">
        <v>3</v>
      </c>
      <c r="Y493" s="22">
        <v>1</v>
      </c>
      <c r="Z493" s="22">
        <v>1</v>
      </c>
      <c r="AA493" s="191"/>
      <c r="AB493" s="4" t="s">
        <v>1098</v>
      </c>
      <c r="AC493" s="4" t="s">
        <v>50</v>
      </c>
      <c r="AD493" s="4"/>
      <c r="AE493" s="4"/>
      <c r="AF493" s="4"/>
      <c r="AG493" s="29" t="s">
        <v>959</v>
      </c>
      <c r="AH493" s="308" t="b">
        <f t="shared" si="7"/>
        <v>0</v>
      </c>
    </row>
    <row r="494" s="356" customFormat="1" ht="60" spans="1:34">
      <c r="A494" s="28">
        <v>491</v>
      </c>
      <c r="B494" s="168" t="s">
        <v>34</v>
      </c>
      <c r="C494" s="168" t="s">
        <v>35</v>
      </c>
      <c r="D494" s="553" t="s">
        <v>228</v>
      </c>
      <c r="E494" s="168" t="s">
        <v>108</v>
      </c>
      <c r="F494" s="168" t="s">
        <v>1101</v>
      </c>
      <c r="G494" s="168" t="s">
        <v>51</v>
      </c>
      <c r="H494" s="168" t="s">
        <v>1103</v>
      </c>
      <c r="I494" s="168"/>
      <c r="J494" s="168"/>
      <c r="K494" s="168"/>
      <c r="L494" s="168">
        <v>19</v>
      </c>
      <c r="M494" s="555">
        <v>45139</v>
      </c>
      <c r="N494" s="502" t="s">
        <v>97</v>
      </c>
      <c r="O494" s="168" t="s">
        <v>42</v>
      </c>
      <c r="P494" s="28" t="s">
        <v>43</v>
      </c>
      <c r="Q494" s="28" t="s">
        <v>991</v>
      </c>
      <c r="R494" s="168" t="s">
        <v>1065</v>
      </c>
      <c r="S494" s="28" t="s">
        <v>993</v>
      </c>
      <c r="T494" s="51">
        <v>19</v>
      </c>
      <c r="U494" s="4" t="s">
        <v>1049</v>
      </c>
      <c r="V494" s="4" t="s">
        <v>1050</v>
      </c>
      <c r="W494" s="15">
        <v>19</v>
      </c>
      <c r="X494" s="15">
        <v>19</v>
      </c>
      <c r="Y494" s="22">
        <v>1</v>
      </c>
      <c r="Z494" s="22">
        <v>1</v>
      </c>
      <c r="AA494" s="191"/>
      <c r="AB494" s="4" t="s">
        <v>1094</v>
      </c>
      <c r="AC494" s="4" t="s">
        <v>50</v>
      </c>
      <c r="AD494" s="4"/>
      <c r="AE494" s="4"/>
      <c r="AF494" s="4"/>
      <c r="AG494" s="29" t="s">
        <v>959</v>
      </c>
      <c r="AH494" s="308" t="b">
        <f t="shared" si="7"/>
        <v>0</v>
      </c>
    </row>
    <row r="495" s="356" customFormat="1" ht="24" spans="1:34">
      <c r="A495" s="28">
        <v>492</v>
      </c>
      <c r="B495" s="168" t="s">
        <v>34</v>
      </c>
      <c r="C495" s="168" t="s">
        <v>35</v>
      </c>
      <c r="D495" s="553" t="s">
        <v>228</v>
      </c>
      <c r="E495" s="168" t="s">
        <v>108</v>
      </c>
      <c r="F495" s="168" t="s">
        <v>1101</v>
      </c>
      <c r="G495" s="168" t="s">
        <v>174</v>
      </c>
      <c r="H495" s="168" t="s">
        <v>1104</v>
      </c>
      <c r="I495" s="168">
        <v>1</v>
      </c>
      <c r="J495" s="168">
        <v>3</v>
      </c>
      <c r="K495" s="168">
        <v>10</v>
      </c>
      <c r="L495" s="168"/>
      <c r="M495" s="555">
        <v>45139</v>
      </c>
      <c r="N495" s="502" t="s">
        <v>97</v>
      </c>
      <c r="O495" s="168" t="s">
        <v>42</v>
      </c>
      <c r="P495" s="28" t="s">
        <v>43</v>
      </c>
      <c r="Q495" s="28" t="s">
        <v>991</v>
      </c>
      <c r="R495" s="168" t="s">
        <v>1065</v>
      </c>
      <c r="S495" s="28" t="s">
        <v>993</v>
      </c>
      <c r="T495" s="51">
        <v>3</v>
      </c>
      <c r="U495" s="4" t="s">
        <v>1049</v>
      </c>
      <c r="V495" s="4" t="s">
        <v>1050</v>
      </c>
      <c r="W495" s="15">
        <v>3</v>
      </c>
      <c r="X495" s="15">
        <v>3</v>
      </c>
      <c r="Y495" s="22">
        <v>1</v>
      </c>
      <c r="Z495" s="22">
        <v>1</v>
      </c>
      <c r="AA495" s="191"/>
      <c r="AB495" s="4" t="s">
        <v>1097</v>
      </c>
      <c r="AC495" s="4" t="s">
        <v>50</v>
      </c>
      <c r="AD495" s="4"/>
      <c r="AE495" s="4"/>
      <c r="AF495" s="4"/>
      <c r="AG495" s="29" t="s">
        <v>959</v>
      </c>
      <c r="AH495" s="308" t="b">
        <f t="shared" si="7"/>
        <v>0</v>
      </c>
    </row>
    <row r="496" s="356" customFormat="1" ht="60" spans="1:34">
      <c r="A496" s="28">
        <v>493</v>
      </c>
      <c r="B496" s="168" t="s">
        <v>34</v>
      </c>
      <c r="C496" s="168" t="s">
        <v>35</v>
      </c>
      <c r="D496" s="553" t="s">
        <v>228</v>
      </c>
      <c r="E496" s="168" t="s">
        <v>337</v>
      </c>
      <c r="F496" s="168" t="s">
        <v>1105</v>
      </c>
      <c r="G496" s="168" t="s">
        <v>170</v>
      </c>
      <c r="H496" s="168" t="s">
        <v>1106</v>
      </c>
      <c r="I496" s="168">
        <v>2</v>
      </c>
      <c r="J496" s="168">
        <v>6</v>
      </c>
      <c r="K496" s="168">
        <v>10</v>
      </c>
      <c r="L496" s="168"/>
      <c r="M496" s="555">
        <v>45049</v>
      </c>
      <c r="N496" s="502" t="s">
        <v>304</v>
      </c>
      <c r="O496" s="168" t="s">
        <v>42</v>
      </c>
      <c r="P496" s="28" t="s">
        <v>43</v>
      </c>
      <c r="Q496" s="28" t="s">
        <v>991</v>
      </c>
      <c r="R496" s="168" t="s">
        <v>1107</v>
      </c>
      <c r="S496" s="28" t="s">
        <v>993</v>
      </c>
      <c r="T496" s="51">
        <v>6</v>
      </c>
      <c r="U496" s="4" t="s">
        <v>1108</v>
      </c>
      <c r="V496" s="4" t="s">
        <v>1109</v>
      </c>
      <c r="W496" s="15">
        <v>6</v>
      </c>
      <c r="X496" s="15">
        <v>6</v>
      </c>
      <c r="Y496" s="22">
        <v>1</v>
      </c>
      <c r="Z496" s="22">
        <v>1</v>
      </c>
      <c r="AA496" s="191"/>
      <c r="AB496" s="4" t="s">
        <v>1110</v>
      </c>
      <c r="AC496" s="4" t="s">
        <v>50</v>
      </c>
      <c r="AD496" s="4"/>
      <c r="AE496" s="4"/>
      <c r="AF496" s="4"/>
      <c r="AG496" s="29" t="s">
        <v>959</v>
      </c>
      <c r="AH496" s="308" t="b">
        <f t="shared" si="7"/>
        <v>0</v>
      </c>
    </row>
    <row r="497" s="356" customFormat="1" ht="96" spans="1:34">
      <c r="A497" s="28">
        <v>494</v>
      </c>
      <c r="B497" s="168" t="s">
        <v>34</v>
      </c>
      <c r="C497" s="168" t="s">
        <v>35</v>
      </c>
      <c r="D497" s="553" t="s">
        <v>228</v>
      </c>
      <c r="E497" s="168" t="s">
        <v>337</v>
      </c>
      <c r="F497" s="168" t="s">
        <v>1105</v>
      </c>
      <c r="G497" s="168" t="s">
        <v>51</v>
      </c>
      <c r="H497" s="168" t="s">
        <v>1111</v>
      </c>
      <c r="I497" s="168"/>
      <c r="J497" s="168"/>
      <c r="K497" s="168"/>
      <c r="L497" s="168">
        <v>37</v>
      </c>
      <c r="M497" s="555">
        <v>45049</v>
      </c>
      <c r="N497" s="502" t="s">
        <v>304</v>
      </c>
      <c r="O497" s="168" t="s">
        <v>42</v>
      </c>
      <c r="P497" s="28" t="s">
        <v>43</v>
      </c>
      <c r="Q497" s="28" t="s">
        <v>991</v>
      </c>
      <c r="R497" s="168" t="s">
        <v>1107</v>
      </c>
      <c r="S497" s="28" t="s">
        <v>993</v>
      </c>
      <c r="T497" s="51">
        <v>37</v>
      </c>
      <c r="U497" s="4" t="s">
        <v>1108</v>
      </c>
      <c r="V497" s="4" t="s">
        <v>1109</v>
      </c>
      <c r="W497" s="15">
        <v>37</v>
      </c>
      <c r="X497" s="15">
        <v>37</v>
      </c>
      <c r="Y497" s="22">
        <v>1</v>
      </c>
      <c r="Z497" s="22">
        <v>1</v>
      </c>
      <c r="AA497" s="191"/>
      <c r="AB497" s="4" t="s">
        <v>1112</v>
      </c>
      <c r="AC497" s="4" t="s">
        <v>50</v>
      </c>
      <c r="AD497" s="4"/>
      <c r="AE497" s="4"/>
      <c r="AF497" s="4"/>
      <c r="AG497" s="29" t="s">
        <v>959</v>
      </c>
      <c r="AH497" s="308" t="b">
        <f t="shared" si="7"/>
        <v>0</v>
      </c>
    </row>
    <row r="498" s="356" customFormat="1" ht="24" spans="1:34">
      <c r="A498" s="28">
        <v>495</v>
      </c>
      <c r="B498" s="168" t="s">
        <v>34</v>
      </c>
      <c r="C498" s="168" t="s">
        <v>35</v>
      </c>
      <c r="D498" s="553" t="s">
        <v>228</v>
      </c>
      <c r="E498" s="168" t="s">
        <v>337</v>
      </c>
      <c r="F498" s="168" t="s">
        <v>1105</v>
      </c>
      <c r="G498" s="168" t="s">
        <v>174</v>
      </c>
      <c r="H498" s="168" t="s">
        <v>1113</v>
      </c>
      <c r="I498" s="168">
        <v>4</v>
      </c>
      <c r="J498" s="168">
        <v>12</v>
      </c>
      <c r="K498" s="168">
        <v>14</v>
      </c>
      <c r="L498" s="168"/>
      <c r="M498" s="555">
        <v>45049</v>
      </c>
      <c r="N498" s="502" t="s">
        <v>304</v>
      </c>
      <c r="O498" s="168" t="s">
        <v>42</v>
      </c>
      <c r="P498" s="28" t="s">
        <v>43</v>
      </c>
      <c r="Q498" s="28" t="s">
        <v>991</v>
      </c>
      <c r="R498" s="168" t="s">
        <v>1107</v>
      </c>
      <c r="S498" s="28" t="s">
        <v>993</v>
      </c>
      <c r="T498" s="51">
        <v>12</v>
      </c>
      <c r="U498" s="4" t="s">
        <v>1108</v>
      </c>
      <c r="V498" s="4" t="s">
        <v>1109</v>
      </c>
      <c r="W498" s="15">
        <v>12</v>
      </c>
      <c r="X498" s="15">
        <v>12</v>
      </c>
      <c r="Y498" s="22">
        <v>1</v>
      </c>
      <c r="Z498" s="22">
        <v>1</v>
      </c>
      <c r="AA498" s="191"/>
      <c r="AB498" s="4" t="s">
        <v>1114</v>
      </c>
      <c r="AC498" s="4" t="s">
        <v>50</v>
      </c>
      <c r="AD498" s="4"/>
      <c r="AE498" s="4"/>
      <c r="AF498" s="4"/>
      <c r="AG498" s="29" t="s">
        <v>959</v>
      </c>
      <c r="AH498" s="308" t="b">
        <f t="shared" si="7"/>
        <v>0</v>
      </c>
    </row>
    <row r="499" s="356" customFormat="1" ht="60" spans="1:34">
      <c r="A499" s="28">
        <v>496</v>
      </c>
      <c r="B499" s="168" t="s">
        <v>34</v>
      </c>
      <c r="C499" s="168" t="s">
        <v>35</v>
      </c>
      <c r="D499" s="553" t="s">
        <v>228</v>
      </c>
      <c r="E499" s="168" t="s">
        <v>337</v>
      </c>
      <c r="F499" s="168" t="s">
        <v>1115</v>
      </c>
      <c r="G499" s="168" t="s">
        <v>170</v>
      </c>
      <c r="H499" s="168" t="s">
        <v>1116</v>
      </c>
      <c r="I499" s="168">
        <v>2</v>
      </c>
      <c r="J499" s="168">
        <v>6</v>
      </c>
      <c r="K499" s="168">
        <v>10</v>
      </c>
      <c r="L499" s="168"/>
      <c r="M499" s="555">
        <v>45049</v>
      </c>
      <c r="N499" s="502" t="s">
        <v>304</v>
      </c>
      <c r="O499" s="168" t="s">
        <v>42</v>
      </c>
      <c r="P499" s="28" t="s">
        <v>43</v>
      </c>
      <c r="Q499" s="28" t="s">
        <v>991</v>
      </c>
      <c r="R499" s="168" t="s">
        <v>1107</v>
      </c>
      <c r="S499" s="28" t="s">
        <v>993</v>
      </c>
      <c r="T499" s="51">
        <v>6</v>
      </c>
      <c r="U499" s="4" t="s">
        <v>1108</v>
      </c>
      <c r="V499" s="4" t="s">
        <v>1109</v>
      </c>
      <c r="W499" s="15">
        <v>6</v>
      </c>
      <c r="X499" s="15">
        <v>6</v>
      </c>
      <c r="Y499" s="22">
        <v>1</v>
      </c>
      <c r="Z499" s="22">
        <v>1</v>
      </c>
      <c r="AA499" s="191"/>
      <c r="AB499" s="4" t="s">
        <v>1112</v>
      </c>
      <c r="AC499" s="4" t="s">
        <v>50</v>
      </c>
      <c r="AD499" s="4"/>
      <c r="AE499" s="4"/>
      <c r="AF499" s="4"/>
      <c r="AG499" s="29" t="s">
        <v>959</v>
      </c>
      <c r="AH499" s="308" t="b">
        <f t="shared" si="7"/>
        <v>0</v>
      </c>
    </row>
    <row r="500" s="356" customFormat="1" ht="132" spans="1:34">
      <c r="A500" s="28">
        <v>497</v>
      </c>
      <c r="B500" s="168" t="s">
        <v>34</v>
      </c>
      <c r="C500" s="168" t="s">
        <v>35</v>
      </c>
      <c r="D500" s="553" t="s">
        <v>228</v>
      </c>
      <c r="E500" s="168" t="s">
        <v>337</v>
      </c>
      <c r="F500" s="168" t="s">
        <v>1115</v>
      </c>
      <c r="G500" s="168" t="s">
        <v>51</v>
      </c>
      <c r="H500" s="168" t="s">
        <v>1117</v>
      </c>
      <c r="I500" s="168"/>
      <c r="J500" s="168"/>
      <c r="K500" s="168"/>
      <c r="L500" s="168">
        <v>45</v>
      </c>
      <c r="M500" s="555">
        <v>45049</v>
      </c>
      <c r="N500" s="502" t="s">
        <v>304</v>
      </c>
      <c r="O500" s="168" t="s">
        <v>42</v>
      </c>
      <c r="P500" s="28" t="s">
        <v>43</v>
      </c>
      <c r="Q500" s="28" t="s">
        <v>991</v>
      </c>
      <c r="R500" s="168" t="s">
        <v>1107</v>
      </c>
      <c r="S500" s="28" t="s">
        <v>993</v>
      </c>
      <c r="T500" s="51">
        <v>45</v>
      </c>
      <c r="U500" s="4" t="s">
        <v>1108</v>
      </c>
      <c r="V500" s="4" t="s">
        <v>1109</v>
      </c>
      <c r="W500" s="15">
        <v>45</v>
      </c>
      <c r="X500" s="15">
        <v>45</v>
      </c>
      <c r="Y500" s="22">
        <v>1</v>
      </c>
      <c r="Z500" s="22">
        <v>1</v>
      </c>
      <c r="AA500" s="191"/>
      <c r="AB500" s="4" t="s">
        <v>1114</v>
      </c>
      <c r="AC500" s="4" t="s">
        <v>50</v>
      </c>
      <c r="AD500" s="4"/>
      <c r="AE500" s="4"/>
      <c r="AF500" s="4"/>
      <c r="AG500" s="29" t="s">
        <v>959</v>
      </c>
      <c r="AH500" s="308" t="b">
        <f t="shared" si="7"/>
        <v>0</v>
      </c>
    </row>
    <row r="501" s="356" customFormat="1" ht="24" spans="1:34">
      <c r="A501" s="28">
        <v>498</v>
      </c>
      <c r="B501" s="168" t="s">
        <v>34</v>
      </c>
      <c r="C501" s="168" t="s">
        <v>35</v>
      </c>
      <c r="D501" s="553" t="s">
        <v>228</v>
      </c>
      <c r="E501" s="168" t="s">
        <v>337</v>
      </c>
      <c r="F501" s="168" t="s">
        <v>1115</v>
      </c>
      <c r="G501" s="168" t="s">
        <v>174</v>
      </c>
      <c r="H501" s="168" t="s">
        <v>1118</v>
      </c>
      <c r="I501" s="168">
        <v>3</v>
      </c>
      <c r="J501" s="168">
        <v>9</v>
      </c>
      <c r="K501" s="168">
        <v>9</v>
      </c>
      <c r="L501" s="168"/>
      <c r="M501" s="555">
        <v>45049</v>
      </c>
      <c r="N501" s="502" t="s">
        <v>304</v>
      </c>
      <c r="O501" s="168" t="s">
        <v>42</v>
      </c>
      <c r="P501" s="28" t="s">
        <v>43</v>
      </c>
      <c r="Q501" s="28" t="s">
        <v>991</v>
      </c>
      <c r="R501" s="168" t="s">
        <v>1107</v>
      </c>
      <c r="S501" s="28" t="s">
        <v>993</v>
      </c>
      <c r="T501" s="51">
        <v>9</v>
      </c>
      <c r="U501" s="4" t="s">
        <v>1108</v>
      </c>
      <c r="V501" s="4" t="s">
        <v>1109</v>
      </c>
      <c r="W501" s="15">
        <v>9</v>
      </c>
      <c r="X501" s="15">
        <v>9</v>
      </c>
      <c r="Y501" s="22">
        <v>1</v>
      </c>
      <c r="Z501" s="22">
        <v>1</v>
      </c>
      <c r="AA501" s="191"/>
      <c r="AB501" s="4" t="s">
        <v>1119</v>
      </c>
      <c r="AC501" s="4" t="s">
        <v>50</v>
      </c>
      <c r="AD501" s="4"/>
      <c r="AE501" s="4"/>
      <c r="AF501" s="4"/>
      <c r="AG501" s="29" t="s">
        <v>959</v>
      </c>
      <c r="AH501" s="308" t="b">
        <f t="shared" si="7"/>
        <v>0</v>
      </c>
    </row>
    <row r="502" s="356" customFormat="1" ht="24" spans="1:34">
      <c r="A502" s="28">
        <v>499</v>
      </c>
      <c r="B502" s="168" t="s">
        <v>34</v>
      </c>
      <c r="C502" s="168" t="s">
        <v>35</v>
      </c>
      <c r="D502" s="553" t="s">
        <v>228</v>
      </c>
      <c r="E502" s="168" t="s">
        <v>337</v>
      </c>
      <c r="F502" s="168" t="s">
        <v>1120</v>
      </c>
      <c r="G502" s="168" t="s">
        <v>170</v>
      </c>
      <c r="H502" s="168" t="s">
        <v>1121</v>
      </c>
      <c r="I502" s="168">
        <v>1</v>
      </c>
      <c r="J502" s="168">
        <v>3</v>
      </c>
      <c r="K502" s="168">
        <v>12</v>
      </c>
      <c r="L502" s="168"/>
      <c r="M502" s="555">
        <v>45049</v>
      </c>
      <c r="N502" s="502" t="s">
        <v>304</v>
      </c>
      <c r="O502" s="168" t="s">
        <v>42</v>
      </c>
      <c r="P502" s="28" t="s">
        <v>43</v>
      </c>
      <c r="Q502" s="28" t="s">
        <v>991</v>
      </c>
      <c r="R502" s="168" t="s">
        <v>1107</v>
      </c>
      <c r="S502" s="28" t="s">
        <v>993</v>
      </c>
      <c r="T502" s="51">
        <v>3</v>
      </c>
      <c r="U502" s="4" t="s">
        <v>1108</v>
      </c>
      <c r="V502" s="4" t="s">
        <v>1109</v>
      </c>
      <c r="W502" s="15">
        <v>3</v>
      </c>
      <c r="X502" s="15">
        <v>3</v>
      </c>
      <c r="Y502" s="22">
        <v>1</v>
      </c>
      <c r="Z502" s="22">
        <v>1</v>
      </c>
      <c r="AA502" s="191"/>
      <c r="AB502" s="4" t="s">
        <v>1122</v>
      </c>
      <c r="AC502" s="4" t="s">
        <v>50</v>
      </c>
      <c r="AD502" s="4"/>
      <c r="AE502" s="4"/>
      <c r="AF502" s="4"/>
      <c r="AG502" s="29" t="s">
        <v>959</v>
      </c>
      <c r="AH502" s="308" t="b">
        <f t="shared" si="7"/>
        <v>0</v>
      </c>
    </row>
    <row r="503" s="356" customFormat="1" ht="24" spans="1:34">
      <c r="A503" s="28">
        <v>500</v>
      </c>
      <c r="B503" s="168" t="s">
        <v>34</v>
      </c>
      <c r="C503" s="168" t="s">
        <v>35</v>
      </c>
      <c r="D503" s="553" t="s">
        <v>228</v>
      </c>
      <c r="E503" s="168" t="s">
        <v>337</v>
      </c>
      <c r="F503" s="168" t="s">
        <v>1120</v>
      </c>
      <c r="G503" s="168" t="s">
        <v>51</v>
      </c>
      <c r="H503" s="168" t="s">
        <v>561</v>
      </c>
      <c r="I503" s="168"/>
      <c r="J503" s="168"/>
      <c r="K503" s="168"/>
      <c r="L503" s="168">
        <v>2</v>
      </c>
      <c r="M503" s="555">
        <v>45049</v>
      </c>
      <c r="N503" s="502" t="s">
        <v>304</v>
      </c>
      <c r="O503" s="168" t="s">
        <v>42</v>
      </c>
      <c r="P503" s="28" t="s">
        <v>43</v>
      </c>
      <c r="Q503" s="28" t="s">
        <v>991</v>
      </c>
      <c r="R503" s="168" t="s">
        <v>1107</v>
      </c>
      <c r="S503" s="28" t="s">
        <v>993</v>
      </c>
      <c r="T503" s="51">
        <v>2</v>
      </c>
      <c r="U503" s="4" t="s">
        <v>1108</v>
      </c>
      <c r="V503" s="4" t="s">
        <v>1109</v>
      </c>
      <c r="W503" s="15">
        <v>2</v>
      </c>
      <c r="X503" s="15">
        <v>2</v>
      </c>
      <c r="Y503" s="22">
        <v>1</v>
      </c>
      <c r="Z503" s="22">
        <v>1</v>
      </c>
      <c r="AA503" s="191"/>
      <c r="AB503" s="4" t="s">
        <v>1123</v>
      </c>
      <c r="AC503" s="4" t="s">
        <v>50</v>
      </c>
      <c r="AD503" s="4"/>
      <c r="AE503" s="4"/>
      <c r="AF503" s="4"/>
      <c r="AG503" s="29" t="s">
        <v>959</v>
      </c>
      <c r="AH503" s="308" t="b">
        <f t="shared" si="7"/>
        <v>0</v>
      </c>
    </row>
    <row r="504" s="356" customFormat="1" ht="24" spans="1:34">
      <c r="A504" s="28">
        <v>501</v>
      </c>
      <c r="B504" s="168" t="s">
        <v>34</v>
      </c>
      <c r="C504" s="168" t="s">
        <v>35</v>
      </c>
      <c r="D504" s="553" t="s">
        <v>228</v>
      </c>
      <c r="E504" s="168" t="s">
        <v>337</v>
      </c>
      <c r="F504" s="168" t="s">
        <v>1124</v>
      </c>
      <c r="G504" s="168" t="s">
        <v>170</v>
      </c>
      <c r="H504" s="168" t="s">
        <v>1125</v>
      </c>
      <c r="I504" s="168">
        <v>1</v>
      </c>
      <c r="J504" s="168">
        <v>3</v>
      </c>
      <c r="K504" s="168">
        <v>12</v>
      </c>
      <c r="L504" s="168"/>
      <c r="M504" s="555">
        <v>45049</v>
      </c>
      <c r="N504" s="502" t="s">
        <v>304</v>
      </c>
      <c r="O504" s="168" t="s">
        <v>42</v>
      </c>
      <c r="P504" s="28" t="s">
        <v>43</v>
      </c>
      <c r="Q504" s="28" t="s">
        <v>991</v>
      </c>
      <c r="R504" s="168" t="s">
        <v>1107</v>
      </c>
      <c r="S504" s="28" t="s">
        <v>993</v>
      </c>
      <c r="T504" s="51">
        <v>3</v>
      </c>
      <c r="U504" s="4" t="s">
        <v>1108</v>
      </c>
      <c r="V504" s="4" t="s">
        <v>1109</v>
      </c>
      <c r="W504" s="15">
        <v>3</v>
      </c>
      <c r="X504" s="15">
        <v>3</v>
      </c>
      <c r="Y504" s="22">
        <v>1</v>
      </c>
      <c r="Z504" s="22">
        <v>1</v>
      </c>
      <c r="AA504" s="191"/>
      <c r="AB504" s="4" t="s">
        <v>1119</v>
      </c>
      <c r="AC504" s="4" t="s">
        <v>50</v>
      </c>
      <c r="AD504" s="4"/>
      <c r="AE504" s="4"/>
      <c r="AF504" s="4"/>
      <c r="AG504" s="29" t="s">
        <v>959</v>
      </c>
      <c r="AH504" s="308" t="b">
        <f t="shared" si="7"/>
        <v>0</v>
      </c>
    </row>
    <row r="505" s="356" customFormat="1" ht="24" spans="1:34">
      <c r="A505" s="28">
        <v>502</v>
      </c>
      <c r="B505" s="168" t="s">
        <v>34</v>
      </c>
      <c r="C505" s="168" t="s">
        <v>35</v>
      </c>
      <c r="D505" s="553" t="s">
        <v>228</v>
      </c>
      <c r="E505" s="168" t="s">
        <v>337</v>
      </c>
      <c r="F505" s="168" t="s">
        <v>1124</v>
      </c>
      <c r="G505" s="168" t="s">
        <v>51</v>
      </c>
      <c r="H505" s="168" t="s">
        <v>561</v>
      </c>
      <c r="I505" s="168"/>
      <c r="J505" s="168"/>
      <c r="K505" s="168"/>
      <c r="L505" s="168">
        <v>2</v>
      </c>
      <c r="M505" s="555">
        <v>45049</v>
      </c>
      <c r="N505" s="502" t="s">
        <v>304</v>
      </c>
      <c r="O505" s="168" t="s">
        <v>42</v>
      </c>
      <c r="P505" s="28" t="s">
        <v>43</v>
      </c>
      <c r="Q505" s="28" t="s">
        <v>991</v>
      </c>
      <c r="R505" s="168" t="s">
        <v>1107</v>
      </c>
      <c r="S505" s="28" t="s">
        <v>993</v>
      </c>
      <c r="T505" s="51">
        <v>2</v>
      </c>
      <c r="U505" s="4" t="s">
        <v>1108</v>
      </c>
      <c r="V505" s="4" t="s">
        <v>1109</v>
      </c>
      <c r="W505" s="15">
        <v>2</v>
      </c>
      <c r="X505" s="15">
        <v>2</v>
      </c>
      <c r="Y505" s="22">
        <v>1</v>
      </c>
      <c r="Z505" s="22">
        <v>1</v>
      </c>
      <c r="AA505" s="191"/>
      <c r="AB505" s="4" t="s">
        <v>1122</v>
      </c>
      <c r="AC505" s="4" t="s">
        <v>50</v>
      </c>
      <c r="AD505" s="4"/>
      <c r="AE505" s="4"/>
      <c r="AF505" s="4"/>
      <c r="AG505" s="29" t="s">
        <v>959</v>
      </c>
      <c r="AH505" s="308" t="b">
        <f t="shared" si="7"/>
        <v>0</v>
      </c>
    </row>
    <row r="506" s="356" customFormat="1" ht="24" spans="1:34">
      <c r="A506" s="28">
        <v>503</v>
      </c>
      <c r="B506" s="168" t="s">
        <v>34</v>
      </c>
      <c r="C506" s="168" t="s">
        <v>35</v>
      </c>
      <c r="D506" s="553" t="s">
        <v>228</v>
      </c>
      <c r="E506" s="168" t="s">
        <v>337</v>
      </c>
      <c r="F506" s="168" t="s">
        <v>1126</v>
      </c>
      <c r="G506" s="168" t="s">
        <v>51</v>
      </c>
      <c r="H506" s="168" t="s">
        <v>561</v>
      </c>
      <c r="I506" s="168"/>
      <c r="J506" s="168"/>
      <c r="K506" s="168"/>
      <c r="L506" s="168">
        <v>2</v>
      </c>
      <c r="M506" s="555">
        <v>45049</v>
      </c>
      <c r="N506" s="502" t="s">
        <v>304</v>
      </c>
      <c r="O506" s="168" t="s">
        <v>42</v>
      </c>
      <c r="P506" s="28" t="s">
        <v>43</v>
      </c>
      <c r="Q506" s="28" t="s">
        <v>991</v>
      </c>
      <c r="R506" s="168" t="s">
        <v>1107</v>
      </c>
      <c r="S506" s="28" t="s">
        <v>993</v>
      </c>
      <c r="T506" s="51">
        <v>2</v>
      </c>
      <c r="U506" s="4" t="s">
        <v>1108</v>
      </c>
      <c r="V506" s="4" t="s">
        <v>1109</v>
      </c>
      <c r="W506" s="15">
        <v>2</v>
      </c>
      <c r="X506" s="15">
        <v>2</v>
      </c>
      <c r="Y506" s="22">
        <v>1</v>
      </c>
      <c r="Z506" s="22">
        <v>1</v>
      </c>
      <c r="AA506" s="191"/>
      <c r="AB506" s="4" t="s">
        <v>1127</v>
      </c>
      <c r="AC506" s="4" t="s">
        <v>50</v>
      </c>
      <c r="AD506" s="4"/>
      <c r="AE506" s="4"/>
      <c r="AF506" s="4"/>
      <c r="AG506" s="29" t="s">
        <v>959</v>
      </c>
      <c r="AH506" s="308" t="b">
        <f t="shared" si="7"/>
        <v>0</v>
      </c>
    </row>
    <row r="507" s="356" customFormat="1" ht="24" spans="1:34">
      <c r="A507" s="28">
        <v>504</v>
      </c>
      <c r="B507" s="168" t="s">
        <v>34</v>
      </c>
      <c r="C507" s="168" t="s">
        <v>35</v>
      </c>
      <c r="D507" s="553" t="s">
        <v>228</v>
      </c>
      <c r="E507" s="168" t="s">
        <v>337</v>
      </c>
      <c r="F507" s="168" t="s">
        <v>1128</v>
      </c>
      <c r="G507" s="168" t="s">
        <v>51</v>
      </c>
      <c r="H507" s="168" t="s">
        <v>561</v>
      </c>
      <c r="I507" s="168"/>
      <c r="J507" s="168"/>
      <c r="K507" s="168"/>
      <c r="L507" s="168">
        <v>2</v>
      </c>
      <c r="M507" s="555">
        <v>45049</v>
      </c>
      <c r="N507" s="502" t="s">
        <v>304</v>
      </c>
      <c r="O507" s="168" t="s">
        <v>42</v>
      </c>
      <c r="P507" s="28" t="s">
        <v>43</v>
      </c>
      <c r="Q507" s="28" t="s">
        <v>991</v>
      </c>
      <c r="R507" s="168" t="s">
        <v>1107</v>
      </c>
      <c r="S507" s="28" t="s">
        <v>993</v>
      </c>
      <c r="T507" s="51">
        <v>2</v>
      </c>
      <c r="U507" s="4" t="s">
        <v>1108</v>
      </c>
      <c r="V507" s="4" t="s">
        <v>1109</v>
      </c>
      <c r="W507" s="15">
        <v>2</v>
      </c>
      <c r="X507" s="15">
        <v>2</v>
      </c>
      <c r="Y507" s="22">
        <v>1</v>
      </c>
      <c r="Z507" s="22">
        <v>1</v>
      </c>
      <c r="AA507" s="191"/>
      <c r="AB507" s="4" t="s">
        <v>1129</v>
      </c>
      <c r="AC507" s="4" t="s">
        <v>50</v>
      </c>
      <c r="AD507" s="4"/>
      <c r="AE507" s="4"/>
      <c r="AF507" s="4"/>
      <c r="AG507" s="29" t="s">
        <v>959</v>
      </c>
      <c r="AH507" s="308" t="b">
        <f t="shared" si="7"/>
        <v>0</v>
      </c>
    </row>
    <row r="508" s="356" customFormat="1" ht="24" spans="1:34">
      <c r="A508" s="28">
        <v>505</v>
      </c>
      <c r="B508" s="168" t="s">
        <v>34</v>
      </c>
      <c r="C508" s="168" t="s">
        <v>35</v>
      </c>
      <c r="D508" s="553" t="s">
        <v>228</v>
      </c>
      <c r="E508" s="168" t="s">
        <v>337</v>
      </c>
      <c r="F508" s="168" t="s">
        <v>1130</v>
      </c>
      <c r="G508" s="168" t="s">
        <v>51</v>
      </c>
      <c r="H508" s="168" t="s">
        <v>1131</v>
      </c>
      <c r="I508" s="168"/>
      <c r="J508" s="168"/>
      <c r="K508" s="168"/>
      <c r="L508" s="168">
        <v>6</v>
      </c>
      <c r="M508" s="555">
        <v>45049</v>
      </c>
      <c r="N508" s="502" t="s">
        <v>304</v>
      </c>
      <c r="O508" s="168" t="s">
        <v>42</v>
      </c>
      <c r="P508" s="28" t="s">
        <v>43</v>
      </c>
      <c r="Q508" s="28" t="s">
        <v>991</v>
      </c>
      <c r="R508" s="168" t="s">
        <v>1107</v>
      </c>
      <c r="S508" s="28" t="s">
        <v>993</v>
      </c>
      <c r="T508" s="51">
        <v>6</v>
      </c>
      <c r="U508" s="4" t="s">
        <v>1108</v>
      </c>
      <c r="V508" s="4" t="s">
        <v>1109</v>
      </c>
      <c r="W508" s="15">
        <v>6</v>
      </c>
      <c r="X508" s="15">
        <v>6</v>
      </c>
      <c r="Y508" s="22">
        <v>1</v>
      </c>
      <c r="Z508" s="22">
        <v>1</v>
      </c>
      <c r="AA508" s="191"/>
      <c r="AB508" s="4" t="s">
        <v>1132</v>
      </c>
      <c r="AC508" s="4" t="s">
        <v>50</v>
      </c>
      <c r="AD508" s="4"/>
      <c r="AE508" s="4"/>
      <c r="AF508" s="4"/>
      <c r="AG508" s="29" t="s">
        <v>959</v>
      </c>
      <c r="AH508" s="308" t="b">
        <f t="shared" si="7"/>
        <v>0</v>
      </c>
    </row>
    <row r="509" s="356" customFormat="1" ht="24" spans="1:34">
      <c r="A509" s="28">
        <v>506</v>
      </c>
      <c r="B509" s="168" t="s">
        <v>34</v>
      </c>
      <c r="C509" s="168" t="s">
        <v>35</v>
      </c>
      <c r="D509" s="553" t="s">
        <v>228</v>
      </c>
      <c r="E509" s="168" t="s">
        <v>108</v>
      </c>
      <c r="F509" s="168" t="s">
        <v>1133</v>
      </c>
      <c r="G509" s="168" t="s">
        <v>39</v>
      </c>
      <c r="H509" s="168" t="s">
        <v>1134</v>
      </c>
      <c r="I509" s="168">
        <v>2</v>
      </c>
      <c r="J509" s="168">
        <v>6</v>
      </c>
      <c r="K509" s="168">
        <v>11</v>
      </c>
      <c r="L509" s="168"/>
      <c r="M509" s="555">
        <v>45049</v>
      </c>
      <c r="N509" s="502" t="s">
        <v>304</v>
      </c>
      <c r="O509" s="168" t="s">
        <v>42</v>
      </c>
      <c r="P509" s="28" t="s">
        <v>43</v>
      </c>
      <c r="Q509" s="28" t="s">
        <v>991</v>
      </c>
      <c r="R509" s="168" t="s">
        <v>1135</v>
      </c>
      <c r="S509" s="28" t="s">
        <v>993</v>
      </c>
      <c r="T509" s="51">
        <v>6</v>
      </c>
      <c r="U509" s="4" t="s">
        <v>1136</v>
      </c>
      <c r="V509" s="4" t="s">
        <v>1137</v>
      </c>
      <c r="W509" s="15">
        <v>6</v>
      </c>
      <c r="X509" s="15">
        <v>6</v>
      </c>
      <c r="Y509" s="22">
        <v>1</v>
      </c>
      <c r="Z509" s="22">
        <v>1</v>
      </c>
      <c r="AA509" s="191"/>
      <c r="AB509" s="4" t="s">
        <v>1127</v>
      </c>
      <c r="AC509" s="4" t="s">
        <v>50</v>
      </c>
      <c r="AD509" s="4"/>
      <c r="AE509" s="4"/>
      <c r="AF509" s="4"/>
      <c r="AG509" s="29" t="s">
        <v>1138</v>
      </c>
      <c r="AH509" s="308" t="b">
        <f t="shared" si="7"/>
        <v>0</v>
      </c>
    </row>
    <row r="510" s="356" customFormat="1" ht="24" spans="1:34">
      <c r="A510" s="28">
        <v>507</v>
      </c>
      <c r="B510" s="168" t="s">
        <v>34</v>
      </c>
      <c r="C510" s="168" t="s">
        <v>35</v>
      </c>
      <c r="D510" s="553" t="s">
        <v>228</v>
      </c>
      <c r="E510" s="168" t="s">
        <v>108</v>
      </c>
      <c r="F510" s="168" t="s">
        <v>1133</v>
      </c>
      <c r="G510" s="168" t="s">
        <v>51</v>
      </c>
      <c r="H510" s="168" t="s">
        <v>1139</v>
      </c>
      <c r="I510" s="168"/>
      <c r="J510" s="168"/>
      <c r="K510" s="168"/>
      <c r="L510" s="168">
        <v>14</v>
      </c>
      <c r="M510" s="555">
        <v>45049</v>
      </c>
      <c r="N510" s="502" t="s">
        <v>304</v>
      </c>
      <c r="O510" s="168" t="s">
        <v>42</v>
      </c>
      <c r="P510" s="28" t="s">
        <v>43</v>
      </c>
      <c r="Q510" s="28" t="s">
        <v>991</v>
      </c>
      <c r="R510" s="168" t="s">
        <v>1135</v>
      </c>
      <c r="S510" s="28" t="s">
        <v>993</v>
      </c>
      <c r="T510" s="51">
        <v>14</v>
      </c>
      <c r="U510" s="4" t="s">
        <v>1136</v>
      </c>
      <c r="V510" s="4" t="s">
        <v>1137</v>
      </c>
      <c r="W510" s="15">
        <v>14</v>
      </c>
      <c r="X510" s="15">
        <v>14</v>
      </c>
      <c r="Y510" s="22">
        <v>1</v>
      </c>
      <c r="Z510" s="22">
        <v>1</v>
      </c>
      <c r="AA510" s="191"/>
      <c r="AB510" s="4" t="s">
        <v>1129</v>
      </c>
      <c r="AC510" s="4" t="s">
        <v>50</v>
      </c>
      <c r="AD510" s="4"/>
      <c r="AE510" s="4"/>
      <c r="AF510" s="4"/>
      <c r="AG510" s="29" t="s">
        <v>1138</v>
      </c>
      <c r="AH510" s="308" t="b">
        <f t="shared" si="7"/>
        <v>0</v>
      </c>
    </row>
    <row r="511" s="356" customFormat="1" ht="24" spans="1:34">
      <c r="A511" s="28">
        <v>508</v>
      </c>
      <c r="B511" s="168" t="s">
        <v>34</v>
      </c>
      <c r="C511" s="168" t="s">
        <v>35</v>
      </c>
      <c r="D511" s="553" t="s">
        <v>228</v>
      </c>
      <c r="E511" s="168" t="s">
        <v>108</v>
      </c>
      <c r="F511" s="168" t="s">
        <v>1133</v>
      </c>
      <c r="G511" s="168" t="s">
        <v>174</v>
      </c>
      <c r="H511" s="168" t="s">
        <v>1140</v>
      </c>
      <c r="I511" s="168">
        <v>1</v>
      </c>
      <c r="J511" s="168">
        <v>3</v>
      </c>
      <c r="K511" s="168">
        <v>3</v>
      </c>
      <c r="L511" s="168"/>
      <c r="M511" s="555">
        <v>45049</v>
      </c>
      <c r="N511" s="502" t="s">
        <v>304</v>
      </c>
      <c r="O511" s="168" t="s">
        <v>42</v>
      </c>
      <c r="P511" s="28" t="s">
        <v>43</v>
      </c>
      <c r="Q511" s="28" t="s">
        <v>991</v>
      </c>
      <c r="R511" s="168" t="s">
        <v>1135</v>
      </c>
      <c r="S511" s="28" t="s">
        <v>993</v>
      </c>
      <c r="T511" s="51">
        <v>3</v>
      </c>
      <c r="U511" s="4" t="s">
        <v>1136</v>
      </c>
      <c r="V511" s="4" t="s">
        <v>1137</v>
      </c>
      <c r="W511" s="15">
        <v>3</v>
      </c>
      <c r="X511" s="15">
        <v>3</v>
      </c>
      <c r="Y511" s="22">
        <v>1</v>
      </c>
      <c r="Z511" s="22">
        <v>1</v>
      </c>
      <c r="AA511" s="191"/>
      <c r="AB511" s="4" t="s">
        <v>1141</v>
      </c>
      <c r="AC511" s="4" t="s">
        <v>50</v>
      </c>
      <c r="AD511" s="4"/>
      <c r="AE511" s="4"/>
      <c r="AF511" s="4"/>
      <c r="AG511" s="29" t="s">
        <v>1138</v>
      </c>
      <c r="AH511" s="308" t="b">
        <f t="shared" si="7"/>
        <v>0</v>
      </c>
    </row>
    <row r="512" s="356" customFormat="1" ht="24" spans="1:34">
      <c r="A512" s="28">
        <v>509</v>
      </c>
      <c r="B512" s="168" t="s">
        <v>34</v>
      </c>
      <c r="C512" s="168" t="s">
        <v>35</v>
      </c>
      <c r="D512" s="553" t="s">
        <v>228</v>
      </c>
      <c r="E512" s="168" t="s">
        <v>337</v>
      </c>
      <c r="F512" s="168" t="s">
        <v>1142</v>
      </c>
      <c r="G512" s="168" t="s">
        <v>39</v>
      </c>
      <c r="H512" s="168" t="s">
        <v>1143</v>
      </c>
      <c r="I512" s="168">
        <v>7</v>
      </c>
      <c r="J512" s="168">
        <v>21</v>
      </c>
      <c r="K512" s="168">
        <v>10</v>
      </c>
      <c r="L512" s="168"/>
      <c r="M512" s="555">
        <v>45049</v>
      </c>
      <c r="N512" s="502" t="s">
        <v>304</v>
      </c>
      <c r="O512" s="168" t="s">
        <v>42</v>
      </c>
      <c r="P512" s="28" t="s">
        <v>43</v>
      </c>
      <c r="Q512" s="28" t="s">
        <v>991</v>
      </c>
      <c r="R512" s="168" t="s">
        <v>1135</v>
      </c>
      <c r="S512" s="28" t="s">
        <v>993</v>
      </c>
      <c r="T512" s="51">
        <v>21</v>
      </c>
      <c r="U512" s="4" t="s">
        <v>1136</v>
      </c>
      <c r="V512" s="4" t="s">
        <v>1137</v>
      </c>
      <c r="W512" s="15">
        <v>21</v>
      </c>
      <c r="X512" s="15">
        <v>21</v>
      </c>
      <c r="Y512" s="22">
        <v>1</v>
      </c>
      <c r="Z512" s="22">
        <v>1</v>
      </c>
      <c r="AA512" s="191"/>
      <c r="AB512" s="4" t="s">
        <v>1144</v>
      </c>
      <c r="AC512" s="4" t="s">
        <v>50</v>
      </c>
      <c r="AD512" s="4"/>
      <c r="AE512" s="4"/>
      <c r="AF512" s="4"/>
      <c r="AG512" s="29" t="s">
        <v>1138</v>
      </c>
      <c r="AH512" s="308" t="b">
        <f t="shared" si="7"/>
        <v>0</v>
      </c>
    </row>
    <row r="513" s="356" customFormat="1" ht="36" spans="1:34">
      <c r="A513" s="28">
        <v>510</v>
      </c>
      <c r="B513" s="168" t="s">
        <v>34</v>
      </c>
      <c r="C513" s="168" t="s">
        <v>35</v>
      </c>
      <c r="D513" s="553" t="s">
        <v>228</v>
      </c>
      <c r="E513" s="168" t="s">
        <v>337</v>
      </c>
      <c r="F513" s="168" t="s">
        <v>1142</v>
      </c>
      <c r="G513" s="168" t="s">
        <v>51</v>
      </c>
      <c r="H513" s="168" t="s">
        <v>1145</v>
      </c>
      <c r="I513" s="168"/>
      <c r="J513" s="168"/>
      <c r="K513" s="168"/>
      <c r="L513" s="168">
        <v>16</v>
      </c>
      <c r="M513" s="555">
        <v>45049</v>
      </c>
      <c r="N513" s="502" t="s">
        <v>304</v>
      </c>
      <c r="O513" s="168" t="s">
        <v>42</v>
      </c>
      <c r="P513" s="28" t="s">
        <v>43</v>
      </c>
      <c r="Q513" s="28" t="s">
        <v>991</v>
      </c>
      <c r="R513" s="168" t="s">
        <v>1135</v>
      </c>
      <c r="S513" s="28" t="s">
        <v>993</v>
      </c>
      <c r="T513" s="51">
        <v>16</v>
      </c>
      <c r="U513" s="4" t="s">
        <v>1136</v>
      </c>
      <c r="V513" s="4" t="s">
        <v>1137</v>
      </c>
      <c r="W513" s="15">
        <v>16</v>
      </c>
      <c r="X513" s="15">
        <v>16</v>
      </c>
      <c r="Y513" s="22">
        <v>1</v>
      </c>
      <c r="Z513" s="22">
        <v>1</v>
      </c>
      <c r="AA513" s="191"/>
      <c r="AB513" s="4" t="s">
        <v>1146</v>
      </c>
      <c r="AC513" s="4" t="s">
        <v>50</v>
      </c>
      <c r="AD513" s="4"/>
      <c r="AE513" s="4"/>
      <c r="AF513" s="4"/>
      <c r="AG513" s="29" t="s">
        <v>1138</v>
      </c>
      <c r="AH513" s="308" t="b">
        <f t="shared" si="7"/>
        <v>0</v>
      </c>
    </row>
    <row r="514" s="356" customFormat="1" ht="24" spans="1:34">
      <c r="A514" s="28">
        <v>511</v>
      </c>
      <c r="B514" s="168" t="s">
        <v>34</v>
      </c>
      <c r="C514" s="168" t="s">
        <v>35</v>
      </c>
      <c r="D514" s="553" t="s">
        <v>228</v>
      </c>
      <c r="E514" s="168" t="s">
        <v>337</v>
      </c>
      <c r="F514" s="168" t="s">
        <v>1142</v>
      </c>
      <c r="G514" s="168" t="s">
        <v>174</v>
      </c>
      <c r="H514" s="168" t="s">
        <v>1147</v>
      </c>
      <c r="I514" s="168">
        <v>2</v>
      </c>
      <c r="J514" s="168">
        <v>6</v>
      </c>
      <c r="K514" s="168">
        <v>3</v>
      </c>
      <c r="L514" s="168"/>
      <c r="M514" s="555">
        <v>45049</v>
      </c>
      <c r="N514" s="502" t="s">
        <v>304</v>
      </c>
      <c r="O514" s="168" t="s">
        <v>42</v>
      </c>
      <c r="P514" s="28" t="s">
        <v>43</v>
      </c>
      <c r="Q514" s="28" t="s">
        <v>991</v>
      </c>
      <c r="R514" s="168" t="s">
        <v>1135</v>
      </c>
      <c r="S514" s="28" t="s">
        <v>993</v>
      </c>
      <c r="T514" s="51">
        <v>6</v>
      </c>
      <c r="U514" s="4" t="s">
        <v>1136</v>
      </c>
      <c r="V514" s="4" t="s">
        <v>1137</v>
      </c>
      <c r="W514" s="15">
        <v>6</v>
      </c>
      <c r="X514" s="15">
        <v>6</v>
      </c>
      <c r="Y514" s="22">
        <v>1</v>
      </c>
      <c r="Z514" s="22">
        <v>1</v>
      </c>
      <c r="AA514" s="191"/>
      <c r="AB514" s="4" t="s">
        <v>1141</v>
      </c>
      <c r="AC514" s="4" t="s">
        <v>50</v>
      </c>
      <c r="AD514" s="4"/>
      <c r="AE514" s="4"/>
      <c r="AF514" s="4"/>
      <c r="AG514" s="29" t="s">
        <v>1138</v>
      </c>
      <c r="AH514" s="308" t="b">
        <f t="shared" si="7"/>
        <v>0</v>
      </c>
    </row>
    <row r="515" s="356" customFormat="1" ht="24" spans="1:34">
      <c r="A515" s="28">
        <v>512</v>
      </c>
      <c r="B515" s="168" t="s">
        <v>34</v>
      </c>
      <c r="C515" s="168" t="s">
        <v>35</v>
      </c>
      <c r="D515" s="553" t="s">
        <v>228</v>
      </c>
      <c r="E515" s="168" t="s">
        <v>258</v>
      </c>
      <c r="F515" s="168" t="s">
        <v>1148</v>
      </c>
      <c r="G515" s="168" t="s">
        <v>39</v>
      </c>
      <c r="H515" s="168" t="s">
        <v>1149</v>
      </c>
      <c r="I515" s="168">
        <v>2</v>
      </c>
      <c r="J515" s="168">
        <v>6</v>
      </c>
      <c r="K515" s="168">
        <v>7</v>
      </c>
      <c r="L515" s="168"/>
      <c r="M515" s="555">
        <v>44986</v>
      </c>
      <c r="N515" s="502" t="s">
        <v>41</v>
      </c>
      <c r="O515" s="168" t="s">
        <v>42</v>
      </c>
      <c r="P515" s="28" t="s">
        <v>43</v>
      </c>
      <c r="Q515" s="28" t="s">
        <v>991</v>
      </c>
      <c r="R515" s="168" t="s">
        <v>1037</v>
      </c>
      <c r="S515" s="28" t="s">
        <v>993</v>
      </c>
      <c r="T515" s="51">
        <v>6</v>
      </c>
      <c r="U515" s="4" t="s">
        <v>1150</v>
      </c>
      <c r="V515" s="4" t="s">
        <v>1151</v>
      </c>
      <c r="W515" s="15">
        <v>6</v>
      </c>
      <c r="X515" s="15">
        <v>6</v>
      </c>
      <c r="Y515" s="22">
        <v>1</v>
      </c>
      <c r="Z515" s="22">
        <v>1</v>
      </c>
      <c r="AA515" s="191"/>
      <c r="AB515" s="4" t="s">
        <v>1144</v>
      </c>
      <c r="AC515" s="4" t="s">
        <v>50</v>
      </c>
      <c r="AD515" s="4"/>
      <c r="AE515" s="4"/>
      <c r="AF515" s="4"/>
      <c r="AG515" s="29" t="s">
        <v>1138</v>
      </c>
      <c r="AH515" s="308" t="b">
        <f t="shared" si="7"/>
        <v>0</v>
      </c>
    </row>
    <row r="516" s="356" customFormat="1" ht="24" spans="1:34">
      <c r="A516" s="28">
        <v>513</v>
      </c>
      <c r="B516" s="168" t="s">
        <v>34</v>
      </c>
      <c r="C516" s="168" t="s">
        <v>35</v>
      </c>
      <c r="D516" s="553" t="s">
        <v>228</v>
      </c>
      <c r="E516" s="168" t="s">
        <v>258</v>
      </c>
      <c r="F516" s="168" t="s">
        <v>1148</v>
      </c>
      <c r="G516" s="168" t="s">
        <v>51</v>
      </c>
      <c r="H516" s="168" t="s">
        <v>1152</v>
      </c>
      <c r="I516" s="168"/>
      <c r="J516" s="168"/>
      <c r="K516" s="168"/>
      <c r="L516" s="168">
        <v>11</v>
      </c>
      <c r="M516" s="555">
        <v>44986</v>
      </c>
      <c r="N516" s="502" t="s">
        <v>41</v>
      </c>
      <c r="O516" s="168" t="s">
        <v>42</v>
      </c>
      <c r="P516" s="28" t="s">
        <v>43</v>
      </c>
      <c r="Q516" s="28" t="s">
        <v>991</v>
      </c>
      <c r="R516" s="168" t="s">
        <v>1037</v>
      </c>
      <c r="S516" s="28" t="s">
        <v>993</v>
      </c>
      <c r="T516" s="51">
        <v>11</v>
      </c>
      <c r="U516" s="4" t="s">
        <v>1150</v>
      </c>
      <c r="V516" s="4" t="s">
        <v>1151</v>
      </c>
      <c r="W516" s="15">
        <v>11</v>
      </c>
      <c r="X516" s="15">
        <v>11</v>
      </c>
      <c r="Y516" s="22">
        <v>1</v>
      </c>
      <c r="Z516" s="22">
        <v>1</v>
      </c>
      <c r="AA516" s="191"/>
      <c r="AB516" s="4" t="s">
        <v>1153</v>
      </c>
      <c r="AC516" s="4" t="s">
        <v>50</v>
      </c>
      <c r="AD516" s="4"/>
      <c r="AE516" s="4"/>
      <c r="AF516" s="4"/>
      <c r="AG516" s="29" t="s">
        <v>1138</v>
      </c>
      <c r="AH516" s="308" t="b">
        <f t="shared" ref="AH516:AH579" si="8">IF(N516="2023年01月","2023年01月31日",IF(N516="2023年02月","2023年02月28日",IF(N516="2023年3月","2023年3月31日",IF(N516="2023年4月","2023年4月30日",IF(N516="2023年5月","2023年5月31日",IF(N516="2023年6月","2023年6月30日",IF(N516="2023年7月","2023年7月31日",IF(N516="2023年8月","2023年8月31日",IF(N516="2023年9月","2023年9月30日",IF(N516="2023年10月","2023年10月31日",IF(N516="2023年11月","2023年11月30日",IF(N516="2023年12月","2023年12月31日"))))))))))))</f>
        <v>0</v>
      </c>
    </row>
    <row r="517" s="356" customFormat="1" ht="24" spans="1:34">
      <c r="A517" s="28">
        <v>514</v>
      </c>
      <c r="B517" s="168" t="s">
        <v>34</v>
      </c>
      <c r="C517" s="168" t="s">
        <v>35</v>
      </c>
      <c r="D517" s="553" t="s">
        <v>228</v>
      </c>
      <c r="E517" s="168" t="s">
        <v>258</v>
      </c>
      <c r="F517" s="168" t="s">
        <v>1148</v>
      </c>
      <c r="G517" s="168" t="s">
        <v>174</v>
      </c>
      <c r="H517" s="168" t="s">
        <v>1154</v>
      </c>
      <c r="I517" s="168">
        <v>10</v>
      </c>
      <c r="J517" s="168">
        <v>27</v>
      </c>
      <c r="K517" s="168">
        <v>3</v>
      </c>
      <c r="L517" s="168"/>
      <c r="M517" s="555">
        <v>44986</v>
      </c>
      <c r="N517" s="502" t="s">
        <v>41</v>
      </c>
      <c r="O517" s="168" t="s">
        <v>42</v>
      </c>
      <c r="P517" s="28" t="s">
        <v>43</v>
      </c>
      <c r="Q517" s="28" t="s">
        <v>991</v>
      </c>
      <c r="R517" s="168" t="s">
        <v>1037</v>
      </c>
      <c r="S517" s="28" t="s">
        <v>993</v>
      </c>
      <c r="T517" s="51">
        <v>27</v>
      </c>
      <c r="U517" s="4" t="s">
        <v>1150</v>
      </c>
      <c r="V517" s="4" t="s">
        <v>1151</v>
      </c>
      <c r="W517" s="15">
        <v>27</v>
      </c>
      <c r="X517" s="15">
        <v>27</v>
      </c>
      <c r="Y517" s="22">
        <v>1</v>
      </c>
      <c r="Z517" s="22">
        <v>1</v>
      </c>
      <c r="AA517" s="191"/>
      <c r="AB517" s="4" t="s">
        <v>1144</v>
      </c>
      <c r="AC517" s="4" t="s">
        <v>50</v>
      </c>
      <c r="AD517" s="4"/>
      <c r="AE517" s="4"/>
      <c r="AF517" s="4"/>
      <c r="AG517" s="29" t="s">
        <v>1138</v>
      </c>
      <c r="AH517" s="308" t="b">
        <f t="shared" si="8"/>
        <v>0</v>
      </c>
    </row>
    <row r="518" s="356" customFormat="1" ht="24" spans="1:34">
      <c r="A518" s="28">
        <v>515</v>
      </c>
      <c r="B518" s="168" t="s">
        <v>34</v>
      </c>
      <c r="C518" s="168" t="s">
        <v>35</v>
      </c>
      <c r="D518" s="553" t="s">
        <v>228</v>
      </c>
      <c r="E518" s="168" t="s">
        <v>258</v>
      </c>
      <c r="F518" s="168" t="s">
        <v>1148</v>
      </c>
      <c r="G518" s="168" t="s">
        <v>39</v>
      </c>
      <c r="H518" s="168" t="s">
        <v>1149</v>
      </c>
      <c r="I518" s="168">
        <v>2</v>
      </c>
      <c r="J518" s="168">
        <v>6</v>
      </c>
      <c r="K518" s="168">
        <v>7</v>
      </c>
      <c r="L518" s="168"/>
      <c r="M518" s="555">
        <v>45170</v>
      </c>
      <c r="N518" s="502" t="s">
        <v>54</v>
      </c>
      <c r="O518" s="168" t="s">
        <v>42</v>
      </c>
      <c r="P518" s="28" t="s">
        <v>43</v>
      </c>
      <c r="Q518" s="28" t="s">
        <v>991</v>
      </c>
      <c r="R518" s="168" t="s">
        <v>1037</v>
      </c>
      <c r="S518" s="28" t="s">
        <v>993</v>
      </c>
      <c r="T518" s="51">
        <v>6</v>
      </c>
      <c r="U518" s="4" t="s">
        <v>1155</v>
      </c>
      <c r="V518" s="4" t="s">
        <v>1156</v>
      </c>
      <c r="W518" s="15">
        <v>6</v>
      </c>
      <c r="X518" s="15">
        <v>6</v>
      </c>
      <c r="Y518" s="22">
        <v>1</v>
      </c>
      <c r="Z518" s="22">
        <v>1</v>
      </c>
      <c r="AA518" s="191"/>
      <c r="AB518" s="4" t="s">
        <v>1157</v>
      </c>
      <c r="AC518" s="4" t="s">
        <v>50</v>
      </c>
      <c r="AD518" s="4"/>
      <c r="AE518" s="4"/>
      <c r="AF518" s="4"/>
      <c r="AG518" s="29" t="s">
        <v>1138</v>
      </c>
      <c r="AH518" s="308" t="b">
        <f t="shared" si="8"/>
        <v>0</v>
      </c>
    </row>
    <row r="519" s="356" customFormat="1" ht="24" spans="1:34">
      <c r="A519" s="28">
        <v>516</v>
      </c>
      <c r="B519" s="168" t="s">
        <v>34</v>
      </c>
      <c r="C519" s="168" t="s">
        <v>35</v>
      </c>
      <c r="D519" s="553" t="s">
        <v>228</v>
      </c>
      <c r="E519" s="168" t="s">
        <v>258</v>
      </c>
      <c r="F519" s="168" t="s">
        <v>1148</v>
      </c>
      <c r="G519" s="168" t="s">
        <v>51</v>
      </c>
      <c r="H519" s="168" t="s">
        <v>1152</v>
      </c>
      <c r="I519" s="168"/>
      <c r="J519" s="168"/>
      <c r="K519" s="168"/>
      <c r="L519" s="168">
        <v>11</v>
      </c>
      <c r="M519" s="555">
        <v>45170</v>
      </c>
      <c r="N519" s="502" t="s">
        <v>54</v>
      </c>
      <c r="O519" s="168" t="s">
        <v>42</v>
      </c>
      <c r="P519" s="28" t="s">
        <v>43</v>
      </c>
      <c r="Q519" s="28" t="s">
        <v>991</v>
      </c>
      <c r="R519" s="168" t="s">
        <v>1037</v>
      </c>
      <c r="S519" s="28" t="s">
        <v>993</v>
      </c>
      <c r="T519" s="51">
        <v>11</v>
      </c>
      <c r="U519" s="4" t="s">
        <v>1158</v>
      </c>
      <c r="V519" s="4" t="s">
        <v>1159</v>
      </c>
      <c r="W519" s="15">
        <v>11</v>
      </c>
      <c r="X519" s="15">
        <v>11</v>
      </c>
      <c r="Y519" s="22">
        <v>1</v>
      </c>
      <c r="Z519" s="22">
        <v>1</v>
      </c>
      <c r="AA519" s="191"/>
      <c r="AB519" s="4" t="s">
        <v>1153</v>
      </c>
      <c r="AC519" s="4" t="s">
        <v>50</v>
      </c>
      <c r="AD519" s="4"/>
      <c r="AE519" s="4"/>
      <c r="AF519" s="4"/>
      <c r="AG519" s="29" t="s">
        <v>1138</v>
      </c>
      <c r="AH519" s="308" t="b">
        <f t="shared" si="8"/>
        <v>0</v>
      </c>
    </row>
    <row r="520" s="356" customFormat="1" ht="24" spans="1:34">
      <c r="A520" s="28">
        <v>517</v>
      </c>
      <c r="B520" s="168" t="s">
        <v>34</v>
      </c>
      <c r="C520" s="168" t="s">
        <v>35</v>
      </c>
      <c r="D520" s="553" t="s">
        <v>228</v>
      </c>
      <c r="E520" s="168" t="s">
        <v>258</v>
      </c>
      <c r="F520" s="168" t="s">
        <v>1148</v>
      </c>
      <c r="G520" s="168" t="s">
        <v>174</v>
      </c>
      <c r="H520" s="168" t="s">
        <v>1154</v>
      </c>
      <c r="I520" s="168">
        <v>10</v>
      </c>
      <c r="J520" s="168">
        <v>27</v>
      </c>
      <c r="K520" s="168">
        <v>3</v>
      </c>
      <c r="L520" s="168"/>
      <c r="M520" s="555">
        <v>45170</v>
      </c>
      <c r="N520" s="502" t="s">
        <v>54</v>
      </c>
      <c r="O520" s="168" t="s">
        <v>42</v>
      </c>
      <c r="P520" s="28" t="s">
        <v>43</v>
      </c>
      <c r="Q520" s="28" t="s">
        <v>991</v>
      </c>
      <c r="R520" s="168" t="s">
        <v>1037</v>
      </c>
      <c r="S520" s="28" t="s">
        <v>993</v>
      </c>
      <c r="T520" s="51">
        <v>27</v>
      </c>
      <c r="U520" s="4" t="s">
        <v>1158</v>
      </c>
      <c r="V520" s="4" t="s">
        <v>1159</v>
      </c>
      <c r="W520" s="15">
        <v>27</v>
      </c>
      <c r="X520" s="15">
        <v>27</v>
      </c>
      <c r="Y520" s="22">
        <v>1</v>
      </c>
      <c r="Z520" s="22">
        <v>1</v>
      </c>
      <c r="AA520" s="191"/>
      <c r="AB520" s="4" t="s">
        <v>1144</v>
      </c>
      <c r="AC520" s="4" t="s">
        <v>50</v>
      </c>
      <c r="AD520" s="4"/>
      <c r="AE520" s="4"/>
      <c r="AF520" s="4"/>
      <c r="AG520" s="29" t="s">
        <v>1138</v>
      </c>
      <c r="AH520" s="308" t="b">
        <f t="shared" si="8"/>
        <v>0</v>
      </c>
    </row>
    <row r="521" s="356" customFormat="1" ht="108" spans="1:34">
      <c r="A521" s="28">
        <v>518</v>
      </c>
      <c r="B521" s="168" t="s">
        <v>34</v>
      </c>
      <c r="C521" s="168" t="s">
        <v>35</v>
      </c>
      <c r="D521" s="556" t="s">
        <v>36</v>
      </c>
      <c r="E521" s="557" t="s">
        <v>37</v>
      </c>
      <c r="F521" s="556" t="s">
        <v>1160</v>
      </c>
      <c r="G521" s="557" t="s">
        <v>39</v>
      </c>
      <c r="H521" s="557" t="s">
        <v>1161</v>
      </c>
      <c r="I521" s="560">
        <v>61</v>
      </c>
      <c r="J521" s="561">
        <v>317</v>
      </c>
      <c r="K521" s="556">
        <v>7</v>
      </c>
      <c r="L521" s="556"/>
      <c r="M521" s="562">
        <v>44986</v>
      </c>
      <c r="N521" s="502" t="s">
        <v>41</v>
      </c>
      <c r="O521" s="557" t="s">
        <v>42</v>
      </c>
      <c r="P521" s="28" t="s">
        <v>43</v>
      </c>
      <c r="Q521" s="28" t="s">
        <v>991</v>
      </c>
      <c r="R521" s="564" t="s">
        <v>1162</v>
      </c>
      <c r="S521" s="564" t="s">
        <v>993</v>
      </c>
      <c r="T521" s="561">
        <v>317</v>
      </c>
      <c r="U521" s="4" t="s">
        <v>1163</v>
      </c>
      <c r="V521" s="4" t="s">
        <v>1164</v>
      </c>
      <c r="W521" s="15">
        <v>317</v>
      </c>
      <c r="X521" s="15">
        <v>317</v>
      </c>
      <c r="Y521" s="22">
        <v>1</v>
      </c>
      <c r="Z521" s="22">
        <v>1</v>
      </c>
      <c r="AA521" s="191"/>
      <c r="AB521" s="4" t="s">
        <v>1157</v>
      </c>
      <c r="AC521" s="4" t="s">
        <v>50</v>
      </c>
      <c r="AD521" s="4"/>
      <c r="AE521" s="4"/>
      <c r="AF521" s="4"/>
      <c r="AG521" s="29" t="s">
        <v>1138</v>
      </c>
      <c r="AH521" s="308" t="b">
        <f t="shared" si="8"/>
        <v>0</v>
      </c>
    </row>
    <row r="522" s="356" customFormat="1" ht="108" spans="1:34">
      <c r="A522" s="28">
        <v>519</v>
      </c>
      <c r="B522" s="168" t="s">
        <v>34</v>
      </c>
      <c r="C522" s="168" t="s">
        <v>35</v>
      </c>
      <c r="D522" s="556" t="s">
        <v>36</v>
      </c>
      <c r="E522" s="557" t="s">
        <v>37</v>
      </c>
      <c r="F522" s="556" t="s">
        <v>1160</v>
      </c>
      <c r="G522" s="557" t="s">
        <v>39</v>
      </c>
      <c r="H522" s="557" t="s">
        <v>1161</v>
      </c>
      <c r="I522" s="556">
        <v>61</v>
      </c>
      <c r="J522" s="556">
        <v>317</v>
      </c>
      <c r="K522" s="556">
        <v>7</v>
      </c>
      <c r="L522" s="556"/>
      <c r="M522" s="562">
        <v>45078</v>
      </c>
      <c r="N522" s="502" t="s">
        <v>93</v>
      </c>
      <c r="O522" s="557" t="s">
        <v>42</v>
      </c>
      <c r="P522" s="28" t="s">
        <v>43</v>
      </c>
      <c r="Q522" s="28" t="s">
        <v>991</v>
      </c>
      <c r="R522" s="564" t="s">
        <v>1162</v>
      </c>
      <c r="S522" s="564" t="s">
        <v>993</v>
      </c>
      <c r="T522" s="556">
        <v>317</v>
      </c>
      <c r="U522" s="4" t="s">
        <v>1163</v>
      </c>
      <c r="V522" s="4" t="s">
        <v>1164</v>
      </c>
      <c r="W522" s="15">
        <v>317</v>
      </c>
      <c r="X522" s="15">
        <v>317</v>
      </c>
      <c r="Y522" s="22">
        <v>1</v>
      </c>
      <c r="Z522" s="22">
        <v>1</v>
      </c>
      <c r="AA522" s="191"/>
      <c r="AB522" s="4" t="s">
        <v>1165</v>
      </c>
      <c r="AC522" s="4" t="s">
        <v>50</v>
      </c>
      <c r="AD522" s="4"/>
      <c r="AE522" s="4"/>
      <c r="AF522" s="4"/>
      <c r="AG522" s="29" t="s">
        <v>1138</v>
      </c>
      <c r="AH522" s="308" t="b">
        <f t="shared" si="8"/>
        <v>0</v>
      </c>
    </row>
    <row r="523" s="356" customFormat="1" ht="24" spans="1:34">
      <c r="A523" s="28">
        <v>520</v>
      </c>
      <c r="B523" s="168" t="s">
        <v>34</v>
      </c>
      <c r="C523" s="168" t="s">
        <v>35</v>
      </c>
      <c r="D523" s="556" t="s">
        <v>36</v>
      </c>
      <c r="E523" s="557" t="s">
        <v>37</v>
      </c>
      <c r="F523" s="556" t="s">
        <v>1160</v>
      </c>
      <c r="G523" s="557" t="s">
        <v>170</v>
      </c>
      <c r="H523" s="557" t="s">
        <v>1166</v>
      </c>
      <c r="I523" s="556">
        <v>1</v>
      </c>
      <c r="J523" s="556">
        <v>3</v>
      </c>
      <c r="K523" s="556">
        <v>7</v>
      </c>
      <c r="L523" s="556"/>
      <c r="M523" s="562">
        <v>44986</v>
      </c>
      <c r="N523" s="502" t="s">
        <v>41</v>
      </c>
      <c r="O523" s="557" t="s">
        <v>42</v>
      </c>
      <c r="P523" s="28" t="s">
        <v>43</v>
      </c>
      <c r="Q523" s="28" t="s">
        <v>991</v>
      </c>
      <c r="R523" s="564" t="s">
        <v>1162</v>
      </c>
      <c r="S523" s="564" t="s">
        <v>993</v>
      </c>
      <c r="T523" s="556">
        <v>3</v>
      </c>
      <c r="U523" s="4" t="s">
        <v>1163</v>
      </c>
      <c r="V523" s="4" t="s">
        <v>1164</v>
      </c>
      <c r="W523" s="15">
        <v>3</v>
      </c>
      <c r="X523" s="15">
        <v>3</v>
      </c>
      <c r="Y523" s="22">
        <v>1</v>
      </c>
      <c r="Z523" s="22">
        <v>1</v>
      </c>
      <c r="AA523" s="191"/>
      <c r="AB523" s="4" t="s">
        <v>1167</v>
      </c>
      <c r="AC523" s="4" t="s">
        <v>50</v>
      </c>
      <c r="AD523" s="4"/>
      <c r="AE523" s="4"/>
      <c r="AF523" s="4"/>
      <c r="AG523" s="29" t="s">
        <v>1138</v>
      </c>
      <c r="AH523" s="308" t="b">
        <f t="shared" si="8"/>
        <v>0</v>
      </c>
    </row>
    <row r="524" s="356" customFormat="1" ht="24" spans="1:34">
      <c r="A524" s="28">
        <v>521</v>
      </c>
      <c r="B524" s="168" t="s">
        <v>34</v>
      </c>
      <c r="C524" s="168" t="s">
        <v>35</v>
      </c>
      <c r="D524" s="556" t="s">
        <v>36</v>
      </c>
      <c r="E524" s="557" t="s">
        <v>37</v>
      </c>
      <c r="F524" s="556" t="s">
        <v>1160</v>
      </c>
      <c r="G524" s="557" t="s">
        <v>170</v>
      </c>
      <c r="H524" s="557" t="s">
        <v>1168</v>
      </c>
      <c r="I524" s="556">
        <v>1</v>
      </c>
      <c r="J524" s="556">
        <v>3</v>
      </c>
      <c r="K524" s="556">
        <v>7</v>
      </c>
      <c r="L524" s="556"/>
      <c r="M524" s="562">
        <v>45078</v>
      </c>
      <c r="N524" s="502" t="s">
        <v>93</v>
      </c>
      <c r="O524" s="557" t="s">
        <v>42</v>
      </c>
      <c r="P524" s="28" t="s">
        <v>43</v>
      </c>
      <c r="Q524" s="28" t="s">
        <v>991</v>
      </c>
      <c r="R524" s="564" t="s">
        <v>1162</v>
      </c>
      <c r="S524" s="564" t="s">
        <v>993</v>
      </c>
      <c r="T524" s="556">
        <v>3</v>
      </c>
      <c r="U524" s="4" t="s">
        <v>1163</v>
      </c>
      <c r="V524" s="4" t="s">
        <v>1164</v>
      </c>
      <c r="W524" s="15">
        <v>3</v>
      </c>
      <c r="X524" s="15">
        <v>3</v>
      </c>
      <c r="Y524" s="22">
        <v>1</v>
      </c>
      <c r="Z524" s="22">
        <v>1</v>
      </c>
      <c r="AA524" s="191"/>
      <c r="AB524" s="4" t="s">
        <v>1169</v>
      </c>
      <c r="AC524" s="4" t="s">
        <v>50</v>
      </c>
      <c r="AD524" s="4"/>
      <c r="AE524" s="4"/>
      <c r="AF524" s="4"/>
      <c r="AG524" s="29" t="s">
        <v>1138</v>
      </c>
      <c r="AH524" s="308" t="b">
        <f t="shared" si="8"/>
        <v>0</v>
      </c>
    </row>
    <row r="525" s="356" customFormat="1" ht="132" spans="1:34">
      <c r="A525" s="28">
        <v>522</v>
      </c>
      <c r="B525" s="168" t="s">
        <v>34</v>
      </c>
      <c r="C525" s="168" t="s">
        <v>35</v>
      </c>
      <c r="D525" s="556" t="s">
        <v>36</v>
      </c>
      <c r="E525" s="557" t="s">
        <v>37</v>
      </c>
      <c r="F525" s="556" t="s">
        <v>1160</v>
      </c>
      <c r="G525" s="557" t="s">
        <v>51</v>
      </c>
      <c r="H525" s="557" t="s">
        <v>1170</v>
      </c>
      <c r="I525" s="556"/>
      <c r="J525" s="556"/>
      <c r="K525" s="556"/>
      <c r="L525" s="557">
        <v>37</v>
      </c>
      <c r="M525" s="562">
        <v>44986</v>
      </c>
      <c r="N525" s="502" t="s">
        <v>41</v>
      </c>
      <c r="O525" s="557" t="s">
        <v>42</v>
      </c>
      <c r="P525" s="28">
        <v>31</v>
      </c>
      <c r="Q525" s="28" t="s">
        <v>991</v>
      </c>
      <c r="R525" s="564" t="s">
        <v>1162</v>
      </c>
      <c r="S525" s="564" t="s">
        <v>993</v>
      </c>
      <c r="T525" s="565">
        <v>37</v>
      </c>
      <c r="U525" s="4" t="s">
        <v>1171</v>
      </c>
      <c r="V525" s="4" t="s">
        <v>1172</v>
      </c>
      <c r="W525" s="15">
        <v>37</v>
      </c>
      <c r="X525" s="15">
        <v>37</v>
      </c>
      <c r="Y525" s="22">
        <v>1</v>
      </c>
      <c r="Z525" s="22">
        <v>1</v>
      </c>
      <c r="AA525" s="191"/>
      <c r="AB525" s="4" t="s">
        <v>1173</v>
      </c>
      <c r="AC525" s="4" t="s">
        <v>50</v>
      </c>
      <c r="AD525" s="4"/>
      <c r="AE525" s="4"/>
      <c r="AF525" s="4"/>
      <c r="AG525" s="29" t="s">
        <v>1138</v>
      </c>
      <c r="AH525" s="308" t="b">
        <f t="shared" si="8"/>
        <v>0</v>
      </c>
    </row>
    <row r="526" s="356" customFormat="1" ht="132" spans="1:34">
      <c r="A526" s="28">
        <v>523</v>
      </c>
      <c r="B526" s="168" t="s">
        <v>34</v>
      </c>
      <c r="C526" s="168" t="s">
        <v>35</v>
      </c>
      <c r="D526" s="556" t="s">
        <v>36</v>
      </c>
      <c r="E526" s="557" t="s">
        <v>37</v>
      </c>
      <c r="F526" s="556" t="s">
        <v>1160</v>
      </c>
      <c r="G526" s="557" t="s">
        <v>51</v>
      </c>
      <c r="H526" s="557" t="s">
        <v>1170</v>
      </c>
      <c r="I526" s="556"/>
      <c r="J526" s="556"/>
      <c r="K526" s="556"/>
      <c r="L526" s="557">
        <v>37</v>
      </c>
      <c r="M526" s="562">
        <v>45078</v>
      </c>
      <c r="N526" s="502" t="s">
        <v>93</v>
      </c>
      <c r="O526" s="557" t="s">
        <v>42</v>
      </c>
      <c r="P526" s="28" t="s">
        <v>43</v>
      </c>
      <c r="Q526" s="28" t="s">
        <v>991</v>
      </c>
      <c r="R526" s="564" t="s">
        <v>1162</v>
      </c>
      <c r="S526" s="564" t="s">
        <v>993</v>
      </c>
      <c r="T526" s="565">
        <v>37</v>
      </c>
      <c r="U526" s="4" t="s">
        <v>1174</v>
      </c>
      <c r="V526" s="4" t="s">
        <v>1175</v>
      </c>
      <c r="W526" s="15">
        <v>37</v>
      </c>
      <c r="X526" s="15">
        <v>37</v>
      </c>
      <c r="Y526" s="22">
        <v>1</v>
      </c>
      <c r="Z526" s="22">
        <v>1</v>
      </c>
      <c r="AA526" s="191"/>
      <c r="AB526" s="4" t="s">
        <v>1176</v>
      </c>
      <c r="AC526" s="4" t="s">
        <v>50</v>
      </c>
      <c r="AD526" s="4"/>
      <c r="AE526" s="4"/>
      <c r="AF526" s="4" t="s">
        <v>1177</v>
      </c>
      <c r="AG526" s="29" t="s">
        <v>1138</v>
      </c>
      <c r="AH526" s="308" t="b">
        <f t="shared" si="8"/>
        <v>0</v>
      </c>
    </row>
    <row r="527" s="356" customFormat="1" ht="108" spans="1:34">
      <c r="A527" s="28">
        <v>524</v>
      </c>
      <c r="B527" s="168" t="s">
        <v>34</v>
      </c>
      <c r="C527" s="168" t="s">
        <v>35</v>
      </c>
      <c r="D527" s="556" t="s">
        <v>36</v>
      </c>
      <c r="E527" s="557" t="s">
        <v>37</v>
      </c>
      <c r="F527" s="556" t="s">
        <v>1178</v>
      </c>
      <c r="G527" s="557" t="s">
        <v>39</v>
      </c>
      <c r="H527" s="557" t="s">
        <v>1179</v>
      </c>
      <c r="I527" s="556">
        <v>64</v>
      </c>
      <c r="J527" s="556">
        <v>325</v>
      </c>
      <c r="K527" s="556">
        <v>7</v>
      </c>
      <c r="L527" s="556"/>
      <c r="M527" s="562">
        <v>44986</v>
      </c>
      <c r="N527" s="502" t="s">
        <v>41</v>
      </c>
      <c r="O527" s="557" t="s">
        <v>42</v>
      </c>
      <c r="P527" s="28" t="s">
        <v>43</v>
      </c>
      <c r="Q527" s="28" t="s">
        <v>991</v>
      </c>
      <c r="R527" s="564" t="s">
        <v>1162</v>
      </c>
      <c r="S527" s="564" t="s">
        <v>993</v>
      </c>
      <c r="T527" s="556">
        <v>325</v>
      </c>
      <c r="U527" s="4" t="s">
        <v>1163</v>
      </c>
      <c r="V527" s="4" t="s">
        <v>1164</v>
      </c>
      <c r="W527" s="15">
        <v>325</v>
      </c>
      <c r="X527" s="15">
        <v>325</v>
      </c>
      <c r="Y527" s="22">
        <v>1</v>
      </c>
      <c r="Z527" s="22">
        <v>1</v>
      </c>
      <c r="AA527" s="191"/>
      <c r="AB527" s="4" t="s">
        <v>1180</v>
      </c>
      <c r="AC527" s="4" t="s">
        <v>50</v>
      </c>
      <c r="AD527" s="4"/>
      <c r="AE527" s="4"/>
      <c r="AF527" s="4"/>
      <c r="AG527" s="29" t="s">
        <v>1138</v>
      </c>
      <c r="AH527" s="308" t="b">
        <f t="shared" si="8"/>
        <v>0</v>
      </c>
    </row>
    <row r="528" s="356" customFormat="1" ht="108" spans="1:34">
      <c r="A528" s="28">
        <v>525</v>
      </c>
      <c r="B528" s="168" t="s">
        <v>34</v>
      </c>
      <c r="C528" s="168" t="s">
        <v>35</v>
      </c>
      <c r="D528" s="556" t="s">
        <v>36</v>
      </c>
      <c r="E528" s="557" t="s">
        <v>37</v>
      </c>
      <c r="F528" s="556" t="s">
        <v>1178</v>
      </c>
      <c r="G528" s="557" t="s">
        <v>39</v>
      </c>
      <c r="H528" s="557" t="s">
        <v>1179</v>
      </c>
      <c r="I528" s="556">
        <v>64</v>
      </c>
      <c r="J528" s="556">
        <v>325</v>
      </c>
      <c r="K528" s="556">
        <v>7</v>
      </c>
      <c r="L528" s="556"/>
      <c r="M528" s="562">
        <v>45078</v>
      </c>
      <c r="N528" s="502" t="s">
        <v>93</v>
      </c>
      <c r="O528" s="557" t="s">
        <v>42</v>
      </c>
      <c r="P528" s="28" t="s">
        <v>43</v>
      </c>
      <c r="Q528" s="28" t="s">
        <v>991</v>
      </c>
      <c r="R528" s="564" t="s">
        <v>1162</v>
      </c>
      <c r="S528" s="564" t="s">
        <v>993</v>
      </c>
      <c r="T528" s="556">
        <v>325</v>
      </c>
      <c r="U528" s="4" t="s">
        <v>1163</v>
      </c>
      <c r="V528" s="4" t="s">
        <v>1164</v>
      </c>
      <c r="W528" s="15">
        <v>325</v>
      </c>
      <c r="X528" s="15">
        <v>325</v>
      </c>
      <c r="Y528" s="22">
        <v>1</v>
      </c>
      <c r="Z528" s="22">
        <v>1</v>
      </c>
      <c r="AA528" s="191"/>
      <c r="AB528" s="4" t="s">
        <v>1181</v>
      </c>
      <c r="AC528" s="4" t="s">
        <v>50</v>
      </c>
      <c r="AD528" s="4"/>
      <c r="AE528" s="4"/>
      <c r="AF528" s="4"/>
      <c r="AG528" s="29" t="s">
        <v>1138</v>
      </c>
      <c r="AH528" s="308" t="b">
        <f t="shared" si="8"/>
        <v>0</v>
      </c>
    </row>
    <row r="529" s="356" customFormat="1" ht="24" spans="1:34">
      <c r="A529" s="28">
        <v>526</v>
      </c>
      <c r="B529" s="168" t="s">
        <v>34</v>
      </c>
      <c r="C529" s="168" t="s">
        <v>35</v>
      </c>
      <c r="D529" s="556" t="s">
        <v>36</v>
      </c>
      <c r="E529" s="557" t="s">
        <v>37</v>
      </c>
      <c r="F529" s="556" t="s">
        <v>1178</v>
      </c>
      <c r="G529" s="557" t="s">
        <v>170</v>
      </c>
      <c r="H529" s="557" t="s">
        <v>1166</v>
      </c>
      <c r="I529" s="556">
        <v>1</v>
      </c>
      <c r="J529" s="556">
        <v>3</v>
      </c>
      <c r="K529" s="556">
        <v>7</v>
      </c>
      <c r="L529" s="556"/>
      <c r="M529" s="562">
        <v>44986</v>
      </c>
      <c r="N529" s="502" t="s">
        <v>41</v>
      </c>
      <c r="O529" s="557" t="s">
        <v>42</v>
      </c>
      <c r="P529" s="28" t="s">
        <v>43</v>
      </c>
      <c r="Q529" s="28" t="s">
        <v>991</v>
      </c>
      <c r="R529" s="564" t="s">
        <v>1162</v>
      </c>
      <c r="S529" s="564" t="s">
        <v>993</v>
      </c>
      <c r="T529" s="556">
        <v>3</v>
      </c>
      <c r="U529" s="4" t="s">
        <v>1163</v>
      </c>
      <c r="V529" s="4" t="s">
        <v>1164</v>
      </c>
      <c r="W529" s="15">
        <v>3</v>
      </c>
      <c r="X529" s="15">
        <v>3</v>
      </c>
      <c r="Y529" s="22">
        <v>1</v>
      </c>
      <c r="Z529" s="22">
        <v>1</v>
      </c>
      <c r="AA529" s="191"/>
      <c r="AB529" s="4" t="s">
        <v>1182</v>
      </c>
      <c r="AC529" s="4" t="s">
        <v>50</v>
      </c>
      <c r="AD529" s="4"/>
      <c r="AE529" s="4"/>
      <c r="AF529" s="4"/>
      <c r="AG529" s="29" t="s">
        <v>1138</v>
      </c>
      <c r="AH529" s="308" t="b">
        <f t="shared" si="8"/>
        <v>0</v>
      </c>
    </row>
    <row r="530" s="356" customFormat="1" ht="24" spans="1:34">
      <c r="A530" s="28">
        <v>527</v>
      </c>
      <c r="B530" s="168" t="s">
        <v>34</v>
      </c>
      <c r="C530" s="168" t="s">
        <v>35</v>
      </c>
      <c r="D530" s="556" t="s">
        <v>36</v>
      </c>
      <c r="E530" s="557" t="s">
        <v>37</v>
      </c>
      <c r="F530" s="556" t="s">
        <v>1178</v>
      </c>
      <c r="G530" s="557" t="s">
        <v>170</v>
      </c>
      <c r="H530" s="557" t="s">
        <v>1168</v>
      </c>
      <c r="I530" s="556">
        <v>1</v>
      </c>
      <c r="J530" s="556">
        <v>3</v>
      </c>
      <c r="K530" s="556">
        <v>7</v>
      </c>
      <c r="L530" s="556"/>
      <c r="M530" s="562">
        <v>45078</v>
      </c>
      <c r="N530" s="502" t="s">
        <v>93</v>
      </c>
      <c r="O530" s="557" t="s">
        <v>42</v>
      </c>
      <c r="P530" s="28" t="s">
        <v>43</v>
      </c>
      <c r="Q530" s="28" t="s">
        <v>991</v>
      </c>
      <c r="R530" s="564" t="s">
        <v>1162</v>
      </c>
      <c r="S530" s="564" t="s">
        <v>993</v>
      </c>
      <c r="T530" s="556">
        <v>3</v>
      </c>
      <c r="U530" s="4" t="s">
        <v>1163</v>
      </c>
      <c r="V530" s="4" t="s">
        <v>1164</v>
      </c>
      <c r="W530" s="15">
        <v>3</v>
      </c>
      <c r="X530" s="15">
        <v>3</v>
      </c>
      <c r="Y530" s="22">
        <v>1</v>
      </c>
      <c r="Z530" s="22">
        <v>1</v>
      </c>
      <c r="AA530" s="191"/>
      <c r="AB530" s="4" t="s">
        <v>1183</v>
      </c>
      <c r="AC530" s="4" t="s">
        <v>50</v>
      </c>
      <c r="AD530" s="4"/>
      <c r="AE530" s="4"/>
      <c r="AF530" s="4"/>
      <c r="AG530" s="29" t="s">
        <v>1138</v>
      </c>
      <c r="AH530" s="308" t="b">
        <f t="shared" si="8"/>
        <v>0</v>
      </c>
    </row>
    <row r="531" s="356" customFormat="1" ht="156" spans="1:34">
      <c r="A531" s="28">
        <v>528</v>
      </c>
      <c r="B531" s="168" t="s">
        <v>34</v>
      </c>
      <c r="C531" s="168" t="s">
        <v>35</v>
      </c>
      <c r="D531" s="556" t="s">
        <v>36</v>
      </c>
      <c r="E531" s="557" t="s">
        <v>37</v>
      </c>
      <c r="F531" s="556" t="s">
        <v>1178</v>
      </c>
      <c r="G531" s="557" t="s">
        <v>51</v>
      </c>
      <c r="H531" s="557" t="s">
        <v>1184</v>
      </c>
      <c r="I531" s="556"/>
      <c r="J531" s="556"/>
      <c r="K531" s="556"/>
      <c r="L531" s="556">
        <v>38</v>
      </c>
      <c r="M531" s="562">
        <v>44986</v>
      </c>
      <c r="N531" s="502" t="s">
        <v>41</v>
      </c>
      <c r="O531" s="557" t="s">
        <v>42</v>
      </c>
      <c r="P531" s="28" t="s">
        <v>43</v>
      </c>
      <c r="Q531" s="28" t="s">
        <v>991</v>
      </c>
      <c r="R531" s="564" t="s">
        <v>1162</v>
      </c>
      <c r="S531" s="564" t="s">
        <v>993</v>
      </c>
      <c r="T531" s="556">
        <v>38</v>
      </c>
      <c r="U531" s="4" t="s">
        <v>1171</v>
      </c>
      <c r="V531" s="4" t="s">
        <v>1172</v>
      </c>
      <c r="W531" s="15">
        <v>38</v>
      </c>
      <c r="X531" s="15">
        <v>38</v>
      </c>
      <c r="Y531" s="22">
        <v>1</v>
      </c>
      <c r="Z531" s="22">
        <v>1</v>
      </c>
      <c r="AA531" s="191"/>
      <c r="AB531" s="4" t="s">
        <v>1185</v>
      </c>
      <c r="AC531" s="4" t="s">
        <v>50</v>
      </c>
      <c r="AD531" s="4"/>
      <c r="AE531" s="4"/>
      <c r="AF531" s="4"/>
      <c r="AG531" s="29" t="s">
        <v>1138</v>
      </c>
      <c r="AH531" s="308" t="b">
        <f t="shared" si="8"/>
        <v>0</v>
      </c>
    </row>
    <row r="532" s="356" customFormat="1" ht="156" spans="1:34">
      <c r="A532" s="28">
        <v>529</v>
      </c>
      <c r="B532" s="168" t="s">
        <v>34</v>
      </c>
      <c r="C532" s="168" t="s">
        <v>35</v>
      </c>
      <c r="D532" s="556" t="s">
        <v>36</v>
      </c>
      <c r="E532" s="557" t="s">
        <v>37</v>
      </c>
      <c r="F532" s="556" t="s">
        <v>1178</v>
      </c>
      <c r="G532" s="557" t="s">
        <v>51</v>
      </c>
      <c r="H532" s="557" t="s">
        <v>1186</v>
      </c>
      <c r="I532" s="556"/>
      <c r="J532" s="556"/>
      <c r="K532" s="556"/>
      <c r="L532" s="556">
        <v>38</v>
      </c>
      <c r="M532" s="562">
        <v>45078</v>
      </c>
      <c r="N532" s="502" t="s">
        <v>93</v>
      </c>
      <c r="O532" s="557" t="s">
        <v>42</v>
      </c>
      <c r="P532" s="28" t="s">
        <v>43</v>
      </c>
      <c r="Q532" s="28" t="s">
        <v>991</v>
      </c>
      <c r="R532" s="564" t="s">
        <v>1162</v>
      </c>
      <c r="S532" s="564" t="s">
        <v>993</v>
      </c>
      <c r="T532" s="556">
        <v>38</v>
      </c>
      <c r="U532" s="4" t="s">
        <v>1174</v>
      </c>
      <c r="V532" s="4" t="s">
        <v>1175</v>
      </c>
      <c r="W532" s="15">
        <v>38</v>
      </c>
      <c r="X532" s="15">
        <v>38</v>
      </c>
      <c r="Y532" s="22">
        <v>1</v>
      </c>
      <c r="Z532" s="22">
        <v>1</v>
      </c>
      <c r="AA532" s="191"/>
      <c r="AB532" s="4" t="s">
        <v>1187</v>
      </c>
      <c r="AC532" s="4" t="s">
        <v>50</v>
      </c>
      <c r="AD532" s="4"/>
      <c r="AE532" s="4"/>
      <c r="AF532" s="4" t="s">
        <v>1177</v>
      </c>
      <c r="AG532" s="29" t="s">
        <v>1138</v>
      </c>
      <c r="AH532" s="308" t="b">
        <f t="shared" si="8"/>
        <v>0</v>
      </c>
    </row>
    <row r="533" s="356" customFormat="1" ht="144" spans="1:34">
      <c r="A533" s="28">
        <v>530</v>
      </c>
      <c r="B533" s="168" t="s">
        <v>34</v>
      </c>
      <c r="C533" s="168" t="s">
        <v>35</v>
      </c>
      <c r="D533" s="556" t="s">
        <v>82</v>
      </c>
      <c r="E533" s="558" t="s">
        <v>337</v>
      </c>
      <c r="F533" s="557" t="s">
        <v>1188</v>
      </c>
      <c r="G533" s="557" t="s">
        <v>39</v>
      </c>
      <c r="H533" s="557" t="s">
        <v>1189</v>
      </c>
      <c r="I533" s="560">
        <v>82</v>
      </c>
      <c r="J533" s="563">
        <v>384</v>
      </c>
      <c r="K533" s="560">
        <v>12</v>
      </c>
      <c r="L533" s="556"/>
      <c r="M533" s="562">
        <v>45078</v>
      </c>
      <c r="N533" s="502" t="s">
        <v>93</v>
      </c>
      <c r="O533" s="557" t="s">
        <v>42</v>
      </c>
      <c r="P533" s="28" t="s">
        <v>43</v>
      </c>
      <c r="Q533" s="28" t="s">
        <v>991</v>
      </c>
      <c r="R533" s="564" t="s">
        <v>1190</v>
      </c>
      <c r="S533" s="564" t="s">
        <v>993</v>
      </c>
      <c r="T533" s="563">
        <v>384</v>
      </c>
      <c r="U533" s="4" t="s">
        <v>1191</v>
      </c>
      <c r="V533" s="4" t="s">
        <v>1192</v>
      </c>
      <c r="W533" s="15">
        <v>384</v>
      </c>
      <c r="X533" s="15">
        <v>384</v>
      </c>
      <c r="Y533" s="22">
        <v>1</v>
      </c>
      <c r="Z533" s="22">
        <v>1</v>
      </c>
      <c r="AA533" s="168" t="s">
        <v>1193</v>
      </c>
      <c r="AB533" s="4" t="s">
        <v>1183</v>
      </c>
      <c r="AC533" s="4" t="s">
        <v>50</v>
      </c>
      <c r="AD533" s="4"/>
      <c r="AE533" s="4"/>
      <c r="AF533" s="4"/>
      <c r="AG533" s="29" t="s">
        <v>1138</v>
      </c>
      <c r="AH533" s="308" t="b">
        <f t="shared" si="8"/>
        <v>0</v>
      </c>
    </row>
    <row r="534" s="356" customFormat="1" ht="204" spans="1:34">
      <c r="A534" s="28">
        <v>531</v>
      </c>
      <c r="B534" s="168" t="s">
        <v>34</v>
      </c>
      <c r="C534" s="168" t="s">
        <v>35</v>
      </c>
      <c r="D534" s="556" t="s">
        <v>82</v>
      </c>
      <c r="E534" s="558" t="s">
        <v>337</v>
      </c>
      <c r="F534" s="557" t="s">
        <v>1188</v>
      </c>
      <c r="G534" s="557" t="s">
        <v>51</v>
      </c>
      <c r="H534" s="557" t="s">
        <v>1194</v>
      </c>
      <c r="I534" s="560"/>
      <c r="J534" s="563"/>
      <c r="K534" s="560"/>
      <c r="L534" s="556">
        <v>55</v>
      </c>
      <c r="M534" s="562">
        <v>45078</v>
      </c>
      <c r="N534" s="502" t="s">
        <v>93</v>
      </c>
      <c r="O534" s="557" t="s">
        <v>42</v>
      </c>
      <c r="P534" s="28" t="s">
        <v>43</v>
      </c>
      <c r="Q534" s="28" t="s">
        <v>991</v>
      </c>
      <c r="R534" s="564" t="s">
        <v>1190</v>
      </c>
      <c r="S534" s="564" t="s">
        <v>993</v>
      </c>
      <c r="T534" s="566">
        <v>55</v>
      </c>
      <c r="U534" s="4" t="s">
        <v>1191</v>
      </c>
      <c r="V534" s="4" t="s">
        <v>1195</v>
      </c>
      <c r="W534" s="15">
        <v>55</v>
      </c>
      <c r="X534" s="15">
        <v>55</v>
      </c>
      <c r="Y534" s="22">
        <v>1</v>
      </c>
      <c r="Z534" s="22">
        <v>1</v>
      </c>
      <c r="AA534" s="168" t="s">
        <v>1193</v>
      </c>
      <c r="AB534" s="4" t="s">
        <v>1185</v>
      </c>
      <c r="AC534" s="4" t="s">
        <v>50</v>
      </c>
      <c r="AD534" s="4"/>
      <c r="AE534" s="4"/>
      <c r="AF534" s="4"/>
      <c r="AG534" s="29" t="s">
        <v>1138</v>
      </c>
      <c r="AH534" s="308" t="b">
        <f t="shared" si="8"/>
        <v>0</v>
      </c>
    </row>
    <row r="535" s="356" customFormat="1" ht="24" spans="1:34">
      <c r="A535" s="28">
        <v>532</v>
      </c>
      <c r="B535" s="168" t="s">
        <v>34</v>
      </c>
      <c r="C535" s="168" t="s">
        <v>35</v>
      </c>
      <c r="D535" s="556" t="s">
        <v>82</v>
      </c>
      <c r="E535" s="558" t="s">
        <v>337</v>
      </c>
      <c r="F535" s="557" t="s">
        <v>1188</v>
      </c>
      <c r="G535" s="556" t="s">
        <v>174</v>
      </c>
      <c r="H535" s="557" t="s">
        <v>1196</v>
      </c>
      <c r="I535" s="560">
        <v>11</v>
      </c>
      <c r="J535" s="563">
        <v>33</v>
      </c>
      <c r="K535" s="560">
        <v>5</v>
      </c>
      <c r="L535" s="556"/>
      <c r="M535" s="562">
        <v>45078</v>
      </c>
      <c r="N535" s="502" t="s">
        <v>93</v>
      </c>
      <c r="O535" s="557" t="s">
        <v>42</v>
      </c>
      <c r="P535" s="28" t="s">
        <v>43</v>
      </c>
      <c r="Q535" s="28" t="s">
        <v>991</v>
      </c>
      <c r="R535" s="564" t="s">
        <v>1190</v>
      </c>
      <c r="S535" s="564" t="s">
        <v>993</v>
      </c>
      <c r="T535" s="563">
        <v>33</v>
      </c>
      <c r="U535" s="4" t="s">
        <v>1197</v>
      </c>
      <c r="V535" s="4" t="s">
        <v>1198</v>
      </c>
      <c r="W535" s="15">
        <v>33</v>
      </c>
      <c r="X535" s="15">
        <v>33</v>
      </c>
      <c r="Y535" s="22">
        <v>1</v>
      </c>
      <c r="Z535" s="22">
        <v>1</v>
      </c>
      <c r="AA535" s="168"/>
      <c r="AB535" s="4" t="s">
        <v>1181</v>
      </c>
      <c r="AC535" s="4" t="s">
        <v>50</v>
      </c>
      <c r="AD535" s="4"/>
      <c r="AE535" s="4"/>
      <c r="AF535" s="4"/>
      <c r="AG535" s="29" t="s">
        <v>1138</v>
      </c>
      <c r="AH535" s="308" t="b">
        <f t="shared" si="8"/>
        <v>0</v>
      </c>
    </row>
    <row r="536" s="356" customFormat="1" ht="132" spans="1:34">
      <c r="A536" s="28">
        <v>533</v>
      </c>
      <c r="B536" s="168" t="s">
        <v>34</v>
      </c>
      <c r="C536" s="168" t="s">
        <v>35</v>
      </c>
      <c r="D536" s="556" t="s">
        <v>82</v>
      </c>
      <c r="E536" s="558" t="s">
        <v>337</v>
      </c>
      <c r="F536" s="556" t="s">
        <v>1199</v>
      </c>
      <c r="G536" s="557" t="s">
        <v>39</v>
      </c>
      <c r="H536" s="557" t="s">
        <v>1200</v>
      </c>
      <c r="I536" s="560">
        <v>79</v>
      </c>
      <c r="J536" s="563">
        <v>381</v>
      </c>
      <c r="K536" s="560">
        <v>12</v>
      </c>
      <c r="L536" s="556"/>
      <c r="M536" s="562">
        <v>45078</v>
      </c>
      <c r="N536" s="502" t="s">
        <v>93</v>
      </c>
      <c r="O536" s="557" t="s">
        <v>42</v>
      </c>
      <c r="P536" s="28" t="s">
        <v>43</v>
      </c>
      <c r="Q536" s="28" t="s">
        <v>991</v>
      </c>
      <c r="R536" s="564" t="s">
        <v>1190</v>
      </c>
      <c r="S536" s="564" t="s">
        <v>993</v>
      </c>
      <c r="T536" s="563">
        <v>381</v>
      </c>
      <c r="U536" s="4" t="s">
        <v>1191</v>
      </c>
      <c r="V536" s="4" t="s">
        <v>1192</v>
      </c>
      <c r="W536" s="15">
        <v>381</v>
      </c>
      <c r="X536" s="15">
        <v>381</v>
      </c>
      <c r="Y536" s="22">
        <v>1</v>
      </c>
      <c r="Z536" s="22">
        <v>1</v>
      </c>
      <c r="AA536" s="168" t="s">
        <v>1193</v>
      </c>
      <c r="AB536" s="4" t="s">
        <v>1182</v>
      </c>
      <c r="AC536" s="4" t="s">
        <v>50</v>
      </c>
      <c r="AD536" s="4"/>
      <c r="AE536" s="4"/>
      <c r="AF536" s="4"/>
      <c r="AG536" s="29" t="s">
        <v>1138</v>
      </c>
      <c r="AH536" s="308" t="b">
        <f t="shared" si="8"/>
        <v>0</v>
      </c>
    </row>
    <row r="537" s="356" customFormat="1" ht="204" spans="1:34">
      <c r="A537" s="28">
        <v>534</v>
      </c>
      <c r="B537" s="168" t="s">
        <v>34</v>
      </c>
      <c r="C537" s="168" t="s">
        <v>35</v>
      </c>
      <c r="D537" s="556" t="s">
        <v>82</v>
      </c>
      <c r="E537" s="558" t="s">
        <v>337</v>
      </c>
      <c r="F537" s="556" t="s">
        <v>1199</v>
      </c>
      <c r="G537" s="557" t="s">
        <v>51</v>
      </c>
      <c r="H537" s="557" t="s">
        <v>1201</v>
      </c>
      <c r="I537" s="560"/>
      <c r="J537" s="563"/>
      <c r="K537" s="560"/>
      <c r="L537" s="556">
        <v>55</v>
      </c>
      <c r="M537" s="562">
        <v>45078</v>
      </c>
      <c r="N537" s="502" t="s">
        <v>93</v>
      </c>
      <c r="O537" s="557" t="s">
        <v>42</v>
      </c>
      <c r="P537" s="28" t="s">
        <v>43</v>
      </c>
      <c r="Q537" s="28" t="s">
        <v>991</v>
      </c>
      <c r="R537" s="564" t="s">
        <v>1190</v>
      </c>
      <c r="S537" s="564" t="s">
        <v>993</v>
      </c>
      <c r="T537" s="566">
        <v>55</v>
      </c>
      <c r="U537" s="4" t="s">
        <v>1191</v>
      </c>
      <c r="V537" s="4" t="s">
        <v>1195</v>
      </c>
      <c r="W537" s="15">
        <v>55</v>
      </c>
      <c r="X537" s="15">
        <v>55</v>
      </c>
      <c r="Y537" s="22">
        <v>1</v>
      </c>
      <c r="Z537" s="22">
        <v>1</v>
      </c>
      <c r="AA537" s="168" t="s">
        <v>1193</v>
      </c>
      <c r="AB537" s="4" t="s">
        <v>1202</v>
      </c>
      <c r="AC537" s="4" t="s">
        <v>50</v>
      </c>
      <c r="AD537" s="4"/>
      <c r="AE537" s="4"/>
      <c r="AF537" s="4"/>
      <c r="AG537" s="29" t="s">
        <v>1138</v>
      </c>
      <c r="AH537" s="308" t="b">
        <f t="shared" si="8"/>
        <v>0</v>
      </c>
    </row>
    <row r="538" s="356" customFormat="1" ht="24" spans="1:34">
      <c r="A538" s="28">
        <v>535</v>
      </c>
      <c r="B538" s="168" t="s">
        <v>34</v>
      </c>
      <c r="C538" s="168" t="s">
        <v>35</v>
      </c>
      <c r="D538" s="556" t="s">
        <v>82</v>
      </c>
      <c r="E538" s="558" t="s">
        <v>337</v>
      </c>
      <c r="F538" s="556" t="s">
        <v>1199</v>
      </c>
      <c r="G538" s="556" t="s">
        <v>174</v>
      </c>
      <c r="H538" s="557" t="s">
        <v>1203</v>
      </c>
      <c r="I538" s="560">
        <v>13</v>
      </c>
      <c r="J538" s="563">
        <v>39</v>
      </c>
      <c r="K538" s="560">
        <v>5</v>
      </c>
      <c r="L538" s="556"/>
      <c r="M538" s="562">
        <v>45078</v>
      </c>
      <c r="N538" s="502" t="s">
        <v>93</v>
      </c>
      <c r="O538" s="557" t="s">
        <v>42</v>
      </c>
      <c r="P538" s="28" t="s">
        <v>43</v>
      </c>
      <c r="Q538" s="28" t="s">
        <v>991</v>
      </c>
      <c r="R538" s="564" t="s">
        <v>1190</v>
      </c>
      <c r="S538" s="564" t="s">
        <v>993</v>
      </c>
      <c r="T538" s="563">
        <v>39</v>
      </c>
      <c r="U538" s="4" t="s">
        <v>1197</v>
      </c>
      <c r="V538" s="4" t="s">
        <v>1198</v>
      </c>
      <c r="W538" s="15">
        <v>39</v>
      </c>
      <c r="X538" s="15">
        <v>39</v>
      </c>
      <c r="Y538" s="22">
        <v>1</v>
      </c>
      <c r="Z538" s="22">
        <v>1</v>
      </c>
      <c r="AA538" s="168"/>
      <c r="AB538" s="4" t="s">
        <v>1181</v>
      </c>
      <c r="AC538" s="4" t="s">
        <v>50</v>
      </c>
      <c r="AD538" s="4"/>
      <c r="AE538" s="4"/>
      <c r="AF538" s="4"/>
      <c r="AG538" s="29" t="s">
        <v>1138</v>
      </c>
      <c r="AH538" s="308" t="b">
        <f t="shared" si="8"/>
        <v>0</v>
      </c>
    </row>
    <row r="539" s="356" customFormat="1" ht="60" spans="1:34">
      <c r="A539" s="28">
        <v>536</v>
      </c>
      <c r="B539" s="168" t="s">
        <v>34</v>
      </c>
      <c r="C539" s="168" t="s">
        <v>35</v>
      </c>
      <c r="D539" s="556" t="s">
        <v>82</v>
      </c>
      <c r="E539" s="556" t="s">
        <v>108</v>
      </c>
      <c r="F539" s="556" t="s">
        <v>1204</v>
      </c>
      <c r="G539" s="557" t="s">
        <v>39</v>
      </c>
      <c r="H539" s="557" t="s">
        <v>1205</v>
      </c>
      <c r="I539" s="560">
        <v>38</v>
      </c>
      <c r="J539" s="563">
        <v>156</v>
      </c>
      <c r="K539" s="556">
        <v>12</v>
      </c>
      <c r="L539" s="556"/>
      <c r="M539" s="562">
        <v>45078</v>
      </c>
      <c r="N539" s="502" t="s">
        <v>93</v>
      </c>
      <c r="O539" s="557" t="s">
        <v>42</v>
      </c>
      <c r="P539" s="28" t="s">
        <v>43</v>
      </c>
      <c r="Q539" s="28" t="s">
        <v>991</v>
      </c>
      <c r="R539" s="564" t="s">
        <v>1206</v>
      </c>
      <c r="S539" s="564" t="s">
        <v>993</v>
      </c>
      <c r="T539" s="563">
        <v>156</v>
      </c>
      <c r="U539" s="4" t="s">
        <v>1207</v>
      </c>
      <c r="V539" s="4" t="s">
        <v>1208</v>
      </c>
      <c r="W539" s="15">
        <v>156</v>
      </c>
      <c r="X539" s="15">
        <v>156</v>
      </c>
      <c r="Y539" s="22">
        <v>1</v>
      </c>
      <c r="Z539" s="22">
        <v>1</v>
      </c>
      <c r="AA539" s="191"/>
      <c r="AB539" s="4" t="s">
        <v>1182</v>
      </c>
      <c r="AC539" s="4" t="s">
        <v>50</v>
      </c>
      <c r="AD539" s="4"/>
      <c r="AE539" s="4"/>
      <c r="AF539" s="4" t="s">
        <v>997</v>
      </c>
      <c r="AG539" s="29" t="s">
        <v>1138</v>
      </c>
      <c r="AH539" s="308" t="b">
        <f t="shared" si="8"/>
        <v>0</v>
      </c>
    </row>
    <row r="540" s="356" customFormat="1" ht="84" spans="1:34">
      <c r="A540" s="28">
        <v>537</v>
      </c>
      <c r="B540" s="168" t="s">
        <v>34</v>
      </c>
      <c r="C540" s="168" t="s">
        <v>35</v>
      </c>
      <c r="D540" s="556" t="s">
        <v>82</v>
      </c>
      <c r="E540" s="556" t="s">
        <v>108</v>
      </c>
      <c r="F540" s="556" t="s">
        <v>1204</v>
      </c>
      <c r="G540" s="557" t="s">
        <v>51</v>
      </c>
      <c r="H540" s="557" t="s">
        <v>1209</v>
      </c>
      <c r="I540" s="556"/>
      <c r="J540" s="556"/>
      <c r="K540" s="556"/>
      <c r="L540" s="557">
        <v>26</v>
      </c>
      <c r="M540" s="562">
        <v>45078</v>
      </c>
      <c r="N540" s="502" t="s">
        <v>93</v>
      </c>
      <c r="O540" s="557" t="s">
        <v>42</v>
      </c>
      <c r="P540" s="28" t="s">
        <v>43</v>
      </c>
      <c r="Q540" s="28" t="s">
        <v>991</v>
      </c>
      <c r="R540" s="564" t="s">
        <v>1206</v>
      </c>
      <c r="S540" s="564" t="s">
        <v>993</v>
      </c>
      <c r="T540" s="565">
        <v>26</v>
      </c>
      <c r="U540" s="4" t="s">
        <v>1210</v>
      </c>
      <c r="V540" s="4" t="s">
        <v>1211</v>
      </c>
      <c r="W540" s="15">
        <v>26</v>
      </c>
      <c r="X540" s="15">
        <v>26</v>
      </c>
      <c r="Y540" s="22">
        <v>1</v>
      </c>
      <c r="Z540" s="22">
        <v>1</v>
      </c>
      <c r="AA540" s="191"/>
      <c r="AB540" s="4" t="s">
        <v>1212</v>
      </c>
      <c r="AC540" s="4" t="s">
        <v>50</v>
      </c>
      <c r="AD540" s="4"/>
      <c r="AE540" s="4"/>
      <c r="AF540" s="4"/>
      <c r="AG540" s="29" t="s">
        <v>1138</v>
      </c>
      <c r="AH540" s="308" t="b">
        <f t="shared" si="8"/>
        <v>0</v>
      </c>
    </row>
    <row r="541" s="356" customFormat="1" ht="24" spans="1:34">
      <c r="A541" s="28">
        <v>538</v>
      </c>
      <c r="B541" s="168" t="s">
        <v>34</v>
      </c>
      <c r="C541" s="168" t="s">
        <v>35</v>
      </c>
      <c r="D541" s="556" t="s">
        <v>82</v>
      </c>
      <c r="E541" s="556" t="s">
        <v>108</v>
      </c>
      <c r="F541" s="556" t="s">
        <v>1204</v>
      </c>
      <c r="G541" s="556" t="s">
        <v>174</v>
      </c>
      <c r="H541" s="557" t="s">
        <v>1213</v>
      </c>
      <c r="I541" s="556">
        <v>3</v>
      </c>
      <c r="J541" s="563">
        <v>9</v>
      </c>
      <c r="K541" s="560">
        <v>5</v>
      </c>
      <c r="L541" s="557"/>
      <c r="M541" s="562">
        <v>45078</v>
      </c>
      <c r="N541" s="502" t="s">
        <v>93</v>
      </c>
      <c r="O541" s="557" t="s">
        <v>42</v>
      </c>
      <c r="P541" s="28" t="s">
        <v>43</v>
      </c>
      <c r="Q541" s="28" t="s">
        <v>991</v>
      </c>
      <c r="R541" s="564" t="s">
        <v>1206</v>
      </c>
      <c r="S541" s="564" t="s">
        <v>993</v>
      </c>
      <c r="T541" s="563">
        <v>9</v>
      </c>
      <c r="U541" s="4" t="s">
        <v>1214</v>
      </c>
      <c r="V541" s="4" t="s">
        <v>1215</v>
      </c>
      <c r="W541" s="15">
        <v>9</v>
      </c>
      <c r="X541" s="15">
        <v>9</v>
      </c>
      <c r="Y541" s="22">
        <v>1</v>
      </c>
      <c r="Z541" s="22">
        <v>1</v>
      </c>
      <c r="AA541" s="191"/>
      <c r="AB541" s="4" t="s">
        <v>1216</v>
      </c>
      <c r="AC541" s="4" t="s">
        <v>50</v>
      </c>
      <c r="AD541" s="4"/>
      <c r="AE541" s="4"/>
      <c r="AF541" s="4" t="s">
        <v>997</v>
      </c>
      <c r="AG541" s="29" t="s">
        <v>1138</v>
      </c>
      <c r="AH541" s="308" t="b">
        <f t="shared" si="8"/>
        <v>0</v>
      </c>
    </row>
    <row r="542" s="356" customFormat="1" ht="72" spans="1:34">
      <c r="A542" s="28">
        <v>539</v>
      </c>
      <c r="B542" s="168" t="s">
        <v>34</v>
      </c>
      <c r="C542" s="168" t="s">
        <v>35</v>
      </c>
      <c r="D542" s="556" t="s">
        <v>82</v>
      </c>
      <c r="E542" s="556" t="s">
        <v>108</v>
      </c>
      <c r="F542" s="556" t="s">
        <v>1217</v>
      </c>
      <c r="G542" s="557" t="s">
        <v>39</v>
      </c>
      <c r="H542" s="557" t="s">
        <v>1218</v>
      </c>
      <c r="I542" s="560">
        <v>39</v>
      </c>
      <c r="J542" s="563">
        <v>156</v>
      </c>
      <c r="K542" s="556">
        <v>12</v>
      </c>
      <c r="L542" s="556"/>
      <c r="M542" s="562">
        <v>45078</v>
      </c>
      <c r="N542" s="502" t="s">
        <v>93</v>
      </c>
      <c r="O542" s="557" t="s">
        <v>42</v>
      </c>
      <c r="P542" s="28" t="s">
        <v>43</v>
      </c>
      <c r="Q542" s="28" t="s">
        <v>991</v>
      </c>
      <c r="R542" s="564" t="s">
        <v>1206</v>
      </c>
      <c r="S542" s="564" t="s">
        <v>993</v>
      </c>
      <c r="T542" s="563">
        <v>156</v>
      </c>
      <c r="U542" s="4" t="s">
        <v>1207</v>
      </c>
      <c r="V542" s="4" t="s">
        <v>1208</v>
      </c>
      <c r="W542" s="15">
        <v>156</v>
      </c>
      <c r="X542" s="15">
        <v>156</v>
      </c>
      <c r="Y542" s="22">
        <v>1</v>
      </c>
      <c r="Z542" s="22">
        <v>1</v>
      </c>
      <c r="AA542" s="191"/>
      <c r="AB542" s="4" t="s">
        <v>1202</v>
      </c>
      <c r="AC542" s="4" t="s">
        <v>50</v>
      </c>
      <c r="AD542" s="4"/>
      <c r="AE542" s="4"/>
      <c r="AF542" s="4" t="s">
        <v>997</v>
      </c>
      <c r="AG542" s="29" t="s">
        <v>1138</v>
      </c>
      <c r="AH542" s="308" t="b">
        <f t="shared" si="8"/>
        <v>0</v>
      </c>
    </row>
    <row r="543" s="356" customFormat="1" ht="84" spans="1:34">
      <c r="A543" s="28">
        <v>540</v>
      </c>
      <c r="B543" s="168" t="s">
        <v>34</v>
      </c>
      <c r="C543" s="168" t="s">
        <v>35</v>
      </c>
      <c r="D543" s="556" t="s">
        <v>82</v>
      </c>
      <c r="E543" s="556" t="s">
        <v>108</v>
      </c>
      <c r="F543" s="556" t="s">
        <v>1217</v>
      </c>
      <c r="G543" s="557" t="s">
        <v>51</v>
      </c>
      <c r="H543" s="557" t="s">
        <v>1219</v>
      </c>
      <c r="I543" s="556"/>
      <c r="J543" s="556"/>
      <c r="K543" s="556"/>
      <c r="L543" s="557">
        <v>26</v>
      </c>
      <c r="M543" s="562">
        <v>45078</v>
      </c>
      <c r="N543" s="502" t="s">
        <v>93</v>
      </c>
      <c r="O543" s="557" t="s">
        <v>42</v>
      </c>
      <c r="P543" s="28" t="s">
        <v>43</v>
      </c>
      <c r="Q543" s="28" t="s">
        <v>991</v>
      </c>
      <c r="R543" s="564" t="s">
        <v>1206</v>
      </c>
      <c r="S543" s="564" t="s">
        <v>993</v>
      </c>
      <c r="T543" s="565">
        <v>26</v>
      </c>
      <c r="U543" s="4" t="s">
        <v>1220</v>
      </c>
      <c r="V543" s="4" t="s">
        <v>1221</v>
      </c>
      <c r="W543" s="15">
        <v>26</v>
      </c>
      <c r="X543" s="15">
        <v>26</v>
      </c>
      <c r="Y543" s="22">
        <v>1</v>
      </c>
      <c r="Z543" s="22">
        <v>1</v>
      </c>
      <c r="AA543" s="191"/>
      <c r="AB543" s="4" t="s">
        <v>1216</v>
      </c>
      <c r="AC543" s="4" t="s">
        <v>50</v>
      </c>
      <c r="AD543" s="4"/>
      <c r="AE543" s="4"/>
      <c r="AF543" s="4" t="s">
        <v>997</v>
      </c>
      <c r="AG543" s="29" t="s">
        <v>1138</v>
      </c>
      <c r="AH543" s="308" t="b">
        <f t="shared" si="8"/>
        <v>0</v>
      </c>
    </row>
    <row r="544" s="356" customFormat="1" ht="24" spans="1:34">
      <c r="A544" s="28">
        <v>541</v>
      </c>
      <c r="B544" s="168" t="s">
        <v>34</v>
      </c>
      <c r="C544" s="168" t="s">
        <v>35</v>
      </c>
      <c r="D544" s="556" t="s">
        <v>82</v>
      </c>
      <c r="E544" s="556" t="s">
        <v>108</v>
      </c>
      <c r="F544" s="556" t="s">
        <v>1217</v>
      </c>
      <c r="G544" s="556" t="s">
        <v>174</v>
      </c>
      <c r="H544" s="557" t="s">
        <v>1222</v>
      </c>
      <c r="I544" s="556">
        <v>2</v>
      </c>
      <c r="J544" s="563">
        <v>6</v>
      </c>
      <c r="K544" s="560">
        <v>5</v>
      </c>
      <c r="L544" s="557"/>
      <c r="M544" s="562">
        <v>45078</v>
      </c>
      <c r="N544" s="502" t="s">
        <v>93</v>
      </c>
      <c r="O544" s="557" t="s">
        <v>42</v>
      </c>
      <c r="P544" s="28" t="s">
        <v>43</v>
      </c>
      <c r="Q544" s="28" t="s">
        <v>991</v>
      </c>
      <c r="R544" s="564" t="s">
        <v>1206</v>
      </c>
      <c r="S544" s="564" t="s">
        <v>993</v>
      </c>
      <c r="T544" s="563">
        <v>6</v>
      </c>
      <c r="U544" s="4" t="s">
        <v>1214</v>
      </c>
      <c r="V544" s="4" t="s">
        <v>1215</v>
      </c>
      <c r="W544" s="15">
        <v>6</v>
      </c>
      <c r="X544" s="15">
        <v>6</v>
      </c>
      <c r="Y544" s="22">
        <v>1</v>
      </c>
      <c r="Z544" s="22">
        <v>1</v>
      </c>
      <c r="AA544" s="191"/>
      <c r="AB544" s="4" t="s">
        <v>1216</v>
      </c>
      <c r="AC544" s="4" t="s">
        <v>50</v>
      </c>
      <c r="AD544" s="4"/>
      <c r="AE544" s="4"/>
      <c r="AF544" s="4" t="s">
        <v>997</v>
      </c>
      <c r="AG544" s="29" t="s">
        <v>1138</v>
      </c>
      <c r="AH544" s="308" t="b">
        <f t="shared" si="8"/>
        <v>0</v>
      </c>
    </row>
    <row r="545" s="356" customFormat="1" ht="36" spans="1:34">
      <c r="A545" s="28">
        <v>542</v>
      </c>
      <c r="B545" s="168" t="s">
        <v>34</v>
      </c>
      <c r="C545" s="168" t="s">
        <v>35</v>
      </c>
      <c r="D545" s="556" t="s">
        <v>82</v>
      </c>
      <c r="E545" s="395" t="s">
        <v>1223</v>
      </c>
      <c r="F545" s="556" t="s">
        <v>1224</v>
      </c>
      <c r="G545" s="557" t="s">
        <v>39</v>
      </c>
      <c r="H545" s="557" t="s">
        <v>1225</v>
      </c>
      <c r="I545" s="560">
        <v>24</v>
      </c>
      <c r="J545" s="563">
        <v>126</v>
      </c>
      <c r="K545" s="556">
        <v>12</v>
      </c>
      <c r="L545" s="556"/>
      <c r="M545" s="555">
        <v>45113</v>
      </c>
      <c r="N545" s="502" t="s">
        <v>165</v>
      </c>
      <c r="O545" s="557" t="s">
        <v>42</v>
      </c>
      <c r="P545" s="28" t="s">
        <v>43</v>
      </c>
      <c r="Q545" s="28" t="s">
        <v>991</v>
      </c>
      <c r="R545" s="564" t="s">
        <v>1226</v>
      </c>
      <c r="S545" s="564" t="s">
        <v>993</v>
      </c>
      <c r="T545" s="563">
        <v>126</v>
      </c>
      <c r="U545" s="4" t="s">
        <v>1227</v>
      </c>
      <c r="V545" s="4" t="s">
        <v>1228</v>
      </c>
      <c r="W545" s="15">
        <v>126</v>
      </c>
      <c r="X545" s="15">
        <v>126</v>
      </c>
      <c r="Y545" s="22">
        <v>1</v>
      </c>
      <c r="Z545" s="22">
        <v>1</v>
      </c>
      <c r="AA545" s="168" t="s">
        <v>1229</v>
      </c>
      <c r="AB545" s="4" t="s">
        <v>1230</v>
      </c>
      <c r="AC545" s="4" t="s">
        <v>50</v>
      </c>
      <c r="AD545" s="4"/>
      <c r="AE545" s="4"/>
      <c r="AF545" s="4"/>
      <c r="AG545" s="29" t="s">
        <v>1138</v>
      </c>
      <c r="AH545" s="308" t="b">
        <f t="shared" si="8"/>
        <v>0</v>
      </c>
    </row>
    <row r="546" s="356" customFormat="1" ht="60" spans="1:34">
      <c r="A546" s="28">
        <v>543</v>
      </c>
      <c r="B546" s="168" t="s">
        <v>34</v>
      </c>
      <c r="C546" s="168" t="s">
        <v>35</v>
      </c>
      <c r="D546" s="556" t="s">
        <v>82</v>
      </c>
      <c r="E546" s="395" t="s">
        <v>1223</v>
      </c>
      <c r="F546" s="556" t="s">
        <v>1224</v>
      </c>
      <c r="G546" s="557" t="s">
        <v>51</v>
      </c>
      <c r="H546" s="557" t="s">
        <v>1231</v>
      </c>
      <c r="I546" s="556"/>
      <c r="J546" s="556"/>
      <c r="K546" s="556"/>
      <c r="L546" s="557">
        <v>18</v>
      </c>
      <c r="M546" s="555">
        <v>45113</v>
      </c>
      <c r="N546" s="502" t="s">
        <v>165</v>
      </c>
      <c r="O546" s="557" t="s">
        <v>42</v>
      </c>
      <c r="P546" s="28" t="s">
        <v>43</v>
      </c>
      <c r="Q546" s="28" t="s">
        <v>991</v>
      </c>
      <c r="R546" s="564" t="s">
        <v>1226</v>
      </c>
      <c r="S546" s="564" t="s">
        <v>993</v>
      </c>
      <c r="T546" s="565">
        <v>18</v>
      </c>
      <c r="U546" s="4" t="s">
        <v>1227</v>
      </c>
      <c r="V546" s="4" t="s">
        <v>1228</v>
      </c>
      <c r="W546" s="15">
        <v>18</v>
      </c>
      <c r="X546" s="15">
        <v>18</v>
      </c>
      <c r="Y546" s="22">
        <v>1</v>
      </c>
      <c r="Z546" s="22">
        <v>1</v>
      </c>
      <c r="AA546" s="168" t="s">
        <v>1229</v>
      </c>
      <c r="AB546" s="4" t="s">
        <v>1232</v>
      </c>
      <c r="AC546" s="4" t="s">
        <v>50</v>
      </c>
      <c r="AD546" s="4"/>
      <c r="AE546" s="4"/>
      <c r="AF546" s="4"/>
      <c r="AG546" s="29" t="s">
        <v>1138</v>
      </c>
      <c r="AH546" s="308" t="b">
        <f t="shared" si="8"/>
        <v>0</v>
      </c>
    </row>
    <row r="547" s="356" customFormat="1" ht="36" spans="1:34">
      <c r="A547" s="28">
        <v>544</v>
      </c>
      <c r="B547" s="168" t="s">
        <v>34</v>
      </c>
      <c r="C547" s="168" t="s">
        <v>35</v>
      </c>
      <c r="D547" s="556" t="s">
        <v>82</v>
      </c>
      <c r="E547" s="395" t="s">
        <v>1223</v>
      </c>
      <c r="F547" s="556" t="s">
        <v>1224</v>
      </c>
      <c r="G547" s="556" t="s">
        <v>174</v>
      </c>
      <c r="H547" s="557" t="s">
        <v>1233</v>
      </c>
      <c r="I547" s="556">
        <v>4</v>
      </c>
      <c r="J547" s="563">
        <v>12</v>
      </c>
      <c r="K547" s="560">
        <v>5</v>
      </c>
      <c r="L547" s="557"/>
      <c r="M547" s="555">
        <v>45113</v>
      </c>
      <c r="N547" s="502" t="s">
        <v>165</v>
      </c>
      <c r="O547" s="557" t="s">
        <v>42</v>
      </c>
      <c r="P547" s="28" t="s">
        <v>43</v>
      </c>
      <c r="Q547" s="28" t="s">
        <v>991</v>
      </c>
      <c r="R547" s="564" t="s">
        <v>1226</v>
      </c>
      <c r="S547" s="564" t="s">
        <v>993</v>
      </c>
      <c r="T547" s="563">
        <v>12</v>
      </c>
      <c r="U547" s="4" t="s">
        <v>1227</v>
      </c>
      <c r="V547" s="4" t="s">
        <v>1228</v>
      </c>
      <c r="W547" s="15">
        <v>12</v>
      </c>
      <c r="X547" s="15">
        <v>12</v>
      </c>
      <c r="Y547" s="22">
        <v>1</v>
      </c>
      <c r="Z547" s="22">
        <v>1</v>
      </c>
      <c r="AA547" s="168" t="s">
        <v>1229</v>
      </c>
      <c r="AB547" s="4" t="s">
        <v>1234</v>
      </c>
      <c r="AC547" s="4" t="s">
        <v>50</v>
      </c>
      <c r="AD547" s="4"/>
      <c r="AE547" s="4"/>
      <c r="AF547" s="4"/>
      <c r="AG547" s="29" t="s">
        <v>1138</v>
      </c>
      <c r="AH547" s="308" t="b">
        <f t="shared" si="8"/>
        <v>0</v>
      </c>
    </row>
    <row r="548" s="356" customFormat="1" ht="48" spans="1:34">
      <c r="A548" s="28">
        <v>545</v>
      </c>
      <c r="B548" s="168" t="s">
        <v>34</v>
      </c>
      <c r="C548" s="168" t="s">
        <v>35</v>
      </c>
      <c r="D548" s="556" t="s">
        <v>82</v>
      </c>
      <c r="E548" s="395" t="s">
        <v>1223</v>
      </c>
      <c r="F548" s="556" t="s">
        <v>1235</v>
      </c>
      <c r="G548" s="557" t="s">
        <v>39</v>
      </c>
      <c r="H548" s="557" t="s">
        <v>1236</v>
      </c>
      <c r="I548" s="560">
        <v>24</v>
      </c>
      <c r="J548" s="563">
        <v>111</v>
      </c>
      <c r="K548" s="556">
        <v>12</v>
      </c>
      <c r="L548" s="556"/>
      <c r="M548" s="555">
        <v>45113</v>
      </c>
      <c r="N548" s="502" t="s">
        <v>165</v>
      </c>
      <c r="O548" s="557" t="s">
        <v>42</v>
      </c>
      <c r="P548" s="28" t="s">
        <v>43</v>
      </c>
      <c r="Q548" s="28" t="s">
        <v>991</v>
      </c>
      <c r="R548" s="564" t="s">
        <v>1226</v>
      </c>
      <c r="S548" s="564" t="s">
        <v>993</v>
      </c>
      <c r="T548" s="563">
        <v>111</v>
      </c>
      <c r="U548" s="4" t="s">
        <v>1227</v>
      </c>
      <c r="V548" s="4" t="s">
        <v>1228</v>
      </c>
      <c r="W548" s="15">
        <v>111</v>
      </c>
      <c r="X548" s="15">
        <v>111</v>
      </c>
      <c r="Y548" s="22">
        <v>1</v>
      </c>
      <c r="Z548" s="22">
        <v>1</v>
      </c>
      <c r="AA548" s="168" t="s">
        <v>1229</v>
      </c>
      <c r="AB548" s="4" t="s">
        <v>1237</v>
      </c>
      <c r="AC548" s="4" t="s">
        <v>50</v>
      </c>
      <c r="AD548" s="4"/>
      <c r="AE548" s="4"/>
      <c r="AF548" s="4"/>
      <c r="AG548" s="29" t="s">
        <v>1138</v>
      </c>
      <c r="AH548" s="308" t="b">
        <f t="shared" si="8"/>
        <v>0</v>
      </c>
    </row>
    <row r="549" s="356" customFormat="1" ht="60" spans="1:34">
      <c r="A549" s="28">
        <v>546</v>
      </c>
      <c r="B549" s="168" t="s">
        <v>34</v>
      </c>
      <c r="C549" s="168" t="s">
        <v>35</v>
      </c>
      <c r="D549" s="556" t="s">
        <v>82</v>
      </c>
      <c r="E549" s="395" t="s">
        <v>1223</v>
      </c>
      <c r="F549" s="556" t="s">
        <v>1235</v>
      </c>
      <c r="G549" s="557" t="s">
        <v>51</v>
      </c>
      <c r="H549" s="557" t="s">
        <v>1238</v>
      </c>
      <c r="I549" s="556"/>
      <c r="J549" s="556"/>
      <c r="K549" s="556"/>
      <c r="L549" s="557">
        <v>18</v>
      </c>
      <c r="M549" s="555">
        <v>45113</v>
      </c>
      <c r="N549" s="502" t="s">
        <v>165</v>
      </c>
      <c r="O549" s="557" t="s">
        <v>42</v>
      </c>
      <c r="P549" s="28" t="s">
        <v>43</v>
      </c>
      <c r="Q549" s="28" t="s">
        <v>991</v>
      </c>
      <c r="R549" s="564" t="s">
        <v>1226</v>
      </c>
      <c r="S549" s="564" t="s">
        <v>993</v>
      </c>
      <c r="T549" s="565">
        <v>18</v>
      </c>
      <c r="U549" s="4" t="s">
        <v>1227</v>
      </c>
      <c r="V549" s="4" t="s">
        <v>1228</v>
      </c>
      <c r="W549" s="15">
        <v>18</v>
      </c>
      <c r="X549" s="15">
        <v>18</v>
      </c>
      <c r="Y549" s="22">
        <v>1</v>
      </c>
      <c r="Z549" s="22">
        <v>1</v>
      </c>
      <c r="AA549" s="168" t="s">
        <v>1229</v>
      </c>
      <c r="AB549" s="4" t="s">
        <v>1239</v>
      </c>
      <c r="AC549" s="4" t="s">
        <v>50</v>
      </c>
      <c r="AD549" s="4"/>
      <c r="AE549" s="4"/>
      <c r="AF549" s="4"/>
      <c r="AG549" s="29" t="s">
        <v>1138</v>
      </c>
      <c r="AH549" s="308" t="b">
        <f t="shared" si="8"/>
        <v>0</v>
      </c>
    </row>
    <row r="550" s="356" customFormat="1" ht="36" spans="1:34">
      <c r="A550" s="28">
        <v>547</v>
      </c>
      <c r="B550" s="168" t="s">
        <v>34</v>
      </c>
      <c r="C550" s="168" t="s">
        <v>35</v>
      </c>
      <c r="D550" s="556" t="s">
        <v>82</v>
      </c>
      <c r="E550" s="395" t="s">
        <v>1223</v>
      </c>
      <c r="F550" s="556" t="s">
        <v>1235</v>
      </c>
      <c r="G550" s="556" t="s">
        <v>174</v>
      </c>
      <c r="H550" s="557" t="s">
        <v>1240</v>
      </c>
      <c r="I550" s="556">
        <v>5</v>
      </c>
      <c r="J550" s="563">
        <v>15</v>
      </c>
      <c r="K550" s="560">
        <v>5</v>
      </c>
      <c r="L550" s="557"/>
      <c r="M550" s="555">
        <v>45113</v>
      </c>
      <c r="N550" s="502" t="s">
        <v>165</v>
      </c>
      <c r="O550" s="557" t="s">
        <v>42</v>
      </c>
      <c r="P550" s="28" t="s">
        <v>43</v>
      </c>
      <c r="Q550" s="28" t="s">
        <v>991</v>
      </c>
      <c r="R550" s="564" t="s">
        <v>1226</v>
      </c>
      <c r="S550" s="564" t="s">
        <v>993</v>
      </c>
      <c r="T550" s="563">
        <v>15</v>
      </c>
      <c r="U550" s="4" t="s">
        <v>1227</v>
      </c>
      <c r="V550" s="4" t="s">
        <v>1228</v>
      </c>
      <c r="W550" s="15">
        <v>15</v>
      </c>
      <c r="X550" s="15">
        <v>15</v>
      </c>
      <c r="Y550" s="22">
        <v>1</v>
      </c>
      <c r="Z550" s="22">
        <v>1</v>
      </c>
      <c r="AA550" s="168" t="s">
        <v>1229</v>
      </c>
      <c r="AB550" s="4" t="s">
        <v>1241</v>
      </c>
      <c r="AC550" s="4" t="s">
        <v>50</v>
      </c>
      <c r="AD550" s="4"/>
      <c r="AE550" s="4"/>
      <c r="AF550" s="4"/>
      <c r="AG550" s="29" t="s">
        <v>1138</v>
      </c>
      <c r="AH550" s="308" t="b">
        <f t="shared" si="8"/>
        <v>0</v>
      </c>
    </row>
    <row r="551" s="356" customFormat="1" ht="96" spans="1:34">
      <c r="A551" s="28">
        <v>548</v>
      </c>
      <c r="B551" s="168" t="s">
        <v>34</v>
      </c>
      <c r="C551" s="168" t="s">
        <v>35</v>
      </c>
      <c r="D551" s="556" t="s">
        <v>82</v>
      </c>
      <c r="E551" s="556" t="s">
        <v>108</v>
      </c>
      <c r="F551" s="556" t="s">
        <v>1242</v>
      </c>
      <c r="G551" s="557" t="s">
        <v>39</v>
      </c>
      <c r="H551" s="557" t="s">
        <v>1243</v>
      </c>
      <c r="I551" s="560">
        <v>60</v>
      </c>
      <c r="J551" s="563">
        <v>228</v>
      </c>
      <c r="K551" s="556">
        <v>10</v>
      </c>
      <c r="L551" s="556"/>
      <c r="M551" s="562">
        <v>45078</v>
      </c>
      <c r="N551" s="502" t="s">
        <v>93</v>
      </c>
      <c r="O551" s="557" t="s">
        <v>42</v>
      </c>
      <c r="P551" s="28" t="s">
        <v>43</v>
      </c>
      <c r="Q551" s="28" t="s">
        <v>991</v>
      </c>
      <c r="R551" s="564" t="s">
        <v>1244</v>
      </c>
      <c r="S551" s="564" t="s">
        <v>993</v>
      </c>
      <c r="T551" s="563">
        <v>228</v>
      </c>
      <c r="U551" s="4" t="s">
        <v>1245</v>
      </c>
      <c r="V551" s="4" t="s">
        <v>1246</v>
      </c>
      <c r="W551" s="15">
        <v>228</v>
      </c>
      <c r="X551" s="15">
        <v>228</v>
      </c>
      <c r="Y551" s="22">
        <v>1</v>
      </c>
      <c r="Z551" s="22">
        <v>1</v>
      </c>
      <c r="AA551" s="168" t="s">
        <v>1193</v>
      </c>
      <c r="AB551" s="4" t="s">
        <v>1185</v>
      </c>
      <c r="AC551" s="4" t="s">
        <v>50</v>
      </c>
      <c r="AD551" s="4"/>
      <c r="AE551" s="4"/>
      <c r="AF551" s="4"/>
      <c r="AG551" s="29" t="s">
        <v>1138</v>
      </c>
      <c r="AH551" s="308" t="b">
        <f t="shared" si="8"/>
        <v>0</v>
      </c>
    </row>
    <row r="552" s="356" customFormat="1" ht="180" spans="1:34">
      <c r="A552" s="28">
        <v>549</v>
      </c>
      <c r="B552" s="168" t="s">
        <v>34</v>
      </c>
      <c r="C552" s="168" t="s">
        <v>35</v>
      </c>
      <c r="D552" s="556" t="s">
        <v>82</v>
      </c>
      <c r="E552" s="556" t="s">
        <v>108</v>
      </c>
      <c r="F552" s="556" t="s">
        <v>1242</v>
      </c>
      <c r="G552" s="557" t="s">
        <v>51</v>
      </c>
      <c r="H552" s="557" t="s">
        <v>1247</v>
      </c>
      <c r="I552" s="556"/>
      <c r="J552" s="556"/>
      <c r="K552" s="556"/>
      <c r="L552" s="557">
        <v>31</v>
      </c>
      <c r="M552" s="562">
        <v>45078</v>
      </c>
      <c r="N552" s="502" t="s">
        <v>93</v>
      </c>
      <c r="O552" s="557" t="s">
        <v>42</v>
      </c>
      <c r="P552" s="28" t="s">
        <v>43</v>
      </c>
      <c r="Q552" s="28" t="s">
        <v>991</v>
      </c>
      <c r="R552" s="564" t="s">
        <v>1244</v>
      </c>
      <c r="S552" s="564" t="s">
        <v>993</v>
      </c>
      <c r="T552" s="565">
        <v>31</v>
      </c>
      <c r="U552" s="4" t="s">
        <v>1248</v>
      </c>
      <c r="V552" s="4" t="s">
        <v>1249</v>
      </c>
      <c r="W552" s="15">
        <v>31</v>
      </c>
      <c r="X552" s="15">
        <v>31</v>
      </c>
      <c r="Y552" s="22">
        <v>1</v>
      </c>
      <c r="Z552" s="22">
        <v>1</v>
      </c>
      <c r="AA552" s="168" t="s">
        <v>1193</v>
      </c>
      <c r="AB552" s="4" t="s">
        <v>1250</v>
      </c>
      <c r="AC552" s="4" t="s">
        <v>50</v>
      </c>
      <c r="AD552" s="4"/>
      <c r="AE552" s="4"/>
      <c r="AF552" s="4"/>
      <c r="AG552" s="29" t="s">
        <v>1138</v>
      </c>
      <c r="AH552" s="308" t="b">
        <f t="shared" si="8"/>
        <v>0</v>
      </c>
    </row>
    <row r="553" s="356" customFormat="1" ht="24" spans="1:34">
      <c r="A553" s="28">
        <v>550</v>
      </c>
      <c r="B553" s="168" t="s">
        <v>34</v>
      </c>
      <c r="C553" s="168" t="s">
        <v>35</v>
      </c>
      <c r="D553" s="556" t="s">
        <v>82</v>
      </c>
      <c r="E553" s="556" t="s">
        <v>108</v>
      </c>
      <c r="F553" s="556" t="s">
        <v>1242</v>
      </c>
      <c r="G553" s="556" t="s">
        <v>174</v>
      </c>
      <c r="H553" s="557" t="s">
        <v>1251</v>
      </c>
      <c r="I553" s="556">
        <v>8</v>
      </c>
      <c r="J553" s="563">
        <v>24</v>
      </c>
      <c r="K553" s="560">
        <v>5</v>
      </c>
      <c r="L553" s="557"/>
      <c r="M553" s="562">
        <v>45078</v>
      </c>
      <c r="N553" s="502" t="s">
        <v>93</v>
      </c>
      <c r="O553" s="557" t="s">
        <v>42</v>
      </c>
      <c r="P553" s="28" t="s">
        <v>43</v>
      </c>
      <c r="Q553" s="28" t="s">
        <v>991</v>
      </c>
      <c r="R553" s="564" t="s">
        <v>1244</v>
      </c>
      <c r="S553" s="564" t="s">
        <v>993</v>
      </c>
      <c r="T553" s="563">
        <v>24</v>
      </c>
      <c r="U553" s="4" t="s">
        <v>1252</v>
      </c>
      <c r="V553" s="4" t="s">
        <v>1253</v>
      </c>
      <c r="W553" s="15">
        <v>24</v>
      </c>
      <c r="X553" s="15">
        <v>24</v>
      </c>
      <c r="Y553" s="22">
        <v>1</v>
      </c>
      <c r="Z553" s="22">
        <v>1</v>
      </c>
      <c r="AA553" s="168"/>
      <c r="AB553" s="4" t="s">
        <v>1254</v>
      </c>
      <c r="AC553" s="4" t="s">
        <v>50</v>
      </c>
      <c r="AD553" s="4"/>
      <c r="AE553" s="4"/>
      <c r="AF553" s="4"/>
      <c r="AG553" s="29" t="s">
        <v>1138</v>
      </c>
      <c r="AH553" s="308" t="b">
        <f t="shared" si="8"/>
        <v>0</v>
      </c>
    </row>
    <row r="554" s="356" customFormat="1" ht="96" spans="1:34">
      <c r="A554" s="28">
        <v>551</v>
      </c>
      <c r="B554" s="168" t="s">
        <v>34</v>
      </c>
      <c r="C554" s="168" t="s">
        <v>35</v>
      </c>
      <c r="D554" s="556" t="s">
        <v>82</v>
      </c>
      <c r="E554" s="556" t="s">
        <v>108</v>
      </c>
      <c r="F554" s="556" t="s">
        <v>1255</v>
      </c>
      <c r="G554" s="557" t="s">
        <v>39</v>
      </c>
      <c r="H554" s="557" t="s">
        <v>1256</v>
      </c>
      <c r="I554" s="560">
        <v>61</v>
      </c>
      <c r="J554" s="563">
        <v>216</v>
      </c>
      <c r="K554" s="556">
        <v>10</v>
      </c>
      <c r="L554" s="556"/>
      <c r="M554" s="562">
        <v>45078</v>
      </c>
      <c r="N554" s="502" t="s">
        <v>93</v>
      </c>
      <c r="O554" s="557" t="s">
        <v>42</v>
      </c>
      <c r="P554" s="28" t="s">
        <v>43</v>
      </c>
      <c r="Q554" s="28" t="s">
        <v>991</v>
      </c>
      <c r="R554" s="564" t="s">
        <v>1244</v>
      </c>
      <c r="S554" s="564" t="s">
        <v>993</v>
      </c>
      <c r="T554" s="563">
        <v>216</v>
      </c>
      <c r="U554" s="4" t="s">
        <v>1245</v>
      </c>
      <c r="V554" s="4" t="s">
        <v>1246</v>
      </c>
      <c r="W554" s="15">
        <v>216</v>
      </c>
      <c r="X554" s="15">
        <v>216</v>
      </c>
      <c r="Y554" s="22">
        <v>1</v>
      </c>
      <c r="Z554" s="22">
        <v>1</v>
      </c>
      <c r="AA554" s="168" t="s">
        <v>1193</v>
      </c>
      <c r="AB554" s="4" t="s">
        <v>1257</v>
      </c>
      <c r="AC554" s="4" t="s">
        <v>50</v>
      </c>
      <c r="AD554" s="4"/>
      <c r="AE554" s="4"/>
      <c r="AF554" s="4"/>
      <c r="AG554" s="29" t="s">
        <v>1138</v>
      </c>
      <c r="AH554" s="308" t="b">
        <f t="shared" si="8"/>
        <v>0</v>
      </c>
    </row>
    <row r="555" s="356" customFormat="1" ht="180" spans="1:34">
      <c r="A555" s="28">
        <v>552</v>
      </c>
      <c r="B555" s="168" t="s">
        <v>34</v>
      </c>
      <c r="C555" s="168" t="s">
        <v>35</v>
      </c>
      <c r="D555" s="556" t="s">
        <v>82</v>
      </c>
      <c r="E555" s="556" t="s">
        <v>108</v>
      </c>
      <c r="F555" s="556" t="s">
        <v>1255</v>
      </c>
      <c r="G555" s="557" t="s">
        <v>51</v>
      </c>
      <c r="H555" s="557" t="s">
        <v>1258</v>
      </c>
      <c r="I555" s="556"/>
      <c r="J555" s="556"/>
      <c r="K555" s="556"/>
      <c r="L555" s="557">
        <v>31</v>
      </c>
      <c r="M555" s="562">
        <v>45078</v>
      </c>
      <c r="N555" s="502" t="s">
        <v>93</v>
      </c>
      <c r="O555" s="557" t="s">
        <v>42</v>
      </c>
      <c r="P555" s="28" t="s">
        <v>43</v>
      </c>
      <c r="Q555" s="28" t="s">
        <v>991</v>
      </c>
      <c r="R555" s="564" t="s">
        <v>1244</v>
      </c>
      <c r="S555" s="564" t="s">
        <v>993</v>
      </c>
      <c r="T555" s="565">
        <v>31</v>
      </c>
      <c r="U555" s="4" t="s">
        <v>1248</v>
      </c>
      <c r="V555" s="4" t="s">
        <v>1249</v>
      </c>
      <c r="W555" s="15">
        <v>31</v>
      </c>
      <c r="X555" s="15">
        <v>31</v>
      </c>
      <c r="Y555" s="22">
        <v>1</v>
      </c>
      <c r="Z555" s="22">
        <v>1</v>
      </c>
      <c r="AA555" s="168" t="s">
        <v>1193</v>
      </c>
      <c r="AB555" s="4" t="s">
        <v>1259</v>
      </c>
      <c r="AC555" s="4" t="s">
        <v>50</v>
      </c>
      <c r="AD555" s="4"/>
      <c r="AE555" s="4"/>
      <c r="AF555" s="4"/>
      <c r="AG555" s="29" t="s">
        <v>1138</v>
      </c>
      <c r="AH555" s="308" t="b">
        <f t="shared" si="8"/>
        <v>0</v>
      </c>
    </row>
    <row r="556" s="356" customFormat="1" ht="24" spans="1:34">
      <c r="A556" s="28">
        <v>553</v>
      </c>
      <c r="B556" s="168" t="s">
        <v>34</v>
      </c>
      <c r="C556" s="168" t="s">
        <v>35</v>
      </c>
      <c r="D556" s="556" t="s">
        <v>82</v>
      </c>
      <c r="E556" s="556" t="s">
        <v>108</v>
      </c>
      <c r="F556" s="556" t="s">
        <v>1255</v>
      </c>
      <c r="G556" s="556" t="s">
        <v>174</v>
      </c>
      <c r="H556" s="557" t="s">
        <v>1260</v>
      </c>
      <c r="I556" s="556">
        <v>10</v>
      </c>
      <c r="J556" s="563">
        <v>30</v>
      </c>
      <c r="K556" s="560">
        <v>5</v>
      </c>
      <c r="L556" s="557"/>
      <c r="M556" s="562">
        <v>45078</v>
      </c>
      <c r="N556" s="502" t="s">
        <v>93</v>
      </c>
      <c r="O556" s="557" t="s">
        <v>42</v>
      </c>
      <c r="P556" s="28" t="s">
        <v>43</v>
      </c>
      <c r="Q556" s="28" t="s">
        <v>991</v>
      </c>
      <c r="R556" s="564" t="s">
        <v>1244</v>
      </c>
      <c r="S556" s="564" t="s">
        <v>993</v>
      </c>
      <c r="T556" s="563">
        <v>30</v>
      </c>
      <c r="U556" s="4" t="s">
        <v>1252</v>
      </c>
      <c r="V556" s="4" t="s">
        <v>1253</v>
      </c>
      <c r="W556" s="15">
        <v>30</v>
      </c>
      <c r="X556" s="15">
        <v>30</v>
      </c>
      <c r="Y556" s="22">
        <v>1</v>
      </c>
      <c r="Z556" s="22">
        <v>1</v>
      </c>
      <c r="AA556" s="168"/>
      <c r="AB556" s="4" t="s">
        <v>1259</v>
      </c>
      <c r="AC556" s="4" t="s">
        <v>50</v>
      </c>
      <c r="AD556" s="4"/>
      <c r="AE556" s="4"/>
      <c r="AF556" s="4"/>
      <c r="AG556" s="29" t="s">
        <v>1138</v>
      </c>
      <c r="AH556" s="308" t="b">
        <f t="shared" si="8"/>
        <v>0</v>
      </c>
    </row>
    <row r="557" s="356" customFormat="1" ht="48" spans="1:34">
      <c r="A557" s="28">
        <v>554</v>
      </c>
      <c r="B557" s="168" t="s">
        <v>34</v>
      </c>
      <c r="C557" s="168" t="s">
        <v>35</v>
      </c>
      <c r="D557" s="556" t="s">
        <v>82</v>
      </c>
      <c r="E557" s="556" t="s">
        <v>108</v>
      </c>
      <c r="F557" s="559" t="s">
        <v>1261</v>
      </c>
      <c r="G557" s="557" t="s">
        <v>39</v>
      </c>
      <c r="H557" s="557" t="s">
        <v>1262</v>
      </c>
      <c r="I557" s="560">
        <v>4</v>
      </c>
      <c r="J557" s="563">
        <v>11</v>
      </c>
      <c r="K557" s="556">
        <v>11</v>
      </c>
      <c r="L557" s="556"/>
      <c r="M557" s="562">
        <v>45078</v>
      </c>
      <c r="N557" s="502" t="s">
        <v>93</v>
      </c>
      <c r="O557" s="557" t="s">
        <v>42</v>
      </c>
      <c r="P557" s="28" t="s">
        <v>43</v>
      </c>
      <c r="Q557" s="28" t="s">
        <v>991</v>
      </c>
      <c r="R557" s="564" t="s">
        <v>1244</v>
      </c>
      <c r="S557" s="564" t="s">
        <v>993</v>
      </c>
      <c r="T557" s="563">
        <v>11</v>
      </c>
      <c r="U557" s="4" t="s">
        <v>1245</v>
      </c>
      <c r="V557" s="4" t="s">
        <v>1246</v>
      </c>
      <c r="W557" s="15">
        <v>11</v>
      </c>
      <c r="X557" s="15">
        <v>11</v>
      </c>
      <c r="Y557" s="22">
        <v>1</v>
      </c>
      <c r="Z557" s="22">
        <v>1</v>
      </c>
      <c r="AA557" s="168" t="s">
        <v>1193</v>
      </c>
      <c r="AB557" s="4" t="s">
        <v>1263</v>
      </c>
      <c r="AC557" s="4" t="s">
        <v>50</v>
      </c>
      <c r="AD557" s="4"/>
      <c r="AE557" s="4"/>
      <c r="AF557" s="4"/>
      <c r="AG557" s="29" t="s">
        <v>1138</v>
      </c>
      <c r="AH557" s="308" t="b">
        <f t="shared" si="8"/>
        <v>0</v>
      </c>
    </row>
    <row r="558" s="356" customFormat="1" ht="96" spans="1:34">
      <c r="A558" s="28">
        <v>555</v>
      </c>
      <c r="B558" s="168" t="s">
        <v>34</v>
      </c>
      <c r="C558" s="168" t="s">
        <v>35</v>
      </c>
      <c r="D558" s="556" t="s">
        <v>82</v>
      </c>
      <c r="E558" s="556" t="s">
        <v>108</v>
      </c>
      <c r="F558" s="559" t="s">
        <v>1261</v>
      </c>
      <c r="G558" s="557" t="s">
        <v>51</v>
      </c>
      <c r="H558" s="557" t="s">
        <v>1264</v>
      </c>
      <c r="I558" s="556"/>
      <c r="J558" s="556"/>
      <c r="K558" s="556"/>
      <c r="L558" s="557">
        <v>8</v>
      </c>
      <c r="M558" s="562">
        <v>45078</v>
      </c>
      <c r="N558" s="502" t="s">
        <v>93</v>
      </c>
      <c r="O558" s="557" t="s">
        <v>42</v>
      </c>
      <c r="P558" s="28" t="s">
        <v>43</v>
      </c>
      <c r="Q558" s="28" t="s">
        <v>991</v>
      </c>
      <c r="R558" s="564" t="s">
        <v>1244</v>
      </c>
      <c r="S558" s="564" t="s">
        <v>993</v>
      </c>
      <c r="T558" s="565">
        <v>8</v>
      </c>
      <c r="U558" s="4" t="s">
        <v>1248</v>
      </c>
      <c r="V558" s="4" t="s">
        <v>1249</v>
      </c>
      <c r="W558" s="15">
        <v>8</v>
      </c>
      <c r="X558" s="15">
        <v>8</v>
      </c>
      <c r="Y558" s="22">
        <v>1</v>
      </c>
      <c r="Z558" s="22">
        <v>1</v>
      </c>
      <c r="AA558" s="168" t="s">
        <v>1193</v>
      </c>
      <c r="AB558" s="4" t="s">
        <v>1259</v>
      </c>
      <c r="AC558" s="4" t="s">
        <v>50</v>
      </c>
      <c r="AD558" s="4"/>
      <c r="AE558" s="4"/>
      <c r="AF558" s="4"/>
      <c r="AG558" s="29" t="s">
        <v>1138</v>
      </c>
      <c r="AH558" s="308" t="b">
        <f t="shared" si="8"/>
        <v>0</v>
      </c>
    </row>
    <row r="559" s="356" customFormat="1" ht="24" spans="1:34">
      <c r="A559" s="28">
        <v>556</v>
      </c>
      <c r="B559" s="168" t="s">
        <v>34</v>
      </c>
      <c r="C559" s="168" t="s">
        <v>35</v>
      </c>
      <c r="D559" s="556" t="s">
        <v>82</v>
      </c>
      <c r="E559" s="556" t="s">
        <v>108</v>
      </c>
      <c r="F559" s="559" t="s">
        <v>1261</v>
      </c>
      <c r="G559" s="556" t="s">
        <v>174</v>
      </c>
      <c r="H559" s="557" t="s">
        <v>1265</v>
      </c>
      <c r="I559" s="556">
        <v>9</v>
      </c>
      <c r="J559" s="563">
        <v>27</v>
      </c>
      <c r="K559" s="560">
        <v>5</v>
      </c>
      <c r="L559" s="557"/>
      <c r="M559" s="562">
        <v>45078</v>
      </c>
      <c r="N559" s="502" t="s">
        <v>93</v>
      </c>
      <c r="O559" s="557" t="s">
        <v>42</v>
      </c>
      <c r="P559" s="28" t="s">
        <v>43</v>
      </c>
      <c r="Q559" s="28" t="s">
        <v>991</v>
      </c>
      <c r="R559" s="564" t="s">
        <v>1244</v>
      </c>
      <c r="S559" s="564" t="s">
        <v>993</v>
      </c>
      <c r="T559" s="563">
        <v>27</v>
      </c>
      <c r="U559" s="4" t="s">
        <v>1266</v>
      </c>
      <c r="V559" s="4" t="s">
        <v>1267</v>
      </c>
      <c r="W559" s="15">
        <v>27</v>
      </c>
      <c r="X559" s="15">
        <v>27</v>
      </c>
      <c r="Y559" s="22">
        <v>1</v>
      </c>
      <c r="Z559" s="22">
        <v>1</v>
      </c>
      <c r="AA559" s="168"/>
      <c r="AB559" s="4" t="s">
        <v>1259</v>
      </c>
      <c r="AC559" s="4" t="s">
        <v>50</v>
      </c>
      <c r="AD559" s="4"/>
      <c r="AE559" s="4"/>
      <c r="AF559" s="4"/>
      <c r="AG559" s="29" t="s">
        <v>1138</v>
      </c>
      <c r="AH559" s="308" t="b">
        <f t="shared" si="8"/>
        <v>0</v>
      </c>
    </row>
    <row r="560" s="356" customFormat="1" ht="72" spans="1:34">
      <c r="A560" s="28">
        <v>557</v>
      </c>
      <c r="B560" s="168" t="s">
        <v>34</v>
      </c>
      <c r="C560" s="168" t="s">
        <v>35</v>
      </c>
      <c r="D560" s="556" t="s">
        <v>82</v>
      </c>
      <c r="E560" s="556" t="s">
        <v>108</v>
      </c>
      <c r="F560" s="559" t="s">
        <v>1268</v>
      </c>
      <c r="G560" s="557" t="s">
        <v>39</v>
      </c>
      <c r="H560" s="557" t="s">
        <v>1269</v>
      </c>
      <c r="I560" s="560">
        <v>39</v>
      </c>
      <c r="J560" s="563">
        <v>204</v>
      </c>
      <c r="K560" s="556">
        <v>5</v>
      </c>
      <c r="L560" s="556"/>
      <c r="M560" s="562">
        <v>45078</v>
      </c>
      <c r="N560" s="502" t="s">
        <v>93</v>
      </c>
      <c r="O560" s="557" t="s">
        <v>42</v>
      </c>
      <c r="P560" s="28" t="s">
        <v>43</v>
      </c>
      <c r="Q560" s="28" t="s">
        <v>991</v>
      </c>
      <c r="R560" s="564" t="s">
        <v>1270</v>
      </c>
      <c r="S560" s="564" t="s">
        <v>993</v>
      </c>
      <c r="T560" s="563">
        <v>204</v>
      </c>
      <c r="U560" s="4" t="s">
        <v>1271</v>
      </c>
      <c r="V560" s="4" t="s">
        <v>1272</v>
      </c>
      <c r="W560" s="15">
        <v>204</v>
      </c>
      <c r="X560" s="15">
        <v>204</v>
      </c>
      <c r="Y560" s="22">
        <v>1</v>
      </c>
      <c r="Z560" s="22">
        <v>1</v>
      </c>
      <c r="AA560" s="191"/>
      <c r="AB560" s="4" t="s">
        <v>1259</v>
      </c>
      <c r="AC560" s="4" t="s">
        <v>50</v>
      </c>
      <c r="AD560" s="4"/>
      <c r="AE560" s="4"/>
      <c r="AF560" s="4" t="s">
        <v>997</v>
      </c>
      <c r="AG560" s="29" t="s">
        <v>1138</v>
      </c>
      <c r="AH560" s="308" t="b">
        <f t="shared" si="8"/>
        <v>0</v>
      </c>
    </row>
    <row r="561" s="356" customFormat="1" ht="48" spans="1:34">
      <c r="A561" s="28">
        <v>558</v>
      </c>
      <c r="B561" s="168" t="s">
        <v>34</v>
      </c>
      <c r="C561" s="168" t="s">
        <v>35</v>
      </c>
      <c r="D561" s="556" t="s">
        <v>82</v>
      </c>
      <c r="E561" s="556" t="s">
        <v>108</v>
      </c>
      <c r="F561" s="559" t="s">
        <v>1268</v>
      </c>
      <c r="G561" s="557" t="s">
        <v>51</v>
      </c>
      <c r="H561" s="557" t="s">
        <v>1273</v>
      </c>
      <c r="I561" s="556"/>
      <c r="J561" s="556"/>
      <c r="K561" s="556"/>
      <c r="L561" s="557">
        <v>29</v>
      </c>
      <c r="M561" s="562">
        <v>45078</v>
      </c>
      <c r="N561" s="502" t="s">
        <v>93</v>
      </c>
      <c r="O561" s="557" t="s">
        <v>42</v>
      </c>
      <c r="P561" s="28" t="s">
        <v>43</v>
      </c>
      <c r="Q561" s="28" t="s">
        <v>991</v>
      </c>
      <c r="R561" s="564" t="s">
        <v>1270</v>
      </c>
      <c r="S561" s="564" t="s">
        <v>993</v>
      </c>
      <c r="T561" s="565">
        <v>29</v>
      </c>
      <c r="U561" s="4" t="s">
        <v>1274</v>
      </c>
      <c r="V561" s="4" t="s">
        <v>1275</v>
      </c>
      <c r="W561" s="15">
        <v>29</v>
      </c>
      <c r="X561" s="15">
        <v>29</v>
      </c>
      <c r="Y561" s="22">
        <v>1</v>
      </c>
      <c r="Z561" s="22">
        <v>1</v>
      </c>
      <c r="AA561" s="191"/>
      <c r="AB561" s="4" t="s">
        <v>1263</v>
      </c>
      <c r="AC561" s="4" t="s">
        <v>50</v>
      </c>
      <c r="AD561" s="4"/>
      <c r="AE561" s="4"/>
      <c r="AF561" s="4" t="s">
        <v>997</v>
      </c>
      <c r="AG561" s="29" t="s">
        <v>1138</v>
      </c>
      <c r="AH561" s="308" t="b">
        <f t="shared" si="8"/>
        <v>0</v>
      </c>
    </row>
    <row r="562" s="356" customFormat="1" ht="72" spans="1:34">
      <c r="A562" s="28">
        <v>559</v>
      </c>
      <c r="B562" s="168" t="s">
        <v>34</v>
      </c>
      <c r="C562" s="168" t="s">
        <v>35</v>
      </c>
      <c r="D562" s="556" t="s">
        <v>82</v>
      </c>
      <c r="E562" s="556" t="s">
        <v>108</v>
      </c>
      <c r="F562" s="559" t="s">
        <v>1276</v>
      </c>
      <c r="G562" s="557" t="s">
        <v>39</v>
      </c>
      <c r="H562" s="557" t="s">
        <v>1277</v>
      </c>
      <c r="I562" s="560">
        <v>43</v>
      </c>
      <c r="J562" s="563">
        <v>222</v>
      </c>
      <c r="K562" s="556">
        <v>5</v>
      </c>
      <c r="L562" s="556"/>
      <c r="M562" s="562">
        <v>45078</v>
      </c>
      <c r="N562" s="502" t="s">
        <v>93</v>
      </c>
      <c r="O562" s="557" t="s">
        <v>42</v>
      </c>
      <c r="P562" s="28" t="s">
        <v>43</v>
      </c>
      <c r="Q562" s="28" t="s">
        <v>991</v>
      </c>
      <c r="R562" s="564" t="s">
        <v>1270</v>
      </c>
      <c r="S562" s="564" t="s">
        <v>993</v>
      </c>
      <c r="T562" s="563">
        <v>222</v>
      </c>
      <c r="U562" s="4" t="s">
        <v>1271</v>
      </c>
      <c r="V562" s="4" t="s">
        <v>1272</v>
      </c>
      <c r="W562" s="15">
        <v>222</v>
      </c>
      <c r="X562" s="15">
        <v>222</v>
      </c>
      <c r="Y562" s="22">
        <v>1</v>
      </c>
      <c r="Z562" s="22">
        <v>1</v>
      </c>
      <c r="AA562" s="191"/>
      <c r="AB562" s="4" t="s">
        <v>1259</v>
      </c>
      <c r="AC562" s="4" t="s">
        <v>50</v>
      </c>
      <c r="AD562" s="4"/>
      <c r="AE562" s="4"/>
      <c r="AF562" s="4" t="s">
        <v>997</v>
      </c>
      <c r="AG562" s="29" t="s">
        <v>1138</v>
      </c>
      <c r="AH562" s="308" t="b">
        <f t="shared" si="8"/>
        <v>0</v>
      </c>
    </row>
    <row r="563" s="356" customFormat="1" ht="48" spans="1:34">
      <c r="A563" s="28">
        <v>560</v>
      </c>
      <c r="B563" s="168" t="s">
        <v>34</v>
      </c>
      <c r="C563" s="168" t="s">
        <v>35</v>
      </c>
      <c r="D563" s="556" t="s">
        <v>82</v>
      </c>
      <c r="E563" s="556" t="s">
        <v>108</v>
      </c>
      <c r="F563" s="559" t="s">
        <v>1276</v>
      </c>
      <c r="G563" s="557" t="s">
        <v>51</v>
      </c>
      <c r="H563" s="557" t="s">
        <v>1273</v>
      </c>
      <c r="I563" s="556"/>
      <c r="J563" s="556"/>
      <c r="K563" s="556"/>
      <c r="L563" s="557">
        <v>29</v>
      </c>
      <c r="M563" s="562">
        <v>45078</v>
      </c>
      <c r="N563" s="502" t="s">
        <v>93</v>
      </c>
      <c r="O563" s="557" t="s">
        <v>42</v>
      </c>
      <c r="P563" s="28" t="s">
        <v>43</v>
      </c>
      <c r="Q563" s="28" t="s">
        <v>991</v>
      </c>
      <c r="R563" s="564" t="s">
        <v>1270</v>
      </c>
      <c r="S563" s="564" t="s">
        <v>993</v>
      </c>
      <c r="T563" s="565">
        <v>29</v>
      </c>
      <c r="U563" s="4" t="s">
        <v>1274</v>
      </c>
      <c r="V563" s="4" t="s">
        <v>1275</v>
      </c>
      <c r="W563" s="15">
        <v>29</v>
      </c>
      <c r="X563" s="15">
        <v>29</v>
      </c>
      <c r="Y563" s="22">
        <v>1</v>
      </c>
      <c r="Z563" s="22">
        <v>1</v>
      </c>
      <c r="AA563" s="191"/>
      <c r="AB563" s="4" t="s">
        <v>1278</v>
      </c>
      <c r="AC563" s="4" t="s">
        <v>50</v>
      </c>
      <c r="AD563" s="4"/>
      <c r="AE563" s="4"/>
      <c r="AF563" s="4" t="s">
        <v>997</v>
      </c>
      <c r="AG563" s="29" t="s">
        <v>1138</v>
      </c>
      <c r="AH563" s="308" t="b">
        <f t="shared" si="8"/>
        <v>0</v>
      </c>
    </row>
    <row r="564" s="356" customFormat="1" ht="84" spans="1:34">
      <c r="A564" s="28">
        <v>561</v>
      </c>
      <c r="B564" s="168" t="s">
        <v>34</v>
      </c>
      <c r="C564" s="168" t="s">
        <v>35</v>
      </c>
      <c r="D564" s="556" t="s">
        <v>82</v>
      </c>
      <c r="E564" s="395" t="s">
        <v>1279</v>
      </c>
      <c r="F564" s="559" t="s">
        <v>1280</v>
      </c>
      <c r="G564" s="557" t="s">
        <v>39</v>
      </c>
      <c r="H564" s="557" t="s">
        <v>1281</v>
      </c>
      <c r="I564" s="556">
        <v>51</v>
      </c>
      <c r="J564" s="556">
        <v>300</v>
      </c>
      <c r="K564" s="556">
        <v>2</v>
      </c>
      <c r="L564" s="557"/>
      <c r="M564" s="562">
        <v>45078</v>
      </c>
      <c r="N564" s="502" t="s">
        <v>93</v>
      </c>
      <c r="O564" s="557" t="s">
        <v>42</v>
      </c>
      <c r="P564" s="28" t="s">
        <v>43</v>
      </c>
      <c r="Q564" s="28" t="s">
        <v>991</v>
      </c>
      <c r="R564" s="564" t="s">
        <v>1190</v>
      </c>
      <c r="S564" s="564" t="s">
        <v>993</v>
      </c>
      <c r="T564" s="556">
        <v>300</v>
      </c>
      <c r="U564" s="4" t="s">
        <v>1282</v>
      </c>
      <c r="V564" s="4" t="s">
        <v>1283</v>
      </c>
      <c r="W564" s="15">
        <v>300</v>
      </c>
      <c r="X564" s="15">
        <v>300</v>
      </c>
      <c r="Y564" s="22">
        <v>1</v>
      </c>
      <c r="Z564" s="22">
        <v>1</v>
      </c>
      <c r="AA564" s="191"/>
      <c r="AB564" s="4" t="s">
        <v>1284</v>
      </c>
      <c r="AC564" s="4" t="s">
        <v>50</v>
      </c>
      <c r="AD564" s="4"/>
      <c r="AE564" s="4"/>
      <c r="AF564" s="4" t="s">
        <v>997</v>
      </c>
      <c r="AG564" s="29" t="s">
        <v>1138</v>
      </c>
      <c r="AH564" s="308" t="b">
        <f t="shared" si="8"/>
        <v>0</v>
      </c>
    </row>
    <row r="565" s="356" customFormat="1" ht="96" spans="1:34">
      <c r="A565" s="28">
        <v>562</v>
      </c>
      <c r="B565" s="168" t="s">
        <v>34</v>
      </c>
      <c r="C565" s="168" t="s">
        <v>35</v>
      </c>
      <c r="D565" s="556" t="s">
        <v>82</v>
      </c>
      <c r="E565" s="395" t="s">
        <v>1279</v>
      </c>
      <c r="F565" s="559" t="s">
        <v>1280</v>
      </c>
      <c r="G565" s="557" t="s">
        <v>51</v>
      </c>
      <c r="H565" s="557" t="s">
        <v>1285</v>
      </c>
      <c r="I565" s="556"/>
      <c r="J565" s="556"/>
      <c r="K565" s="556"/>
      <c r="L565" s="556">
        <v>48</v>
      </c>
      <c r="M565" s="562">
        <v>45078</v>
      </c>
      <c r="N565" s="502" t="s">
        <v>93</v>
      </c>
      <c r="O565" s="557" t="s">
        <v>42</v>
      </c>
      <c r="P565" s="28" t="s">
        <v>43</v>
      </c>
      <c r="Q565" s="28" t="s">
        <v>991</v>
      </c>
      <c r="R565" s="564" t="s">
        <v>1190</v>
      </c>
      <c r="S565" s="564" t="s">
        <v>993</v>
      </c>
      <c r="T565" s="556">
        <v>48</v>
      </c>
      <c r="U565" s="4" t="s">
        <v>1286</v>
      </c>
      <c r="V565" s="4" t="s">
        <v>1287</v>
      </c>
      <c r="W565" s="15">
        <v>48</v>
      </c>
      <c r="X565" s="15">
        <v>48</v>
      </c>
      <c r="Y565" s="22">
        <v>1</v>
      </c>
      <c r="Z565" s="22">
        <v>1</v>
      </c>
      <c r="AA565" s="191"/>
      <c r="AB565" s="4" t="s">
        <v>1278</v>
      </c>
      <c r="AC565" s="4" t="s">
        <v>50</v>
      </c>
      <c r="AD565" s="4"/>
      <c r="AE565" s="4"/>
      <c r="AF565" s="4" t="s">
        <v>997</v>
      </c>
      <c r="AG565" s="29" t="s">
        <v>1138</v>
      </c>
      <c r="AH565" s="308" t="b">
        <f t="shared" si="8"/>
        <v>0</v>
      </c>
    </row>
    <row r="566" s="356" customFormat="1" ht="24" spans="1:34">
      <c r="A566" s="28">
        <v>563</v>
      </c>
      <c r="B566" s="168" t="s">
        <v>34</v>
      </c>
      <c r="C566" s="168" t="s">
        <v>35</v>
      </c>
      <c r="D566" s="556" t="s">
        <v>82</v>
      </c>
      <c r="E566" s="395" t="s">
        <v>1279</v>
      </c>
      <c r="F566" s="559" t="s">
        <v>1280</v>
      </c>
      <c r="G566" s="557" t="s">
        <v>174</v>
      </c>
      <c r="H566" s="557" t="s">
        <v>1288</v>
      </c>
      <c r="I566" s="556">
        <v>1</v>
      </c>
      <c r="J566" s="563">
        <v>3</v>
      </c>
      <c r="K566" s="560">
        <v>5</v>
      </c>
      <c r="L566" s="556"/>
      <c r="M566" s="562">
        <v>45078</v>
      </c>
      <c r="N566" s="502" t="s">
        <v>93</v>
      </c>
      <c r="O566" s="557" t="s">
        <v>42</v>
      </c>
      <c r="P566" s="28" t="s">
        <v>43</v>
      </c>
      <c r="Q566" s="28" t="s">
        <v>991</v>
      </c>
      <c r="R566" s="564" t="s">
        <v>1190</v>
      </c>
      <c r="S566" s="564" t="s">
        <v>993</v>
      </c>
      <c r="T566" s="563">
        <v>3</v>
      </c>
      <c r="U566" s="4" t="s">
        <v>1289</v>
      </c>
      <c r="V566" s="4" t="s">
        <v>1290</v>
      </c>
      <c r="W566" s="15">
        <v>3</v>
      </c>
      <c r="X566" s="15">
        <v>3</v>
      </c>
      <c r="Y566" s="22">
        <v>1</v>
      </c>
      <c r="Z566" s="22">
        <v>1</v>
      </c>
      <c r="AA566" s="191"/>
      <c r="AB566" s="4" t="s">
        <v>1278</v>
      </c>
      <c r="AC566" s="4" t="s">
        <v>50</v>
      </c>
      <c r="AD566" s="4"/>
      <c r="AE566" s="4"/>
      <c r="AF566" s="4" t="s">
        <v>997</v>
      </c>
      <c r="AG566" s="29" t="s">
        <v>1138</v>
      </c>
      <c r="AH566" s="308" t="b">
        <f t="shared" si="8"/>
        <v>0</v>
      </c>
    </row>
    <row r="567" s="356" customFormat="1" ht="84" spans="1:34">
      <c r="A567" s="28">
        <v>564</v>
      </c>
      <c r="B567" s="168" t="s">
        <v>34</v>
      </c>
      <c r="C567" s="168" t="s">
        <v>35</v>
      </c>
      <c r="D567" s="556" t="s">
        <v>82</v>
      </c>
      <c r="E567" s="395" t="s">
        <v>1279</v>
      </c>
      <c r="F567" s="559" t="s">
        <v>1291</v>
      </c>
      <c r="G567" s="557" t="s">
        <v>39</v>
      </c>
      <c r="H567" s="557" t="s">
        <v>1292</v>
      </c>
      <c r="I567" s="556">
        <v>50</v>
      </c>
      <c r="J567" s="556">
        <v>306</v>
      </c>
      <c r="K567" s="556">
        <v>2</v>
      </c>
      <c r="L567" s="557"/>
      <c r="M567" s="562">
        <v>45078</v>
      </c>
      <c r="N567" s="502" t="s">
        <v>93</v>
      </c>
      <c r="O567" s="557" t="s">
        <v>42</v>
      </c>
      <c r="P567" s="28" t="s">
        <v>43</v>
      </c>
      <c r="Q567" s="28" t="s">
        <v>991</v>
      </c>
      <c r="R567" s="564" t="s">
        <v>1190</v>
      </c>
      <c r="S567" s="564" t="s">
        <v>993</v>
      </c>
      <c r="T567" s="556">
        <v>306</v>
      </c>
      <c r="U567" s="4" t="s">
        <v>1282</v>
      </c>
      <c r="V567" s="4" t="s">
        <v>1283</v>
      </c>
      <c r="W567" s="15">
        <v>306</v>
      </c>
      <c r="X567" s="15">
        <v>306</v>
      </c>
      <c r="Y567" s="22">
        <v>1</v>
      </c>
      <c r="Z567" s="22">
        <v>1</v>
      </c>
      <c r="AA567" s="191"/>
      <c r="AB567" s="4" t="s">
        <v>1284</v>
      </c>
      <c r="AC567" s="4" t="s">
        <v>50</v>
      </c>
      <c r="AD567" s="4"/>
      <c r="AE567" s="4"/>
      <c r="AF567" s="4" t="s">
        <v>997</v>
      </c>
      <c r="AG567" s="29" t="s">
        <v>1138</v>
      </c>
      <c r="AH567" s="308" t="b">
        <f t="shared" si="8"/>
        <v>0</v>
      </c>
    </row>
    <row r="568" s="356" customFormat="1" ht="96" spans="1:34">
      <c r="A568" s="28">
        <v>565</v>
      </c>
      <c r="B568" s="168" t="s">
        <v>34</v>
      </c>
      <c r="C568" s="168" t="s">
        <v>35</v>
      </c>
      <c r="D568" s="556" t="s">
        <v>82</v>
      </c>
      <c r="E568" s="395" t="s">
        <v>1279</v>
      </c>
      <c r="F568" s="559" t="s">
        <v>1291</v>
      </c>
      <c r="G568" s="557" t="s">
        <v>51</v>
      </c>
      <c r="H568" s="557" t="s">
        <v>1285</v>
      </c>
      <c r="I568" s="556"/>
      <c r="J568" s="556"/>
      <c r="K568" s="556"/>
      <c r="L568" s="556">
        <v>48</v>
      </c>
      <c r="M568" s="562">
        <v>45078</v>
      </c>
      <c r="N568" s="502" t="s">
        <v>93</v>
      </c>
      <c r="O568" s="557" t="s">
        <v>42</v>
      </c>
      <c r="P568" s="28" t="s">
        <v>43</v>
      </c>
      <c r="Q568" s="28" t="s">
        <v>991</v>
      </c>
      <c r="R568" s="564" t="s">
        <v>1190</v>
      </c>
      <c r="S568" s="564" t="s">
        <v>993</v>
      </c>
      <c r="T568" s="556">
        <v>48</v>
      </c>
      <c r="U568" s="4" t="s">
        <v>1286</v>
      </c>
      <c r="V568" s="4" t="s">
        <v>1287</v>
      </c>
      <c r="W568" s="15">
        <v>48</v>
      </c>
      <c r="X568" s="15">
        <v>48</v>
      </c>
      <c r="Y568" s="22">
        <v>1</v>
      </c>
      <c r="Z568" s="22">
        <v>1</v>
      </c>
      <c r="AA568" s="191"/>
      <c r="AB568" s="4" t="s">
        <v>1278</v>
      </c>
      <c r="AC568" s="4" t="s">
        <v>50</v>
      </c>
      <c r="AD568" s="4"/>
      <c r="AE568" s="4"/>
      <c r="AF568" s="4" t="s">
        <v>997</v>
      </c>
      <c r="AG568" s="29" t="s">
        <v>1138</v>
      </c>
      <c r="AH568" s="308" t="b">
        <f t="shared" si="8"/>
        <v>0</v>
      </c>
    </row>
    <row r="569" s="356" customFormat="1" ht="84" spans="1:34">
      <c r="A569" s="28">
        <v>566</v>
      </c>
      <c r="B569" s="168" t="s">
        <v>34</v>
      </c>
      <c r="C569" s="168" t="s">
        <v>35</v>
      </c>
      <c r="D569" s="556" t="s">
        <v>82</v>
      </c>
      <c r="E569" s="395" t="s">
        <v>1279</v>
      </c>
      <c r="F569" s="559" t="s">
        <v>1280</v>
      </c>
      <c r="G569" s="557" t="s">
        <v>39</v>
      </c>
      <c r="H569" s="557" t="s">
        <v>1281</v>
      </c>
      <c r="I569" s="556">
        <v>51</v>
      </c>
      <c r="J569" s="556">
        <v>300</v>
      </c>
      <c r="K569" s="556">
        <v>2</v>
      </c>
      <c r="L569" s="557"/>
      <c r="M569" s="562">
        <v>45170</v>
      </c>
      <c r="N569" s="502" t="s">
        <v>54</v>
      </c>
      <c r="O569" s="557" t="s">
        <v>42</v>
      </c>
      <c r="P569" s="28" t="s">
        <v>43</v>
      </c>
      <c r="Q569" s="28" t="s">
        <v>991</v>
      </c>
      <c r="R569" s="564" t="s">
        <v>1190</v>
      </c>
      <c r="S569" s="564" t="s">
        <v>993</v>
      </c>
      <c r="T569" s="556">
        <v>300</v>
      </c>
      <c r="U569" s="4" t="s">
        <v>1293</v>
      </c>
      <c r="V569" s="4" t="s">
        <v>1294</v>
      </c>
      <c r="W569" s="15">
        <v>300</v>
      </c>
      <c r="X569" s="15">
        <v>300</v>
      </c>
      <c r="Y569" s="22">
        <v>1</v>
      </c>
      <c r="Z569" s="22">
        <v>1</v>
      </c>
      <c r="AA569" s="191"/>
      <c r="AB569" s="4" t="s">
        <v>1295</v>
      </c>
      <c r="AC569" s="4" t="s">
        <v>50</v>
      </c>
      <c r="AD569" s="4"/>
      <c r="AE569" s="4"/>
      <c r="AF569" s="4"/>
      <c r="AG569" s="29" t="s">
        <v>1138</v>
      </c>
      <c r="AH569" s="308" t="b">
        <f t="shared" si="8"/>
        <v>0</v>
      </c>
    </row>
    <row r="570" s="356" customFormat="1" ht="96" spans="1:34">
      <c r="A570" s="28">
        <v>567</v>
      </c>
      <c r="B570" s="168" t="s">
        <v>34</v>
      </c>
      <c r="C570" s="168" t="s">
        <v>35</v>
      </c>
      <c r="D570" s="556" t="s">
        <v>82</v>
      </c>
      <c r="E570" s="395" t="s">
        <v>1279</v>
      </c>
      <c r="F570" s="559" t="s">
        <v>1280</v>
      </c>
      <c r="G570" s="557" t="s">
        <v>51</v>
      </c>
      <c r="H570" s="557" t="s">
        <v>1285</v>
      </c>
      <c r="I570" s="556"/>
      <c r="J570" s="556"/>
      <c r="K570" s="556"/>
      <c r="L570" s="556">
        <v>48</v>
      </c>
      <c r="M570" s="562">
        <v>45170</v>
      </c>
      <c r="N570" s="502" t="s">
        <v>54</v>
      </c>
      <c r="O570" s="557" t="s">
        <v>42</v>
      </c>
      <c r="P570" s="28" t="s">
        <v>43</v>
      </c>
      <c r="Q570" s="28" t="s">
        <v>991</v>
      </c>
      <c r="R570" s="564" t="s">
        <v>1190</v>
      </c>
      <c r="S570" s="564" t="s">
        <v>993</v>
      </c>
      <c r="T570" s="556">
        <v>48</v>
      </c>
      <c r="U570" s="4" t="s">
        <v>1296</v>
      </c>
      <c r="V570" s="4" t="s">
        <v>1297</v>
      </c>
      <c r="W570" s="15">
        <v>48</v>
      </c>
      <c r="X570" s="15">
        <v>48</v>
      </c>
      <c r="Y570" s="22">
        <v>1</v>
      </c>
      <c r="Z570" s="22">
        <v>1</v>
      </c>
      <c r="AA570" s="191"/>
      <c r="AB570" s="4" t="s">
        <v>1298</v>
      </c>
      <c r="AC570" s="4" t="s">
        <v>50</v>
      </c>
      <c r="AD570" s="4"/>
      <c r="AE570" s="4"/>
      <c r="AF570" s="4"/>
      <c r="AG570" s="29" t="s">
        <v>1138</v>
      </c>
      <c r="AH570" s="308" t="b">
        <f t="shared" si="8"/>
        <v>0</v>
      </c>
    </row>
    <row r="571" s="356" customFormat="1" ht="24" spans="1:34">
      <c r="A571" s="28">
        <v>568</v>
      </c>
      <c r="B571" s="168" t="s">
        <v>34</v>
      </c>
      <c r="C571" s="168" t="s">
        <v>35</v>
      </c>
      <c r="D571" s="556" t="s">
        <v>82</v>
      </c>
      <c r="E571" s="395" t="s">
        <v>1279</v>
      </c>
      <c r="F571" s="559" t="s">
        <v>1280</v>
      </c>
      <c r="G571" s="557" t="s">
        <v>174</v>
      </c>
      <c r="H571" s="557" t="s">
        <v>1288</v>
      </c>
      <c r="I571" s="556">
        <v>1</v>
      </c>
      <c r="J571" s="563">
        <v>3</v>
      </c>
      <c r="K571" s="560">
        <v>5</v>
      </c>
      <c r="L571" s="556"/>
      <c r="M571" s="562">
        <v>45170</v>
      </c>
      <c r="N571" s="502" t="s">
        <v>54</v>
      </c>
      <c r="O571" s="557" t="s">
        <v>42</v>
      </c>
      <c r="P571" s="28" t="s">
        <v>43</v>
      </c>
      <c r="Q571" s="28" t="s">
        <v>991</v>
      </c>
      <c r="R571" s="564" t="s">
        <v>1190</v>
      </c>
      <c r="S571" s="564" t="s">
        <v>993</v>
      </c>
      <c r="T571" s="563">
        <v>3</v>
      </c>
      <c r="U571" s="4" t="s">
        <v>1299</v>
      </c>
      <c r="V571" s="4" t="s">
        <v>1300</v>
      </c>
      <c r="W571" s="15">
        <v>3</v>
      </c>
      <c r="X571" s="15">
        <v>3</v>
      </c>
      <c r="Y571" s="22">
        <v>1</v>
      </c>
      <c r="Z571" s="22">
        <v>1</v>
      </c>
      <c r="AA571" s="191"/>
      <c r="AB571" s="4" t="s">
        <v>1295</v>
      </c>
      <c r="AC571" s="4" t="s">
        <v>50</v>
      </c>
      <c r="AD571" s="4"/>
      <c r="AE571" s="4"/>
      <c r="AF571" s="4"/>
      <c r="AG571" s="29" t="s">
        <v>1138</v>
      </c>
      <c r="AH571" s="308" t="b">
        <f t="shared" si="8"/>
        <v>0</v>
      </c>
    </row>
    <row r="572" s="356" customFormat="1" ht="84" spans="1:34">
      <c r="A572" s="28">
        <v>569</v>
      </c>
      <c r="B572" s="168" t="s">
        <v>34</v>
      </c>
      <c r="C572" s="168" t="s">
        <v>35</v>
      </c>
      <c r="D572" s="556" t="s">
        <v>82</v>
      </c>
      <c r="E572" s="395" t="s">
        <v>1279</v>
      </c>
      <c r="F572" s="559" t="s">
        <v>1291</v>
      </c>
      <c r="G572" s="557" t="s">
        <v>39</v>
      </c>
      <c r="H572" s="557" t="s">
        <v>1292</v>
      </c>
      <c r="I572" s="556">
        <v>50</v>
      </c>
      <c r="J572" s="556">
        <v>306</v>
      </c>
      <c r="K572" s="556">
        <v>2</v>
      </c>
      <c r="L572" s="557"/>
      <c r="M572" s="562">
        <v>45170</v>
      </c>
      <c r="N572" s="502" t="s">
        <v>54</v>
      </c>
      <c r="O572" s="557" t="s">
        <v>42</v>
      </c>
      <c r="P572" s="28" t="s">
        <v>43</v>
      </c>
      <c r="Q572" s="28" t="s">
        <v>991</v>
      </c>
      <c r="R572" s="564" t="s">
        <v>1190</v>
      </c>
      <c r="S572" s="564" t="s">
        <v>993</v>
      </c>
      <c r="T572" s="556">
        <v>306</v>
      </c>
      <c r="U572" s="4" t="s">
        <v>1293</v>
      </c>
      <c r="V572" s="4" t="s">
        <v>1294</v>
      </c>
      <c r="W572" s="15">
        <v>306</v>
      </c>
      <c r="X572" s="15">
        <v>306</v>
      </c>
      <c r="Y572" s="22">
        <v>1</v>
      </c>
      <c r="Z572" s="22">
        <v>1</v>
      </c>
      <c r="AA572" s="191"/>
      <c r="AB572" s="4" t="s">
        <v>1298</v>
      </c>
      <c r="AC572" s="4" t="s">
        <v>50</v>
      </c>
      <c r="AD572" s="4"/>
      <c r="AE572" s="4"/>
      <c r="AF572" s="4"/>
      <c r="AG572" s="29" t="s">
        <v>1138</v>
      </c>
      <c r="AH572" s="308" t="b">
        <f t="shared" si="8"/>
        <v>0</v>
      </c>
    </row>
    <row r="573" s="356" customFormat="1" ht="96" spans="1:34">
      <c r="A573" s="28">
        <v>570</v>
      </c>
      <c r="B573" s="168" t="s">
        <v>34</v>
      </c>
      <c r="C573" s="168" t="s">
        <v>35</v>
      </c>
      <c r="D573" s="556" t="s">
        <v>82</v>
      </c>
      <c r="E573" s="395" t="s">
        <v>1279</v>
      </c>
      <c r="F573" s="559" t="s">
        <v>1291</v>
      </c>
      <c r="G573" s="557" t="s">
        <v>51</v>
      </c>
      <c r="H573" s="557" t="s">
        <v>1285</v>
      </c>
      <c r="I573" s="556"/>
      <c r="J573" s="556"/>
      <c r="K573" s="556"/>
      <c r="L573" s="556">
        <v>48</v>
      </c>
      <c r="M573" s="562">
        <v>45170</v>
      </c>
      <c r="N573" s="502" t="s">
        <v>54</v>
      </c>
      <c r="O573" s="557" t="s">
        <v>42</v>
      </c>
      <c r="P573" s="28" t="s">
        <v>43</v>
      </c>
      <c r="Q573" s="28" t="s">
        <v>991</v>
      </c>
      <c r="R573" s="564" t="s">
        <v>1190</v>
      </c>
      <c r="S573" s="564" t="s">
        <v>993</v>
      </c>
      <c r="T573" s="556">
        <v>48</v>
      </c>
      <c r="U573" s="4" t="s">
        <v>1296</v>
      </c>
      <c r="V573" s="4" t="s">
        <v>1297</v>
      </c>
      <c r="W573" s="15">
        <v>48</v>
      </c>
      <c r="X573" s="15">
        <v>48</v>
      </c>
      <c r="Y573" s="22">
        <v>1</v>
      </c>
      <c r="Z573" s="22">
        <v>1</v>
      </c>
      <c r="AA573" s="191"/>
      <c r="AB573" s="4" t="s">
        <v>1301</v>
      </c>
      <c r="AC573" s="4" t="s">
        <v>50</v>
      </c>
      <c r="AD573" s="4"/>
      <c r="AE573" s="4"/>
      <c r="AF573" s="4"/>
      <c r="AG573" s="29" t="s">
        <v>1138</v>
      </c>
      <c r="AH573" s="308" t="b">
        <f t="shared" si="8"/>
        <v>0</v>
      </c>
    </row>
    <row r="574" s="356" customFormat="1" ht="36" spans="1:34">
      <c r="A574" s="28">
        <v>571</v>
      </c>
      <c r="B574" s="168" t="s">
        <v>34</v>
      </c>
      <c r="C574" s="168" t="s">
        <v>35</v>
      </c>
      <c r="D574" s="556" t="s">
        <v>228</v>
      </c>
      <c r="E574" s="558" t="s">
        <v>337</v>
      </c>
      <c r="F574" s="557" t="s">
        <v>1302</v>
      </c>
      <c r="G574" s="557" t="s">
        <v>39</v>
      </c>
      <c r="H574" s="557" t="s">
        <v>1303</v>
      </c>
      <c r="I574" s="560">
        <v>7</v>
      </c>
      <c r="J574" s="563">
        <v>36</v>
      </c>
      <c r="K574" s="560">
        <v>4</v>
      </c>
      <c r="L574" s="556"/>
      <c r="M574" s="562">
        <v>45078</v>
      </c>
      <c r="N574" s="502" t="s">
        <v>93</v>
      </c>
      <c r="O574" s="557" t="s">
        <v>42</v>
      </c>
      <c r="P574" s="28" t="s">
        <v>43</v>
      </c>
      <c r="Q574" s="28" t="s">
        <v>991</v>
      </c>
      <c r="R574" s="564" t="s">
        <v>1270</v>
      </c>
      <c r="S574" s="564" t="s">
        <v>993</v>
      </c>
      <c r="T574" s="563">
        <v>36</v>
      </c>
      <c r="U574" s="4" t="s">
        <v>1304</v>
      </c>
      <c r="V574" s="4" t="s">
        <v>1305</v>
      </c>
      <c r="W574" s="15">
        <v>36</v>
      </c>
      <c r="X574" s="15">
        <v>36</v>
      </c>
      <c r="Y574" s="22">
        <v>1</v>
      </c>
      <c r="Z574" s="22">
        <v>1</v>
      </c>
      <c r="AA574" s="191"/>
      <c r="AB574" s="4" t="s">
        <v>1306</v>
      </c>
      <c r="AC574" s="4" t="s">
        <v>50</v>
      </c>
      <c r="AD574" s="4"/>
      <c r="AE574" s="4" t="s">
        <v>1307</v>
      </c>
      <c r="AF574" s="312"/>
      <c r="AG574" s="307" t="s">
        <v>1138</v>
      </c>
      <c r="AH574" s="308" t="b">
        <f t="shared" si="8"/>
        <v>0</v>
      </c>
    </row>
    <row r="575" s="356" customFormat="1" ht="48" spans="1:34">
      <c r="A575" s="28">
        <v>572</v>
      </c>
      <c r="B575" s="168" t="s">
        <v>34</v>
      </c>
      <c r="C575" s="168" t="s">
        <v>35</v>
      </c>
      <c r="D575" s="556" t="s">
        <v>228</v>
      </c>
      <c r="E575" s="558" t="s">
        <v>337</v>
      </c>
      <c r="F575" s="557" t="s">
        <v>1302</v>
      </c>
      <c r="G575" s="557" t="s">
        <v>51</v>
      </c>
      <c r="H575" s="557" t="s">
        <v>1308</v>
      </c>
      <c r="I575" s="556"/>
      <c r="J575" s="556"/>
      <c r="K575" s="556"/>
      <c r="L575" s="557">
        <v>16</v>
      </c>
      <c r="M575" s="562">
        <v>45078</v>
      </c>
      <c r="N575" s="502" t="s">
        <v>93</v>
      </c>
      <c r="O575" s="557" t="s">
        <v>42</v>
      </c>
      <c r="P575" s="28" t="s">
        <v>43</v>
      </c>
      <c r="Q575" s="28" t="s">
        <v>991</v>
      </c>
      <c r="R575" s="564" t="s">
        <v>1270</v>
      </c>
      <c r="S575" s="564" t="s">
        <v>993</v>
      </c>
      <c r="T575" s="565">
        <v>16</v>
      </c>
      <c r="U575" s="4" t="s">
        <v>1309</v>
      </c>
      <c r="V575" s="4" t="s">
        <v>1310</v>
      </c>
      <c r="W575" s="15">
        <v>16</v>
      </c>
      <c r="X575" s="15">
        <v>16</v>
      </c>
      <c r="Y575" s="22">
        <v>1</v>
      </c>
      <c r="Z575" s="22">
        <v>1</v>
      </c>
      <c r="AA575" s="191"/>
      <c r="AB575" s="4" t="s">
        <v>1301</v>
      </c>
      <c r="AC575" s="4" t="s">
        <v>50</v>
      </c>
      <c r="AD575" s="4"/>
      <c r="AE575" s="4" t="s">
        <v>1307</v>
      </c>
      <c r="AF575" s="312"/>
      <c r="AG575" s="307" t="s">
        <v>1138</v>
      </c>
      <c r="AH575" s="308" t="b">
        <f t="shared" si="8"/>
        <v>0</v>
      </c>
    </row>
    <row r="576" s="356" customFormat="1" ht="24" spans="1:34">
      <c r="A576" s="28">
        <v>573</v>
      </c>
      <c r="B576" s="168" t="s">
        <v>34</v>
      </c>
      <c r="C576" s="168" t="s">
        <v>35</v>
      </c>
      <c r="D576" s="556" t="s">
        <v>228</v>
      </c>
      <c r="E576" s="558" t="s">
        <v>337</v>
      </c>
      <c r="F576" s="557" t="s">
        <v>1302</v>
      </c>
      <c r="G576" s="556" t="s">
        <v>174</v>
      </c>
      <c r="H576" s="557" t="s">
        <v>1311</v>
      </c>
      <c r="I576" s="556">
        <v>1</v>
      </c>
      <c r="J576" s="563">
        <v>3</v>
      </c>
      <c r="K576" s="560">
        <v>5</v>
      </c>
      <c r="L576" s="557"/>
      <c r="M576" s="562">
        <v>45078</v>
      </c>
      <c r="N576" s="502" t="s">
        <v>93</v>
      </c>
      <c r="O576" s="557" t="s">
        <v>42</v>
      </c>
      <c r="P576" s="28" t="s">
        <v>43</v>
      </c>
      <c r="Q576" s="28" t="s">
        <v>991</v>
      </c>
      <c r="R576" s="564" t="s">
        <v>1270</v>
      </c>
      <c r="S576" s="564" t="s">
        <v>993</v>
      </c>
      <c r="T576" s="563">
        <v>3</v>
      </c>
      <c r="U576" s="4" t="s">
        <v>1312</v>
      </c>
      <c r="V576" s="4" t="s">
        <v>1313</v>
      </c>
      <c r="W576" s="15">
        <v>3</v>
      </c>
      <c r="X576" s="15">
        <v>3</v>
      </c>
      <c r="Y576" s="22">
        <v>1</v>
      </c>
      <c r="Z576" s="22">
        <v>1</v>
      </c>
      <c r="AA576" s="191"/>
      <c r="AB576" s="4" t="s">
        <v>1301</v>
      </c>
      <c r="AC576" s="4" t="s">
        <v>50</v>
      </c>
      <c r="AD576" s="4"/>
      <c r="AE576" s="4"/>
      <c r="AF576" s="4"/>
      <c r="AG576" s="29" t="s">
        <v>1138</v>
      </c>
      <c r="AH576" s="308" t="b">
        <f t="shared" si="8"/>
        <v>0</v>
      </c>
    </row>
    <row r="577" s="356" customFormat="1" ht="24" spans="1:34">
      <c r="A577" s="28">
        <v>574</v>
      </c>
      <c r="B577" s="168" t="s">
        <v>34</v>
      </c>
      <c r="C577" s="168" t="s">
        <v>35</v>
      </c>
      <c r="D577" s="556" t="s">
        <v>228</v>
      </c>
      <c r="E577" s="558" t="s">
        <v>337</v>
      </c>
      <c r="F577" s="557" t="s">
        <v>1314</v>
      </c>
      <c r="G577" s="557" t="s">
        <v>39</v>
      </c>
      <c r="H577" s="557" t="s">
        <v>1315</v>
      </c>
      <c r="I577" s="560">
        <v>5</v>
      </c>
      <c r="J577" s="563">
        <v>24</v>
      </c>
      <c r="K577" s="556">
        <v>4</v>
      </c>
      <c r="L577" s="556"/>
      <c r="M577" s="562">
        <v>45078</v>
      </c>
      <c r="N577" s="502" t="s">
        <v>93</v>
      </c>
      <c r="O577" s="557" t="s">
        <v>42</v>
      </c>
      <c r="P577" s="28" t="s">
        <v>43</v>
      </c>
      <c r="Q577" s="28" t="s">
        <v>991</v>
      </c>
      <c r="R577" s="564" t="s">
        <v>1270</v>
      </c>
      <c r="S577" s="564" t="s">
        <v>993</v>
      </c>
      <c r="T577" s="563">
        <v>24</v>
      </c>
      <c r="U577" s="4" t="s">
        <v>1304</v>
      </c>
      <c r="V577" s="4" t="s">
        <v>1305</v>
      </c>
      <c r="W577" s="15">
        <v>24</v>
      </c>
      <c r="X577" s="15">
        <v>24</v>
      </c>
      <c r="Y577" s="22">
        <v>1</v>
      </c>
      <c r="Z577" s="22">
        <v>1</v>
      </c>
      <c r="AA577" s="191"/>
      <c r="AB577" s="4" t="s">
        <v>1306</v>
      </c>
      <c r="AC577" s="4" t="s">
        <v>50</v>
      </c>
      <c r="AD577" s="4"/>
      <c r="AE577" s="4"/>
      <c r="AF577" s="4"/>
      <c r="AG577" s="29" t="s">
        <v>1138</v>
      </c>
      <c r="AH577" s="308" t="b">
        <f t="shared" si="8"/>
        <v>0</v>
      </c>
    </row>
    <row r="578" s="356" customFormat="1" ht="36" spans="1:34">
      <c r="A578" s="28">
        <v>575</v>
      </c>
      <c r="B578" s="168" t="s">
        <v>34</v>
      </c>
      <c r="C578" s="168" t="s">
        <v>35</v>
      </c>
      <c r="D578" s="556" t="s">
        <v>228</v>
      </c>
      <c r="E578" s="558" t="s">
        <v>337</v>
      </c>
      <c r="F578" s="557" t="s">
        <v>1314</v>
      </c>
      <c r="G578" s="557" t="s">
        <v>51</v>
      </c>
      <c r="H578" s="557" t="s">
        <v>1316</v>
      </c>
      <c r="I578" s="556"/>
      <c r="J578" s="556"/>
      <c r="K578" s="556"/>
      <c r="L578" s="557">
        <v>16</v>
      </c>
      <c r="M578" s="562">
        <v>45078</v>
      </c>
      <c r="N578" s="502" t="s">
        <v>93</v>
      </c>
      <c r="O578" s="557" t="s">
        <v>42</v>
      </c>
      <c r="P578" s="28" t="s">
        <v>43</v>
      </c>
      <c r="Q578" s="28" t="s">
        <v>991</v>
      </c>
      <c r="R578" s="564" t="s">
        <v>1270</v>
      </c>
      <c r="S578" s="564" t="s">
        <v>993</v>
      </c>
      <c r="T578" s="565">
        <v>16</v>
      </c>
      <c r="U578" s="4" t="s">
        <v>1309</v>
      </c>
      <c r="V578" s="4" t="s">
        <v>1310</v>
      </c>
      <c r="W578" s="15">
        <v>16</v>
      </c>
      <c r="X578" s="15">
        <v>16</v>
      </c>
      <c r="Y578" s="22">
        <v>1</v>
      </c>
      <c r="Z578" s="22">
        <v>1</v>
      </c>
      <c r="AA578" s="191"/>
      <c r="AB578" s="4" t="s">
        <v>1317</v>
      </c>
      <c r="AC578" s="4" t="s">
        <v>50</v>
      </c>
      <c r="AD578" s="4"/>
      <c r="AE578" s="4"/>
      <c r="AF578" s="4"/>
      <c r="AG578" s="29" t="s">
        <v>1138</v>
      </c>
      <c r="AH578" s="308" t="b">
        <f t="shared" si="8"/>
        <v>0</v>
      </c>
    </row>
    <row r="579" s="356" customFormat="1" ht="36" spans="1:34">
      <c r="A579" s="28">
        <v>576</v>
      </c>
      <c r="B579" s="168" t="s">
        <v>34</v>
      </c>
      <c r="C579" s="168" t="s">
        <v>35</v>
      </c>
      <c r="D579" s="556" t="s">
        <v>228</v>
      </c>
      <c r="E579" s="556" t="s">
        <v>108</v>
      </c>
      <c r="F579" s="557" t="s">
        <v>1318</v>
      </c>
      <c r="G579" s="557" t="s">
        <v>39</v>
      </c>
      <c r="H579" s="557" t="s">
        <v>1319</v>
      </c>
      <c r="I579" s="560">
        <v>22</v>
      </c>
      <c r="J579" s="563">
        <v>124</v>
      </c>
      <c r="K579" s="560">
        <v>4</v>
      </c>
      <c r="L579" s="556"/>
      <c r="M579" s="562">
        <v>45078</v>
      </c>
      <c r="N579" s="502" t="s">
        <v>93</v>
      </c>
      <c r="O579" s="557" t="s">
        <v>42</v>
      </c>
      <c r="P579" s="28" t="s">
        <v>43</v>
      </c>
      <c r="Q579" s="28" t="s">
        <v>991</v>
      </c>
      <c r="R579" s="564" t="s">
        <v>1226</v>
      </c>
      <c r="S579" s="564" t="s">
        <v>993</v>
      </c>
      <c r="T579" s="563">
        <v>124</v>
      </c>
      <c r="U579" s="4" t="s">
        <v>1320</v>
      </c>
      <c r="V579" s="4" t="s">
        <v>1321</v>
      </c>
      <c r="W579" s="15">
        <v>124</v>
      </c>
      <c r="X579" s="15">
        <v>124</v>
      </c>
      <c r="Y579" s="22">
        <v>1</v>
      </c>
      <c r="Z579" s="22">
        <v>1</v>
      </c>
      <c r="AA579" s="191"/>
      <c r="AB579" s="4" t="s">
        <v>1317</v>
      </c>
      <c r="AC579" s="4" t="s">
        <v>50</v>
      </c>
      <c r="AD579" s="4"/>
      <c r="AE579" s="4"/>
      <c r="AF579" s="4"/>
      <c r="AG579" s="29" t="s">
        <v>1138</v>
      </c>
      <c r="AH579" s="308" t="b">
        <f t="shared" si="8"/>
        <v>0</v>
      </c>
    </row>
    <row r="580" s="356" customFormat="1" ht="24" spans="1:34">
      <c r="A580" s="28">
        <v>577</v>
      </c>
      <c r="B580" s="168" t="s">
        <v>34</v>
      </c>
      <c r="C580" s="168" t="s">
        <v>35</v>
      </c>
      <c r="D580" s="556" t="s">
        <v>228</v>
      </c>
      <c r="E580" s="556" t="s">
        <v>108</v>
      </c>
      <c r="F580" s="557" t="s">
        <v>1318</v>
      </c>
      <c r="G580" s="557" t="s">
        <v>51</v>
      </c>
      <c r="H580" s="557" t="s">
        <v>1322</v>
      </c>
      <c r="I580" s="557"/>
      <c r="J580" s="556"/>
      <c r="K580" s="556"/>
      <c r="L580" s="557">
        <v>10</v>
      </c>
      <c r="M580" s="562">
        <v>45078</v>
      </c>
      <c r="N580" s="502" t="s">
        <v>93</v>
      </c>
      <c r="O580" s="557" t="s">
        <v>42</v>
      </c>
      <c r="P580" s="28" t="s">
        <v>43</v>
      </c>
      <c r="Q580" s="28" t="s">
        <v>991</v>
      </c>
      <c r="R580" s="564" t="s">
        <v>1226</v>
      </c>
      <c r="S580" s="564" t="s">
        <v>993</v>
      </c>
      <c r="T580" s="565">
        <v>10</v>
      </c>
      <c r="U580" s="4" t="s">
        <v>1309</v>
      </c>
      <c r="V580" s="4" t="s">
        <v>1310</v>
      </c>
      <c r="W580" s="15">
        <v>10</v>
      </c>
      <c r="X580" s="15">
        <v>10</v>
      </c>
      <c r="Y580" s="22">
        <v>1</v>
      </c>
      <c r="Z580" s="22">
        <v>1</v>
      </c>
      <c r="AA580" s="191"/>
      <c r="AB580" s="4" t="s">
        <v>1323</v>
      </c>
      <c r="AC580" s="4" t="s">
        <v>50</v>
      </c>
      <c r="AD580" s="4"/>
      <c r="AE580" s="4"/>
      <c r="AF580" s="4"/>
      <c r="AG580" s="29" t="s">
        <v>1138</v>
      </c>
      <c r="AH580" s="308" t="b">
        <f t="shared" ref="AH580:AH643" si="9">IF(N580="2023年01月","2023年01月31日",IF(N580="2023年02月","2023年02月28日",IF(N580="2023年3月","2023年3月31日",IF(N580="2023年4月","2023年4月30日",IF(N580="2023年5月","2023年5月31日",IF(N580="2023年6月","2023年6月30日",IF(N580="2023年7月","2023年7月31日",IF(N580="2023年8月","2023年8月31日",IF(N580="2023年9月","2023年9月30日",IF(N580="2023年10月","2023年10月31日",IF(N580="2023年11月","2023年11月30日",IF(N580="2023年12月","2023年12月31日"))))))))))))</f>
        <v>0</v>
      </c>
    </row>
    <row r="581" s="356" customFormat="1" ht="24" spans="1:34">
      <c r="A581" s="28">
        <v>578</v>
      </c>
      <c r="B581" s="168" t="s">
        <v>34</v>
      </c>
      <c r="C581" s="168" t="s">
        <v>35</v>
      </c>
      <c r="D581" s="556" t="s">
        <v>228</v>
      </c>
      <c r="E581" s="556" t="s">
        <v>108</v>
      </c>
      <c r="F581" s="557" t="s">
        <v>1318</v>
      </c>
      <c r="G581" s="556" t="s">
        <v>174</v>
      </c>
      <c r="H581" s="557" t="s">
        <v>1324</v>
      </c>
      <c r="I581" s="557">
        <v>4</v>
      </c>
      <c r="J581" s="563">
        <v>12</v>
      </c>
      <c r="K581" s="560">
        <v>5</v>
      </c>
      <c r="L581" s="557"/>
      <c r="M581" s="562">
        <v>45078</v>
      </c>
      <c r="N581" s="502" t="s">
        <v>93</v>
      </c>
      <c r="O581" s="557" t="s">
        <v>42</v>
      </c>
      <c r="P581" s="28" t="s">
        <v>43</v>
      </c>
      <c r="Q581" s="28" t="s">
        <v>991</v>
      </c>
      <c r="R581" s="564" t="s">
        <v>1226</v>
      </c>
      <c r="S581" s="564" t="s">
        <v>993</v>
      </c>
      <c r="T581" s="563">
        <v>12</v>
      </c>
      <c r="U581" s="4" t="s">
        <v>1325</v>
      </c>
      <c r="V581" s="4" t="s">
        <v>1326</v>
      </c>
      <c r="W581" s="15">
        <v>12</v>
      </c>
      <c r="X581" s="15">
        <v>12</v>
      </c>
      <c r="Y581" s="22">
        <v>1</v>
      </c>
      <c r="Z581" s="22">
        <v>1</v>
      </c>
      <c r="AA581" s="191"/>
      <c r="AB581" s="4" t="s">
        <v>1317</v>
      </c>
      <c r="AC581" s="4" t="s">
        <v>50</v>
      </c>
      <c r="AD581" s="4"/>
      <c r="AE581" s="4"/>
      <c r="AF581" s="4"/>
      <c r="AG581" s="29" t="s">
        <v>1138</v>
      </c>
      <c r="AH581" s="308" t="b">
        <f t="shared" si="9"/>
        <v>0</v>
      </c>
    </row>
    <row r="582" s="356" customFormat="1" ht="36" spans="1:34">
      <c r="A582" s="28">
        <v>579</v>
      </c>
      <c r="B582" s="168" t="s">
        <v>34</v>
      </c>
      <c r="C582" s="168" t="s">
        <v>35</v>
      </c>
      <c r="D582" s="556" t="s">
        <v>228</v>
      </c>
      <c r="E582" s="556" t="s">
        <v>108</v>
      </c>
      <c r="F582" s="557" t="s">
        <v>1327</v>
      </c>
      <c r="G582" s="557" t="s">
        <v>39</v>
      </c>
      <c r="H582" s="557" t="s">
        <v>1328</v>
      </c>
      <c r="I582" s="560">
        <v>16</v>
      </c>
      <c r="J582" s="563">
        <v>114</v>
      </c>
      <c r="K582" s="560">
        <v>4</v>
      </c>
      <c r="L582" s="556"/>
      <c r="M582" s="562">
        <v>45078</v>
      </c>
      <c r="N582" s="502" t="s">
        <v>93</v>
      </c>
      <c r="O582" s="557" t="s">
        <v>42</v>
      </c>
      <c r="P582" s="28" t="s">
        <v>43</v>
      </c>
      <c r="Q582" s="28" t="s">
        <v>991</v>
      </c>
      <c r="R582" s="564" t="s">
        <v>1226</v>
      </c>
      <c r="S582" s="564" t="s">
        <v>993</v>
      </c>
      <c r="T582" s="563">
        <v>114</v>
      </c>
      <c r="U582" s="4" t="s">
        <v>1320</v>
      </c>
      <c r="V582" s="4" t="s">
        <v>1321</v>
      </c>
      <c r="W582" s="15">
        <v>114</v>
      </c>
      <c r="X582" s="15">
        <v>114</v>
      </c>
      <c r="Y582" s="22">
        <v>1</v>
      </c>
      <c r="Z582" s="22">
        <v>1</v>
      </c>
      <c r="AA582" s="191"/>
      <c r="AB582" s="4" t="s">
        <v>1329</v>
      </c>
      <c r="AC582" s="4" t="s">
        <v>50</v>
      </c>
      <c r="AD582" s="4"/>
      <c r="AE582" s="4"/>
      <c r="AF582" s="4"/>
      <c r="AG582" s="29" t="s">
        <v>1138</v>
      </c>
      <c r="AH582" s="308" t="b">
        <f t="shared" si="9"/>
        <v>0</v>
      </c>
    </row>
    <row r="583" s="356" customFormat="1" ht="24" spans="1:34">
      <c r="A583" s="28">
        <v>580</v>
      </c>
      <c r="B583" s="168" t="s">
        <v>34</v>
      </c>
      <c r="C583" s="168" t="s">
        <v>35</v>
      </c>
      <c r="D583" s="556" t="s">
        <v>228</v>
      </c>
      <c r="E583" s="556" t="s">
        <v>108</v>
      </c>
      <c r="F583" s="557" t="s">
        <v>1327</v>
      </c>
      <c r="G583" s="557" t="s">
        <v>51</v>
      </c>
      <c r="H583" s="557" t="s">
        <v>1322</v>
      </c>
      <c r="I583" s="556"/>
      <c r="J583" s="556"/>
      <c r="K583" s="556"/>
      <c r="L583" s="557">
        <v>10</v>
      </c>
      <c r="M583" s="562">
        <v>45078</v>
      </c>
      <c r="N583" s="502" t="s">
        <v>93</v>
      </c>
      <c r="O583" s="557" t="s">
        <v>42</v>
      </c>
      <c r="P583" s="28" t="s">
        <v>43</v>
      </c>
      <c r="Q583" s="28" t="s">
        <v>991</v>
      </c>
      <c r="R583" s="564" t="s">
        <v>1226</v>
      </c>
      <c r="S583" s="564" t="s">
        <v>993</v>
      </c>
      <c r="T583" s="565">
        <v>10</v>
      </c>
      <c r="U583" s="4" t="s">
        <v>1309</v>
      </c>
      <c r="V583" s="4" t="s">
        <v>1310</v>
      </c>
      <c r="W583" s="15">
        <v>10</v>
      </c>
      <c r="X583" s="15">
        <v>10</v>
      </c>
      <c r="Y583" s="22">
        <v>1</v>
      </c>
      <c r="Z583" s="22">
        <v>1</v>
      </c>
      <c r="AA583" s="191"/>
      <c r="AB583" s="4" t="s">
        <v>1330</v>
      </c>
      <c r="AC583" s="4" t="s">
        <v>50</v>
      </c>
      <c r="AD583" s="4"/>
      <c r="AE583" s="4"/>
      <c r="AF583" s="4"/>
      <c r="AG583" s="29" t="s">
        <v>1138</v>
      </c>
      <c r="AH583" s="308" t="b">
        <f t="shared" si="9"/>
        <v>0</v>
      </c>
    </row>
    <row r="584" s="356" customFormat="1" ht="36" spans="1:34">
      <c r="A584" s="28">
        <v>581</v>
      </c>
      <c r="B584" s="168" t="s">
        <v>34</v>
      </c>
      <c r="C584" s="168" t="s">
        <v>35</v>
      </c>
      <c r="D584" s="556" t="s">
        <v>228</v>
      </c>
      <c r="E584" s="556" t="s">
        <v>108</v>
      </c>
      <c r="F584" s="557" t="s">
        <v>1327</v>
      </c>
      <c r="G584" s="556" t="s">
        <v>174</v>
      </c>
      <c r="H584" s="557" t="s">
        <v>1331</v>
      </c>
      <c r="I584" s="557">
        <v>4</v>
      </c>
      <c r="J584" s="563">
        <v>12</v>
      </c>
      <c r="K584" s="560">
        <v>5</v>
      </c>
      <c r="L584" s="557"/>
      <c r="M584" s="562">
        <v>45078</v>
      </c>
      <c r="N584" s="502" t="s">
        <v>93</v>
      </c>
      <c r="O584" s="557" t="s">
        <v>42</v>
      </c>
      <c r="P584" s="28" t="s">
        <v>43</v>
      </c>
      <c r="Q584" s="28" t="s">
        <v>991</v>
      </c>
      <c r="R584" s="564" t="s">
        <v>1226</v>
      </c>
      <c r="S584" s="564" t="s">
        <v>993</v>
      </c>
      <c r="T584" s="563">
        <v>12</v>
      </c>
      <c r="U584" s="4" t="s">
        <v>1325</v>
      </c>
      <c r="V584" s="4" t="s">
        <v>1326</v>
      </c>
      <c r="W584" s="15">
        <v>12</v>
      </c>
      <c r="X584" s="15">
        <v>12</v>
      </c>
      <c r="Y584" s="22">
        <v>1</v>
      </c>
      <c r="Z584" s="22">
        <v>1</v>
      </c>
      <c r="AA584" s="191"/>
      <c r="AB584" s="4" t="s">
        <v>1329</v>
      </c>
      <c r="AC584" s="4" t="s">
        <v>50</v>
      </c>
      <c r="AD584" s="4"/>
      <c r="AE584" s="4" t="s">
        <v>1307</v>
      </c>
      <c r="AF584" s="312"/>
      <c r="AG584" s="307" t="s">
        <v>1138</v>
      </c>
      <c r="AH584" s="308" t="b">
        <f t="shared" si="9"/>
        <v>0</v>
      </c>
    </row>
    <row r="585" s="356" customFormat="1" ht="36" spans="1:34">
      <c r="A585" s="28">
        <v>582</v>
      </c>
      <c r="B585" s="168" t="s">
        <v>34</v>
      </c>
      <c r="C585" s="168" t="s">
        <v>35</v>
      </c>
      <c r="D585" s="556" t="s">
        <v>228</v>
      </c>
      <c r="E585" s="556" t="s">
        <v>108</v>
      </c>
      <c r="F585" s="557" t="s">
        <v>1332</v>
      </c>
      <c r="G585" s="557" t="s">
        <v>39</v>
      </c>
      <c r="H585" s="557" t="s">
        <v>1333</v>
      </c>
      <c r="I585" s="560">
        <v>22</v>
      </c>
      <c r="J585" s="563">
        <v>94</v>
      </c>
      <c r="K585" s="556">
        <v>12</v>
      </c>
      <c r="L585" s="556"/>
      <c r="M585" s="562">
        <v>45078</v>
      </c>
      <c r="N585" s="502" t="s">
        <v>93</v>
      </c>
      <c r="O585" s="557" t="s">
        <v>42</v>
      </c>
      <c r="P585" s="28" t="s">
        <v>43</v>
      </c>
      <c r="Q585" s="28" t="s">
        <v>991</v>
      </c>
      <c r="R585" s="564" t="s">
        <v>1226</v>
      </c>
      <c r="S585" s="564" t="s">
        <v>993</v>
      </c>
      <c r="T585" s="563">
        <v>94</v>
      </c>
      <c r="U585" s="4" t="s">
        <v>1334</v>
      </c>
      <c r="V585" s="4" t="s">
        <v>1335</v>
      </c>
      <c r="W585" s="15">
        <v>94</v>
      </c>
      <c r="X585" s="15">
        <v>94</v>
      </c>
      <c r="Y585" s="22">
        <v>1</v>
      </c>
      <c r="Z585" s="22">
        <v>1</v>
      </c>
      <c r="AA585" s="191"/>
      <c r="AB585" s="4" t="s">
        <v>1329</v>
      </c>
      <c r="AC585" s="4" t="s">
        <v>50</v>
      </c>
      <c r="AD585" s="4"/>
      <c r="AE585" s="4" t="s">
        <v>1307</v>
      </c>
      <c r="AF585" s="312" t="s">
        <v>997</v>
      </c>
      <c r="AG585" s="307" t="s">
        <v>1138</v>
      </c>
      <c r="AH585" s="308" t="b">
        <f t="shared" si="9"/>
        <v>0</v>
      </c>
    </row>
    <row r="586" s="356" customFormat="1" ht="24" spans="1:34">
      <c r="A586" s="28">
        <v>583</v>
      </c>
      <c r="B586" s="168" t="s">
        <v>34</v>
      </c>
      <c r="C586" s="168" t="s">
        <v>35</v>
      </c>
      <c r="D586" s="556" t="s">
        <v>228</v>
      </c>
      <c r="E586" s="556" t="s">
        <v>108</v>
      </c>
      <c r="F586" s="557" t="s">
        <v>1332</v>
      </c>
      <c r="G586" s="557" t="s">
        <v>51</v>
      </c>
      <c r="H586" s="557" t="s">
        <v>1336</v>
      </c>
      <c r="I586" s="556"/>
      <c r="J586" s="556"/>
      <c r="K586" s="556"/>
      <c r="L586" s="556">
        <v>14</v>
      </c>
      <c r="M586" s="562">
        <v>45078</v>
      </c>
      <c r="N586" s="502" t="s">
        <v>93</v>
      </c>
      <c r="O586" s="557" t="s">
        <v>42</v>
      </c>
      <c r="P586" s="28" t="s">
        <v>43</v>
      </c>
      <c r="Q586" s="28" t="s">
        <v>991</v>
      </c>
      <c r="R586" s="564" t="s">
        <v>1226</v>
      </c>
      <c r="S586" s="564" t="s">
        <v>993</v>
      </c>
      <c r="T586" s="556">
        <v>14</v>
      </c>
      <c r="U586" s="4" t="s">
        <v>1337</v>
      </c>
      <c r="V586" s="4" t="s">
        <v>1338</v>
      </c>
      <c r="W586" s="15">
        <v>14</v>
      </c>
      <c r="X586" s="15">
        <v>14</v>
      </c>
      <c r="Y586" s="22">
        <v>1</v>
      </c>
      <c r="Z586" s="22">
        <v>1</v>
      </c>
      <c r="AA586" s="191"/>
      <c r="AB586" s="4" t="s">
        <v>1330</v>
      </c>
      <c r="AC586" s="4" t="s">
        <v>50</v>
      </c>
      <c r="AD586" s="4"/>
      <c r="AE586" s="4"/>
      <c r="AF586" s="4" t="s">
        <v>997</v>
      </c>
      <c r="AG586" s="29" t="s">
        <v>1138</v>
      </c>
      <c r="AH586" s="308" t="b">
        <f t="shared" si="9"/>
        <v>0</v>
      </c>
    </row>
    <row r="587" s="356" customFormat="1" ht="24" spans="1:34">
      <c r="A587" s="28">
        <v>584</v>
      </c>
      <c r="B587" s="168" t="s">
        <v>34</v>
      </c>
      <c r="C587" s="168" t="s">
        <v>35</v>
      </c>
      <c r="D587" s="556" t="s">
        <v>228</v>
      </c>
      <c r="E587" s="556" t="s">
        <v>108</v>
      </c>
      <c r="F587" s="557" t="s">
        <v>1332</v>
      </c>
      <c r="G587" s="556" t="s">
        <v>174</v>
      </c>
      <c r="H587" s="557" t="s">
        <v>1339</v>
      </c>
      <c r="I587" s="556">
        <v>2</v>
      </c>
      <c r="J587" s="563">
        <v>6</v>
      </c>
      <c r="K587" s="560">
        <v>5</v>
      </c>
      <c r="L587" s="556"/>
      <c r="M587" s="562">
        <v>45078</v>
      </c>
      <c r="N587" s="502" t="s">
        <v>93</v>
      </c>
      <c r="O587" s="557" t="s">
        <v>42</v>
      </c>
      <c r="P587" s="28" t="s">
        <v>43</v>
      </c>
      <c r="Q587" s="28" t="s">
        <v>991</v>
      </c>
      <c r="R587" s="564" t="s">
        <v>1226</v>
      </c>
      <c r="S587" s="564" t="s">
        <v>993</v>
      </c>
      <c r="T587" s="563">
        <v>6</v>
      </c>
      <c r="U587" s="4" t="s">
        <v>1340</v>
      </c>
      <c r="V587" s="4" t="s">
        <v>1341</v>
      </c>
      <c r="W587" s="15">
        <v>6</v>
      </c>
      <c r="X587" s="15">
        <v>6</v>
      </c>
      <c r="Y587" s="22">
        <v>1</v>
      </c>
      <c r="Z587" s="22">
        <v>1</v>
      </c>
      <c r="AA587" s="191"/>
      <c r="AB587" s="4" t="s">
        <v>1329</v>
      </c>
      <c r="AC587" s="4" t="s">
        <v>50</v>
      </c>
      <c r="AD587" s="4"/>
      <c r="AE587" s="4"/>
      <c r="AF587" s="4" t="s">
        <v>997</v>
      </c>
      <c r="AG587" s="29" t="s">
        <v>1138</v>
      </c>
      <c r="AH587" s="308" t="b">
        <f t="shared" si="9"/>
        <v>0</v>
      </c>
    </row>
    <row r="588" s="356" customFormat="1" ht="24" spans="1:34">
      <c r="A588" s="28">
        <v>585</v>
      </c>
      <c r="B588" s="168" t="s">
        <v>34</v>
      </c>
      <c r="C588" s="168" t="s">
        <v>35</v>
      </c>
      <c r="D588" s="556" t="s">
        <v>228</v>
      </c>
      <c r="E588" s="556" t="s">
        <v>108</v>
      </c>
      <c r="F588" s="557" t="s">
        <v>1342</v>
      </c>
      <c r="G588" s="557" t="s">
        <v>51</v>
      </c>
      <c r="H588" s="557" t="s">
        <v>1343</v>
      </c>
      <c r="I588" s="556"/>
      <c r="J588" s="556"/>
      <c r="K588" s="556"/>
      <c r="L588" s="557">
        <v>2</v>
      </c>
      <c r="M588" s="562">
        <v>45078</v>
      </c>
      <c r="N588" s="502" t="s">
        <v>93</v>
      </c>
      <c r="O588" s="557" t="s">
        <v>42</v>
      </c>
      <c r="P588" s="28" t="s">
        <v>43</v>
      </c>
      <c r="Q588" s="28" t="s">
        <v>991</v>
      </c>
      <c r="R588" s="564" t="s">
        <v>1226</v>
      </c>
      <c r="S588" s="564" t="s">
        <v>993</v>
      </c>
      <c r="T588" s="565">
        <v>2</v>
      </c>
      <c r="U588" s="4" t="s">
        <v>1344</v>
      </c>
      <c r="V588" s="4" t="s">
        <v>1345</v>
      </c>
      <c r="W588" s="15">
        <v>2</v>
      </c>
      <c r="X588" s="15">
        <v>2</v>
      </c>
      <c r="Y588" s="22">
        <v>1</v>
      </c>
      <c r="Z588" s="22">
        <v>1</v>
      </c>
      <c r="AA588" s="191"/>
      <c r="AB588" s="4" t="s">
        <v>1346</v>
      </c>
      <c r="AC588" s="4" t="s">
        <v>50</v>
      </c>
      <c r="AD588" s="4"/>
      <c r="AE588" s="4"/>
      <c r="AF588" s="4" t="s">
        <v>997</v>
      </c>
      <c r="AG588" s="29" t="s">
        <v>1138</v>
      </c>
      <c r="AH588" s="308" t="b">
        <f t="shared" si="9"/>
        <v>0</v>
      </c>
    </row>
    <row r="589" s="356" customFormat="1" ht="84" spans="1:34">
      <c r="A589" s="28">
        <v>586</v>
      </c>
      <c r="B589" s="168" t="s">
        <v>34</v>
      </c>
      <c r="C589" s="168" t="s">
        <v>35</v>
      </c>
      <c r="D589" s="556" t="s">
        <v>228</v>
      </c>
      <c r="E589" s="556" t="s">
        <v>108</v>
      </c>
      <c r="F589" s="557" t="s">
        <v>1347</v>
      </c>
      <c r="G589" s="557" t="s">
        <v>39</v>
      </c>
      <c r="H589" s="557" t="s">
        <v>1348</v>
      </c>
      <c r="I589" s="560">
        <v>47</v>
      </c>
      <c r="J589" s="563">
        <v>162</v>
      </c>
      <c r="K589" s="560">
        <v>11</v>
      </c>
      <c r="L589" s="556"/>
      <c r="M589" s="562">
        <v>45078</v>
      </c>
      <c r="N589" s="502" t="s">
        <v>93</v>
      </c>
      <c r="O589" s="557" t="s">
        <v>42</v>
      </c>
      <c r="P589" s="28" t="s">
        <v>43</v>
      </c>
      <c r="Q589" s="28" t="s">
        <v>991</v>
      </c>
      <c r="R589" s="29" t="s">
        <v>1349</v>
      </c>
      <c r="S589" s="28" t="s">
        <v>993</v>
      </c>
      <c r="T589" s="563">
        <v>162</v>
      </c>
      <c r="U589" s="4" t="s">
        <v>1350</v>
      </c>
      <c r="V589" s="4" t="s">
        <v>1351</v>
      </c>
      <c r="W589" s="15">
        <v>162</v>
      </c>
      <c r="X589" s="15">
        <v>162</v>
      </c>
      <c r="Y589" s="22">
        <v>1</v>
      </c>
      <c r="Z589" s="22">
        <v>1</v>
      </c>
      <c r="AA589" s="191"/>
      <c r="AB589" s="4" t="s">
        <v>1352</v>
      </c>
      <c r="AC589" s="4" t="s">
        <v>50</v>
      </c>
      <c r="AD589" s="4"/>
      <c r="AE589" s="4"/>
      <c r="AF589" s="4" t="s">
        <v>997</v>
      </c>
      <c r="AG589" s="29" t="s">
        <v>1138</v>
      </c>
      <c r="AH589" s="308" t="b">
        <f t="shared" si="9"/>
        <v>0</v>
      </c>
    </row>
    <row r="590" s="356" customFormat="1" ht="84" spans="1:34">
      <c r="A590" s="28">
        <v>587</v>
      </c>
      <c r="B590" s="168" t="s">
        <v>34</v>
      </c>
      <c r="C590" s="168" t="s">
        <v>35</v>
      </c>
      <c r="D590" s="556" t="s">
        <v>228</v>
      </c>
      <c r="E590" s="556" t="s">
        <v>108</v>
      </c>
      <c r="F590" s="557" t="s">
        <v>1347</v>
      </c>
      <c r="G590" s="557" t="s">
        <v>51</v>
      </c>
      <c r="H590" s="557" t="s">
        <v>1353</v>
      </c>
      <c r="I590" s="556"/>
      <c r="J590" s="556"/>
      <c r="K590" s="556"/>
      <c r="L590" s="557">
        <v>24</v>
      </c>
      <c r="M590" s="562">
        <v>45078</v>
      </c>
      <c r="N590" s="502" t="s">
        <v>93</v>
      </c>
      <c r="O590" s="557" t="s">
        <v>42</v>
      </c>
      <c r="P590" s="28" t="s">
        <v>43</v>
      </c>
      <c r="Q590" s="28" t="s">
        <v>991</v>
      </c>
      <c r="R590" s="29" t="s">
        <v>1349</v>
      </c>
      <c r="S590" s="28" t="s">
        <v>993</v>
      </c>
      <c r="T590" s="565">
        <v>24</v>
      </c>
      <c r="U590" s="4" t="s">
        <v>1354</v>
      </c>
      <c r="V590" s="4" t="s">
        <v>1355</v>
      </c>
      <c r="W590" s="15">
        <v>24</v>
      </c>
      <c r="X590" s="15">
        <v>24</v>
      </c>
      <c r="Y590" s="22">
        <v>1</v>
      </c>
      <c r="Z590" s="22">
        <v>1</v>
      </c>
      <c r="AA590" s="191"/>
      <c r="AB590" s="4" t="s">
        <v>1346</v>
      </c>
      <c r="AC590" s="4" t="s">
        <v>50</v>
      </c>
      <c r="AD590" s="4"/>
      <c r="AE590" s="4"/>
      <c r="AF590" s="4" t="s">
        <v>997</v>
      </c>
      <c r="AG590" s="29" t="s">
        <v>1138</v>
      </c>
      <c r="AH590" s="308" t="b">
        <f t="shared" si="9"/>
        <v>0</v>
      </c>
    </row>
    <row r="591" s="356" customFormat="1" ht="24" spans="1:34">
      <c r="A591" s="28">
        <v>588</v>
      </c>
      <c r="B591" s="168" t="s">
        <v>34</v>
      </c>
      <c r="C591" s="168" t="s">
        <v>35</v>
      </c>
      <c r="D591" s="556" t="s">
        <v>228</v>
      </c>
      <c r="E591" s="556" t="s">
        <v>108</v>
      </c>
      <c r="F591" s="557" t="s">
        <v>1356</v>
      </c>
      <c r="G591" s="557" t="s">
        <v>39</v>
      </c>
      <c r="H591" s="557" t="s">
        <v>1357</v>
      </c>
      <c r="I591" s="556">
        <v>14</v>
      </c>
      <c r="J591" s="556">
        <v>79</v>
      </c>
      <c r="K591" s="556">
        <v>2</v>
      </c>
      <c r="L591" s="557"/>
      <c r="M591" s="562">
        <v>45078</v>
      </c>
      <c r="N591" s="502" t="s">
        <v>93</v>
      </c>
      <c r="O591" s="557" t="s">
        <v>42</v>
      </c>
      <c r="P591" s="28" t="s">
        <v>43</v>
      </c>
      <c r="Q591" s="28" t="s">
        <v>991</v>
      </c>
      <c r="R591" s="564" t="s">
        <v>1358</v>
      </c>
      <c r="S591" s="564" t="s">
        <v>993</v>
      </c>
      <c r="T591" s="556">
        <v>79</v>
      </c>
      <c r="U591" s="4" t="s">
        <v>1359</v>
      </c>
      <c r="V591" s="4" t="s">
        <v>1360</v>
      </c>
      <c r="W591" s="15">
        <v>79</v>
      </c>
      <c r="X591" s="15">
        <v>79</v>
      </c>
      <c r="Y591" s="22">
        <v>1</v>
      </c>
      <c r="Z591" s="22">
        <v>1</v>
      </c>
      <c r="AA591" s="191"/>
      <c r="AB591" s="4" t="s">
        <v>1352</v>
      </c>
      <c r="AC591" s="4" t="s">
        <v>50</v>
      </c>
      <c r="AD591" s="4"/>
      <c r="AE591" s="4"/>
      <c r="AF591" s="4" t="s">
        <v>997</v>
      </c>
      <c r="AG591" s="29" t="s">
        <v>1138</v>
      </c>
      <c r="AH591" s="308" t="b">
        <f t="shared" si="9"/>
        <v>0</v>
      </c>
    </row>
    <row r="592" s="356" customFormat="1" ht="24" spans="1:34">
      <c r="A592" s="28">
        <v>589</v>
      </c>
      <c r="B592" s="168" t="s">
        <v>34</v>
      </c>
      <c r="C592" s="168" t="s">
        <v>35</v>
      </c>
      <c r="D592" s="556" t="s">
        <v>228</v>
      </c>
      <c r="E592" s="556" t="s">
        <v>108</v>
      </c>
      <c r="F592" s="557" t="s">
        <v>1356</v>
      </c>
      <c r="G592" s="557" t="s">
        <v>51</v>
      </c>
      <c r="H592" s="557" t="s">
        <v>1361</v>
      </c>
      <c r="I592" s="560"/>
      <c r="J592" s="563"/>
      <c r="K592" s="560"/>
      <c r="L592" s="556">
        <v>15</v>
      </c>
      <c r="M592" s="562">
        <v>45078</v>
      </c>
      <c r="N592" s="502" t="s">
        <v>93</v>
      </c>
      <c r="O592" s="557" t="s">
        <v>42</v>
      </c>
      <c r="P592" s="28" t="s">
        <v>43</v>
      </c>
      <c r="Q592" s="28" t="s">
        <v>991</v>
      </c>
      <c r="R592" s="564" t="s">
        <v>1358</v>
      </c>
      <c r="S592" s="564" t="s">
        <v>993</v>
      </c>
      <c r="T592" s="566">
        <v>15</v>
      </c>
      <c r="U592" s="4" t="s">
        <v>1362</v>
      </c>
      <c r="V592" s="4" t="s">
        <v>1363</v>
      </c>
      <c r="W592" s="15">
        <v>15</v>
      </c>
      <c r="X592" s="15">
        <v>15</v>
      </c>
      <c r="Y592" s="22">
        <v>1</v>
      </c>
      <c r="Z592" s="22">
        <v>1</v>
      </c>
      <c r="AA592" s="191"/>
      <c r="AB592" s="4" t="s">
        <v>1364</v>
      </c>
      <c r="AC592" s="4" t="s">
        <v>50</v>
      </c>
      <c r="AD592" s="4"/>
      <c r="AE592" s="4"/>
      <c r="AF592" s="4" t="s">
        <v>997</v>
      </c>
      <c r="AG592" s="29" t="s">
        <v>1138</v>
      </c>
      <c r="AH592" s="308" t="b">
        <f t="shared" si="9"/>
        <v>0</v>
      </c>
    </row>
    <row r="593" s="356" customFormat="1" ht="60" spans="1:34">
      <c r="A593" s="28">
        <v>590</v>
      </c>
      <c r="B593" s="168" t="s">
        <v>34</v>
      </c>
      <c r="C593" s="168" t="s">
        <v>35</v>
      </c>
      <c r="D593" s="556" t="s">
        <v>228</v>
      </c>
      <c r="E593" s="558" t="s">
        <v>337</v>
      </c>
      <c r="F593" s="559" t="s">
        <v>1365</v>
      </c>
      <c r="G593" s="557" t="s">
        <v>39</v>
      </c>
      <c r="H593" s="557" t="s">
        <v>1366</v>
      </c>
      <c r="I593" s="560">
        <v>34</v>
      </c>
      <c r="J593" s="563">
        <v>114</v>
      </c>
      <c r="K593" s="560">
        <v>13</v>
      </c>
      <c r="L593" s="556"/>
      <c r="M593" s="562">
        <v>45078</v>
      </c>
      <c r="N593" s="502" t="s">
        <v>93</v>
      </c>
      <c r="O593" s="557" t="s">
        <v>42</v>
      </c>
      <c r="P593" s="28" t="s">
        <v>43</v>
      </c>
      <c r="Q593" s="28" t="s">
        <v>991</v>
      </c>
      <c r="R593" s="564" t="s">
        <v>1349</v>
      </c>
      <c r="S593" s="564" t="s">
        <v>993</v>
      </c>
      <c r="T593" s="563">
        <v>114</v>
      </c>
      <c r="U593" s="4" t="s">
        <v>1367</v>
      </c>
      <c r="V593" s="4" t="s">
        <v>1368</v>
      </c>
      <c r="W593" s="15">
        <v>114</v>
      </c>
      <c r="X593" s="15">
        <v>114</v>
      </c>
      <c r="Y593" s="22">
        <v>1</v>
      </c>
      <c r="Z593" s="22">
        <v>1</v>
      </c>
      <c r="AA593" s="191"/>
      <c r="AB593" s="4" t="s">
        <v>1364</v>
      </c>
      <c r="AC593" s="4" t="s">
        <v>50</v>
      </c>
      <c r="AD593" s="4"/>
      <c r="AE593" s="4"/>
      <c r="AF593" s="4" t="s">
        <v>997</v>
      </c>
      <c r="AG593" s="29" t="s">
        <v>1138</v>
      </c>
      <c r="AH593" s="308" t="b">
        <f t="shared" si="9"/>
        <v>0</v>
      </c>
    </row>
    <row r="594" s="356" customFormat="1" ht="120" spans="1:34">
      <c r="A594" s="28">
        <v>591</v>
      </c>
      <c r="B594" s="168" t="s">
        <v>34</v>
      </c>
      <c r="C594" s="168" t="s">
        <v>35</v>
      </c>
      <c r="D594" s="556" t="s">
        <v>228</v>
      </c>
      <c r="E594" s="558" t="s">
        <v>337</v>
      </c>
      <c r="F594" s="559" t="s">
        <v>1365</v>
      </c>
      <c r="G594" s="557" t="s">
        <v>51</v>
      </c>
      <c r="H594" s="557" t="s">
        <v>1369</v>
      </c>
      <c r="I594" s="556"/>
      <c r="J594" s="556"/>
      <c r="K594" s="556"/>
      <c r="L594" s="557">
        <v>44</v>
      </c>
      <c r="M594" s="562">
        <v>45078</v>
      </c>
      <c r="N594" s="502" t="s">
        <v>93</v>
      </c>
      <c r="O594" s="557" t="s">
        <v>42</v>
      </c>
      <c r="P594" s="28" t="s">
        <v>43</v>
      </c>
      <c r="Q594" s="28" t="s">
        <v>991</v>
      </c>
      <c r="R594" s="564" t="s">
        <v>1349</v>
      </c>
      <c r="S594" s="564" t="s">
        <v>993</v>
      </c>
      <c r="T594" s="565">
        <v>44</v>
      </c>
      <c r="U594" s="4" t="s">
        <v>1370</v>
      </c>
      <c r="V594" s="4" t="s">
        <v>1371</v>
      </c>
      <c r="W594" s="15">
        <v>44</v>
      </c>
      <c r="X594" s="15">
        <v>44</v>
      </c>
      <c r="Y594" s="22">
        <v>1</v>
      </c>
      <c r="Z594" s="22">
        <v>1</v>
      </c>
      <c r="AA594" s="191"/>
      <c r="AB594" s="4" t="s">
        <v>1372</v>
      </c>
      <c r="AC594" s="4" t="s">
        <v>50</v>
      </c>
      <c r="AD594" s="4"/>
      <c r="AE594" s="4"/>
      <c r="AF594" s="4" t="s">
        <v>997</v>
      </c>
      <c r="AG594" s="29" t="s">
        <v>1138</v>
      </c>
      <c r="AH594" s="308" t="b">
        <f t="shared" si="9"/>
        <v>0</v>
      </c>
    </row>
    <row r="595" s="356" customFormat="1" ht="36" spans="1:34">
      <c r="A595" s="28">
        <v>592</v>
      </c>
      <c r="B595" s="168" t="s">
        <v>34</v>
      </c>
      <c r="C595" s="168" t="s">
        <v>35</v>
      </c>
      <c r="D595" s="556" t="s">
        <v>228</v>
      </c>
      <c r="E595" s="558" t="s">
        <v>337</v>
      </c>
      <c r="F595" s="559" t="s">
        <v>1365</v>
      </c>
      <c r="G595" s="556" t="s">
        <v>174</v>
      </c>
      <c r="H595" s="557" t="s">
        <v>1373</v>
      </c>
      <c r="I595" s="556">
        <v>12</v>
      </c>
      <c r="J595" s="563">
        <v>36</v>
      </c>
      <c r="K595" s="560">
        <v>5</v>
      </c>
      <c r="L595" s="557"/>
      <c r="M595" s="562">
        <v>45078</v>
      </c>
      <c r="N595" s="502" t="s">
        <v>93</v>
      </c>
      <c r="O595" s="557" t="s">
        <v>42</v>
      </c>
      <c r="P595" s="28" t="s">
        <v>43</v>
      </c>
      <c r="Q595" s="28" t="s">
        <v>991</v>
      </c>
      <c r="R595" s="564" t="s">
        <v>1349</v>
      </c>
      <c r="S595" s="564" t="s">
        <v>993</v>
      </c>
      <c r="T595" s="563">
        <v>36</v>
      </c>
      <c r="U595" s="4" t="s">
        <v>1374</v>
      </c>
      <c r="V595" s="4" t="s">
        <v>1375</v>
      </c>
      <c r="W595" s="15">
        <v>36</v>
      </c>
      <c r="X595" s="15">
        <v>36</v>
      </c>
      <c r="Y595" s="22">
        <v>1</v>
      </c>
      <c r="Z595" s="22">
        <v>1</v>
      </c>
      <c r="AA595" s="168"/>
      <c r="AB595" s="4" t="s">
        <v>1364</v>
      </c>
      <c r="AC595" s="4" t="s">
        <v>50</v>
      </c>
      <c r="AD595" s="4"/>
      <c r="AE595" s="4"/>
      <c r="AF595" s="4"/>
      <c r="AG595" s="29" t="s">
        <v>1138</v>
      </c>
      <c r="AH595" s="308" t="b">
        <f t="shared" si="9"/>
        <v>0</v>
      </c>
    </row>
    <row r="596" s="356" customFormat="1" ht="24" spans="1:34">
      <c r="A596" s="28">
        <v>593</v>
      </c>
      <c r="B596" s="168" t="s">
        <v>34</v>
      </c>
      <c r="C596" s="168" t="s">
        <v>35</v>
      </c>
      <c r="D596" s="556" t="s">
        <v>228</v>
      </c>
      <c r="E596" s="558" t="s">
        <v>337</v>
      </c>
      <c r="F596" s="557" t="s">
        <v>1376</v>
      </c>
      <c r="G596" s="557" t="s">
        <v>39</v>
      </c>
      <c r="H596" s="557" t="s">
        <v>1377</v>
      </c>
      <c r="I596" s="560">
        <v>13</v>
      </c>
      <c r="J596" s="563">
        <v>63</v>
      </c>
      <c r="K596" s="560">
        <v>8</v>
      </c>
      <c r="L596" s="556"/>
      <c r="M596" s="562">
        <v>45078</v>
      </c>
      <c r="N596" s="502" t="s">
        <v>93</v>
      </c>
      <c r="O596" s="557" t="s">
        <v>42</v>
      </c>
      <c r="P596" s="28" t="s">
        <v>43</v>
      </c>
      <c r="Q596" s="28" t="s">
        <v>991</v>
      </c>
      <c r="R596" s="564" t="s">
        <v>1349</v>
      </c>
      <c r="S596" s="564" t="s">
        <v>993</v>
      </c>
      <c r="T596" s="563">
        <v>63</v>
      </c>
      <c r="U596" s="4" t="s">
        <v>1367</v>
      </c>
      <c r="V596" s="4" t="s">
        <v>1368</v>
      </c>
      <c r="W596" s="15">
        <v>63</v>
      </c>
      <c r="X596" s="15">
        <v>63</v>
      </c>
      <c r="Y596" s="22">
        <v>1</v>
      </c>
      <c r="Z596" s="22">
        <v>1</v>
      </c>
      <c r="AA596" s="191"/>
      <c r="AB596" s="4" t="s">
        <v>1364</v>
      </c>
      <c r="AC596" s="4" t="s">
        <v>50</v>
      </c>
      <c r="AD596" s="4"/>
      <c r="AE596" s="4"/>
      <c r="AF596" s="4" t="s">
        <v>997</v>
      </c>
      <c r="AG596" s="29" t="s">
        <v>1138</v>
      </c>
      <c r="AH596" s="308" t="b">
        <f t="shared" si="9"/>
        <v>0</v>
      </c>
    </row>
    <row r="597" s="356" customFormat="1" ht="24" spans="1:34">
      <c r="A597" s="28">
        <v>594</v>
      </c>
      <c r="B597" s="168" t="s">
        <v>34</v>
      </c>
      <c r="C597" s="168" t="s">
        <v>35</v>
      </c>
      <c r="D597" s="556" t="s">
        <v>228</v>
      </c>
      <c r="E597" s="558" t="s">
        <v>337</v>
      </c>
      <c r="F597" s="557" t="s">
        <v>1376</v>
      </c>
      <c r="G597" s="557" t="s">
        <v>51</v>
      </c>
      <c r="H597" s="557" t="s">
        <v>1378</v>
      </c>
      <c r="I597" s="556"/>
      <c r="J597" s="556"/>
      <c r="K597" s="556"/>
      <c r="L597" s="557">
        <v>10</v>
      </c>
      <c r="M597" s="562">
        <v>45078</v>
      </c>
      <c r="N597" s="502" t="s">
        <v>93</v>
      </c>
      <c r="O597" s="557" t="s">
        <v>42</v>
      </c>
      <c r="P597" s="28" t="s">
        <v>43</v>
      </c>
      <c r="Q597" s="28" t="s">
        <v>991</v>
      </c>
      <c r="R597" s="564" t="s">
        <v>1349</v>
      </c>
      <c r="S597" s="564" t="s">
        <v>993</v>
      </c>
      <c r="T597" s="565">
        <v>10</v>
      </c>
      <c r="U597" s="4" t="s">
        <v>1370</v>
      </c>
      <c r="V597" s="4" t="s">
        <v>1371</v>
      </c>
      <c r="W597" s="15">
        <v>10</v>
      </c>
      <c r="X597" s="15">
        <v>10</v>
      </c>
      <c r="Y597" s="22">
        <v>1</v>
      </c>
      <c r="Z597" s="22">
        <v>1</v>
      </c>
      <c r="AA597" s="191"/>
      <c r="AB597" s="4" t="s">
        <v>1372</v>
      </c>
      <c r="AC597" s="4" t="s">
        <v>50</v>
      </c>
      <c r="AD597" s="4"/>
      <c r="AE597" s="4"/>
      <c r="AF597" s="4" t="s">
        <v>997</v>
      </c>
      <c r="AG597" s="29" t="s">
        <v>1138</v>
      </c>
      <c r="AH597" s="308" t="b">
        <f t="shared" si="9"/>
        <v>0</v>
      </c>
    </row>
    <row r="598" s="356" customFormat="1" ht="48" spans="1:34">
      <c r="A598" s="28">
        <v>595</v>
      </c>
      <c r="B598" s="168" t="s">
        <v>34</v>
      </c>
      <c r="C598" s="168" t="s">
        <v>35</v>
      </c>
      <c r="D598" s="556" t="s">
        <v>228</v>
      </c>
      <c r="E598" s="558" t="s">
        <v>337</v>
      </c>
      <c r="F598" s="557" t="s">
        <v>1379</v>
      </c>
      <c r="G598" s="557" t="s">
        <v>39</v>
      </c>
      <c r="H598" s="557" t="s">
        <v>1380</v>
      </c>
      <c r="I598" s="560">
        <v>25</v>
      </c>
      <c r="J598" s="563">
        <v>126</v>
      </c>
      <c r="K598" s="560">
        <v>10</v>
      </c>
      <c r="L598" s="556"/>
      <c r="M598" s="562">
        <v>45078</v>
      </c>
      <c r="N598" s="502" t="s">
        <v>93</v>
      </c>
      <c r="O598" s="557" t="s">
        <v>42</v>
      </c>
      <c r="P598" s="28" t="s">
        <v>43</v>
      </c>
      <c r="Q598" s="28" t="s">
        <v>991</v>
      </c>
      <c r="R598" s="564" t="s">
        <v>1349</v>
      </c>
      <c r="S598" s="564" t="s">
        <v>993</v>
      </c>
      <c r="T598" s="563">
        <v>126</v>
      </c>
      <c r="U598" s="4" t="s">
        <v>1359</v>
      </c>
      <c r="V598" s="4" t="s">
        <v>1360</v>
      </c>
      <c r="W598" s="15">
        <v>126</v>
      </c>
      <c r="X598" s="15">
        <v>126</v>
      </c>
      <c r="Y598" s="22">
        <v>1</v>
      </c>
      <c r="Z598" s="22">
        <v>1</v>
      </c>
      <c r="AA598" s="191"/>
      <c r="AB598" s="4" t="s">
        <v>1381</v>
      </c>
      <c r="AC598" s="4" t="s">
        <v>50</v>
      </c>
      <c r="AD598" s="4"/>
      <c r="AE598" s="4"/>
      <c r="AF598" s="4" t="s">
        <v>997</v>
      </c>
      <c r="AG598" s="29" t="s">
        <v>1138</v>
      </c>
      <c r="AH598" s="308" t="b">
        <f t="shared" si="9"/>
        <v>0</v>
      </c>
    </row>
    <row r="599" s="356" customFormat="1" ht="48" spans="1:34">
      <c r="A599" s="28">
        <v>596</v>
      </c>
      <c r="B599" s="168" t="s">
        <v>34</v>
      </c>
      <c r="C599" s="168" t="s">
        <v>35</v>
      </c>
      <c r="D599" s="556" t="s">
        <v>228</v>
      </c>
      <c r="E599" s="558" t="s">
        <v>337</v>
      </c>
      <c r="F599" s="557" t="s">
        <v>1379</v>
      </c>
      <c r="G599" s="557" t="s">
        <v>51</v>
      </c>
      <c r="H599" s="557" t="s">
        <v>1382</v>
      </c>
      <c r="I599" s="556"/>
      <c r="J599" s="556"/>
      <c r="K599" s="556"/>
      <c r="L599" s="557">
        <v>25</v>
      </c>
      <c r="M599" s="562">
        <v>45078</v>
      </c>
      <c r="N599" s="502" t="s">
        <v>93</v>
      </c>
      <c r="O599" s="557" t="s">
        <v>42</v>
      </c>
      <c r="P599" s="28" t="s">
        <v>43</v>
      </c>
      <c r="Q599" s="28" t="s">
        <v>991</v>
      </c>
      <c r="R599" s="564" t="s">
        <v>1349</v>
      </c>
      <c r="S599" s="564" t="s">
        <v>993</v>
      </c>
      <c r="T599" s="565">
        <v>25</v>
      </c>
      <c r="U599" s="4" t="s">
        <v>1362</v>
      </c>
      <c r="V599" s="4" t="s">
        <v>1363</v>
      </c>
      <c r="W599" s="15">
        <v>25</v>
      </c>
      <c r="X599" s="15">
        <v>25</v>
      </c>
      <c r="Y599" s="22">
        <v>1</v>
      </c>
      <c r="Z599" s="22">
        <v>1</v>
      </c>
      <c r="AA599" s="191"/>
      <c r="AB599" s="4" t="s">
        <v>1383</v>
      </c>
      <c r="AC599" s="4" t="s">
        <v>50</v>
      </c>
      <c r="AD599" s="4"/>
      <c r="AE599" s="4"/>
      <c r="AF599" s="4" t="s">
        <v>997</v>
      </c>
      <c r="AG599" s="29" t="s">
        <v>1138</v>
      </c>
      <c r="AH599" s="308" t="b">
        <f t="shared" si="9"/>
        <v>0</v>
      </c>
    </row>
    <row r="600" s="356" customFormat="1" ht="24" spans="1:34">
      <c r="A600" s="28">
        <v>597</v>
      </c>
      <c r="B600" s="168" t="s">
        <v>34</v>
      </c>
      <c r="C600" s="168" t="s">
        <v>35</v>
      </c>
      <c r="D600" s="556" t="s">
        <v>228</v>
      </c>
      <c r="E600" s="558" t="s">
        <v>337</v>
      </c>
      <c r="F600" s="557" t="s">
        <v>1379</v>
      </c>
      <c r="G600" s="556" t="s">
        <v>174</v>
      </c>
      <c r="H600" s="557" t="s">
        <v>1384</v>
      </c>
      <c r="I600" s="556">
        <v>5</v>
      </c>
      <c r="J600" s="563">
        <v>15</v>
      </c>
      <c r="K600" s="560">
        <v>5</v>
      </c>
      <c r="L600" s="557"/>
      <c r="M600" s="562">
        <v>45078</v>
      </c>
      <c r="N600" s="502" t="s">
        <v>93</v>
      </c>
      <c r="O600" s="557" t="s">
        <v>42</v>
      </c>
      <c r="P600" s="28" t="s">
        <v>43</v>
      </c>
      <c r="Q600" s="28" t="s">
        <v>991</v>
      </c>
      <c r="R600" s="564" t="s">
        <v>1349</v>
      </c>
      <c r="S600" s="564" t="s">
        <v>993</v>
      </c>
      <c r="T600" s="563">
        <v>15</v>
      </c>
      <c r="U600" s="4" t="s">
        <v>1266</v>
      </c>
      <c r="V600" s="4" t="s">
        <v>1385</v>
      </c>
      <c r="W600" s="15">
        <v>15</v>
      </c>
      <c r="X600" s="15">
        <v>15</v>
      </c>
      <c r="Y600" s="22">
        <v>1</v>
      </c>
      <c r="Z600" s="22">
        <v>1</v>
      </c>
      <c r="AA600" s="168"/>
      <c r="AB600" s="4" t="s">
        <v>1386</v>
      </c>
      <c r="AC600" s="4" t="s">
        <v>50</v>
      </c>
      <c r="AD600" s="4"/>
      <c r="AE600" s="4"/>
      <c r="AF600" s="4"/>
      <c r="AG600" s="29" t="s">
        <v>1138</v>
      </c>
      <c r="AH600" s="308" t="b">
        <f t="shared" si="9"/>
        <v>0</v>
      </c>
    </row>
    <row r="601" s="356" customFormat="1" ht="24" spans="1:34">
      <c r="A601" s="28">
        <v>598</v>
      </c>
      <c r="B601" s="168" t="s">
        <v>34</v>
      </c>
      <c r="C601" s="168" t="s">
        <v>35</v>
      </c>
      <c r="D601" s="556" t="s">
        <v>228</v>
      </c>
      <c r="E601" s="558" t="s">
        <v>337</v>
      </c>
      <c r="F601" s="557" t="s">
        <v>1387</v>
      </c>
      <c r="G601" s="557" t="s">
        <v>39</v>
      </c>
      <c r="H601" s="557" t="s">
        <v>1388</v>
      </c>
      <c r="I601" s="556">
        <v>12</v>
      </c>
      <c r="J601" s="556">
        <v>66</v>
      </c>
      <c r="K601" s="556">
        <v>2</v>
      </c>
      <c r="L601" s="557"/>
      <c r="M601" s="562">
        <v>45078</v>
      </c>
      <c r="N601" s="502" t="s">
        <v>93</v>
      </c>
      <c r="O601" s="557" t="s">
        <v>42</v>
      </c>
      <c r="P601" s="28" t="s">
        <v>43</v>
      </c>
      <c r="Q601" s="28" t="s">
        <v>991</v>
      </c>
      <c r="R601" s="564" t="s">
        <v>1358</v>
      </c>
      <c r="S601" s="564" t="s">
        <v>993</v>
      </c>
      <c r="T601" s="556">
        <v>66</v>
      </c>
      <c r="U601" s="4" t="s">
        <v>1359</v>
      </c>
      <c r="V601" s="4" t="s">
        <v>1360</v>
      </c>
      <c r="W601" s="15">
        <v>66</v>
      </c>
      <c r="X601" s="15">
        <v>66</v>
      </c>
      <c r="Y601" s="22">
        <v>1</v>
      </c>
      <c r="Z601" s="22">
        <v>1</v>
      </c>
      <c r="AA601" s="191"/>
      <c r="AB601" s="4" t="s">
        <v>1389</v>
      </c>
      <c r="AC601" s="4" t="s">
        <v>50</v>
      </c>
      <c r="AD601" s="4"/>
      <c r="AE601" s="4"/>
      <c r="AF601" s="4" t="s">
        <v>997</v>
      </c>
      <c r="AG601" s="29" t="s">
        <v>1390</v>
      </c>
      <c r="AH601" s="308" t="b">
        <f t="shared" si="9"/>
        <v>0</v>
      </c>
    </row>
    <row r="602" s="356" customFormat="1" ht="36" spans="1:34">
      <c r="A602" s="28">
        <v>599</v>
      </c>
      <c r="B602" s="168" t="s">
        <v>34</v>
      </c>
      <c r="C602" s="168" t="s">
        <v>35</v>
      </c>
      <c r="D602" s="556" t="s">
        <v>228</v>
      </c>
      <c r="E602" s="558" t="s">
        <v>337</v>
      </c>
      <c r="F602" s="557" t="s">
        <v>1387</v>
      </c>
      <c r="G602" s="557" t="s">
        <v>51</v>
      </c>
      <c r="H602" s="557" t="s">
        <v>1391</v>
      </c>
      <c r="I602" s="556"/>
      <c r="J602" s="556"/>
      <c r="K602" s="556"/>
      <c r="L602" s="557">
        <v>16</v>
      </c>
      <c r="M602" s="562">
        <v>45078</v>
      </c>
      <c r="N602" s="502" t="s">
        <v>93</v>
      </c>
      <c r="O602" s="557" t="s">
        <v>42</v>
      </c>
      <c r="P602" s="28" t="s">
        <v>43</v>
      </c>
      <c r="Q602" s="28" t="s">
        <v>991</v>
      </c>
      <c r="R602" s="564" t="s">
        <v>1358</v>
      </c>
      <c r="S602" s="564" t="s">
        <v>993</v>
      </c>
      <c r="T602" s="565">
        <v>16</v>
      </c>
      <c r="U602" s="4" t="s">
        <v>1362</v>
      </c>
      <c r="V602" s="4" t="s">
        <v>1363</v>
      </c>
      <c r="W602" s="15">
        <v>16</v>
      </c>
      <c r="X602" s="15">
        <v>16</v>
      </c>
      <c r="Y602" s="22">
        <v>1</v>
      </c>
      <c r="Z602" s="22">
        <v>1</v>
      </c>
      <c r="AA602" s="191"/>
      <c r="AB602" s="4" t="s">
        <v>1386</v>
      </c>
      <c r="AC602" s="4" t="s">
        <v>50</v>
      </c>
      <c r="AD602" s="4"/>
      <c r="AE602" s="4"/>
      <c r="AF602" s="4" t="s">
        <v>997</v>
      </c>
      <c r="AG602" s="29" t="s">
        <v>1390</v>
      </c>
      <c r="AH602" s="308" t="b">
        <f t="shared" si="9"/>
        <v>0</v>
      </c>
    </row>
    <row r="603" s="356" customFormat="1" ht="48" spans="1:34">
      <c r="A603" s="28">
        <v>600</v>
      </c>
      <c r="B603" s="168" t="s">
        <v>34</v>
      </c>
      <c r="C603" s="168" t="s">
        <v>35</v>
      </c>
      <c r="D603" s="556" t="s">
        <v>228</v>
      </c>
      <c r="E603" s="558" t="s">
        <v>337</v>
      </c>
      <c r="F603" s="557" t="s">
        <v>1392</v>
      </c>
      <c r="G603" s="557" t="s">
        <v>39</v>
      </c>
      <c r="H603" s="557" t="s">
        <v>1393</v>
      </c>
      <c r="I603" s="560">
        <v>28</v>
      </c>
      <c r="J603" s="563">
        <v>129</v>
      </c>
      <c r="K603" s="560">
        <v>10</v>
      </c>
      <c r="L603" s="556"/>
      <c r="M603" s="562">
        <v>45078</v>
      </c>
      <c r="N603" s="502" t="s">
        <v>93</v>
      </c>
      <c r="O603" s="557" t="s">
        <v>42</v>
      </c>
      <c r="P603" s="28" t="s">
        <v>43</v>
      </c>
      <c r="Q603" s="28" t="s">
        <v>991</v>
      </c>
      <c r="R603" s="564" t="s">
        <v>1349</v>
      </c>
      <c r="S603" s="564" t="s">
        <v>993</v>
      </c>
      <c r="T603" s="563">
        <v>129</v>
      </c>
      <c r="U603" s="4" t="s">
        <v>1394</v>
      </c>
      <c r="V603" s="4" t="s">
        <v>1395</v>
      </c>
      <c r="W603" s="15">
        <v>129</v>
      </c>
      <c r="X603" s="15">
        <v>129</v>
      </c>
      <c r="Y603" s="22">
        <v>1</v>
      </c>
      <c r="Z603" s="22">
        <v>1</v>
      </c>
      <c r="AA603" s="168" t="s">
        <v>1193</v>
      </c>
      <c r="AB603" s="4" t="s">
        <v>1386</v>
      </c>
      <c r="AC603" s="4" t="s">
        <v>50</v>
      </c>
      <c r="AD603" s="4"/>
      <c r="AE603" s="4"/>
      <c r="AF603" s="4"/>
      <c r="AG603" s="29" t="s">
        <v>1390</v>
      </c>
      <c r="AH603" s="308" t="b">
        <f t="shared" si="9"/>
        <v>0</v>
      </c>
    </row>
    <row r="604" s="356" customFormat="1" ht="48" spans="1:34">
      <c r="A604" s="28">
        <v>601</v>
      </c>
      <c r="B604" s="168" t="s">
        <v>34</v>
      </c>
      <c r="C604" s="168" t="s">
        <v>35</v>
      </c>
      <c r="D604" s="556" t="s">
        <v>228</v>
      </c>
      <c r="E604" s="558" t="s">
        <v>337</v>
      </c>
      <c r="F604" s="557" t="s">
        <v>1392</v>
      </c>
      <c r="G604" s="557" t="s">
        <v>51</v>
      </c>
      <c r="H604" s="557" t="s">
        <v>1396</v>
      </c>
      <c r="I604" s="556"/>
      <c r="J604" s="556"/>
      <c r="K604" s="556"/>
      <c r="L604" s="557">
        <v>25</v>
      </c>
      <c r="M604" s="562">
        <v>45078</v>
      </c>
      <c r="N604" s="502" t="s">
        <v>93</v>
      </c>
      <c r="O604" s="557" t="s">
        <v>42</v>
      </c>
      <c r="P604" s="28" t="s">
        <v>43</v>
      </c>
      <c r="Q604" s="28" t="s">
        <v>991</v>
      </c>
      <c r="R604" s="564" t="s">
        <v>1349</v>
      </c>
      <c r="S604" s="564" t="s">
        <v>993</v>
      </c>
      <c r="T604" s="565">
        <v>25</v>
      </c>
      <c r="U604" s="4" t="s">
        <v>1397</v>
      </c>
      <c r="V604" s="4" t="s">
        <v>1398</v>
      </c>
      <c r="W604" s="15">
        <v>25</v>
      </c>
      <c r="X604" s="15">
        <v>25</v>
      </c>
      <c r="Y604" s="22">
        <v>1</v>
      </c>
      <c r="Z604" s="22">
        <v>1</v>
      </c>
      <c r="AA604" s="168" t="s">
        <v>1193</v>
      </c>
      <c r="AB604" s="4" t="s">
        <v>1389</v>
      </c>
      <c r="AC604" s="4" t="s">
        <v>50</v>
      </c>
      <c r="AD604" s="4"/>
      <c r="AE604" s="4"/>
      <c r="AF604" s="4"/>
      <c r="AG604" s="29" t="s">
        <v>1390</v>
      </c>
      <c r="AH604" s="308" t="b">
        <f t="shared" si="9"/>
        <v>0</v>
      </c>
    </row>
    <row r="605" s="356" customFormat="1" ht="24" spans="1:34">
      <c r="A605" s="28">
        <v>602</v>
      </c>
      <c r="B605" s="168" t="s">
        <v>34</v>
      </c>
      <c r="C605" s="168" t="s">
        <v>35</v>
      </c>
      <c r="D605" s="556" t="s">
        <v>228</v>
      </c>
      <c r="E605" s="558" t="s">
        <v>337</v>
      </c>
      <c r="F605" s="557" t="s">
        <v>1392</v>
      </c>
      <c r="G605" s="556" t="s">
        <v>174</v>
      </c>
      <c r="H605" s="557" t="s">
        <v>1384</v>
      </c>
      <c r="I605" s="556">
        <v>5</v>
      </c>
      <c r="J605" s="563">
        <v>15</v>
      </c>
      <c r="K605" s="560">
        <v>5</v>
      </c>
      <c r="L605" s="557"/>
      <c r="M605" s="562">
        <v>45078</v>
      </c>
      <c r="N605" s="502" t="s">
        <v>93</v>
      </c>
      <c r="O605" s="557" t="s">
        <v>42</v>
      </c>
      <c r="P605" s="28" t="s">
        <v>43</v>
      </c>
      <c r="Q605" s="28" t="s">
        <v>991</v>
      </c>
      <c r="R605" s="564" t="s">
        <v>1349</v>
      </c>
      <c r="S605" s="564" t="s">
        <v>993</v>
      </c>
      <c r="T605" s="563">
        <v>15</v>
      </c>
      <c r="U605" s="4" t="s">
        <v>1266</v>
      </c>
      <c r="V605" s="4" t="s">
        <v>1385</v>
      </c>
      <c r="W605" s="15">
        <v>15</v>
      </c>
      <c r="X605" s="15">
        <v>15</v>
      </c>
      <c r="Y605" s="22">
        <v>1</v>
      </c>
      <c r="Z605" s="22">
        <v>1</v>
      </c>
      <c r="AA605" s="168"/>
      <c r="AB605" s="4" t="s">
        <v>1386</v>
      </c>
      <c r="AC605" s="4" t="s">
        <v>50</v>
      </c>
      <c r="AD605" s="4"/>
      <c r="AE605" s="4"/>
      <c r="AF605" s="4"/>
      <c r="AG605" s="29" t="s">
        <v>1390</v>
      </c>
      <c r="AH605" s="308" t="b">
        <f t="shared" si="9"/>
        <v>0</v>
      </c>
    </row>
    <row r="606" s="356" customFormat="1" ht="48" spans="1:34">
      <c r="A606" s="28">
        <v>603</v>
      </c>
      <c r="B606" s="168" t="s">
        <v>34</v>
      </c>
      <c r="C606" s="168" t="s">
        <v>35</v>
      </c>
      <c r="D606" s="556" t="s">
        <v>228</v>
      </c>
      <c r="E606" s="560" t="s">
        <v>337</v>
      </c>
      <c r="F606" s="557" t="s">
        <v>1399</v>
      </c>
      <c r="G606" s="557" t="s">
        <v>51</v>
      </c>
      <c r="H606" s="557" t="s">
        <v>561</v>
      </c>
      <c r="I606" s="556"/>
      <c r="J606" s="556"/>
      <c r="K606" s="556"/>
      <c r="L606" s="557">
        <v>2</v>
      </c>
      <c r="M606" s="562">
        <v>45078</v>
      </c>
      <c r="N606" s="502" t="s">
        <v>93</v>
      </c>
      <c r="O606" s="557" t="s">
        <v>42</v>
      </c>
      <c r="P606" s="28" t="s">
        <v>43</v>
      </c>
      <c r="Q606" s="28" t="s">
        <v>991</v>
      </c>
      <c r="R606" s="564" t="s">
        <v>1349</v>
      </c>
      <c r="S606" s="564" t="s">
        <v>993</v>
      </c>
      <c r="T606" s="565">
        <v>2</v>
      </c>
      <c r="U606" s="4" t="s">
        <v>1397</v>
      </c>
      <c r="V606" s="4" t="s">
        <v>1398</v>
      </c>
      <c r="W606" s="15">
        <v>2</v>
      </c>
      <c r="X606" s="15">
        <v>2</v>
      </c>
      <c r="Y606" s="22">
        <v>1</v>
      </c>
      <c r="Z606" s="22">
        <v>1</v>
      </c>
      <c r="AA606" s="168" t="s">
        <v>1193</v>
      </c>
      <c r="AB606" s="4" t="s">
        <v>1389</v>
      </c>
      <c r="AC606" s="4" t="s">
        <v>50</v>
      </c>
      <c r="AD606" s="4"/>
      <c r="AE606" s="4"/>
      <c r="AF606" s="4"/>
      <c r="AG606" s="29" t="s">
        <v>1390</v>
      </c>
      <c r="AH606" s="308" t="b">
        <f t="shared" si="9"/>
        <v>0</v>
      </c>
    </row>
    <row r="607" s="356" customFormat="1" ht="48" spans="1:34">
      <c r="A607" s="28">
        <v>604</v>
      </c>
      <c r="B607" s="168" t="s">
        <v>34</v>
      </c>
      <c r="C607" s="168" t="s">
        <v>35</v>
      </c>
      <c r="D607" s="556" t="s">
        <v>228</v>
      </c>
      <c r="E607" s="560" t="s">
        <v>337</v>
      </c>
      <c r="F607" s="557" t="s">
        <v>1400</v>
      </c>
      <c r="G607" s="557" t="s">
        <v>51</v>
      </c>
      <c r="H607" s="557" t="s">
        <v>561</v>
      </c>
      <c r="I607" s="556"/>
      <c r="J607" s="556"/>
      <c r="K607" s="556"/>
      <c r="L607" s="557">
        <v>2</v>
      </c>
      <c r="M607" s="562">
        <v>45078</v>
      </c>
      <c r="N607" s="502" t="s">
        <v>93</v>
      </c>
      <c r="O607" s="557" t="s">
        <v>42</v>
      </c>
      <c r="P607" s="28" t="s">
        <v>43</v>
      </c>
      <c r="Q607" s="28" t="s">
        <v>991</v>
      </c>
      <c r="R607" s="564" t="s">
        <v>1349</v>
      </c>
      <c r="S607" s="564" t="s">
        <v>993</v>
      </c>
      <c r="T607" s="565">
        <v>2</v>
      </c>
      <c r="U607" s="4" t="s">
        <v>1397</v>
      </c>
      <c r="V607" s="4" t="s">
        <v>1398</v>
      </c>
      <c r="W607" s="15">
        <v>2</v>
      </c>
      <c r="X607" s="15">
        <v>2</v>
      </c>
      <c r="Y607" s="22">
        <v>1</v>
      </c>
      <c r="Z607" s="22">
        <v>1</v>
      </c>
      <c r="AA607" s="168" t="s">
        <v>1193</v>
      </c>
      <c r="AB607" s="4" t="s">
        <v>1386</v>
      </c>
      <c r="AC607" s="4" t="s">
        <v>50</v>
      </c>
      <c r="AD607" s="4"/>
      <c r="AE607" s="4"/>
      <c r="AF607" s="4"/>
      <c r="AG607" s="29" t="s">
        <v>1390</v>
      </c>
      <c r="AH607" s="308" t="b">
        <f t="shared" si="9"/>
        <v>0</v>
      </c>
    </row>
    <row r="608" s="356" customFormat="1" ht="72" spans="1:34">
      <c r="A608" s="28">
        <v>605</v>
      </c>
      <c r="B608" s="168" t="s">
        <v>34</v>
      </c>
      <c r="C608" s="168" t="s">
        <v>35</v>
      </c>
      <c r="D608" s="556" t="s">
        <v>228</v>
      </c>
      <c r="E608" s="558" t="s">
        <v>337</v>
      </c>
      <c r="F608" s="559" t="s">
        <v>1401</v>
      </c>
      <c r="G608" s="557" t="s">
        <v>39</v>
      </c>
      <c r="H608" s="557" t="s">
        <v>1402</v>
      </c>
      <c r="I608" s="560">
        <v>38</v>
      </c>
      <c r="J608" s="563">
        <v>190</v>
      </c>
      <c r="K608" s="560">
        <v>4</v>
      </c>
      <c r="L608" s="556"/>
      <c r="M608" s="562">
        <v>45078</v>
      </c>
      <c r="N608" s="502" t="s">
        <v>93</v>
      </c>
      <c r="O608" s="557" t="s">
        <v>42</v>
      </c>
      <c r="P608" s="28" t="s">
        <v>43</v>
      </c>
      <c r="Q608" s="28" t="s">
        <v>991</v>
      </c>
      <c r="R608" s="564" t="s">
        <v>1403</v>
      </c>
      <c r="S608" s="564" t="s">
        <v>993</v>
      </c>
      <c r="T608" s="563">
        <v>190</v>
      </c>
      <c r="U608" s="4" t="s">
        <v>1404</v>
      </c>
      <c r="V608" s="4" t="s">
        <v>1405</v>
      </c>
      <c r="W608" s="15">
        <v>190</v>
      </c>
      <c r="X608" s="15">
        <v>190</v>
      </c>
      <c r="Y608" s="22">
        <v>1</v>
      </c>
      <c r="Z608" s="22">
        <v>1</v>
      </c>
      <c r="AA608" s="191"/>
      <c r="AB608" s="4" t="s">
        <v>1389</v>
      </c>
      <c r="AC608" s="4" t="s">
        <v>50</v>
      </c>
      <c r="AD608" s="4"/>
      <c r="AE608" s="4"/>
      <c r="AF608" s="4" t="s">
        <v>997</v>
      </c>
      <c r="AG608" s="29" t="s">
        <v>1390</v>
      </c>
      <c r="AH608" s="308" t="b">
        <f t="shared" si="9"/>
        <v>0</v>
      </c>
    </row>
    <row r="609" s="356" customFormat="1" ht="84" spans="1:34">
      <c r="A609" s="28">
        <v>606</v>
      </c>
      <c r="B609" s="168" t="s">
        <v>34</v>
      </c>
      <c r="C609" s="168" t="s">
        <v>35</v>
      </c>
      <c r="D609" s="556" t="s">
        <v>228</v>
      </c>
      <c r="E609" s="558" t="s">
        <v>337</v>
      </c>
      <c r="F609" s="559" t="s">
        <v>1401</v>
      </c>
      <c r="G609" s="557" t="s">
        <v>51</v>
      </c>
      <c r="H609" s="557" t="s">
        <v>1406</v>
      </c>
      <c r="I609" s="556"/>
      <c r="J609" s="556"/>
      <c r="K609" s="556"/>
      <c r="L609" s="557">
        <v>28</v>
      </c>
      <c r="M609" s="562">
        <v>45078</v>
      </c>
      <c r="N609" s="502" t="s">
        <v>93</v>
      </c>
      <c r="O609" s="557" t="s">
        <v>42</v>
      </c>
      <c r="P609" s="28" t="s">
        <v>43</v>
      </c>
      <c r="Q609" s="28" t="s">
        <v>991</v>
      </c>
      <c r="R609" s="564" t="s">
        <v>1403</v>
      </c>
      <c r="S609" s="564" t="s">
        <v>993</v>
      </c>
      <c r="T609" s="565">
        <v>28</v>
      </c>
      <c r="U609" s="4" t="s">
        <v>1407</v>
      </c>
      <c r="V609" s="4" t="s">
        <v>1408</v>
      </c>
      <c r="W609" s="15">
        <v>28</v>
      </c>
      <c r="X609" s="15">
        <v>28</v>
      </c>
      <c r="Y609" s="22">
        <v>1</v>
      </c>
      <c r="Z609" s="22">
        <v>1</v>
      </c>
      <c r="AA609" s="191"/>
      <c r="AB609" s="4" t="s">
        <v>1386</v>
      </c>
      <c r="AC609" s="4" t="s">
        <v>50</v>
      </c>
      <c r="AD609" s="4"/>
      <c r="AE609" s="4"/>
      <c r="AF609" s="4"/>
      <c r="AG609" s="29" t="s">
        <v>1390</v>
      </c>
      <c r="AH609" s="308" t="b">
        <f t="shared" si="9"/>
        <v>0</v>
      </c>
    </row>
    <row r="610" s="356" customFormat="1" ht="36" spans="1:34">
      <c r="A610" s="28">
        <v>607</v>
      </c>
      <c r="B610" s="168" t="s">
        <v>34</v>
      </c>
      <c r="C610" s="168" t="s">
        <v>35</v>
      </c>
      <c r="D610" s="556" t="s">
        <v>228</v>
      </c>
      <c r="E610" s="558" t="s">
        <v>337</v>
      </c>
      <c r="F610" s="559" t="s">
        <v>1401</v>
      </c>
      <c r="G610" s="556" t="s">
        <v>174</v>
      </c>
      <c r="H610" s="557" t="s">
        <v>1409</v>
      </c>
      <c r="I610" s="556">
        <v>15</v>
      </c>
      <c r="J610" s="563">
        <v>45</v>
      </c>
      <c r="K610" s="560">
        <v>5</v>
      </c>
      <c r="L610" s="557"/>
      <c r="M610" s="562">
        <v>45078</v>
      </c>
      <c r="N610" s="502" t="s">
        <v>93</v>
      </c>
      <c r="O610" s="557" t="s">
        <v>42</v>
      </c>
      <c r="P610" s="28" t="s">
        <v>43</v>
      </c>
      <c r="Q610" s="28" t="s">
        <v>991</v>
      </c>
      <c r="R610" s="564" t="s">
        <v>1403</v>
      </c>
      <c r="S610" s="564" t="s">
        <v>993</v>
      </c>
      <c r="T610" s="563">
        <v>45</v>
      </c>
      <c r="U610" s="4" t="s">
        <v>1410</v>
      </c>
      <c r="V610" s="4" t="s">
        <v>1411</v>
      </c>
      <c r="W610" s="15">
        <v>45</v>
      </c>
      <c r="X610" s="15">
        <v>45</v>
      </c>
      <c r="Y610" s="22">
        <v>1</v>
      </c>
      <c r="Z610" s="22">
        <v>1</v>
      </c>
      <c r="AA610" s="191"/>
      <c r="AB610" s="4" t="s">
        <v>1389</v>
      </c>
      <c r="AC610" s="4" t="s">
        <v>50</v>
      </c>
      <c r="AD610" s="4"/>
      <c r="AE610" s="4"/>
      <c r="AF610" s="4"/>
      <c r="AG610" s="29" t="s">
        <v>1390</v>
      </c>
      <c r="AH610" s="308" t="b">
        <f t="shared" si="9"/>
        <v>0</v>
      </c>
    </row>
    <row r="611" s="356" customFormat="1" ht="48" spans="1:34">
      <c r="A611" s="28">
        <v>608</v>
      </c>
      <c r="B611" s="168" t="s">
        <v>34</v>
      </c>
      <c r="C611" s="168" t="s">
        <v>35</v>
      </c>
      <c r="D611" s="556" t="s">
        <v>228</v>
      </c>
      <c r="E611" s="558" t="s">
        <v>337</v>
      </c>
      <c r="F611" s="567" t="s">
        <v>1412</v>
      </c>
      <c r="G611" s="557" t="s">
        <v>39</v>
      </c>
      <c r="H611" s="557" t="s">
        <v>1413</v>
      </c>
      <c r="I611" s="560">
        <v>8</v>
      </c>
      <c r="J611" s="563">
        <v>30</v>
      </c>
      <c r="K611" s="560">
        <v>11</v>
      </c>
      <c r="L611" s="556"/>
      <c r="M611" s="562">
        <v>45078</v>
      </c>
      <c r="N611" s="502" t="s">
        <v>93</v>
      </c>
      <c r="O611" s="557" t="s">
        <v>42</v>
      </c>
      <c r="P611" s="28" t="s">
        <v>43</v>
      </c>
      <c r="Q611" s="28" t="s">
        <v>991</v>
      </c>
      <c r="R611" s="564" t="s">
        <v>1190</v>
      </c>
      <c r="S611" s="564" t="s">
        <v>993</v>
      </c>
      <c r="T611" s="563">
        <v>30</v>
      </c>
      <c r="U611" s="4" t="s">
        <v>1414</v>
      </c>
      <c r="V611" s="4" t="s">
        <v>1415</v>
      </c>
      <c r="W611" s="15">
        <v>30</v>
      </c>
      <c r="X611" s="15">
        <v>30</v>
      </c>
      <c r="Y611" s="22">
        <v>1</v>
      </c>
      <c r="Z611" s="22">
        <v>1</v>
      </c>
      <c r="AA611" s="168" t="s">
        <v>1193</v>
      </c>
      <c r="AB611" s="4" t="s">
        <v>1364</v>
      </c>
      <c r="AC611" s="4" t="s">
        <v>50</v>
      </c>
      <c r="AD611" s="4"/>
      <c r="AE611" s="4"/>
      <c r="AF611" s="4"/>
      <c r="AG611" s="29" t="s">
        <v>1390</v>
      </c>
      <c r="AH611" s="308" t="b">
        <f t="shared" si="9"/>
        <v>0</v>
      </c>
    </row>
    <row r="612" s="356" customFormat="1" ht="48" spans="1:34">
      <c r="A612" s="28">
        <v>609</v>
      </c>
      <c r="B612" s="168" t="s">
        <v>34</v>
      </c>
      <c r="C612" s="168" t="s">
        <v>35</v>
      </c>
      <c r="D612" s="556" t="s">
        <v>228</v>
      </c>
      <c r="E612" s="558" t="s">
        <v>337</v>
      </c>
      <c r="F612" s="567" t="s">
        <v>1412</v>
      </c>
      <c r="G612" s="557" t="s">
        <v>51</v>
      </c>
      <c r="H612" s="557" t="s">
        <v>1416</v>
      </c>
      <c r="I612" s="556"/>
      <c r="J612" s="556"/>
      <c r="K612" s="556"/>
      <c r="L612" s="557">
        <v>7</v>
      </c>
      <c r="M612" s="562">
        <v>45078</v>
      </c>
      <c r="N612" s="502" t="s">
        <v>93</v>
      </c>
      <c r="O612" s="557" t="s">
        <v>42</v>
      </c>
      <c r="P612" s="28" t="s">
        <v>43</v>
      </c>
      <c r="Q612" s="28" t="s">
        <v>991</v>
      </c>
      <c r="R612" s="564" t="s">
        <v>1190</v>
      </c>
      <c r="S612" s="564" t="s">
        <v>993</v>
      </c>
      <c r="T612" s="565">
        <v>7</v>
      </c>
      <c r="U612" s="4" t="s">
        <v>1417</v>
      </c>
      <c r="V612" s="4" t="s">
        <v>1418</v>
      </c>
      <c r="W612" s="15">
        <v>7</v>
      </c>
      <c r="X612" s="15">
        <v>7</v>
      </c>
      <c r="Y612" s="22">
        <v>1</v>
      </c>
      <c r="Z612" s="22">
        <v>1</v>
      </c>
      <c r="AA612" s="168" t="s">
        <v>1193</v>
      </c>
      <c r="AB612" s="4" t="s">
        <v>1372</v>
      </c>
      <c r="AC612" s="4" t="s">
        <v>50</v>
      </c>
      <c r="AD612" s="4"/>
      <c r="AE612" s="4"/>
      <c r="AF612" s="4"/>
      <c r="AG612" s="29" t="s">
        <v>1390</v>
      </c>
      <c r="AH612" s="308" t="b">
        <f t="shared" si="9"/>
        <v>0</v>
      </c>
    </row>
    <row r="613" s="356" customFormat="1" ht="24" spans="1:34">
      <c r="A613" s="28">
        <v>610</v>
      </c>
      <c r="B613" s="168" t="s">
        <v>34</v>
      </c>
      <c r="C613" s="168" t="s">
        <v>35</v>
      </c>
      <c r="D613" s="556" t="s">
        <v>228</v>
      </c>
      <c r="E613" s="558" t="s">
        <v>337</v>
      </c>
      <c r="F613" s="567" t="s">
        <v>1412</v>
      </c>
      <c r="G613" s="556" t="s">
        <v>174</v>
      </c>
      <c r="H613" s="557" t="s">
        <v>1419</v>
      </c>
      <c r="I613" s="556">
        <v>1</v>
      </c>
      <c r="J613" s="563">
        <v>3</v>
      </c>
      <c r="K613" s="560">
        <v>5</v>
      </c>
      <c r="L613" s="557"/>
      <c r="M613" s="562">
        <v>45078</v>
      </c>
      <c r="N613" s="502" t="s">
        <v>93</v>
      </c>
      <c r="O613" s="557" t="s">
        <v>42</v>
      </c>
      <c r="P613" s="28" t="s">
        <v>43</v>
      </c>
      <c r="Q613" s="28" t="s">
        <v>991</v>
      </c>
      <c r="R613" s="564" t="s">
        <v>1190</v>
      </c>
      <c r="S613" s="564" t="s">
        <v>993</v>
      </c>
      <c r="T613" s="563">
        <v>3</v>
      </c>
      <c r="U613" s="4" t="s">
        <v>1420</v>
      </c>
      <c r="V613" s="4" t="s">
        <v>1421</v>
      </c>
      <c r="W613" s="15">
        <v>3</v>
      </c>
      <c r="X613" s="15">
        <v>3</v>
      </c>
      <c r="Y613" s="22">
        <v>1</v>
      </c>
      <c r="Z613" s="22">
        <v>1</v>
      </c>
      <c r="AA613" s="168"/>
      <c r="AB613" s="4" t="s">
        <v>1364</v>
      </c>
      <c r="AC613" s="4" t="s">
        <v>50</v>
      </c>
      <c r="AD613" s="4"/>
      <c r="AE613" s="4"/>
      <c r="AF613" s="4"/>
      <c r="AG613" s="29" t="s">
        <v>1390</v>
      </c>
      <c r="AH613" s="308" t="b">
        <f t="shared" si="9"/>
        <v>0</v>
      </c>
    </row>
    <row r="614" s="356" customFormat="1" ht="24" spans="1:34">
      <c r="A614" s="28">
        <v>611</v>
      </c>
      <c r="B614" s="168" t="s">
        <v>34</v>
      </c>
      <c r="C614" s="168" t="s">
        <v>35</v>
      </c>
      <c r="D614" s="556" t="s">
        <v>228</v>
      </c>
      <c r="E614" s="558" t="s">
        <v>337</v>
      </c>
      <c r="F614" s="557" t="s">
        <v>1422</v>
      </c>
      <c r="G614" s="557" t="s">
        <v>51</v>
      </c>
      <c r="H614" s="557" t="s">
        <v>327</v>
      </c>
      <c r="I614" s="556"/>
      <c r="J614" s="556"/>
      <c r="K614" s="556"/>
      <c r="L614" s="557">
        <v>1</v>
      </c>
      <c r="M614" s="562">
        <v>45078</v>
      </c>
      <c r="N614" s="502" t="s">
        <v>93</v>
      </c>
      <c r="O614" s="557" t="s">
        <v>42</v>
      </c>
      <c r="P614" s="28" t="s">
        <v>43</v>
      </c>
      <c r="Q614" s="28" t="s">
        <v>991</v>
      </c>
      <c r="R614" s="564" t="s">
        <v>1403</v>
      </c>
      <c r="S614" s="564" t="s">
        <v>993</v>
      </c>
      <c r="T614" s="565">
        <v>1</v>
      </c>
      <c r="U614" s="4" t="s">
        <v>1370</v>
      </c>
      <c r="V614" s="4" t="s">
        <v>1371</v>
      </c>
      <c r="W614" s="15">
        <v>1</v>
      </c>
      <c r="X614" s="15">
        <v>1</v>
      </c>
      <c r="Y614" s="22">
        <v>1</v>
      </c>
      <c r="Z614" s="22">
        <v>1</v>
      </c>
      <c r="AA614" s="191"/>
      <c r="AB614" s="4" t="s">
        <v>1372</v>
      </c>
      <c r="AC614" s="4" t="s">
        <v>50</v>
      </c>
      <c r="AD614" s="4"/>
      <c r="AE614" s="4"/>
      <c r="AF614" s="4" t="s">
        <v>997</v>
      </c>
      <c r="AG614" s="29" t="s">
        <v>1390</v>
      </c>
      <c r="AH614" s="308" t="b">
        <f t="shared" si="9"/>
        <v>0</v>
      </c>
    </row>
    <row r="615" s="356" customFormat="1" ht="24" spans="1:34">
      <c r="A615" s="28">
        <v>612</v>
      </c>
      <c r="B615" s="168" t="s">
        <v>34</v>
      </c>
      <c r="C615" s="168" t="s">
        <v>35</v>
      </c>
      <c r="D615" s="556" t="s">
        <v>228</v>
      </c>
      <c r="E615" s="556" t="s">
        <v>108</v>
      </c>
      <c r="F615" s="567" t="s">
        <v>1423</v>
      </c>
      <c r="G615" s="557" t="s">
        <v>39</v>
      </c>
      <c r="H615" s="557" t="s">
        <v>1424</v>
      </c>
      <c r="I615" s="560">
        <v>15</v>
      </c>
      <c r="J615" s="563">
        <v>54</v>
      </c>
      <c r="K615" s="560">
        <v>9</v>
      </c>
      <c r="L615" s="556"/>
      <c r="M615" s="562">
        <v>45078</v>
      </c>
      <c r="N615" s="502" t="s">
        <v>93</v>
      </c>
      <c r="O615" s="557" t="s">
        <v>42</v>
      </c>
      <c r="P615" s="28" t="s">
        <v>43</v>
      </c>
      <c r="Q615" s="28" t="s">
        <v>991</v>
      </c>
      <c r="R615" s="564" t="s">
        <v>1403</v>
      </c>
      <c r="S615" s="564" t="s">
        <v>993</v>
      </c>
      <c r="T615" s="563">
        <v>54</v>
      </c>
      <c r="U615" s="4" t="s">
        <v>1425</v>
      </c>
      <c r="V615" s="4" t="s">
        <v>1426</v>
      </c>
      <c r="W615" s="15">
        <v>54</v>
      </c>
      <c r="X615" s="15">
        <v>54</v>
      </c>
      <c r="Y615" s="22">
        <v>1</v>
      </c>
      <c r="Z615" s="22">
        <v>1</v>
      </c>
      <c r="AA615" s="191"/>
      <c r="AB615" s="4" t="s">
        <v>1427</v>
      </c>
      <c r="AC615" s="4" t="s">
        <v>50</v>
      </c>
      <c r="AD615" s="4"/>
      <c r="AE615" s="4"/>
      <c r="AF615" s="4" t="s">
        <v>997</v>
      </c>
      <c r="AG615" s="29" t="s">
        <v>1390</v>
      </c>
      <c r="AH615" s="308" t="b">
        <f t="shared" si="9"/>
        <v>0</v>
      </c>
    </row>
    <row r="616" s="356" customFormat="1" ht="36" spans="1:34">
      <c r="A616" s="28">
        <v>613</v>
      </c>
      <c r="B616" s="168" t="s">
        <v>34</v>
      </c>
      <c r="C616" s="168" t="s">
        <v>35</v>
      </c>
      <c r="D616" s="556" t="s">
        <v>228</v>
      </c>
      <c r="E616" s="556" t="s">
        <v>108</v>
      </c>
      <c r="F616" s="567" t="s">
        <v>1423</v>
      </c>
      <c r="G616" s="557" t="s">
        <v>51</v>
      </c>
      <c r="H616" s="557" t="s">
        <v>1428</v>
      </c>
      <c r="I616" s="556"/>
      <c r="J616" s="556"/>
      <c r="K616" s="556"/>
      <c r="L616" s="556">
        <v>10</v>
      </c>
      <c r="M616" s="562">
        <v>45078</v>
      </c>
      <c r="N616" s="502" t="s">
        <v>93</v>
      </c>
      <c r="O616" s="557" t="s">
        <v>42</v>
      </c>
      <c r="P616" s="28" t="s">
        <v>43</v>
      </c>
      <c r="Q616" s="28" t="s">
        <v>991</v>
      </c>
      <c r="R616" s="564" t="s">
        <v>1403</v>
      </c>
      <c r="S616" s="564" t="s">
        <v>993</v>
      </c>
      <c r="T616" s="556">
        <v>10</v>
      </c>
      <c r="U616" s="4" t="s">
        <v>1429</v>
      </c>
      <c r="V616" s="4" t="s">
        <v>1430</v>
      </c>
      <c r="W616" s="15">
        <v>10</v>
      </c>
      <c r="X616" s="15">
        <v>10</v>
      </c>
      <c r="Y616" s="22">
        <v>1</v>
      </c>
      <c r="Z616" s="22">
        <v>1</v>
      </c>
      <c r="AA616" s="191"/>
      <c r="AB616" s="4" t="s">
        <v>1431</v>
      </c>
      <c r="AC616" s="4" t="s">
        <v>50</v>
      </c>
      <c r="AD616" s="4"/>
      <c r="AE616" s="4"/>
      <c r="AF616" s="4" t="s">
        <v>997</v>
      </c>
      <c r="AG616" s="29" t="s">
        <v>1390</v>
      </c>
      <c r="AH616" s="308" t="b">
        <f t="shared" si="9"/>
        <v>0</v>
      </c>
    </row>
    <row r="617" s="356" customFormat="1" ht="24" spans="1:34">
      <c r="A617" s="28">
        <v>614</v>
      </c>
      <c r="B617" s="168" t="s">
        <v>34</v>
      </c>
      <c r="C617" s="168" t="s">
        <v>35</v>
      </c>
      <c r="D617" s="556" t="s">
        <v>228</v>
      </c>
      <c r="E617" s="556" t="s">
        <v>108</v>
      </c>
      <c r="F617" s="567" t="s">
        <v>1423</v>
      </c>
      <c r="G617" s="556" t="s">
        <v>174</v>
      </c>
      <c r="H617" s="557" t="s">
        <v>1432</v>
      </c>
      <c r="I617" s="556">
        <v>3</v>
      </c>
      <c r="J617" s="563">
        <v>9</v>
      </c>
      <c r="K617" s="560">
        <v>5</v>
      </c>
      <c r="L617" s="556"/>
      <c r="M617" s="562">
        <v>45078</v>
      </c>
      <c r="N617" s="502" t="s">
        <v>93</v>
      </c>
      <c r="O617" s="557" t="s">
        <v>42</v>
      </c>
      <c r="P617" s="28" t="s">
        <v>43</v>
      </c>
      <c r="Q617" s="28" t="s">
        <v>991</v>
      </c>
      <c r="R617" s="564" t="s">
        <v>1403</v>
      </c>
      <c r="S617" s="564" t="s">
        <v>993</v>
      </c>
      <c r="T617" s="563">
        <v>9</v>
      </c>
      <c r="U617" s="4" t="s">
        <v>1433</v>
      </c>
      <c r="V617" s="4" t="s">
        <v>1434</v>
      </c>
      <c r="W617" s="15">
        <v>9</v>
      </c>
      <c r="X617" s="15">
        <v>9</v>
      </c>
      <c r="Y617" s="22">
        <v>1</v>
      </c>
      <c r="Z617" s="22">
        <v>1</v>
      </c>
      <c r="AA617" s="191"/>
      <c r="AB617" s="4" t="s">
        <v>1427</v>
      </c>
      <c r="AC617" s="4" t="s">
        <v>50</v>
      </c>
      <c r="AD617" s="4"/>
      <c r="AE617" s="4"/>
      <c r="AF617" s="4" t="s">
        <v>997</v>
      </c>
      <c r="AG617" s="29" t="s">
        <v>1390</v>
      </c>
      <c r="AH617" s="308" t="b">
        <f t="shared" si="9"/>
        <v>0</v>
      </c>
    </row>
    <row r="618" s="356" customFormat="1" ht="36" spans="1:34">
      <c r="A618" s="28">
        <v>615</v>
      </c>
      <c r="B618" s="168" t="s">
        <v>34</v>
      </c>
      <c r="C618" s="168" t="s">
        <v>35</v>
      </c>
      <c r="D618" s="465" t="s">
        <v>82</v>
      </c>
      <c r="E618" s="395" t="s">
        <v>337</v>
      </c>
      <c r="F618" s="395" t="s">
        <v>1435</v>
      </c>
      <c r="G618" s="395" t="s">
        <v>39</v>
      </c>
      <c r="H618" s="395" t="s">
        <v>1436</v>
      </c>
      <c r="I618" s="465">
        <v>23</v>
      </c>
      <c r="J618" s="465">
        <v>102</v>
      </c>
      <c r="K618" s="465">
        <v>14</v>
      </c>
      <c r="L618" s="465"/>
      <c r="M618" s="568">
        <v>45078</v>
      </c>
      <c r="N618" s="502" t="s">
        <v>93</v>
      </c>
      <c r="O618" s="28" t="s">
        <v>42</v>
      </c>
      <c r="P618" s="28" t="s">
        <v>43</v>
      </c>
      <c r="Q618" s="28" t="s">
        <v>991</v>
      </c>
      <c r="R618" s="28" t="s">
        <v>1437</v>
      </c>
      <c r="S618" s="28" t="s">
        <v>993</v>
      </c>
      <c r="T618" s="30">
        <v>102</v>
      </c>
      <c r="U618" s="4" t="s">
        <v>1438</v>
      </c>
      <c r="V618" s="4" t="s">
        <v>1439</v>
      </c>
      <c r="W618" s="15">
        <v>102</v>
      </c>
      <c r="X618" s="15">
        <v>102</v>
      </c>
      <c r="Y618" s="22">
        <v>1</v>
      </c>
      <c r="Z618" s="22">
        <v>1</v>
      </c>
      <c r="AA618" s="191"/>
      <c r="AB618" s="4" t="s">
        <v>1431</v>
      </c>
      <c r="AC618" s="4" t="s">
        <v>50</v>
      </c>
      <c r="AD618" s="4"/>
      <c r="AE618" s="4"/>
      <c r="AF618" s="4" t="s">
        <v>997</v>
      </c>
      <c r="AG618" s="29" t="s">
        <v>1390</v>
      </c>
      <c r="AH618" s="308" t="b">
        <f t="shared" si="9"/>
        <v>0</v>
      </c>
    </row>
    <row r="619" s="356" customFormat="1" ht="24" spans="1:34">
      <c r="A619" s="28">
        <v>616</v>
      </c>
      <c r="B619" s="168" t="s">
        <v>34</v>
      </c>
      <c r="C619" s="168" t="s">
        <v>35</v>
      </c>
      <c r="D619" s="465" t="s">
        <v>82</v>
      </c>
      <c r="E619" s="395" t="s">
        <v>337</v>
      </c>
      <c r="F619" s="395" t="s">
        <v>1435</v>
      </c>
      <c r="G619" s="395" t="s">
        <v>170</v>
      </c>
      <c r="H619" s="395" t="s">
        <v>1440</v>
      </c>
      <c r="I619" s="465">
        <v>1</v>
      </c>
      <c r="J619" s="465">
        <v>3</v>
      </c>
      <c r="K619" s="465">
        <v>13</v>
      </c>
      <c r="L619" s="465"/>
      <c r="M619" s="568">
        <v>45078</v>
      </c>
      <c r="N619" s="502" t="s">
        <v>93</v>
      </c>
      <c r="O619" s="28" t="s">
        <v>42</v>
      </c>
      <c r="P619" s="28" t="s">
        <v>43</v>
      </c>
      <c r="Q619" s="28" t="s">
        <v>991</v>
      </c>
      <c r="R619" s="28" t="s">
        <v>1441</v>
      </c>
      <c r="S619" s="28" t="s">
        <v>993</v>
      </c>
      <c r="T619" s="30">
        <v>3</v>
      </c>
      <c r="U619" s="4" t="s">
        <v>1438</v>
      </c>
      <c r="V619" s="4" t="s">
        <v>1439</v>
      </c>
      <c r="W619" s="15">
        <v>3</v>
      </c>
      <c r="X619" s="15">
        <v>3</v>
      </c>
      <c r="Y619" s="22">
        <v>1</v>
      </c>
      <c r="Z619" s="22">
        <v>1</v>
      </c>
      <c r="AA619" s="191"/>
      <c r="AB619" s="4" t="s">
        <v>1442</v>
      </c>
      <c r="AC619" s="4" t="s">
        <v>50</v>
      </c>
      <c r="AD619" s="4"/>
      <c r="AE619" s="4"/>
      <c r="AF619" s="4" t="s">
        <v>997</v>
      </c>
      <c r="AG619" s="29" t="s">
        <v>1390</v>
      </c>
      <c r="AH619" s="308" t="b">
        <f t="shared" si="9"/>
        <v>0</v>
      </c>
    </row>
    <row r="620" s="356" customFormat="1" ht="84" spans="1:34">
      <c r="A620" s="28">
        <v>617</v>
      </c>
      <c r="B620" s="168" t="s">
        <v>34</v>
      </c>
      <c r="C620" s="168" t="s">
        <v>35</v>
      </c>
      <c r="D620" s="465" t="s">
        <v>82</v>
      </c>
      <c r="E620" s="395" t="s">
        <v>337</v>
      </c>
      <c r="F620" s="395" t="s">
        <v>1435</v>
      </c>
      <c r="G620" s="395" t="s">
        <v>51</v>
      </c>
      <c r="H620" s="395" t="s">
        <v>1443</v>
      </c>
      <c r="I620" s="465"/>
      <c r="J620" s="465"/>
      <c r="K620" s="465"/>
      <c r="L620" s="465">
        <v>33</v>
      </c>
      <c r="M620" s="568">
        <v>45078</v>
      </c>
      <c r="N620" s="502" t="s">
        <v>93</v>
      </c>
      <c r="O620" s="28" t="s">
        <v>42</v>
      </c>
      <c r="P620" s="28" t="s">
        <v>43</v>
      </c>
      <c r="Q620" s="28" t="s">
        <v>991</v>
      </c>
      <c r="R620" s="28" t="s">
        <v>1444</v>
      </c>
      <c r="S620" s="28" t="s">
        <v>993</v>
      </c>
      <c r="T620" s="30">
        <v>33</v>
      </c>
      <c r="U620" s="4" t="s">
        <v>1438</v>
      </c>
      <c r="V620" s="4" t="s">
        <v>1439</v>
      </c>
      <c r="W620" s="15">
        <v>33</v>
      </c>
      <c r="X620" s="15">
        <v>33</v>
      </c>
      <c r="Y620" s="22">
        <v>1</v>
      </c>
      <c r="Z620" s="22">
        <v>1</v>
      </c>
      <c r="AA620" s="191"/>
      <c r="AB620" s="4" t="s">
        <v>1445</v>
      </c>
      <c r="AC620" s="4" t="s">
        <v>50</v>
      </c>
      <c r="AD620" s="4"/>
      <c r="AE620" s="4"/>
      <c r="AF620" s="4" t="s">
        <v>997</v>
      </c>
      <c r="AG620" s="29" t="s">
        <v>1390</v>
      </c>
      <c r="AH620" s="308" t="b">
        <f t="shared" si="9"/>
        <v>0</v>
      </c>
    </row>
    <row r="621" s="356" customFormat="1" ht="24" spans="1:34">
      <c r="A621" s="28">
        <v>618</v>
      </c>
      <c r="B621" s="168" t="s">
        <v>34</v>
      </c>
      <c r="C621" s="168" t="s">
        <v>35</v>
      </c>
      <c r="D621" s="465" t="s">
        <v>82</v>
      </c>
      <c r="E621" s="395" t="s">
        <v>337</v>
      </c>
      <c r="F621" s="395" t="s">
        <v>1435</v>
      </c>
      <c r="G621" s="395" t="s">
        <v>174</v>
      </c>
      <c r="H621" s="395" t="s">
        <v>1446</v>
      </c>
      <c r="I621" s="465">
        <v>2</v>
      </c>
      <c r="J621" s="465">
        <v>6</v>
      </c>
      <c r="K621" s="465">
        <v>10</v>
      </c>
      <c r="L621" s="465"/>
      <c r="M621" s="568">
        <v>45078</v>
      </c>
      <c r="N621" s="502" t="s">
        <v>93</v>
      </c>
      <c r="O621" s="28" t="s">
        <v>42</v>
      </c>
      <c r="P621" s="28" t="s">
        <v>43</v>
      </c>
      <c r="Q621" s="28" t="s">
        <v>991</v>
      </c>
      <c r="R621" s="28" t="s">
        <v>1437</v>
      </c>
      <c r="S621" s="28" t="s">
        <v>993</v>
      </c>
      <c r="T621" s="30">
        <v>6</v>
      </c>
      <c r="U621" s="4" t="s">
        <v>1438</v>
      </c>
      <c r="V621" s="4" t="s">
        <v>1439</v>
      </c>
      <c r="W621" s="15">
        <v>6</v>
      </c>
      <c r="X621" s="15">
        <v>6</v>
      </c>
      <c r="Y621" s="22">
        <v>1</v>
      </c>
      <c r="Z621" s="22">
        <v>1</v>
      </c>
      <c r="AA621" s="191"/>
      <c r="AB621" s="4" t="s">
        <v>1442</v>
      </c>
      <c r="AC621" s="4" t="s">
        <v>50</v>
      </c>
      <c r="AD621" s="4"/>
      <c r="AE621" s="4"/>
      <c r="AF621" s="4" t="s">
        <v>997</v>
      </c>
      <c r="AG621" s="29" t="s">
        <v>1390</v>
      </c>
      <c r="AH621" s="308" t="b">
        <f t="shared" si="9"/>
        <v>0</v>
      </c>
    </row>
    <row r="622" s="356" customFormat="1" ht="36" spans="1:34">
      <c r="A622" s="28">
        <v>619</v>
      </c>
      <c r="B622" s="168" t="s">
        <v>34</v>
      </c>
      <c r="C622" s="168" t="s">
        <v>35</v>
      </c>
      <c r="D622" s="465" t="s">
        <v>82</v>
      </c>
      <c r="E622" s="395" t="s">
        <v>337</v>
      </c>
      <c r="F622" s="395" t="s">
        <v>1447</v>
      </c>
      <c r="G622" s="395" t="s">
        <v>39</v>
      </c>
      <c r="H622" s="395" t="s">
        <v>1436</v>
      </c>
      <c r="I622" s="465">
        <v>23</v>
      </c>
      <c r="J622" s="465">
        <v>111</v>
      </c>
      <c r="K622" s="465">
        <v>14</v>
      </c>
      <c r="L622" s="465"/>
      <c r="M622" s="568">
        <v>45078</v>
      </c>
      <c r="N622" s="502" t="s">
        <v>93</v>
      </c>
      <c r="O622" s="28" t="s">
        <v>42</v>
      </c>
      <c r="P622" s="28" t="s">
        <v>43</v>
      </c>
      <c r="Q622" s="28" t="s">
        <v>991</v>
      </c>
      <c r="R622" s="28" t="s">
        <v>1437</v>
      </c>
      <c r="S622" s="28" t="s">
        <v>993</v>
      </c>
      <c r="T622" s="30">
        <v>111</v>
      </c>
      <c r="U622" s="4" t="s">
        <v>1438</v>
      </c>
      <c r="V622" s="4" t="s">
        <v>1439</v>
      </c>
      <c r="W622" s="15">
        <v>111</v>
      </c>
      <c r="X622" s="15">
        <v>111</v>
      </c>
      <c r="Y622" s="22">
        <v>1</v>
      </c>
      <c r="Z622" s="22">
        <v>1</v>
      </c>
      <c r="AA622" s="191"/>
      <c r="AB622" s="4" t="s">
        <v>1445</v>
      </c>
      <c r="AC622" s="4" t="s">
        <v>50</v>
      </c>
      <c r="AD622" s="4"/>
      <c r="AE622" s="4"/>
      <c r="AF622" s="4" t="s">
        <v>997</v>
      </c>
      <c r="AG622" s="29" t="s">
        <v>1390</v>
      </c>
      <c r="AH622" s="308" t="b">
        <f t="shared" si="9"/>
        <v>0</v>
      </c>
    </row>
    <row r="623" s="356" customFormat="1" ht="24" spans="1:34">
      <c r="A623" s="28">
        <v>620</v>
      </c>
      <c r="B623" s="168" t="s">
        <v>34</v>
      </c>
      <c r="C623" s="168" t="s">
        <v>35</v>
      </c>
      <c r="D623" s="465" t="s">
        <v>82</v>
      </c>
      <c r="E623" s="395" t="s">
        <v>337</v>
      </c>
      <c r="F623" s="395" t="s">
        <v>1447</v>
      </c>
      <c r="G623" s="395" t="s">
        <v>170</v>
      </c>
      <c r="H623" s="395" t="s">
        <v>1448</v>
      </c>
      <c r="I623" s="465">
        <v>1</v>
      </c>
      <c r="J623" s="465">
        <v>3</v>
      </c>
      <c r="K623" s="465">
        <v>13</v>
      </c>
      <c r="L623" s="465"/>
      <c r="M623" s="568">
        <v>45078</v>
      </c>
      <c r="N623" s="502" t="s">
        <v>93</v>
      </c>
      <c r="O623" s="28" t="s">
        <v>42</v>
      </c>
      <c r="P623" s="28" t="s">
        <v>43</v>
      </c>
      <c r="Q623" s="28" t="s">
        <v>991</v>
      </c>
      <c r="R623" s="28" t="s">
        <v>1441</v>
      </c>
      <c r="S623" s="28" t="s">
        <v>993</v>
      </c>
      <c r="T623" s="30">
        <v>3</v>
      </c>
      <c r="U623" s="4" t="s">
        <v>1438</v>
      </c>
      <c r="V623" s="4" t="s">
        <v>1439</v>
      </c>
      <c r="W623" s="15">
        <v>3</v>
      </c>
      <c r="X623" s="15">
        <v>3</v>
      </c>
      <c r="Y623" s="22">
        <v>1</v>
      </c>
      <c r="Z623" s="22">
        <v>1</v>
      </c>
      <c r="AA623" s="191"/>
      <c r="AB623" s="4" t="s">
        <v>1442</v>
      </c>
      <c r="AC623" s="4" t="s">
        <v>50</v>
      </c>
      <c r="AD623" s="4"/>
      <c r="AE623" s="4"/>
      <c r="AF623" s="4" t="s">
        <v>997</v>
      </c>
      <c r="AG623" s="29" t="s">
        <v>1390</v>
      </c>
      <c r="AH623" s="308" t="b">
        <f t="shared" si="9"/>
        <v>0</v>
      </c>
    </row>
    <row r="624" s="356" customFormat="1" ht="84" spans="1:34">
      <c r="A624" s="28">
        <v>621</v>
      </c>
      <c r="B624" s="168" t="s">
        <v>34</v>
      </c>
      <c r="C624" s="168" t="s">
        <v>35</v>
      </c>
      <c r="D624" s="465" t="s">
        <v>82</v>
      </c>
      <c r="E624" s="395" t="s">
        <v>337</v>
      </c>
      <c r="F624" s="395" t="s">
        <v>1447</v>
      </c>
      <c r="G624" s="395" t="s">
        <v>51</v>
      </c>
      <c r="H624" s="395" t="s">
        <v>1449</v>
      </c>
      <c r="I624" s="465"/>
      <c r="J624" s="465"/>
      <c r="K624" s="465"/>
      <c r="L624" s="465">
        <v>32</v>
      </c>
      <c r="M624" s="568">
        <v>45078</v>
      </c>
      <c r="N624" s="502" t="s">
        <v>93</v>
      </c>
      <c r="O624" s="28" t="s">
        <v>42</v>
      </c>
      <c r="P624" s="28" t="s">
        <v>43</v>
      </c>
      <c r="Q624" s="28" t="s">
        <v>991</v>
      </c>
      <c r="R624" s="28" t="s">
        <v>1444</v>
      </c>
      <c r="S624" s="28" t="s">
        <v>993</v>
      </c>
      <c r="T624" s="30">
        <v>32</v>
      </c>
      <c r="U624" s="4" t="s">
        <v>1438</v>
      </c>
      <c r="V624" s="4" t="s">
        <v>1439</v>
      </c>
      <c r="W624" s="15">
        <v>32</v>
      </c>
      <c r="X624" s="15">
        <v>32</v>
      </c>
      <c r="Y624" s="22">
        <v>1</v>
      </c>
      <c r="Z624" s="22">
        <v>1</v>
      </c>
      <c r="AA624" s="191"/>
      <c r="AB624" s="4" t="s">
        <v>1445</v>
      </c>
      <c r="AC624" s="4" t="s">
        <v>50</v>
      </c>
      <c r="AD624" s="4"/>
      <c r="AE624" s="4"/>
      <c r="AF624" s="4" t="s">
        <v>997</v>
      </c>
      <c r="AG624" s="29" t="s">
        <v>1390</v>
      </c>
      <c r="AH624" s="308" t="b">
        <f t="shared" si="9"/>
        <v>0</v>
      </c>
    </row>
    <row r="625" s="356" customFormat="1" ht="24" spans="1:34">
      <c r="A625" s="28">
        <v>622</v>
      </c>
      <c r="B625" s="168" t="s">
        <v>34</v>
      </c>
      <c r="C625" s="168" t="s">
        <v>35</v>
      </c>
      <c r="D625" s="465" t="s">
        <v>82</v>
      </c>
      <c r="E625" s="395" t="s">
        <v>337</v>
      </c>
      <c r="F625" s="395" t="s">
        <v>1447</v>
      </c>
      <c r="G625" s="395" t="s">
        <v>174</v>
      </c>
      <c r="H625" s="395" t="s">
        <v>1450</v>
      </c>
      <c r="I625" s="465">
        <v>12</v>
      </c>
      <c r="J625" s="465">
        <v>36</v>
      </c>
      <c r="K625" s="465">
        <v>10</v>
      </c>
      <c r="L625" s="465"/>
      <c r="M625" s="568">
        <v>45078</v>
      </c>
      <c r="N625" s="502" t="s">
        <v>93</v>
      </c>
      <c r="O625" s="28" t="s">
        <v>42</v>
      </c>
      <c r="P625" s="28" t="s">
        <v>43</v>
      </c>
      <c r="Q625" s="28" t="s">
        <v>991</v>
      </c>
      <c r="R625" s="28" t="s">
        <v>1437</v>
      </c>
      <c r="S625" s="28" t="s">
        <v>993</v>
      </c>
      <c r="T625" s="30">
        <v>36</v>
      </c>
      <c r="U625" s="4" t="s">
        <v>1438</v>
      </c>
      <c r="V625" s="4" t="s">
        <v>1439</v>
      </c>
      <c r="W625" s="15">
        <v>36</v>
      </c>
      <c r="X625" s="15">
        <v>36</v>
      </c>
      <c r="Y625" s="22">
        <v>1</v>
      </c>
      <c r="Z625" s="22">
        <v>1</v>
      </c>
      <c r="AA625" s="191"/>
      <c r="AB625" s="4" t="s">
        <v>1442</v>
      </c>
      <c r="AC625" s="4" t="s">
        <v>50</v>
      </c>
      <c r="AD625" s="4"/>
      <c r="AE625" s="4"/>
      <c r="AF625" s="4" t="s">
        <v>997</v>
      </c>
      <c r="AG625" s="29" t="s">
        <v>1390</v>
      </c>
      <c r="AH625" s="308" t="b">
        <f t="shared" si="9"/>
        <v>0</v>
      </c>
    </row>
    <row r="626" s="356" customFormat="1" ht="24" spans="1:34">
      <c r="A626" s="28">
        <v>623</v>
      </c>
      <c r="B626" s="168" t="s">
        <v>34</v>
      </c>
      <c r="C626" s="168" t="s">
        <v>35</v>
      </c>
      <c r="D626" s="465" t="s">
        <v>82</v>
      </c>
      <c r="E626" s="465" t="s">
        <v>108</v>
      </c>
      <c r="F626" s="395" t="s">
        <v>1451</v>
      </c>
      <c r="G626" s="395" t="s">
        <v>170</v>
      </c>
      <c r="H626" s="395" t="s">
        <v>1452</v>
      </c>
      <c r="I626" s="465">
        <v>1</v>
      </c>
      <c r="J626" s="465">
        <v>6</v>
      </c>
      <c r="K626" s="465">
        <v>6</v>
      </c>
      <c r="L626" s="465"/>
      <c r="M626" s="568">
        <v>45047</v>
      </c>
      <c r="N626" s="502" t="s">
        <v>304</v>
      </c>
      <c r="O626" s="28" t="s">
        <v>42</v>
      </c>
      <c r="P626" s="28" t="s">
        <v>43</v>
      </c>
      <c r="Q626" s="28" t="s">
        <v>991</v>
      </c>
      <c r="R626" s="29" t="s">
        <v>1437</v>
      </c>
      <c r="S626" s="28" t="s">
        <v>993</v>
      </c>
      <c r="T626" s="30">
        <v>6</v>
      </c>
      <c r="U626" s="476">
        <v>45063.3833333333</v>
      </c>
      <c r="V626" s="476">
        <v>45063.7291666667</v>
      </c>
      <c r="W626" s="15">
        <v>6</v>
      </c>
      <c r="X626" s="15">
        <v>6</v>
      </c>
      <c r="Y626" s="22">
        <v>1</v>
      </c>
      <c r="Z626" s="22">
        <v>1</v>
      </c>
      <c r="AA626" s="191"/>
      <c r="AB626" s="4" t="s">
        <v>1453</v>
      </c>
      <c r="AC626" s="4" t="s">
        <v>50</v>
      </c>
      <c r="AD626" s="4"/>
      <c r="AE626" s="4"/>
      <c r="AF626" s="4" t="s">
        <v>1454</v>
      </c>
      <c r="AG626" s="29" t="s">
        <v>1390</v>
      </c>
      <c r="AH626" s="308" t="b">
        <f t="shared" si="9"/>
        <v>0</v>
      </c>
    </row>
    <row r="627" s="356" customFormat="1" ht="72" spans="1:34">
      <c r="A627" s="28">
        <v>624</v>
      </c>
      <c r="B627" s="168" t="s">
        <v>34</v>
      </c>
      <c r="C627" s="168" t="s">
        <v>35</v>
      </c>
      <c r="D627" s="465" t="s">
        <v>82</v>
      </c>
      <c r="E627" s="465" t="s">
        <v>108</v>
      </c>
      <c r="F627" s="395" t="s">
        <v>1451</v>
      </c>
      <c r="G627" s="395" t="s">
        <v>51</v>
      </c>
      <c r="H627" s="395" t="s">
        <v>1455</v>
      </c>
      <c r="I627" s="465"/>
      <c r="J627" s="465"/>
      <c r="K627" s="465"/>
      <c r="L627" s="465">
        <v>22</v>
      </c>
      <c r="M627" s="568">
        <v>45047</v>
      </c>
      <c r="N627" s="502" t="s">
        <v>304</v>
      </c>
      <c r="O627" s="28" t="s">
        <v>42</v>
      </c>
      <c r="P627" s="28" t="s">
        <v>43</v>
      </c>
      <c r="Q627" s="28" t="s">
        <v>991</v>
      </c>
      <c r="R627" s="29" t="s">
        <v>1437</v>
      </c>
      <c r="S627" s="28" t="s">
        <v>993</v>
      </c>
      <c r="T627" s="30">
        <v>22</v>
      </c>
      <c r="U627" s="476">
        <v>45063.3840277778</v>
      </c>
      <c r="V627" s="476">
        <v>45063.3840277778</v>
      </c>
      <c r="W627" s="15">
        <v>22</v>
      </c>
      <c r="X627" s="15">
        <v>22</v>
      </c>
      <c r="Y627" s="22">
        <v>1</v>
      </c>
      <c r="Z627" s="22">
        <v>1</v>
      </c>
      <c r="AA627" s="191"/>
      <c r="AB627" s="4" t="s">
        <v>1456</v>
      </c>
      <c r="AC627" s="4" t="s">
        <v>50</v>
      </c>
      <c r="AD627" s="4"/>
      <c r="AE627" s="4"/>
      <c r="AF627" s="4" t="s">
        <v>1454</v>
      </c>
      <c r="AG627" s="29" t="s">
        <v>1390</v>
      </c>
      <c r="AH627" s="308" t="b">
        <f t="shared" si="9"/>
        <v>0</v>
      </c>
    </row>
    <row r="628" s="356" customFormat="1" ht="24" spans="1:34">
      <c r="A628" s="28">
        <v>625</v>
      </c>
      <c r="B628" s="168" t="s">
        <v>34</v>
      </c>
      <c r="C628" s="168" t="s">
        <v>35</v>
      </c>
      <c r="D628" s="465" t="s">
        <v>82</v>
      </c>
      <c r="E628" s="465" t="s">
        <v>108</v>
      </c>
      <c r="F628" s="395" t="s">
        <v>1451</v>
      </c>
      <c r="G628" s="395" t="s">
        <v>174</v>
      </c>
      <c r="H628" s="395" t="s">
        <v>1343</v>
      </c>
      <c r="I628" s="465">
        <v>2</v>
      </c>
      <c r="J628" s="465">
        <v>6</v>
      </c>
      <c r="K628" s="465">
        <v>8</v>
      </c>
      <c r="L628" s="465"/>
      <c r="M628" s="568">
        <v>45047</v>
      </c>
      <c r="N628" s="502" t="s">
        <v>304</v>
      </c>
      <c r="O628" s="28" t="s">
        <v>42</v>
      </c>
      <c r="P628" s="28" t="s">
        <v>43</v>
      </c>
      <c r="Q628" s="28" t="s">
        <v>991</v>
      </c>
      <c r="R628" s="29" t="s">
        <v>1437</v>
      </c>
      <c r="S628" s="28" t="s">
        <v>993</v>
      </c>
      <c r="T628" s="30">
        <v>6</v>
      </c>
      <c r="U628" s="476">
        <v>45063.3833333333</v>
      </c>
      <c r="V628" s="476">
        <v>45063.7291666667</v>
      </c>
      <c r="W628" s="15">
        <v>6</v>
      </c>
      <c r="X628" s="15">
        <v>6</v>
      </c>
      <c r="Y628" s="22">
        <v>1</v>
      </c>
      <c r="Z628" s="22">
        <v>1</v>
      </c>
      <c r="AA628" s="191"/>
      <c r="AB628" s="4" t="s">
        <v>1453</v>
      </c>
      <c r="AC628" s="4" t="s">
        <v>50</v>
      </c>
      <c r="AD628" s="4"/>
      <c r="AE628" s="4"/>
      <c r="AF628" s="4" t="s">
        <v>1454</v>
      </c>
      <c r="AG628" s="29" t="s">
        <v>1390</v>
      </c>
      <c r="AH628" s="308" t="b">
        <f t="shared" si="9"/>
        <v>0</v>
      </c>
    </row>
    <row r="629" s="356" customFormat="1" ht="24" spans="1:34">
      <c r="A629" s="28">
        <v>626</v>
      </c>
      <c r="B629" s="168" t="s">
        <v>34</v>
      </c>
      <c r="C629" s="168" t="s">
        <v>35</v>
      </c>
      <c r="D629" s="465" t="s">
        <v>82</v>
      </c>
      <c r="E629" s="465" t="s">
        <v>108</v>
      </c>
      <c r="F629" s="395" t="s">
        <v>1457</v>
      </c>
      <c r="G629" s="395" t="s">
        <v>170</v>
      </c>
      <c r="H629" s="395" t="s">
        <v>1458</v>
      </c>
      <c r="I629" s="465">
        <v>1</v>
      </c>
      <c r="J629" s="465">
        <v>6</v>
      </c>
      <c r="K629" s="465">
        <v>6</v>
      </c>
      <c r="L629" s="465"/>
      <c r="M629" s="568">
        <v>45047</v>
      </c>
      <c r="N629" s="502" t="s">
        <v>304</v>
      </c>
      <c r="O629" s="28" t="s">
        <v>42</v>
      </c>
      <c r="P629" s="28" t="s">
        <v>43</v>
      </c>
      <c r="Q629" s="28" t="s">
        <v>991</v>
      </c>
      <c r="R629" s="29" t="s">
        <v>1437</v>
      </c>
      <c r="S629" s="28" t="s">
        <v>993</v>
      </c>
      <c r="T629" s="30">
        <v>6</v>
      </c>
      <c r="U629" s="476">
        <v>45063.3833333333</v>
      </c>
      <c r="V629" s="476">
        <v>45063.7291666667</v>
      </c>
      <c r="W629" s="15">
        <v>6</v>
      </c>
      <c r="X629" s="15">
        <v>6</v>
      </c>
      <c r="Y629" s="22">
        <v>1</v>
      </c>
      <c r="Z629" s="22">
        <v>1</v>
      </c>
      <c r="AA629" s="191"/>
      <c r="AB629" s="4" t="s">
        <v>1453</v>
      </c>
      <c r="AC629" s="4" t="s">
        <v>50</v>
      </c>
      <c r="AD629" s="4"/>
      <c r="AE629" s="4"/>
      <c r="AF629" s="4" t="s">
        <v>1454</v>
      </c>
      <c r="AG629" s="29" t="s">
        <v>1390</v>
      </c>
      <c r="AH629" s="308" t="b">
        <f t="shared" si="9"/>
        <v>0</v>
      </c>
    </row>
    <row r="630" s="356" customFormat="1" ht="72" spans="1:34">
      <c r="A630" s="28">
        <v>627</v>
      </c>
      <c r="B630" s="168" t="s">
        <v>34</v>
      </c>
      <c r="C630" s="168" t="s">
        <v>35</v>
      </c>
      <c r="D630" s="465" t="s">
        <v>82</v>
      </c>
      <c r="E630" s="465" t="s">
        <v>108</v>
      </c>
      <c r="F630" s="395" t="s">
        <v>1457</v>
      </c>
      <c r="G630" s="395" t="s">
        <v>51</v>
      </c>
      <c r="H630" s="395" t="s">
        <v>1459</v>
      </c>
      <c r="I630" s="465"/>
      <c r="J630" s="465"/>
      <c r="K630" s="465"/>
      <c r="L630" s="465">
        <v>21</v>
      </c>
      <c r="M630" s="568">
        <v>45047</v>
      </c>
      <c r="N630" s="502" t="s">
        <v>304</v>
      </c>
      <c r="O630" s="28" t="s">
        <v>42</v>
      </c>
      <c r="P630" s="28" t="s">
        <v>43</v>
      </c>
      <c r="Q630" s="28" t="s">
        <v>991</v>
      </c>
      <c r="R630" s="29" t="s">
        <v>1437</v>
      </c>
      <c r="S630" s="28" t="s">
        <v>993</v>
      </c>
      <c r="T630" s="30">
        <v>21</v>
      </c>
      <c r="U630" s="476">
        <v>45063.3840277778</v>
      </c>
      <c r="V630" s="476">
        <v>45063.3840277778</v>
      </c>
      <c r="W630" s="15">
        <v>21</v>
      </c>
      <c r="X630" s="15">
        <v>21</v>
      </c>
      <c r="Y630" s="22">
        <v>1</v>
      </c>
      <c r="Z630" s="22">
        <v>1</v>
      </c>
      <c r="AA630" s="191"/>
      <c r="AB630" s="4" t="s">
        <v>1456</v>
      </c>
      <c r="AC630" s="4" t="s">
        <v>50</v>
      </c>
      <c r="AD630" s="4"/>
      <c r="AE630" s="4"/>
      <c r="AF630" s="4" t="s">
        <v>1454</v>
      </c>
      <c r="AG630" s="29" t="s">
        <v>1390</v>
      </c>
      <c r="AH630" s="308" t="b">
        <f t="shared" si="9"/>
        <v>0</v>
      </c>
    </row>
    <row r="631" s="356" customFormat="1" ht="24" spans="1:34">
      <c r="A631" s="28">
        <v>628</v>
      </c>
      <c r="B631" s="168" t="s">
        <v>34</v>
      </c>
      <c r="C631" s="168" t="s">
        <v>35</v>
      </c>
      <c r="D631" s="465" t="s">
        <v>82</v>
      </c>
      <c r="E631" s="465" t="s">
        <v>108</v>
      </c>
      <c r="F631" s="395" t="s">
        <v>1457</v>
      </c>
      <c r="G631" s="395" t="s">
        <v>174</v>
      </c>
      <c r="H631" s="395" t="s">
        <v>327</v>
      </c>
      <c r="I631" s="465">
        <v>1</v>
      </c>
      <c r="J631" s="465">
        <v>3</v>
      </c>
      <c r="K631" s="465">
        <v>8</v>
      </c>
      <c r="L631" s="465"/>
      <c r="M631" s="568">
        <v>45047</v>
      </c>
      <c r="N631" s="502" t="s">
        <v>304</v>
      </c>
      <c r="O631" s="28" t="s">
        <v>42</v>
      </c>
      <c r="P631" s="28" t="s">
        <v>43</v>
      </c>
      <c r="Q631" s="28" t="s">
        <v>991</v>
      </c>
      <c r="R631" s="29" t="s">
        <v>1437</v>
      </c>
      <c r="S631" s="28" t="s">
        <v>993</v>
      </c>
      <c r="T631" s="30">
        <v>3</v>
      </c>
      <c r="U631" s="476">
        <v>45063.3833333333</v>
      </c>
      <c r="V631" s="476">
        <v>45063.7291666667</v>
      </c>
      <c r="W631" s="15">
        <v>3</v>
      </c>
      <c r="X631" s="15">
        <v>3</v>
      </c>
      <c r="Y631" s="22">
        <v>1</v>
      </c>
      <c r="Z631" s="22">
        <v>1</v>
      </c>
      <c r="AA631" s="191"/>
      <c r="AB631" s="4" t="s">
        <v>1453</v>
      </c>
      <c r="AC631" s="4" t="s">
        <v>50</v>
      </c>
      <c r="AD631" s="4"/>
      <c r="AE631" s="4"/>
      <c r="AF631" s="4" t="s">
        <v>1454</v>
      </c>
      <c r="AG631" s="29" t="s">
        <v>1390</v>
      </c>
      <c r="AH631" s="308" t="b">
        <f t="shared" si="9"/>
        <v>0</v>
      </c>
    </row>
    <row r="632" s="356" customFormat="1" ht="24" spans="1:34">
      <c r="A632" s="28">
        <v>629</v>
      </c>
      <c r="B632" s="168" t="s">
        <v>34</v>
      </c>
      <c r="C632" s="168" t="s">
        <v>35</v>
      </c>
      <c r="D632" s="465" t="s">
        <v>82</v>
      </c>
      <c r="E632" s="465" t="s">
        <v>108</v>
      </c>
      <c r="F632" s="395" t="s">
        <v>1460</v>
      </c>
      <c r="G632" s="395" t="s">
        <v>39</v>
      </c>
      <c r="H632" s="395" t="s">
        <v>1461</v>
      </c>
      <c r="I632" s="465">
        <v>7</v>
      </c>
      <c r="J632" s="465">
        <v>27</v>
      </c>
      <c r="K632" s="465">
        <v>3</v>
      </c>
      <c r="L632" s="465"/>
      <c r="M632" s="569">
        <v>45108</v>
      </c>
      <c r="N632" s="502" t="s">
        <v>165</v>
      </c>
      <c r="O632" s="28" t="s">
        <v>42</v>
      </c>
      <c r="P632" s="28" t="s">
        <v>43</v>
      </c>
      <c r="Q632" s="28" t="s">
        <v>991</v>
      </c>
      <c r="R632" s="29" t="s">
        <v>1462</v>
      </c>
      <c r="S632" s="28" t="s">
        <v>993</v>
      </c>
      <c r="T632" s="30">
        <v>27</v>
      </c>
      <c r="U632" s="4" t="s">
        <v>1463</v>
      </c>
      <c r="V632" s="4" t="s">
        <v>1464</v>
      </c>
      <c r="W632" s="15">
        <v>27</v>
      </c>
      <c r="X632" s="15">
        <v>27</v>
      </c>
      <c r="Y632" s="22">
        <v>1</v>
      </c>
      <c r="Z632" s="22">
        <v>1</v>
      </c>
      <c r="AA632" s="191"/>
      <c r="AB632" s="4" t="s">
        <v>1465</v>
      </c>
      <c r="AC632" s="4" t="s">
        <v>50</v>
      </c>
      <c r="AD632" s="4"/>
      <c r="AE632" s="4"/>
      <c r="AF632" s="4"/>
      <c r="AG632" s="29" t="s">
        <v>1390</v>
      </c>
      <c r="AH632" s="308" t="b">
        <f t="shared" si="9"/>
        <v>0</v>
      </c>
    </row>
    <row r="633" s="356" customFormat="1" ht="36" spans="1:34">
      <c r="A633" s="28">
        <v>630</v>
      </c>
      <c r="B633" s="168" t="s">
        <v>34</v>
      </c>
      <c r="C633" s="168" t="s">
        <v>35</v>
      </c>
      <c r="D633" s="465" t="s">
        <v>82</v>
      </c>
      <c r="E633" s="465" t="s">
        <v>108</v>
      </c>
      <c r="F633" s="395" t="s">
        <v>1460</v>
      </c>
      <c r="G633" s="395" t="s">
        <v>51</v>
      </c>
      <c r="H633" s="395" t="s">
        <v>1466</v>
      </c>
      <c r="I633" s="465"/>
      <c r="J633" s="465"/>
      <c r="K633" s="465"/>
      <c r="L633" s="465">
        <v>16</v>
      </c>
      <c r="M633" s="568">
        <v>45078</v>
      </c>
      <c r="N633" s="502" t="s">
        <v>93</v>
      </c>
      <c r="O633" s="28" t="s">
        <v>42</v>
      </c>
      <c r="P633" s="28" t="s">
        <v>43</v>
      </c>
      <c r="Q633" s="28" t="s">
        <v>991</v>
      </c>
      <c r="R633" s="29" t="s">
        <v>1462</v>
      </c>
      <c r="S633" s="28" t="s">
        <v>993</v>
      </c>
      <c r="T633" s="30">
        <v>16</v>
      </c>
      <c r="U633" s="4" t="s">
        <v>1463</v>
      </c>
      <c r="V633" s="4" t="s">
        <v>1464</v>
      </c>
      <c r="W633" s="15">
        <v>16</v>
      </c>
      <c r="X633" s="15">
        <v>16</v>
      </c>
      <c r="Y633" s="22">
        <v>1</v>
      </c>
      <c r="Z633" s="22">
        <v>1</v>
      </c>
      <c r="AA633" s="191"/>
      <c r="AB633" s="4" t="s">
        <v>1467</v>
      </c>
      <c r="AC633" s="4" t="s">
        <v>50</v>
      </c>
      <c r="AD633" s="4"/>
      <c r="AE633" s="4"/>
      <c r="AF633" s="4" t="s">
        <v>997</v>
      </c>
      <c r="AG633" s="29" t="s">
        <v>1390</v>
      </c>
      <c r="AH633" s="308" t="b">
        <f t="shared" si="9"/>
        <v>0</v>
      </c>
    </row>
    <row r="634" s="356" customFormat="1" ht="24" spans="1:34">
      <c r="A634" s="28">
        <v>631</v>
      </c>
      <c r="B634" s="168" t="s">
        <v>34</v>
      </c>
      <c r="C634" s="168" t="s">
        <v>35</v>
      </c>
      <c r="D634" s="465" t="s">
        <v>82</v>
      </c>
      <c r="E634" s="465" t="s">
        <v>108</v>
      </c>
      <c r="F634" s="395" t="s">
        <v>1468</v>
      </c>
      <c r="G634" s="395" t="s">
        <v>39</v>
      </c>
      <c r="H634" s="395" t="s">
        <v>1469</v>
      </c>
      <c r="I634" s="465">
        <v>12</v>
      </c>
      <c r="J634" s="465">
        <v>42</v>
      </c>
      <c r="K634" s="465">
        <v>3</v>
      </c>
      <c r="L634" s="465"/>
      <c r="M634" s="569">
        <v>45108</v>
      </c>
      <c r="N634" s="502" t="s">
        <v>165</v>
      </c>
      <c r="O634" s="28" t="s">
        <v>42</v>
      </c>
      <c r="P634" s="28" t="s">
        <v>43</v>
      </c>
      <c r="Q634" s="28" t="s">
        <v>991</v>
      </c>
      <c r="R634" s="29" t="s">
        <v>1462</v>
      </c>
      <c r="S634" s="28" t="s">
        <v>993</v>
      </c>
      <c r="T634" s="30">
        <v>42</v>
      </c>
      <c r="U634" s="4" t="s">
        <v>1463</v>
      </c>
      <c r="V634" s="4" t="s">
        <v>1464</v>
      </c>
      <c r="W634" s="15">
        <v>42</v>
      </c>
      <c r="X634" s="15">
        <v>42</v>
      </c>
      <c r="Y634" s="22">
        <v>1</v>
      </c>
      <c r="Z634" s="22">
        <v>1</v>
      </c>
      <c r="AA634" s="191"/>
      <c r="AB634" s="4" t="s">
        <v>1465</v>
      </c>
      <c r="AC634" s="4" t="s">
        <v>50</v>
      </c>
      <c r="AD634" s="4"/>
      <c r="AE634" s="4"/>
      <c r="AF634" s="4"/>
      <c r="AG634" s="29" t="s">
        <v>1390</v>
      </c>
      <c r="AH634" s="308" t="b">
        <f t="shared" si="9"/>
        <v>0</v>
      </c>
    </row>
    <row r="635" s="356" customFormat="1" ht="36" spans="1:34">
      <c r="A635" s="28">
        <v>632</v>
      </c>
      <c r="B635" s="168" t="s">
        <v>34</v>
      </c>
      <c r="C635" s="168" t="s">
        <v>35</v>
      </c>
      <c r="D635" s="465" t="s">
        <v>82</v>
      </c>
      <c r="E635" s="465" t="s">
        <v>108</v>
      </c>
      <c r="F635" s="395" t="s">
        <v>1468</v>
      </c>
      <c r="G635" s="395" t="s">
        <v>51</v>
      </c>
      <c r="H635" s="395" t="s">
        <v>1466</v>
      </c>
      <c r="I635" s="465"/>
      <c r="J635" s="465"/>
      <c r="K635" s="465"/>
      <c r="L635" s="465">
        <v>16</v>
      </c>
      <c r="M635" s="568">
        <v>45078</v>
      </c>
      <c r="N635" s="502" t="s">
        <v>93</v>
      </c>
      <c r="O635" s="28" t="s">
        <v>42</v>
      </c>
      <c r="P635" s="28" t="s">
        <v>43</v>
      </c>
      <c r="Q635" s="28" t="s">
        <v>991</v>
      </c>
      <c r="R635" s="29" t="s">
        <v>1462</v>
      </c>
      <c r="S635" s="28" t="s">
        <v>993</v>
      </c>
      <c r="T635" s="30">
        <v>16</v>
      </c>
      <c r="U635" s="4" t="s">
        <v>1463</v>
      </c>
      <c r="V635" s="4" t="s">
        <v>1464</v>
      </c>
      <c r="W635" s="15">
        <v>16</v>
      </c>
      <c r="X635" s="15">
        <v>16</v>
      </c>
      <c r="Y635" s="22">
        <v>1</v>
      </c>
      <c r="Z635" s="22">
        <v>1</v>
      </c>
      <c r="AA635" s="191"/>
      <c r="AB635" s="4" t="s">
        <v>1467</v>
      </c>
      <c r="AC635" s="4" t="s">
        <v>50</v>
      </c>
      <c r="AD635" s="4"/>
      <c r="AE635" s="4"/>
      <c r="AF635" s="4" t="s">
        <v>997</v>
      </c>
      <c r="AG635" s="29" t="s">
        <v>1390</v>
      </c>
      <c r="AH635" s="308" t="b">
        <f t="shared" si="9"/>
        <v>0</v>
      </c>
    </row>
    <row r="636" s="356" customFormat="1" ht="24" spans="1:34">
      <c r="A636" s="28">
        <v>633</v>
      </c>
      <c r="B636" s="168" t="s">
        <v>34</v>
      </c>
      <c r="C636" s="168" t="s">
        <v>35</v>
      </c>
      <c r="D636" s="465" t="s">
        <v>82</v>
      </c>
      <c r="E636" s="395" t="s">
        <v>108</v>
      </c>
      <c r="F636" s="395" t="s">
        <v>1470</v>
      </c>
      <c r="G636" s="395" t="s">
        <v>170</v>
      </c>
      <c r="H636" s="395" t="s">
        <v>1471</v>
      </c>
      <c r="I636" s="465">
        <v>1</v>
      </c>
      <c r="J636" s="465">
        <v>3</v>
      </c>
      <c r="K636" s="465">
        <v>25</v>
      </c>
      <c r="L636" s="465"/>
      <c r="M636" s="568">
        <v>45108</v>
      </c>
      <c r="N636" s="502" t="s">
        <v>165</v>
      </c>
      <c r="O636" s="28" t="s">
        <v>42</v>
      </c>
      <c r="P636" s="28" t="s">
        <v>43</v>
      </c>
      <c r="Q636" s="28" t="s">
        <v>991</v>
      </c>
      <c r="R636" s="29" t="s">
        <v>1437</v>
      </c>
      <c r="S636" s="28" t="s">
        <v>993</v>
      </c>
      <c r="T636" s="30">
        <v>3</v>
      </c>
      <c r="U636" s="4" t="s">
        <v>1472</v>
      </c>
      <c r="V636" s="4" t="s">
        <v>1473</v>
      </c>
      <c r="W636" s="15">
        <v>3</v>
      </c>
      <c r="X636" s="15">
        <v>3</v>
      </c>
      <c r="Y636" s="22">
        <v>1</v>
      </c>
      <c r="Z636" s="22">
        <v>1</v>
      </c>
      <c r="AA636" s="191"/>
      <c r="AB636" s="4" t="s">
        <v>1467</v>
      </c>
      <c r="AC636" s="4" t="s">
        <v>50</v>
      </c>
      <c r="AD636" s="4"/>
      <c r="AE636" s="4"/>
      <c r="AF636" s="4"/>
      <c r="AG636" s="29" t="s">
        <v>1390</v>
      </c>
      <c r="AH636" s="308" t="b">
        <f t="shared" si="9"/>
        <v>0</v>
      </c>
    </row>
    <row r="637" s="356" customFormat="1" ht="84" spans="1:34">
      <c r="A637" s="28">
        <v>634</v>
      </c>
      <c r="B637" s="168" t="s">
        <v>34</v>
      </c>
      <c r="C637" s="168" t="s">
        <v>35</v>
      </c>
      <c r="D637" s="465" t="s">
        <v>82</v>
      </c>
      <c r="E637" s="395" t="s">
        <v>108</v>
      </c>
      <c r="F637" s="395" t="s">
        <v>1470</v>
      </c>
      <c r="G637" s="395" t="s">
        <v>51</v>
      </c>
      <c r="H637" s="395" t="s">
        <v>1474</v>
      </c>
      <c r="I637" s="465"/>
      <c r="J637" s="465"/>
      <c r="K637" s="465"/>
      <c r="L637" s="465">
        <v>24</v>
      </c>
      <c r="M637" s="568">
        <v>45108</v>
      </c>
      <c r="N637" s="502" t="s">
        <v>165</v>
      </c>
      <c r="O637" s="28" t="s">
        <v>42</v>
      </c>
      <c r="P637" s="28" t="s">
        <v>43</v>
      </c>
      <c r="Q637" s="28" t="s">
        <v>991</v>
      </c>
      <c r="R637" s="29" t="s">
        <v>1437</v>
      </c>
      <c r="S637" s="28" t="s">
        <v>993</v>
      </c>
      <c r="T637" s="30">
        <v>24</v>
      </c>
      <c r="U637" s="4" t="s">
        <v>1472</v>
      </c>
      <c r="V637" s="4" t="s">
        <v>1473</v>
      </c>
      <c r="W637" s="15">
        <v>24</v>
      </c>
      <c r="X637" s="15">
        <v>24</v>
      </c>
      <c r="Y637" s="22">
        <v>1</v>
      </c>
      <c r="Z637" s="22">
        <v>1</v>
      </c>
      <c r="AA637" s="191"/>
      <c r="AB637" s="4" t="s">
        <v>1465</v>
      </c>
      <c r="AC637" s="4" t="s">
        <v>50</v>
      </c>
      <c r="AD637" s="4"/>
      <c r="AE637" s="4"/>
      <c r="AF637" s="4"/>
      <c r="AG637" s="29" t="s">
        <v>1390</v>
      </c>
      <c r="AH637" s="308" t="b">
        <f t="shared" si="9"/>
        <v>0</v>
      </c>
    </row>
    <row r="638" s="356" customFormat="1" ht="24" spans="1:34">
      <c r="A638" s="28">
        <v>635</v>
      </c>
      <c r="B638" s="168" t="s">
        <v>34</v>
      </c>
      <c r="C638" s="168" t="s">
        <v>35</v>
      </c>
      <c r="D638" s="465" t="s">
        <v>82</v>
      </c>
      <c r="E638" s="395" t="s">
        <v>108</v>
      </c>
      <c r="F638" s="395" t="s">
        <v>1470</v>
      </c>
      <c r="G638" s="395" t="s">
        <v>174</v>
      </c>
      <c r="H638" s="395" t="s">
        <v>1475</v>
      </c>
      <c r="I638" s="465">
        <v>2</v>
      </c>
      <c r="J638" s="465">
        <v>6</v>
      </c>
      <c r="K638" s="465">
        <v>8</v>
      </c>
      <c r="L638" s="465"/>
      <c r="M638" s="568">
        <v>45078</v>
      </c>
      <c r="N638" s="502" t="s">
        <v>93</v>
      </c>
      <c r="O638" s="28" t="s">
        <v>42</v>
      </c>
      <c r="P638" s="28" t="s">
        <v>43</v>
      </c>
      <c r="Q638" s="28" t="s">
        <v>991</v>
      </c>
      <c r="R638" s="29" t="s">
        <v>1437</v>
      </c>
      <c r="S638" s="28" t="s">
        <v>993</v>
      </c>
      <c r="T638" s="30">
        <v>6</v>
      </c>
      <c r="U638" s="4" t="s">
        <v>1472</v>
      </c>
      <c r="V638" s="4" t="s">
        <v>1473</v>
      </c>
      <c r="W638" s="15">
        <v>6</v>
      </c>
      <c r="X638" s="15">
        <v>6</v>
      </c>
      <c r="Y638" s="22">
        <v>1</v>
      </c>
      <c r="Z638" s="22">
        <v>1</v>
      </c>
      <c r="AA638" s="191"/>
      <c r="AB638" s="4" t="s">
        <v>1467</v>
      </c>
      <c r="AC638" s="4" t="s">
        <v>50</v>
      </c>
      <c r="AD638" s="4"/>
      <c r="AE638" s="4"/>
      <c r="AF638" s="4" t="s">
        <v>997</v>
      </c>
      <c r="AG638" s="29" t="s">
        <v>1390</v>
      </c>
      <c r="AH638" s="308" t="b">
        <f t="shared" si="9"/>
        <v>0</v>
      </c>
    </row>
    <row r="639" s="356" customFormat="1" ht="24" spans="1:34">
      <c r="A639" s="28">
        <v>636</v>
      </c>
      <c r="B639" s="168" t="s">
        <v>34</v>
      </c>
      <c r="C639" s="168" t="s">
        <v>35</v>
      </c>
      <c r="D639" s="465" t="s">
        <v>82</v>
      </c>
      <c r="E639" s="395" t="s">
        <v>108</v>
      </c>
      <c r="F639" s="395" t="s">
        <v>1476</v>
      </c>
      <c r="G639" s="395" t="s">
        <v>170</v>
      </c>
      <c r="H639" s="395" t="s">
        <v>1477</v>
      </c>
      <c r="I639" s="465">
        <v>1</v>
      </c>
      <c r="J639" s="465">
        <v>3</v>
      </c>
      <c r="K639" s="465">
        <v>25</v>
      </c>
      <c r="L639" s="465"/>
      <c r="M639" s="568">
        <v>45108</v>
      </c>
      <c r="N639" s="502" t="s">
        <v>165</v>
      </c>
      <c r="O639" s="28" t="s">
        <v>42</v>
      </c>
      <c r="P639" s="28" t="s">
        <v>43</v>
      </c>
      <c r="Q639" s="28" t="s">
        <v>991</v>
      </c>
      <c r="R639" s="29" t="s">
        <v>1437</v>
      </c>
      <c r="S639" s="28" t="s">
        <v>993</v>
      </c>
      <c r="T639" s="30">
        <v>3</v>
      </c>
      <c r="U639" s="4" t="s">
        <v>1472</v>
      </c>
      <c r="V639" s="4" t="s">
        <v>1473</v>
      </c>
      <c r="W639" s="15">
        <v>3</v>
      </c>
      <c r="X639" s="15">
        <v>3</v>
      </c>
      <c r="Y639" s="22">
        <v>1</v>
      </c>
      <c r="Z639" s="22">
        <v>1</v>
      </c>
      <c r="AA639" s="191"/>
      <c r="AB639" s="4" t="s">
        <v>1478</v>
      </c>
      <c r="AC639" s="4" t="s">
        <v>50</v>
      </c>
      <c r="AD639" s="4"/>
      <c r="AE639" s="4"/>
      <c r="AF639" s="4"/>
      <c r="AG639" s="29" t="s">
        <v>1390</v>
      </c>
      <c r="AH639" s="308" t="b">
        <f t="shared" si="9"/>
        <v>0</v>
      </c>
    </row>
    <row r="640" s="356" customFormat="1" ht="96" spans="1:34">
      <c r="A640" s="28">
        <v>637</v>
      </c>
      <c r="B640" s="168" t="s">
        <v>34</v>
      </c>
      <c r="C640" s="168" t="s">
        <v>35</v>
      </c>
      <c r="D640" s="465" t="s">
        <v>82</v>
      </c>
      <c r="E640" s="395" t="s">
        <v>108</v>
      </c>
      <c r="F640" s="395" t="s">
        <v>1476</v>
      </c>
      <c r="G640" s="395" t="s">
        <v>51</v>
      </c>
      <c r="H640" s="395" t="s">
        <v>1479</v>
      </c>
      <c r="I640" s="465"/>
      <c r="J640" s="465"/>
      <c r="K640" s="465"/>
      <c r="L640" s="465">
        <v>23</v>
      </c>
      <c r="M640" s="568">
        <v>45108</v>
      </c>
      <c r="N640" s="502" t="s">
        <v>165</v>
      </c>
      <c r="O640" s="28" t="s">
        <v>42</v>
      </c>
      <c r="P640" s="28" t="s">
        <v>43</v>
      </c>
      <c r="Q640" s="28" t="s">
        <v>991</v>
      </c>
      <c r="R640" s="29" t="s">
        <v>1437</v>
      </c>
      <c r="S640" s="28" t="s">
        <v>993</v>
      </c>
      <c r="T640" s="30">
        <v>23</v>
      </c>
      <c r="U640" s="4" t="s">
        <v>1472</v>
      </c>
      <c r="V640" s="4" t="s">
        <v>1473</v>
      </c>
      <c r="W640" s="15">
        <v>23</v>
      </c>
      <c r="X640" s="15">
        <v>23</v>
      </c>
      <c r="Y640" s="22">
        <v>1</v>
      </c>
      <c r="Z640" s="22">
        <v>1</v>
      </c>
      <c r="AA640" s="191"/>
      <c r="AB640" s="4" t="s">
        <v>1478</v>
      </c>
      <c r="AC640" s="4" t="s">
        <v>50</v>
      </c>
      <c r="AD640" s="4"/>
      <c r="AE640" s="4"/>
      <c r="AF640" s="4"/>
      <c r="AG640" s="29" t="s">
        <v>1390</v>
      </c>
      <c r="AH640" s="308" t="b">
        <f t="shared" si="9"/>
        <v>0</v>
      </c>
    </row>
    <row r="641" s="356" customFormat="1" ht="36" spans="1:34">
      <c r="A641" s="28">
        <v>638</v>
      </c>
      <c r="B641" s="168" t="s">
        <v>34</v>
      </c>
      <c r="C641" s="168" t="s">
        <v>35</v>
      </c>
      <c r="D641" s="465" t="s">
        <v>82</v>
      </c>
      <c r="E641" s="465" t="s">
        <v>337</v>
      </c>
      <c r="F641" s="395" t="s">
        <v>1480</v>
      </c>
      <c r="G641" s="395" t="s">
        <v>39</v>
      </c>
      <c r="H641" s="395" t="s">
        <v>1481</v>
      </c>
      <c r="I641" s="465">
        <v>18</v>
      </c>
      <c r="J641" s="465">
        <v>84</v>
      </c>
      <c r="K641" s="465">
        <v>16</v>
      </c>
      <c r="L641" s="465"/>
      <c r="M641" s="569">
        <v>45108</v>
      </c>
      <c r="N641" s="502" t="s">
        <v>165</v>
      </c>
      <c r="O641" s="28" t="s">
        <v>42</v>
      </c>
      <c r="P641" s="28" t="s">
        <v>43</v>
      </c>
      <c r="Q641" s="28" t="s">
        <v>991</v>
      </c>
      <c r="R641" s="28" t="s">
        <v>1437</v>
      </c>
      <c r="S641" s="28" t="s">
        <v>993</v>
      </c>
      <c r="T641" s="30">
        <v>84</v>
      </c>
      <c r="U641" s="4" t="s">
        <v>1482</v>
      </c>
      <c r="V641" s="4" t="s">
        <v>1483</v>
      </c>
      <c r="W641" s="15">
        <v>84</v>
      </c>
      <c r="X641" s="15">
        <v>84</v>
      </c>
      <c r="Y641" s="22">
        <v>1</v>
      </c>
      <c r="Z641" s="22">
        <v>1</v>
      </c>
      <c r="AA641" s="191"/>
      <c r="AB641" s="4" t="s">
        <v>1484</v>
      </c>
      <c r="AC641" s="4" t="s">
        <v>50</v>
      </c>
      <c r="AD641" s="4"/>
      <c r="AE641" s="4"/>
      <c r="AF641" s="4"/>
      <c r="AG641" s="29" t="s">
        <v>1390</v>
      </c>
      <c r="AH641" s="308" t="b">
        <f t="shared" si="9"/>
        <v>0</v>
      </c>
    </row>
    <row r="642" s="356" customFormat="1" ht="24" spans="1:34">
      <c r="A642" s="28">
        <v>639</v>
      </c>
      <c r="B642" s="168" t="s">
        <v>34</v>
      </c>
      <c r="C642" s="168" t="s">
        <v>35</v>
      </c>
      <c r="D642" s="465" t="s">
        <v>82</v>
      </c>
      <c r="E642" s="465" t="s">
        <v>337</v>
      </c>
      <c r="F642" s="395" t="s">
        <v>1480</v>
      </c>
      <c r="G642" s="395" t="s">
        <v>170</v>
      </c>
      <c r="H642" s="395" t="s">
        <v>1485</v>
      </c>
      <c r="I642" s="465">
        <v>1</v>
      </c>
      <c r="J642" s="465">
        <v>3</v>
      </c>
      <c r="K642" s="465">
        <v>15</v>
      </c>
      <c r="L642" s="465"/>
      <c r="M642" s="568">
        <v>45108</v>
      </c>
      <c r="N642" s="502" t="s">
        <v>165</v>
      </c>
      <c r="O642" s="28" t="s">
        <v>42</v>
      </c>
      <c r="P642" s="28" t="s">
        <v>43</v>
      </c>
      <c r="Q642" s="28" t="s">
        <v>991</v>
      </c>
      <c r="R642" s="28" t="s">
        <v>1441</v>
      </c>
      <c r="S642" s="28" t="s">
        <v>993</v>
      </c>
      <c r="T642" s="30">
        <v>3</v>
      </c>
      <c r="U642" s="4" t="s">
        <v>1482</v>
      </c>
      <c r="V642" s="4" t="s">
        <v>1483</v>
      </c>
      <c r="W642" s="15">
        <v>3</v>
      </c>
      <c r="X642" s="15">
        <v>3</v>
      </c>
      <c r="Y642" s="22">
        <v>1</v>
      </c>
      <c r="Z642" s="22">
        <v>1</v>
      </c>
      <c r="AA642" s="191"/>
      <c r="AB642" s="4" t="s">
        <v>1478</v>
      </c>
      <c r="AC642" s="4" t="s">
        <v>50</v>
      </c>
      <c r="AD642" s="4"/>
      <c r="AE642" s="4"/>
      <c r="AF642" s="4"/>
      <c r="AG642" s="29" t="s">
        <v>1390</v>
      </c>
      <c r="AH642" s="308" t="b">
        <f t="shared" si="9"/>
        <v>0</v>
      </c>
    </row>
    <row r="643" s="356" customFormat="1" ht="72" spans="1:34">
      <c r="A643" s="28">
        <v>640</v>
      </c>
      <c r="B643" s="168" t="s">
        <v>34</v>
      </c>
      <c r="C643" s="168" t="s">
        <v>35</v>
      </c>
      <c r="D643" s="465" t="s">
        <v>82</v>
      </c>
      <c r="E643" s="465" t="s">
        <v>337</v>
      </c>
      <c r="F643" s="395" t="s">
        <v>1480</v>
      </c>
      <c r="G643" s="395" t="s">
        <v>51</v>
      </c>
      <c r="H643" s="395" t="s">
        <v>1486</v>
      </c>
      <c r="I643" s="465"/>
      <c r="J643" s="465"/>
      <c r="K643" s="465"/>
      <c r="L643" s="465">
        <v>31</v>
      </c>
      <c r="M643" s="568">
        <v>45108</v>
      </c>
      <c r="N643" s="502" t="s">
        <v>165</v>
      </c>
      <c r="O643" s="28" t="s">
        <v>42</v>
      </c>
      <c r="P643" s="28" t="s">
        <v>43</v>
      </c>
      <c r="Q643" s="28" t="s">
        <v>991</v>
      </c>
      <c r="R643" s="28" t="s">
        <v>1444</v>
      </c>
      <c r="S643" s="28" t="s">
        <v>993</v>
      </c>
      <c r="T643" s="30">
        <v>31</v>
      </c>
      <c r="U643" s="4" t="s">
        <v>1482</v>
      </c>
      <c r="V643" s="4" t="s">
        <v>1483</v>
      </c>
      <c r="W643" s="15">
        <v>31</v>
      </c>
      <c r="X643" s="15">
        <v>31</v>
      </c>
      <c r="Y643" s="22">
        <v>1</v>
      </c>
      <c r="Z643" s="22">
        <v>1</v>
      </c>
      <c r="AA643" s="191"/>
      <c r="AB643" s="4" t="s">
        <v>1478</v>
      </c>
      <c r="AC643" s="4" t="s">
        <v>50</v>
      </c>
      <c r="AD643" s="4"/>
      <c r="AE643" s="4"/>
      <c r="AF643" s="4"/>
      <c r="AG643" s="29" t="s">
        <v>1390</v>
      </c>
      <c r="AH643" s="308" t="b">
        <f t="shared" si="9"/>
        <v>0</v>
      </c>
    </row>
    <row r="644" s="356" customFormat="1" ht="24" spans="1:34">
      <c r="A644" s="28">
        <v>641</v>
      </c>
      <c r="B644" s="168" t="s">
        <v>34</v>
      </c>
      <c r="C644" s="168" t="s">
        <v>35</v>
      </c>
      <c r="D644" s="465" t="s">
        <v>82</v>
      </c>
      <c r="E644" s="465" t="s">
        <v>337</v>
      </c>
      <c r="F644" s="395" t="s">
        <v>1480</v>
      </c>
      <c r="G644" s="395" t="s">
        <v>174</v>
      </c>
      <c r="H644" s="395" t="s">
        <v>1487</v>
      </c>
      <c r="I644" s="465">
        <v>4</v>
      </c>
      <c r="J644" s="465">
        <v>12</v>
      </c>
      <c r="K644" s="465">
        <v>10</v>
      </c>
      <c r="L644" s="465"/>
      <c r="M644" s="568">
        <v>45108</v>
      </c>
      <c r="N644" s="502" t="s">
        <v>165</v>
      </c>
      <c r="O644" s="28" t="s">
        <v>42</v>
      </c>
      <c r="P644" s="28" t="s">
        <v>43</v>
      </c>
      <c r="Q644" s="28" t="s">
        <v>991</v>
      </c>
      <c r="R644" s="28" t="s">
        <v>1437</v>
      </c>
      <c r="S644" s="28" t="s">
        <v>993</v>
      </c>
      <c r="T644" s="30">
        <v>12</v>
      </c>
      <c r="U644" s="4" t="s">
        <v>1482</v>
      </c>
      <c r="V644" s="4" t="s">
        <v>1483</v>
      </c>
      <c r="W644" s="15">
        <v>12</v>
      </c>
      <c r="X644" s="15">
        <v>12</v>
      </c>
      <c r="Y644" s="22">
        <v>1</v>
      </c>
      <c r="Z644" s="22">
        <v>1</v>
      </c>
      <c r="AA644" s="191"/>
      <c r="AB644" s="4" t="s">
        <v>1484</v>
      </c>
      <c r="AC644" s="4" t="s">
        <v>50</v>
      </c>
      <c r="AD644" s="4"/>
      <c r="AE644" s="4"/>
      <c r="AF644" s="4"/>
      <c r="AG644" s="29" t="s">
        <v>1390</v>
      </c>
      <c r="AH644" s="308" t="b">
        <f t="shared" ref="AH644:AH707" si="10">IF(N644="2023年01月","2023年01月31日",IF(N644="2023年02月","2023年02月28日",IF(N644="2023年3月","2023年3月31日",IF(N644="2023年4月","2023年4月30日",IF(N644="2023年5月","2023年5月31日",IF(N644="2023年6月","2023年6月30日",IF(N644="2023年7月","2023年7月31日",IF(N644="2023年8月","2023年8月31日",IF(N644="2023年9月","2023年9月30日",IF(N644="2023年10月","2023年10月31日",IF(N644="2023年11月","2023年11月30日",IF(N644="2023年12月","2023年12月31日"))))))))))))</f>
        <v>0</v>
      </c>
    </row>
    <row r="645" s="356" customFormat="1" ht="24" spans="1:34">
      <c r="A645" s="28">
        <v>642</v>
      </c>
      <c r="B645" s="168" t="s">
        <v>34</v>
      </c>
      <c r="C645" s="168" t="s">
        <v>35</v>
      </c>
      <c r="D645" s="465" t="s">
        <v>82</v>
      </c>
      <c r="E645" s="465" t="s">
        <v>108</v>
      </c>
      <c r="F645" s="395" t="s">
        <v>1488</v>
      </c>
      <c r="G645" s="395" t="s">
        <v>170</v>
      </c>
      <c r="H645" s="395" t="s">
        <v>1489</v>
      </c>
      <c r="I645" s="465">
        <v>1</v>
      </c>
      <c r="J645" s="465">
        <v>3</v>
      </c>
      <c r="K645" s="465">
        <v>13</v>
      </c>
      <c r="L645" s="465"/>
      <c r="M645" s="568">
        <v>45108</v>
      </c>
      <c r="N645" s="502" t="s">
        <v>165</v>
      </c>
      <c r="O645" s="28" t="s">
        <v>42</v>
      </c>
      <c r="P645" s="28" t="s">
        <v>43</v>
      </c>
      <c r="Q645" s="28" t="s">
        <v>991</v>
      </c>
      <c r="R645" s="29" t="s">
        <v>1441</v>
      </c>
      <c r="S645" s="28" t="s">
        <v>993</v>
      </c>
      <c r="T645" s="30">
        <v>3</v>
      </c>
      <c r="U645" s="4" t="s">
        <v>1490</v>
      </c>
      <c r="V645" s="4" t="s">
        <v>1491</v>
      </c>
      <c r="W645" s="15">
        <v>3</v>
      </c>
      <c r="X645" s="15">
        <v>3</v>
      </c>
      <c r="Y645" s="22">
        <v>1</v>
      </c>
      <c r="Z645" s="22">
        <v>1</v>
      </c>
      <c r="AA645" s="191"/>
      <c r="AB645" s="4" t="s">
        <v>1492</v>
      </c>
      <c r="AC645" s="4" t="s">
        <v>50</v>
      </c>
      <c r="AD645" s="4"/>
      <c r="AE645" s="4"/>
      <c r="AF645" s="4"/>
      <c r="AG645" s="29" t="s">
        <v>1390</v>
      </c>
      <c r="AH645" s="308" t="b">
        <f t="shared" si="10"/>
        <v>0</v>
      </c>
    </row>
    <row r="646" s="356" customFormat="1" ht="36" spans="1:34">
      <c r="A646" s="28">
        <v>643</v>
      </c>
      <c r="B646" s="168" t="s">
        <v>34</v>
      </c>
      <c r="C646" s="168" t="s">
        <v>35</v>
      </c>
      <c r="D646" s="465" t="s">
        <v>82</v>
      </c>
      <c r="E646" s="465" t="s">
        <v>108</v>
      </c>
      <c r="F646" s="395" t="s">
        <v>1488</v>
      </c>
      <c r="G646" s="395" t="s">
        <v>51</v>
      </c>
      <c r="H646" s="395" t="s">
        <v>1493</v>
      </c>
      <c r="I646" s="465"/>
      <c r="J646" s="465"/>
      <c r="K646" s="465"/>
      <c r="L646" s="465">
        <v>10</v>
      </c>
      <c r="M646" s="568">
        <v>45108</v>
      </c>
      <c r="N646" s="502" t="s">
        <v>165</v>
      </c>
      <c r="O646" s="28" t="s">
        <v>42</v>
      </c>
      <c r="P646" s="28" t="s">
        <v>43</v>
      </c>
      <c r="Q646" s="28" t="s">
        <v>991</v>
      </c>
      <c r="R646" s="29" t="s">
        <v>1441</v>
      </c>
      <c r="S646" s="28" t="s">
        <v>993</v>
      </c>
      <c r="T646" s="30">
        <v>10</v>
      </c>
      <c r="U646" s="4" t="s">
        <v>1494</v>
      </c>
      <c r="V646" s="4" t="s">
        <v>1495</v>
      </c>
      <c r="W646" s="15">
        <v>10</v>
      </c>
      <c r="X646" s="15">
        <v>10</v>
      </c>
      <c r="Y646" s="22">
        <v>1</v>
      </c>
      <c r="Z646" s="22">
        <v>1</v>
      </c>
      <c r="AA646" s="191"/>
      <c r="AB646" s="4" t="s">
        <v>1492</v>
      </c>
      <c r="AC646" s="4" t="s">
        <v>50</v>
      </c>
      <c r="AD646" s="4"/>
      <c r="AE646" s="4"/>
      <c r="AF646" s="4"/>
      <c r="AG646" s="29" t="s">
        <v>1390</v>
      </c>
      <c r="AH646" s="308" t="b">
        <f t="shared" si="10"/>
        <v>0</v>
      </c>
    </row>
    <row r="647" s="356" customFormat="1" ht="24" spans="1:34">
      <c r="A647" s="28">
        <v>644</v>
      </c>
      <c r="B647" s="168" t="s">
        <v>34</v>
      </c>
      <c r="C647" s="168" t="s">
        <v>35</v>
      </c>
      <c r="D647" s="465" t="s">
        <v>82</v>
      </c>
      <c r="E647" s="465" t="s">
        <v>108</v>
      </c>
      <c r="F647" s="395" t="s">
        <v>1488</v>
      </c>
      <c r="G647" s="395" t="s">
        <v>174</v>
      </c>
      <c r="H647" s="395" t="s">
        <v>839</v>
      </c>
      <c r="I647" s="465">
        <v>2</v>
      </c>
      <c r="J647" s="465">
        <v>6</v>
      </c>
      <c r="K647" s="465">
        <v>8</v>
      </c>
      <c r="L647" s="465"/>
      <c r="M647" s="568">
        <v>45108</v>
      </c>
      <c r="N647" s="502" t="s">
        <v>165</v>
      </c>
      <c r="O647" s="28" t="s">
        <v>42</v>
      </c>
      <c r="P647" s="28" t="s">
        <v>43</v>
      </c>
      <c r="Q647" s="28" t="s">
        <v>991</v>
      </c>
      <c r="R647" s="29" t="s">
        <v>1441</v>
      </c>
      <c r="S647" s="28" t="s">
        <v>993</v>
      </c>
      <c r="T647" s="30">
        <v>6</v>
      </c>
      <c r="U647" s="4" t="s">
        <v>1490</v>
      </c>
      <c r="V647" s="4" t="s">
        <v>1491</v>
      </c>
      <c r="W647" s="15">
        <v>6</v>
      </c>
      <c r="X647" s="15">
        <v>6</v>
      </c>
      <c r="Y647" s="22">
        <v>1</v>
      </c>
      <c r="Z647" s="22">
        <v>1</v>
      </c>
      <c r="AA647" s="191"/>
      <c r="AB647" s="4" t="s">
        <v>1496</v>
      </c>
      <c r="AC647" s="4" t="s">
        <v>50</v>
      </c>
      <c r="AD647" s="4"/>
      <c r="AE647" s="4"/>
      <c r="AF647" s="4"/>
      <c r="AG647" s="29" t="s">
        <v>1390</v>
      </c>
      <c r="AH647" s="308" t="b">
        <f t="shared" si="10"/>
        <v>0</v>
      </c>
    </row>
    <row r="648" s="356" customFormat="1" ht="24" spans="1:34">
      <c r="A648" s="28">
        <v>645</v>
      </c>
      <c r="B648" s="168" t="s">
        <v>34</v>
      </c>
      <c r="C648" s="168" t="s">
        <v>35</v>
      </c>
      <c r="D648" s="465" t="s">
        <v>82</v>
      </c>
      <c r="E648" s="465" t="s">
        <v>108</v>
      </c>
      <c r="F648" s="395" t="s">
        <v>1497</v>
      </c>
      <c r="G648" s="395" t="s">
        <v>170</v>
      </c>
      <c r="H648" s="395" t="s">
        <v>1498</v>
      </c>
      <c r="I648" s="465">
        <v>1</v>
      </c>
      <c r="J648" s="465">
        <v>3</v>
      </c>
      <c r="K648" s="465">
        <v>13</v>
      </c>
      <c r="L648" s="465"/>
      <c r="M648" s="568">
        <v>45108</v>
      </c>
      <c r="N648" s="502" t="s">
        <v>165</v>
      </c>
      <c r="O648" s="28" t="s">
        <v>42</v>
      </c>
      <c r="P648" s="28" t="s">
        <v>43</v>
      </c>
      <c r="Q648" s="28" t="s">
        <v>991</v>
      </c>
      <c r="R648" s="29" t="s">
        <v>1441</v>
      </c>
      <c r="S648" s="28" t="s">
        <v>993</v>
      </c>
      <c r="T648" s="30">
        <v>3</v>
      </c>
      <c r="U648" s="4" t="s">
        <v>1490</v>
      </c>
      <c r="V648" s="4" t="s">
        <v>1491</v>
      </c>
      <c r="W648" s="15">
        <v>3</v>
      </c>
      <c r="X648" s="15">
        <v>3</v>
      </c>
      <c r="Y648" s="22">
        <v>1</v>
      </c>
      <c r="Z648" s="22">
        <v>1</v>
      </c>
      <c r="AA648" s="191"/>
      <c r="AB648" s="4" t="s">
        <v>1499</v>
      </c>
      <c r="AC648" s="4" t="s">
        <v>50</v>
      </c>
      <c r="AD648" s="4"/>
      <c r="AE648" s="4"/>
      <c r="AF648" s="4"/>
      <c r="AG648" s="29" t="s">
        <v>1390</v>
      </c>
      <c r="AH648" s="308" t="b">
        <f t="shared" si="10"/>
        <v>0</v>
      </c>
    </row>
    <row r="649" s="356" customFormat="1" ht="24" spans="1:34">
      <c r="A649" s="28">
        <v>646</v>
      </c>
      <c r="B649" s="168" t="s">
        <v>34</v>
      </c>
      <c r="C649" s="168" t="s">
        <v>35</v>
      </c>
      <c r="D649" s="465" t="s">
        <v>82</v>
      </c>
      <c r="E649" s="465" t="s">
        <v>108</v>
      </c>
      <c r="F649" s="395" t="s">
        <v>1497</v>
      </c>
      <c r="G649" s="395" t="s">
        <v>51</v>
      </c>
      <c r="H649" s="395" t="s">
        <v>1500</v>
      </c>
      <c r="I649" s="465"/>
      <c r="J649" s="465"/>
      <c r="K649" s="465"/>
      <c r="L649" s="465">
        <v>9</v>
      </c>
      <c r="M649" s="568">
        <v>45108</v>
      </c>
      <c r="N649" s="502" t="s">
        <v>165</v>
      </c>
      <c r="O649" s="28" t="s">
        <v>42</v>
      </c>
      <c r="P649" s="28" t="s">
        <v>43</v>
      </c>
      <c r="Q649" s="28" t="s">
        <v>991</v>
      </c>
      <c r="R649" s="29" t="s">
        <v>1441</v>
      </c>
      <c r="S649" s="28" t="s">
        <v>993</v>
      </c>
      <c r="T649" s="30">
        <v>9</v>
      </c>
      <c r="U649" s="4" t="s">
        <v>1494</v>
      </c>
      <c r="V649" s="4" t="s">
        <v>1495</v>
      </c>
      <c r="W649" s="15">
        <v>9</v>
      </c>
      <c r="X649" s="15">
        <v>9</v>
      </c>
      <c r="Y649" s="22">
        <v>1</v>
      </c>
      <c r="Z649" s="22">
        <v>1</v>
      </c>
      <c r="AA649" s="191"/>
      <c r="AB649" s="4" t="s">
        <v>1453</v>
      </c>
      <c r="AC649" s="4" t="s">
        <v>50</v>
      </c>
      <c r="AD649" s="4"/>
      <c r="AE649" s="4"/>
      <c r="AF649" s="4"/>
      <c r="AG649" s="29" t="s">
        <v>1390</v>
      </c>
      <c r="AH649" s="308" t="b">
        <f t="shared" si="10"/>
        <v>0</v>
      </c>
    </row>
    <row r="650" s="356" customFormat="1" ht="24" spans="1:34">
      <c r="A650" s="28">
        <v>647</v>
      </c>
      <c r="B650" s="168" t="s">
        <v>34</v>
      </c>
      <c r="C650" s="168" t="s">
        <v>35</v>
      </c>
      <c r="D650" s="465" t="s">
        <v>82</v>
      </c>
      <c r="E650" s="465" t="s">
        <v>108</v>
      </c>
      <c r="F650" s="395" t="s">
        <v>1497</v>
      </c>
      <c r="G650" s="395" t="s">
        <v>174</v>
      </c>
      <c r="H650" s="395" t="s">
        <v>839</v>
      </c>
      <c r="I650" s="465">
        <v>2</v>
      </c>
      <c r="J650" s="465">
        <v>6</v>
      </c>
      <c r="K650" s="465">
        <v>8</v>
      </c>
      <c r="L650" s="465"/>
      <c r="M650" s="568">
        <v>45108</v>
      </c>
      <c r="N650" s="502" t="s">
        <v>165</v>
      </c>
      <c r="O650" s="28" t="s">
        <v>42</v>
      </c>
      <c r="P650" s="28" t="s">
        <v>43</v>
      </c>
      <c r="Q650" s="28" t="s">
        <v>991</v>
      </c>
      <c r="R650" s="29" t="s">
        <v>1441</v>
      </c>
      <c r="S650" s="28" t="s">
        <v>993</v>
      </c>
      <c r="T650" s="30">
        <v>6</v>
      </c>
      <c r="U650" s="4" t="s">
        <v>1490</v>
      </c>
      <c r="V650" s="4" t="s">
        <v>1491</v>
      </c>
      <c r="W650" s="15">
        <v>6</v>
      </c>
      <c r="X650" s="15">
        <v>6</v>
      </c>
      <c r="Y650" s="22">
        <v>1</v>
      </c>
      <c r="Z650" s="22">
        <v>1</v>
      </c>
      <c r="AA650" s="191"/>
      <c r="AB650" s="4" t="s">
        <v>1456</v>
      </c>
      <c r="AC650" s="4" t="s">
        <v>50</v>
      </c>
      <c r="AD650" s="4"/>
      <c r="AE650" s="4"/>
      <c r="AF650" s="4"/>
      <c r="AG650" s="29" t="s">
        <v>1390</v>
      </c>
      <c r="AH650" s="308" t="b">
        <f t="shared" si="10"/>
        <v>0</v>
      </c>
    </row>
    <row r="651" s="356" customFormat="1" ht="36" spans="1:34">
      <c r="A651" s="28">
        <v>648</v>
      </c>
      <c r="B651" s="168" t="s">
        <v>34</v>
      </c>
      <c r="C651" s="168" t="s">
        <v>35</v>
      </c>
      <c r="D651" s="465" t="s">
        <v>228</v>
      </c>
      <c r="E651" s="465" t="s">
        <v>337</v>
      </c>
      <c r="F651" s="395" t="s">
        <v>1501</v>
      </c>
      <c r="G651" s="395" t="s">
        <v>39</v>
      </c>
      <c r="H651" s="395" t="s">
        <v>1502</v>
      </c>
      <c r="I651" s="465">
        <v>22</v>
      </c>
      <c r="J651" s="465">
        <v>87</v>
      </c>
      <c r="K651" s="465">
        <v>12</v>
      </c>
      <c r="L651" s="465"/>
      <c r="M651" s="569">
        <v>45108</v>
      </c>
      <c r="N651" s="502" t="s">
        <v>165</v>
      </c>
      <c r="O651" s="28" t="s">
        <v>42</v>
      </c>
      <c r="P651" s="28" t="s">
        <v>43</v>
      </c>
      <c r="Q651" s="28" t="s">
        <v>991</v>
      </c>
      <c r="R651" s="29" t="s">
        <v>1503</v>
      </c>
      <c r="S651" s="28" t="s">
        <v>993</v>
      </c>
      <c r="T651" s="30">
        <v>87</v>
      </c>
      <c r="U651" s="4" t="s">
        <v>1504</v>
      </c>
      <c r="V651" s="4" t="s">
        <v>1505</v>
      </c>
      <c r="W651" s="15">
        <v>87</v>
      </c>
      <c r="X651" s="15">
        <v>87</v>
      </c>
      <c r="Y651" s="22">
        <v>1</v>
      </c>
      <c r="Z651" s="22">
        <v>1</v>
      </c>
      <c r="AA651" s="191"/>
      <c r="AB651" s="4" t="s">
        <v>1453</v>
      </c>
      <c r="AC651" s="4" t="s">
        <v>50</v>
      </c>
      <c r="AD651" s="4"/>
      <c r="AE651" s="4"/>
      <c r="AF651" s="4"/>
      <c r="AG651" s="29" t="s">
        <v>1390</v>
      </c>
      <c r="AH651" s="308" t="b">
        <f t="shared" si="10"/>
        <v>0</v>
      </c>
    </row>
    <row r="652" s="356" customFormat="1" ht="72" spans="1:34">
      <c r="A652" s="28">
        <v>649</v>
      </c>
      <c r="B652" s="168" t="s">
        <v>34</v>
      </c>
      <c r="C652" s="168" t="s">
        <v>35</v>
      </c>
      <c r="D652" s="465" t="s">
        <v>228</v>
      </c>
      <c r="E652" s="465" t="s">
        <v>337</v>
      </c>
      <c r="F652" s="395" t="s">
        <v>1501</v>
      </c>
      <c r="G652" s="395" t="s">
        <v>51</v>
      </c>
      <c r="H652" s="395" t="s">
        <v>1506</v>
      </c>
      <c r="I652" s="465"/>
      <c r="J652" s="465"/>
      <c r="K652" s="465"/>
      <c r="L652" s="465">
        <v>39</v>
      </c>
      <c r="M652" s="568">
        <v>45108</v>
      </c>
      <c r="N652" s="502" t="s">
        <v>165</v>
      </c>
      <c r="O652" s="28" t="s">
        <v>42</v>
      </c>
      <c r="P652" s="28" t="s">
        <v>43</v>
      </c>
      <c r="Q652" s="28" t="s">
        <v>991</v>
      </c>
      <c r="R652" s="29" t="s">
        <v>1503</v>
      </c>
      <c r="S652" s="28" t="s">
        <v>993</v>
      </c>
      <c r="T652" s="30">
        <v>39</v>
      </c>
      <c r="U652" s="4" t="s">
        <v>1504</v>
      </c>
      <c r="V652" s="4" t="s">
        <v>1505</v>
      </c>
      <c r="W652" s="15">
        <v>39</v>
      </c>
      <c r="X652" s="15">
        <v>39</v>
      </c>
      <c r="Y652" s="22">
        <v>1</v>
      </c>
      <c r="Z652" s="22">
        <v>1</v>
      </c>
      <c r="AA652" s="191"/>
      <c r="AB652" s="4" t="s">
        <v>1507</v>
      </c>
      <c r="AC652" s="4" t="s">
        <v>50</v>
      </c>
      <c r="AD652" s="4"/>
      <c r="AE652" s="4"/>
      <c r="AF652" s="4"/>
      <c r="AG652" s="29" t="s">
        <v>1390</v>
      </c>
      <c r="AH652" s="308" t="b">
        <f t="shared" si="10"/>
        <v>0</v>
      </c>
    </row>
    <row r="653" s="356" customFormat="1" ht="24" spans="1:34">
      <c r="A653" s="28">
        <v>650</v>
      </c>
      <c r="B653" s="168" t="s">
        <v>34</v>
      </c>
      <c r="C653" s="168" t="s">
        <v>35</v>
      </c>
      <c r="D653" s="465" t="s">
        <v>228</v>
      </c>
      <c r="E653" s="465" t="s">
        <v>337</v>
      </c>
      <c r="F653" s="395" t="s">
        <v>1501</v>
      </c>
      <c r="G653" s="395" t="s">
        <v>174</v>
      </c>
      <c r="H653" s="395" t="s">
        <v>1508</v>
      </c>
      <c r="I653" s="465">
        <v>1</v>
      </c>
      <c r="J653" s="465">
        <v>3</v>
      </c>
      <c r="K653" s="465">
        <v>3</v>
      </c>
      <c r="L653" s="465"/>
      <c r="M653" s="568">
        <v>45108</v>
      </c>
      <c r="N653" s="502" t="s">
        <v>165</v>
      </c>
      <c r="O653" s="28" t="s">
        <v>42</v>
      </c>
      <c r="P653" s="28" t="s">
        <v>43</v>
      </c>
      <c r="Q653" s="28" t="s">
        <v>991</v>
      </c>
      <c r="R653" s="29" t="s">
        <v>1503</v>
      </c>
      <c r="S653" s="28" t="s">
        <v>993</v>
      </c>
      <c r="T653" s="30">
        <v>3</v>
      </c>
      <c r="U653" s="4" t="s">
        <v>1504</v>
      </c>
      <c r="V653" s="4" t="s">
        <v>1505</v>
      </c>
      <c r="W653" s="15">
        <v>3</v>
      </c>
      <c r="X653" s="15">
        <v>3</v>
      </c>
      <c r="Y653" s="22">
        <v>1</v>
      </c>
      <c r="Z653" s="22">
        <v>1</v>
      </c>
      <c r="AA653" s="191"/>
      <c r="AB653" s="4" t="s">
        <v>1507</v>
      </c>
      <c r="AC653" s="4" t="s">
        <v>50</v>
      </c>
      <c r="AD653" s="4"/>
      <c r="AE653" s="4"/>
      <c r="AF653" s="4"/>
      <c r="AG653" s="29" t="s">
        <v>1390</v>
      </c>
      <c r="AH653" s="308" t="b">
        <f t="shared" si="10"/>
        <v>0</v>
      </c>
    </row>
    <row r="654" s="356" customFormat="1" ht="24" spans="1:34">
      <c r="A654" s="28">
        <v>651</v>
      </c>
      <c r="B654" s="168" t="s">
        <v>34</v>
      </c>
      <c r="C654" s="168" t="s">
        <v>35</v>
      </c>
      <c r="D654" s="395" t="s">
        <v>228</v>
      </c>
      <c r="E654" s="29" t="s">
        <v>337</v>
      </c>
      <c r="F654" s="28" t="s">
        <v>1509</v>
      </c>
      <c r="G654" s="395" t="s">
        <v>51</v>
      </c>
      <c r="H654" s="29" t="s">
        <v>1510</v>
      </c>
      <c r="I654" s="29"/>
      <c r="J654" s="29"/>
      <c r="K654" s="29"/>
      <c r="L654" s="29">
        <v>6</v>
      </c>
      <c r="M654" s="568">
        <v>45108</v>
      </c>
      <c r="N654" s="502" t="s">
        <v>165</v>
      </c>
      <c r="O654" s="28" t="s">
        <v>42</v>
      </c>
      <c r="P654" s="28" t="s">
        <v>43</v>
      </c>
      <c r="Q654" s="28" t="s">
        <v>991</v>
      </c>
      <c r="R654" s="29" t="s">
        <v>1503</v>
      </c>
      <c r="S654" s="28" t="s">
        <v>993</v>
      </c>
      <c r="T654" s="29">
        <v>6</v>
      </c>
      <c r="U654" s="4" t="s">
        <v>1504</v>
      </c>
      <c r="V654" s="4" t="s">
        <v>1505</v>
      </c>
      <c r="W654" s="15">
        <v>6</v>
      </c>
      <c r="X654" s="15">
        <v>6</v>
      </c>
      <c r="Y654" s="22">
        <v>1</v>
      </c>
      <c r="Z654" s="22">
        <v>1</v>
      </c>
      <c r="AA654" s="191"/>
      <c r="AB654" s="4" t="s">
        <v>1511</v>
      </c>
      <c r="AC654" s="4" t="s">
        <v>50</v>
      </c>
      <c r="AD654" s="4"/>
      <c r="AE654" s="4"/>
      <c r="AF654" s="4"/>
      <c r="AG654" s="29" t="s">
        <v>1390</v>
      </c>
      <c r="AH654" s="308" t="b">
        <f t="shared" si="10"/>
        <v>0</v>
      </c>
    </row>
    <row r="655" s="356" customFormat="1" ht="36" spans="1:34">
      <c r="A655" s="28">
        <v>652</v>
      </c>
      <c r="B655" s="168" t="s">
        <v>34</v>
      </c>
      <c r="C655" s="168" t="s">
        <v>35</v>
      </c>
      <c r="D655" s="465" t="s">
        <v>228</v>
      </c>
      <c r="E655" s="465" t="s">
        <v>337</v>
      </c>
      <c r="F655" s="395" t="s">
        <v>1512</v>
      </c>
      <c r="G655" s="395" t="s">
        <v>39</v>
      </c>
      <c r="H655" s="395" t="s">
        <v>1513</v>
      </c>
      <c r="I655" s="465">
        <v>23</v>
      </c>
      <c r="J655" s="465">
        <v>90</v>
      </c>
      <c r="K655" s="465">
        <v>12</v>
      </c>
      <c r="L655" s="465"/>
      <c r="M655" s="569">
        <v>45108</v>
      </c>
      <c r="N655" s="502" t="s">
        <v>165</v>
      </c>
      <c r="O655" s="28" t="s">
        <v>42</v>
      </c>
      <c r="P655" s="28" t="s">
        <v>43</v>
      </c>
      <c r="Q655" s="28" t="s">
        <v>991</v>
      </c>
      <c r="R655" s="29" t="s">
        <v>1503</v>
      </c>
      <c r="S655" s="28" t="s">
        <v>993</v>
      </c>
      <c r="T655" s="30">
        <v>90</v>
      </c>
      <c r="U655" s="4" t="s">
        <v>1514</v>
      </c>
      <c r="V655" s="4" t="s">
        <v>1515</v>
      </c>
      <c r="W655" s="15">
        <v>90</v>
      </c>
      <c r="X655" s="15">
        <v>90</v>
      </c>
      <c r="Y655" s="22">
        <v>1</v>
      </c>
      <c r="Z655" s="22">
        <v>1</v>
      </c>
      <c r="AA655" s="191"/>
      <c r="AB655" s="4" t="s">
        <v>1507</v>
      </c>
      <c r="AC655" s="4" t="s">
        <v>50</v>
      </c>
      <c r="AD655" s="4"/>
      <c r="AE655" s="4"/>
      <c r="AF655" s="4"/>
      <c r="AG655" s="29" t="s">
        <v>1390</v>
      </c>
      <c r="AH655" s="308" t="b">
        <f t="shared" si="10"/>
        <v>0</v>
      </c>
    </row>
    <row r="656" s="356" customFormat="1" ht="24" spans="1:34">
      <c r="A656" s="28">
        <v>653</v>
      </c>
      <c r="B656" s="168" t="s">
        <v>34</v>
      </c>
      <c r="C656" s="168" t="s">
        <v>35</v>
      </c>
      <c r="D656" s="465" t="s">
        <v>228</v>
      </c>
      <c r="E656" s="465" t="s">
        <v>337</v>
      </c>
      <c r="F656" s="395" t="s">
        <v>1512</v>
      </c>
      <c r="G656" s="395" t="s">
        <v>170</v>
      </c>
      <c r="H656" s="395" t="s">
        <v>1516</v>
      </c>
      <c r="I656" s="465">
        <v>1</v>
      </c>
      <c r="J656" s="465">
        <v>6</v>
      </c>
      <c r="K656" s="465">
        <v>5</v>
      </c>
      <c r="L656" s="465"/>
      <c r="M656" s="568">
        <v>45108</v>
      </c>
      <c r="N656" s="502" t="s">
        <v>165</v>
      </c>
      <c r="O656" s="28" t="s">
        <v>42</v>
      </c>
      <c r="P656" s="28" t="s">
        <v>43</v>
      </c>
      <c r="Q656" s="28" t="s">
        <v>991</v>
      </c>
      <c r="R656" s="29" t="s">
        <v>1517</v>
      </c>
      <c r="S656" s="28" t="s">
        <v>993</v>
      </c>
      <c r="T656" s="30">
        <v>6</v>
      </c>
      <c r="U656" s="4" t="s">
        <v>1514</v>
      </c>
      <c r="V656" s="4" t="s">
        <v>1515</v>
      </c>
      <c r="W656" s="15">
        <v>6</v>
      </c>
      <c r="X656" s="15">
        <v>6</v>
      </c>
      <c r="Y656" s="22">
        <v>1</v>
      </c>
      <c r="Z656" s="22">
        <v>1</v>
      </c>
      <c r="AA656" s="191"/>
      <c r="AB656" s="4" t="s">
        <v>1507</v>
      </c>
      <c r="AC656" s="4" t="s">
        <v>50</v>
      </c>
      <c r="AD656" s="4"/>
      <c r="AE656" s="4"/>
      <c r="AF656" s="4"/>
      <c r="AG656" s="29" t="s">
        <v>1390</v>
      </c>
      <c r="AH656" s="308" t="b">
        <f t="shared" si="10"/>
        <v>0</v>
      </c>
    </row>
    <row r="657" s="356" customFormat="1" ht="84" spans="1:34">
      <c r="A657" s="28">
        <v>654</v>
      </c>
      <c r="B657" s="168" t="s">
        <v>34</v>
      </c>
      <c r="C657" s="168" t="s">
        <v>35</v>
      </c>
      <c r="D657" s="465" t="s">
        <v>228</v>
      </c>
      <c r="E657" s="465" t="s">
        <v>337</v>
      </c>
      <c r="F657" s="395" t="s">
        <v>1512</v>
      </c>
      <c r="G657" s="395" t="s">
        <v>51</v>
      </c>
      <c r="H657" s="395" t="s">
        <v>1518</v>
      </c>
      <c r="I657" s="465"/>
      <c r="J657" s="465"/>
      <c r="K657" s="465"/>
      <c r="L657" s="465">
        <v>48</v>
      </c>
      <c r="M657" s="568">
        <v>45108</v>
      </c>
      <c r="N657" s="502" t="s">
        <v>165</v>
      </c>
      <c r="O657" s="28" t="s">
        <v>42</v>
      </c>
      <c r="P657" s="28" t="s">
        <v>43</v>
      </c>
      <c r="Q657" s="28" t="s">
        <v>991</v>
      </c>
      <c r="R657" s="491" t="s">
        <v>1519</v>
      </c>
      <c r="S657" s="28" t="s">
        <v>993</v>
      </c>
      <c r="T657" s="30">
        <v>48</v>
      </c>
      <c r="U657" s="4" t="s">
        <v>1520</v>
      </c>
      <c r="V657" s="4" t="s">
        <v>1521</v>
      </c>
      <c r="W657" s="15">
        <v>48</v>
      </c>
      <c r="X657" s="15">
        <v>48</v>
      </c>
      <c r="Y657" s="22">
        <v>1</v>
      </c>
      <c r="Z657" s="22">
        <v>1</v>
      </c>
      <c r="AA657" s="191"/>
      <c r="AB657" s="4" t="s">
        <v>1511</v>
      </c>
      <c r="AC657" s="4" t="s">
        <v>50</v>
      </c>
      <c r="AD657" s="4"/>
      <c r="AE657" s="4"/>
      <c r="AF657" s="4"/>
      <c r="AG657" s="29" t="s">
        <v>1390</v>
      </c>
      <c r="AH657" s="308" t="b">
        <f t="shared" si="10"/>
        <v>0</v>
      </c>
    </row>
    <row r="658" s="356" customFormat="1" ht="24" spans="1:34">
      <c r="A658" s="28">
        <v>655</v>
      </c>
      <c r="B658" s="168" t="s">
        <v>34</v>
      </c>
      <c r="C658" s="168" t="s">
        <v>35</v>
      </c>
      <c r="D658" s="465" t="s">
        <v>228</v>
      </c>
      <c r="E658" s="465" t="s">
        <v>337</v>
      </c>
      <c r="F658" s="395" t="s">
        <v>1512</v>
      </c>
      <c r="G658" s="395" t="s">
        <v>174</v>
      </c>
      <c r="H658" s="395" t="s">
        <v>1522</v>
      </c>
      <c r="I658" s="465">
        <v>4</v>
      </c>
      <c r="J658" s="465">
        <v>3</v>
      </c>
      <c r="K658" s="465">
        <v>15</v>
      </c>
      <c r="L658" s="465"/>
      <c r="M658" s="568">
        <v>45078</v>
      </c>
      <c r="N658" s="502" t="s">
        <v>93</v>
      </c>
      <c r="O658" s="28" t="s">
        <v>42</v>
      </c>
      <c r="P658" s="28" t="s">
        <v>43</v>
      </c>
      <c r="Q658" s="28" t="s">
        <v>991</v>
      </c>
      <c r="R658" s="28" t="s">
        <v>1519</v>
      </c>
      <c r="S658" s="28" t="s">
        <v>993</v>
      </c>
      <c r="T658" s="30">
        <v>3</v>
      </c>
      <c r="U658" s="4" t="s">
        <v>1514</v>
      </c>
      <c r="V658" s="4" t="s">
        <v>1515</v>
      </c>
      <c r="W658" s="15">
        <v>3</v>
      </c>
      <c r="X658" s="15">
        <v>3</v>
      </c>
      <c r="Y658" s="22">
        <v>1</v>
      </c>
      <c r="Z658" s="22">
        <v>1</v>
      </c>
      <c r="AA658" s="191"/>
      <c r="AB658" s="4" t="s">
        <v>1523</v>
      </c>
      <c r="AC658" s="4" t="s">
        <v>50</v>
      </c>
      <c r="AD658" s="4"/>
      <c r="AE658" s="4"/>
      <c r="AF658" s="4" t="s">
        <v>997</v>
      </c>
      <c r="AG658" s="29" t="s">
        <v>1390</v>
      </c>
      <c r="AH658" s="308" t="b">
        <f t="shared" si="10"/>
        <v>0</v>
      </c>
    </row>
    <row r="659" s="356" customFormat="1" ht="24" spans="1:34">
      <c r="A659" s="28">
        <v>656</v>
      </c>
      <c r="B659" s="168" t="s">
        <v>34</v>
      </c>
      <c r="C659" s="168" t="s">
        <v>35</v>
      </c>
      <c r="D659" s="465" t="s">
        <v>228</v>
      </c>
      <c r="E659" s="465" t="s">
        <v>337</v>
      </c>
      <c r="F659" s="395" t="s">
        <v>1524</v>
      </c>
      <c r="G659" s="395" t="s">
        <v>170</v>
      </c>
      <c r="H659" s="395" t="s">
        <v>1525</v>
      </c>
      <c r="I659" s="465">
        <v>1</v>
      </c>
      <c r="J659" s="465">
        <v>6</v>
      </c>
      <c r="K659" s="465">
        <v>7</v>
      </c>
      <c r="L659" s="465"/>
      <c r="M659" s="568">
        <v>45047</v>
      </c>
      <c r="N659" s="502" t="s">
        <v>304</v>
      </c>
      <c r="O659" s="28" t="s">
        <v>42</v>
      </c>
      <c r="P659" s="28" t="s">
        <v>43</v>
      </c>
      <c r="Q659" s="28" t="s">
        <v>991</v>
      </c>
      <c r="R659" s="29" t="s">
        <v>1517</v>
      </c>
      <c r="S659" s="28" t="s">
        <v>993</v>
      </c>
      <c r="T659" s="30">
        <v>6</v>
      </c>
      <c r="U659" s="4" t="s">
        <v>1514</v>
      </c>
      <c r="V659" s="4" t="s">
        <v>1515</v>
      </c>
      <c r="W659" s="15">
        <v>6</v>
      </c>
      <c r="X659" s="15">
        <v>6</v>
      </c>
      <c r="Y659" s="22">
        <v>1</v>
      </c>
      <c r="Z659" s="22">
        <v>1</v>
      </c>
      <c r="AA659" s="191"/>
      <c r="AB659" s="4" t="s">
        <v>1526</v>
      </c>
      <c r="AC659" s="4" t="s">
        <v>50</v>
      </c>
      <c r="AD659" s="4"/>
      <c r="AE659" s="4"/>
      <c r="AF659" s="4" t="s">
        <v>1527</v>
      </c>
      <c r="AG659" s="29" t="s">
        <v>1390</v>
      </c>
      <c r="AH659" s="308" t="b">
        <f t="shared" si="10"/>
        <v>0</v>
      </c>
    </row>
    <row r="660" s="356" customFormat="1" ht="24" spans="1:34">
      <c r="A660" s="28">
        <v>657</v>
      </c>
      <c r="B660" s="168" t="s">
        <v>34</v>
      </c>
      <c r="C660" s="168" t="s">
        <v>35</v>
      </c>
      <c r="D660" s="465" t="s">
        <v>228</v>
      </c>
      <c r="E660" s="465" t="s">
        <v>337</v>
      </c>
      <c r="F660" s="395" t="s">
        <v>1524</v>
      </c>
      <c r="G660" s="395" t="s">
        <v>51</v>
      </c>
      <c r="H660" s="395" t="s">
        <v>1528</v>
      </c>
      <c r="I660" s="465"/>
      <c r="J660" s="465"/>
      <c r="K660" s="465"/>
      <c r="L660" s="465">
        <v>8</v>
      </c>
      <c r="M660" s="568">
        <v>45047</v>
      </c>
      <c r="N660" s="502" t="s">
        <v>304</v>
      </c>
      <c r="O660" s="28" t="s">
        <v>42</v>
      </c>
      <c r="P660" s="28" t="s">
        <v>43</v>
      </c>
      <c r="Q660" s="28" t="s">
        <v>991</v>
      </c>
      <c r="R660" s="29" t="s">
        <v>1517</v>
      </c>
      <c r="S660" s="28" t="s">
        <v>993</v>
      </c>
      <c r="T660" s="30">
        <v>8</v>
      </c>
      <c r="U660" s="4" t="s">
        <v>1520</v>
      </c>
      <c r="V660" s="4" t="s">
        <v>1521</v>
      </c>
      <c r="W660" s="15">
        <v>8</v>
      </c>
      <c r="X660" s="15">
        <v>8</v>
      </c>
      <c r="Y660" s="22">
        <v>1</v>
      </c>
      <c r="Z660" s="22">
        <v>1</v>
      </c>
      <c r="AA660" s="191"/>
      <c r="AB660" s="4" t="s">
        <v>1529</v>
      </c>
      <c r="AC660" s="4" t="s">
        <v>50</v>
      </c>
      <c r="AD660" s="4"/>
      <c r="AE660" s="4"/>
      <c r="AF660" s="4" t="s">
        <v>1527</v>
      </c>
      <c r="AG660" s="29" t="s">
        <v>1390</v>
      </c>
      <c r="AH660" s="308" t="b">
        <f t="shared" si="10"/>
        <v>0</v>
      </c>
    </row>
    <row r="661" s="356" customFormat="1" ht="24" spans="1:34">
      <c r="A661" s="28">
        <v>658</v>
      </c>
      <c r="B661" s="168" t="s">
        <v>34</v>
      </c>
      <c r="C661" s="168" t="s">
        <v>35</v>
      </c>
      <c r="D661" s="465" t="s">
        <v>228</v>
      </c>
      <c r="E661" s="465" t="s">
        <v>108</v>
      </c>
      <c r="F661" s="395" t="s">
        <v>1530</v>
      </c>
      <c r="G661" s="395" t="s">
        <v>39</v>
      </c>
      <c r="H661" s="465" t="s">
        <v>1531</v>
      </c>
      <c r="I661" s="465">
        <v>3</v>
      </c>
      <c r="J661" s="465">
        <v>18</v>
      </c>
      <c r="K661" s="465">
        <v>14</v>
      </c>
      <c r="L661" s="465"/>
      <c r="M661" s="569">
        <v>45108</v>
      </c>
      <c r="N661" s="502" t="s">
        <v>165</v>
      </c>
      <c r="O661" s="28" t="s">
        <v>42</v>
      </c>
      <c r="P661" s="28" t="s">
        <v>43</v>
      </c>
      <c r="Q661" s="28" t="s">
        <v>991</v>
      </c>
      <c r="R661" s="29" t="s">
        <v>1503</v>
      </c>
      <c r="S661" s="28" t="s">
        <v>993</v>
      </c>
      <c r="T661" s="30">
        <v>18</v>
      </c>
      <c r="U661" s="4" t="s">
        <v>1532</v>
      </c>
      <c r="V661" s="4" t="s">
        <v>1533</v>
      </c>
      <c r="W661" s="15">
        <v>18</v>
      </c>
      <c r="X661" s="15">
        <v>18</v>
      </c>
      <c r="Y661" s="22">
        <v>1</v>
      </c>
      <c r="Z661" s="22">
        <v>1</v>
      </c>
      <c r="AA661" s="191"/>
      <c r="AB661" s="4" t="s">
        <v>1534</v>
      </c>
      <c r="AC661" s="4" t="s">
        <v>50</v>
      </c>
      <c r="AD661" s="4"/>
      <c r="AE661" s="4"/>
      <c r="AF661" s="4"/>
      <c r="AG661" s="29" t="s">
        <v>1390</v>
      </c>
      <c r="AH661" s="308" t="b">
        <f t="shared" si="10"/>
        <v>0</v>
      </c>
    </row>
    <row r="662" s="356" customFormat="1" ht="24" spans="1:34">
      <c r="A662" s="28">
        <v>659</v>
      </c>
      <c r="B662" s="168" t="s">
        <v>34</v>
      </c>
      <c r="C662" s="168" t="s">
        <v>35</v>
      </c>
      <c r="D662" s="465" t="s">
        <v>228</v>
      </c>
      <c r="E662" s="465" t="s">
        <v>108</v>
      </c>
      <c r="F662" s="395" t="s">
        <v>1530</v>
      </c>
      <c r="G662" s="395" t="s">
        <v>51</v>
      </c>
      <c r="H662" s="395" t="s">
        <v>1535</v>
      </c>
      <c r="I662" s="465"/>
      <c r="J662" s="465"/>
      <c r="K662" s="465"/>
      <c r="L662" s="465">
        <v>4</v>
      </c>
      <c r="M662" s="568">
        <v>45047</v>
      </c>
      <c r="N662" s="502" t="s">
        <v>304</v>
      </c>
      <c r="O662" s="28" t="s">
        <v>42</v>
      </c>
      <c r="P662" s="28" t="s">
        <v>43</v>
      </c>
      <c r="Q662" s="28" t="s">
        <v>991</v>
      </c>
      <c r="R662" s="29" t="s">
        <v>1503</v>
      </c>
      <c r="S662" s="28" t="s">
        <v>993</v>
      </c>
      <c r="T662" s="30">
        <v>4</v>
      </c>
      <c r="U662" s="4" t="s">
        <v>1536</v>
      </c>
      <c r="V662" s="4" t="s">
        <v>1537</v>
      </c>
      <c r="W662" s="15">
        <v>4</v>
      </c>
      <c r="X662" s="15">
        <v>4</v>
      </c>
      <c r="Y662" s="22">
        <v>1</v>
      </c>
      <c r="Z662" s="22">
        <v>1</v>
      </c>
      <c r="AA662" s="191"/>
      <c r="AB662" s="4" t="s">
        <v>1529</v>
      </c>
      <c r="AC662" s="4" t="s">
        <v>50</v>
      </c>
      <c r="AD662" s="4"/>
      <c r="AE662" s="4"/>
      <c r="AF662" s="4" t="s">
        <v>1527</v>
      </c>
      <c r="AG662" s="29" t="s">
        <v>1390</v>
      </c>
      <c r="AH662" s="308" t="b">
        <f t="shared" si="10"/>
        <v>0</v>
      </c>
    </row>
    <row r="663" s="356" customFormat="1" ht="24" spans="1:34">
      <c r="A663" s="28">
        <v>660</v>
      </c>
      <c r="B663" s="168" t="s">
        <v>34</v>
      </c>
      <c r="C663" s="168" t="s">
        <v>35</v>
      </c>
      <c r="D663" s="465" t="s">
        <v>228</v>
      </c>
      <c r="E663" s="465" t="s">
        <v>337</v>
      </c>
      <c r="F663" s="395" t="s">
        <v>1538</v>
      </c>
      <c r="G663" s="395" t="s">
        <v>170</v>
      </c>
      <c r="H663" s="395" t="s">
        <v>1539</v>
      </c>
      <c r="I663" s="465">
        <v>1</v>
      </c>
      <c r="J663" s="465">
        <v>6</v>
      </c>
      <c r="K663" s="465">
        <v>2</v>
      </c>
      <c r="L663" s="465"/>
      <c r="M663" s="568">
        <v>45047</v>
      </c>
      <c r="N663" s="502" t="s">
        <v>304</v>
      </c>
      <c r="O663" s="28" t="s">
        <v>42</v>
      </c>
      <c r="P663" s="28" t="s">
        <v>43</v>
      </c>
      <c r="Q663" s="28" t="s">
        <v>991</v>
      </c>
      <c r="R663" s="29" t="s">
        <v>1517</v>
      </c>
      <c r="S663" s="28" t="s">
        <v>993</v>
      </c>
      <c r="T663" s="30">
        <v>6</v>
      </c>
      <c r="U663" s="4" t="s">
        <v>1540</v>
      </c>
      <c r="V663" s="4" t="s">
        <v>1541</v>
      </c>
      <c r="W663" s="15">
        <v>6</v>
      </c>
      <c r="X663" s="15">
        <v>6</v>
      </c>
      <c r="Y663" s="22">
        <v>1</v>
      </c>
      <c r="Z663" s="22">
        <v>1</v>
      </c>
      <c r="AA663" s="191"/>
      <c r="AB663" s="4" t="s">
        <v>1529</v>
      </c>
      <c r="AC663" s="4" t="s">
        <v>50</v>
      </c>
      <c r="AD663" s="4"/>
      <c r="AE663" s="4"/>
      <c r="AF663" s="4" t="s">
        <v>1527</v>
      </c>
      <c r="AG663" s="29" t="s">
        <v>1390</v>
      </c>
      <c r="AH663" s="308" t="b">
        <f t="shared" si="10"/>
        <v>0</v>
      </c>
    </row>
    <row r="664" s="356" customFormat="1" ht="48" spans="1:34">
      <c r="A664" s="28">
        <v>661</v>
      </c>
      <c r="B664" s="168" t="s">
        <v>34</v>
      </c>
      <c r="C664" s="168" t="s">
        <v>35</v>
      </c>
      <c r="D664" s="465" t="s">
        <v>228</v>
      </c>
      <c r="E664" s="465" t="s">
        <v>337</v>
      </c>
      <c r="F664" s="395" t="s">
        <v>1538</v>
      </c>
      <c r="G664" s="395" t="s">
        <v>51</v>
      </c>
      <c r="H664" s="395" t="s">
        <v>1542</v>
      </c>
      <c r="I664" s="465"/>
      <c r="J664" s="465"/>
      <c r="K664" s="465"/>
      <c r="L664" s="465">
        <v>12</v>
      </c>
      <c r="M664" s="568">
        <v>45047</v>
      </c>
      <c r="N664" s="502" t="s">
        <v>304</v>
      </c>
      <c r="O664" s="28" t="s">
        <v>42</v>
      </c>
      <c r="P664" s="28" t="s">
        <v>43</v>
      </c>
      <c r="Q664" s="28" t="s">
        <v>991</v>
      </c>
      <c r="R664" s="29" t="s">
        <v>1517</v>
      </c>
      <c r="S664" s="28" t="s">
        <v>993</v>
      </c>
      <c r="T664" s="30">
        <v>12</v>
      </c>
      <c r="U664" s="4" t="s">
        <v>1540</v>
      </c>
      <c r="V664" s="4" t="s">
        <v>1541</v>
      </c>
      <c r="W664" s="15">
        <v>12</v>
      </c>
      <c r="X664" s="15">
        <v>12</v>
      </c>
      <c r="Y664" s="22">
        <v>1</v>
      </c>
      <c r="Z664" s="22">
        <v>1</v>
      </c>
      <c r="AA664" s="191"/>
      <c r="AB664" s="4" t="s">
        <v>1534</v>
      </c>
      <c r="AC664" s="4" t="s">
        <v>50</v>
      </c>
      <c r="AD664" s="4"/>
      <c r="AE664" s="4"/>
      <c r="AF664" s="4" t="s">
        <v>1527</v>
      </c>
      <c r="AG664" s="29" t="s">
        <v>1390</v>
      </c>
      <c r="AH664" s="308" t="b">
        <f t="shared" si="10"/>
        <v>0</v>
      </c>
    </row>
    <row r="665" s="356" customFormat="1" ht="24" spans="1:34">
      <c r="A665" s="28">
        <v>662</v>
      </c>
      <c r="B665" s="168" t="s">
        <v>34</v>
      </c>
      <c r="C665" s="168" t="s">
        <v>35</v>
      </c>
      <c r="D665" s="465" t="s">
        <v>228</v>
      </c>
      <c r="E665" s="465" t="s">
        <v>337</v>
      </c>
      <c r="F665" s="395" t="s">
        <v>1538</v>
      </c>
      <c r="G665" s="395" t="s">
        <v>174</v>
      </c>
      <c r="H665" s="395" t="s">
        <v>1543</v>
      </c>
      <c r="I665" s="465">
        <v>1</v>
      </c>
      <c r="J665" s="465">
        <v>3</v>
      </c>
      <c r="K665" s="465">
        <v>15</v>
      </c>
      <c r="L665" s="465"/>
      <c r="M665" s="568">
        <v>45047</v>
      </c>
      <c r="N665" s="502" t="s">
        <v>304</v>
      </c>
      <c r="O665" s="28" t="s">
        <v>42</v>
      </c>
      <c r="P665" s="28" t="s">
        <v>43</v>
      </c>
      <c r="Q665" s="28" t="s">
        <v>991</v>
      </c>
      <c r="R665" s="29" t="s">
        <v>1517</v>
      </c>
      <c r="S665" s="28" t="s">
        <v>993</v>
      </c>
      <c r="T665" s="30">
        <v>3</v>
      </c>
      <c r="U665" s="4" t="s">
        <v>1540</v>
      </c>
      <c r="V665" s="4" t="s">
        <v>1541</v>
      </c>
      <c r="W665" s="15">
        <v>3</v>
      </c>
      <c r="X665" s="15">
        <v>3</v>
      </c>
      <c r="Y665" s="22">
        <v>1</v>
      </c>
      <c r="Z665" s="22">
        <v>1</v>
      </c>
      <c r="AA665" s="191"/>
      <c r="AB665" s="4" t="s">
        <v>1529</v>
      </c>
      <c r="AC665" s="4" t="s">
        <v>50</v>
      </c>
      <c r="AD665" s="4"/>
      <c r="AE665" s="4"/>
      <c r="AF665" s="4" t="s">
        <v>1527</v>
      </c>
      <c r="AG665" s="29" t="s">
        <v>1390</v>
      </c>
      <c r="AH665" s="308" t="b">
        <f t="shared" si="10"/>
        <v>0</v>
      </c>
    </row>
    <row r="666" s="356" customFormat="1" ht="24" spans="1:34">
      <c r="A666" s="28">
        <v>663</v>
      </c>
      <c r="B666" s="168" t="s">
        <v>34</v>
      </c>
      <c r="C666" s="168" t="s">
        <v>35</v>
      </c>
      <c r="D666" s="465" t="s">
        <v>228</v>
      </c>
      <c r="E666" s="465" t="s">
        <v>337</v>
      </c>
      <c r="F666" s="395" t="s">
        <v>1538</v>
      </c>
      <c r="G666" s="395" t="s">
        <v>170</v>
      </c>
      <c r="H666" s="395" t="s">
        <v>1544</v>
      </c>
      <c r="I666" s="465">
        <v>1</v>
      </c>
      <c r="J666" s="465">
        <v>6</v>
      </c>
      <c r="K666" s="465">
        <v>17</v>
      </c>
      <c r="L666" s="465"/>
      <c r="M666" s="568">
        <v>45047</v>
      </c>
      <c r="N666" s="502" t="s">
        <v>304</v>
      </c>
      <c r="O666" s="28" t="s">
        <v>42</v>
      </c>
      <c r="P666" s="28" t="s">
        <v>43</v>
      </c>
      <c r="Q666" s="28" t="s">
        <v>991</v>
      </c>
      <c r="R666" s="29" t="s">
        <v>1517</v>
      </c>
      <c r="S666" s="28" t="s">
        <v>993</v>
      </c>
      <c r="T666" s="30">
        <v>6</v>
      </c>
      <c r="U666" s="4" t="s">
        <v>1540</v>
      </c>
      <c r="V666" s="4" t="s">
        <v>1541</v>
      </c>
      <c r="W666" s="15">
        <v>6</v>
      </c>
      <c r="X666" s="15">
        <v>6</v>
      </c>
      <c r="Y666" s="22">
        <v>1</v>
      </c>
      <c r="Z666" s="22">
        <v>1</v>
      </c>
      <c r="AA666" s="191"/>
      <c r="AB666" s="4" t="s">
        <v>1465</v>
      </c>
      <c r="AC666" s="4" t="s">
        <v>50</v>
      </c>
      <c r="AD666" s="4"/>
      <c r="AE666" s="4"/>
      <c r="AF666" s="4" t="s">
        <v>1527</v>
      </c>
      <c r="AG666" s="29" t="s">
        <v>1390</v>
      </c>
      <c r="AH666" s="308" t="b">
        <f t="shared" si="10"/>
        <v>0</v>
      </c>
    </row>
    <row r="667" s="356" customFormat="1" ht="24" spans="1:34">
      <c r="A667" s="28">
        <v>664</v>
      </c>
      <c r="B667" s="168" t="s">
        <v>34</v>
      </c>
      <c r="C667" s="168" t="s">
        <v>35</v>
      </c>
      <c r="D667" s="465" t="s">
        <v>228</v>
      </c>
      <c r="E667" s="465" t="s">
        <v>337</v>
      </c>
      <c r="F667" s="395" t="s">
        <v>1538</v>
      </c>
      <c r="G667" s="395" t="s">
        <v>51</v>
      </c>
      <c r="H667" s="395" t="s">
        <v>1545</v>
      </c>
      <c r="I667" s="465"/>
      <c r="J667" s="465"/>
      <c r="K667" s="465"/>
      <c r="L667" s="465">
        <v>6</v>
      </c>
      <c r="M667" s="568">
        <v>45078</v>
      </c>
      <c r="N667" s="502" t="s">
        <v>93</v>
      </c>
      <c r="O667" s="28" t="s">
        <v>42</v>
      </c>
      <c r="P667" s="28" t="s">
        <v>43</v>
      </c>
      <c r="Q667" s="28" t="s">
        <v>991</v>
      </c>
      <c r="R667" s="29" t="s">
        <v>1517</v>
      </c>
      <c r="S667" s="28" t="s">
        <v>993</v>
      </c>
      <c r="T667" s="30">
        <v>6</v>
      </c>
      <c r="U667" s="4" t="s">
        <v>1540</v>
      </c>
      <c r="V667" s="4" t="s">
        <v>1541</v>
      </c>
      <c r="W667" s="15">
        <v>6</v>
      </c>
      <c r="X667" s="15">
        <v>6</v>
      </c>
      <c r="Y667" s="22">
        <v>1</v>
      </c>
      <c r="Z667" s="22">
        <v>1</v>
      </c>
      <c r="AA667" s="191"/>
      <c r="AB667" s="4" t="s">
        <v>1467</v>
      </c>
      <c r="AC667" s="4" t="s">
        <v>50</v>
      </c>
      <c r="AD667" s="4"/>
      <c r="AE667" s="4"/>
      <c r="AF667" s="4" t="s">
        <v>997</v>
      </c>
      <c r="AG667" s="29" t="s">
        <v>1390</v>
      </c>
      <c r="AH667" s="308" t="b">
        <f t="shared" si="10"/>
        <v>0</v>
      </c>
    </row>
    <row r="668" s="356" customFormat="1" ht="24" spans="1:34">
      <c r="A668" s="28">
        <v>665</v>
      </c>
      <c r="B668" s="168" t="s">
        <v>34</v>
      </c>
      <c r="C668" s="168" t="s">
        <v>35</v>
      </c>
      <c r="D668" s="465" t="s">
        <v>228</v>
      </c>
      <c r="E668" s="465" t="s">
        <v>337</v>
      </c>
      <c r="F668" s="395" t="s">
        <v>1546</v>
      </c>
      <c r="G668" s="395" t="s">
        <v>170</v>
      </c>
      <c r="H668" s="395" t="s">
        <v>1547</v>
      </c>
      <c r="I668" s="465">
        <v>1</v>
      </c>
      <c r="J668" s="465">
        <v>4</v>
      </c>
      <c r="K668" s="465">
        <v>2</v>
      </c>
      <c r="L668" s="465"/>
      <c r="M668" s="568">
        <v>45047</v>
      </c>
      <c r="N668" s="502" t="s">
        <v>304</v>
      </c>
      <c r="O668" s="28" t="s">
        <v>42</v>
      </c>
      <c r="P668" s="28" t="s">
        <v>43</v>
      </c>
      <c r="Q668" s="28" t="s">
        <v>991</v>
      </c>
      <c r="R668" s="29" t="s">
        <v>1517</v>
      </c>
      <c r="S668" s="28" t="s">
        <v>993</v>
      </c>
      <c r="T668" s="30">
        <v>4</v>
      </c>
      <c r="U668" s="4" t="s">
        <v>1540</v>
      </c>
      <c r="V668" s="4" t="s">
        <v>1541</v>
      </c>
      <c r="W668" s="15">
        <v>4</v>
      </c>
      <c r="X668" s="15">
        <v>4</v>
      </c>
      <c r="Y668" s="22">
        <v>1</v>
      </c>
      <c r="Z668" s="22">
        <v>1</v>
      </c>
      <c r="AA668" s="191"/>
      <c r="AB668" s="4" t="s">
        <v>1507</v>
      </c>
      <c r="AC668" s="4" t="s">
        <v>50</v>
      </c>
      <c r="AD668" s="4"/>
      <c r="AE668" s="4"/>
      <c r="AF668" s="4" t="s">
        <v>1527</v>
      </c>
      <c r="AG668" s="29" t="s">
        <v>1390</v>
      </c>
      <c r="AH668" s="308" t="b">
        <f t="shared" si="10"/>
        <v>0</v>
      </c>
    </row>
    <row r="669" s="356" customFormat="1" ht="48" spans="1:34">
      <c r="A669" s="28">
        <v>666</v>
      </c>
      <c r="B669" s="168" t="s">
        <v>34</v>
      </c>
      <c r="C669" s="168" t="s">
        <v>35</v>
      </c>
      <c r="D669" s="465" t="s">
        <v>228</v>
      </c>
      <c r="E669" s="465" t="s">
        <v>337</v>
      </c>
      <c r="F669" s="395" t="s">
        <v>1546</v>
      </c>
      <c r="G669" s="395" t="s">
        <v>51</v>
      </c>
      <c r="H669" s="395" t="s">
        <v>1548</v>
      </c>
      <c r="I669" s="465"/>
      <c r="J669" s="465"/>
      <c r="K669" s="465"/>
      <c r="L669" s="465">
        <v>15</v>
      </c>
      <c r="M669" s="568">
        <v>45047</v>
      </c>
      <c r="N669" s="502" t="s">
        <v>304</v>
      </c>
      <c r="O669" s="28" t="s">
        <v>42</v>
      </c>
      <c r="P669" s="28" t="s">
        <v>43</v>
      </c>
      <c r="Q669" s="28" t="s">
        <v>991</v>
      </c>
      <c r="R669" s="29" t="s">
        <v>1517</v>
      </c>
      <c r="S669" s="28" t="s">
        <v>993</v>
      </c>
      <c r="T669" s="30">
        <v>15</v>
      </c>
      <c r="U669" s="4" t="s">
        <v>1540</v>
      </c>
      <c r="V669" s="4" t="s">
        <v>1541</v>
      </c>
      <c r="W669" s="15">
        <v>15</v>
      </c>
      <c r="X669" s="15">
        <v>15</v>
      </c>
      <c r="Y669" s="22">
        <v>1</v>
      </c>
      <c r="Z669" s="22">
        <v>1</v>
      </c>
      <c r="AA669" s="191"/>
      <c r="AB669" s="4" t="s">
        <v>1507</v>
      </c>
      <c r="AC669" s="4" t="s">
        <v>50</v>
      </c>
      <c r="AD669" s="4"/>
      <c r="AE669" s="4"/>
      <c r="AF669" s="4" t="s">
        <v>1527</v>
      </c>
      <c r="AG669" s="29" t="s">
        <v>1390</v>
      </c>
      <c r="AH669" s="308" t="b">
        <f t="shared" si="10"/>
        <v>0</v>
      </c>
    </row>
    <row r="670" s="356" customFormat="1" ht="36" spans="1:34">
      <c r="A670" s="28">
        <v>667</v>
      </c>
      <c r="B670" s="168" t="s">
        <v>34</v>
      </c>
      <c r="C670" s="168" t="s">
        <v>35</v>
      </c>
      <c r="D670" s="465" t="s">
        <v>228</v>
      </c>
      <c r="E670" s="465" t="s">
        <v>337</v>
      </c>
      <c r="F670" s="395" t="s">
        <v>1549</v>
      </c>
      <c r="G670" s="395" t="s">
        <v>170</v>
      </c>
      <c r="H670" s="395" t="s">
        <v>1550</v>
      </c>
      <c r="I670" s="465">
        <v>1</v>
      </c>
      <c r="J670" s="465">
        <v>6</v>
      </c>
      <c r="K670" s="465">
        <v>2</v>
      </c>
      <c r="L670" s="465"/>
      <c r="M670" s="568">
        <v>45047</v>
      </c>
      <c r="N670" s="502" t="s">
        <v>304</v>
      </c>
      <c r="O670" s="28" t="s">
        <v>42</v>
      </c>
      <c r="P670" s="28" t="s">
        <v>43</v>
      </c>
      <c r="Q670" s="28" t="s">
        <v>991</v>
      </c>
      <c r="R670" s="29" t="s">
        <v>1517</v>
      </c>
      <c r="S670" s="28" t="s">
        <v>993</v>
      </c>
      <c r="T670" s="30">
        <v>6</v>
      </c>
      <c r="U670" s="4" t="s">
        <v>1540</v>
      </c>
      <c r="V670" s="4" t="s">
        <v>1541</v>
      </c>
      <c r="W670" s="15">
        <v>6</v>
      </c>
      <c r="X670" s="15">
        <v>6</v>
      </c>
      <c r="Y670" s="22">
        <v>1</v>
      </c>
      <c r="Z670" s="22">
        <v>1</v>
      </c>
      <c r="AA670" s="191"/>
      <c r="AB670" s="4" t="s">
        <v>1511</v>
      </c>
      <c r="AC670" s="4" t="s">
        <v>50</v>
      </c>
      <c r="AD670" s="4"/>
      <c r="AE670" s="4"/>
      <c r="AF670" s="4" t="s">
        <v>1527</v>
      </c>
      <c r="AG670" s="29" t="s">
        <v>1390</v>
      </c>
      <c r="AH670" s="308" t="b">
        <f t="shared" si="10"/>
        <v>0</v>
      </c>
    </row>
    <row r="671" s="356" customFormat="1" ht="60" spans="1:34">
      <c r="A671" s="28">
        <v>668</v>
      </c>
      <c r="B671" s="168" t="s">
        <v>34</v>
      </c>
      <c r="C671" s="168" t="s">
        <v>35</v>
      </c>
      <c r="D671" s="465" t="s">
        <v>228</v>
      </c>
      <c r="E671" s="465" t="s">
        <v>337</v>
      </c>
      <c r="F671" s="395" t="s">
        <v>1549</v>
      </c>
      <c r="G671" s="395" t="s">
        <v>51</v>
      </c>
      <c r="H671" s="395" t="s">
        <v>1551</v>
      </c>
      <c r="I671" s="465"/>
      <c r="J671" s="465"/>
      <c r="K671" s="465"/>
      <c r="L671" s="465">
        <v>23</v>
      </c>
      <c r="M671" s="568">
        <v>45047</v>
      </c>
      <c r="N671" s="502" t="s">
        <v>304</v>
      </c>
      <c r="O671" s="28" t="s">
        <v>42</v>
      </c>
      <c r="P671" s="28" t="s">
        <v>43</v>
      </c>
      <c r="Q671" s="28" t="s">
        <v>991</v>
      </c>
      <c r="R671" s="29" t="s">
        <v>1517</v>
      </c>
      <c r="S671" s="28" t="s">
        <v>993</v>
      </c>
      <c r="T671" s="30">
        <v>23</v>
      </c>
      <c r="U671" s="4" t="s">
        <v>1540</v>
      </c>
      <c r="V671" s="4" t="s">
        <v>1541</v>
      </c>
      <c r="W671" s="15">
        <v>23</v>
      </c>
      <c r="X671" s="15">
        <v>23</v>
      </c>
      <c r="Y671" s="22">
        <v>1</v>
      </c>
      <c r="Z671" s="22">
        <v>1</v>
      </c>
      <c r="AA671" s="191"/>
      <c r="AB671" s="4" t="s">
        <v>1507</v>
      </c>
      <c r="AC671" s="4" t="s">
        <v>50</v>
      </c>
      <c r="AD671" s="4"/>
      <c r="AE671" s="4"/>
      <c r="AF671" s="4" t="s">
        <v>1527</v>
      </c>
      <c r="AG671" s="29" t="s">
        <v>1390</v>
      </c>
      <c r="AH671" s="308" t="b">
        <f t="shared" si="10"/>
        <v>0</v>
      </c>
    </row>
    <row r="672" s="356" customFormat="1" ht="24" spans="1:34">
      <c r="A672" s="28">
        <v>669</v>
      </c>
      <c r="B672" s="168" t="s">
        <v>34</v>
      </c>
      <c r="C672" s="168" t="s">
        <v>35</v>
      </c>
      <c r="D672" s="465" t="s">
        <v>228</v>
      </c>
      <c r="E672" s="465" t="s">
        <v>337</v>
      </c>
      <c r="F672" s="395" t="s">
        <v>1552</v>
      </c>
      <c r="G672" s="395" t="s">
        <v>170</v>
      </c>
      <c r="H672" s="395" t="s">
        <v>1553</v>
      </c>
      <c r="I672" s="465">
        <v>1</v>
      </c>
      <c r="J672" s="465">
        <v>6</v>
      </c>
      <c r="K672" s="465">
        <v>17</v>
      </c>
      <c r="L672" s="465"/>
      <c r="M672" s="568">
        <v>45047</v>
      </c>
      <c r="N672" s="502" t="s">
        <v>304</v>
      </c>
      <c r="O672" s="28" t="s">
        <v>42</v>
      </c>
      <c r="P672" s="28" t="s">
        <v>43</v>
      </c>
      <c r="Q672" s="28" t="s">
        <v>991</v>
      </c>
      <c r="R672" s="29" t="s">
        <v>1517</v>
      </c>
      <c r="S672" s="28" t="s">
        <v>993</v>
      </c>
      <c r="T672" s="30">
        <v>6</v>
      </c>
      <c r="U672" s="4" t="s">
        <v>1540</v>
      </c>
      <c r="V672" s="4" t="s">
        <v>1541</v>
      </c>
      <c r="W672" s="15">
        <v>6</v>
      </c>
      <c r="X672" s="15">
        <v>6</v>
      </c>
      <c r="Y672" s="22">
        <v>1</v>
      </c>
      <c r="Z672" s="22">
        <v>1</v>
      </c>
      <c r="AA672" s="191"/>
      <c r="AB672" s="4" t="s">
        <v>1507</v>
      </c>
      <c r="AC672" s="4" t="s">
        <v>50</v>
      </c>
      <c r="AD672" s="4"/>
      <c r="AE672" s="4"/>
      <c r="AF672" s="4" t="s">
        <v>1527</v>
      </c>
      <c r="AG672" s="29" t="s">
        <v>1390</v>
      </c>
      <c r="AH672" s="308" t="b">
        <f t="shared" si="10"/>
        <v>0</v>
      </c>
    </row>
    <row r="673" s="356" customFormat="1" ht="24" spans="1:34">
      <c r="A673" s="28">
        <v>670</v>
      </c>
      <c r="B673" s="168" t="s">
        <v>34</v>
      </c>
      <c r="C673" s="168" t="s">
        <v>35</v>
      </c>
      <c r="D673" s="465" t="s">
        <v>228</v>
      </c>
      <c r="E673" s="465" t="s">
        <v>337</v>
      </c>
      <c r="F673" s="395" t="s">
        <v>1552</v>
      </c>
      <c r="G673" s="395" t="s">
        <v>51</v>
      </c>
      <c r="H673" s="395" t="s">
        <v>1554</v>
      </c>
      <c r="I673" s="465"/>
      <c r="J673" s="465"/>
      <c r="K673" s="465"/>
      <c r="L673" s="465">
        <v>6</v>
      </c>
      <c r="M673" s="568">
        <v>45047</v>
      </c>
      <c r="N673" s="502" t="s">
        <v>304</v>
      </c>
      <c r="O673" s="28" t="s">
        <v>42</v>
      </c>
      <c r="P673" s="28" t="s">
        <v>43</v>
      </c>
      <c r="Q673" s="28" t="s">
        <v>991</v>
      </c>
      <c r="R673" s="29" t="s">
        <v>1517</v>
      </c>
      <c r="S673" s="28" t="s">
        <v>993</v>
      </c>
      <c r="T673" s="30">
        <v>6</v>
      </c>
      <c r="U673" s="4" t="s">
        <v>1540</v>
      </c>
      <c r="V673" s="4" t="s">
        <v>1541</v>
      </c>
      <c r="W673" s="15">
        <v>6</v>
      </c>
      <c r="X673" s="15">
        <v>6</v>
      </c>
      <c r="Y673" s="22">
        <v>1</v>
      </c>
      <c r="Z673" s="22">
        <v>1</v>
      </c>
      <c r="AA673" s="191"/>
      <c r="AB673" s="4" t="s">
        <v>1511</v>
      </c>
      <c r="AC673" s="4" t="s">
        <v>50</v>
      </c>
      <c r="AD673" s="4"/>
      <c r="AE673" s="4"/>
      <c r="AF673" s="4" t="s">
        <v>1527</v>
      </c>
      <c r="AG673" s="29" t="s">
        <v>1390</v>
      </c>
      <c r="AH673" s="308" t="b">
        <f t="shared" si="10"/>
        <v>0</v>
      </c>
    </row>
    <row r="674" s="356" customFormat="1" ht="24" spans="1:34">
      <c r="A674" s="28">
        <v>671</v>
      </c>
      <c r="B674" s="168" t="s">
        <v>34</v>
      </c>
      <c r="C674" s="168" t="s">
        <v>35</v>
      </c>
      <c r="D674" s="465" t="s">
        <v>228</v>
      </c>
      <c r="E674" s="465" t="s">
        <v>337</v>
      </c>
      <c r="F674" s="395" t="s">
        <v>1555</v>
      </c>
      <c r="G674" s="395" t="s">
        <v>170</v>
      </c>
      <c r="H674" s="395" t="s">
        <v>1556</v>
      </c>
      <c r="I674" s="465">
        <v>1</v>
      </c>
      <c r="J674" s="465">
        <v>6</v>
      </c>
      <c r="K674" s="465">
        <v>4</v>
      </c>
      <c r="L674" s="465"/>
      <c r="M674" s="568">
        <v>45047</v>
      </c>
      <c r="N674" s="502" t="s">
        <v>304</v>
      </c>
      <c r="O674" s="28" t="s">
        <v>42</v>
      </c>
      <c r="P674" s="28" t="s">
        <v>43</v>
      </c>
      <c r="Q674" s="28" t="s">
        <v>991</v>
      </c>
      <c r="R674" s="29" t="s">
        <v>1517</v>
      </c>
      <c r="S674" s="28" t="s">
        <v>993</v>
      </c>
      <c r="T674" s="30">
        <v>6</v>
      </c>
      <c r="U674" s="4" t="s">
        <v>1514</v>
      </c>
      <c r="V674" s="4" t="s">
        <v>1515</v>
      </c>
      <c r="W674" s="15">
        <v>6</v>
      </c>
      <c r="X674" s="15">
        <v>6</v>
      </c>
      <c r="Y674" s="22">
        <v>1</v>
      </c>
      <c r="Z674" s="22">
        <v>1</v>
      </c>
      <c r="AA674" s="191"/>
      <c r="AB674" s="4" t="s">
        <v>1507</v>
      </c>
      <c r="AC674" s="4" t="s">
        <v>50</v>
      </c>
      <c r="AD674" s="4"/>
      <c r="AE674" s="4"/>
      <c r="AF674" s="4" t="s">
        <v>1527</v>
      </c>
      <c r="AG674" s="29" t="s">
        <v>1390</v>
      </c>
      <c r="AH674" s="308" t="b">
        <f t="shared" si="10"/>
        <v>0</v>
      </c>
    </row>
    <row r="675" s="356" customFormat="1" ht="24" spans="1:34">
      <c r="A675" s="28">
        <v>672</v>
      </c>
      <c r="B675" s="168" t="s">
        <v>34</v>
      </c>
      <c r="C675" s="168" t="s">
        <v>35</v>
      </c>
      <c r="D675" s="465" t="s">
        <v>228</v>
      </c>
      <c r="E675" s="465" t="s">
        <v>337</v>
      </c>
      <c r="F675" s="395" t="s">
        <v>1555</v>
      </c>
      <c r="G675" s="395" t="s">
        <v>51</v>
      </c>
      <c r="H675" s="395" t="s">
        <v>1557</v>
      </c>
      <c r="I675" s="465"/>
      <c r="J675" s="465"/>
      <c r="K675" s="465"/>
      <c r="L675" s="465">
        <v>6</v>
      </c>
      <c r="M675" s="568">
        <v>45047</v>
      </c>
      <c r="N675" s="502" t="s">
        <v>304</v>
      </c>
      <c r="O675" s="28" t="s">
        <v>42</v>
      </c>
      <c r="P675" s="28" t="s">
        <v>43</v>
      </c>
      <c r="Q675" s="28" t="s">
        <v>991</v>
      </c>
      <c r="R675" s="29" t="s">
        <v>1517</v>
      </c>
      <c r="S675" s="28" t="s">
        <v>993</v>
      </c>
      <c r="T675" s="30">
        <v>6</v>
      </c>
      <c r="U675" s="4" t="s">
        <v>1520</v>
      </c>
      <c r="V675" s="4" t="s">
        <v>1521</v>
      </c>
      <c r="W675" s="15">
        <v>6</v>
      </c>
      <c r="X675" s="15">
        <v>6</v>
      </c>
      <c r="Y675" s="22">
        <v>1</v>
      </c>
      <c r="Z675" s="22">
        <v>1</v>
      </c>
      <c r="AA675" s="191"/>
      <c r="AB675" s="4" t="s">
        <v>1511</v>
      </c>
      <c r="AC675" s="4" t="s">
        <v>50</v>
      </c>
      <c r="AD675" s="4"/>
      <c r="AE675" s="4"/>
      <c r="AF675" s="4" t="s">
        <v>1527</v>
      </c>
      <c r="AG675" s="29" t="s">
        <v>1390</v>
      </c>
      <c r="AH675" s="308" t="b">
        <f t="shared" si="10"/>
        <v>0</v>
      </c>
    </row>
    <row r="676" s="356" customFormat="1" ht="24" spans="1:34">
      <c r="A676" s="28">
        <v>673</v>
      </c>
      <c r="B676" s="168" t="s">
        <v>34</v>
      </c>
      <c r="C676" s="168" t="s">
        <v>35</v>
      </c>
      <c r="D676" s="465" t="s">
        <v>228</v>
      </c>
      <c r="E676" s="465" t="s">
        <v>337</v>
      </c>
      <c r="F676" s="395" t="s">
        <v>1558</v>
      </c>
      <c r="G676" s="395" t="s">
        <v>170</v>
      </c>
      <c r="H676" s="395" t="s">
        <v>1525</v>
      </c>
      <c r="I676" s="465">
        <v>1</v>
      </c>
      <c r="J676" s="465">
        <v>6</v>
      </c>
      <c r="K676" s="465">
        <v>7</v>
      </c>
      <c r="L676" s="465"/>
      <c r="M676" s="568">
        <v>45047</v>
      </c>
      <c r="N676" s="502" t="s">
        <v>304</v>
      </c>
      <c r="O676" s="28" t="s">
        <v>42</v>
      </c>
      <c r="P676" s="28" t="s">
        <v>43</v>
      </c>
      <c r="Q676" s="28" t="s">
        <v>991</v>
      </c>
      <c r="R676" s="29" t="s">
        <v>1517</v>
      </c>
      <c r="S676" s="28" t="s">
        <v>993</v>
      </c>
      <c r="T676" s="30">
        <v>6</v>
      </c>
      <c r="U676" s="4" t="s">
        <v>1514</v>
      </c>
      <c r="V676" s="4" t="s">
        <v>1515</v>
      </c>
      <c r="W676" s="15">
        <v>6</v>
      </c>
      <c r="X676" s="15">
        <v>6</v>
      </c>
      <c r="Y676" s="22">
        <v>1</v>
      </c>
      <c r="Z676" s="22">
        <v>1</v>
      </c>
      <c r="AA676" s="191"/>
      <c r="AB676" s="4" t="s">
        <v>1511</v>
      </c>
      <c r="AC676" s="4" t="s">
        <v>50</v>
      </c>
      <c r="AD676" s="4"/>
      <c r="AE676" s="4"/>
      <c r="AF676" s="4" t="s">
        <v>1527</v>
      </c>
      <c r="AG676" s="29" t="s">
        <v>1390</v>
      </c>
      <c r="AH676" s="308" t="b">
        <f t="shared" si="10"/>
        <v>0</v>
      </c>
    </row>
    <row r="677" s="356" customFormat="1" ht="24" spans="1:34">
      <c r="A677" s="28">
        <v>674</v>
      </c>
      <c r="B677" s="168" t="s">
        <v>34</v>
      </c>
      <c r="C677" s="168" t="s">
        <v>35</v>
      </c>
      <c r="D677" s="465" t="s">
        <v>228</v>
      </c>
      <c r="E677" s="465" t="s">
        <v>337</v>
      </c>
      <c r="F677" s="395" t="s">
        <v>1558</v>
      </c>
      <c r="G677" s="395" t="s">
        <v>51</v>
      </c>
      <c r="H677" s="395" t="s">
        <v>1559</v>
      </c>
      <c r="I677" s="465"/>
      <c r="J677" s="465"/>
      <c r="K677" s="465"/>
      <c r="L677" s="465">
        <v>7</v>
      </c>
      <c r="M677" s="568">
        <v>45047</v>
      </c>
      <c r="N677" s="502" t="s">
        <v>304</v>
      </c>
      <c r="O677" s="28" t="s">
        <v>42</v>
      </c>
      <c r="P677" s="28" t="s">
        <v>43</v>
      </c>
      <c r="Q677" s="28" t="s">
        <v>991</v>
      </c>
      <c r="R677" s="29" t="s">
        <v>1517</v>
      </c>
      <c r="S677" s="28" t="s">
        <v>993</v>
      </c>
      <c r="T677" s="30">
        <v>7</v>
      </c>
      <c r="U677" s="4" t="s">
        <v>1520</v>
      </c>
      <c r="V677" s="4" t="s">
        <v>1521</v>
      </c>
      <c r="W677" s="15">
        <v>7</v>
      </c>
      <c r="X677" s="15">
        <v>7</v>
      </c>
      <c r="Y677" s="22">
        <v>1</v>
      </c>
      <c r="Z677" s="22">
        <v>1</v>
      </c>
      <c r="AA677" s="191"/>
      <c r="AB677" s="4" t="s">
        <v>1507</v>
      </c>
      <c r="AC677" s="4" t="s">
        <v>50</v>
      </c>
      <c r="AD677" s="4"/>
      <c r="AE677" s="4"/>
      <c r="AF677" s="4" t="s">
        <v>1527</v>
      </c>
      <c r="AG677" s="29" t="s">
        <v>1390</v>
      </c>
      <c r="AH677" s="308" t="b">
        <f t="shared" si="10"/>
        <v>0</v>
      </c>
    </row>
    <row r="678" s="356" customFormat="1" ht="36" spans="1:34">
      <c r="A678" s="28">
        <v>675</v>
      </c>
      <c r="B678" s="168" t="s">
        <v>34</v>
      </c>
      <c r="C678" s="168" t="s">
        <v>35</v>
      </c>
      <c r="D678" s="465" t="s">
        <v>228</v>
      </c>
      <c r="E678" s="465" t="s">
        <v>108</v>
      </c>
      <c r="F678" s="395" t="s">
        <v>1560</v>
      </c>
      <c r="G678" s="395" t="s">
        <v>39</v>
      </c>
      <c r="H678" s="395" t="s">
        <v>1561</v>
      </c>
      <c r="I678" s="465">
        <v>18</v>
      </c>
      <c r="J678" s="465">
        <v>54</v>
      </c>
      <c r="K678" s="465">
        <v>12</v>
      </c>
      <c r="L678" s="465"/>
      <c r="M678" s="569">
        <v>45108</v>
      </c>
      <c r="N678" s="502" t="s">
        <v>165</v>
      </c>
      <c r="O678" s="28" t="s">
        <v>42</v>
      </c>
      <c r="P678" s="28" t="s">
        <v>43</v>
      </c>
      <c r="Q678" s="28" t="s">
        <v>991</v>
      </c>
      <c r="R678" s="29" t="s">
        <v>1562</v>
      </c>
      <c r="S678" s="28" t="s">
        <v>993</v>
      </c>
      <c r="T678" s="30">
        <v>54</v>
      </c>
      <c r="U678" s="4" t="s">
        <v>1563</v>
      </c>
      <c r="V678" s="4" t="s">
        <v>1564</v>
      </c>
      <c r="W678" s="15">
        <v>54</v>
      </c>
      <c r="X678" s="15">
        <v>54</v>
      </c>
      <c r="Y678" s="22">
        <v>1</v>
      </c>
      <c r="Z678" s="22">
        <v>1</v>
      </c>
      <c r="AA678" s="191"/>
      <c r="AB678" s="4" t="s">
        <v>1565</v>
      </c>
      <c r="AC678" s="4" t="s">
        <v>50</v>
      </c>
      <c r="AD678" s="4"/>
      <c r="AE678" s="4"/>
      <c r="AF678" s="4"/>
      <c r="AG678" s="29" t="s">
        <v>1390</v>
      </c>
      <c r="AH678" s="308" t="b">
        <f t="shared" si="10"/>
        <v>0</v>
      </c>
    </row>
    <row r="679" s="356" customFormat="1" ht="36" spans="1:34">
      <c r="A679" s="28">
        <v>676</v>
      </c>
      <c r="B679" s="168" t="s">
        <v>34</v>
      </c>
      <c r="C679" s="168" t="s">
        <v>35</v>
      </c>
      <c r="D679" s="465" t="s">
        <v>228</v>
      </c>
      <c r="E679" s="465" t="s">
        <v>108</v>
      </c>
      <c r="F679" s="395" t="s">
        <v>1560</v>
      </c>
      <c r="G679" s="395" t="s">
        <v>51</v>
      </c>
      <c r="H679" s="395" t="s">
        <v>1566</v>
      </c>
      <c r="I679" s="465"/>
      <c r="J679" s="465"/>
      <c r="K679" s="465"/>
      <c r="L679" s="465">
        <v>19</v>
      </c>
      <c r="M679" s="568">
        <v>45047</v>
      </c>
      <c r="N679" s="502" t="s">
        <v>304</v>
      </c>
      <c r="O679" s="28" t="s">
        <v>42</v>
      </c>
      <c r="P679" s="28" t="s">
        <v>43</v>
      </c>
      <c r="Q679" s="28" t="s">
        <v>991</v>
      </c>
      <c r="R679" s="29" t="s">
        <v>1562</v>
      </c>
      <c r="S679" s="28" t="s">
        <v>993</v>
      </c>
      <c r="T679" s="30">
        <v>19</v>
      </c>
      <c r="U679" s="4" t="s">
        <v>1567</v>
      </c>
      <c r="V679" s="4" t="s">
        <v>1568</v>
      </c>
      <c r="W679" s="15">
        <v>19</v>
      </c>
      <c r="X679" s="15">
        <v>19</v>
      </c>
      <c r="Y679" s="22">
        <v>1</v>
      </c>
      <c r="Z679" s="22">
        <v>1</v>
      </c>
      <c r="AA679" s="191"/>
      <c r="AB679" s="4" t="s">
        <v>1565</v>
      </c>
      <c r="AC679" s="4" t="s">
        <v>50</v>
      </c>
      <c r="AD679" s="4"/>
      <c r="AE679" s="4"/>
      <c r="AF679" s="4" t="s">
        <v>1527</v>
      </c>
      <c r="AG679" s="29" t="s">
        <v>1390</v>
      </c>
      <c r="AH679" s="308" t="b">
        <f t="shared" si="10"/>
        <v>0</v>
      </c>
    </row>
    <row r="680" s="356" customFormat="1" ht="36" spans="1:34">
      <c r="A680" s="28">
        <v>677</v>
      </c>
      <c r="B680" s="168" t="s">
        <v>34</v>
      </c>
      <c r="C680" s="168" t="s">
        <v>35</v>
      </c>
      <c r="D680" s="465" t="s">
        <v>228</v>
      </c>
      <c r="E680" s="465" t="s">
        <v>108</v>
      </c>
      <c r="F680" s="395" t="s">
        <v>1569</v>
      </c>
      <c r="G680" s="395" t="s">
        <v>39</v>
      </c>
      <c r="H680" s="395" t="s">
        <v>1570</v>
      </c>
      <c r="I680" s="465">
        <v>20</v>
      </c>
      <c r="J680" s="465">
        <v>63</v>
      </c>
      <c r="K680" s="465">
        <v>12</v>
      </c>
      <c r="L680" s="465"/>
      <c r="M680" s="569">
        <v>45108</v>
      </c>
      <c r="N680" s="502" t="s">
        <v>165</v>
      </c>
      <c r="O680" s="28" t="s">
        <v>42</v>
      </c>
      <c r="P680" s="28" t="s">
        <v>43</v>
      </c>
      <c r="Q680" s="28" t="s">
        <v>991</v>
      </c>
      <c r="R680" s="29" t="s">
        <v>1562</v>
      </c>
      <c r="S680" s="28" t="s">
        <v>993</v>
      </c>
      <c r="T680" s="30">
        <v>63</v>
      </c>
      <c r="U680" s="4" t="s">
        <v>1563</v>
      </c>
      <c r="V680" s="4" t="s">
        <v>1564</v>
      </c>
      <c r="W680" s="15">
        <v>63</v>
      </c>
      <c r="X680" s="15">
        <v>63</v>
      </c>
      <c r="Y680" s="22">
        <v>1</v>
      </c>
      <c r="Z680" s="22">
        <v>1</v>
      </c>
      <c r="AA680" s="191"/>
      <c r="AB680" s="4" t="s">
        <v>1571</v>
      </c>
      <c r="AC680" s="4" t="s">
        <v>50</v>
      </c>
      <c r="AD680" s="4"/>
      <c r="AE680" s="4"/>
      <c r="AF680" s="4"/>
      <c r="AG680" s="29" t="s">
        <v>1390</v>
      </c>
      <c r="AH680" s="308" t="b">
        <f t="shared" si="10"/>
        <v>0</v>
      </c>
    </row>
    <row r="681" s="356" customFormat="1" ht="36" spans="1:34">
      <c r="A681" s="28">
        <v>678</v>
      </c>
      <c r="B681" s="168" t="s">
        <v>34</v>
      </c>
      <c r="C681" s="168" t="s">
        <v>35</v>
      </c>
      <c r="D681" s="465" t="s">
        <v>228</v>
      </c>
      <c r="E681" s="465" t="s">
        <v>108</v>
      </c>
      <c r="F681" s="395" t="s">
        <v>1569</v>
      </c>
      <c r="G681" s="395" t="s">
        <v>51</v>
      </c>
      <c r="H681" s="395" t="s">
        <v>1566</v>
      </c>
      <c r="I681" s="465"/>
      <c r="J681" s="465"/>
      <c r="K681" s="465"/>
      <c r="L681" s="465">
        <v>19</v>
      </c>
      <c r="M681" s="568">
        <v>45047</v>
      </c>
      <c r="N681" s="502" t="s">
        <v>304</v>
      </c>
      <c r="O681" s="28" t="s">
        <v>42</v>
      </c>
      <c r="P681" s="28" t="s">
        <v>43</v>
      </c>
      <c r="Q681" s="28" t="s">
        <v>991</v>
      </c>
      <c r="R681" s="29" t="s">
        <v>1562</v>
      </c>
      <c r="S681" s="28" t="s">
        <v>993</v>
      </c>
      <c r="T681" s="30">
        <v>19</v>
      </c>
      <c r="U681" s="4" t="s">
        <v>1567</v>
      </c>
      <c r="V681" s="4" t="s">
        <v>1568</v>
      </c>
      <c r="W681" s="15">
        <v>19</v>
      </c>
      <c r="X681" s="15">
        <v>19</v>
      </c>
      <c r="Y681" s="22">
        <v>1</v>
      </c>
      <c r="Z681" s="22">
        <v>1</v>
      </c>
      <c r="AA681" s="191"/>
      <c r="AB681" s="4" t="s">
        <v>1572</v>
      </c>
      <c r="AC681" s="4" t="s">
        <v>50</v>
      </c>
      <c r="AD681" s="4"/>
      <c r="AE681" s="4"/>
      <c r="AF681" s="4" t="s">
        <v>1527</v>
      </c>
      <c r="AG681" s="29" t="s">
        <v>1390</v>
      </c>
      <c r="AH681" s="308" t="b">
        <f t="shared" si="10"/>
        <v>0</v>
      </c>
    </row>
    <row r="682" s="356" customFormat="1" ht="48" spans="1:34">
      <c r="A682" s="28">
        <v>679</v>
      </c>
      <c r="B682" s="168" t="s">
        <v>34</v>
      </c>
      <c r="C682" s="168" t="s">
        <v>35</v>
      </c>
      <c r="D682" s="465" t="s">
        <v>228</v>
      </c>
      <c r="E682" s="395" t="s">
        <v>1573</v>
      </c>
      <c r="F682" s="395" t="s">
        <v>1574</v>
      </c>
      <c r="G682" s="395" t="s">
        <v>39</v>
      </c>
      <c r="H682" s="395" t="s">
        <v>1575</v>
      </c>
      <c r="I682" s="465">
        <v>30</v>
      </c>
      <c r="J682" s="465">
        <v>96</v>
      </c>
      <c r="K682" s="465">
        <v>16</v>
      </c>
      <c r="L682" s="465"/>
      <c r="M682" s="568">
        <v>45170</v>
      </c>
      <c r="N682" s="502" t="s">
        <v>54</v>
      </c>
      <c r="O682" s="28" t="s">
        <v>42</v>
      </c>
      <c r="P682" s="28" t="s">
        <v>43</v>
      </c>
      <c r="Q682" s="28" t="s">
        <v>991</v>
      </c>
      <c r="R682" s="29" t="s">
        <v>1576</v>
      </c>
      <c r="S682" s="28" t="s">
        <v>993</v>
      </c>
      <c r="T682" s="30">
        <v>96</v>
      </c>
      <c r="U682" s="4" t="s">
        <v>1577</v>
      </c>
      <c r="V682" s="4" t="s">
        <v>1578</v>
      </c>
      <c r="W682" s="15">
        <v>96</v>
      </c>
      <c r="X682" s="15">
        <v>96</v>
      </c>
      <c r="Y682" s="22">
        <v>1</v>
      </c>
      <c r="Z682" s="22">
        <v>1</v>
      </c>
      <c r="AA682" s="191"/>
      <c r="AB682" s="4" t="s">
        <v>1572</v>
      </c>
      <c r="AC682" s="4" t="s">
        <v>50</v>
      </c>
      <c r="AD682" s="4"/>
      <c r="AE682" s="4"/>
      <c r="AF682" s="4"/>
      <c r="AG682" s="29" t="s">
        <v>1390</v>
      </c>
      <c r="AH682" s="308" t="b">
        <f t="shared" si="10"/>
        <v>0</v>
      </c>
    </row>
    <row r="683" s="356" customFormat="1" ht="156" spans="1:34">
      <c r="A683" s="28">
        <v>680</v>
      </c>
      <c r="B683" s="168" t="s">
        <v>34</v>
      </c>
      <c r="C683" s="168" t="s">
        <v>35</v>
      </c>
      <c r="D683" s="465" t="s">
        <v>228</v>
      </c>
      <c r="E683" s="395" t="s">
        <v>1573</v>
      </c>
      <c r="F683" s="395" t="s">
        <v>1574</v>
      </c>
      <c r="G683" s="395" t="s">
        <v>51</v>
      </c>
      <c r="H683" s="395" t="s">
        <v>1579</v>
      </c>
      <c r="I683" s="465"/>
      <c r="J683" s="465"/>
      <c r="K683" s="465"/>
      <c r="L683" s="465">
        <v>63</v>
      </c>
      <c r="M683" s="568">
        <v>45170</v>
      </c>
      <c r="N683" s="502" t="s">
        <v>54</v>
      </c>
      <c r="O683" s="28" t="s">
        <v>42</v>
      </c>
      <c r="P683" s="28" t="s">
        <v>43</v>
      </c>
      <c r="Q683" s="28" t="s">
        <v>991</v>
      </c>
      <c r="R683" s="29" t="s">
        <v>1576</v>
      </c>
      <c r="S683" s="28" t="s">
        <v>993</v>
      </c>
      <c r="T683" s="30">
        <v>63</v>
      </c>
      <c r="U683" s="4" t="s">
        <v>1577</v>
      </c>
      <c r="V683" s="4" t="s">
        <v>1578</v>
      </c>
      <c r="W683" s="15">
        <v>63</v>
      </c>
      <c r="X683" s="15">
        <v>63</v>
      </c>
      <c r="Y683" s="22">
        <v>1</v>
      </c>
      <c r="Z683" s="22">
        <v>1</v>
      </c>
      <c r="AA683" s="191"/>
      <c r="AB683" s="4" t="s">
        <v>1580</v>
      </c>
      <c r="AC683" s="4" t="s">
        <v>50</v>
      </c>
      <c r="AD683" s="4"/>
      <c r="AE683" s="4"/>
      <c r="AF683" s="4"/>
      <c r="AG683" s="29" t="s">
        <v>1390</v>
      </c>
      <c r="AH683" s="308" t="b">
        <f t="shared" si="10"/>
        <v>0</v>
      </c>
    </row>
    <row r="684" s="356" customFormat="1" ht="36" spans="1:34">
      <c r="A684" s="28">
        <v>681</v>
      </c>
      <c r="B684" s="168" t="s">
        <v>34</v>
      </c>
      <c r="C684" s="168" t="s">
        <v>35</v>
      </c>
      <c r="D684" s="465" t="s">
        <v>228</v>
      </c>
      <c r="E684" s="395" t="s">
        <v>1573</v>
      </c>
      <c r="F684" s="395" t="s">
        <v>1574</v>
      </c>
      <c r="G684" s="395" t="s">
        <v>174</v>
      </c>
      <c r="H684" s="395" t="s">
        <v>1581</v>
      </c>
      <c r="I684" s="465">
        <v>19</v>
      </c>
      <c r="J684" s="465">
        <v>104</v>
      </c>
      <c r="K684" s="465">
        <v>7</v>
      </c>
      <c r="L684" s="465"/>
      <c r="M684" s="568">
        <v>45170</v>
      </c>
      <c r="N684" s="502" t="s">
        <v>54</v>
      </c>
      <c r="O684" s="28" t="s">
        <v>42</v>
      </c>
      <c r="P684" s="28" t="s">
        <v>43</v>
      </c>
      <c r="Q684" s="28" t="s">
        <v>991</v>
      </c>
      <c r="R684" s="29" t="s">
        <v>1576</v>
      </c>
      <c r="S684" s="28" t="s">
        <v>993</v>
      </c>
      <c r="T684" s="30">
        <v>104</v>
      </c>
      <c r="U684" s="4" t="s">
        <v>1577</v>
      </c>
      <c r="V684" s="4" t="s">
        <v>1578</v>
      </c>
      <c r="W684" s="15">
        <v>104</v>
      </c>
      <c r="X684" s="15">
        <v>104</v>
      </c>
      <c r="Y684" s="22">
        <v>1</v>
      </c>
      <c r="Z684" s="22">
        <v>1</v>
      </c>
      <c r="AA684" s="191"/>
      <c r="AB684" s="4" t="s">
        <v>1582</v>
      </c>
      <c r="AC684" s="4" t="s">
        <v>50</v>
      </c>
      <c r="AD684" s="4"/>
      <c r="AE684" s="4"/>
      <c r="AF684" s="4"/>
      <c r="AG684" s="29" t="s">
        <v>1390</v>
      </c>
      <c r="AH684" s="308" t="b">
        <f t="shared" si="10"/>
        <v>0</v>
      </c>
    </row>
    <row r="685" s="356" customFormat="1" ht="24" spans="1:34">
      <c r="A685" s="28">
        <v>682</v>
      </c>
      <c r="B685" s="168" t="s">
        <v>34</v>
      </c>
      <c r="C685" s="168" t="s">
        <v>35</v>
      </c>
      <c r="D685" s="395" t="s">
        <v>228</v>
      </c>
      <c r="E685" s="395" t="s">
        <v>1573</v>
      </c>
      <c r="F685" s="395" t="s">
        <v>1583</v>
      </c>
      <c r="G685" s="395" t="s">
        <v>51</v>
      </c>
      <c r="H685" s="395" t="s">
        <v>561</v>
      </c>
      <c r="I685" s="465"/>
      <c r="J685" s="465"/>
      <c r="K685" s="465"/>
      <c r="L685" s="465">
        <v>2</v>
      </c>
      <c r="M685" s="568">
        <v>45170</v>
      </c>
      <c r="N685" s="502" t="s">
        <v>54</v>
      </c>
      <c r="O685" s="28" t="s">
        <v>42</v>
      </c>
      <c r="P685" s="28" t="s">
        <v>43</v>
      </c>
      <c r="Q685" s="28" t="s">
        <v>991</v>
      </c>
      <c r="R685" s="29" t="s">
        <v>1576</v>
      </c>
      <c r="S685" s="28" t="s">
        <v>993</v>
      </c>
      <c r="T685" s="30">
        <v>2</v>
      </c>
      <c r="U685" s="4" t="s">
        <v>1577</v>
      </c>
      <c r="V685" s="4" t="s">
        <v>1578</v>
      </c>
      <c r="W685" s="15">
        <v>2</v>
      </c>
      <c r="X685" s="15">
        <v>2</v>
      </c>
      <c r="Y685" s="22">
        <v>1</v>
      </c>
      <c r="Z685" s="22">
        <v>1</v>
      </c>
      <c r="AA685" s="191"/>
      <c r="AB685" s="4" t="s">
        <v>1584</v>
      </c>
      <c r="AC685" s="4" t="s">
        <v>50</v>
      </c>
      <c r="AD685" s="4"/>
      <c r="AE685" s="4"/>
      <c r="AF685" s="4"/>
      <c r="AG685" s="29" t="s">
        <v>1390</v>
      </c>
      <c r="AH685" s="308" t="b">
        <f t="shared" si="10"/>
        <v>0</v>
      </c>
    </row>
    <row r="686" s="356" customFormat="1" ht="24" spans="1:34">
      <c r="A686" s="28">
        <v>683</v>
      </c>
      <c r="B686" s="168" t="s">
        <v>34</v>
      </c>
      <c r="C686" s="168" t="s">
        <v>35</v>
      </c>
      <c r="D686" s="395" t="s">
        <v>228</v>
      </c>
      <c r="E686" s="395" t="s">
        <v>1573</v>
      </c>
      <c r="F686" s="395" t="s">
        <v>1585</v>
      </c>
      <c r="G686" s="395" t="s">
        <v>39</v>
      </c>
      <c r="H686" s="465" t="s">
        <v>1586</v>
      </c>
      <c r="I686" s="465">
        <v>4</v>
      </c>
      <c r="J686" s="465">
        <v>18</v>
      </c>
      <c r="K686" s="465">
        <v>14</v>
      </c>
      <c r="L686" s="465"/>
      <c r="M686" s="568">
        <v>45170</v>
      </c>
      <c r="N686" s="502" t="s">
        <v>54</v>
      </c>
      <c r="O686" s="28" t="s">
        <v>42</v>
      </c>
      <c r="P686" s="28" t="s">
        <v>43</v>
      </c>
      <c r="Q686" s="28" t="s">
        <v>991</v>
      </c>
      <c r="R686" s="29" t="s">
        <v>1576</v>
      </c>
      <c r="S686" s="28" t="s">
        <v>993</v>
      </c>
      <c r="T686" s="30">
        <v>18</v>
      </c>
      <c r="U686" s="4" t="s">
        <v>1577</v>
      </c>
      <c r="V686" s="4" t="s">
        <v>1578</v>
      </c>
      <c r="W686" s="15">
        <v>18</v>
      </c>
      <c r="X686" s="15">
        <v>18</v>
      </c>
      <c r="Y686" s="22">
        <v>1</v>
      </c>
      <c r="Z686" s="22">
        <v>1</v>
      </c>
      <c r="AA686" s="191"/>
      <c r="AB686" s="4" t="s">
        <v>1587</v>
      </c>
      <c r="AC686" s="4" t="s">
        <v>50</v>
      </c>
      <c r="AD686" s="4"/>
      <c r="AE686" s="4"/>
      <c r="AF686" s="4"/>
      <c r="AG686" s="29" t="s">
        <v>1390</v>
      </c>
      <c r="AH686" s="308" t="b">
        <f t="shared" si="10"/>
        <v>0</v>
      </c>
    </row>
    <row r="687" s="356" customFormat="1" ht="24" spans="1:34">
      <c r="A687" s="28">
        <v>684</v>
      </c>
      <c r="B687" s="168" t="s">
        <v>34</v>
      </c>
      <c r="C687" s="168" t="s">
        <v>35</v>
      </c>
      <c r="D687" s="395" t="s">
        <v>228</v>
      </c>
      <c r="E687" s="395" t="s">
        <v>1573</v>
      </c>
      <c r="F687" s="395" t="s">
        <v>1585</v>
      </c>
      <c r="G687" s="395" t="s">
        <v>51</v>
      </c>
      <c r="H687" s="395" t="s">
        <v>1588</v>
      </c>
      <c r="I687" s="465"/>
      <c r="J687" s="465"/>
      <c r="K687" s="465"/>
      <c r="L687" s="465">
        <v>9</v>
      </c>
      <c r="M687" s="568">
        <v>45170</v>
      </c>
      <c r="N687" s="502" t="s">
        <v>54</v>
      </c>
      <c r="O687" s="28" t="s">
        <v>42</v>
      </c>
      <c r="P687" s="28" t="s">
        <v>43</v>
      </c>
      <c r="Q687" s="28" t="s">
        <v>991</v>
      </c>
      <c r="R687" s="29" t="s">
        <v>1576</v>
      </c>
      <c r="S687" s="28" t="s">
        <v>993</v>
      </c>
      <c r="T687" s="30">
        <v>9</v>
      </c>
      <c r="U687" s="4" t="s">
        <v>1577</v>
      </c>
      <c r="V687" s="4" t="s">
        <v>1578</v>
      </c>
      <c r="W687" s="15">
        <v>9</v>
      </c>
      <c r="X687" s="15">
        <v>9</v>
      </c>
      <c r="Y687" s="22">
        <v>1</v>
      </c>
      <c r="Z687" s="22">
        <v>1</v>
      </c>
      <c r="AA687" s="191"/>
      <c r="AB687" s="4" t="s">
        <v>1589</v>
      </c>
      <c r="AC687" s="4" t="s">
        <v>50</v>
      </c>
      <c r="AD687" s="4"/>
      <c r="AE687" s="4"/>
      <c r="AF687" s="4"/>
      <c r="AG687" s="29" t="s">
        <v>1390</v>
      </c>
      <c r="AH687" s="308" t="b">
        <f t="shared" si="10"/>
        <v>0</v>
      </c>
    </row>
    <row r="688" s="356" customFormat="1" ht="24" spans="1:34">
      <c r="A688" s="28">
        <v>685</v>
      </c>
      <c r="B688" s="168" t="s">
        <v>34</v>
      </c>
      <c r="C688" s="168" t="s">
        <v>35</v>
      </c>
      <c r="D688" s="395" t="s">
        <v>228</v>
      </c>
      <c r="E688" s="395" t="s">
        <v>1573</v>
      </c>
      <c r="F688" s="395" t="s">
        <v>1585</v>
      </c>
      <c r="G688" s="395" t="s">
        <v>174</v>
      </c>
      <c r="H688" s="395" t="s">
        <v>1034</v>
      </c>
      <c r="I688" s="465">
        <v>1</v>
      </c>
      <c r="J688" s="465">
        <v>3</v>
      </c>
      <c r="K688" s="465">
        <v>7</v>
      </c>
      <c r="L688" s="465"/>
      <c r="M688" s="568">
        <v>45170</v>
      </c>
      <c r="N688" s="502" t="s">
        <v>54</v>
      </c>
      <c r="O688" s="28" t="s">
        <v>42</v>
      </c>
      <c r="P688" s="28" t="s">
        <v>43</v>
      </c>
      <c r="Q688" s="28" t="s">
        <v>991</v>
      </c>
      <c r="R688" s="29" t="s">
        <v>1576</v>
      </c>
      <c r="S688" s="28" t="s">
        <v>993</v>
      </c>
      <c r="T688" s="30">
        <v>3</v>
      </c>
      <c r="U688" s="4" t="s">
        <v>1577</v>
      </c>
      <c r="V688" s="4" t="s">
        <v>1578</v>
      </c>
      <c r="W688" s="15">
        <v>3</v>
      </c>
      <c r="X688" s="15">
        <v>3</v>
      </c>
      <c r="Y688" s="22">
        <v>1</v>
      </c>
      <c r="Z688" s="22">
        <v>1</v>
      </c>
      <c r="AA688" s="191"/>
      <c r="AB688" s="4" t="s">
        <v>1590</v>
      </c>
      <c r="AC688" s="4" t="s">
        <v>50</v>
      </c>
      <c r="AD688" s="4"/>
      <c r="AE688" s="4"/>
      <c r="AF688" s="4"/>
      <c r="AG688" s="29" t="s">
        <v>1390</v>
      </c>
      <c r="AH688" s="308" t="b">
        <f t="shared" si="10"/>
        <v>0</v>
      </c>
    </row>
    <row r="689" s="356" customFormat="1" ht="24" spans="1:34">
      <c r="A689" s="28">
        <v>686</v>
      </c>
      <c r="B689" s="168" t="s">
        <v>34</v>
      </c>
      <c r="C689" s="168" t="s">
        <v>35</v>
      </c>
      <c r="D689" s="465" t="s">
        <v>228</v>
      </c>
      <c r="E689" s="465" t="s">
        <v>337</v>
      </c>
      <c r="F689" s="395" t="s">
        <v>1591</v>
      </c>
      <c r="G689" s="395" t="s">
        <v>39</v>
      </c>
      <c r="H689" s="465" t="s">
        <v>1592</v>
      </c>
      <c r="I689" s="465">
        <v>2</v>
      </c>
      <c r="J689" s="465">
        <v>6</v>
      </c>
      <c r="K689" s="465">
        <v>16</v>
      </c>
      <c r="L689" s="465"/>
      <c r="M689" s="569">
        <v>45108</v>
      </c>
      <c r="N689" s="502" t="s">
        <v>165</v>
      </c>
      <c r="O689" s="28" t="s">
        <v>42</v>
      </c>
      <c r="P689" s="28" t="s">
        <v>43</v>
      </c>
      <c r="Q689" s="28" t="s">
        <v>991</v>
      </c>
      <c r="R689" s="29" t="s">
        <v>1593</v>
      </c>
      <c r="S689" s="28" t="s">
        <v>993</v>
      </c>
      <c r="T689" s="30">
        <v>6</v>
      </c>
      <c r="U689" s="4" t="s">
        <v>1594</v>
      </c>
      <c r="V689" s="4" t="s">
        <v>1595</v>
      </c>
      <c r="W689" s="15">
        <v>6</v>
      </c>
      <c r="X689" s="15">
        <v>6</v>
      </c>
      <c r="Y689" s="22">
        <v>1</v>
      </c>
      <c r="Z689" s="22">
        <v>1</v>
      </c>
      <c r="AA689" s="191"/>
      <c r="AB689" s="4" t="s">
        <v>1596</v>
      </c>
      <c r="AC689" s="4" t="s">
        <v>50</v>
      </c>
      <c r="AD689" s="4"/>
      <c r="AE689" s="4"/>
      <c r="AF689" s="4"/>
      <c r="AG689" s="29" t="s">
        <v>1390</v>
      </c>
      <c r="AH689" s="308" t="b">
        <f t="shared" si="10"/>
        <v>0</v>
      </c>
    </row>
    <row r="690" s="356" customFormat="1" ht="36" spans="1:34">
      <c r="A690" s="28">
        <v>687</v>
      </c>
      <c r="B690" s="168" t="s">
        <v>34</v>
      </c>
      <c r="C690" s="168" t="s">
        <v>35</v>
      </c>
      <c r="D690" s="465" t="s">
        <v>228</v>
      </c>
      <c r="E690" s="465" t="s">
        <v>337</v>
      </c>
      <c r="F690" s="395" t="s">
        <v>1591</v>
      </c>
      <c r="G690" s="395" t="s">
        <v>51</v>
      </c>
      <c r="H690" s="395" t="s">
        <v>1597</v>
      </c>
      <c r="I690" s="465"/>
      <c r="J690" s="465"/>
      <c r="K690" s="465"/>
      <c r="L690" s="465">
        <v>16</v>
      </c>
      <c r="M690" s="568">
        <v>45078</v>
      </c>
      <c r="N690" s="502" t="s">
        <v>93</v>
      </c>
      <c r="O690" s="28" t="s">
        <v>42</v>
      </c>
      <c r="P690" s="28" t="s">
        <v>43</v>
      </c>
      <c r="Q690" s="28" t="s">
        <v>991</v>
      </c>
      <c r="R690" s="29" t="s">
        <v>1593</v>
      </c>
      <c r="S690" s="28" t="s">
        <v>993</v>
      </c>
      <c r="T690" s="30">
        <v>16</v>
      </c>
      <c r="U690" s="4" t="s">
        <v>1594</v>
      </c>
      <c r="V690" s="4" t="s">
        <v>1595</v>
      </c>
      <c r="W690" s="15">
        <v>16</v>
      </c>
      <c r="X690" s="15">
        <v>16</v>
      </c>
      <c r="Y690" s="22">
        <v>1</v>
      </c>
      <c r="Z690" s="22">
        <v>1</v>
      </c>
      <c r="AA690" s="191"/>
      <c r="AB690" s="4" t="s">
        <v>1598</v>
      </c>
      <c r="AC690" s="4" t="s">
        <v>50</v>
      </c>
      <c r="AD690" s="4"/>
      <c r="AE690" s="4"/>
      <c r="AF690" s="4"/>
      <c r="AG690" s="29" t="s">
        <v>1390</v>
      </c>
      <c r="AH690" s="308" t="b">
        <f t="shared" si="10"/>
        <v>0</v>
      </c>
    </row>
    <row r="691" s="356" customFormat="1" ht="36" spans="1:34">
      <c r="A691" s="28">
        <v>688</v>
      </c>
      <c r="B691" s="168" t="s">
        <v>34</v>
      </c>
      <c r="C691" s="168" t="s">
        <v>35</v>
      </c>
      <c r="D691" s="465" t="s">
        <v>228</v>
      </c>
      <c r="E691" s="465" t="s">
        <v>337</v>
      </c>
      <c r="F691" s="395" t="s">
        <v>1591</v>
      </c>
      <c r="G691" s="395" t="s">
        <v>174</v>
      </c>
      <c r="H691" s="395" t="s">
        <v>1599</v>
      </c>
      <c r="I691" s="465">
        <v>6</v>
      </c>
      <c r="J691" s="465">
        <v>17</v>
      </c>
      <c r="K691" s="465">
        <v>2</v>
      </c>
      <c r="L691" s="465"/>
      <c r="M691" s="568">
        <v>45078</v>
      </c>
      <c r="N691" s="502" t="s">
        <v>93</v>
      </c>
      <c r="O691" s="28" t="s">
        <v>42</v>
      </c>
      <c r="P691" s="28" t="s">
        <v>43</v>
      </c>
      <c r="Q691" s="28" t="s">
        <v>991</v>
      </c>
      <c r="R691" s="29" t="s">
        <v>1593</v>
      </c>
      <c r="S691" s="28" t="s">
        <v>993</v>
      </c>
      <c r="T691" s="30">
        <v>17</v>
      </c>
      <c r="U691" s="4" t="s">
        <v>1594</v>
      </c>
      <c r="V691" s="4" t="s">
        <v>1595</v>
      </c>
      <c r="W691" s="15">
        <v>17</v>
      </c>
      <c r="X691" s="15">
        <v>17</v>
      </c>
      <c r="Y691" s="22">
        <v>1</v>
      </c>
      <c r="Z691" s="22">
        <v>1</v>
      </c>
      <c r="AA691" s="191"/>
      <c r="AB691" s="4" t="s">
        <v>1600</v>
      </c>
      <c r="AC691" s="4" t="s">
        <v>50</v>
      </c>
      <c r="AD691" s="4"/>
      <c r="AE691" s="4" t="s">
        <v>1601</v>
      </c>
      <c r="AF691" s="312"/>
      <c r="AG691" s="307" t="s">
        <v>1390</v>
      </c>
      <c r="AH691" s="308" t="b">
        <f t="shared" si="10"/>
        <v>0</v>
      </c>
    </row>
    <row r="692" s="356" customFormat="1" ht="36" spans="1:34">
      <c r="A692" s="28">
        <v>689</v>
      </c>
      <c r="B692" s="168" t="s">
        <v>34</v>
      </c>
      <c r="C692" s="168" t="s">
        <v>35</v>
      </c>
      <c r="D692" s="395" t="s">
        <v>228</v>
      </c>
      <c r="E692" s="465" t="s">
        <v>337</v>
      </c>
      <c r="F692" s="395" t="s">
        <v>1602</v>
      </c>
      <c r="G692" s="395" t="s">
        <v>39</v>
      </c>
      <c r="H692" s="395" t="s">
        <v>1603</v>
      </c>
      <c r="I692" s="465">
        <v>14</v>
      </c>
      <c r="J692" s="465">
        <v>75</v>
      </c>
      <c r="K692" s="465">
        <v>3</v>
      </c>
      <c r="L692" s="465"/>
      <c r="M692" s="569">
        <v>45108</v>
      </c>
      <c r="N692" s="502" t="s">
        <v>165</v>
      </c>
      <c r="O692" s="28" t="s">
        <v>42</v>
      </c>
      <c r="P692" s="28" t="s">
        <v>43</v>
      </c>
      <c r="Q692" s="28" t="s">
        <v>991</v>
      </c>
      <c r="R692" s="29" t="s">
        <v>1604</v>
      </c>
      <c r="S692" s="28" t="s">
        <v>993</v>
      </c>
      <c r="T692" s="30">
        <v>75</v>
      </c>
      <c r="U692" s="4" t="s">
        <v>1594</v>
      </c>
      <c r="V692" s="4" t="s">
        <v>1595</v>
      </c>
      <c r="W692" s="15">
        <v>75</v>
      </c>
      <c r="X692" s="15">
        <v>75</v>
      </c>
      <c r="Y692" s="22">
        <v>1</v>
      </c>
      <c r="Z692" s="22">
        <v>1</v>
      </c>
      <c r="AA692" s="191"/>
      <c r="AB692" s="4" t="s">
        <v>1605</v>
      </c>
      <c r="AC692" s="4" t="s">
        <v>50</v>
      </c>
      <c r="AD692" s="4"/>
      <c r="AE692" s="4" t="s">
        <v>1606</v>
      </c>
      <c r="AF692" s="4"/>
      <c r="AG692" s="307" t="s">
        <v>1390</v>
      </c>
      <c r="AH692" s="308" t="b">
        <f t="shared" si="10"/>
        <v>0</v>
      </c>
    </row>
    <row r="693" s="356" customFormat="1" ht="36" spans="1:34">
      <c r="A693" s="28">
        <v>690</v>
      </c>
      <c r="B693" s="168" t="s">
        <v>34</v>
      </c>
      <c r="C693" s="168" t="s">
        <v>35</v>
      </c>
      <c r="D693" s="395" t="s">
        <v>228</v>
      </c>
      <c r="E693" s="465" t="s">
        <v>337</v>
      </c>
      <c r="F693" s="395" t="s">
        <v>1602</v>
      </c>
      <c r="G693" s="395" t="s">
        <v>51</v>
      </c>
      <c r="H693" s="395" t="s">
        <v>1607</v>
      </c>
      <c r="I693" s="465"/>
      <c r="J693" s="465"/>
      <c r="K693" s="465"/>
      <c r="L693" s="465">
        <v>14</v>
      </c>
      <c r="M693" s="568">
        <v>45078</v>
      </c>
      <c r="N693" s="502" t="s">
        <v>93</v>
      </c>
      <c r="O693" s="28" t="s">
        <v>42</v>
      </c>
      <c r="P693" s="28" t="s">
        <v>43</v>
      </c>
      <c r="Q693" s="28" t="s">
        <v>991</v>
      </c>
      <c r="R693" s="29" t="s">
        <v>1604</v>
      </c>
      <c r="S693" s="28" t="s">
        <v>993</v>
      </c>
      <c r="T693" s="30">
        <v>14</v>
      </c>
      <c r="U693" s="4" t="s">
        <v>1594</v>
      </c>
      <c r="V693" s="4" t="s">
        <v>1595</v>
      </c>
      <c r="W693" s="15">
        <v>14</v>
      </c>
      <c r="X693" s="15">
        <v>14</v>
      </c>
      <c r="Y693" s="22">
        <v>1</v>
      </c>
      <c r="Z693" s="22">
        <v>1</v>
      </c>
      <c r="AA693" s="191"/>
      <c r="AB693" s="4" t="s">
        <v>1608</v>
      </c>
      <c r="AC693" s="4" t="s">
        <v>50</v>
      </c>
      <c r="AD693" s="4"/>
      <c r="AE693" s="4"/>
      <c r="AF693" s="4"/>
      <c r="AG693" s="29" t="s">
        <v>1390</v>
      </c>
      <c r="AH693" s="308" t="b">
        <f t="shared" si="10"/>
        <v>0</v>
      </c>
    </row>
    <row r="694" s="356" customFormat="1" ht="24" spans="1:34">
      <c r="A694" s="28">
        <v>691</v>
      </c>
      <c r="B694" s="168" t="s">
        <v>34</v>
      </c>
      <c r="C694" s="168" t="s">
        <v>35</v>
      </c>
      <c r="D694" s="395" t="s">
        <v>228</v>
      </c>
      <c r="E694" s="465" t="s">
        <v>337</v>
      </c>
      <c r="F694" s="395" t="s">
        <v>1602</v>
      </c>
      <c r="G694" s="395" t="s">
        <v>39</v>
      </c>
      <c r="H694" s="395" t="s">
        <v>1603</v>
      </c>
      <c r="I694" s="465">
        <v>14</v>
      </c>
      <c r="J694" s="465">
        <v>75</v>
      </c>
      <c r="K694" s="465">
        <v>3</v>
      </c>
      <c r="L694" s="465"/>
      <c r="M694" s="569">
        <v>45108</v>
      </c>
      <c r="N694" s="502" t="s">
        <v>165</v>
      </c>
      <c r="O694" s="28" t="s">
        <v>42</v>
      </c>
      <c r="P694" s="28" t="s">
        <v>43</v>
      </c>
      <c r="Q694" s="28" t="s">
        <v>991</v>
      </c>
      <c r="R694" s="29" t="s">
        <v>1604</v>
      </c>
      <c r="S694" s="28" t="s">
        <v>993</v>
      </c>
      <c r="T694" s="30">
        <v>75</v>
      </c>
      <c r="U694" s="4" t="s">
        <v>1594</v>
      </c>
      <c r="V694" s="4" t="s">
        <v>1595</v>
      </c>
      <c r="W694" s="15">
        <v>75</v>
      </c>
      <c r="X694" s="15">
        <v>75</v>
      </c>
      <c r="Y694" s="22">
        <v>1</v>
      </c>
      <c r="Z694" s="22">
        <v>1</v>
      </c>
      <c r="AA694" s="191"/>
      <c r="AB694" s="4" t="s">
        <v>1609</v>
      </c>
      <c r="AC694" s="4" t="s">
        <v>50</v>
      </c>
      <c r="AD694" s="4"/>
      <c r="AE694" s="4"/>
      <c r="AF694" s="4"/>
      <c r="AG694" s="29" t="s">
        <v>1390</v>
      </c>
      <c r="AH694" s="308" t="b">
        <f t="shared" si="10"/>
        <v>0</v>
      </c>
    </row>
    <row r="695" s="356" customFormat="1" ht="60" spans="1:34">
      <c r="A695" s="28">
        <v>692</v>
      </c>
      <c r="B695" s="168" t="s">
        <v>34</v>
      </c>
      <c r="C695" s="168" t="s">
        <v>35</v>
      </c>
      <c r="D695" s="395" t="s">
        <v>228</v>
      </c>
      <c r="E695" s="395" t="s">
        <v>108</v>
      </c>
      <c r="F695" s="395" t="s">
        <v>1610</v>
      </c>
      <c r="G695" s="395" t="s">
        <v>39</v>
      </c>
      <c r="H695" s="395" t="s">
        <v>1611</v>
      </c>
      <c r="I695" s="465">
        <v>37</v>
      </c>
      <c r="J695" s="465">
        <v>129</v>
      </c>
      <c r="K695" s="465">
        <v>3</v>
      </c>
      <c r="L695" s="465"/>
      <c r="M695" s="568">
        <v>45078</v>
      </c>
      <c r="N695" s="502" t="s">
        <v>93</v>
      </c>
      <c r="O695" s="28" t="s">
        <v>42</v>
      </c>
      <c r="P695" s="28" t="s">
        <v>43</v>
      </c>
      <c r="Q695" s="28" t="s">
        <v>991</v>
      </c>
      <c r="R695" s="29" t="s">
        <v>1562</v>
      </c>
      <c r="S695" s="28" t="s">
        <v>993</v>
      </c>
      <c r="T695" s="30">
        <v>129</v>
      </c>
      <c r="U695" s="4" t="s">
        <v>1612</v>
      </c>
      <c r="V695" s="4" t="s">
        <v>1613</v>
      </c>
      <c r="W695" s="15">
        <v>129</v>
      </c>
      <c r="X695" s="15">
        <v>129</v>
      </c>
      <c r="Y695" s="22">
        <v>1</v>
      </c>
      <c r="Z695" s="22">
        <v>1</v>
      </c>
      <c r="AA695" s="191"/>
      <c r="AB695" s="4" t="s">
        <v>1614</v>
      </c>
      <c r="AC695" s="4" t="s">
        <v>50</v>
      </c>
      <c r="AD695" s="4"/>
      <c r="AE695" s="4"/>
      <c r="AF695" s="4" t="s">
        <v>997</v>
      </c>
      <c r="AG695" s="29" t="s">
        <v>1390</v>
      </c>
      <c r="AH695" s="308" t="b">
        <f t="shared" si="10"/>
        <v>0</v>
      </c>
    </row>
    <row r="696" s="356" customFormat="1" ht="96" spans="1:34">
      <c r="A696" s="28">
        <v>693</v>
      </c>
      <c r="B696" s="168" t="s">
        <v>34</v>
      </c>
      <c r="C696" s="168" t="s">
        <v>35</v>
      </c>
      <c r="D696" s="395" t="s">
        <v>228</v>
      </c>
      <c r="E696" s="395" t="s">
        <v>108</v>
      </c>
      <c r="F696" s="395" t="s">
        <v>1610</v>
      </c>
      <c r="G696" s="395" t="s">
        <v>51</v>
      </c>
      <c r="H696" s="395" t="s">
        <v>1615</v>
      </c>
      <c r="I696" s="465"/>
      <c r="J696" s="465"/>
      <c r="K696" s="465"/>
      <c r="L696" s="465">
        <v>45</v>
      </c>
      <c r="M696" s="568">
        <v>45078</v>
      </c>
      <c r="N696" s="502" t="s">
        <v>93</v>
      </c>
      <c r="O696" s="28" t="s">
        <v>42</v>
      </c>
      <c r="P696" s="28" t="s">
        <v>43</v>
      </c>
      <c r="Q696" s="28" t="s">
        <v>991</v>
      </c>
      <c r="R696" s="29" t="s">
        <v>1562</v>
      </c>
      <c r="S696" s="28" t="s">
        <v>993</v>
      </c>
      <c r="T696" s="30">
        <v>45</v>
      </c>
      <c r="U696" s="4" t="s">
        <v>1612</v>
      </c>
      <c r="V696" s="4" t="s">
        <v>1613</v>
      </c>
      <c r="W696" s="15">
        <v>45</v>
      </c>
      <c r="X696" s="15">
        <v>45</v>
      </c>
      <c r="Y696" s="22">
        <v>1</v>
      </c>
      <c r="Z696" s="22">
        <v>1</v>
      </c>
      <c r="AA696" s="191"/>
      <c r="AB696" s="4" t="s">
        <v>1616</v>
      </c>
      <c r="AC696" s="4" t="s">
        <v>50</v>
      </c>
      <c r="AD696" s="4"/>
      <c r="AE696" s="4"/>
      <c r="AF696" s="4" t="s">
        <v>997</v>
      </c>
      <c r="AG696" s="29" t="s">
        <v>1390</v>
      </c>
      <c r="AH696" s="308" t="b">
        <f t="shared" si="10"/>
        <v>0</v>
      </c>
    </row>
    <row r="697" s="356" customFormat="1" ht="60" spans="1:34">
      <c r="A697" s="28">
        <v>694</v>
      </c>
      <c r="B697" s="168" t="s">
        <v>34</v>
      </c>
      <c r="C697" s="168" t="s">
        <v>35</v>
      </c>
      <c r="D697" s="395" t="s">
        <v>228</v>
      </c>
      <c r="E697" s="395" t="s">
        <v>108</v>
      </c>
      <c r="F697" s="395" t="s">
        <v>1617</v>
      </c>
      <c r="G697" s="395" t="s">
        <v>39</v>
      </c>
      <c r="H697" s="395" t="s">
        <v>1618</v>
      </c>
      <c r="I697" s="465">
        <v>37</v>
      </c>
      <c r="J697" s="465">
        <v>138</v>
      </c>
      <c r="K697" s="465">
        <v>11</v>
      </c>
      <c r="L697" s="465"/>
      <c r="M697" s="568">
        <v>45078</v>
      </c>
      <c r="N697" s="502" t="s">
        <v>93</v>
      </c>
      <c r="O697" s="28" t="s">
        <v>42</v>
      </c>
      <c r="P697" s="28" t="s">
        <v>43</v>
      </c>
      <c r="Q697" s="28" t="s">
        <v>991</v>
      </c>
      <c r="R697" s="29" t="s">
        <v>1562</v>
      </c>
      <c r="S697" s="28" t="s">
        <v>993</v>
      </c>
      <c r="T697" s="30">
        <v>138</v>
      </c>
      <c r="U697" s="4" t="s">
        <v>1612</v>
      </c>
      <c r="V697" s="4" t="s">
        <v>1613</v>
      </c>
      <c r="W697" s="15">
        <v>138</v>
      </c>
      <c r="X697" s="15">
        <v>138</v>
      </c>
      <c r="Y697" s="22">
        <v>1</v>
      </c>
      <c r="Z697" s="22">
        <v>1</v>
      </c>
      <c r="AA697" s="191"/>
      <c r="AB697" s="4" t="s">
        <v>1619</v>
      </c>
      <c r="AC697" s="4" t="s">
        <v>50</v>
      </c>
      <c r="AD697" s="4"/>
      <c r="AE697" s="4"/>
      <c r="AF697" s="4" t="s">
        <v>997</v>
      </c>
      <c r="AG697" s="29" t="s">
        <v>1390</v>
      </c>
      <c r="AH697" s="308" t="b">
        <f t="shared" si="10"/>
        <v>0</v>
      </c>
    </row>
    <row r="698" s="356" customFormat="1" ht="108" spans="1:34">
      <c r="A698" s="28">
        <v>695</v>
      </c>
      <c r="B698" s="168" t="s">
        <v>34</v>
      </c>
      <c r="C698" s="168" t="s">
        <v>35</v>
      </c>
      <c r="D698" s="395" t="s">
        <v>228</v>
      </c>
      <c r="E698" s="395" t="s">
        <v>108</v>
      </c>
      <c r="F698" s="395" t="s">
        <v>1617</v>
      </c>
      <c r="G698" s="395" t="s">
        <v>51</v>
      </c>
      <c r="H698" s="395" t="s">
        <v>1620</v>
      </c>
      <c r="I698" s="465"/>
      <c r="J698" s="465"/>
      <c r="K698" s="465"/>
      <c r="L698" s="465">
        <v>49</v>
      </c>
      <c r="M698" s="568">
        <v>45078</v>
      </c>
      <c r="N698" s="502" t="s">
        <v>93</v>
      </c>
      <c r="O698" s="28" t="s">
        <v>42</v>
      </c>
      <c r="P698" s="28" t="s">
        <v>43</v>
      </c>
      <c r="Q698" s="28" t="s">
        <v>991</v>
      </c>
      <c r="R698" s="29" t="s">
        <v>1562</v>
      </c>
      <c r="S698" s="28" t="s">
        <v>993</v>
      </c>
      <c r="T698" s="30">
        <v>49</v>
      </c>
      <c r="U698" s="4" t="s">
        <v>1612</v>
      </c>
      <c r="V698" s="4" t="s">
        <v>1613</v>
      </c>
      <c r="W698" s="15">
        <v>49</v>
      </c>
      <c r="X698" s="15">
        <v>49</v>
      </c>
      <c r="Y698" s="22">
        <v>1</v>
      </c>
      <c r="Z698" s="22">
        <v>1</v>
      </c>
      <c r="AA698" s="191"/>
      <c r="AB698" s="4" t="s">
        <v>1621</v>
      </c>
      <c r="AC698" s="4" t="s">
        <v>50</v>
      </c>
      <c r="AD698" s="4"/>
      <c r="AE698" s="4"/>
      <c r="AF698" s="4" t="s">
        <v>997</v>
      </c>
      <c r="AG698" s="29" t="s">
        <v>1390</v>
      </c>
      <c r="AH698" s="308" t="b">
        <f t="shared" si="10"/>
        <v>0</v>
      </c>
    </row>
    <row r="699" s="356" customFormat="1" ht="24" spans="1:34">
      <c r="A699" s="28">
        <v>696</v>
      </c>
      <c r="B699" s="168" t="s">
        <v>34</v>
      </c>
      <c r="C699" s="168" t="s">
        <v>35</v>
      </c>
      <c r="D699" s="395" t="s">
        <v>228</v>
      </c>
      <c r="E699" s="395" t="s">
        <v>108</v>
      </c>
      <c r="F699" s="395" t="s">
        <v>1622</v>
      </c>
      <c r="G699" s="395" t="s">
        <v>51</v>
      </c>
      <c r="H699" s="395" t="s">
        <v>502</v>
      </c>
      <c r="I699" s="465"/>
      <c r="J699" s="465"/>
      <c r="K699" s="465"/>
      <c r="L699" s="465">
        <v>1</v>
      </c>
      <c r="M699" s="568">
        <v>45078</v>
      </c>
      <c r="N699" s="502" t="s">
        <v>93</v>
      </c>
      <c r="O699" s="28" t="s">
        <v>42</v>
      </c>
      <c r="P699" s="28" t="s">
        <v>43</v>
      </c>
      <c r="Q699" s="28" t="s">
        <v>991</v>
      </c>
      <c r="R699" s="29" t="s">
        <v>1562</v>
      </c>
      <c r="S699" s="28" t="s">
        <v>993</v>
      </c>
      <c r="T699" s="30">
        <v>1</v>
      </c>
      <c r="U699" s="4" t="s">
        <v>1612</v>
      </c>
      <c r="V699" s="4" t="s">
        <v>1613</v>
      </c>
      <c r="W699" s="15">
        <v>1</v>
      </c>
      <c r="X699" s="15">
        <v>1</v>
      </c>
      <c r="Y699" s="22">
        <v>1</v>
      </c>
      <c r="Z699" s="22">
        <v>1</v>
      </c>
      <c r="AA699" s="191"/>
      <c r="AB699" s="4" t="s">
        <v>1623</v>
      </c>
      <c r="AC699" s="4" t="s">
        <v>50</v>
      </c>
      <c r="AD699" s="4"/>
      <c r="AE699" s="4"/>
      <c r="AF699" s="4" t="s">
        <v>997</v>
      </c>
      <c r="AG699" s="29" t="s">
        <v>1390</v>
      </c>
      <c r="AH699" s="308" t="b">
        <f t="shared" si="10"/>
        <v>0</v>
      </c>
    </row>
    <row r="700" s="356" customFormat="1" ht="24" spans="1:34">
      <c r="A700" s="28">
        <v>697</v>
      </c>
      <c r="B700" s="168" t="s">
        <v>34</v>
      </c>
      <c r="C700" s="168" t="s">
        <v>35</v>
      </c>
      <c r="D700" s="395" t="s">
        <v>228</v>
      </c>
      <c r="E700" s="395" t="s">
        <v>108</v>
      </c>
      <c r="F700" s="395" t="s">
        <v>1624</v>
      </c>
      <c r="G700" s="395" t="s">
        <v>39</v>
      </c>
      <c r="H700" s="465" t="s">
        <v>502</v>
      </c>
      <c r="I700" s="465">
        <v>1</v>
      </c>
      <c r="J700" s="465">
        <v>3</v>
      </c>
      <c r="K700" s="465">
        <v>2</v>
      </c>
      <c r="L700" s="465"/>
      <c r="M700" s="569">
        <v>45108</v>
      </c>
      <c r="N700" s="502" t="s">
        <v>165</v>
      </c>
      <c r="O700" s="28" t="s">
        <v>42</v>
      </c>
      <c r="P700" s="28" t="s">
        <v>43</v>
      </c>
      <c r="Q700" s="28" t="s">
        <v>991</v>
      </c>
      <c r="R700" s="29" t="s">
        <v>1562</v>
      </c>
      <c r="S700" s="28" t="s">
        <v>993</v>
      </c>
      <c r="T700" s="30">
        <v>3</v>
      </c>
      <c r="U700" s="4" t="s">
        <v>1612</v>
      </c>
      <c r="V700" s="4" t="s">
        <v>1613</v>
      </c>
      <c r="W700" s="15">
        <v>3</v>
      </c>
      <c r="X700" s="15">
        <v>3</v>
      </c>
      <c r="Y700" s="22">
        <v>1</v>
      </c>
      <c r="Z700" s="22">
        <v>1</v>
      </c>
      <c r="AA700" s="191"/>
      <c r="AB700" s="4" t="s">
        <v>1625</v>
      </c>
      <c r="AC700" s="4" t="s">
        <v>50</v>
      </c>
      <c r="AD700" s="4"/>
      <c r="AE700" s="4"/>
      <c r="AF700" s="4"/>
      <c r="AG700" s="29" t="s">
        <v>1390</v>
      </c>
      <c r="AH700" s="308" t="b">
        <f t="shared" si="10"/>
        <v>0</v>
      </c>
    </row>
    <row r="701" s="356" customFormat="1" ht="24" spans="1:34">
      <c r="A701" s="28">
        <v>698</v>
      </c>
      <c r="B701" s="168" t="s">
        <v>34</v>
      </c>
      <c r="C701" s="168" t="s">
        <v>35</v>
      </c>
      <c r="D701" s="395" t="s">
        <v>228</v>
      </c>
      <c r="E701" s="395" t="s">
        <v>108</v>
      </c>
      <c r="F701" s="395" t="s">
        <v>1624</v>
      </c>
      <c r="G701" s="395" t="s">
        <v>51</v>
      </c>
      <c r="H701" s="395" t="s">
        <v>502</v>
      </c>
      <c r="I701" s="465"/>
      <c r="J701" s="465"/>
      <c r="K701" s="465"/>
      <c r="L701" s="465">
        <v>1</v>
      </c>
      <c r="M701" s="568">
        <v>45078</v>
      </c>
      <c r="N701" s="502" t="s">
        <v>93</v>
      </c>
      <c r="O701" s="28" t="s">
        <v>42</v>
      </c>
      <c r="P701" s="28" t="s">
        <v>43</v>
      </c>
      <c r="Q701" s="28" t="s">
        <v>991</v>
      </c>
      <c r="R701" s="29" t="s">
        <v>1562</v>
      </c>
      <c r="S701" s="28" t="s">
        <v>993</v>
      </c>
      <c r="T701" s="30">
        <v>1</v>
      </c>
      <c r="U701" s="4" t="s">
        <v>1612</v>
      </c>
      <c r="V701" s="4" t="s">
        <v>1613</v>
      </c>
      <c r="W701" s="15">
        <v>1</v>
      </c>
      <c r="X701" s="15">
        <v>1</v>
      </c>
      <c r="Y701" s="22">
        <v>1</v>
      </c>
      <c r="Z701" s="22">
        <v>1</v>
      </c>
      <c r="AA701" s="191"/>
      <c r="AB701" s="4" t="s">
        <v>1626</v>
      </c>
      <c r="AC701" s="4" t="s">
        <v>50</v>
      </c>
      <c r="AD701" s="4"/>
      <c r="AE701" s="4"/>
      <c r="AF701" s="4" t="s">
        <v>997</v>
      </c>
      <c r="AG701" s="29" t="s">
        <v>1390</v>
      </c>
      <c r="AH701" s="308" t="b">
        <f t="shared" si="10"/>
        <v>0</v>
      </c>
    </row>
    <row r="702" s="356" customFormat="1" ht="36" spans="1:34">
      <c r="A702" s="28">
        <v>699</v>
      </c>
      <c r="B702" s="168" t="s">
        <v>34</v>
      </c>
      <c r="C702" s="168" t="s">
        <v>35</v>
      </c>
      <c r="D702" s="395" t="s">
        <v>228</v>
      </c>
      <c r="E702" s="395" t="s">
        <v>275</v>
      </c>
      <c r="F702" s="395" t="s">
        <v>1627</v>
      </c>
      <c r="G702" s="395" t="s">
        <v>39</v>
      </c>
      <c r="H702" s="395" t="s">
        <v>1628</v>
      </c>
      <c r="I702" s="465">
        <v>16</v>
      </c>
      <c r="J702" s="465">
        <v>70</v>
      </c>
      <c r="K702" s="465">
        <v>19</v>
      </c>
      <c r="L702" s="465"/>
      <c r="M702" s="569">
        <v>45108</v>
      </c>
      <c r="N702" s="502" t="s">
        <v>165</v>
      </c>
      <c r="O702" s="28" t="s">
        <v>42</v>
      </c>
      <c r="P702" s="28" t="s">
        <v>43</v>
      </c>
      <c r="Q702" s="28" t="s">
        <v>991</v>
      </c>
      <c r="R702" s="28" t="s">
        <v>1604</v>
      </c>
      <c r="S702" s="28" t="s">
        <v>993</v>
      </c>
      <c r="T702" s="30">
        <v>70</v>
      </c>
      <c r="U702" s="4" t="s">
        <v>1629</v>
      </c>
      <c r="V702" s="4" t="s">
        <v>1630</v>
      </c>
      <c r="W702" s="15">
        <v>70</v>
      </c>
      <c r="X702" s="15">
        <v>70</v>
      </c>
      <c r="Y702" s="22">
        <v>1</v>
      </c>
      <c r="Z702" s="22">
        <v>1</v>
      </c>
      <c r="AA702" s="191"/>
      <c r="AB702" s="4" t="s">
        <v>1631</v>
      </c>
      <c r="AC702" s="4" t="s">
        <v>50</v>
      </c>
      <c r="AD702" s="4"/>
      <c r="AE702" s="4"/>
      <c r="AF702" s="4"/>
      <c r="AG702" s="29" t="s">
        <v>1390</v>
      </c>
      <c r="AH702" s="308" t="b">
        <f t="shared" si="10"/>
        <v>0</v>
      </c>
    </row>
    <row r="703" s="356" customFormat="1" ht="24" spans="1:34">
      <c r="A703" s="28">
        <v>700</v>
      </c>
      <c r="B703" s="168" t="s">
        <v>34</v>
      </c>
      <c r="C703" s="168" t="s">
        <v>35</v>
      </c>
      <c r="D703" s="395" t="s">
        <v>228</v>
      </c>
      <c r="E703" s="395" t="s">
        <v>275</v>
      </c>
      <c r="F703" s="395" t="s">
        <v>1627</v>
      </c>
      <c r="G703" s="395" t="s">
        <v>170</v>
      </c>
      <c r="H703" s="395" t="s">
        <v>1632</v>
      </c>
      <c r="I703" s="465">
        <v>1</v>
      </c>
      <c r="J703" s="465">
        <v>3</v>
      </c>
      <c r="K703" s="465">
        <v>18</v>
      </c>
      <c r="L703" s="465"/>
      <c r="M703" s="569">
        <v>45108</v>
      </c>
      <c r="N703" s="502" t="s">
        <v>165</v>
      </c>
      <c r="O703" s="28" t="s">
        <v>42</v>
      </c>
      <c r="P703" s="28" t="s">
        <v>43</v>
      </c>
      <c r="Q703" s="28" t="s">
        <v>991</v>
      </c>
      <c r="R703" s="28" t="s">
        <v>1441</v>
      </c>
      <c r="S703" s="28" t="s">
        <v>993</v>
      </c>
      <c r="T703" s="30">
        <v>3</v>
      </c>
      <c r="U703" s="4" t="s">
        <v>1629</v>
      </c>
      <c r="V703" s="4" t="s">
        <v>1630</v>
      </c>
      <c r="W703" s="15">
        <v>3</v>
      </c>
      <c r="X703" s="15">
        <v>3</v>
      </c>
      <c r="Y703" s="22">
        <v>1</v>
      </c>
      <c r="Z703" s="22">
        <v>1</v>
      </c>
      <c r="AA703" s="191"/>
      <c r="AB703" s="4" t="s">
        <v>1633</v>
      </c>
      <c r="AC703" s="4" t="s">
        <v>50</v>
      </c>
      <c r="AD703" s="4"/>
      <c r="AE703" s="4"/>
      <c r="AF703" s="4"/>
      <c r="AG703" s="29" t="s">
        <v>1390</v>
      </c>
      <c r="AH703" s="308" t="b">
        <f t="shared" si="10"/>
        <v>0</v>
      </c>
    </row>
    <row r="704" s="356" customFormat="1" ht="96" spans="1:34">
      <c r="A704" s="28">
        <v>701</v>
      </c>
      <c r="B704" s="168" t="s">
        <v>34</v>
      </c>
      <c r="C704" s="168" t="s">
        <v>35</v>
      </c>
      <c r="D704" s="395" t="s">
        <v>228</v>
      </c>
      <c r="E704" s="395" t="s">
        <v>275</v>
      </c>
      <c r="F704" s="395" t="s">
        <v>1627</v>
      </c>
      <c r="G704" s="395" t="s">
        <v>51</v>
      </c>
      <c r="H704" s="395" t="s">
        <v>1634</v>
      </c>
      <c r="I704" s="465"/>
      <c r="J704" s="465"/>
      <c r="K704" s="465"/>
      <c r="L704" s="465">
        <v>38</v>
      </c>
      <c r="M704" s="569">
        <v>45108</v>
      </c>
      <c r="N704" s="502" t="s">
        <v>165</v>
      </c>
      <c r="O704" s="28" t="s">
        <v>42</v>
      </c>
      <c r="P704" s="28" t="s">
        <v>43</v>
      </c>
      <c r="Q704" s="28" t="s">
        <v>991</v>
      </c>
      <c r="R704" s="28" t="s">
        <v>1635</v>
      </c>
      <c r="S704" s="28" t="s">
        <v>993</v>
      </c>
      <c r="T704" s="30">
        <v>38</v>
      </c>
      <c r="U704" s="4" t="s">
        <v>1629</v>
      </c>
      <c r="V704" s="4" t="s">
        <v>1630</v>
      </c>
      <c r="W704" s="15">
        <v>38</v>
      </c>
      <c r="X704" s="15">
        <v>38</v>
      </c>
      <c r="Y704" s="22">
        <v>1</v>
      </c>
      <c r="Z704" s="22">
        <v>1</v>
      </c>
      <c r="AA704" s="191"/>
      <c r="AB704" s="4" t="s">
        <v>1636</v>
      </c>
      <c r="AC704" s="4" t="s">
        <v>50</v>
      </c>
      <c r="AD704" s="4"/>
      <c r="AE704" s="4"/>
      <c r="AF704" s="4"/>
      <c r="AG704" s="29" t="s">
        <v>1390</v>
      </c>
      <c r="AH704" s="308" t="b">
        <f t="shared" si="10"/>
        <v>0</v>
      </c>
    </row>
    <row r="705" s="356" customFormat="1" ht="24" spans="1:34">
      <c r="A705" s="28">
        <v>702</v>
      </c>
      <c r="B705" s="168" t="s">
        <v>34</v>
      </c>
      <c r="C705" s="168" t="s">
        <v>35</v>
      </c>
      <c r="D705" s="395" t="s">
        <v>228</v>
      </c>
      <c r="E705" s="395" t="s">
        <v>275</v>
      </c>
      <c r="F705" s="395" t="s">
        <v>1627</v>
      </c>
      <c r="G705" s="395" t="s">
        <v>174</v>
      </c>
      <c r="H705" s="395" t="s">
        <v>1637</v>
      </c>
      <c r="I705" s="465">
        <v>7</v>
      </c>
      <c r="J705" s="465">
        <v>21</v>
      </c>
      <c r="K705" s="465">
        <v>1</v>
      </c>
      <c r="L705" s="465"/>
      <c r="M705" s="569">
        <v>45108</v>
      </c>
      <c r="N705" s="502" t="s">
        <v>165</v>
      </c>
      <c r="O705" s="28" t="s">
        <v>42</v>
      </c>
      <c r="P705" s="28" t="s">
        <v>43</v>
      </c>
      <c r="Q705" s="28" t="s">
        <v>991</v>
      </c>
      <c r="R705" s="28" t="s">
        <v>1604</v>
      </c>
      <c r="S705" s="28" t="s">
        <v>993</v>
      </c>
      <c r="T705" s="30">
        <v>21</v>
      </c>
      <c r="U705" s="4" t="s">
        <v>1629</v>
      </c>
      <c r="V705" s="4" t="s">
        <v>1630</v>
      </c>
      <c r="W705" s="15">
        <v>21</v>
      </c>
      <c r="X705" s="15">
        <v>21</v>
      </c>
      <c r="Y705" s="22">
        <v>1</v>
      </c>
      <c r="Z705" s="22">
        <v>1</v>
      </c>
      <c r="AA705" s="191"/>
      <c r="AB705" s="4" t="s">
        <v>1638</v>
      </c>
      <c r="AC705" s="4" t="s">
        <v>50</v>
      </c>
      <c r="AD705" s="4"/>
      <c r="AE705" s="4"/>
      <c r="AF705" s="4"/>
      <c r="AG705" s="29" t="s">
        <v>1390</v>
      </c>
      <c r="AH705" s="308" t="b">
        <f t="shared" si="10"/>
        <v>0</v>
      </c>
    </row>
    <row r="706" s="356" customFormat="1" ht="24" spans="1:34">
      <c r="A706" s="28">
        <v>703</v>
      </c>
      <c r="B706" s="168" t="s">
        <v>34</v>
      </c>
      <c r="C706" s="168" t="s">
        <v>35</v>
      </c>
      <c r="D706" s="395" t="s">
        <v>228</v>
      </c>
      <c r="E706" s="395" t="s">
        <v>275</v>
      </c>
      <c r="F706" s="395" t="s">
        <v>1639</v>
      </c>
      <c r="G706" s="395" t="s">
        <v>39</v>
      </c>
      <c r="H706" s="465" t="s">
        <v>1640</v>
      </c>
      <c r="I706" s="465">
        <v>3</v>
      </c>
      <c r="J706" s="465">
        <v>18</v>
      </c>
      <c r="K706" s="465">
        <v>1</v>
      </c>
      <c r="L706" s="465"/>
      <c r="M706" s="569">
        <v>45108</v>
      </c>
      <c r="N706" s="502" t="s">
        <v>165</v>
      </c>
      <c r="O706" s="28" t="s">
        <v>42</v>
      </c>
      <c r="P706" s="28" t="s">
        <v>43</v>
      </c>
      <c r="Q706" s="28" t="s">
        <v>991</v>
      </c>
      <c r="R706" s="29" t="s">
        <v>1604</v>
      </c>
      <c r="S706" s="28" t="s">
        <v>993</v>
      </c>
      <c r="T706" s="30">
        <v>18</v>
      </c>
      <c r="U706" s="4" t="s">
        <v>1629</v>
      </c>
      <c r="V706" s="4" t="s">
        <v>1630</v>
      </c>
      <c r="W706" s="15">
        <v>18</v>
      </c>
      <c r="X706" s="15">
        <v>18</v>
      </c>
      <c r="Y706" s="22">
        <v>1</v>
      </c>
      <c r="Z706" s="22">
        <v>1</v>
      </c>
      <c r="AA706" s="191"/>
      <c r="AB706" s="4" t="s">
        <v>1641</v>
      </c>
      <c r="AC706" s="4" t="s">
        <v>50</v>
      </c>
      <c r="AD706" s="4"/>
      <c r="AE706" s="4"/>
      <c r="AF706" s="4"/>
      <c r="AG706" s="29" t="s">
        <v>1390</v>
      </c>
      <c r="AH706" s="308" t="b">
        <f t="shared" si="10"/>
        <v>0</v>
      </c>
    </row>
    <row r="707" s="356" customFormat="1" ht="24" spans="1:34">
      <c r="A707" s="28">
        <v>704</v>
      </c>
      <c r="B707" s="168" t="s">
        <v>34</v>
      </c>
      <c r="C707" s="168" t="s">
        <v>35</v>
      </c>
      <c r="D707" s="395" t="s">
        <v>228</v>
      </c>
      <c r="E707" s="395" t="s">
        <v>275</v>
      </c>
      <c r="F707" s="395" t="s">
        <v>1639</v>
      </c>
      <c r="G707" s="395" t="s">
        <v>51</v>
      </c>
      <c r="H707" s="395" t="s">
        <v>1642</v>
      </c>
      <c r="I707" s="465"/>
      <c r="J707" s="465"/>
      <c r="K707" s="465"/>
      <c r="L707" s="465">
        <v>6</v>
      </c>
      <c r="M707" s="569">
        <v>45108</v>
      </c>
      <c r="N707" s="502" t="s">
        <v>165</v>
      </c>
      <c r="O707" s="28" t="s">
        <v>42</v>
      </c>
      <c r="P707" s="28" t="s">
        <v>43</v>
      </c>
      <c r="Q707" s="28" t="s">
        <v>991</v>
      </c>
      <c r="R707" s="29" t="s">
        <v>1604</v>
      </c>
      <c r="S707" s="28" t="s">
        <v>993</v>
      </c>
      <c r="T707" s="30">
        <v>6</v>
      </c>
      <c r="U707" s="4" t="s">
        <v>1629</v>
      </c>
      <c r="V707" s="4" t="s">
        <v>1630</v>
      </c>
      <c r="W707" s="15">
        <v>6</v>
      </c>
      <c r="X707" s="15">
        <v>6</v>
      </c>
      <c r="Y707" s="22">
        <v>1</v>
      </c>
      <c r="Z707" s="22">
        <v>1</v>
      </c>
      <c r="AA707" s="191"/>
      <c r="AB707" s="4" t="s">
        <v>1643</v>
      </c>
      <c r="AC707" s="4" t="s">
        <v>50</v>
      </c>
      <c r="AD707" s="4"/>
      <c r="AE707" s="4"/>
      <c r="AF707" s="4"/>
      <c r="AG707" s="29" t="s">
        <v>1390</v>
      </c>
      <c r="AH707" s="308" t="b">
        <f t="shared" si="10"/>
        <v>0</v>
      </c>
    </row>
    <row r="708" s="356" customFormat="1" ht="24" spans="1:34">
      <c r="A708" s="28">
        <v>705</v>
      </c>
      <c r="B708" s="168" t="s">
        <v>34</v>
      </c>
      <c r="C708" s="168" t="s">
        <v>35</v>
      </c>
      <c r="D708" s="395" t="s">
        <v>228</v>
      </c>
      <c r="E708" s="395" t="s">
        <v>108</v>
      </c>
      <c r="F708" s="395" t="s">
        <v>1644</v>
      </c>
      <c r="G708" s="395" t="s">
        <v>170</v>
      </c>
      <c r="H708" s="395" t="s">
        <v>1645</v>
      </c>
      <c r="I708" s="465">
        <v>1</v>
      </c>
      <c r="J708" s="465">
        <v>3</v>
      </c>
      <c r="K708" s="465">
        <v>19</v>
      </c>
      <c r="L708" s="465"/>
      <c r="M708" s="568">
        <v>45047</v>
      </c>
      <c r="N708" s="502" t="s">
        <v>304</v>
      </c>
      <c r="O708" s="28" t="s">
        <v>42</v>
      </c>
      <c r="P708" s="28" t="s">
        <v>43</v>
      </c>
      <c r="Q708" s="28" t="s">
        <v>991</v>
      </c>
      <c r="R708" s="29" t="s">
        <v>1646</v>
      </c>
      <c r="S708" s="28" t="s">
        <v>993</v>
      </c>
      <c r="T708" s="30">
        <v>3</v>
      </c>
      <c r="U708" s="4" t="s">
        <v>1647</v>
      </c>
      <c r="V708" s="4" t="s">
        <v>1648</v>
      </c>
      <c r="W708" s="15">
        <v>3</v>
      </c>
      <c r="X708" s="15">
        <v>3</v>
      </c>
      <c r="Y708" s="22">
        <v>1</v>
      </c>
      <c r="Z708" s="22">
        <v>1</v>
      </c>
      <c r="AA708" s="191"/>
      <c r="AB708" s="4" t="s">
        <v>1649</v>
      </c>
      <c r="AC708" s="4" t="s">
        <v>50</v>
      </c>
      <c r="AD708" s="4"/>
      <c r="AE708" s="4"/>
      <c r="AF708" s="4"/>
      <c r="AG708" s="29" t="s">
        <v>1390</v>
      </c>
      <c r="AH708" s="308" t="b">
        <f t="shared" ref="AH708:AH771" si="11">IF(N708="2023年01月","2023年01月31日",IF(N708="2023年02月","2023年02月28日",IF(N708="2023年3月","2023年3月31日",IF(N708="2023年4月","2023年4月30日",IF(N708="2023年5月","2023年5月31日",IF(N708="2023年6月","2023年6月30日",IF(N708="2023年7月","2023年7月31日",IF(N708="2023年8月","2023年8月31日",IF(N708="2023年9月","2023年9月30日",IF(N708="2023年10月","2023年10月31日",IF(N708="2023年11月","2023年11月30日",IF(N708="2023年12月","2023年12月31日"))))))))))))</f>
        <v>0</v>
      </c>
    </row>
    <row r="709" s="356" customFormat="1" ht="48" spans="1:34">
      <c r="A709" s="28">
        <v>706</v>
      </c>
      <c r="B709" s="168" t="s">
        <v>34</v>
      </c>
      <c r="C709" s="168" t="s">
        <v>35</v>
      </c>
      <c r="D709" s="395" t="s">
        <v>228</v>
      </c>
      <c r="E709" s="395" t="s">
        <v>108</v>
      </c>
      <c r="F709" s="395" t="s">
        <v>1644</v>
      </c>
      <c r="G709" s="395" t="s">
        <v>51</v>
      </c>
      <c r="H709" s="395" t="s">
        <v>1650</v>
      </c>
      <c r="I709" s="465"/>
      <c r="J709" s="465"/>
      <c r="K709" s="465"/>
      <c r="L709" s="465">
        <v>18</v>
      </c>
      <c r="M709" s="568">
        <v>45047</v>
      </c>
      <c r="N709" s="502" t="s">
        <v>304</v>
      </c>
      <c r="O709" s="28" t="s">
        <v>42</v>
      </c>
      <c r="P709" s="28" t="s">
        <v>43</v>
      </c>
      <c r="Q709" s="28" t="s">
        <v>991</v>
      </c>
      <c r="R709" s="29" t="s">
        <v>1646</v>
      </c>
      <c r="S709" s="28" t="s">
        <v>993</v>
      </c>
      <c r="T709" s="30">
        <v>18</v>
      </c>
      <c r="U709" s="4" t="s">
        <v>1647</v>
      </c>
      <c r="V709" s="4" t="s">
        <v>1648</v>
      </c>
      <c r="W709" s="15">
        <v>18</v>
      </c>
      <c r="X709" s="15">
        <v>18</v>
      </c>
      <c r="Y709" s="22">
        <v>1</v>
      </c>
      <c r="Z709" s="22">
        <v>1</v>
      </c>
      <c r="AA709" s="191"/>
      <c r="AB709" s="4" t="s">
        <v>1596</v>
      </c>
      <c r="AC709" s="4" t="s">
        <v>50</v>
      </c>
      <c r="AD709" s="4"/>
      <c r="AE709" s="4"/>
      <c r="AF709" s="4"/>
      <c r="AG709" s="29" t="s">
        <v>1390</v>
      </c>
      <c r="AH709" s="308" t="b">
        <f t="shared" si="11"/>
        <v>0</v>
      </c>
    </row>
    <row r="710" s="356" customFormat="1" ht="24" spans="1:34">
      <c r="A710" s="28">
        <v>707</v>
      </c>
      <c r="B710" s="168" t="s">
        <v>34</v>
      </c>
      <c r="C710" s="168" t="s">
        <v>35</v>
      </c>
      <c r="D710" s="395" t="s">
        <v>228</v>
      </c>
      <c r="E710" s="395" t="s">
        <v>108</v>
      </c>
      <c r="F710" s="395" t="s">
        <v>1651</v>
      </c>
      <c r="G710" s="395" t="s">
        <v>170</v>
      </c>
      <c r="H710" s="395" t="s">
        <v>1652</v>
      </c>
      <c r="I710" s="465">
        <v>1</v>
      </c>
      <c r="J710" s="465">
        <v>3</v>
      </c>
      <c r="K710" s="465">
        <v>4</v>
      </c>
      <c r="L710" s="465"/>
      <c r="M710" s="568">
        <v>45047</v>
      </c>
      <c r="N710" s="502" t="s">
        <v>304</v>
      </c>
      <c r="O710" s="28" t="s">
        <v>42</v>
      </c>
      <c r="P710" s="28" t="s">
        <v>43</v>
      </c>
      <c r="Q710" s="28" t="s">
        <v>991</v>
      </c>
      <c r="R710" s="29" t="s">
        <v>1646</v>
      </c>
      <c r="S710" s="28" t="s">
        <v>993</v>
      </c>
      <c r="T710" s="30">
        <v>3</v>
      </c>
      <c r="U710" s="476">
        <v>45072.40625</v>
      </c>
      <c r="V710" s="476">
        <v>45072.7291666667</v>
      </c>
      <c r="W710" s="15">
        <v>3</v>
      </c>
      <c r="X710" s="15">
        <v>3</v>
      </c>
      <c r="Y710" s="22">
        <v>1</v>
      </c>
      <c r="Z710" s="22">
        <v>1</v>
      </c>
      <c r="AA710" s="191"/>
      <c r="AB710" s="4" t="s">
        <v>1598</v>
      </c>
      <c r="AC710" s="4" t="s">
        <v>50</v>
      </c>
      <c r="AD710" s="4"/>
      <c r="AE710" s="4"/>
      <c r="AF710" s="4"/>
      <c r="AG710" s="29" t="s">
        <v>1390</v>
      </c>
      <c r="AH710" s="308" t="b">
        <f t="shared" si="11"/>
        <v>0</v>
      </c>
    </row>
    <row r="711" s="356" customFormat="1" ht="48" spans="1:34">
      <c r="A711" s="28">
        <v>708</v>
      </c>
      <c r="B711" s="168" t="s">
        <v>34</v>
      </c>
      <c r="C711" s="168" t="s">
        <v>35</v>
      </c>
      <c r="D711" s="395" t="s">
        <v>228</v>
      </c>
      <c r="E711" s="395" t="s">
        <v>108</v>
      </c>
      <c r="F711" s="395" t="s">
        <v>1651</v>
      </c>
      <c r="G711" s="395" t="s">
        <v>51</v>
      </c>
      <c r="H711" s="395" t="s">
        <v>1653</v>
      </c>
      <c r="I711" s="465"/>
      <c r="J711" s="465"/>
      <c r="K711" s="465"/>
      <c r="L711" s="465">
        <v>12</v>
      </c>
      <c r="M711" s="568">
        <v>45047</v>
      </c>
      <c r="N711" s="502" t="s">
        <v>304</v>
      </c>
      <c r="O711" s="28" t="s">
        <v>42</v>
      </c>
      <c r="P711" s="28" t="s">
        <v>43</v>
      </c>
      <c r="Q711" s="28" t="s">
        <v>991</v>
      </c>
      <c r="R711" s="29" t="s">
        <v>1646</v>
      </c>
      <c r="S711" s="28" t="s">
        <v>993</v>
      </c>
      <c r="T711" s="30">
        <v>12</v>
      </c>
      <c r="U711" s="476">
        <v>45072.40625</v>
      </c>
      <c r="V711" s="476">
        <v>45072.7291666667</v>
      </c>
      <c r="W711" s="15">
        <v>12</v>
      </c>
      <c r="X711" s="15">
        <v>12</v>
      </c>
      <c r="Y711" s="22">
        <v>1</v>
      </c>
      <c r="Z711" s="22">
        <v>1</v>
      </c>
      <c r="AA711" s="191"/>
      <c r="AB711" s="4" t="s">
        <v>1654</v>
      </c>
      <c r="AC711" s="4" t="s">
        <v>50</v>
      </c>
      <c r="AD711" s="4"/>
      <c r="AE711" s="4"/>
      <c r="AF711" s="4"/>
      <c r="AG711" s="29" t="s">
        <v>1390</v>
      </c>
      <c r="AH711" s="308" t="b">
        <f t="shared" si="11"/>
        <v>0</v>
      </c>
    </row>
    <row r="712" s="356" customFormat="1" ht="24" spans="1:34">
      <c r="A712" s="28">
        <v>709</v>
      </c>
      <c r="B712" s="168" t="s">
        <v>34</v>
      </c>
      <c r="C712" s="168" t="s">
        <v>35</v>
      </c>
      <c r="D712" s="395" t="s">
        <v>228</v>
      </c>
      <c r="E712" s="395" t="s">
        <v>108</v>
      </c>
      <c r="F712" s="395" t="s">
        <v>1655</v>
      </c>
      <c r="G712" s="395" t="s">
        <v>39</v>
      </c>
      <c r="H712" s="395" t="s">
        <v>1656</v>
      </c>
      <c r="I712" s="465">
        <v>14</v>
      </c>
      <c r="J712" s="465">
        <v>69</v>
      </c>
      <c r="K712" s="465">
        <v>3</v>
      </c>
      <c r="L712" s="465"/>
      <c r="M712" s="569">
        <v>45108</v>
      </c>
      <c r="N712" s="502" t="s">
        <v>165</v>
      </c>
      <c r="O712" s="28" t="s">
        <v>42</v>
      </c>
      <c r="P712" s="28" t="s">
        <v>43</v>
      </c>
      <c r="Q712" s="28" t="s">
        <v>991</v>
      </c>
      <c r="R712" s="28" t="s">
        <v>1604</v>
      </c>
      <c r="S712" s="28" t="s">
        <v>993</v>
      </c>
      <c r="T712" s="30">
        <v>69</v>
      </c>
      <c r="U712" s="4" t="s">
        <v>1594</v>
      </c>
      <c r="V712" s="4" t="s">
        <v>1595</v>
      </c>
      <c r="W712" s="15">
        <v>69</v>
      </c>
      <c r="X712" s="15">
        <v>69</v>
      </c>
      <c r="Y712" s="22">
        <v>1</v>
      </c>
      <c r="Z712" s="22">
        <v>1</v>
      </c>
      <c r="AA712" s="191"/>
      <c r="AB712" s="4" t="s">
        <v>1657</v>
      </c>
      <c r="AC712" s="4" t="s">
        <v>50</v>
      </c>
      <c r="AD712" s="4"/>
      <c r="AE712" s="4"/>
      <c r="AF712" s="4"/>
      <c r="AG712" s="29" t="s">
        <v>1390</v>
      </c>
      <c r="AH712" s="308" t="b">
        <f t="shared" si="11"/>
        <v>0</v>
      </c>
    </row>
    <row r="713" s="356" customFormat="1" ht="48" spans="1:34">
      <c r="A713" s="28">
        <v>710</v>
      </c>
      <c r="B713" s="168" t="s">
        <v>34</v>
      </c>
      <c r="C713" s="168" t="s">
        <v>35</v>
      </c>
      <c r="D713" s="395" t="s">
        <v>228</v>
      </c>
      <c r="E713" s="395" t="s">
        <v>108</v>
      </c>
      <c r="F713" s="395" t="s">
        <v>1655</v>
      </c>
      <c r="G713" s="395" t="s">
        <v>51</v>
      </c>
      <c r="H713" s="395" t="s">
        <v>1658</v>
      </c>
      <c r="I713" s="465"/>
      <c r="J713" s="465"/>
      <c r="K713" s="465"/>
      <c r="L713" s="465">
        <v>23</v>
      </c>
      <c r="M713" s="568">
        <v>45047</v>
      </c>
      <c r="N713" s="502" t="s">
        <v>304</v>
      </c>
      <c r="O713" s="28" t="s">
        <v>42</v>
      </c>
      <c r="P713" s="28" t="s">
        <v>43</v>
      </c>
      <c r="Q713" s="28" t="s">
        <v>991</v>
      </c>
      <c r="R713" s="28" t="s">
        <v>1635</v>
      </c>
      <c r="S713" s="28" t="s">
        <v>993</v>
      </c>
      <c r="T713" s="30">
        <v>23</v>
      </c>
      <c r="U713" s="4" t="s">
        <v>1594</v>
      </c>
      <c r="V713" s="4" t="s">
        <v>1595</v>
      </c>
      <c r="W713" s="15">
        <v>23</v>
      </c>
      <c r="X713" s="15">
        <v>23</v>
      </c>
      <c r="Y713" s="22">
        <v>1</v>
      </c>
      <c r="Z713" s="22">
        <v>1</v>
      </c>
      <c r="AA713" s="191"/>
      <c r="AB713" s="4" t="s">
        <v>1659</v>
      </c>
      <c r="AC713" s="4" t="s">
        <v>50</v>
      </c>
      <c r="AD713" s="4"/>
      <c r="AE713" s="4"/>
      <c r="AF713" s="4"/>
      <c r="AG713" s="29" t="s">
        <v>1390</v>
      </c>
      <c r="AH713" s="308" t="b">
        <f t="shared" si="11"/>
        <v>0</v>
      </c>
    </row>
    <row r="714" s="356" customFormat="1" ht="24" spans="1:34">
      <c r="A714" s="28">
        <v>711</v>
      </c>
      <c r="B714" s="168" t="s">
        <v>34</v>
      </c>
      <c r="C714" s="168" t="s">
        <v>35</v>
      </c>
      <c r="D714" s="395" t="s">
        <v>228</v>
      </c>
      <c r="E714" s="395" t="s">
        <v>108</v>
      </c>
      <c r="F714" s="395" t="s">
        <v>1655</v>
      </c>
      <c r="G714" s="395" t="s">
        <v>174</v>
      </c>
      <c r="H714" s="395" t="s">
        <v>1660</v>
      </c>
      <c r="I714" s="465">
        <v>1</v>
      </c>
      <c r="J714" s="465">
        <v>3</v>
      </c>
      <c r="K714" s="465">
        <v>1</v>
      </c>
      <c r="L714" s="465"/>
      <c r="M714" s="568">
        <v>45078</v>
      </c>
      <c r="N714" s="502" t="s">
        <v>93</v>
      </c>
      <c r="O714" s="28" t="s">
        <v>42</v>
      </c>
      <c r="P714" s="28" t="s">
        <v>43</v>
      </c>
      <c r="Q714" s="28" t="s">
        <v>991</v>
      </c>
      <c r="R714" s="28" t="s">
        <v>1604</v>
      </c>
      <c r="S714" s="28" t="s">
        <v>993</v>
      </c>
      <c r="T714" s="30">
        <v>3</v>
      </c>
      <c r="U714" s="4" t="s">
        <v>1594</v>
      </c>
      <c r="V714" s="4" t="s">
        <v>1595</v>
      </c>
      <c r="W714" s="15">
        <v>3</v>
      </c>
      <c r="X714" s="15">
        <v>3</v>
      </c>
      <c r="Y714" s="22">
        <v>1</v>
      </c>
      <c r="Z714" s="22">
        <v>1</v>
      </c>
      <c r="AA714" s="191"/>
      <c r="AB714" s="4" t="s">
        <v>1661</v>
      </c>
      <c r="AC714" s="4" t="s">
        <v>50</v>
      </c>
      <c r="AD714" s="4"/>
      <c r="AE714" s="4"/>
      <c r="AF714" s="4"/>
      <c r="AG714" s="29" t="s">
        <v>1390</v>
      </c>
      <c r="AH714" s="308" t="b">
        <f t="shared" si="11"/>
        <v>0</v>
      </c>
    </row>
    <row r="715" s="356" customFormat="1" ht="36" spans="1:34">
      <c r="A715" s="28">
        <v>712</v>
      </c>
      <c r="B715" s="168" t="s">
        <v>34</v>
      </c>
      <c r="C715" s="168" t="s">
        <v>35</v>
      </c>
      <c r="D715" s="395" t="s">
        <v>228</v>
      </c>
      <c r="E715" s="395" t="s">
        <v>337</v>
      </c>
      <c r="F715" s="395" t="s">
        <v>1662</v>
      </c>
      <c r="G715" s="395" t="s">
        <v>39</v>
      </c>
      <c r="H715" s="395" t="s">
        <v>1663</v>
      </c>
      <c r="I715" s="465">
        <v>22</v>
      </c>
      <c r="J715" s="465">
        <v>81</v>
      </c>
      <c r="K715" s="465">
        <v>14</v>
      </c>
      <c r="L715" s="465"/>
      <c r="M715" s="569">
        <v>45108</v>
      </c>
      <c r="N715" s="502" t="s">
        <v>165</v>
      </c>
      <c r="O715" s="28" t="s">
        <v>42</v>
      </c>
      <c r="P715" s="28" t="s">
        <v>43</v>
      </c>
      <c r="Q715" s="28" t="s">
        <v>991</v>
      </c>
      <c r="R715" s="28" t="s">
        <v>1664</v>
      </c>
      <c r="S715" s="28" t="s">
        <v>993</v>
      </c>
      <c r="T715" s="30">
        <v>81</v>
      </c>
      <c r="U715" s="4" t="s">
        <v>1665</v>
      </c>
      <c r="V715" s="4" t="s">
        <v>1666</v>
      </c>
      <c r="W715" s="15">
        <v>81</v>
      </c>
      <c r="X715" s="15">
        <v>81</v>
      </c>
      <c r="Y715" s="22">
        <v>1</v>
      </c>
      <c r="Z715" s="22">
        <v>1</v>
      </c>
      <c r="AA715" s="191"/>
      <c r="AB715" s="4" t="s">
        <v>1667</v>
      </c>
      <c r="AC715" s="4" t="s">
        <v>50</v>
      </c>
      <c r="AD715" s="4"/>
      <c r="AE715" s="4"/>
      <c r="AF715" s="4"/>
      <c r="AG715" s="29" t="s">
        <v>1390</v>
      </c>
      <c r="AH715" s="308" t="b">
        <f t="shared" si="11"/>
        <v>0</v>
      </c>
    </row>
    <row r="716" s="356" customFormat="1" ht="24" spans="1:34">
      <c r="A716" s="28">
        <v>713</v>
      </c>
      <c r="B716" s="168" t="s">
        <v>34</v>
      </c>
      <c r="C716" s="168" t="s">
        <v>35</v>
      </c>
      <c r="D716" s="395" t="s">
        <v>228</v>
      </c>
      <c r="E716" s="395" t="s">
        <v>337</v>
      </c>
      <c r="F716" s="395" t="s">
        <v>1662</v>
      </c>
      <c r="G716" s="395" t="s">
        <v>170</v>
      </c>
      <c r="H716" s="395" t="s">
        <v>1668</v>
      </c>
      <c r="I716" s="465">
        <v>1</v>
      </c>
      <c r="J716" s="465">
        <v>3</v>
      </c>
      <c r="K716" s="465">
        <v>13</v>
      </c>
      <c r="L716" s="465"/>
      <c r="M716" s="568">
        <v>45047</v>
      </c>
      <c r="N716" s="502" t="s">
        <v>304</v>
      </c>
      <c r="O716" s="28" t="s">
        <v>42</v>
      </c>
      <c r="P716" s="28" t="s">
        <v>43</v>
      </c>
      <c r="Q716" s="28" t="s">
        <v>991</v>
      </c>
      <c r="R716" s="29" t="s">
        <v>1441</v>
      </c>
      <c r="S716" s="28" t="s">
        <v>993</v>
      </c>
      <c r="T716" s="30">
        <v>3</v>
      </c>
      <c r="U716" s="4" t="s">
        <v>1665</v>
      </c>
      <c r="V716" s="4" t="s">
        <v>1666</v>
      </c>
      <c r="W716" s="15">
        <v>3</v>
      </c>
      <c r="X716" s="15">
        <v>3</v>
      </c>
      <c r="Y716" s="22">
        <v>1</v>
      </c>
      <c r="Z716" s="22">
        <v>1</v>
      </c>
      <c r="AA716" s="191"/>
      <c r="AB716" s="4" t="s">
        <v>1661</v>
      </c>
      <c r="AC716" s="4" t="s">
        <v>50</v>
      </c>
      <c r="AD716" s="4"/>
      <c r="AE716" s="4"/>
      <c r="AF716" s="4" t="s">
        <v>1527</v>
      </c>
      <c r="AG716" s="29" t="s">
        <v>1390</v>
      </c>
      <c r="AH716" s="308" t="b">
        <f t="shared" si="11"/>
        <v>0</v>
      </c>
    </row>
    <row r="717" s="356" customFormat="1" ht="60" spans="1:34">
      <c r="A717" s="28">
        <v>714</v>
      </c>
      <c r="B717" s="168" t="s">
        <v>34</v>
      </c>
      <c r="C717" s="168" t="s">
        <v>35</v>
      </c>
      <c r="D717" s="395" t="s">
        <v>228</v>
      </c>
      <c r="E717" s="395" t="s">
        <v>337</v>
      </c>
      <c r="F717" s="395" t="s">
        <v>1662</v>
      </c>
      <c r="G717" s="395" t="s">
        <v>51</v>
      </c>
      <c r="H717" s="395" t="s">
        <v>1669</v>
      </c>
      <c r="I717" s="465"/>
      <c r="J717" s="465"/>
      <c r="K717" s="465"/>
      <c r="L717" s="465">
        <v>37</v>
      </c>
      <c r="M717" s="568">
        <v>45047</v>
      </c>
      <c r="N717" s="502" t="s">
        <v>304</v>
      </c>
      <c r="O717" s="28" t="s">
        <v>42</v>
      </c>
      <c r="P717" s="28" t="s">
        <v>43</v>
      </c>
      <c r="Q717" s="28" t="s">
        <v>991</v>
      </c>
      <c r="R717" s="28" t="s">
        <v>1670</v>
      </c>
      <c r="S717" s="28" t="s">
        <v>993</v>
      </c>
      <c r="T717" s="30">
        <v>37</v>
      </c>
      <c r="U717" s="4" t="s">
        <v>1671</v>
      </c>
      <c r="V717" s="4" t="s">
        <v>1672</v>
      </c>
      <c r="W717" s="15">
        <v>37</v>
      </c>
      <c r="X717" s="15">
        <v>37</v>
      </c>
      <c r="Y717" s="22">
        <v>1</v>
      </c>
      <c r="Z717" s="22">
        <v>1</v>
      </c>
      <c r="AA717" s="191"/>
      <c r="AB717" s="4" t="s">
        <v>1667</v>
      </c>
      <c r="AC717" s="4" t="s">
        <v>50</v>
      </c>
      <c r="AD717" s="4"/>
      <c r="AE717" s="4"/>
      <c r="AF717" s="4" t="s">
        <v>1527</v>
      </c>
      <c r="AG717" s="29" t="s">
        <v>1390</v>
      </c>
      <c r="AH717" s="308" t="b">
        <f t="shared" si="11"/>
        <v>0</v>
      </c>
    </row>
    <row r="718" s="356" customFormat="1" ht="24" spans="1:34">
      <c r="A718" s="28">
        <v>715</v>
      </c>
      <c r="B718" s="168" t="s">
        <v>34</v>
      </c>
      <c r="C718" s="168" t="s">
        <v>35</v>
      </c>
      <c r="D718" s="395" t="s">
        <v>228</v>
      </c>
      <c r="E718" s="395" t="s">
        <v>337</v>
      </c>
      <c r="F718" s="395" t="s">
        <v>1662</v>
      </c>
      <c r="G718" s="395" t="s">
        <v>174</v>
      </c>
      <c r="H718" s="395" t="s">
        <v>1673</v>
      </c>
      <c r="I718" s="465">
        <v>3</v>
      </c>
      <c r="J718" s="465">
        <v>9</v>
      </c>
      <c r="K718" s="465">
        <v>8</v>
      </c>
      <c r="L718" s="465"/>
      <c r="M718" s="568">
        <v>45047</v>
      </c>
      <c r="N718" s="502" t="s">
        <v>304</v>
      </c>
      <c r="O718" s="28" t="s">
        <v>42</v>
      </c>
      <c r="P718" s="28" t="s">
        <v>43</v>
      </c>
      <c r="Q718" s="28" t="s">
        <v>991</v>
      </c>
      <c r="R718" s="29" t="s">
        <v>1664</v>
      </c>
      <c r="S718" s="28" t="s">
        <v>993</v>
      </c>
      <c r="T718" s="30">
        <v>9</v>
      </c>
      <c r="U718" s="4" t="s">
        <v>1665</v>
      </c>
      <c r="V718" s="4" t="s">
        <v>1666</v>
      </c>
      <c r="W718" s="15">
        <v>9</v>
      </c>
      <c r="X718" s="15">
        <v>9</v>
      </c>
      <c r="Y718" s="22">
        <v>1</v>
      </c>
      <c r="Z718" s="22">
        <v>1</v>
      </c>
      <c r="AA718" s="191"/>
      <c r="AB718" s="4" t="s">
        <v>1674</v>
      </c>
      <c r="AC718" s="4" t="s">
        <v>50</v>
      </c>
      <c r="AD718" s="4"/>
      <c r="AE718" s="4"/>
      <c r="AF718" s="4" t="s">
        <v>1527</v>
      </c>
      <c r="AG718" s="29" t="s">
        <v>1390</v>
      </c>
      <c r="AH718" s="308" t="b">
        <f t="shared" si="11"/>
        <v>0</v>
      </c>
    </row>
    <row r="719" s="356" customFormat="1" ht="24" spans="1:34">
      <c r="A719" s="28">
        <v>716</v>
      </c>
      <c r="B719" s="168" t="s">
        <v>34</v>
      </c>
      <c r="C719" s="168" t="s">
        <v>35</v>
      </c>
      <c r="D719" s="395" t="s">
        <v>228</v>
      </c>
      <c r="E719" s="395" t="s">
        <v>337</v>
      </c>
      <c r="F719" s="395" t="s">
        <v>1675</v>
      </c>
      <c r="G719" s="395" t="s">
        <v>39</v>
      </c>
      <c r="H719" s="395" t="s">
        <v>1676</v>
      </c>
      <c r="I719" s="465">
        <v>12</v>
      </c>
      <c r="J719" s="465">
        <v>57</v>
      </c>
      <c r="K719" s="465">
        <v>6</v>
      </c>
      <c r="L719" s="465"/>
      <c r="M719" s="569">
        <v>45108</v>
      </c>
      <c r="N719" s="502" t="s">
        <v>165</v>
      </c>
      <c r="O719" s="28" t="s">
        <v>42</v>
      </c>
      <c r="P719" s="28" t="s">
        <v>43</v>
      </c>
      <c r="Q719" s="28" t="s">
        <v>991</v>
      </c>
      <c r="R719" s="29" t="s">
        <v>1664</v>
      </c>
      <c r="S719" s="28" t="s">
        <v>993</v>
      </c>
      <c r="T719" s="30">
        <v>57</v>
      </c>
      <c r="U719" s="4" t="s">
        <v>1665</v>
      </c>
      <c r="V719" s="4" t="s">
        <v>1666</v>
      </c>
      <c r="W719" s="15">
        <v>57</v>
      </c>
      <c r="X719" s="15">
        <v>57</v>
      </c>
      <c r="Y719" s="22">
        <v>1</v>
      </c>
      <c r="Z719" s="22">
        <v>1</v>
      </c>
      <c r="AA719" s="191"/>
      <c r="AB719" s="4" t="s">
        <v>1677</v>
      </c>
      <c r="AC719" s="4" t="s">
        <v>50</v>
      </c>
      <c r="AD719" s="4"/>
      <c r="AE719" s="4"/>
      <c r="AF719" s="4"/>
      <c r="AG719" s="29" t="s">
        <v>1390</v>
      </c>
      <c r="AH719" s="308" t="b">
        <f t="shared" si="11"/>
        <v>0</v>
      </c>
    </row>
    <row r="720" s="356" customFormat="1" ht="24" spans="1:34">
      <c r="A720" s="28">
        <v>717</v>
      </c>
      <c r="B720" s="168" t="s">
        <v>34</v>
      </c>
      <c r="C720" s="168" t="s">
        <v>35</v>
      </c>
      <c r="D720" s="395" t="s">
        <v>228</v>
      </c>
      <c r="E720" s="395" t="s">
        <v>337</v>
      </c>
      <c r="F720" s="395" t="s">
        <v>1675</v>
      </c>
      <c r="G720" s="395" t="s">
        <v>51</v>
      </c>
      <c r="H720" s="395" t="s">
        <v>1678</v>
      </c>
      <c r="I720" s="465"/>
      <c r="J720" s="465"/>
      <c r="K720" s="465"/>
      <c r="L720" s="465">
        <v>5</v>
      </c>
      <c r="M720" s="568">
        <v>45047</v>
      </c>
      <c r="N720" s="502" t="s">
        <v>304</v>
      </c>
      <c r="O720" s="28" t="s">
        <v>42</v>
      </c>
      <c r="P720" s="28" t="s">
        <v>43</v>
      </c>
      <c r="Q720" s="28" t="s">
        <v>991</v>
      </c>
      <c r="R720" s="29" t="s">
        <v>1664</v>
      </c>
      <c r="S720" s="28" t="s">
        <v>993</v>
      </c>
      <c r="T720" s="30">
        <v>5</v>
      </c>
      <c r="U720" s="4" t="s">
        <v>1671</v>
      </c>
      <c r="V720" s="4" t="s">
        <v>1672</v>
      </c>
      <c r="W720" s="15">
        <v>5</v>
      </c>
      <c r="X720" s="15">
        <v>5</v>
      </c>
      <c r="Y720" s="22">
        <v>1</v>
      </c>
      <c r="Z720" s="22">
        <v>1</v>
      </c>
      <c r="AA720" s="191"/>
      <c r="AB720" s="4" t="s">
        <v>1679</v>
      </c>
      <c r="AC720" s="4" t="s">
        <v>50</v>
      </c>
      <c r="AD720" s="4"/>
      <c r="AE720" s="4"/>
      <c r="AF720" s="4" t="s">
        <v>1527</v>
      </c>
      <c r="AG720" s="29" t="s">
        <v>1390</v>
      </c>
      <c r="AH720" s="308" t="b">
        <f t="shared" si="11"/>
        <v>0</v>
      </c>
    </row>
    <row r="721" s="356" customFormat="1" ht="36" spans="1:34">
      <c r="A721" s="28">
        <v>718</v>
      </c>
      <c r="B721" s="168" t="s">
        <v>34</v>
      </c>
      <c r="C721" s="168" t="s">
        <v>35</v>
      </c>
      <c r="D721" s="395" t="s">
        <v>228</v>
      </c>
      <c r="E721" s="395" t="s">
        <v>108</v>
      </c>
      <c r="F721" s="395" t="s">
        <v>1680</v>
      </c>
      <c r="G721" s="395" t="s">
        <v>170</v>
      </c>
      <c r="H721" s="395" t="s">
        <v>1681</v>
      </c>
      <c r="I721" s="465">
        <v>1</v>
      </c>
      <c r="J721" s="465">
        <v>3</v>
      </c>
      <c r="K721" s="465">
        <v>19</v>
      </c>
      <c r="L721" s="465"/>
      <c r="M721" s="568">
        <v>45047</v>
      </c>
      <c r="N721" s="502" t="s">
        <v>304</v>
      </c>
      <c r="O721" s="28" t="s">
        <v>42</v>
      </c>
      <c r="P721" s="28" t="s">
        <v>43</v>
      </c>
      <c r="Q721" s="28" t="s">
        <v>991</v>
      </c>
      <c r="R721" s="28" t="s">
        <v>1682</v>
      </c>
      <c r="S721" s="28" t="s">
        <v>993</v>
      </c>
      <c r="T721" s="30">
        <v>3</v>
      </c>
      <c r="U721" s="476">
        <v>45071.5833333333</v>
      </c>
      <c r="V721" s="476">
        <v>45071.7083333333</v>
      </c>
      <c r="W721" s="15">
        <v>3</v>
      </c>
      <c r="X721" s="15">
        <v>3</v>
      </c>
      <c r="Y721" s="22">
        <v>1</v>
      </c>
      <c r="Z721" s="22">
        <v>1</v>
      </c>
      <c r="AA721" s="191"/>
      <c r="AB721" s="4" t="s">
        <v>1683</v>
      </c>
      <c r="AC721" s="4" t="s">
        <v>50</v>
      </c>
      <c r="AD721" s="4"/>
      <c r="AE721" s="4"/>
      <c r="AF721" s="4"/>
      <c r="AG721" s="29" t="s">
        <v>1390</v>
      </c>
      <c r="AH721" s="308" t="b">
        <f t="shared" si="11"/>
        <v>0</v>
      </c>
    </row>
    <row r="722" s="356" customFormat="1" ht="60" spans="1:34">
      <c r="A722" s="28">
        <v>719</v>
      </c>
      <c r="B722" s="168" t="s">
        <v>34</v>
      </c>
      <c r="C722" s="168" t="s">
        <v>35</v>
      </c>
      <c r="D722" s="395" t="s">
        <v>228</v>
      </c>
      <c r="E722" s="395" t="s">
        <v>108</v>
      </c>
      <c r="F722" s="395" t="s">
        <v>1680</v>
      </c>
      <c r="G722" s="395" t="s">
        <v>51</v>
      </c>
      <c r="H722" s="395" t="s">
        <v>1684</v>
      </c>
      <c r="I722" s="465"/>
      <c r="J722" s="465"/>
      <c r="K722" s="465"/>
      <c r="L722" s="465">
        <v>21</v>
      </c>
      <c r="M722" s="568">
        <v>45047</v>
      </c>
      <c r="N722" s="502" t="s">
        <v>304</v>
      </c>
      <c r="O722" s="28" t="s">
        <v>42</v>
      </c>
      <c r="P722" s="28" t="s">
        <v>43</v>
      </c>
      <c r="Q722" s="28" t="s">
        <v>991</v>
      </c>
      <c r="R722" s="28" t="s">
        <v>1682</v>
      </c>
      <c r="S722" s="28" t="s">
        <v>993</v>
      </c>
      <c r="T722" s="30">
        <v>21</v>
      </c>
      <c r="U722" s="476">
        <v>45071.5833333333</v>
      </c>
      <c r="V722" s="476">
        <v>45071.7083333333</v>
      </c>
      <c r="W722" s="15">
        <v>21</v>
      </c>
      <c r="X722" s="15">
        <v>21</v>
      </c>
      <c r="Y722" s="22">
        <v>1</v>
      </c>
      <c r="Z722" s="22">
        <v>1</v>
      </c>
      <c r="AA722" s="191"/>
      <c r="AB722" s="4" t="s">
        <v>1685</v>
      </c>
      <c r="AC722" s="4" t="s">
        <v>50</v>
      </c>
      <c r="AD722" s="4"/>
      <c r="AE722" s="4"/>
      <c r="AF722" s="4"/>
      <c r="AG722" s="29" t="s">
        <v>1390</v>
      </c>
      <c r="AH722" s="308" t="b">
        <f t="shared" si="11"/>
        <v>0</v>
      </c>
    </row>
    <row r="723" s="356" customFormat="1" ht="60" spans="1:34">
      <c r="A723" s="28">
        <v>720</v>
      </c>
      <c r="B723" s="168" t="s">
        <v>34</v>
      </c>
      <c r="C723" s="168" t="s">
        <v>35</v>
      </c>
      <c r="D723" s="395" t="s">
        <v>228</v>
      </c>
      <c r="E723" s="395" t="s">
        <v>337</v>
      </c>
      <c r="F723" s="395" t="s">
        <v>1686</v>
      </c>
      <c r="G723" s="395" t="s">
        <v>39</v>
      </c>
      <c r="H723" s="395" t="s">
        <v>1687</v>
      </c>
      <c r="I723" s="465">
        <v>35</v>
      </c>
      <c r="J723" s="465">
        <v>129</v>
      </c>
      <c r="K723" s="465">
        <v>12</v>
      </c>
      <c r="L723" s="465"/>
      <c r="M723" s="569">
        <v>45108</v>
      </c>
      <c r="N723" s="502" t="s">
        <v>165</v>
      </c>
      <c r="O723" s="28" t="s">
        <v>42</v>
      </c>
      <c r="P723" s="28" t="s">
        <v>43</v>
      </c>
      <c r="Q723" s="28" t="s">
        <v>991</v>
      </c>
      <c r="R723" s="29" t="s">
        <v>1562</v>
      </c>
      <c r="S723" s="28" t="s">
        <v>993</v>
      </c>
      <c r="T723" s="30">
        <v>129</v>
      </c>
      <c r="U723" s="4" t="s">
        <v>1688</v>
      </c>
      <c r="V723" s="4" t="s">
        <v>1689</v>
      </c>
      <c r="W723" s="15">
        <v>129</v>
      </c>
      <c r="X723" s="15">
        <v>129</v>
      </c>
      <c r="Y723" s="22">
        <v>1</v>
      </c>
      <c r="Z723" s="22">
        <v>1</v>
      </c>
      <c r="AA723" s="191"/>
      <c r="AB723" s="4" t="s">
        <v>1690</v>
      </c>
      <c r="AC723" s="4" t="s">
        <v>50</v>
      </c>
      <c r="AD723" s="4"/>
      <c r="AE723" s="4"/>
      <c r="AF723" s="4"/>
      <c r="AG723" s="29" t="s">
        <v>1390</v>
      </c>
      <c r="AH723" s="308" t="b">
        <f t="shared" si="11"/>
        <v>0</v>
      </c>
    </row>
    <row r="724" s="308" customFormat="1" ht="60" spans="1:34">
      <c r="A724" s="28">
        <v>721</v>
      </c>
      <c r="B724" s="168" t="s">
        <v>34</v>
      </c>
      <c r="C724" s="168" t="s">
        <v>35</v>
      </c>
      <c r="D724" s="395" t="s">
        <v>228</v>
      </c>
      <c r="E724" s="395" t="s">
        <v>337</v>
      </c>
      <c r="F724" s="395" t="s">
        <v>1686</v>
      </c>
      <c r="G724" s="395" t="s">
        <v>51</v>
      </c>
      <c r="H724" s="395" t="s">
        <v>1691</v>
      </c>
      <c r="I724" s="465"/>
      <c r="J724" s="465"/>
      <c r="K724" s="465"/>
      <c r="L724" s="465">
        <v>36</v>
      </c>
      <c r="M724" s="568">
        <v>45047</v>
      </c>
      <c r="N724" s="502" t="s">
        <v>304</v>
      </c>
      <c r="O724" s="28" t="s">
        <v>42</v>
      </c>
      <c r="P724" s="28" t="s">
        <v>43</v>
      </c>
      <c r="Q724" s="28" t="s">
        <v>991</v>
      </c>
      <c r="R724" s="29" t="s">
        <v>1562</v>
      </c>
      <c r="S724" s="28" t="s">
        <v>993</v>
      </c>
      <c r="T724" s="30">
        <v>36</v>
      </c>
      <c r="U724" s="4" t="s">
        <v>1692</v>
      </c>
      <c r="V724" s="4" t="s">
        <v>1693</v>
      </c>
      <c r="W724" s="15">
        <v>36</v>
      </c>
      <c r="X724" s="15">
        <v>36</v>
      </c>
      <c r="Y724" s="22">
        <v>1</v>
      </c>
      <c r="Z724" s="22">
        <v>1</v>
      </c>
      <c r="AA724" s="191"/>
      <c r="AB724" s="4" t="s">
        <v>1694</v>
      </c>
      <c r="AC724" s="4" t="s">
        <v>50</v>
      </c>
      <c r="AD724" s="4"/>
      <c r="AE724" s="4"/>
      <c r="AF724" s="570" t="s">
        <v>1527</v>
      </c>
      <c r="AG724" s="543"/>
      <c r="AH724" s="308" t="b">
        <f t="shared" si="11"/>
        <v>0</v>
      </c>
    </row>
    <row r="725" s="308" customFormat="1" ht="24" spans="1:34">
      <c r="A725" s="28">
        <v>722</v>
      </c>
      <c r="B725" s="168" t="s">
        <v>34</v>
      </c>
      <c r="C725" s="168" t="s">
        <v>35</v>
      </c>
      <c r="D725" s="395" t="s">
        <v>228</v>
      </c>
      <c r="E725" s="395" t="s">
        <v>337</v>
      </c>
      <c r="F725" s="395" t="s">
        <v>1686</v>
      </c>
      <c r="G725" s="395" t="s">
        <v>174</v>
      </c>
      <c r="H725" s="395" t="s">
        <v>1695</v>
      </c>
      <c r="I725" s="465">
        <v>2</v>
      </c>
      <c r="J725" s="465">
        <v>6</v>
      </c>
      <c r="K725" s="465">
        <v>12</v>
      </c>
      <c r="L725" s="465"/>
      <c r="M725" s="568">
        <v>45047</v>
      </c>
      <c r="N725" s="502" t="s">
        <v>304</v>
      </c>
      <c r="O725" s="28" t="s">
        <v>42</v>
      </c>
      <c r="P725" s="28" t="s">
        <v>43</v>
      </c>
      <c r="Q725" s="28" t="s">
        <v>991</v>
      </c>
      <c r="R725" s="29" t="s">
        <v>1562</v>
      </c>
      <c r="S725" s="28" t="s">
        <v>993</v>
      </c>
      <c r="T725" s="30">
        <v>6</v>
      </c>
      <c r="U725" s="4" t="s">
        <v>1688</v>
      </c>
      <c r="V725" s="4" t="s">
        <v>1689</v>
      </c>
      <c r="W725" s="15">
        <v>6</v>
      </c>
      <c r="X725" s="15">
        <v>6</v>
      </c>
      <c r="Y725" s="22">
        <v>1</v>
      </c>
      <c r="Z725" s="22">
        <v>1</v>
      </c>
      <c r="AA725" s="191"/>
      <c r="AB725" s="4" t="s">
        <v>1696</v>
      </c>
      <c r="AC725" s="4" t="s">
        <v>50</v>
      </c>
      <c r="AD725" s="4"/>
      <c r="AE725" s="4"/>
      <c r="AF725" s="570" t="s">
        <v>1527</v>
      </c>
      <c r="AG725" s="543"/>
      <c r="AH725" s="308" t="b">
        <f t="shared" si="11"/>
        <v>0</v>
      </c>
    </row>
    <row r="726" s="308" customFormat="1" ht="60" spans="1:34">
      <c r="A726" s="28">
        <v>723</v>
      </c>
      <c r="B726" s="168" t="s">
        <v>34</v>
      </c>
      <c r="C726" s="168" t="s">
        <v>35</v>
      </c>
      <c r="D726" s="395" t="s">
        <v>228</v>
      </c>
      <c r="E726" s="395" t="s">
        <v>337</v>
      </c>
      <c r="F726" s="395" t="s">
        <v>1697</v>
      </c>
      <c r="G726" s="395" t="s">
        <v>39</v>
      </c>
      <c r="H726" s="395" t="s">
        <v>1698</v>
      </c>
      <c r="I726" s="465">
        <v>34</v>
      </c>
      <c r="J726" s="465">
        <v>126</v>
      </c>
      <c r="K726" s="465">
        <v>12</v>
      </c>
      <c r="L726" s="465"/>
      <c r="M726" s="569">
        <v>45108</v>
      </c>
      <c r="N726" s="502" t="s">
        <v>165</v>
      </c>
      <c r="O726" s="28" t="s">
        <v>42</v>
      </c>
      <c r="P726" s="28" t="s">
        <v>43</v>
      </c>
      <c r="Q726" s="28" t="s">
        <v>991</v>
      </c>
      <c r="R726" s="29" t="s">
        <v>1562</v>
      </c>
      <c r="S726" s="28" t="s">
        <v>993</v>
      </c>
      <c r="T726" s="30">
        <v>126</v>
      </c>
      <c r="U726" s="4" t="s">
        <v>1688</v>
      </c>
      <c r="V726" s="4" t="s">
        <v>1689</v>
      </c>
      <c r="W726" s="15">
        <v>126</v>
      </c>
      <c r="X726" s="15">
        <v>126</v>
      </c>
      <c r="Y726" s="22">
        <v>1</v>
      </c>
      <c r="Z726" s="22">
        <v>1</v>
      </c>
      <c r="AA726" s="191"/>
      <c r="AB726" s="4" t="s">
        <v>1699</v>
      </c>
      <c r="AC726" s="4" t="s">
        <v>50</v>
      </c>
      <c r="AD726" s="4"/>
      <c r="AE726" s="4"/>
      <c r="AF726" s="207"/>
      <c r="AG726" s="543"/>
      <c r="AH726" s="308" t="b">
        <f t="shared" si="11"/>
        <v>0</v>
      </c>
    </row>
    <row r="727" s="308" customFormat="1" ht="60" spans="1:34">
      <c r="A727" s="28">
        <v>724</v>
      </c>
      <c r="B727" s="168" t="s">
        <v>34</v>
      </c>
      <c r="C727" s="168" t="s">
        <v>35</v>
      </c>
      <c r="D727" s="395" t="s">
        <v>228</v>
      </c>
      <c r="E727" s="395" t="s">
        <v>337</v>
      </c>
      <c r="F727" s="395" t="s">
        <v>1697</v>
      </c>
      <c r="G727" s="395" t="s">
        <v>51</v>
      </c>
      <c r="H727" s="395" t="s">
        <v>1691</v>
      </c>
      <c r="I727" s="465"/>
      <c r="J727" s="465"/>
      <c r="K727" s="465"/>
      <c r="L727" s="465">
        <v>36</v>
      </c>
      <c r="M727" s="568">
        <v>45078</v>
      </c>
      <c r="N727" s="502" t="s">
        <v>93</v>
      </c>
      <c r="O727" s="28" t="s">
        <v>42</v>
      </c>
      <c r="P727" s="28" t="s">
        <v>43</v>
      </c>
      <c r="Q727" s="28" t="s">
        <v>991</v>
      </c>
      <c r="R727" s="29" t="s">
        <v>1562</v>
      </c>
      <c r="S727" s="28" t="s">
        <v>993</v>
      </c>
      <c r="T727" s="30">
        <v>36</v>
      </c>
      <c r="U727" s="4" t="s">
        <v>1692</v>
      </c>
      <c r="V727" s="4" t="s">
        <v>1693</v>
      </c>
      <c r="W727" s="15">
        <v>36</v>
      </c>
      <c r="X727" s="15">
        <v>36</v>
      </c>
      <c r="Y727" s="22">
        <v>1</v>
      </c>
      <c r="Z727" s="22">
        <v>1</v>
      </c>
      <c r="AA727" s="191"/>
      <c r="AB727" s="4" t="s">
        <v>1700</v>
      </c>
      <c r="AC727" s="4" t="s">
        <v>50</v>
      </c>
      <c r="AD727" s="4"/>
      <c r="AE727" s="4"/>
      <c r="AF727" s="570" t="s">
        <v>997</v>
      </c>
      <c r="AG727" s="543"/>
      <c r="AH727" s="308" t="b">
        <f t="shared" si="11"/>
        <v>0</v>
      </c>
    </row>
    <row r="728" s="356" customFormat="1" ht="24" spans="1:34">
      <c r="A728" s="28">
        <v>725</v>
      </c>
      <c r="B728" s="168" t="s">
        <v>34</v>
      </c>
      <c r="C728" s="168" t="s">
        <v>35</v>
      </c>
      <c r="D728" s="395" t="s">
        <v>228</v>
      </c>
      <c r="E728" s="395" t="s">
        <v>337</v>
      </c>
      <c r="F728" s="395" t="s">
        <v>1697</v>
      </c>
      <c r="G728" s="395" t="s">
        <v>174</v>
      </c>
      <c r="H728" s="395" t="s">
        <v>1695</v>
      </c>
      <c r="I728" s="465">
        <v>2</v>
      </c>
      <c r="J728" s="465">
        <v>6</v>
      </c>
      <c r="K728" s="465">
        <v>12</v>
      </c>
      <c r="L728" s="465"/>
      <c r="M728" s="568">
        <v>45078</v>
      </c>
      <c r="N728" s="502" t="s">
        <v>93</v>
      </c>
      <c r="O728" s="28" t="s">
        <v>42</v>
      </c>
      <c r="P728" s="28" t="s">
        <v>43</v>
      </c>
      <c r="Q728" s="28" t="s">
        <v>991</v>
      </c>
      <c r="R728" s="29" t="s">
        <v>1562</v>
      </c>
      <c r="S728" s="28" t="s">
        <v>993</v>
      </c>
      <c r="T728" s="30">
        <v>6</v>
      </c>
      <c r="U728" s="4" t="s">
        <v>1688</v>
      </c>
      <c r="V728" s="4" t="s">
        <v>1689</v>
      </c>
      <c r="W728" s="15">
        <v>6</v>
      </c>
      <c r="X728" s="15">
        <v>6</v>
      </c>
      <c r="Y728" s="22">
        <v>1</v>
      </c>
      <c r="Z728" s="22">
        <v>1</v>
      </c>
      <c r="AA728" s="191"/>
      <c r="AB728" s="4" t="s">
        <v>1701</v>
      </c>
      <c r="AC728" s="4" t="s">
        <v>50</v>
      </c>
      <c r="AD728" s="4"/>
      <c r="AE728" s="4"/>
      <c r="AF728" s="571" t="s">
        <v>997</v>
      </c>
      <c r="AG728" s="543"/>
      <c r="AH728" s="308" t="b">
        <f t="shared" si="11"/>
        <v>0</v>
      </c>
    </row>
    <row r="729" s="356" customFormat="1" ht="24" spans="1:34">
      <c r="A729" s="28">
        <v>726</v>
      </c>
      <c r="B729" s="168" t="s">
        <v>34</v>
      </c>
      <c r="C729" s="168" t="s">
        <v>35</v>
      </c>
      <c r="D729" s="465" t="s">
        <v>228</v>
      </c>
      <c r="E729" s="395" t="s">
        <v>337</v>
      </c>
      <c r="F729" s="395" t="s">
        <v>1702</v>
      </c>
      <c r="G729" s="395" t="s">
        <v>39</v>
      </c>
      <c r="H729" s="395" t="s">
        <v>1703</v>
      </c>
      <c r="I729" s="465">
        <v>16</v>
      </c>
      <c r="J729" s="465">
        <v>54</v>
      </c>
      <c r="K729" s="465">
        <v>12</v>
      </c>
      <c r="L729" s="465"/>
      <c r="M729" s="569">
        <v>45108</v>
      </c>
      <c r="N729" s="502" t="s">
        <v>165</v>
      </c>
      <c r="O729" s="28" t="s">
        <v>42</v>
      </c>
      <c r="P729" s="28" t="s">
        <v>43</v>
      </c>
      <c r="Q729" s="28" t="s">
        <v>991</v>
      </c>
      <c r="R729" s="29" t="s">
        <v>1562</v>
      </c>
      <c r="S729" s="28" t="s">
        <v>993</v>
      </c>
      <c r="T729" s="30">
        <v>54</v>
      </c>
      <c r="U729" s="4" t="s">
        <v>1612</v>
      </c>
      <c r="V729" s="4" t="s">
        <v>1613</v>
      </c>
      <c r="W729" s="15">
        <v>54</v>
      </c>
      <c r="X729" s="15">
        <v>54</v>
      </c>
      <c r="Y729" s="22">
        <v>1</v>
      </c>
      <c r="Z729" s="22">
        <v>1</v>
      </c>
      <c r="AA729" s="191"/>
      <c r="AB729" s="4" t="s">
        <v>1704</v>
      </c>
      <c r="AC729" s="4" t="s">
        <v>50</v>
      </c>
      <c r="AD729" s="4"/>
      <c r="AE729" s="4"/>
      <c r="AF729" s="541"/>
      <c r="AG729" s="543"/>
      <c r="AH729" s="308" t="b">
        <f t="shared" si="11"/>
        <v>0</v>
      </c>
    </row>
    <row r="730" s="356" customFormat="1" ht="36" spans="1:34">
      <c r="A730" s="28">
        <v>727</v>
      </c>
      <c r="B730" s="168" t="s">
        <v>34</v>
      </c>
      <c r="C730" s="168" t="s">
        <v>35</v>
      </c>
      <c r="D730" s="465" t="s">
        <v>228</v>
      </c>
      <c r="E730" s="395" t="s">
        <v>337</v>
      </c>
      <c r="F730" s="395" t="s">
        <v>1702</v>
      </c>
      <c r="G730" s="395" t="s">
        <v>51</v>
      </c>
      <c r="H730" s="395" t="s">
        <v>1705</v>
      </c>
      <c r="I730" s="465"/>
      <c r="J730" s="465"/>
      <c r="K730" s="465"/>
      <c r="L730" s="465">
        <v>19</v>
      </c>
      <c r="M730" s="568">
        <v>45078</v>
      </c>
      <c r="N730" s="502" t="s">
        <v>93</v>
      </c>
      <c r="O730" s="28" t="s">
        <v>42</v>
      </c>
      <c r="P730" s="28" t="s">
        <v>43</v>
      </c>
      <c r="Q730" s="28" t="s">
        <v>991</v>
      </c>
      <c r="R730" s="29" t="s">
        <v>1562</v>
      </c>
      <c r="S730" s="28" t="s">
        <v>993</v>
      </c>
      <c r="T730" s="30">
        <v>19</v>
      </c>
      <c r="U730" s="4" t="s">
        <v>1612</v>
      </c>
      <c r="V730" s="4" t="s">
        <v>1613</v>
      </c>
      <c r="W730" s="15">
        <v>19</v>
      </c>
      <c r="X730" s="15">
        <v>19</v>
      </c>
      <c r="Y730" s="22">
        <v>1</v>
      </c>
      <c r="Z730" s="22">
        <v>1</v>
      </c>
      <c r="AA730" s="191"/>
      <c r="AB730" s="4" t="s">
        <v>1706</v>
      </c>
      <c r="AC730" s="4" t="s">
        <v>50</v>
      </c>
      <c r="AD730" s="4"/>
      <c r="AE730" s="4"/>
      <c r="AF730" s="571" t="s">
        <v>997</v>
      </c>
      <c r="AG730" s="543"/>
      <c r="AH730" s="308" t="b">
        <f t="shared" si="11"/>
        <v>0</v>
      </c>
    </row>
    <row r="731" s="356" customFormat="1" ht="36" spans="1:34">
      <c r="A731" s="28">
        <v>728</v>
      </c>
      <c r="B731" s="168" t="s">
        <v>34</v>
      </c>
      <c r="C731" s="168" t="s">
        <v>35</v>
      </c>
      <c r="D731" s="395" t="s">
        <v>228</v>
      </c>
      <c r="E731" s="395" t="s">
        <v>337</v>
      </c>
      <c r="F731" s="395" t="s">
        <v>1707</v>
      </c>
      <c r="G731" s="395" t="s">
        <v>39</v>
      </c>
      <c r="H731" s="395" t="s">
        <v>1708</v>
      </c>
      <c r="I731" s="465">
        <v>24</v>
      </c>
      <c r="J731" s="465">
        <v>129</v>
      </c>
      <c r="K731" s="465">
        <v>14</v>
      </c>
      <c r="L731" s="465"/>
      <c r="M731" s="569">
        <v>45108</v>
      </c>
      <c r="N731" s="502" t="s">
        <v>165</v>
      </c>
      <c r="O731" s="28" t="s">
        <v>42</v>
      </c>
      <c r="P731" s="28" t="s">
        <v>43</v>
      </c>
      <c r="Q731" s="28" t="s">
        <v>991</v>
      </c>
      <c r="R731" s="29" t="s">
        <v>1664</v>
      </c>
      <c r="S731" s="28" t="s">
        <v>993</v>
      </c>
      <c r="T731" s="30">
        <v>129</v>
      </c>
      <c r="U731" s="4" t="s">
        <v>1665</v>
      </c>
      <c r="V731" s="4" t="s">
        <v>1666</v>
      </c>
      <c r="W731" s="15">
        <v>129</v>
      </c>
      <c r="X731" s="15">
        <v>129</v>
      </c>
      <c r="Y731" s="22">
        <v>1</v>
      </c>
      <c r="Z731" s="22">
        <v>1</v>
      </c>
      <c r="AA731" s="191"/>
      <c r="AB731" s="4" t="s">
        <v>1709</v>
      </c>
      <c r="AC731" s="4" t="s">
        <v>50</v>
      </c>
      <c r="AD731" s="4"/>
      <c r="AE731" s="4"/>
      <c r="AF731" s="541"/>
      <c r="AG731" s="543"/>
      <c r="AH731" s="308" t="b">
        <f t="shared" si="11"/>
        <v>0</v>
      </c>
    </row>
    <row r="732" s="356" customFormat="1" ht="36" spans="1:34">
      <c r="A732" s="28">
        <v>729</v>
      </c>
      <c r="B732" s="168" t="s">
        <v>34</v>
      </c>
      <c r="C732" s="168" t="s">
        <v>35</v>
      </c>
      <c r="D732" s="395" t="s">
        <v>228</v>
      </c>
      <c r="E732" s="395" t="s">
        <v>337</v>
      </c>
      <c r="F732" s="395" t="s">
        <v>1707</v>
      </c>
      <c r="G732" s="395" t="s">
        <v>170</v>
      </c>
      <c r="H732" s="395" t="s">
        <v>1710</v>
      </c>
      <c r="I732" s="465">
        <v>1</v>
      </c>
      <c r="J732" s="465">
        <v>3</v>
      </c>
      <c r="K732" s="465">
        <v>13</v>
      </c>
      <c r="L732" s="465"/>
      <c r="M732" s="568">
        <v>45047</v>
      </c>
      <c r="N732" s="502" t="s">
        <v>304</v>
      </c>
      <c r="O732" s="28" t="s">
        <v>42</v>
      </c>
      <c r="P732" s="28" t="s">
        <v>43</v>
      </c>
      <c r="Q732" s="28" t="s">
        <v>991</v>
      </c>
      <c r="R732" s="29" t="s">
        <v>1441</v>
      </c>
      <c r="S732" s="28" t="s">
        <v>993</v>
      </c>
      <c r="T732" s="30">
        <v>3</v>
      </c>
      <c r="U732" s="4" t="s">
        <v>1665</v>
      </c>
      <c r="V732" s="4" t="s">
        <v>1666</v>
      </c>
      <c r="W732" s="15">
        <v>3</v>
      </c>
      <c r="X732" s="15">
        <v>3</v>
      </c>
      <c r="Y732" s="22">
        <v>1</v>
      </c>
      <c r="Z732" s="22">
        <v>1</v>
      </c>
      <c r="AA732" s="191"/>
      <c r="AB732" s="4" t="s">
        <v>1711</v>
      </c>
      <c r="AC732" s="4" t="s">
        <v>50</v>
      </c>
      <c r="AD732" s="4"/>
      <c r="AE732" s="4"/>
      <c r="AF732" s="571" t="s">
        <v>1527</v>
      </c>
      <c r="AG732" s="543"/>
      <c r="AH732" s="308" t="b">
        <f t="shared" si="11"/>
        <v>0</v>
      </c>
    </row>
    <row r="733" s="356" customFormat="1" ht="108" spans="1:34">
      <c r="A733" s="28">
        <v>730</v>
      </c>
      <c r="B733" s="168" t="s">
        <v>34</v>
      </c>
      <c r="C733" s="168" t="s">
        <v>35</v>
      </c>
      <c r="D733" s="395" t="s">
        <v>228</v>
      </c>
      <c r="E733" s="395" t="s">
        <v>337</v>
      </c>
      <c r="F733" s="395" t="s">
        <v>1707</v>
      </c>
      <c r="G733" s="395" t="s">
        <v>51</v>
      </c>
      <c r="H733" s="395" t="s">
        <v>1712</v>
      </c>
      <c r="I733" s="465"/>
      <c r="J733" s="465"/>
      <c r="K733" s="465"/>
      <c r="L733" s="465">
        <v>48</v>
      </c>
      <c r="M733" s="568">
        <v>45078</v>
      </c>
      <c r="N733" s="502" t="s">
        <v>93</v>
      </c>
      <c r="O733" s="28" t="s">
        <v>42</v>
      </c>
      <c r="P733" s="28" t="s">
        <v>43</v>
      </c>
      <c r="Q733" s="28" t="s">
        <v>991</v>
      </c>
      <c r="R733" s="28" t="s">
        <v>1670</v>
      </c>
      <c r="S733" s="28" t="s">
        <v>993</v>
      </c>
      <c r="T733" s="30">
        <v>48</v>
      </c>
      <c r="U733" s="4" t="s">
        <v>1671</v>
      </c>
      <c r="V733" s="4" t="s">
        <v>1672</v>
      </c>
      <c r="W733" s="15">
        <v>48</v>
      </c>
      <c r="X733" s="15">
        <v>48</v>
      </c>
      <c r="Y733" s="22">
        <v>1</v>
      </c>
      <c r="Z733" s="22">
        <v>1</v>
      </c>
      <c r="AA733" s="191"/>
      <c r="AB733" s="4" t="s">
        <v>1713</v>
      </c>
      <c r="AC733" s="4" t="s">
        <v>50</v>
      </c>
      <c r="AD733" s="4"/>
      <c r="AE733" s="4"/>
      <c r="AF733" s="571" t="s">
        <v>997</v>
      </c>
      <c r="AG733" s="543"/>
      <c r="AH733" s="308" t="b">
        <f t="shared" si="11"/>
        <v>0</v>
      </c>
    </row>
    <row r="734" s="356" customFormat="1" ht="24" spans="1:34">
      <c r="A734" s="28">
        <v>731</v>
      </c>
      <c r="B734" s="168" t="s">
        <v>34</v>
      </c>
      <c r="C734" s="168" t="s">
        <v>35</v>
      </c>
      <c r="D734" s="395" t="s">
        <v>228</v>
      </c>
      <c r="E734" s="395" t="s">
        <v>337</v>
      </c>
      <c r="F734" s="395" t="s">
        <v>1707</v>
      </c>
      <c r="G734" s="395" t="s">
        <v>174</v>
      </c>
      <c r="H734" s="395" t="s">
        <v>1714</v>
      </c>
      <c r="I734" s="465">
        <v>1</v>
      </c>
      <c r="J734" s="465">
        <v>3</v>
      </c>
      <c r="K734" s="465">
        <v>1</v>
      </c>
      <c r="L734" s="465"/>
      <c r="M734" s="568">
        <v>45078</v>
      </c>
      <c r="N734" s="502" t="s">
        <v>93</v>
      </c>
      <c r="O734" s="28" t="s">
        <v>42</v>
      </c>
      <c r="P734" s="28" t="s">
        <v>43</v>
      </c>
      <c r="Q734" s="28" t="s">
        <v>991</v>
      </c>
      <c r="R734" s="29" t="s">
        <v>1664</v>
      </c>
      <c r="S734" s="28" t="s">
        <v>993</v>
      </c>
      <c r="T734" s="30">
        <v>3</v>
      </c>
      <c r="U734" s="4" t="s">
        <v>1665</v>
      </c>
      <c r="V734" s="4" t="s">
        <v>1666</v>
      </c>
      <c r="W734" s="15">
        <v>3</v>
      </c>
      <c r="X734" s="15">
        <v>3</v>
      </c>
      <c r="Y734" s="22">
        <v>1</v>
      </c>
      <c r="Z734" s="22">
        <v>1</v>
      </c>
      <c r="AA734" s="191"/>
      <c r="AB734" s="4" t="s">
        <v>1715</v>
      </c>
      <c r="AC734" s="4" t="s">
        <v>50</v>
      </c>
      <c r="AD734" s="4"/>
      <c r="AE734" s="4"/>
      <c r="AF734" s="571" t="s">
        <v>997</v>
      </c>
      <c r="AG734" s="543"/>
      <c r="AH734" s="308" t="b">
        <f t="shared" si="11"/>
        <v>0</v>
      </c>
    </row>
    <row r="735" s="356" customFormat="1" ht="24" spans="1:34">
      <c r="A735" s="28">
        <v>732</v>
      </c>
      <c r="B735" s="168" t="s">
        <v>34</v>
      </c>
      <c r="C735" s="168" t="s">
        <v>35</v>
      </c>
      <c r="D735" s="395" t="s">
        <v>228</v>
      </c>
      <c r="E735" s="395" t="s">
        <v>337</v>
      </c>
      <c r="F735" s="395" t="s">
        <v>1716</v>
      </c>
      <c r="G735" s="395" t="s">
        <v>39</v>
      </c>
      <c r="H735" s="465" t="s">
        <v>1717</v>
      </c>
      <c r="I735" s="465">
        <v>5</v>
      </c>
      <c r="J735" s="465">
        <v>30</v>
      </c>
      <c r="K735" s="465">
        <v>1</v>
      </c>
      <c r="L735" s="465"/>
      <c r="M735" s="569">
        <v>45108</v>
      </c>
      <c r="N735" s="502" t="s">
        <v>165</v>
      </c>
      <c r="O735" s="28" t="s">
        <v>42</v>
      </c>
      <c r="P735" s="28" t="s">
        <v>43</v>
      </c>
      <c r="Q735" s="28" t="s">
        <v>991</v>
      </c>
      <c r="R735" s="29" t="s">
        <v>1664</v>
      </c>
      <c r="S735" s="28" t="s">
        <v>993</v>
      </c>
      <c r="T735" s="30">
        <v>30</v>
      </c>
      <c r="U735" s="4" t="s">
        <v>1665</v>
      </c>
      <c r="V735" s="4" t="s">
        <v>1666</v>
      </c>
      <c r="W735" s="15">
        <v>30</v>
      </c>
      <c r="X735" s="15">
        <v>30</v>
      </c>
      <c r="Y735" s="22">
        <v>1</v>
      </c>
      <c r="Z735" s="22">
        <v>1</v>
      </c>
      <c r="AA735" s="191"/>
      <c r="AB735" s="4" t="s">
        <v>1718</v>
      </c>
      <c r="AC735" s="4" t="s">
        <v>50</v>
      </c>
      <c r="AD735" s="4"/>
      <c r="AE735" s="4"/>
      <c r="AF735" s="541"/>
      <c r="AG735" s="543"/>
      <c r="AH735" s="308" t="b">
        <f t="shared" si="11"/>
        <v>0</v>
      </c>
    </row>
    <row r="736" s="356" customFormat="1" ht="24" spans="1:34">
      <c r="A736" s="28">
        <v>733</v>
      </c>
      <c r="B736" s="168" t="s">
        <v>34</v>
      </c>
      <c r="C736" s="168" t="s">
        <v>35</v>
      </c>
      <c r="D736" s="395" t="s">
        <v>228</v>
      </c>
      <c r="E736" s="395" t="s">
        <v>337</v>
      </c>
      <c r="F736" s="395" t="s">
        <v>1716</v>
      </c>
      <c r="G736" s="395" t="s">
        <v>51</v>
      </c>
      <c r="H736" s="395" t="s">
        <v>1719</v>
      </c>
      <c r="I736" s="465"/>
      <c r="J736" s="465"/>
      <c r="K736" s="465"/>
      <c r="L736" s="465">
        <v>2</v>
      </c>
      <c r="M736" s="568">
        <v>45078</v>
      </c>
      <c r="N736" s="502" t="s">
        <v>93</v>
      </c>
      <c r="O736" s="28" t="s">
        <v>42</v>
      </c>
      <c r="P736" s="28" t="s">
        <v>43</v>
      </c>
      <c r="Q736" s="28" t="s">
        <v>991</v>
      </c>
      <c r="R736" s="29" t="s">
        <v>1664</v>
      </c>
      <c r="S736" s="28" t="s">
        <v>993</v>
      </c>
      <c r="T736" s="30">
        <v>2</v>
      </c>
      <c r="U736" s="4" t="s">
        <v>1671</v>
      </c>
      <c r="V736" s="4" t="s">
        <v>1672</v>
      </c>
      <c r="W736" s="15">
        <v>2</v>
      </c>
      <c r="X736" s="15">
        <v>2</v>
      </c>
      <c r="Y736" s="22">
        <v>1</v>
      </c>
      <c r="Z736" s="22">
        <v>1</v>
      </c>
      <c r="AA736" s="191"/>
      <c r="AB736" s="4" t="s">
        <v>1720</v>
      </c>
      <c r="AC736" s="4" t="s">
        <v>50</v>
      </c>
      <c r="AD736" s="4"/>
      <c r="AE736" s="4"/>
      <c r="AF736" s="571" t="s">
        <v>997</v>
      </c>
      <c r="AG736" s="543"/>
      <c r="AH736" s="308" t="b">
        <f t="shared" si="11"/>
        <v>0</v>
      </c>
    </row>
    <row r="737" s="356" customFormat="1" ht="24" spans="1:34">
      <c r="A737" s="28">
        <v>734</v>
      </c>
      <c r="B737" s="168" t="s">
        <v>34</v>
      </c>
      <c r="C737" s="168" t="s">
        <v>35</v>
      </c>
      <c r="D737" s="395" t="s">
        <v>228</v>
      </c>
      <c r="E737" s="395" t="s">
        <v>337</v>
      </c>
      <c r="F737" s="395" t="s">
        <v>1721</v>
      </c>
      <c r="G737" s="395" t="s">
        <v>39</v>
      </c>
      <c r="H737" s="395" t="s">
        <v>1722</v>
      </c>
      <c r="I737" s="465">
        <v>8</v>
      </c>
      <c r="J737" s="465">
        <v>45</v>
      </c>
      <c r="K737" s="465">
        <v>6</v>
      </c>
      <c r="L737" s="465"/>
      <c r="M737" s="569">
        <v>45108</v>
      </c>
      <c r="N737" s="502" t="s">
        <v>165</v>
      </c>
      <c r="O737" s="28" t="s">
        <v>42</v>
      </c>
      <c r="P737" s="28" t="s">
        <v>43</v>
      </c>
      <c r="Q737" s="28" t="s">
        <v>991</v>
      </c>
      <c r="R737" s="29" t="s">
        <v>1664</v>
      </c>
      <c r="S737" s="28" t="s">
        <v>993</v>
      </c>
      <c r="T737" s="30">
        <v>45</v>
      </c>
      <c r="U737" s="4" t="s">
        <v>1665</v>
      </c>
      <c r="V737" s="4" t="s">
        <v>1666</v>
      </c>
      <c r="W737" s="15">
        <v>45</v>
      </c>
      <c r="X737" s="15">
        <v>45</v>
      </c>
      <c r="Y737" s="22">
        <v>1</v>
      </c>
      <c r="Z737" s="22">
        <v>1</v>
      </c>
      <c r="AA737" s="191"/>
      <c r="AB737" s="4" t="s">
        <v>1718</v>
      </c>
      <c r="AC737" s="4" t="s">
        <v>50</v>
      </c>
      <c r="AD737" s="4"/>
      <c r="AE737" s="4"/>
      <c r="AF737" s="541"/>
      <c r="AG737" s="543"/>
      <c r="AH737" s="308" t="b">
        <f t="shared" si="11"/>
        <v>0</v>
      </c>
    </row>
    <row r="738" s="356" customFormat="1" ht="24" spans="1:34">
      <c r="A738" s="28">
        <v>735</v>
      </c>
      <c r="B738" s="168" t="s">
        <v>34</v>
      </c>
      <c r="C738" s="168" t="s">
        <v>35</v>
      </c>
      <c r="D738" s="395" t="s">
        <v>228</v>
      </c>
      <c r="E738" s="395" t="s">
        <v>337</v>
      </c>
      <c r="F738" s="395" t="s">
        <v>1721</v>
      </c>
      <c r="G738" s="395" t="s">
        <v>51</v>
      </c>
      <c r="H738" s="395" t="s">
        <v>1678</v>
      </c>
      <c r="I738" s="465"/>
      <c r="J738" s="465"/>
      <c r="K738" s="465"/>
      <c r="L738" s="465">
        <v>5</v>
      </c>
      <c r="M738" s="568">
        <v>45078</v>
      </c>
      <c r="N738" s="502" t="s">
        <v>93</v>
      </c>
      <c r="O738" s="28" t="s">
        <v>42</v>
      </c>
      <c r="P738" s="28" t="s">
        <v>43</v>
      </c>
      <c r="Q738" s="28" t="s">
        <v>991</v>
      </c>
      <c r="R738" s="29" t="s">
        <v>1664</v>
      </c>
      <c r="S738" s="28" t="s">
        <v>993</v>
      </c>
      <c r="T738" s="30">
        <v>5</v>
      </c>
      <c r="U738" s="4" t="s">
        <v>1671</v>
      </c>
      <c r="V738" s="4" t="s">
        <v>1672</v>
      </c>
      <c r="W738" s="15">
        <v>5</v>
      </c>
      <c r="X738" s="15">
        <v>5</v>
      </c>
      <c r="Y738" s="22">
        <v>1</v>
      </c>
      <c r="Z738" s="22">
        <v>1</v>
      </c>
      <c r="AA738" s="191"/>
      <c r="AB738" s="4" t="s">
        <v>1720</v>
      </c>
      <c r="AC738" s="4" t="s">
        <v>50</v>
      </c>
      <c r="AD738" s="4"/>
      <c r="AE738" s="4"/>
      <c r="AF738" s="571" t="s">
        <v>997</v>
      </c>
      <c r="AG738" s="543"/>
      <c r="AH738" s="308" t="b">
        <f t="shared" si="11"/>
        <v>0</v>
      </c>
    </row>
    <row r="739" s="356" customFormat="1" ht="36" spans="1:34">
      <c r="A739" s="28">
        <v>736</v>
      </c>
      <c r="B739" s="168" t="s">
        <v>34</v>
      </c>
      <c r="C739" s="168" t="s">
        <v>35</v>
      </c>
      <c r="D739" s="395" t="s">
        <v>228</v>
      </c>
      <c r="E739" s="29" t="s">
        <v>337</v>
      </c>
      <c r="F739" s="29" t="s">
        <v>1723</v>
      </c>
      <c r="G739" s="395" t="s">
        <v>51</v>
      </c>
      <c r="H739" s="28" t="s">
        <v>1724</v>
      </c>
      <c r="I739" s="29"/>
      <c r="J739" s="29"/>
      <c r="K739" s="29"/>
      <c r="L739" s="29">
        <v>17</v>
      </c>
      <c r="M739" s="568">
        <v>45078</v>
      </c>
      <c r="N739" s="502" t="s">
        <v>93</v>
      </c>
      <c r="O739" s="28" t="s">
        <v>42</v>
      </c>
      <c r="P739" s="28" t="s">
        <v>43</v>
      </c>
      <c r="Q739" s="28" t="s">
        <v>991</v>
      </c>
      <c r="R739" s="29" t="s">
        <v>1664</v>
      </c>
      <c r="S739" s="28" t="s">
        <v>993</v>
      </c>
      <c r="T739" s="29">
        <v>17</v>
      </c>
      <c r="U739" s="4" t="s">
        <v>1671</v>
      </c>
      <c r="V739" s="4" t="s">
        <v>1672</v>
      </c>
      <c r="W739" s="15">
        <v>17</v>
      </c>
      <c r="X739" s="15">
        <v>17</v>
      </c>
      <c r="Y739" s="22">
        <v>1</v>
      </c>
      <c r="Z739" s="22">
        <v>1</v>
      </c>
      <c r="AA739" s="191"/>
      <c r="AB739" s="4" t="s">
        <v>1715</v>
      </c>
      <c r="AC739" s="4" t="s">
        <v>50</v>
      </c>
      <c r="AD739" s="4"/>
      <c r="AE739" s="4"/>
      <c r="AF739" s="571" t="s">
        <v>997</v>
      </c>
      <c r="AG739" s="543"/>
      <c r="AH739" s="308" t="b">
        <f t="shared" si="11"/>
        <v>0</v>
      </c>
    </row>
    <row r="740" s="356" customFormat="1" ht="48" spans="1:34">
      <c r="A740" s="28">
        <v>737</v>
      </c>
      <c r="B740" s="168" t="s">
        <v>34</v>
      </c>
      <c r="C740" s="168" t="s">
        <v>35</v>
      </c>
      <c r="D740" s="395" t="s">
        <v>228</v>
      </c>
      <c r="E740" s="29" t="s">
        <v>337</v>
      </c>
      <c r="F740" s="29" t="s">
        <v>1723</v>
      </c>
      <c r="G740" s="395" t="s">
        <v>39</v>
      </c>
      <c r="H740" s="28" t="s">
        <v>1725</v>
      </c>
      <c r="I740" s="29">
        <v>18</v>
      </c>
      <c r="J740" s="29">
        <v>56</v>
      </c>
      <c r="K740" s="29">
        <v>14</v>
      </c>
      <c r="L740" s="29"/>
      <c r="M740" s="569">
        <v>45108</v>
      </c>
      <c r="N740" s="502" t="s">
        <v>165</v>
      </c>
      <c r="O740" s="28" t="s">
        <v>42</v>
      </c>
      <c r="P740" s="28" t="s">
        <v>43</v>
      </c>
      <c r="Q740" s="28" t="s">
        <v>991</v>
      </c>
      <c r="R740" s="29" t="s">
        <v>1664</v>
      </c>
      <c r="S740" s="28" t="s">
        <v>993</v>
      </c>
      <c r="T740" s="29">
        <v>56</v>
      </c>
      <c r="U740" s="4" t="s">
        <v>1665</v>
      </c>
      <c r="V740" s="4" t="s">
        <v>1666</v>
      </c>
      <c r="W740" s="15">
        <v>56</v>
      </c>
      <c r="X740" s="15">
        <v>56</v>
      </c>
      <c r="Y740" s="22">
        <v>1</v>
      </c>
      <c r="Z740" s="22">
        <v>1</v>
      </c>
      <c r="AA740" s="191"/>
      <c r="AB740" s="4" t="s">
        <v>1726</v>
      </c>
      <c r="AC740" s="4" t="s">
        <v>50</v>
      </c>
      <c r="AD740" s="4"/>
      <c r="AE740" s="4"/>
      <c r="AF740" s="541"/>
      <c r="AG740" s="543"/>
      <c r="AH740" s="308" t="b">
        <f t="shared" si="11"/>
        <v>0</v>
      </c>
    </row>
    <row r="741" s="356" customFormat="1" ht="72" spans="1:34">
      <c r="A741" s="28">
        <v>738</v>
      </c>
      <c r="B741" s="168" t="s">
        <v>34</v>
      </c>
      <c r="C741" s="168" t="s">
        <v>35</v>
      </c>
      <c r="D741" s="395" t="s">
        <v>36</v>
      </c>
      <c r="E741" s="395" t="s">
        <v>37</v>
      </c>
      <c r="F741" s="395" t="s">
        <v>1727</v>
      </c>
      <c r="G741" s="395" t="s">
        <v>39</v>
      </c>
      <c r="H741" s="395" t="s">
        <v>1728</v>
      </c>
      <c r="I741" s="395">
        <v>24</v>
      </c>
      <c r="J741" s="395">
        <v>132</v>
      </c>
      <c r="K741" s="395">
        <v>11</v>
      </c>
      <c r="L741" s="395"/>
      <c r="M741" s="568">
        <v>45078</v>
      </c>
      <c r="N741" s="502" t="s">
        <v>93</v>
      </c>
      <c r="O741" s="395" t="s">
        <v>42</v>
      </c>
      <c r="P741" s="395" t="s">
        <v>43</v>
      </c>
      <c r="Q741" s="395" t="s">
        <v>1729</v>
      </c>
      <c r="R741" s="395" t="s">
        <v>1730</v>
      </c>
      <c r="S741" s="395" t="s">
        <v>1731</v>
      </c>
      <c r="T741" s="28">
        <v>132</v>
      </c>
      <c r="U741" s="4" t="s">
        <v>1732</v>
      </c>
      <c r="V741" s="4" t="s">
        <v>1733</v>
      </c>
      <c r="W741" s="15">
        <v>132</v>
      </c>
      <c r="X741" s="15">
        <v>132</v>
      </c>
      <c r="Y741" s="22">
        <v>1</v>
      </c>
      <c r="Z741" s="22">
        <v>1</v>
      </c>
      <c r="AA741" s="191"/>
      <c r="AB741" s="4" t="s">
        <v>1734</v>
      </c>
      <c r="AC741" s="4" t="s">
        <v>50</v>
      </c>
      <c r="AD741" s="4"/>
      <c r="AE741" s="4"/>
      <c r="AF741" s="541"/>
      <c r="AG741" s="543"/>
      <c r="AH741" s="308" t="b">
        <f t="shared" si="11"/>
        <v>0</v>
      </c>
    </row>
    <row r="742" s="356" customFormat="1" ht="60" spans="1:34">
      <c r="A742" s="28">
        <v>739</v>
      </c>
      <c r="B742" s="168" t="s">
        <v>34</v>
      </c>
      <c r="C742" s="168" t="s">
        <v>35</v>
      </c>
      <c r="D742" s="395" t="s">
        <v>36</v>
      </c>
      <c r="E742" s="395" t="s">
        <v>37</v>
      </c>
      <c r="F742" s="395" t="s">
        <v>1727</v>
      </c>
      <c r="G742" s="395" t="s">
        <v>170</v>
      </c>
      <c r="H742" s="395" t="s">
        <v>1735</v>
      </c>
      <c r="I742" s="395">
        <v>1</v>
      </c>
      <c r="J742" s="395">
        <v>6</v>
      </c>
      <c r="K742" s="395">
        <v>10</v>
      </c>
      <c r="L742" s="395"/>
      <c r="M742" s="568">
        <v>45078</v>
      </c>
      <c r="N742" s="502" t="s">
        <v>93</v>
      </c>
      <c r="O742" s="395" t="s">
        <v>42</v>
      </c>
      <c r="P742" s="395" t="s">
        <v>43</v>
      </c>
      <c r="Q742" s="395" t="s">
        <v>1729</v>
      </c>
      <c r="R742" s="395" t="s">
        <v>1730</v>
      </c>
      <c r="S742" s="395" t="s">
        <v>1731</v>
      </c>
      <c r="T742" s="28">
        <v>6</v>
      </c>
      <c r="U742" s="4" t="s">
        <v>1732</v>
      </c>
      <c r="V742" s="4" t="s">
        <v>1733</v>
      </c>
      <c r="W742" s="15">
        <v>6</v>
      </c>
      <c r="X742" s="15">
        <v>6</v>
      </c>
      <c r="Y742" s="22">
        <v>1</v>
      </c>
      <c r="Z742" s="22">
        <v>1</v>
      </c>
      <c r="AA742" s="191"/>
      <c r="AB742" s="4" t="s">
        <v>1736</v>
      </c>
      <c r="AC742" s="4" t="s">
        <v>50</v>
      </c>
      <c r="AD742" s="4"/>
      <c r="AE742" s="4"/>
      <c r="AF742" s="541"/>
      <c r="AG742" s="543"/>
      <c r="AH742" s="308" t="b">
        <f t="shared" si="11"/>
        <v>0</v>
      </c>
    </row>
    <row r="743" s="356" customFormat="1" ht="204" spans="1:34">
      <c r="A743" s="28">
        <v>740</v>
      </c>
      <c r="B743" s="168" t="s">
        <v>34</v>
      </c>
      <c r="C743" s="168" t="s">
        <v>35</v>
      </c>
      <c r="D743" s="395" t="s">
        <v>36</v>
      </c>
      <c r="E743" s="395" t="s">
        <v>37</v>
      </c>
      <c r="F743" s="395" t="s">
        <v>1727</v>
      </c>
      <c r="G743" s="395" t="s">
        <v>51</v>
      </c>
      <c r="H743" s="395" t="s">
        <v>1737</v>
      </c>
      <c r="I743" s="395"/>
      <c r="J743" s="395"/>
      <c r="K743" s="395"/>
      <c r="L743" s="395">
        <v>87</v>
      </c>
      <c r="M743" s="568">
        <v>45078</v>
      </c>
      <c r="N743" s="502" t="s">
        <v>93</v>
      </c>
      <c r="O743" s="395" t="s">
        <v>42</v>
      </c>
      <c r="P743" s="395" t="s">
        <v>43</v>
      </c>
      <c r="Q743" s="395" t="s">
        <v>1729</v>
      </c>
      <c r="R743" s="395" t="s">
        <v>1730</v>
      </c>
      <c r="S743" s="395" t="s">
        <v>1731</v>
      </c>
      <c r="T743" s="28">
        <v>87</v>
      </c>
      <c r="U743" s="4" t="s">
        <v>1738</v>
      </c>
      <c r="V743" s="4" t="s">
        <v>1739</v>
      </c>
      <c r="W743" s="15">
        <v>87</v>
      </c>
      <c r="X743" s="15">
        <v>87</v>
      </c>
      <c r="Y743" s="22">
        <v>1</v>
      </c>
      <c r="Z743" s="22">
        <v>1</v>
      </c>
      <c r="AA743" s="191"/>
      <c r="AB743" s="4" t="s">
        <v>1740</v>
      </c>
      <c r="AC743" s="4" t="s">
        <v>50</v>
      </c>
      <c r="AD743" s="4"/>
      <c r="AE743" s="4"/>
      <c r="AF743" s="541"/>
      <c r="AG743" s="543"/>
      <c r="AH743" s="308" t="b">
        <f t="shared" si="11"/>
        <v>0</v>
      </c>
    </row>
    <row r="744" s="356" customFormat="1" ht="72" spans="1:34">
      <c r="A744" s="28">
        <v>741</v>
      </c>
      <c r="B744" s="168" t="s">
        <v>34</v>
      </c>
      <c r="C744" s="168" t="s">
        <v>35</v>
      </c>
      <c r="D744" s="395" t="s">
        <v>36</v>
      </c>
      <c r="E744" s="395" t="s">
        <v>37</v>
      </c>
      <c r="F744" s="395" t="s">
        <v>1727</v>
      </c>
      <c r="G744" s="395" t="s">
        <v>39</v>
      </c>
      <c r="H744" s="395" t="s">
        <v>1728</v>
      </c>
      <c r="I744" s="395">
        <v>24</v>
      </c>
      <c r="J744" s="395">
        <v>132</v>
      </c>
      <c r="K744" s="395">
        <v>11</v>
      </c>
      <c r="L744" s="395"/>
      <c r="M744" s="568">
        <v>45261</v>
      </c>
      <c r="N744" s="474" t="s">
        <v>1741</v>
      </c>
      <c r="O744" s="395" t="s">
        <v>42</v>
      </c>
      <c r="P744" s="395" t="s">
        <v>43</v>
      </c>
      <c r="Q744" s="395" t="s">
        <v>1729</v>
      </c>
      <c r="R744" s="395" t="s">
        <v>1730</v>
      </c>
      <c r="S744" s="395" t="s">
        <v>1731</v>
      </c>
      <c r="T744" s="28">
        <v>132</v>
      </c>
      <c r="U744" s="4" t="s">
        <v>1742</v>
      </c>
      <c r="V744" s="4" t="s">
        <v>1743</v>
      </c>
      <c r="W744" s="15">
        <v>132</v>
      </c>
      <c r="X744" s="15">
        <v>132</v>
      </c>
      <c r="Y744" s="22">
        <v>1</v>
      </c>
      <c r="Z744" s="22">
        <v>1</v>
      </c>
      <c r="AA744" s="191"/>
      <c r="AB744" s="4" t="s">
        <v>1744</v>
      </c>
      <c r="AC744" s="4" t="s">
        <v>50</v>
      </c>
      <c r="AD744" s="4"/>
      <c r="AE744" s="4"/>
      <c r="AF744" s="541"/>
      <c r="AG744" s="543"/>
      <c r="AH744" s="308" t="b">
        <f t="shared" si="11"/>
        <v>0</v>
      </c>
    </row>
    <row r="745" s="356" customFormat="1" ht="60" spans="1:34">
      <c r="A745" s="28">
        <v>742</v>
      </c>
      <c r="B745" s="168" t="s">
        <v>34</v>
      </c>
      <c r="C745" s="168" t="s">
        <v>35</v>
      </c>
      <c r="D745" s="395" t="s">
        <v>36</v>
      </c>
      <c r="E745" s="395" t="s">
        <v>37</v>
      </c>
      <c r="F745" s="395" t="s">
        <v>1727</v>
      </c>
      <c r="G745" s="395" t="s">
        <v>170</v>
      </c>
      <c r="H745" s="395" t="s">
        <v>1735</v>
      </c>
      <c r="I745" s="395">
        <v>1</v>
      </c>
      <c r="J745" s="395">
        <v>6</v>
      </c>
      <c r="K745" s="395">
        <v>10</v>
      </c>
      <c r="L745" s="395"/>
      <c r="M745" s="568">
        <v>45261</v>
      </c>
      <c r="N745" s="474" t="s">
        <v>1741</v>
      </c>
      <c r="O745" s="395" t="s">
        <v>42</v>
      </c>
      <c r="P745" s="395" t="s">
        <v>43</v>
      </c>
      <c r="Q745" s="395" t="s">
        <v>1729</v>
      </c>
      <c r="R745" s="395" t="s">
        <v>1730</v>
      </c>
      <c r="S745" s="395" t="s">
        <v>1731</v>
      </c>
      <c r="T745" s="28">
        <v>6</v>
      </c>
      <c r="U745" s="4" t="s">
        <v>1742</v>
      </c>
      <c r="V745" s="4" t="s">
        <v>1743</v>
      </c>
      <c r="W745" s="15">
        <v>6</v>
      </c>
      <c r="X745" s="15">
        <v>6</v>
      </c>
      <c r="Y745" s="22">
        <v>1</v>
      </c>
      <c r="Z745" s="22">
        <v>1</v>
      </c>
      <c r="AA745" s="191"/>
      <c r="AB745" s="4" t="s">
        <v>1745</v>
      </c>
      <c r="AC745" s="4" t="s">
        <v>50</v>
      </c>
      <c r="AD745" s="4"/>
      <c r="AE745" s="4"/>
      <c r="AF745" s="541"/>
      <c r="AG745" s="543"/>
      <c r="AH745" s="308" t="b">
        <f t="shared" si="11"/>
        <v>0</v>
      </c>
    </row>
    <row r="746" s="356" customFormat="1" ht="204" spans="1:34">
      <c r="A746" s="28">
        <v>743</v>
      </c>
      <c r="B746" s="168" t="s">
        <v>34</v>
      </c>
      <c r="C746" s="168" t="s">
        <v>35</v>
      </c>
      <c r="D746" s="395" t="s">
        <v>36</v>
      </c>
      <c r="E746" s="395" t="s">
        <v>37</v>
      </c>
      <c r="F746" s="395" t="s">
        <v>1727</v>
      </c>
      <c r="G746" s="395" t="s">
        <v>51</v>
      </c>
      <c r="H746" s="395" t="s">
        <v>1737</v>
      </c>
      <c r="I746" s="395"/>
      <c r="J746" s="395"/>
      <c r="K746" s="395"/>
      <c r="L746" s="395">
        <v>93</v>
      </c>
      <c r="M746" s="568">
        <v>45261</v>
      </c>
      <c r="N746" s="474" t="s">
        <v>1741</v>
      </c>
      <c r="O746" s="395" t="s">
        <v>42</v>
      </c>
      <c r="P746" s="395" t="s">
        <v>43</v>
      </c>
      <c r="Q746" s="395" t="s">
        <v>1729</v>
      </c>
      <c r="R746" s="395" t="s">
        <v>1730</v>
      </c>
      <c r="S746" s="395" t="s">
        <v>1731</v>
      </c>
      <c r="T746" s="28">
        <v>93</v>
      </c>
      <c r="U746" s="4" t="s">
        <v>1742</v>
      </c>
      <c r="V746" s="4" t="s">
        <v>1746</v>
      </c>
      <c r="W746" s="15">
        <v>93</v>
      </c>
      <c r="X746" s="15">
        <v>93</v>
      </c>
      <c r="Y746" s="22">
        <v>1</v>
      </c>
      <c r="Z746" s="22">
        <v>1</v>
      </c>
      <c r="AA746" s="191"/>
      <c r="AB746" s="4" t="s">
        <v>1747</v>
      </c>
      <c r="AC746" s="4" t="s">
        <v>50</v>
      </c>
      <c r="AD746" s="4"/>
      <c r="AE746" s="4"/>
      <c r="AF746" s="541"/>
      <c r="AG746" s="543"/>
      <c r="AH746" s="308" t="b">
        <f t="shared" si="11"/>
        <v>0</v>
      </c>
    </row>
    <row r="747" s="356" customFormat="1" ht="24" spans="1:34">
      <c r="A747" s="28">
        <v>744</v>
      </c>
      <c r="B747" s="168" t="s">
        <v>34</v>
      </c>
      <c r="C747" s="168" t="s">
        <v>35</v>
      </c>
      <c r="D747" s="395" t="s">
        <v>36</v>
      </c>
      <c r="E747" s="395" t="s">
        <v>37</v>
      </c>
      <c r="F747" s="395" t="s">
        <v>1748</v>
      </c>
      <c r="G747" s="395" t="s">
        <v>39</v>
      </c>
      <c r="H747" s="395" t="s">
        <v>1749</v>
      </c>
      <c r="I747" s="395">
        <v>4</v>
      </c>
      <c r="J747" s="395">
        <v>24</v>
      </c>
      <c r="K747" s="395">
        <v>12</v>
      </c>
      <c r="L747" s="395"/>
      <c r="M747" s="568">
        <v>45078</v>
      </c>
      <c r="N747" s="502" t="s">
        <v>93</v>
      </c>
      <c r="O747" s="395" t="s">
        <v>42</v>
      </c>
      <c r="P747" s="395" t="s">
        <v>43</v>
      </c>
      <c r="Q747" s="395" t="s">
        <v>1729</v>
      </c>
      <c r="R747" s="395" t="s">
        <v>1730</v>
      </c>
      <c r="S747" s="395" t="s">
        <v>1731</v>
      </c>
      <c r="T747" s="28">
        <v>24</v>
      </c>
      <c r="U747" s="4" t="s">
        <v>1732</v>
      </c>
      <c r="V747" s="4" t="s">
        <v>1750</v>
      </c>
      <c r="W747" s="15">
        <v>24</v>
      </c>
      <c r="X747" s="15">
        <v>24</v>
      </c>
      <c r="Y747" s="22">
        <v>1</v>
      </c>
      <c r="Z747" s="22">
        <v>1</v>
      </c>
      <c r="AA747" s="191"/>
      <c r="AB747" s="4" t="s">
        <v>1751</v>
      </c>
      <c r="AC747" s="4" t="s">
        <v>50</v>
      </c>
      <c r="AD747" s="4"/>
      <c r="AE747" s="4"/>
      <c r="AF747" s="541"/>
      <c r="AG747" s="543"/>
      <c r="AH747" s="308" t="b">
        <f t="shared" si="11"/>
        <v>0</v>
      </c>
    </row>
    <row r="748" s="356" customFormat="1" ht="24" spans="1:34">
      <c r="A748" s="28">
        <v>745</v>
      </c>
      <c r="B748" s="168" t="s">
        <v>34</v>
      </c>
      <c r="C748" s="168" t="s">
        <v>35</v>
      </c>
      <c r="D748" s="395" t="s">
        <v>36</v>
      </c>
      <c r="E748" s="395" t="s">
        <v>37</v>
      </c>
      <c r="F748" s="395" t="s">
        <v>1748</v>
      </c>
      <c r="G748" s="395" t="s">
        <v>51</v>
      </c>
      <c r="H748" s="395" t="s">
        <v>1752</v>
      </c>
      <c r="I748" s="395"/>
      <c r="J748" s="395"/>
      <c r="K748" s="395"/>
      <c r="L748" s="395">
        <v>3</v>
      </c>
      <c r="M748" s="568">
        <v>45078</v>
      </c>
      <c r="N748" s="502" t="s">
        <v>93</v>
      </c>
      <c r="O748" s="395" t="s">
        <v>42</v>
      </c>
      <c r="P748" s="395" t="s">
        <v>43</v>
      </c>
      <c r="Q748" s="395" t="s">
        <v>1729</v>
      </c>
      <c r="R748" s="395" t="s">
        <v>1730</v>
      </c>
      <c r="S748" s="395" t="s">
        <v>1731</v>
      </c>
      <c r="T748" s="28">
        <v>3</v>
      </c>
      <c r="U748" s="4" t="s">
        <v>1732</v>
      </c>
      <c r="V748" s="4" t="s">
        <v>1753</v>
      </c>
      <c r="W748" s="15">
        <v>3</v>
      </c>
      <c r="X748" s="15">
        <v>3</v>
      </c>
      <c r="Y748" s="22">
        <v>1</v>
      </c>
      <c r="Z748" s="22">
        <v>1</v>
      </c>
      <c r="AA748" s="191"/>
      <c r="AB748" s="4" t="s">
        <v>1754</v>
      </c>
      <c r="AC748" s="4" t="s">
        <v>50</v>
      </c>
      <c r="AD748" s="4"/>
      <c r="AE748" s="4"/>
      <c r="AF748" s="541"/>
      <c r="AG748" s="543"/>
      <c r="AH748" s="308" t="b">
        <f t="shared" si="11"/>
        <v>0</v>
      </c>
    </row>
    <row r="749" s="356" customFormat="1" ht="24" spans="1:34">
      <c r="A749" s="28">
        <v>746</v>
      </c>
      <c r="B749" s="168" t="s">
        <v>34</v>
      </c>
      <c r="C749" s="168" t="s">
        <v>35</v>
      </c>
      <c r="D749" s="395" t="s">
        <v>36</v>
      </c>
      <c r="E749" s="395" t="s">
        <v>37</v>
      </c>
      <c r="F749" s="395" t="s">
        <v>1748</v>
      </c>
      <c r="G749" s="395" t="s">
        <v>39</v>
      </c>
      <c r="H749" s="395" t="s">
        <v>1749</v>
      </c>
      <c r="I749" s="395">
        <v>4</v>
      </c>
      <c r="J749" s="395">
        <v>24</v>
      </c>
      <c r="K749" s="395">
        <v>12</v>
      </c>
      <c r="L749" s="395"/>
      <c r="M749" s="568">
        <v>45261</v>
      </c>
      <c r="N749" s="474" t="s">
        <v>1741</v>
      </c>
      <c r="O749" s="395" t="s">
        <v>42</v>
      </c>
      <c r="P749" s="395" t="s">
        <v>43</v>
      </c>
      <c r="Q749" s="395" t="s">
        <v>1729</v>
      </c>
      <c r="R749" s="395" t="s">
        <v>1730</v>
      </c>
      <c r="S749" s="395" t="s">
        <v>1731</v>
      </c>
      <c r="T749" s="28">
        <v>24</v>
      </c>
      <c r="U749" s="4" t="s">
        <v>1755</v>
      </c>
      <c r="V749" s="4" t="s">
        <v>1756</v>
      </c>
      <c r="W749" s="15">
        <v>24</v>
      </c>
      <c r="X749" s="15">
        <v>24</v>
      </c>
      <c r="Y749" s="22">
        <v>1</v>
      </c>
      <c r="Z749" s="22">
        <v>1</v>
      </c>
      <c r="AA749" s="191"/>
      <c r="AB749" s="4" t="s">
        <v>1757</v>
      </c>
      <c r="AC749" s="4" t="s">
        <v>50</v>
      </c>
      <c r="AD749" s="4"/>
      <c r="AE749" s="4"/>
      <c r="AF749" s="541"/>
      <c r="AG749" s="543"/>
      <c r="AH749" s="308" t="b">
        <f t="shared" si="11"/>
        <v>0</v>
      </c>
    </row>
    <row r="750" s="356" customFormat="1" ht="24" spans="1:34">
      <c r="A750" s="28">
        <v>747</v>
      </c>
      <c r="B750" s="168" t="s">
        <v>34</v>
      </c>
      <c r="C750" s="168" t="s">
        <v>35</v>
      </c>
      <c r="D750" s="395" t="s">
        <v>36</v>
      </c>
      <c r="E750" s="395" t="s">
        <v>37</v>
      </c>
      <c r="F750" s="395" t="s">
        <v>1748</v>
      </c>
      <c r="G750" s="395" t="s">
        <v>51</v>
      </c>
      <c r="H750" s="395" t="s">
        <v>1752</v>
      </c>
      <c r="I750" s="395"/>
      <c r="J750" s="395"/>
      <c r="K750" s="395"/>
      <c r="L750" s="395">
        <v>3</v>
      </c>
      <c r="M750" s="568">
        <v>45261</v>
      </c>
      <c r="N750" s="474" t="s">
        <v>1741</v>
      </c>
      <c r="O750" s="395" t="s">
        <v>42</v>
      </c>
      <c r="P750" s="395" t="s">
        <v>43</v>
      </c>
      <c r="Q750" s="395" t="s">
        <v>1729</v>
      </c>
      <c r="R750" s="395" t="s">
        <v>1730</v>
      </c>
      <c r="S750" s="395" t="s">
        <v>1731</v>
      </c>
      <c r="T750" s="28">
        <v>3</v>
      </c>
      <c r="U750" s="4" t="s">
        <v>1755</v>
      </c>
      <c r="V750" s="4" t="s">
        <v>1756</v>
      </c>
      <c r="W750" s="15">
        <v>3</v>
      </c>
      <c r="X750" s="15">
        <v>3</v>
      </c>
      <c r="Y750" s="22">
        <v>1</v>
      </c>
      <c r="Z750" s="22">
        <v>1</v>
      </c>
      <c r="AA750" s="191"/>
      <c r="AB750" s="4" t="s">
        <v>1751</v>
      </c>
      <c r="AC750" s="4" t="s">
        <v>50</v>
      </c>
      <c r="AD750" s="4"/>
      <c r="AE750" s="4"/>
      <c r="AF750" s="541"/>
      <c r="AG750" s="543"/>
      <c r="AH750" s="308" t="b">
        <f t="shared" si="11"/>
        <v>0</v>
      </c>
    </row>
    <row r="751" s="356" customFormat="1" ht="180" spans="1:34">
      <c r="A751" s="28">
        <v>748</v>
      </c>
      <c r="B751" s="168" t="s">
        <v>34</v>
      </c>
      <c r="C751" s="168" t="s">
        <v>35</v>
      </c>
      <c r="D751" s="395" t="s">
        <v>228</v>
      </c>
      <c r="E751" s="395" t="s">
        <v>108</v>
      </c>
      <c r="F751" s="395" t="s">
        <v>1758</v>
      </c>
      <c r="G751" s="395" t="s">
        <v>39</v>
      </c>
      <c r="H751" s="395" t="s">
        <v>1759</v>
      </c>
      <c r="I751" s="395">
        <v>47</v>
      </c>
      <c r="J751" s="395">
        <v>221</v>
      </c>
      <c r="K751" s="395">
        <v>3</v>
      </c>
      <c r="L751" s="395"/>
      <c r="M751" s="568">
        <v>45170</v>
      </c>
      <c r="N751" s="502" t="s">
        <v>54</v>
      </c>
      <c r="O751" s="395" t="s">
        <v>42</v>
      </c>
      <c r="P751" s="395" t="s">
        <v>43</v>
      </c>
      <c r="Q751" s="395" t="s">
        <v>1729</v>
      </c>
      <c r="R751" s="395" t="s">
        <v>1760</v>
      </c>
      <c r="S751" s="395" t="s">
        <v>1731</v>
      </c>
      <c r="T751" s="28">
        <v>221</v>
      </c>
      <c r="U751" s="4" t="s">
        <v>1761</v>
      </c>
      <c r="V751" s="4" t="s">
        <v>1762</v>
      </c>
      <c r="W751" s="15">
        <v>221</v>
      </c>
      <c r="X751" s="15">
        <v>221</v>
      </c>
      <c r="Y751" s="22">
        <v>1</v>
      </c>
      <c r="Z751" s="22">
        <v>1</v>
      </c>
      <c r="AA751" s="191"/>
      <c r="AB751" s="4" t="s">
        <v>1763</v>
      </c>
      <c r="AC751" s="4" t="s">
        <v>50</v>
      </c>
      <c r="AD751" s="4"/>
      <c r="AE751" s="4"/>
      <c r="AF751" s="541"/>
      <c r="AG751" s="543"/>
      <c r="AH751" s="308" t="b">
        <f t="shared" si="11"/>
        <v>0</v>
      </c>
    </row>
    <row r="752" s="356" customFormat="1" ht="144" spans="1:34">
      <c r="A752" s="28">
        <v>749</v>
      </c>
      <c r="B752" s="168" t="s">
        <v>34</v>
      </c>
      <c r="C752" s="168" t="s">
        <v>35</v>
      </c>
      <c r="D752" s="395" t="s">
        <v>228</v>
      </c>
      <c r="E752" s="395" t="s">
        <v>108</v>
      </c>
      <c r="F752" s="395" t="s">
        <v>1758</v>
      </c>
      <c r="G752" s="395" t="s">
        <v>51</v>
      </c>
      <c r="H752" s="395" t="s">
        <v>1764</v>
      </c>
      <c r="I752" s="395"/>
      <c r="J752" s="395"/>
      <c r="K752" s="395"/>
      <c r="L752" s="395">
        <v>70</v>
      </c>
      <c r="M752" s="568">
        <v>45170</v>
      </c>
      <c r="N752" s="502" t="s">
        <v>54</v>
      </c>
      <c r="O752" s="395" t="s">
        <v>42</v>
      </c>
      <c r="P752" s="395" t="s">
        <v>43</v>
      </c>
      <c r="Q752" s="395" t="s">
        <v>1729</v>
      </c>
      <c r="R752" s="395" t="s">
        <v>1760</v>
      </c>
      <c r="S752" s="395" t="s">
        <v>1731</v>
      </c>
      <c r="T752" s="28">
        <v>70</v>
      </c>
      <c r="U752" s="4" t="s">
        <v>1765</v>
      </c>
      <c r="V752" s="4" t="s">
        <v>1766</v>
      </c>
      <c r="W752" s="15">
        <v>70</v>
      </c>
      <c r="X752" s="15">
        <v>70</v>
      </c>
      <c r="Y752" s="22">
        <v>1</v>
      </c>
      <c r="Z752" s="22">
        <v>1</v>
      </c>
      <c r="AA752" s="191"/>
      <c r="AB752" s="4" t="s">
        <v>1767</v>
      </c>
      <c r="AC752" s="4" t="s">
        <v>50</v>
      </c>
      <c r="AD752" s="4"/>
      <c r="AE752" s="4"/>
      <c r="AF752" s="541"/>
      <c r="AG752" s="543"/>
      <c r="AH752" s="308" t="b">
        <f t="shared" si="11"/>
        <v>0</v>
      </c>
    </row>
    <row r="753" s="356" customFormat="1" ht="72" spans="1:34">
      <c r="A753" s="28">
        <v>750</v>
      </c>
      <c r="B753" s="168" t="s">
        <v>34</v>
      </c>
      <c r="C753" s="168" t="s">
        <v>35</v>
      </c>
      <c r="D753" s="395" t="s">
        <v>228</v>
      </c>
      <c r="E753" s="395" t="s">
        <v>108</v>
      </c>
      <c r="F753" s="395" t="s">
        <v>1758</v>
      </c>
      <c r="G753" s="395" t="s">
        <v>174</v>
      </c>
      <c r="H753" s="395" t="s">
        <v>1768</v>
      </c>
      <c r="I753" s="395">
        <v>44</v>
      </c>
      <c r="J753" s="395">
        <v>121</v>
      </c>
      <c r="K753" s="395">
        <v>9</v>
      </c>
      <c r="L753" s="395"/>
      <c r="M753" s="568">
        <v>45170</v>
      </c>
      <c r="N753" s="502" t="s">
        <v>54</v>
      </c>
      <c r="O753" s="395" t="s">
        <v>42</v>
      </c>
      <c r="P753" s="395" t="s">
        <v>43</v>
      </c>
      <c r="Q753" s="395" t="s">
        <v>1729</v>
      </c>
      <c r="R753" s="395" t="s">
        <v>1760</v>
      </c>
      <c r="S753" s="395" t="s">
        <v>1731</v>
      </c>
      <c r="T753" s="28">
        <v>121</v>
      </c>
      <c r="U753" s="4" t="s">
        <v>1769</v>
      </c>
      <c r="V753" s="4" t="s">
        <v>1770</v>
      </c>
      <c r="W753" s="15">
        <v>121</v>
      </c>
      <c r="X753" s="15">
        <v>121</v>
      </c>
      <c r="Y753" s="22">
        <v>1</v>
      </c>
      <c r="Z753" s="22">
        <v>1</v>
      </c>
      <c r="AA753" s="191"/>
      <c r="AB753" s="4" t="s">
        <v>1771</v>
      </c>
      <c r="AC753" s="4" t="s">
        <v>50</v>
      </c>
      <c r="AD753" s="4"/>
      <c r="AE753" s="4"/>
      <c r="AF753" s="541"/>
      <c r="AG753" s="543"/>
      <c r="AH753" s="308" t="b">
        <f t="shared" si="11"/>
        <v>0</v>
      </c>
    </row>
    <row r="754" s="356" customFormat="1" ht="48" spans="1:34">
      <c r="A754" s="28">
        <v>751</v>
      </c>
      <c r="B754" s="168" t="s">
        <v>34</v>
      </c>
      <c r="C754" s="168" t="s">
        <v>35</v>
      </c>
      <c r="D754" s="395" t="s">
        <v>228</v>
      </c>
      <c r="E754" s="395" t="s">
        <v>108</v>
      </c>
      <c r="F754" s="395" t="s">
        <v>1772</v>
      </c>
      <c r="G754" s="395" t="s">
        <v>51</v>
      </c>
      <c r="H754" s="395" t="s">
        <v>1773</v>
      </c>
      <c r="I754" s="395"/>
      <c r="J754" s="395"/>
      <c r="K754" s="395"/>
      <c r="L754" s="395">
        <v>18</v>
      </c>
      <c r="M754" s="568">
        <v>45108</v>
      </c>
      <c r="N754" s="502" t="s">
        <v>165</v>
      </c>
      <c r="O754" s="395" t="s">
        <v>42</v>
      </c>
      <c r="P754" s="395" t="s">
        <v>43</v>
      </c>
      <c r="Q754" s="395" t="s">
        <v>1729</v>
      </c>
      <c r="R754" s="395" t="s">
        <v>1774</v>
      </c>
      <c r="S754" s="395" t="s">
        <v>1731</v>
      </c>
      <c r="T754" s="28">
        <v>18</v>
      </c>
      <c r="U754" s="4" t="s">
        <v>1775</v>
      </c>
      <c r="V754" s="4" t="s">
        <v>765</v>
      </c>
      <c r="W754" s="15">
        <v>18</v>
      </c>
      <c r="X754" s="15">
        <v>18</v>
      </c>
      <c r="Y754" s="22">
        <v>1</v>
      </c>
      <c r="Z754" s="22">
        <v>1</v>
      </c>
      <c r="AA754" s="191"/>
      <c r="AB754" s="4" t="s">
        <v>1776</v>
      </c>
      <c r="AC754" s="4" t="s">
        <v>50</v>
      </c>
      <c r="AD754" s="4"/>
      <c r="AE754" s="4"/>
      <c r="AF754" s="541"/>
      <c r="AG754" s="543"/>
      <c r="AH754" s="308" t="b">
        <f t="shared" si="11"/>
        <v>0</v>
      </c>
    </row>
    <row r="755" s="356" customFormat="1" ht="24" spans="1:34">
      <c r="A755" s="28">
        <v>752</v>
      </c>
      <c r="B755" s="168" t="s">
        <v>34</v>
      </c>
      <c r="C755" s="168" t="s">
        <v>35</v>
      </c>
      <c r="D755" s="395" t="s">
        <v>228</v>
      </c>
      <c r="E755" s="395" t="s">
        <v>108</v>
      </c>
      <c r="F755" s="395" t="s">
        <v>1772</v>
      </c>
      <c r="G755" s="395" t="s">
        <v>174</v>
      </c>
      <c r="H755" s="395" t="s">
        <v>1777</v>
      </c>
      <c r="I755" s="395">
        <v>5</v>
      </c>
      <c r="J755" s="395">
        <v>7</v>
      </c>
      <c r="K755" s="395">
        <v>8</v>
      </c>
      <c r="L755" s="395"/>
      <c r="M755" s="568">
        <v>45108</v>
      </c>
      <c r="N755" s="502" t="s">
        <v>165</v>
      </c>
      <c r="O755" s="395" t="s">
        <v>42</v>
      </c>
      <c r="P755" s="395" t="s">
        <v>43</v>
      </c>
      <c r="Q755" s="395" t="s">
        <v>1729</v>
      </c>
      <c r="R755" s="395" t="s">
        <v>1774</v>
      </c>
      <c r="S755" s="395" t="s">
        <v>1731</v>
      </c>
      <c r="T755" s="28">
        <v>7</v>
      </c>
      <c r="U755" s="4" t="s">
        <v>1778</v>
      </c>
      <c r="V755" s="4" t="s">
        <v>1779</v>
      </c>
      <c r="W755" s="15">
        <v>7</v>
      </c>
      <c r="X755" s="15">
        <v>7</v>
      </c>
      <c r="Y755" s="22">
        <v>1</v>
      </c>
      <c r="Z755" s="22">
        <v>1</v>
      </c>
      <c r="AA755" s="191"/>
      <c r="AB755" s="4" t="s">
        <v>1780</v>
      </c>
      <c r="AC755" s="4" t="s">
        <v>50</v>
      </c>
      <c r="AD755" s="4"/>
      <c r="AE755" s="4"/>
      <c r="AF755" s="541"/>
      <c r="AG755" s="543"/>
      <c r="AH755" s="308" t="b">
        <f t="shared" si="11"/>
        <v>0</v>
      </c>
    </row>
    <row r="756" s="356" customFormat="1" ht="24" spans="1:34">
      <c r="A756" s="28">
        <v>753</v>
      </c>
      <c r="B756" s="168" t="s">
        <v>34</v>
      </c>
      <c r="C756" s="168" t="s">
        <v>35</v>
      </c>
      <c r="D756" s="395" t="s">
        <v>228</v>
      </c>
      <c r="E756" s="395" t="s">
        <v>108</v>
      </c>
      <c r="F756" s="395" t="s">
        <v>1781</v>
      </c>
      <c r="G756" s="395" t="s">
        <v>39</v>
      </c>
      <c r="H756" s="395" t="s">
        <v>1782</v>
      </c>
      <c r="I756" s="395">
        <v>6</v>
      </c>
      <c r="J756" s="395">
        <v>18</v>
      </c>
      <c r="K756" s="395">
        <v>12</v>
      </c>
      <c r="L756" s="395"/>
      <c r="M756" s="568">
        <v>45108</v>
      </c>
      <c r="N756" s="502" t="s">
        <v>165</v>
      </c>
      <c r="O756" s="395" t="s">
        <v>42</v>
      </c>
      <c r="P756" s="395" t="s">
        <v>43</v>
      </c>
      <c r="Q756" s="395" t="s">
        <v>1729</v>
      </c>
      <c r="R756" s="395" t="s">
        <v>1774</v>
      </c>
      <c r="S756" s="395" t="s">
        <v>1731</v>
      </c>
      <c r="T756" s="28">
        <v>18</v>
      </c>
      <c r="U756" s="4" t="s">
        <v>1783</v>
      </c>
      <c r="V756" s="4" t="s">
        <v>1784</v>
      </c>
      <c r="W756" s="15">
        <v>18</v>
      </c>
      <c r="X756" s="15">
        <v>18</v>
      </c>
      <c r="Y756" s="22">
        <v>1</v>
      </c>
      <c r="Z756" s="22">
        <v>1</v>
      </c>
      <c r="AA756" s="191"/>
      <c r="AB756" s="4" t="s">
        <v>1785</v>
      </c>
      <c r="AC756" s="4" t="s">
        <v>50</v>
      </c>
      <c r="AD756" s="4"/>
      <c r="AE756" s="4"/>
      <c r="AF756" s="541"/>
      <c r="AG756" s="543"/>
      <c r="AH756" s="308" t="b">
        <f t="shared" si="11"/>
        <v>0</v>
      </c>
    </row>
    <row r="757" s="356" customFormat="1" ht="48" spans="1:34">
      <c r="A757" s="28">
        <v>754</v>
      </c>
      <c r="B757" s="168" t="s">
        <v>34</v>
      </c>
      <c r="C757" s="168" t="s">
        <v>35</v>
      </c>
      <c r="D757" s="395" t="s">
        <v>228</v>
      </c>
      <c r="E757" s="395" t="s">
        <v>108</v>
      </c>
      <c r="F757" s="395" t="s">
        <v>1781</v>
      </c>
      <c r="G757" s="395" t="s">
        <v>51</v>
      </c>
      <c r="H757" s="395" t="s">
        <v>1786</v>
      </c>
      <c r="I757" s="395"/>
      <c r="J757" s="395"/>
      <c r="K757" s="395"/>
      <c r="L757" s="395">
        <v>12</v>
      </c>
      <c r="M757" s="568">
        <v>45108</v>
      </c>
      <c r="N757" s="502" t="s">
        <v>165</v>
      </c>
      <c r="O757" s="395" t="s">
        <v>42</v>
      </c>
      <c r="P757" s="395" t="s">
        <v>43</v>
      </c>
      <c r="Q757" s="395" t="s">
        <v>1729</v>
      </c>
      <c r="R757" s="395" t="s">
        <v>1774</v>
      </c>
      <c r="S757" s="395" t="s">
        <v>1731</v>
      </c>
      <c r="T757" s="28">
        <v>12</v>
      </c>
      <c r="U757" s="4" t="s">
        <v>1787</v>
      </c>
      <c r="V757" s="4" t="s">
        <v>1788</v>
      </c>
      <c r="W757" s="15">
        <v>12</v>
      </c>
      <c r="X757" s="15">
        <v>12</v>
      </c>
      <c r="Y757" s="22">
        <v>1</v>
      </c>
      <c r="Z757" s="22">
        <v>1</v>
      </c>
      <c r="AA757" s="191"/>
      <c r="AB757" s="4" t="s">
        <v>1789</v>
      </c>
      <c r="AC757" s="4" t="s">
        <v>50</v>
      </c>
      <c r="AD757" s="4"/>
      <c r="AE757" s="4"/>
      <c r="AF757" s="541"/>
      <c r="AG757" s="543"/>
      <c r="AH757" s="308" t="b">
        <f t="shared" si="11"/>
        <v>0</v>
      </c>
    </row>
    <row r="758" s="356" customFormat="1" ht="24" spans="1:34">
      <c r="A758" s="28">
        <v>755</v>
      </c>
      <c r="B758" s="168" t="s">
        <v>34</v>
      </c>
      <c r="C758" s="168" t="s">
        <v>35</v>
      </c>
      <c r="D758" s="395" t="s">
        <v>228</v>
      </c>
      <c r="E758" s="395" t="s">
        <v>108</v>
      </c>
      <c r="F758" s="395" t="s">
        <v>1781</v>
      </c>
      <c r="G758" s="395" t="s">
        <v>174</v>
      </c>
      <c r="H758" s="395" t="s">
        <v>1790</v>
      </c>
      <c r="I758" s="395">
        <v>2</v>
      </c>
      <c r="J758" s="395">
        <v>2</v>
      </c>
      <c r="K758" s="395">
        <v>9</v>
      </c>
      <c r="L758" s="395"/>
      <c r="M758" s="568">
        <v>45108</v>
      </c>
      <c r="N758" s="502" t="s">
        <v>165</v>
      </c>
      <c r="O758" s="395" t="s">
        <v>42</v>
      </c>
      <c r="P758" s="395" t="s">
        <v>43</v>
      </c>
      <c r="Q758" s="395" t="s">
        <v>1729</v>
      </c>
      <c r="R758" s="395" t="s">
        <v>1774</v>
      </c>
      <c r="S758" s="395" t="s">
        <v>1731</v>
      </c>
      <c r="T758" s="28">
        <v>2</v>
      </c>
      <c r="U758" s="4" t="s">
        <v>1778</v>
      </c>
      <c r="V758" s="4" t="s">
        <v>1779</v>
      </c>
      <c r="W758" s="15">
        <v>2</v>
      </c>
      <c r="X758" s="15">
        <v>2</v>
      </c>
      <c r="Y758" s="22">
        <v>1</v>
      </c>
      <c r="Z758" s="22">
        <v>1</v>
      </c>
      <c r="AA758" s="191"/>
      <c r="AB758" s="4" t="s">
        <v>1791</v>
      </c>
      <c r="AC758" s="4" t="s">
        <v>50</v>
      </c>
      <c r="AD758" s="4"/>
      <c r="AE758" s="4"/>
      <c r="AF758" s="541"/>
      <c r="AG758" s="543"/>
      <c r="AH758" s="308" t="b">
        <f t="shared" si="11"/>
        <v>0</v>
      </c>
    </row>
    <row r="759" s="356" customFormat="1" ht="72" spans="1:34">
      <c r="A759" s="28">
        <v>756</v>
      </c>
      <c r="B759" s="168" t="s">
        <v>34</v>
      </c>
      <c r="C759" s="168" t="s">
        <v>35</v>
      </c>
      <c r="D759" s="395" t="s">
        <v>228</v>
      </c>
      <c r="E759" s="395" t="s">
        <v>108</v>
      </c>
      <c r="F759" s="395" t="s">
        <v>1792</v>
      </c>
      <c r="G759" s="395" t="s">
        <v>51</v>
      </c>
      <c r="H759" s="395" t="s">
        <v>1793</v>
      </c>
      <c r="I759" s="395"/>
      <c r="J759" s="395"/>
      <c r="K759" s="395"/>
      <c r="L759" s="395">
        <v>58</v>
      </c>
      <c r="M759" s="568">
        <v>45231</v>
      </c>
      <c r="N759" s="502" t="s">
        <v>632</v>
      </c>
      <c r="O759" s="395" t="s">
        <v>42</v>
      </c>
      <c r="P759" s="395" t="s">
        <v>43</v>
      </c>
      <c r="Q759" s="395" t="s">
        <v>1729</v>
      </c>
      <c r="R759" s="395" t="s">
        <v>1794</v>
      </c>
      <c r="S759" s="395" t="s">
        <v>1731</v>
      </c>
      <c r="T759" s="28">
        <v>58</v>
      </c>
      <c r="U759" s="4" t="s">
        <v>1795</v>
      </c>
      <c r="V759" s="4" t="s">
        <v>1796</v>
      </c>
      <c r="W759" s="15">
        <v>58</v>
      </c>
      <c r="X759" s="15">
        <v>58</v>
      </c>
      <c r="Y759" s="22">
        <v>1</v>
      </c>
      <c r="Z759" s="22">
        <v>1</v>
      </c>
      <c r="AA759" s="191"/>
      <c r="AB759" s="4" t="s">
        <v>1797</v>
      </c>
      <c r="AC759" s="4" t="s">
        <v>50</v>
      </c>
      <c r="AD759" s="4"/>
      <c r="AE759" s="4"/>
      <c r="AF759" s="541"/>
      <c r="AG759" s="543"/>
      <c r="AH759" s="308" t="b">
        <f t="shared" si="11"/>
        <v>0</v>
      </c>
    </row>
    <row r="760" s="356" customFormat="1" ht="36" spans="1:34">
      <c r="A760" s="28">
        <v>757</v>
      </c>
      <c r="B760" s="168" t="s">
        <v>34</v>
      </c>
      <c r="C760" s="168" t="s">
        <v>35</v>
      </c>
      <c r="D760" s="395" t="s">
        <v>228</v>
      </c>
      <c r="E760" s="395" t="s">
        <v>108</v>
      </c>
      <c r="F760" s="395" t="s">
        <v>1792</v>
      </c>
      <c r="G760" s="395" t="s">
        <v>174</v>
      </c>
      <c r="H760" s="395" t="s">
        <v>1798</v>
      </c>
      <c r="I760" s="395">
        <v>20</v>
      </c>
      <c r="J760" s="395">
        <v>48</v>
      </c>
      <c r="K760" s="395">
        <v>7</v>
      </c>
      <c r="L760" s="395"/>
      <c r="M760" s="568">
        <v>45231</v>
      </c>
      <c r="N760" s="502" t="s">
        <v>632</v>
      </c>
      <c r="O760" s="395" t="s">
        <v>42</v>
      </c>
      <c r="P760" s="395" t="s">
        <v>43</v>
      </c>
      <c r="Q760" s="395" t="s">
        <v>1729</v>
      </c>
      <c r="R760" s="395" t="s">
        <v>1794</v>
      </c>
      <c r="S760" s="395" t="s">
        <v>1731</v>
      </c>
      <c r="T760" s="28">
        <v>48</v>
      </c>
      <c r="U760" s="4" t="s">
        <v>1795</v>
      </c>
      <c r="V760" s="4" t="s">
        <v>1799</v>
      </c>
      <c r="W760" s="15">
        <v>48</v>
      </c>
      <c r="X760" s="15">
        <v>48</v>
      </c>
      <c r="Y760" s="22">
        <v>1</v>
      </c>
      <c r="Z760" s="22">
        <v>1</v>
      </c>
      <c r="AA760" s="191"/>
      <c r="AB760" s="4" t="s">
        <v>1800</v>
      </c>
      <c r="AC760" s="4" t="s">
        <v>50</v>
      </c>
      <c r="AD760" s="4"/>
      <c r="AE760" s="4"/>
      <c r="AF760" s="541"/>
      <c r="AG760" s="543"/>
      <c r="AH760" s="308" t="b">
        <f t="shared" si="11"/>
        <v>0</v>
      </c>
    </row>
    <row r="761" s="356" customFormat="1" ht="36" spans="1:34">
      <c r="A761" s="28">
        <v>758</v>
      </c>
      <c r="B761" s="168" t="s">
        <v>34</v>
      </c>
      <c r="C761" s="168" t="s">
        <v>35</v>
      </c>
      <c r="D761" s="395" t="s">
        <v>228</v>
      </c>
      <c r="E761" s="395" t="s">
        <v>108</v>
      </c>
      <c r="F761" s="395" t="s">
        <v>1801</v>
      </c>
      <c r="G761" s="395" t="s">
        <v>39</v>
      </c>
      <c r="H761" s="395" t="s">
        <v>1802</v>
      </c>
      <c r="I761" s="395">
        <v>8</v>
      </c>
      <c r="J761" s="395">
        <v>36</v>
      </c>
      <c r="K761" s="395">
        <v>2</v>
      </c>
      <c r="L761" s="395"/>
      <c r="M761" s="568">
        <v>45231</v>
      </c>
      <c r="N761" s="502" t="s">
        <v>632</v>
      </c>
      <c r="O761" s="395" t="s">
        <v>42</v>
      </c>
      <c r="P761" s="395" t="s">
        <v>43</v>
      </c>
      <c r="Q761" s="395" t="s">
        <v>1729</v>
      </c>
      <c r="R761" s="395" t="s">
        <v>1803</v>
      </c>
      <c r="S761" s="395" t="s">
        <v>1731</v>
      </c>
      <c r="T761" s="28">
        <v>36</v>
      </c>
      <c r="U761" s="4" t="s">
        <v>1804</v>
      </c>
      <c r="V761" s="4" t="s">
        <v>1805</v>
      </c>
      <c r="W761" s="15">
        <v>36</v>
      </c>
      <c r="X761" s="15">
        <v>36</v>
      </c>
      <c r="Y761" s="22">
        <v>1</v>
      </c>
      <c r="Z761" s="22">
        <v>1</v>
      </c>
      <c r="AA761" s="191"/>
      <c r="AB761" s="4" t="s">
        <v>1806</v>
      </c>
      <c r="AC761" s="4" t="s">
        <v>50</v>
      </c>
      <c r="AD761" s="4"/>
      <c r="AE761" s="4"/>
      <c r="AF761" s="541"/>
      <c r="AG761" s="543"/>
      <c r="AH761" s="308" t="b">
        <f t="shared" si="11"/>
        <v>0</v>
      </c>
    </row>
    <row r="762" s="356" customFormat="1" ht="48" spans="1:34">
      <c r="A762" s="28">
        <v>759</v>
      </c>
      <c r="B762" s="168" t="s">
        <v>34</v>
      </c>
      <c r="C762" s="168" t="s">
        <v>35</v>
      </c>
      <c r="D762" s="395" t="s">
        <v>228</v>
      </c>
      <c r="E762" s="395" t="s">
        <v>108</v>
      </c>
      <c r="F762" s="395" t="s">
        <v>1801</v>
      </c>
      <c r="G762" s="395" t="s">
        <v>51</v>
      </c>
      <c r="H762" s="395" t="s">
        <v>1807</v>
      </c>
      <c r="I762" s="395"/>
      <c r="J762" s="395"/>
      <c r="K762" s="395"/>
      <c r="L762" s="395">
        <v>16</v>
      </c>
      <c r="M762" s="568">
        <v>45231</v>
      </c>
      <c r="N762" s="502" t="s">
        <v>632</v>
      </c>
      <c r="O762" s="395" t="s">
        <v>42</v>
      </c>
      <c r="P762" s="395" t="s">
        <v>43</v>
      </c>
      <c r="Q762" s="395" t="s">
        <v>1729</v>
      </c>
      <c r="R762" s="395" t="s">
        <v>1803</v>
      </c>
      <c r="S762" s="395" t="s">
        <v>1731</v>
      </c>
      <c r="T762" s="28">
        <v>16</v>
      </c>
      <c r="U762" s="4" t="s">
        <v>1808</v>
      </c>
      <c r="V762" s="4" t="s">
        <v>1809</v>
      </c>
      <c r="W762" s="15">
        <v>16</v>
      </c>
      <c r="X762" s="15">
        <v>16</v>
      </c>
      <c r="Y762" s="22">
        <v>1</v>
      </c>
      <c r="Z762" s="22">
        <v>1</v>
      </c>
      <c r="AA762" s="191"/>
      <c r="AB762" s="4" t="s">
        <v>1810</v>
      </c>
      <c r="AC762" s="4" t="s">
        <v>50</v>
      </c>
      <c r="AD762" s="4"/>
      <c r="AE762" s="4"/>
      <c r="AF762" s="541"/>
      <c r="AG762" s="543"/>
      <c r="AH762" s="308" t="b">
        <f t="shared" si="11"/>
        <v>0</v>
      </c>
    </row>
    <row r="763" s="356" customFormat="1" ht="36" spans="1:34">
      <c r="A763" s="28">
        <v>760</v>
      </c>
      <c r="B763" s="168" t="s">
        <v>34</v>
      </c>
      <c r="C763" s="168" t="s">
        <v>35</v>
      </c>
      <c r="D763" s="395" t="s">
        <v>228</v>
      </c>
      <c r="E763" s="395" t="s">
        <v>108</v>
      </c>
      <c r="F763" s="395" t="s">
        <v>1811</v>
      </c>
      <c r="G763" s="395" t="s">
        <v>39</v>
      </c>
      <c r="H763" s="395" t="s">
        <v>1812</v>
      </c>
      <c r="I763" s="395">
        <v>7</v>
      </c>
      <c r="J763" s="395">
        <v>33</v>
      </c>
      <c r="K763" s="395">
        <v>2</v>
      </c>
      <c r="L763" s="395"/>
      <c r="M763" s="568">
        <v>45200</v>
      </c>
      <c r="N763" s="502" t="s">
        <v>189</v>
      </c>
      <c r="O763" s="395" t="s">
        <v>42</v>
      </c>
      <c r="P763" s="395" t="s">
        <v>43</v>
      </c>
      <c r="Q763" s="395" t="s">
        <v>1729</v>
      </c>
      <c r="R763" s="395" t="s">
        <v>1803</v>
      </c>
      <c r="S763" s="395" t="s">
        <v>1731</v>
      </c>
      <c r="T763" s="28">
        <v>33</v>
      </c>
      <c r="U763" s="4" t="s">
        <v>1813</v>
      </c>
      <c r="V763" s="4" t="s">
        <v>1805</v>
      </c>
      <c r="W763" s="15">
        <v>33</v>
      </c>
      <c r="X763" s="15">
        <v>33</v>
      </c>
      <c r="Y763" s="22">
        <v>1</v>
      </c>
      <c r="Z763" s="22">
        <v>1</v>
      </c>
      <c r="AA763" s="191"/>
      <c r="AB763" s="4" t="s">
        <v>1814</v>
      </c>
      <c r="AC763" s="4" t="s">
        <v>50</v>
      </c>
      <c r="AD763" s="4"/>
      <c r="AE763" s="4"/>
      <c r="AF763" s="541"/>
      <c r="AG763" s="543"/>
      <c r="AH763" s="308" t="b">
        <f t="shared" si="11"/>
        <v>0</v>
      </c>
    </row>
    <row r="764" s="356" customFormat="1" ht="24" spans="1:34">
      <c r="A764" s="28">
        <v>761</v>
      </c>
      <c r="B764" s="168" t="s">
        <v>34</v>
      </c>
      <c r="C764" s="168" t="s">
        <v>35</v>
      </c>
      <c r="D764" s="395" t="s">
        <v>228</v>
      </c>
      <c r="E764" s="395" t="s">
        <v>108</v>
      </c>
      <c r="F764" s="395" t="s">
        <v>1811</v>
      </c>
      <c r="G764" s="395" t="s">
        <v>51</v>
      </c>
      <c r="H764" s="395" t="s">
        <v>1815</v>
      </c>
      <c r="I764" s="465"/>
      <c r="J764" s="465"/>
      <c r="K764" s="395"/>
      <c r="L764" s="395">
        <v>8</v>
      </c>
      <c r="M764" s="568">
        <v>45200</v>
      </c>
      <c r="N764" s="502" t="s">
        <v>189</v>
      </c>
      <c r="O764" s="395" t="s">
        <v>42</v>
      </c>
      <c r="P764" s="395" t="s">
        <v>43</v>
      </c>
      <c r="Q764" s="395" t="s">
        <v>1729</v>
      </c>
      <c r="R764" s="395" t="s">
        <v>1803</v>
      </c>
      <c r="S764" s="395" t="s">
        <v>1731</v>
      </c>
      <c r="T764" s="28">
        <v>8</v>
      </c>
      <c r="U764" s="4" t="s">
        <v>1808</v>
      </c>
      <c r="V764" s="4" t="s">
        <v>1809</v>
      </c>
      <c r="W764" s="15">
        <v>8</v>
      </c>
      <c r="X764" s="15">
        <v>8</v>
      </c>
      <c r="Y764" s="22">
        <v>1</v>
      </c>
      <c r="Z764" s="22">
        <v>1</v>
      </c>
      <c r="AA764" s="191"/>
      <c r="AB764" s="4" t="s">
        <v>1816</v>
      </c>
      <c r="AC764" s="4" t="s">
        <v>50</v>
      </c>
      <c r="AD764" s="4"/>
      <c r="AE764" s="4"/>
      <c r="AF764" s="541"/>
      <c r="AG764" s="543"/>
      <c r="AH764" s="308" t="b">
        <f t="shared" si="11"/>
        <v>0</v>
      </c>
    </row>
    <row r="765" s="356" customFormat="1" ht="36" spans="1:34">
      <c r="A765" s="28">
        <v>762</v>
      </c>
      <c r="B765" s="168" t="s">
        <v>34</v>
      </c>
      <c r="C765" s="168" t="s">
        <v>35</v>
      </c>
      <c r="D765" s="395" t="s">
        <v>228</v>
      </c>
      <c r="E765" s="395" t="s">
        <v>108</v>
      </c>
      <c r="F765" s="395" t="s">
        <v>1817</v>
      </c>
      <c r="G765" s="395" t="s">
        <v>39</v>
      </c>
      <c r="H765" s="395" t="s">
        <v>1818</v>
      </c>
      <c r="I765" s="395">
        <v>8</v>
      </c>
      <c r="J765" s="395">
        <v>39</v>
      </c>
      <c r="K765" s="395">
        <v>2</v>
      </c>
      <c r="L765" s="395"/>
      <c r="M765" s="568">
        <v>45200</v>
      </c>
      <c r="N765" s="502" t="s">
        <v>189</v>
      </c>
      <c r="O765" s="395" t="s">
        <v>42</v>
      </c>
      <c r="P765" s="395" t="s">
        <v>43</v>
      </c>
      <c r="Q765" s="395" t="s">
        <v>1729</v>
      </c>
      <c r="R765" s="395" t="s">
        <v>1819</v>
      </c>
      <c r="S765" s="395" t="s">
        <v>1731</v>
      </c>
      <c r="T765" s="28">
        <v>39</v>
      </c>
      <c r="U765" s="4" t="s">
        <v>1820</v>
      </c>
      <c r="V765" s="4" t="s">
        <v>1821</v>
      </c>
      <c r="W765" s="15">
        <v>39</v>
      </c>
      <c r="X765" s="15">
        <v>39</v>
      </c>
      <c r="Y765" s="22">
        <v>1</v>
      </c>
      <c r="Z765" s="22">
        <v>1</v>
      </c>
      <c r="AA765" s="191"/>
      <c r="AB765" s="4" t="s">
        <v>1822</v>
      </c>
      <c r="AC765" s="4" t="s">
        <v>50</v>
      </c>
      <c r="AD765" s="4"/>
      <c r="AE765" s="4"/>
      <c r="AF765" s="541"/>
      <c r="AG765" s="543"/>
      <c r="AH765" s="308" t="b">
        <f t="shared" si="11"/>
        <v>0</v>
      </c>
    </row>
    <row r="766" s="356" customFormat="1" ht="24" spans="1:34">
      <c r="A766" s="28">
        <v>763</v>
      </c>
      <c r="B766" s="168" t="s">
        <v>34</v>
      </c>
      <c r="C766" s="168" t="s">
        <v>35</v>
      </c>
      <c r="D766" s="395" t="s">
        <v>228</v>
      </c>
      <c r="E766" s="395" t="s">
        <v>108</v>
      </c>
      <c r="F766" s="395" t="s">
        <v>1817</v>
      </c>
      <c r="G766" s="395" t="s">
        <v>51</v>
      </c>
      <c r="H766" s="395" t="s">
        <v>1823</v>
      </c>
      <c r="I766" s="395"/>
      <c r="J766" s="395"/>
      <c r="K766" s="395"/>
      <c r="L766" s="395">
        <v>8</v>
      </c>
      <c r="M766" s="568">
        <v>45200</v>
      </c>
      <c r="N766" s="502" t="s">
        <v>189</v>
      </c>
      <c r="O766" s="395" t="s">
        <v>42</v>
      </c>
      <c r="P766" s="395" t="s">
        <v>43</v>
      </c>
      <c r="Q766" s="395" t="s">
        <v>1729</v>
      </c>
      <c r="R766" s="395" t="s">
        <v>1819</v>
      </c>
      <c r="S766" s="395" t="s">
        <v>1731</v>
      </c>
      <c r="T766" s="28">
        <v>8</v>
      </c>
      <c r="U766" s="4" t="s">
        <v>1795</v>
      </c>
      <c r="V766" s="4" t="s">
        <v>1824</v>
      </c>
      <c r="W766" s="15">
        <v>8</v>
      </c>
      <c r="X766" s="15">
        <v>8</v>
      </c>
      <c r="Y766" s="22">
        <v>1</v>
      </c>
      <c r="Z766" s="22">
        <v>1</v>
      </c>
      <c r="AA766" s="191"/>
      <c r="AB766" s="4" t="s">
        <v>1825</v>
      </c>
      <c r="AC766" s="4" t="s">
        <v>50</v>
      </c>
      <c r="AD766" s="4"/>
      <c r="AE766" s="4"/>
      <c r="AF766" s="541"/>
      <c r="AG766" s="543"/>
      <c r="AH766" s="308" t="b">
        <f t="shared" si="11"/>
        <v>0</v>
      </c>
    </row>
    <row r="767" s="356" customFormat="1" ht="24" spans="1:34">
      <c r="A767" s="28">
        <v>764</v>
      </c>
      <c r="B767" s="168" t="s">
        <v>34</v>
      </c>
      <c r="C767" s="168" t="s">
        <v>35</v>
      </c>
      <c r="D767" s="395" t="s">
        <v>228</v>
      </c>
      <c r="E767" s="395" t="s">
        <v>108</v>
      </c>
      <c r="F767" s="395" t="s">
        <v>1817</v>
      </c>
      <c r="G767" s="395" t="s">
        <v>174</v>
      </c>
      <c r="H767" s="395" t="s">
        <v>1826</v>
      </c>
      <c r="I767" s="395">
        <v>3</v>
      </c>
      <c r="J767" s="395">
        <v>9</v>
      </c>
      <c r="K767" s="395">
        <v>1</v>
      </c>
      <c r="L767" s="395"/>
      <c r="M767" s="568">
        <v>45200</v>
      </c>
      <c r="N767" s="502" t="s">
        <v>189</v>
      </c>
      <c r="O767" s="395"/>
      <c r="P767" s="395" t="s">
        <v>43</v>
      </c>
      <c r="Q767" s="395" t="s">
        <v>1729</v>
      </c>
      <c r="R767" s="395" t="s">
        <v>1819</v>
      </c>
      <c r="S767" s="395" t="s">
        <v>1731</v>
      </c>
      <c r="T767" s="28">
        <v>9</v>
      </c>
      <c r="U767" s="4" t="s">
        <v>1795</v>
      </c>
      <c r="V767" s="4" t="s">
        <v>1827</v>
      </c>
      <c r="W767" s="15">
        <v>9</v>
      </c>
      <c r="X767" s="15">
        <v>9</v>
      </c>
      <c r="Y767" s="22">
        <v>1</v>
      </c>
      <c r="Z767" s="22">
        <v>1</v>
      </c>
      <c r="AA767" s="191"/>
      <c r="AB767" s="4" t="s">
        <v>1701</v>
      </c>
      <c r="AC767" s="4" t="s">
        <v>50</v>
      </c>
      <c r="AD767" s="4"/>
      <c r="AE767" s="4"/>
      <c r="AF767" s="541"/>
      <c r="AG767" s="543"/>
      <c r="AH767" s="308" t="b">
        <f t="shared" si="11"/>
        <v>0</v>
      </c>
    </row>
    <row r="768" s="356" customFormat="1" ht="36" spans="1:34">
      <c r="A768" s="28">
        <v>765</v>
      </c>
      <c r="B768" s="168" t="s">
        <v>34</v>
      </c>
      <c r="C768" s="168" t="s">
        <v>35</v>
      </c>
      <c r="D768" s="395" t="s">
        <v>228</v>
      </c>
      <c r="E768" s="395" t="s">
        <v>108</v>
      </c>
      <c r="F768" s="395" t="s">
        <v>1828</v>
      </c>
      <c r="G768" s="395" t="s">
        <v>39</v>
      </c>
      <c r="H768" s="395" t="s">
        <v>1829</v>
      </c>
      <c r="I768" s="395">
        <v>8</v>
      </c>
      <c r="J768" s="395">
        <v>36</v>
      </c>
      <c r="K768" s="395">
        <v>2</v>
      </c>
      <c r="L768" s="395"/>
      <c r="M768" s="568">
        <v>45231</v>
      </c>
      <c r="N768" s="502" t="s">
        <v>632</v>
      </c>
      <c r="O768" s="395" t="s">
        <v>42</v>
      </c>
      <c r="P768" s="395" t="s">
        <v>43</v>
      </c>
      <c r="Q768" s="395" t="s">
        <v>1729</v>
      </c>
      <c r="R768" s="395" t="s">
        <v>1794</v>
      </c>
      <c r="S768" s="395" t="s">
        <v>1731</v>
      </c>
      <c r="T768" s="28">
        <v>36</v>
      </c>
      <c r="U768" s="4" t="s">
        <v>1830</v>
      </c>
      <c r="V768" s="4" t="s">
        <v>1831</v>
      </c>
      <c r="W768" s="15">
        <v>36</v>
      </c>
      <c r="X768" s="15">
        <v>36</v>
      </c>
      <c r="Y768" s="22">
        <v>1</v>
      </c>
      <c r="Z768" s="22">
        <v>1</v>
      </c>
      <c r="AA768" s="191"/>
      <c r="AB768" s="4" t="s">
        <v>1832</v>
      </c>
      <c r="AC768" s="4" t="s">
        <v>50</v>
      </c>
      <c r="AD768" s="4"/>
      <c r="AE768" s="4"/>
      <c r="AF768" s="541"/>
      <c r="AG768" s="543"/>
      <c r="AH768" s="308" t="b">
        <f t="shared" si="11"/>
        <v>0</v>
      </c>
    </row>
    <row r="769" s="356" customFormat="1" ht="108" spans="1:34">
      <c r="A769" s="28">
        <v>766</v>
      </c>
      <c r="B769" s="168" t="s">
        <v>34</v>
      </c>
      <c r="C769" s="168" t="s">
        <v>35</v>
      </c>
      <c r="D769" s="395" t="s">
        <v>228</v>
      </c>
      <c r="E769" s="395" t="s">
        <v>108</v>
      </c>
      <c r="F769" s="395" t="s">
        <v>1828</v>
      </c>
      <c r="G769" s="395" t="s">
        <v>51</v>
      </c>
      <c r="H769" s="395" t="s">
        <v>1833</v>
      </c>
      <c r="I769" s="395"/>
      <c r="J769" s="395"/>
      <c r="K769" s="395"/>
      <c r="L769" s="395">
        <v>42</v>
      </c>
      <c r="M769" s="568">
        <v>45231</v>
      </c>
      <c r="N769" s="502" t="s">
        <v>632</v>
      </c>
      <c r="O769" s="395" t="s">
        <v>42</v>
      </c>
      <c r="P769" s="395" t="s">
        <v>43</v>
      </c>
      <c r="Q769" s="395" t="s">
        <v>1729</v>
      </c>
      <c r="R769" s="395" t="s">
        <v>1794</v>
      </c>
      <c r="S769" s="395" t="s">
        <v>1731</v>
      </c>
      <c r="T769" s="28">
        <v>42</v>
      </c>
      <c r="U769" s="4" t="s">
        <v>1830</v>
      </c>
      <c r="V769" s="4" t="s">
        <v>1834</v>
      </c>
      <c r="W769" s="15">
        <v>42</v>
      </c>
      <c r="X769" s="15">
        <v>42</v>
      </c>
      <c r="Y769" s="22">
        <v>1</v>
      </c>
      <c r="Z769" s="22">
        <v>1</v>
      </c>
      <c r="AA769" s="191"/>
      <c r="AB769" s="4" t="s">
        <v>1835</v>
      </c>
      <c r="AC769" s="4" t="s">
        <v>50</v>
      </c>
      <c r="AD769" s="4"/>
      <c r="AE769" s="4"/>
      <c r="AF769" s="541"/>
      <c r="AG769" s="543"/>
      <c r="AH769" s="308" t="b">
        <f t="shared" si="11"/>
        <v>0</v>
      </c>
    </row>
    <row r="770" s="356" customFormat="1" ht="72" spans="1:34">
      <c r="A770" s="28">
        <v>767</v>
      </c>
      <c r="B770" s="168" t="s">
        <v>34</v>
      </c>
      <c r="C770" s="168" t="s">
        <v>35</v>
      </c>
      <c r="D770" s="395" t="s">
        <v>228</v>
      </c>
      <c r="E770" s="395" t="s">
        <v>108</v>
      </c>
      <c r="F770" s="395" t="s">
        <v>1828</v>
      </c>
      <c r="G770" s="395" t="s">
        <v>174</v>
      </c>
      <c r="H770" s="395" t="s">
        <v>1836</v>
      </c>
      <c r="I770" s="395">
        <v>41</v>
      </c>
      <c r="J770" s="395">
        <v>109</v>
      </c>
      <c r="K770" s="395">
        <v>14</v>
      </c>
      <c r="L770" s="395"/>
      <c r="M770" s="568">
        <v>45231</v>
      </c>
      <c r="N770" s="502" t="s">
        <v>632</v>
      </c>
      <c r="O770" s="395" t="s">
        <v>42</v>
      </c>
      <c r="P770" s="395" t="s">
        <v>43</v>
      </c>
      <c r="Q770" s="395" t="s">
        <v>1729</v>
      </c>
      <c r="R770" s="395" t="s">
        <v>1794</v>
      </c>
      <c r="S770" s="395" t="s">
        <v>1731</v>
      </c>
      <c r="T770" s="28">
        <v>109</v>
      </c>
      <c r="U770" s="4" t="s">
        <v>1830</v>
      </c>
      <c r="V770" s="4" t="s">
        <v>1831</v>
      </c>
      <c r="W770" s="15">
        <v>109</v>
      </c>
      <c r="X770" s="15">
        <v>109</v>
      </c>
      <c r="Y770" s="22">
        <v>1</v>
      </c>
      <c r="Z770" s="22">
        <v>1</v>
      </c>
      <c r="AA770" s="191"/>
      <c r="AB770" s="4" t="s">
        <v>1837</v>
      </c>
      <c r="AC770" s="4" t="s">
        <v>50</v>
      </c>
      <c r="AD770" s="4"/>
      <c r="AE770" s="4"/>
      <c r="AF770" s="541"/>
      <c r="AG770" s="543"/>
      <c r="AH770" s="308" t="b">
        <f t="shared" si="11"/>
        <v>0</v>
      </c>
    </row>
    <row r="771" s="356" customFormat="1" ht="84" spans="1:34">
      <c r="A771" s="28">
        <v>768</v>
      </c>
      <c r="B771" s="168" t="s">
        <v>34</v>
      </c>
      <c r="C771" s="168" t="s">
        <v>35</v>
      </c>
      <c r="D771" s="395" t="s">
        <v>228</v>
      </c>
      <c r="E771" s="395" t="s">
        <v>108</v>
      </c>
      <c r="F771" s="395" t="s">
        <v>1838</v>
      </c>
      <c r="G771" s="395" t="s">
        <v>39</v>
      </c>
      <c r="H771" s="395" t="s">
        <v>1839</v>
      </c>
      <c r="I771" s="395">
        <v>24</v>
      </c>
      <c r="J771" s="395">
        <v>120</v>
      </c>
      <c r="K771" s="395">
        <v>3</v>
      </c>
      <c r="L771" s="395"/>
      <c r="M771" s="568">
        <v>45200</v>
      </c>
      <c r="N771" s="502" t="s">
        <v>189</v>
      </c>
      <c r="O771" s="395" t="s">
        <v>42</v>
      </c>
      <c r="P771" s="395" t="s">
        <v>43</v>
      </c>
      <c r="Q771" s="395" t="s">
        <v>1729</v>
      </c>
      <c r="R771" s="395" t="s">
        <v>1840</v>
      </c>
      <c r="S771" s="395" t="s">
        <v>1731</v>
      </c>
      <c r="T771" s="28">
        <v>120</v>
      </c>
      <c r="U771" s="4" t="s">
        <v>1841</v>
      </c>
      <c r="V771" s="4" t="s">
        <v>1842</v>
      </c>
      <c r="W771" s="15">
        <v>120</v>
      </c>
      <c r="X771" s="15">
        <v>120</v>
      </c>
      <c r="Y771" s="22">
        <v>1</v>
      </c>
      <c r="Z771" s="22">
        <v>1</v>
      </c>
      <c r="AA771" s="191"/>
      <c r="AB771" s="4" t="s">
        <v>1843</v>
      </c>
      <c r="AC771" s="4" t="s">
        <v>50</v>
      </c>
      <c r="AD771" s="4"/>
      <c r="AE771" s="4"/>
      <c r="AF771" s="541"/>
      <c r="AG771" s="543"/>
      <c r="AH771" s="308" t="b">
        <f t="shared" si="11"/>
        <v>0</v>
      </c>
    </row>
    <row r="772" s="356" customFormat="1" ht="60" spans="1:34">
      <c r="A772" s="28">
        <v>769</v>
      </c>
      <c r="B772" s="168" t="s">
        <v>34</v>
      </c>
      <c r="C772" s="168" t="s">
        <v>35</v>
      </c>
      <c r="D772" s="395" t="s">
        <v>228</v>
      </c>
      <c r="E772" s="395" t="s">
        <v>108</v>
      </c>
      <c r="F772" s="395" t="s">
        <v>1838</v>
      </c>
      <c r="G772" s="395" t="s">
        <v>51</v>
      </c>
      <c r="H772" s="395" t="s">
        <v>1844</v>
      </c>
      <c r="I772" s="395"/>
      <c r="J772" s="395"/>
      <c r="K772" s="395"/>
      <c r="L772" s="395">
        <v>27</v>
      </c>
      <c r="M772" s="568">
        <v>45200</v>
      </c>
      <c r="N772" s="502" t="s">
        <v>189</v>
      </c>
      <c r="O772" s="395" t="s">
        <v>42</v>
      </c>
      <c r="P772" s="395" t="s">
        <v>43</v>
      </c>
      <c r="Q772" s="395" t="s">
        <v>1729</v>
      </c>
      <c r="R772" s="395" t="s">
        <v>1840</v>
      </c>
      <c r="S772" s="395" t="s">
        <v>1731</v>
      </c>
      <c r="T772" s="28">
        <v>27</v>
      </c>
      <c r="U772" s="4" t="s">
        <v>1765</v>
      </c>
      <c r="V772" s="4" t="s">
        <v>1766</v>
      </c>
      <c r="W772" s="15">
        <v>27</v>
      </c>
      <c r="X772" s="15">
        <v>27</v>
      </c>
      <c r="Y772" s="22">
        <v>1</v>
      </c>
      <c r="Z772" s="22">
        <v>1</v>
      </c>
      <c r="AA772" s="191"/>
      <c r="AB772" s="4" t="s">
        <v>1740</v>
      </c>
      <c r="AC772" s="4" t="s">
        <v>50</v>
      </c>
      <c r="AD772" s="4"/>
      <c r="AE772" s="4"/>
      <c r="AF772" s="541"/>
      <c r="AG772" s="543"/>
      <c r="AH772" s="308" t="b">
        <f t="shared" ref="AH772:AH835" si="12">IF(N772="2023年01月","2023年01月31日",IF(N772="2023年02月","2023年02月28日",IF(N772="2023年3月","2023年3月31日",IF(N772="2023年4月","2023年4月30日",IF(N772="2023年5月","2023年5月31日",IF(N772="2023年6月","2023年6月30日",IF(N772="2023年7月","2023年7月31日",IF(N772="2023年8月","2023年8月31日",IF(N772="2023年9月","2023年9月30日",IF(N772="2023年10月","2023年10月31日",IF(N772="2023年11月","2023年11月30日",IF(N772="2023年12月","2023年12月31日"))))))))))))</f>
        <v>0</v>
      </c>
    </row>
    <row r="773" s="356" customFormat="1" ht="48" spans="1:34">
      <c r="A773" s="28">
        <v>770</v>
      </c>
      <c r="B773" s="168" t="s">
        <v>34</v>
      </c>
      <c r="C773" s="168" t="s">
        <v>35</v>
      </c>
      <c r="D773" s="395" t="s">
        <v>228</v>
      </c>
      <c r="E773" s="395" t="s">
        <v>108</v>
      </c>
      <c r="F773" s="395" t="s">
        <v>1838</v>
      </c>
      <c r="G773" s="395" t="s">
        <v>174</v>
      </c>
      <c r="H773" s="395" t="s">
        <v>1845</v>
      </c>
      <c r="I773" s="395">
        <v>29</v>
      </c>
      <c r="J773" s="395">
        <v>87</v>
      </c>
      <c r="K773" s="395">
        <v>4</v>
      </c>
      <c r="L773" s="395"/>
      <c r="M773" s="568">
        <v>45200</v>
      </c>
      <c r="N773" s="502" t="s">
        <v>189</v>
      </c>
      <c r="O773" s="395" t="s">
        <v>42</v>
      </c>
      <c r="P773" s="395" t="s">
        <v>43</v>
      </c>
      <c r="Q773" s="395" t="s">
        <v>1729</v>
      </c>
      <c r="R773" s="395" t="s">
        <v>1840</v>
      </c>
      <c r="S773" s="395" t="s">
        <v>1731</v>
      </c>
      <c r="T773" s="28">
        <v>87</v>
      </c>
      <c r="U773" s="4" t="s">
        <v>1769</v>
      </c>
      <c r="V773" s="4" t="s">
        <v>1770</v>
      </c>
      <c r="W773" s="15">
        <v>87</v>
      </c>
      <c r="X773" s="15">
        <v>87</v>
      </c>
      <c r="Y773" s="22">
        <v>1</v>
      </c>
      <c r="Z773" s="22">
        <v>1</v>
      </c>
      <c r="AA773" s="191"/>
      <c r="AB773" s="4" t="s">
        <v>1846</v>
      </c>
      <c r="AC773" s="4" t="s">
        <v>50</v>
      </c>
      <c r="AD773" s="4"/>
      <c r="AE773" s="4"/>
      <c r="AF773" s="541"/>
      <c r="AG773" s="543"/>
      <c r="AH773" s="308" t="b">
        <f t="shared" si="12"/>
        <v>0</v>
      </c>
    </row>
    <row r="774" s="356" customFormat="1" ht="48" spans="1:34">
      <c r="A774" s="28">
        <v>771</v>
      </c>
      <c r="B774" s="168" t="s">
        <v>34</v>
      </c>
      <c r="C774" s="168" t="s">
        <v>35</v>
      </c>
      <c r="D774" s="395" t="s">
        <v>228</v>
      </c>
      <c r="E774" s="395" t="s">
        <v>108</v>
      </c>
      <c r="F774" s="395" t="s">
        <v>1847</v>
      </c>
      <c r="G774" s="395" t="s">
        <v>39</v>
      </c>
      <c r="H774" s="395" t="s">
        <v>1848</v>
      </c>
      <c r="I774" s="395">
        <v>10</v>
      </c>
      <c r="J774" s="395">
        <v>42</v>
      </c>
      <c r="K774" s="395">
        <v>2</v>
      </c>
      <c r="L774" s="395"/>
      <c r="M774" s="568">
        <v>45200</v>
      </c>
      <c r="N774" s="502" t="s">
        <v>189</v>
      </c>
      <c r="O774" s="395" t="s">
        <v>42</v>
      </c>
      <c r="P774" s="395" t="s">
        <v>43</v>
      </c>
      <c r="Q774" s="395" t="s">
        <v>1729</v>
      </c>
      <c r="R774" s="395" t="s">
        <v>1840</v>
      </c>
      <c r="S774" s="395" t="s">
        <v>1731</v>
      </c>
      <c r="T774" s="28">
        <v>42</v>
      </c>
      <c r="U774" s="4" t="s">
        <v>1849</v>
      </c>
      <c r="V774" s="4" t="s">
        <v>1850</v>
      </c>
      <c r="W774" s="15">
        <v>42</v>
      </c>
      <c r="X774" s="15">
        <v>42</v>
      </c>
      <c r="Y774" s="22">
        <v>1</v>
      </c>
      <c r="Z774" s="22">
        <v>1</v>
      </c>
      <c r="AA774" s="191"/>
      <c r="AB774" s="4" t="s">
        <v>1851</v>
      </c>
      <c r="AC774" s="4" t="s">
        <v>50</v>
      </c>
      <c r="AD774" s="4"/>
      <c r="AE774" s="4"/>
      <c r="AF774" s="541"/>
      <c r="AG774" s="543"/>
      <c r="AH774" s="308" t="b">
        <f t="shared" si="12"/>
        <v>0</v>
      </c>
    </row>
    <row r="775" s="356" customFormat="1" ht="72" spans="1:34">
      <c r="A775" s="28">
        <v>772</v>
      </c>
      <c r="B775" s="168" t="s">
        <v>34</v>
      </c>
      <c r="C775" s="168" t="s">
        <v>35</v>
      </c>
      <c r="D775" s="395" t="s">
        <v>228</v>
      </c>
      <c r="E775" s="395" t="s">
        <v>108</v>
      </c>
      <c r="F775" s="395" t="s">
        <v>1847</v>
      </c>
      <c r="G775" s="395" t="s">
        <v>51</v>
      </c>
      <c r="H775" s="395" t="s">
        <v>1852</v>
      </c>
      <c r="I775" s="395"/>
      <c r="J775" s="395"/>
      <c r="K775" s="395"/>
      <c r="L775" s="395">
        <v>26</v>
      </c>
      <c r="M775" s="568">
        <v>45200</v>
      </c>
      <c r="N775" s="502" t="s">
        <v>189</v>
      </c>
      <c r="O775" s="395" t="s">
        <v>42</v>
      </c>
      <c r="P775" s="395" t="s">
        <v>43</v>
      </c>
      <c r="Q775" s="395" t="s">
        <v>1729</v>
      </c>
      <c r="R775" s="395" t="s">
        <v>1840</v>
      </c>
      <c r="S775" s="395" t="s">
        <v>1731</v>
      </c>
      <c r="T775" s="28">
        <v>26</v>
      </c>
      <c r="U775" s="4" t="s">
        <v>1853</v>
      </c>
      <c r="V775" s="4" t="s">
        <v>1854</v>
      </c>
      <c r="W775" s="15">
        <v>26</v>
      </c>
      <c r="X775" s="15">
        <v>26</v>
      </c>
      <c r="Y775" s="22">
        <v>1</v>
      </c>
      <c r="Z775" s="22">
        <v>1</v>
      </c>
      <c r="AA775" s="191"/>
      <c r="AB775" s="4" t="s">
        <v>1855</v>
      </c>
      <c r="AC775" s="4" t="s">
        <v>50</v>
      </c>
      <c r="AD775" s="4"/>
      <c r="AE775" s="4"/>
      <c r="AF775" s="541"/>
      <c r="AG775" s="543"/>
      <c r="AH775" s="308" t="b">
        <f t="shared" si="12"/>
        <v>0</v>
      </c>
    </row>
    <row r="776" s="356" customFormat="1" ht="48" spans="1:34">
      <c r="A776" s="28">
        <v>773</v>
      </c>
      <c r="B776" s="168" t="s">
        <v>34</v>
      </c>
      <c r="C776" s="168" t="s">
        <v>35</v>
      </c>
      <c r="D776" s="395" t="s">
        <v>228</v>
      </c>
      <c r="E776" s="395" t="s">
        <v>108</v>
      </c>
      <c r="F776" s="395" t="s">
        <v>1847</v>
      </c>
      <c r="G776" s="395" t="s">
        <v>174</v>
      </c>
      <c r="H776" s="395" t="s">
        <v>1856</v>
      </c>
      <c r="I776" s="395">
        <v>30</v>
      </c>
      <c r="J776" s="395">
        <v>82</v>
      </c>
      <c r="K776" s="395">
        <v>12</v>
      </c>
      <c r="L776" s="395"/>
      <c r="M776" s="568">
        <v>45200</v>
      </c>
      <c r="N776" s="502" t="s">
        <v>189</v>
      </c>
      <c r="O776" s="395" t="s">
        <v>42</v>
      </c>
      <c r="P776" s="395" t="s">
        <v>43</v>
      </c>
      <c r="Q776" s="395" t="s">
        <v>1729</v>
      </c>
      <c r="R776" s="395" t="s">
        <v>1840</v>
      </c>
      <c r="S776" s="395" t="s">
        <v>1731</v>
      </c>
      <c r="T776" s="28">
        <v>82</v>
      </c>
      <c r="U776" s="4" t="s">
        <v>1857</v>
      </c>
      <c r="V776" s="4" t="s">
        <v>1858</v>
      </c>
      <c r="W776" s="15">
        <v>82</v>
      </c>
      <c r="X776" s="15">
        <v>82</v>
      </c>
      <c r="Y776" s="22">
        <v>1</v>
      </c>
      <c r="Z776" s="22">
        <v>1</v>
      </c>
      <c r="AA776" s="191"/>
      <c r="AB776" s="4" t="s">
        <v>1822</v>
      </c>
      <c r="AC776" s="4" t="s">
        <v>50</v>
      </c>
      <c r="AD776" s="4"/>
      <c r="AE776" s="4"/>
      <c r="AF776" s="541"/>
      <c r="AG776" s="543"/>
      <c r="AH776" s="308" t="b">
        <f t="shared" si="12"/>
        <v>0</v>
      </c>
    </row>
    <row r="777" s="356" customFormat="1" ht="120" spans="1:34">
      <c r="A777" s="28">
        <v>774</v>
      </c>
      <c r="B777" s="168" t="s">
        <v>34</v>
      </c>
      <c r="C777" s="168" t="s">
        <v>35</v>
      </c>
      <c r="D777" s="395" t="s">
        <v>228</v>
      </c>
      <c r="E777" s="395" t="s">
        <v>108</v>
      </c>
      <c r="F777" s="395" t="s">
        <v>1859</v>
      </c>
      <c r="G777" s="395" t="s">
        <v>39</v>
      </c>
      <c r="H777" s="395" t="s">
        <v>1860</v>
      </c>
      <c r="I777" s="395">
        <v>34</v>
      </c>
      <c r="J777" s="395">
        <v>171</v>
      </c>
      <c r="K777" s="395">
        <v>2</v>
      </c>
      <c r="L777" s="395"/>
      <c r="M777" s="568">
        <v>45170</v>
      </c>
      <c r="N777" s="502" t="s">
        <v>54</v>
      </c>
      <c r="O777" s="395" t="s">
        <v>42</v>
      </c>
      <c r="P777" s="395" t="s">
        <v>43</v>
      </c>
      <c r="Q777" s="395" t="s">
        <v>1729</v>
      </c>
      <c r="R777" s="395" t="s">
        <v>1861</v>
      </c>
      <c r="S777" s="395" t="s">
        <v>1731</v>
      </c>
      <c r="T777" s="28">
        <v>171</v>
      </c>
      <c r="U777" s="4" t="s">
        <v>1862</v>
      </c>
      <c r="V777" s="4" t="s">
        <v>1863</v>
      </c>
      <c r="W777" s="15">
        <v>171</v>
      </c>
      <c r="X777" s="15">
        <v>171</v>
      </c>
      <c r="Y777" s="22">
        <v>1</v>
      </c>
      <c r="Z777" s="22">
        <v>1</v>
      </c>
      <c r="AA777" s="191"/>
      <c r="AB777" s="4" t="s">
        <v>1864</v>
      </c>
      <c r="AC777" s="4" t="s">
        <v>50</v>
      </c>
      <c r="AD777" s="4"/>
      <c r="AE777" s="4"/>
      <c r="AF777" s="541"/>
      <c r="AG777" s="543"/>
      <c r="AH777" s="308" t="b">
        <f t="shared" si="12"/>
        <v>0</v>
      </c>
    </row>
    <row r="778" s="356" customFormat="1" ht="60" spans="1:34">
      <c r="A778" s="28">
        <v>775</v>
      </c>
      <c r="B778" s="168" t="s">
        <v>34</v>
      </c>
      <c r="C778" s="168" t="s">
        <v>35</v>
      </c>
      <c r="D778" s="395" t="s">
        <v>228</v>
      </c>
      <c r="E778" s="395" t="s">
        <v>108</v>
      </c>
      <c r="F778" s="395" t="s">
        <v>1859</v>
      </c>
      <c r="G778" s="395" t="s">
        <v>51</v>
      </c>
      <c r="H778" s="395" t="s">
        <v>1865</v>
      </c>
      <c r="I778" s="395"/>
      <c r="J778" s="395"/>
      <c r="K778" s="395"/>
      <c r="L778" s="395">
        <v>23</v>
      </c>
      <c r="M778" s="568">
        <v>45170</v>
      </c>
      <c r="N778" s="502" t="s">
        <v>54</v>
      </c>
      <c r="O778" s="395" t="s">
        <v>42</v>
      </c>
      <c r="P778" s="395" t="s">
        <v>43</v>
      </c>
      <c r="Q778" s="395" t="s">
        <v>1729</v>
      </c>
      <c r="R778" s="395" t="s">
        <v>1861</v>
      </c>
      <c r="S778" s="395" t="s">
        <v>1731</v>
      </c>
      <c r="T778" s="28">
        <v>23</v>
      </c>
      <c r="U778" s="4" t="s">
        <v>1866</v>
      </c>
      <c r="V778" s="4" t="s">
        <v>1867</v>
      </c>
      <c r="W778" s="15">
        <v>23</v>
      </c>
      <c r="X778" s="15">
        <v>23</v>
      </c>
      <c r="Y778" s="22">
        <v>1</v>
      </c>
      <c r="Z778" s="22">
        <v>1</v>
      </c>
      <c r="AA778" s="191"/>
      <c r="AB778" s="4" t="s">
        <v>1868</v>
      </c>
      <c r="AC778" s="4" t="s">
        <v>50</v>
      </c>
      <c r="AD778" s="4"/>
      <c r="AE778" s="4"/>
      <c r="AF778" s="541"/>
      <c r="AG778" s="543"/>
      <c r="AH778" s="308" t="b">
        <f t="shared" si="12"/>
        <v>0</v>
      </c>
    </row>
    <row r="779" s="356" customFormat="1" ht="48" spans="1:34">
      <c r="A779" s="28">
        <v>776</v>
      </c>
      <c r="B779" s="168" t="s">
        <v>34</v>
      </c>
      <c r="C779" s="168" t="s">
        <v>35</v>
      </c>
      <c r="D779" s="395" t="s">
        <v>228</v>
      </c>
      <c r="E779" s="395" t="s">
        <v>108</v>
      </c>
      <c r="F779" s="395" t="s">
        <v>1869</v>
      </c>
      <c r="G779" s="395" t="s">
        <v>39</v>
      </c>
      <c r="H779" s="395" t="s">
        <v>1870</v>
      </c>
      <c r="I779" s="395">
        <v>14</v>
      </c>
      <c r="J779" s="395">
        <v>75</v>
      </c>
      <c r="K779" s="395">
        <v>6</v>
      </c>
      <c r="L779" s="395"/>
      <c r="M779" s="568">
        <v>45200</v>
      </c>
      <c r="N779" s="502" t="s">
        <v>189</v>
      </c>
      <c r="O779" s="395" t="s">
        <v>42</v>
      </c>
      <c r="P779" s="395" t="s">
        <v>43</v>
      </c>
      <c r="Q779" s="395" t="s">
        <v>1729</v>
      </c>
      <c r="R779" s="395" t="s">
        <v>1861</v>
      </c>
      <c r="S779" s="395" t="s">
        <v>1731</v>
      </c>
      <c r="T779" s="28">
        <v>75</v>
      </c>
      <c r="U779" s="4" t="s">
        <v>1862</v>
      </c>
      <c r="V779" s="4" t="s">
        <v>1863</v>
      </c>
      <c r="W779" s="15">
        <v>75</v>
      </c>
      <c r="X779" s="15">
        <v>75</v>
      </c>
      <c r="Y779" s="22">
        <v>1</v>
      </c>
      <c r="Z779" s="22">
        <v>1</v>
      </c>
      <c r="AA779" s="191"/>
      <c r="AB779" s="4" t="s">
        <v>1871</v>
      </c>
      <c r="AC779" s="4" t="s">
        <v>50</v>
      </c>
      <c r="AD779" s="4"/>
      <c r="AE779" s="4"/>
      <c r="AF779" s="541"/>
      <c r="AG779" s="543"/>
      <c r="AH779" s="308" t="b">
        <f t="shared" si="12"/>
        <v>0</v>
      </c>
    </row>
    <row r="780" s="356" customFormat="1" ht="84" spans="1:34">
      <c r="A780" s="28">
        <v>777</v>
      </c>
      <c r="B780" s="168" t="s">
        <v>34</v>
      </c>
      <c r="C780" s="168" t="s">
        <v>35</v>
      </c>
      <c r="D780" s="395" t="s">
        <v>228</v>
      </c>
      <c r="E780" s="395" t="s">
        <v>108</v>
      </c>
      <c r="F780" s="395" t="s">
        <v>1869</v>
      </c>
      <c r="G780" s="395" t="s">
        <v>51</v>
      </c>
      <c r="H780" s="395" t="s">
        <v>1872</v>
      </c>
      <c r="I780" s="395"/>
      <c r="J780" s="395"/>
      <c r="K780" s="395"/>
      <c r="L780" s="395">
        <v>32</v>
      </c>
      <c r="M780" s="568">
        <v>45200</v>
      </c>
      <c r="N780" s="502" t="s">
        <v>189</v>
      </c>
      <c r="O780" s="395" t="s">
        <v>42</v>
      </c>
      <c r="P780" s="395" t="s">
        <v>43</v>
      </c>
      <c r="Q780" s="395" t="s">
        <v>1729</v>
      </c>
      <c r="R780" s="395" t="s">
        <v>1861</v>
      </c>
      <c r="S780" s="395" t="s">
        <v>1731</v>
      </c>
      <c r="T780" s="28">
        <v>32</v>
      </c>
      <c r="U780" s="4" t="s">
        <v>1866</v>
      </c>
      <c r="V780" s="4" t="s">
        <v>1867</v>
      </c>
      <c r="W780" s="15">
        <v>32</v>
      </c>
      <c r="X780" s="15">
        <v>32</v>
      </c>
      <c r="Y780" s="22">
        <v>1</v>
      </c>
      <c r="Z780" s="22">
        <v>1</v>
      </c>
      <c r="AA780" s="191"/>
      <c r="AB780" s="4" t="s">
        <v>1873</v>
      </c>
      <c r="AC780" s="4" t="s">
        <v>50</v>
      </c>
      <c r="AD780" s="4"/>
      <c r="AE780" s="4"/>
      <c r="AF780" s="541"/>
      <c r="AG780" s="543"/>
      <c r="AH780" s="308" t="b">
        <f t="shared" si="12"/>
        <v>0</v>
      </c>
    </row>
    <row r="781" s="356" customFormat="1" ht="24" spans="1:34">
      <c r="A781" s="28">
        <v>778</v>
      </c>
      <c r="B781" s="168" t="s">
        <v>34</v>
      </c>
      <c r="C781" s="168" t="s">
        <v>35</v>
      </c>
      <c r="D781" s="395" t="s">
        <v>228</v>
      </c>
      <c r="E781" s="395" t="s">
        <v>108</v>
      </c>
      <c r="F781" s="395" t="s">
        <v>1874</v>
      </c>
      <c r="G781" s="395" t="s">
        <v>174</v>
      </c>
      <c r="H781" s="395" t="s">
        <v>1875</v>
      </c>
      <c r="I781" s="395">
        <v>36</v>
      </c>
      <c r="J781" s="395">
        <v>109</v>
      </c>
      <c r="K781" s="395">
        <v>5</v>
      </c>
      <c r="L781" s="395"/>
      <c r="M781" s="568">
        <v>45200</v>
      </c>
      <c r="N781" s="502" t="s">
        <v>189</v>
      </c>
      <c r="O781" s="395" t="s">
        <v>42</v>
      </c>
      <c r="P781" s="395" t="s">
        <v>43</v>
      </c>
      <c r="Q781" s="395" t="s">
        <v>1729</v>
      </c>
      <c r="R781" s="395" t="s">
        <v>1861</v>
      </c>
      <c r="S781" s="395" t="s">
        <v>1731</v>
      </c>
      <c r="T781" s="28">
        <v>109</v>
      </c>
      <c r="U781" s="4" t="s">
        <v>1876</v>
      </c>
      <c r="V781" s="4" t="s">
        <v>1877</v>
      </c>
      <c r="W781" s="15">
        <v>109</v>
      </c>
      <c r="X781" s="15">
        <v>109</v>
      </c>
      <c r="Y781" s="22">
        <v>1</v>
      </c>
      <c r="Z781" s="22">
        <v>1</v>
      </c>
      <c r="AA781" s="191"/>
      <c r="AB781" s="4" t="s">
        <v>1871</v>
      </c>
      <c r="AC781" s="4" t="s">
        <v>50</v>
      </c>
      <c r="AD781" s="4"/>
      <c r="AE781" s="4"/>
      <c r="AF781" s="541"/>
      <c r="AG781" s="543"/>
      <c r="AH781" s="308" t="b">
        <f t="shared" si="12"/>
        <v>0</v>
      </c>
    </row>
    <row r="782" s="356" customFormat="1" ht="24" spans="1:34">
      <c r="A782" s="28">
        <v>779</v>
      </c>
      <c r="B782" s="168" t="s">
        <v>34</v>
      </c>
      <c r="C782" s="168" t="s">
        <v>35</v>
      </c>
      <c r="D782" s="395" t="s">
        <v>228</v>
      </c>
      <c r="E782" s="395" t="s">
        <v>108</v>
      </c>
      <c r="F782" s="395" t="s">
        <v>1874</v>
      </c>
      <c r="G782" s="395" t="s">
        <v>51</v>
      </c>
      <c r="H782" s="395" t="s">
        <v>1878</v>
      </c>
      <c r="I782" s="395"/>
      <c r="J782" s="395"/>
      <c r="K782" s="395"/>
      <c r="L782" s="395">
        <v>11</v>
      </c>
      <c r="M782" s="568">
        <v>45200</v>
      </c>
      <c r="N782" s="502" t="s">
        <v>189</v>
      </c>
      <c r="O782" s="395" t="s">
        <v>42</v>
      </c>
      <c r="P782" s="395" t="s">
        <v>43</v>
      </c>
      <c r="Q782" s="395" t="s">
        <v>1729</v>
      </c>
      <c r="R782" s="395" t="s">
        <v>1879</v>
      </c>
      <c r="S782" s="395" t="s">
        <v>1731</v>
      </c>
      <c r="T782" s="28">
        <v>11</v>
      </c>
      <c r="U782" s="4" t="s">
        <v>1880</v>
      </c>
      <c r="V782" s="4" t="s">
        <v>1881</v>
      </c>
      <c r="W782" s="15">
        <v>11</v>
      </c>
      <c r="X782" s="15">
        <v>11</v>
      </c>
      <c r="Y782" s="22">
        <v>1</v>
      </c>
      <c r="Z782" s="22">
        <v>1</v>
      </c>
      <c r="AA782" s="191"/>
      <c r="AB782" s="4" t="s">
        <v>1873</v>
      </c>
      <c r="AC782" s="4" t="s">
        <v>50</v>
      </c>
      <c r="AD782" s="4"/>
      <c r="AE782" s="4"/>
      <c r="AF782" s="541"/>
      <c r="AG782" s="543"/>
      <c r="AH782" s="308" t="b">
        <f t="shared" si="12"/>
        <v>0</v>
      </c>
    </row>
    <row r="783" s="356" customFormat="1" ht="108" spans="1:34">
      <c r="A783" s="28">
        <v>780</v>
      </c>
      <c r="B783" s="168" t="s">
        <v>34</v>
      </c>
      <c r="C783" s="168" t="s">
        <v>35</v>
      </c>
      <c r="D783" s="395" t="s">
        <v>228</v>
      </c>
      <c r="E783" s="395" t="s">
        <v>108</v>
      </c>
      <c r="F783" s="395" t="s">
        <v>1882</v>
      </c>
      <c r="G783" s="395" t="s">
        <v>39</v>
      </c>
      <c r="H783" s="395" t="s">
        <v>1883</v>
      </c>
      <c r="I783" s="395">
        <v>25</v>
      </c>
      <c r="J783" s="395">
        <v>117</v>
      </c>
      <c r="K783" s="395">
        <v>2</v>
      </c>
      <c r="L783" s="395"/>
      <c r="M783" s="568">
        <v>45170</v>
      </c>
      <c r="N783" s="502" t="s">
        <v>54</v>
      </c>
      <c r="O783" s="395" t="s">
        <v>42</v>
      </c>
      <c r="P783" s="395" t="s">
        <v>43</v>
      </c>
      <c r="Q783" s="395" t="s">
        <v>1729</v>
      </c>
      <c r="R783" s="395" t="s">
        <v>1760</v>
      </c>
      <c r="S783" s="395" t="s">
        <v>1731</v>
      </c>
      <c r="T783" s="28">
        <v>117</v>
      </c>
      <c r="U783" s="4" t="s">
        <v>1862</v>
      </c>
      <c r="V783" s="4" t="s">
        <v>1884</v>
      </c>
      <c r="W783" s="15">
        <v>117</v>
      </c>
      <c r="X783" s="15">
        <v>117</v>
      </c>
      <c r="Y783" s="22">
        <v>1</v>
      </c>
      <c r="Z783" s="22">
        <v>1</v>
      </c>
      <c r="AA783" s="191"/>
      <c r="AB783" s="4" t="s">
        <v>1871</v>
      </c>
      <c r="AC783" s="4" t="s">
        <v>50</v>
      </c>
      <c r="AD783" s="4"/>
      <c r="AE783" s="4"/>
      <c r="AF783" s="541"/>
      <c r="AG783" s="543"/>
      <c r="AH783" s="308" t="b">
        <f t="shared" si="12"/>
        <v>0</v>
      </c>
    </row>
    <row r="784" s="356" customFormat="1" ht="60" spans="1:34">
      <c r="A784" s="28">
        <v>781</v>
      </c>
      <c r="B784" s="168" t="s">
        <v>34</v>
      </c>
      <c r="C784" s="168" t="s">
        <v>35</v>
      </c>
      <c r="D784" s="395" t="s">
        <v>228</v>
      </c>
      <c r="E784" s="395" t="s">
        <v>108</v>
      </c>
      <c r="F784" s="395" t="s">
        <v>1882</v>
      </c>
      <c r="G784" s="395" t="s">
        <v>51</v>
      </c>
      <c r="H784" s="395" t="s">
        <v>1885</v>
      </c>
      <c r="I784" s="395"/>
      <c r="J784" s="395"/>
      <c r="K784" s="395"/>
      <c r="L784" s="395">
        <v>25</v>
      </c>
      <c r="M784" s="568">
        <v>45170</v>
      </c>
      <c r="N784" s="502" t="s">
        <v>54</v>
      </c>
      <c r="O784" s="395" t="s">
        <v>42</v>
      </c>
      <c r="P784" s="395" t="s">
        <v>43</v>
      </c>
      <c r="Q784" s="395" t="s">
        <v>1729</v>
      </c>
      <c r="R784" s="395" t="s">
        <v>1760</v>
      </c>
      <c r="S784" s="395" t="s">
        <v>1731</v>
      </c>
      <c r="T784" s="28">
        <v>25</v>
      </c>
      <c r="U784" s="4" t="s">
        <v>1886</v>
      </c>
      <c r="V784" s="4" t="s">
        <v>1887</v>
      </c>
      <c r="W784" s="15">
        <v>25</v>
      </c>
      <c r="X784" s="15">
        <v>25</v>
      </c>
      <c r="Y784" s="22">
        <v>1</v>
      </c>
      <c r="Z784" s="22">
        <v>1</v>
      </c>
      <c r="AA784" s="191"/>
      <c r="AB784" s="4" t="s">
        <v>1888</v>
      </c>
      <c r="AC784" s="4" t="s">
        <v>50</v>
      </c>
      <c r="AD784" s="4"/>
      <c r="AE784" s="4"/>
      <c r="AF784" s="541"/>
      <c r="AG784" s="543"/>
      <c r="AH784" s="308" t="b">
        <f t="shared" si="12"/>
        <v>0</v>
      </c>
    </row>
    <row r="785" s="356" customFormat="1" ht="24" spans="1:34">
      <c r="A785" s="28">
        <v>782</v>
      </c>
      <c r="B785" s="168" t="s">
        <v>34</v>
      </c>
      <c r="C785" s="168" t="s">
        <v>35</v>
      </c>
      <c r="D785" s="395" t="s">
        <v>228</v>
      </c>
      <c r="E785" s="395" t="s">
        <v>108</v>
      </c>
      <c r="F785" s="395" t="s">
        <v>1882</v>
      </c>
      <c r="G785" s="395" t="s">
        <v>174</v>
      </c>
      <c r="H785" s="395" t="s">
        <v>1889</v>
      </c>
      <c r="I785" s="395">
        <v>29</v>
      </c>
      <c r="J785" s="395">
        <v>87</v>
      </c>
      <c r="K785" s="395">
        <v>2</v>
      </c>
      <c r="L785" s="395"/>
      <c r="M785" s="568">
        <v>45170</v>
      </c>
      <c r="N785" s="502" t="s">
        <v>54</v>
      </c>
      <c r="O785" s="395" t="s">
        <v>42</v>
      </c>
      <c r="P785" s="395" t="s">
        <v>43</v>
      </c>
      <c r="Q785" s="395" t="s">
        <v>1729</v>
      </c>
      <c r="R785" s="395" t="s">
        <v>1760</v>
      </c>
      <c r="S785" s="395" t="s">
        <v>1731</v>
      </c>
      <c r="T785" s="28">
        <v>87</v>
      </c>
      <c r="U785" s="4" t="s">
        <v>1890</v>
      </c>
      <c r="V785" s="4" t="s">
        <v>1891</v>
      </c>
      <c r="W785" s="15">
        <v>87</v>
      </c>
      <c r="X785" s="15">
        <v>87</v>
      </c>
      <c r="Y785" s="22">
        <v>1</v>
      </c>
      <c r="Z785" s="22">
        <v>1</v>
      </c>
      <c r="AA785" s="191"/>
      <c r="AB785" s="4" t="s">
        <v>1892</v>
      </c>
      <c r="AC785" s="4" t="s">
        <v>50</v>
      </c>
      <c r="AD785" s="4"/>
      <c r="AE785" s="4"/>
      <c r="AF785" s="541"/>
      <c r="AG785" s="543"/>
      <c r="AH785" s="308" t="b">
        <f t="shared" si="12"/>
        <v>0</v>
      </c>
    </row>
    <row r="786" s="356" customFormat="1" ht="24" spans="1:34">
      <c r="A786" s="28">
        <v>783</v>
      </c>
      <c r="B786" s="168" t="s">
        <v>34</v>
      </c>
      <c r="C786" s="168" t="s">
        <v>35</v>
      </c>
      <c r="D786" s="395" t="s">
        <v>1893</v>
      </c>
      <c r="E786" s="395" t="s">
        <v>108</v>
      </c>
      <c r="F786" s="395" t="s">
        <v>1894</v>
      </c>
      <c r="G786" s="395" t="s">
        <v>39</v>
      </c>
      <c r="H786" s="395" t="s">
        <v>1895</v>
      </c>
      <c r="I786" s="395">
        <v>1</v>
      </c>
      <c r="J786" s="395">
        <v>6</v>
      </c>
      <c r="K786" s="395">
        <v>7</v>
      </c>
      <c r="L786" s="395"/>
      <c r="M786" s="568">
        <v>45231</v>
      </c>
      <c r="N786" s="502" t="s">
        <v>632</v>
      </c>
      <c r="O786" s="395" t="s">
        <v>42</v>
      </c>
      <c r="P786" s="395" t="s">
        <v>43</v>
      </c>
      <c r="Q786" s="395" t="s">
        <v>1729</v>
      </c>
      <c r="R786" s="395" t="s">
        <v>1896</v>
      </c>
      <c r="S786" s="395" t="s">
        <v>1731</v>
      </c>
      <c r="T786" s="28">
        <v>6</v>
      </c>
      <c r="U786" s="4" t="s">
        <v>1897</v>
      </c>
      <c r="V786" s="4" t="s">
        <v>1898</v>
      </c>
      <c r="W786" s="15">
        <v>6</v>
      </c>
      <c r="X786" s="15">
        <v>6</v>
      </c>
      <c r="Y786" s="22">
        <v>1</v>
      </c>
      <c r="Z786" s="22">
        <v>1</v>
      </c>
      <c r="AA786" s="191"/>
      <c r="AB786" s="4" t="s">
        <v>1899</v>
      </c>
      <c r="AC786" s="4" t="s">
        <v>50</v>
      </c>
      <c r="AD786" s="4"/>
      <c r="AE786" s="4"/>
      <c r="AF786" s="541"/>
      <c r="AG786" s="543"/>
      <c r="AH786" s="308" t="b">
        <f t="shared" si="12"/>
        <v>0</v>
      </c>
    </row>
    <row r="787" s="356" customFormat="1" ht="108" spans="1:34">
      <c r="A787" s="28">
        <v>784</v>
      </c>
      <c r="B787" s="168" t="s">
        <v>34</v>
      </c>
      <c r="C787" s="168" t="s">
        <v>35</v>
      </c>
      <c r="D787" s="395" t="s">
        <v>1893</v>
      </c>
      <c r="E787" s="395" t="s">
        <v>108</v>
      </c>
      <c r="F787" s="395" t="s">
        <v>1894</v>
      </c>
      <c r="G787" s="395" t="s">
        <v>51</v>
      </c>
      <c r="H787" s="395" t="s">
        <v>1900</v>
      </c>
      <c r="I787" s="395"/>
      <c r="J787" s="395"/>
      <c r="K787" s="395"/>
      <c r="L787" s="395">
        <v>53</v>
      </c>
      <c r="M787" s="568">
        <v>45231</v>
      </c>
      <c r="N787" s="502" t="s">
        <v>632</v>
      </c>
      <c r="O787" s="395" t="s">
        <v>42</v>
      </c>
      <c r="P787" s="395" t="s">
        <v>43</v>
      </c>
      <c r="Q787" s="395" t="s">
        <v>1729</v>
      </c>
      <c r="R787" s="395" t="s">
        <v>1896</v>
      </c>
      <c r="S787" s="395" t="s">
        <v>1731</v>
      </c>
      <c r="T787" s="28">
        <v>53</v>
      </c>
      <c r="U787" s="4" t="s">
        <v>1901</v>
      </c>
      <c r="V787" s="4" t="s">
        <v>1902</v>
      </c>
      <c r="W787" s="15">
        <v>53</v>
      </c>
      <c r="X787" s="15">
        <v>53</v>
      </c>
      <c r="Y787" s="22">
        <v>1</v>
      </c>
      <c r="Z787" s="22">
        <v>1</v>
      </c>
      <c r="AA787" s="191"/>
      <c r="AB787" s="4" t="s">
        <v>1903</v>
      </c>
      <c r="AC787" s="4" t="s">
        <v>50</v>
      </c>
      <c r="AD787" s="4"/>
      <c r="AE787" s="4"/>
      <c r="AF787" s="541"/>
      <c r="AG787" s="543"/>
      <c r="AH787" s="308" t="b">
        <f t="shared" si="12"/>
        <v>0</v>
      </c>
    </row>
    <row r="788" s="356" customFormat="1" ht="24" spans="1:34">
      <c r="A788" s="28">
        <v>785</v>
      </c>
      <c r="B788" s="168" t="s">
        <v>34</v>
      </c>
      <c r="C788" s="168" t="s">
        <v>35</v>
      </c>
      <c r="D788" s="395" t="s">
        <v>1893</v>
      </c>
      <c r="E788" s="395" t="s">
        <v>108</v>
      </c>
      <c r="F788" s="395" t="s">
        <v>1894</v>
      </c>
      <c r="G788" s="395" t="s">
        <v>174</v>
      </c>
      <c r="H788" s="465" t="s">
        <v>1904</v>
      </c>
      <c r="I788" s="465">
        <v>7</v>
      </c>
      <c r="J788" s="465">
        <v>21</v>
      </c>
      <c r="K788" s="465">
        <v>1</v>
      </c>
      <c r="L788" s="465"/>
      <c r="M788" s="568">
        <v>45231</v>
      </c>
      <c r="N788" s="502" t="s">
        <v>632</v>
      </c>
      <c r="O788" s="395" t="s">
        <v>42</v>
      </c>
      <c r="P788" s="395" t="s">
        <v>43</v>
      </c>
      <c r="Q788" s="395" t="s">
        <v>1729</v>
      </c>
      <c r="R788" s="395" t="s">
        <v>1896</v>
      </c>
      <c r="S788" s="395" t="s">
        <v>1731</v>
      </c>
      <c r="T788" s="28">
        <v>21</v>
      </c>
      <c r="U788" s="4" t="s">
        <v>1905</v>
      </c>
      <c r="V788" s="4" t="s">
        <v>1906</v>
      </c>
      <c r="W788" s="15">
        <v>21</v>
      </c>
      <c r="X788" s="15">
        <v>21</v>
      </c>
      <c r="Y788" s="22">
        <v>1</v>
      </c>
      <c r="Z788" s="22">
        <v>1</v>
      </c>
      <c r="AA788" s="191"/>
      <c r="AB788" s="4" t="s">
        <v>1907</v>
      </c>
      <c r="AC788" s="4" t="s">
        <v>50</v>
      </c>
      <c r="AD788" s="4"/>
      <c r="AE788" s="4"/>
      <c r="AF788" s="541"/>
      <c r="AG788" s="543"/>
      <c r="AH788" s="308" t="b">
        <f t="shared" si="12"/>
        <v>0</v>
      </c>
    </row>
    <row r="789" s="356" customFormat="1" ht="36" spans="1:34">
      <c r="A789" s="28">
        <v>786</v>
      </c>
      <c r="B789" s="168" t="s">
        <v>34</v>
      </c>
      <c r="C789" s="168" t="s">
        <v>35</v>
      </c>
      <c r="D789" s="395" t="s">
        <v>228</v>
      </c>
      <c r="E789" s="572" t="s">
        <v>108</v>
      </c>
      <c r="F789" s="395" t="s">
        <v>1908</v>
      </c>
      <c r="G789" s="395" t="s">
        <v>51</v>
      </c>
      <c r="H789" s="395" t="s">
        <v>1909</v>
      </c>
      <c r="I789" s="465"/>
      <c r="J789" s="579"/>
      <c r="K789" s="395"/>
      <c r="L789" s="579">
        <v>8</v>
      </c>
      <c r="M789" s="568">
        <v>45200</v>
      </c>
      <c r="N789" s="502" t="s">
        <v>189</v>
      </c>
      <c r="O789" s="395" t="s">
        <v>42</v>
      </c>
      <c r="P789" s="395" t="s">
        <v>43</v>
      </c>
      <c r="Q789" s="395" t="s">
        <v>1729</v>
      </c>
      <c r="R789" s="395" t="s">
        <v>1910</v>
      </c>
      <c r="S789" s="395" t="s">
        <v>1731</v>
      </c>
      <c r="T789" s="28">
        <v>8</v>
      </c>
      <c r="U789" s="4" t="s">
        <v>1911</v>
      </c>
      <c r="V789" s="4" t="s">
        <v>1912</v>
      </c>
      <c r="W789" s="15">
        <v>8</v>
      </c>
      <c r="X789" s="15">
        <v>8</v>
      </c>
      <c r="Y789" s="22">
        <v>1</v>
      </c>
      <c r="Z789" s="22">
        <v>1</v>
      </c>
      <c r="AA789" s="191"/>
      <c r="AB789" s="4" t="s">
        <v>1913</v>
      </c>
      <c r="AC789" s="4" t="s">
        <v>50</v>
      </c>
      <c r="AD789" s="4"/>
      <c r="AE789" s="4"/>
      <c r="AF789" s="541"/>
      <c r="AG789" s="543"/>
      <c r="AH789" s="308" t="b">
        <f t="shared" si="12"/>
        <v>0</v>
      </c>
    </row>
    <row r="790" s="356" customFormat="1" ht="48" spans="1:34">
      <c r="A790" s="28">
        <v>787</v>
      </c>
      <c r="B790" s="168" t="s">
        <v>34</v>
      </c>
      <c r="C790" s="168" t="s">
        <v>35</v>
      </c>
      <c r="D790" s="465" t="s">
        <v>228</v>
      </c>
      <c r="E790" s="465" t="s">
        <v>108</v>
      </c>
      <c r="F790" s="465" t="s">
        <v>1914</v>
      </c>
      <c r="G790" s="395" t="s">
        <v>39</v>
      </c>
      <c r="H790" s="395" t="s">
        <v>1915</v>
      </c>
      <c r="I790" s="465">
        <v>23</v>
      </c>
      <c r="J790" s="580">
        <v>75</v>
      </c>
      <c r="K790" s="395" t="s">
        <v>1916</v>
      </c>
      <c r="L790" s="579"/>
      <c r="M790" s="568">
        <v>45200</v>
      </c>
      <c r="N790" s="502" t="s">
        <v>189</v>
      </c>
      <c r="O790" s="395" t="s">
        <v>42</v>
      </c>
      <c r="P790" s="395" t="s">
        <v>43</v>
      </c>
      <c r="Q790" s="395" t="s">
        <v>1729</v>
      </c>
      <c r="R790" s="395" t="s">
        <v>1917</v>
      </c>
      <c r="S790" s="395" t="s">
        <v>1731</v>
      </c>
      <c r="T790" s="28">
        <v>75</v>
      </c>
      <c r="U790" s="4" t="s">
        <v>1918</v>
      </c>
      <c r="V790" s="4" t="s">
        <v>1919</v>
      </c>
      <c r="W790" s="15">
        <v>75</v>
      </c>
      <c r="X790" s="15">
        <v>75</v>
      </c>
      <c r="Y790" s="22">
        <v>1</v>
      </c>
      <c r="Z790" s="22">
        <v>1</v>
      </c>
      <c r="AA790" s="191"/>
      <c r="AB790" s="4" t="s">
        <v>1920</v>
      </c>
      <c r="AC790" s="4" t="s">
        <v>50</v>
      </c>
      <c r="AD790" s="4"/>
      <c r="AE790" s="4"/>
      <c r="AF790" s="541"/>
      <c r="AG790" s="543"/>
      <c r="AH790" s="308" t="b">
        <f t="shared" si="12"/>
        <v>0</v>
      </c>
    </row>
    <row r="791" s="356" customFormat="1" ht="60" spans="1:34">
      <c r="A791" s="28">
        <v>788</v>
      </c>
      <c r="B791" s="168" t="s">
        <v>34</v>
      </c>
      <c r="C791" s="168" t="s">
        <v>35</v>
      </c>
      <c r="D791" s="395" t="s">
        <v>228</v>
      </c>
      <c r="E791" s="572" t="s">
        <v>108</v>
      </c>
      <c r="F791" s="395" t="s">
        <v>1914</v>
      </c>
      <c r="G791" s="395" t="s">
        <v>51</v>
      </c>
      <c r="H791" s="395" t="s">
        <v>1921</v>
      </c>
      <c r="I791" s="465"/>
      <c r="J791" s="579"/>
      <c r="K791" s="395"/>
      <c r="L791" s="579">
        <v>21</v>
      </c>
      <c r="M791" s="568">
        <v>45200</v>
      </c>
      <c r="N791" s="502" t="s">
        <v>189</v>
      </c>
      <c r="O791" s="395" t="s">
        <v>42</v>
      </c>
      <c r="P791" s="395" t="s">
        <v>43</v>
      </c>
      <c r="Q791" s="395" t="s">
        <v>1729</v>
      </c>
      <c r="R791" s="395" t="s">
        <v>1917</v>
      </c>
      <c r="S791" s="395" t="s">
        <v>1731</v>
      </c>
      <c r="T791" s="28">
        <v>21</v>
      </c>
      <c r="U791" s="4" t="s">
        <v>1922</v>
      </c>
      <c r="V791" s="4" t="s">
        <v>1923</v>
      </c>
      <c r="W791" s="15">
        <v>21</v>
      </c>
      <c r="X791" s="15">
        <v>21</v>
      </c>
      <c r="Y791" s="22">
        <v>1</v>
      </c>
      <c r="Z791" s="22">
        <v>1</v>
      </c>
      <c r="AA791" s="191"/>
      <c r="AB791" s="4" t="s">
        <v>1924</v>
      </c>
      <c r="AC791" s="4" t="s">
        <v>50</v>
      </c>
      <c r="AD791" s="4"/>
      <c r="AE791" s="4"/>
      <c r="AF791" s="541"/>
      <c r="AG791" s="543"/>
      <c r="AH791" s="308" t="b">
        <f t="shared" si="12"/>
        <v>0</v>
      </c>
    </row>
    <row r="792" s="356" customFormat="1" ht="36" spans="1:34">
      <c r="A792" s="28">
        <v>789</v>
      </c>
      <c r="B792" s="168" t="s">
        <v>34</v>
      </c>
      <c r="C792" s="168" t="s">
        <v>35</v>
      </c>
      <c r="D792" s="395" t="s">
        <v>228</v>
      </c>
      <c r="E792" s="572" t="s">
        <v>108</v>
      </c>
      <c r="F792" s="465" t="s">
        <v>1914</v>
      </c>
      <c r="G792" s="395" t="s">
        <v>174</v>
      </c>
      <c r="H792" s="395" t="s">
        <v>1925</v>
      </c>
      <c r="I792" s="465">
        <v>16</v>
      </c>
      <c r="J792" s="579">
        <v>47</v>
      </c>
      <c r="K792" s="395">
        <v>6</v>
      </c>
      <c r="L792" s="579"/>
      <c r="M792" s="568">
        <v>45200</v>
      </c>
      <c r="N792" s="502" t="s">
        <v>189</v>
      </c>
      <c r="O792" s="395" t="s">
        <v>42</v>
      </c>
      <c r="P792" s="395" t="s">
        <v>43</v>
      </c>
      <c r="Q792" s="395" t="s">
        <v>1729</v>
      </c>
      <c r="R792" s="395" t="s">
        <v>1917</v>
      </c>
      <c r="S792" s="395" t="s">
        <v>1731</v>
      </c>
      <c r="T792" s="28">
        <v>47</v>
      </c>
      <c r="U792" s="4" t="s">
        <v>1926</v>
      </c>
      <c r="V792" s="4" t="s">
        <v>1927</v>
      </c>
      <c r="W792" s="15">
        <v>47</v>
      </c>
      <c r="X792" s="15">
        <v>47</v>
      </c>
      <c r="Y792" s="22">
        <v>1</v>
      </c>
      <c r="Z792" s="22">
        <v>1</v>
      </c>
      <c r="AA792" s="191"/>
      <c r="AB792" s="4" t="s">
        <v>1928</v>
      </c>
      <c r="AC792" s="4" t="s">
        <v>50</v>
      </c>
      <c r="AD792" s="4"/>
      <c r="AE792" s="4"/>
      <c r="AF792" s="541"/>
      <c r="AG792" s="543"/>
      <c r="AH792" s="308" t="b">
        <f t="shared" si="12"/>
        <v>0</v>
      </c>
    </row>
    <row r="793" s="356" customFormat="1" ht="72" spans="1:34">
      <c r="A793" s="28">
        <v>790</v>
      </c>
      <c r="B793" s="168" t="s">
        <v>34</v>
      </c>
      <c r="C793" s="168" t="s">
        <v>35</v>
      </c>
      <c r="D793" s="465" t="s">
        <v>228</v>
      </c>
      <c r="E793" s="465" t="s">
        <v>337</v>
      </c>
      <c r="F793" s="465" t="s">
        <v>1929</v>
      </c>
      <c r="G793" s="395" t="s">
        <v>39</v>
      </c>
      <c r="H793" s="395" t="s">
        <v>1930</v>
      </c>
      <c r="I793" s="465">
        <v>33</v>
      </c>
      <c r="J793" s="580">
        <v>150</v>
      </c>
      <c r="K793" s="395">
        <v>3</v>
      </c>
      <c r="L793" s="579"/>
      <c r="M793" s="568">
        <v>45108</v>
      </c>
      <c r="N793" s="502" t="s">
        <v>165</v>
      </c>
      <c r="O793" s="395" t="s">
        <v>42</v>
      </c>
      <c r="P793" s="395" t="s">
        <v>43</v>
      </c>
      <c r="Q793" s="395" t="s">
        <v>1729</v>
      </c>
      <c r="R793" s="395" t="s">
        <v>1931</v>
      </c>
      <c r="S793" s="395" t="s">
        <v>1731</v>
      </c>
      <c r="T793" s="28">
        <v>150</v>
      </c>
      <c r="U793" s="4" t="s">
        <v>1932</v>
      </c>
      <c r="V793" s="4" t="s">
        <v>1933</v>
      </c>
      <c r="W793" s="15">
        <v>150</v>
      </c>
      <c r="X793" s="15">
        <v>150</v>
      </c>
      <c r="Y793" s="22">
        <v>1</v>
      </c>
      <c r="Z793" s="22">
        <v>1</v>
      </c>
      <c r="AA793" s="191"/>
      <c r="AB793" s="4" t="s">
        <v>1754</v>
      </c>
      <c r="AC793" s="4" t="s">
        <v>50</v>
      </c>
      <c r="AD793" s="4"/>
      <c r="AE793" s="4"/>
      <c r="AF793" s="541"/>
      <c r="AG793" s="543"/>
      <c r="AH793" s="308" t="b">
        <f t="shared" si="12"/>
        <v>0</v>
      </c>
    </row>
    <row r="794" s="356" customFormat="1" ht="48" spans="1:34">
      <c r="A794" s="28">
        <v>791</v>
      </c>
      <c r="B794" s="168" t="s">
        <v>34</v>
      </c>
      <c r="C794" s="168" t="s">
        <v>35</v>
      </c>
      <c r="D794" s="395" t="s">
        <v>228</v>
      </c>
      <c r="E794" s="572" t="s">
        <v>337</v>
      </c>
      <c r="F794" s="395" t="s">
        <v>1929</v>
      </c>
      <c r="G794" s="395" t="s">
        <v>51</v>
      </c>
      <c r="H794" s="395" t="s">
        <v>1934</v>
      </c>
      <c r="I794" s="465"/>
      <c r="J794" s="579"/>
      <c r="K794" s="395"/>
      <c r="L794" s="579">
        <v>14</v>
      </c>
      <c r="M794" s="568">
        <v>45108</v>
      </c>
      <c r="N794" s="502" t="s">
        <v>165</v>
      </c>
      <c r="O794" s="395" t="s">
        <v>42</v>
      </c>
      <c r="P794" s="395" t="s">
        <v>43</v>
      </c>
      <c r="Q794" s="395" t="s">
        <v>1729</v>
      </c>
      <c r="R794" s="395" t="s">
        <v>1931</v>
      </c>
      <c r="S794" s="395" t="s">
        <v>1731</v>
      </c>
      <c r="T794" s="28">
        <v>14</v>
      </c>
      <c r="U794" s="4" t="s">
        <v>1911</v>
      </c>
      <c r="V794" s="4" t="s">
        <v>1935</v>
      </c>
      <c r="W794" s="15">
        <v>14</v>
      </c>
      <c r="X794" s="15">
        <v>14</v>
      </c>
      <c r="Y794" s="22">
        <v>1</v>
      </c>
      <c r="Z794" s="22">
        <v>1</v>
      </c>
      <c r="AA794" s="191"/>
      <c r="AB794" s="4" t="s">
        <v>1704</v>
      </c>
      <c r="AC794" s="4" t="s">
        <v>50</v>
      </c>
      <c r="AD794" s="4"/>
      <c r="AE794" s="4"/>
      <c r="AF794" s="541"/>
      <c r="AG794" s="543"/>
      <c r="AH794" s="308" t="b">
        <f t="shared" si="12"/>
        <v>0</v>
      </c>
    </row>
    <row r="795" s="356" customFormat="1" ht="84" spans="1:34">
      <c r="A795" s="28">
        <v>792</v>
      </c>
      <c r="B795" s="168" t="s">
        <v>34</v>
      </c>
      <c r="C795" s="168" t="s">
        <v>35</v>
      </c>
      <c r="D795" s="465" t="s">
        <v>228</v>
      </c>
      <c r="E795" s="465" t="s">
        <v>337</v>
      </c>
      <c r="F795" s="465" t="s">
        <v>1936</v>
      </c>
      <c r="G795" s="395" t="s">
        <v>39</v>
      </c>
      <c r="H795" s="395" t="s">
        <v>1937</v>
      </c>
      <c r="I795" s="465">
        <v>38</v>
      </c>
      <c r="J795" s="580">
        <v>119</v>
      </c>
      <c r="K795" s="395">
        <v>8</v>
      </c>
      <c r="L795" s="579"/>
      <c r="M795" s="568">
        <v>45108</v>
      </c>
      <c r="N795" s="502" t="s">
        <v>165</v>
      </c>
      <c r="O795" s="395" t="s">
        <v>42</v>
      </c>
      <c r="P795" s="395" t="s">
        <v>43</v>
      </c>
      <c r="Q795" s="395" t="s">
        <v>1729</v>
      </c>
      <c r="R795" s="395" t="s">
        <v>1931</v>
      </c>
      <c r="S795" s="395" t="s">
        <v>1731</v>
      </c>
      <c r="T795" s="28">
        <v>119</v>
      </c>
      <c r="U795" s="4" t="s">
        <v>1938</v>
      </c>
      <c r="V795" s="4" t="s">
        <v>1939</v>
      </c>
      <c r="W795" s="15">
        <v>119</v>
      </c>
      <c r="X795" s="15">
        <v>119</v>
      </c>
      <c r="Y795" s="22">
        <v>1</v>
      </c>
      <c r="Z795" s="22">
        <v>1</v>
      </c>
      <c r="AA795" s="191"/>
      <c r="AB795" s="4" t="s">
        <v>1711</v>
      </c>
      <c r="AC795" s="4" t="s">
        <v>50</v>
      </c>
      <c r="AD795" s="4"/>
      <c r="AE795" s="4"/>
      <c r="AF795" s="541"/>
      <c r="AG795" s="543"/>
      <c r="AH795" s="308" t="b">
        <f t="shared" si="12"/>
        <v>0</v>
      </c>
    </row>
    <row r="796" s="356" customFormat="1" ht="48" spans="1:34">
      <c r="A796" s="28">
        <v>793</v>
      </c>
      <c r="B796" s="168" t="s">
        <v>34</v>
      </c>
      <c r="C796" s="168" t="s">
        <v>35</v>
      </c>
      <c r="D796" s="395" t="s">
        <v>228</v>
      </c>
      <c r="E796" s="572" t="s">
        <v>337</v>
      </c>
      <c r="F796" s="395" t="s">
        <v>1936</v>
      </c>
      <c r="G796" s="395" t="s">
        <v>51</v>
      </c>
      <c r="H796" s="395" t="s">
        <v>1940</v>
      </c>
      <c r="I796" s="465"/>
      <c r="J796" s="579"/>
      <c r="K796" s="395"/>
      <c r="L796" s="579">
        <v>12</v>
      </c>
      <c r="M796" s="568">
        <v>45108</v>
      </c>
      <c r="N796" s="502" t="s">
        <v>165</v>
      </c>
      <c r="O796" s="395" t="s">
        <v>42</v>
      </c>
      <c r="P796" s="395" t="s">
        <v>43</v>
      </c>
      <c r="Q796" s="395" t="s">
        <v>1729</v>
      </c>
      <c r="R796" s="395" t="s">
        <v>1931</v>
      </c>
      <c r="S796" s="395" t="s">
        <v>1731</v>
      </c>
      <c r="T796" s="28">
        <v>12</v>
      </c>
      <c r="U796" s="4" t="s">
        <v>1941</v>
      </c>
      <c r="V796" s="4" t="s">
        <v>1942</v>
      </c>
      <c r="W796" s="15">
        <v>12</v>
      </c>
      <c r="X796" s="15">
        <v>12</v>
      </c>
      <c r="Y796" s="22">
        <v>1</v>
      </c>
      <c r="Z796" s="22">
        <v>1</v>
      </c>
      <c r="AA796" s="191"/>
      <c r="AB796" s="4" t="s">
        <v>1713</v>
      </c>
      <c r="AC796" s="4" t="s">
        <v>50</v>
      </c>
      <c r="AD796" s="4"/>
      <c r="AE796" s="4"/>
      <c r="AF796" s="541"/>
      <c r="AG796" s="543"/>
      <c r="AH796" s="308" t="b">
        <f t="shared" si="12"/>
        <v>0</v>
      </c>
    </row>
    <row r="797" s="356" customFormat="1" ht="36" spans="1:34">
      <c r="A797" s="28">
        <v>794</v>
      </c>
      <c r="B797" s="168" t="s">
        <v>34</v>
      </c>
      <c r="C797" s="168" t="s">
        <v>35</v>
      </c>
      <c r="D797" s="395" t="s">
        <v>228</v>
      </c>
      <c r="E797" s="572" t="s">
        <v>108</v>
      </c>
      <c r="F797" s="395" t="s">
        <v>1943</v>
      </c>
      <c r="G797" s="395" t="s">
        <v>51</v>
      </c>
      <c r="H797" s="395" t="s">
        <v>1944</v>
      </c>
      <c r="I797" s="395"/>
      <c r="J797" s="580"/>
      <c r="K797" s="395"/>
      <c r="L797" s="579">
        <v>20</v>
      </c>
      <c r="M797" s="568">
        <v>45200</v>
      </c>
      <c r="N797" s="502" t="s">
        <v>189</v>
      </c>
      <c r="O797" s="395" t="s">
        <v>42</v>
      </c>
      <c r="P797" s="395" t="s">
        <v>43</v>
      </c>
      <c r="Q797" s="395" t="s">
        <v>1729</v>
      </c>
      <c r="R797" s="395" t="s">
        <v>1945</v>
      </c>
      <c r="S797" s="395" t="s">
        <v>1731</v>
      </c>
      <c r="T797" s="28">
        <v>20</v>
      </c>
      <c r="U797" s="4" t="s">
        <v>1946</v>
      </c>
      <c r="V797" s="4" t="s">
        <v>1947</v>
      </c>
      <c r="W797" s="15">
        <v>20</v>
      </c>
      <c r="X797" s="15">
        <v>20</v>
      </c>
      <c r="Y797" s="22">
        <v>1</v>
      </c>
      <c r="Z797" s="22">
        <v>1</v>
      </c>
      <c r="AA797" s="191"/>
      <c r="AB797" s="4" t="s">
        <v>1715</v>
      </c>
      <c r="AC797" s="4" t="s">
        <v>50</v>
      </c>
      <c r="AD797" s="4"/>
      <c r="AE797" s="4"/>
      <c r="AF797" s="541"/>
      <c r="AG797" s="543"/>
      <c r="AH797" s="308" t="b">
        <f t="shared" si="12"/>
        <v>0</v>
      </c>
    </row>
    <row r="798" s="528" customFormat="1" ht="24" spans="1:34">
      <c r="A798" s="573">
        <v>795</v>
      </c>
      <c r="B798" s="574" t="s">
        <v>34</v>
      </c>
      <c r="C798" s="574" t="s">
        <v>35</v>
      </c>
      <c r="D798" s="575" t="s">
        <v>228</v>
      </c>
      <c r="E798" s="576" t="s">
        <v>258</v>
      </c>
      <c r="F798" s="575" t="s">
        <v>1948</v>
      </c>
      <c r="G798" s="577" t="s">
        <v>39</v>
      </c>
      <c r="H798" s="577" t="s">
        <v>1949</v>
      </c>
      <c r="I798" s="575">
        <v>2</v>
      </c>
      <c r="J798" s="581">
        <v>6</v>
      </c>
      <c r="K798" s="577">
        <v>6</v>
      </c>
      <c r="L798" s="581"/>
      <c r="M798" s="582">
        <v>45261</v>
      </c>
      <c r="N798" s="583" t="s">
        <v>1741</v>
      </c>
      <c r="O798" s="577" t="s">
        <v>42</v>
      </c>
      <c r="P798" s="577" t="s">
        <v>43</v>
      </c>
      <c r="Q798" s="577" t="s">
        <v>1729</v>
      </c>
      <c r="R798" s="577" t="s">
        <v>1950</v>
      </c>
      <c r="S798" s="577" t="s">
        <v>1731</v>
      </c>
      <c r="T798" s="573">
        <v>6</v>
      </c>
      <c r="U798" s="585" t="str">
        <f>IFERROR(VLOOKUP("*"&amp;$F798&amp;"*",绝缘子!$A:$AS,20,FALSE),IFERROR(VLOOKUP("*"&amp;$F798&amp;"*",绝缘子!$B:$AS,19,FALSE),"无"))</f>
        <v>2023-11-20 08:44:00</v>
      </c>
      <c r="V798" s="585" t="str">
        <f>IFERROR(VLOOKUP("*"&amp;$F798&amp;"*",绝缘子!$A:$AS,21,FALSE),IFERROR(VLOOKUP("*"&amp;$F798&amp;"*",绝缘子!$B:$AS,20,FALSE),"无"))</f>
        <v>2023-11-20 11:45:00</v>
      </c>
      <c r="W798" s="586">
        <f>IF(OR(V798=0,V798="无"),"",T798)</f>
        <v>6</v>
      </c>
      <c r="X798" s="586">
        <f>W798</f>
        <v>6</v>
      </c>
      <c r="Y798" s="587">
        <f>IFERROR(IF(W798/T798&gt;0,W798/T798,""),"")</f>
        <v>1</v>
      </c>
      <c r="Z798" s="587">
        <f>IFERROR(X798/W798,"")</f>
        <v>1</v>
      </c>
      <c r="AA798" s="588" t="s">
        <v>1951</v>
      </c>
      <c r="AB798" s="585" t="str">
        <f>IFERROR(VLOOKUP("*"&amp;$F798&amp;"*",绝缘子!$A:$AS,5,FALSE),IFERROR(VLOOKUP("*"&amp;$F798&amp;"*",绝缘子!$B:$AS,4,FALSE),"无"))</f>
        <v>SCWH0301231024002881</v>
      </c>
      <c r="AC798" s="585" t="str">
        <f>IFERROR(VLOOKUP("*"&amp;$F798&amp;"*",绝缘子!$A:$AS,3,FALSE),IFERROR(VLOOKUP("*"&amp;$F798&amp;"*",绝缘子!$B:$AS,2,FALSE),"无"))</f>
        <v>已完成</v>
      </c>
      <c r="AD798" s="585"/>
      <c r="AE798" s="585"/>
      <c r="AF798" s="589"/>
      <c r="AG798" s="590"/>
      <c r="AH798" s="591" t="b">
        <f t="shared" si="12"/>
        <v>0</v>
      </c>
    </row>
    <row r="799" s="528" customFormat="1" ht="36" spans="1:34">
      <c r="A799" s="573">
        <v>796</v>
      </c>
      <c r="B799" s="574" t="s">
        <v>34</v>
      </c>
      <c r="C799" s="574" t="s">
        <v>35</v>
      </c>
      <c r="D799" s="577" t="s">
        <v>228</v>
      </c>
      <c r="E799" s="578" t="s">
        <v>258</v>
      </c>
      <c r="F799" s="577" t="s">
        <v>1948</v>
      </c>
      <c r="G799" s="577" t="s">
        <v>51</v>
      </c>
      <c r="H799" s="577" t="s">
        <v>1952</v>
      </c>
      <c r="I799" s="575"/>
      <c r="J799" s="584"/>
      <c r="K799" s="577"/>
      <c r="L799" s="581">
        <v>18</v>
      </c>
      <c r="M799" s="582">
        <v>45261</v>
      </c>
      <c r="N799" s="583" t="s">
        <v>1741</v>
      </c>
      <c r="O799" s="577" t="s">
        <v>42</v>
      </c>
      <c r="P799" s="577" t="s">
        <v>43</v>
      </c>
      <c r="Q799" s="577" t="s">
        <v>1729</v>
      </c>
      <c r="R799" s="577" t="s">
        <v>1950</v>
      </c>
      <c r="S799" s="577" t="s">
        <v>1731</v>
      </c>
      <c r="T799" s="573">
        <v>18</v>
      </c>
      <c r="U799" s="585" t="str">
        <f>IFERROR(VLOOKUP("*"&amp;$F799&amp;"*",绝缘子!$A:$AS,20,FALSE),IFERROR(VLOOKUP("*"&amp;$F799&amp;"*",绝缘子!$B:$AS,19,FALSE),"无"))</f>
        <v>2023-11-20 08:44:00</v>
      </c>
      <c r="V799" s="585" t="str">
        <f>IFERROR(VLOOKUP("*"&amp;$F799&amp;"*",绝缘子!$A:$AS,21,FALSE),IFERROR(VLOOKUP("*"&amp;$F799&amp;"*",绝缘子!$B:$AS,20,FALSE),"无"))</f>
        <v>2023-11-20 11:45:00</v>
      </c>
      <c r="W799" s="586">
        <f>IF(OR(V799=0,V799="无"),"",T799)</f>
        <v>18</v>
      </c>
      <c r="X799" s="586">
        <f>W799</f>
        <v>18</v>
      </c>
      <c r="Y799" s="587">
        <f>IFERROR(IF(W799/T799&gt;0,W799/T799,""),"")</f>
        <v>1</v>
      </c>
      <c r="Z799" s="587">
        <f>IFERROR(X799/W799,"")</f>
        <v>1</v>
      </c>
      <c r="AA799" s="588" t="s">
        <v>1951</v>
      </c>
      <c r="AB799" s="585" t="str">
        <f>IFERROR(VLOOKUP("*"&amp;$F799&amp;"*",绝缘子!$A:$AS,5,FALSE),IFERROR(VLOOKUP("*"&amp;$F799&amp;"*",绝缘子!$B:$AS,4,FALSE),"无"))</f>
        <v>SCWH0301231024002881</v>
      </c>
      <c r="AC799" s="585" t="str">
        <f>IFERROR(VLOOKUP("*"&amp;$F799&amp;"*",绝缘子!$A:$AS,3,FALSE),IFERROR(VLOOKUP("*"&amp;$F799&amp;"*",绝缘子!$B:$AS,2,FALSE),"无"))</f>
        <v>已完成</v>
      </c>
      <c r="AD799" s="585"/>
      <c r="AE799" s="585"/>
      <c r="AF799" s="589"/>
      <c r="AG799" s="590"/>
      <c r="AH799" s="591" t="b">
        <f t="shared" si="12"/>
        <v>0</v>
      </c>
    </row>
    <row r="800" s="356" customFormat="1" ht="24" spans="1:34">
      <c r="A800" s="28">
        <v>797</v>
      </c>
      <c r="B800" s="168" t="s">
        <v>34</v>
      </c>
      <c r="C800" s="168" t="s">
        <v>35</v>
      </c>
      <c r="D800" s="465" t="s">
        <v>228</v>
      </c>
      <c r="E800" s="465" t="s">
        <v>108</v>
      </c>
      <c r="F800" s="465" t="s">
        <v>1948</v>
      </c>
      <c r="G800" s="395" t="s">
        <v>39</v>
      </c>
      <c r="H800" s="395" t="s">
        <v>1949</v>
      </c>
      <c r="I800" s="465">
        <v>2</v>
      </c>
      <c r="J800" s="579">
        <v>6</v>
      </c>
      <c r="K800" s="395">
        <v>6</v>
      </c>
      <c r="L800" s="579"/>
      <c r="M800" s="568">
        <v>45078</v>
      </c>
      <c r="N800" s="502" t="s">
        <v>93</v>
      </c>
      <c r="O800" s="395" t="s">
        <v>42</v>
      </c>
      <c r="P800" s="395" t="s">
        <v>43</v>
      </c>
      <c r="Q800" s="395" t="s">
        <v>1729</v>
      </c>
      <c r="R800" s="395" t="s">
        <v>1950</v>
      </c>
      <c r="S800" s="395" t="s">
        <v>1731</v>
      </c>
      <c r="T800" s="28">
        <v>6</v>
      </c>
      <c r="U800" s="4" t="s">
        <v>1953</v>
      </c>
      <c r="V800" s="4" t="s">
        <v>1954</v>
      </c>
      <c r="W800" s="15">
        <v>6</v>
      </c>
      <c r="X800" s="15">
        <v>6</v>
      </c>
      <c r="Y800" s="22">
        <v>1</v>
      </c>
      <c r="Z800" s="22">
        <v>1</v>
      </c>
      <c r="AA800" s="191"/>
      <c r="AB800" s="4" t="s">
        <v>1718</v>
      </c>
      <c r="AC800" s="4" t="s">
        <v>50</v>
      </c>
      <c r="AD800" s="4"/>
      <c r="AE800" s="4"/>
      <c r="AF800" s="541"/>
      <c r="AG800" s="543"/>
      <c r="AH800" s="308" t="b">
        <f t="shared" si="12"/>
        <v>0</v>
      </c>
    </row>
    <row r="801" s="356" customFormat="1" ht="36" spans="1:34">
      <c r="A801" s="28">
        <v>798</v>
      </c>
      <c r="B801" s="168" t="s">
        <v>34</v>
      </c>
      <c r="C801" s="168" t="s">
        <v>35</v>
      </c>
      <c r="D801" s="395" t="s">
        <v>228</v>
      </c>
      <c r="E801" s="572" t="s">
        <v>108</v>
      </c>
      <c r="F801" s="395" t="s">
        <v>1948</v>
      </c>
      <c r="G801" s="395" t="s">
        <v>51</v>
      </c>
      <c r="H801" s="395" t="s">
        <v>1952</v>
      </c>
      <c r="I801" s="465"/>
      <c r="J801" s="580"/>
      <c r="K801" s="395"/>
      <c r="L801" s="579">
        <v>18</v>
      </c>
      <c r="M801" s="568">
        <v>45078</v>
      </c>
      <c r="N801" s="502" t="s">
        <v>93</v>
      </c>
      <c r="O801" s="395" t="s">
        <v>42</v>
      </c>
      <c r="P801" s="395" t="s">
        <v>43</v>
      </c>
      <c r="Q801" s="395" t="s">
        <v>1729</v>
      </c>
      <c r="R801" s="395" t="s">
        <v>1950</v>
      </c>
      <c r="S801" s="395" t="s">
        <v>1731</v>
      </c>
      <c r="T801" s="28">
        <v>18</v>
      </c>
      <c r="U801" s="4" t="s">
        <v>1955</v>
      </c>
      <c r="V801" s="4" t="s">
        <v>1956</v>
      </c>
      <c r="W801" s="15">
        <v>18</v>
      </c>
      <c r="X801" s="15">
        <v>18</v>
      </c>
      <c r="Y801" s="22">
        <v>1</v>
      </c>
      <c r="Z801" s="22">
        <v>1</v>
      </c>
      <c r="AA801" s="191"/>
      <c r="AB801" s="4" t="s">
        <v>1720</v>
      </c>
      <c r="AC801" s="4" t="s">
        <v>50</v>
      </c>
      <c r="AD801" s="4"/>
      <c r="AE801" s="4"/>
      <c r="AF801" s="541"/>
      <c r="AG801" s="543"/>
      <c r="AH801" s="308" t="b">
        <f t="shared" si="12"/>
        <v>0</v>
      </c>
    </row>
    <row r="802" s="356" customFormat="1" ht="60" spans="1:34">
      <c r="A802" s="28">
        <v>799</v>
      </c>
      <c r="B802" s="168" t="s">
        <v>34</v>
      </c>
      <c r="C802" s="168" t="s">
        <v>35</v>
      </c>
      <c r="D802" s="395" t="s">
        <v>228</v>
      </c>
      <c r="E802" s="572" t="s">
        <v>108</v>
      </c>
      <c r="F802" s="395" t="s">
        <v>1957</v>
      </c>
      <c r="G802" s="395" t="s">
        <v>51</v>
      </c>
      <c r="H802" s="395" t="s">
        <v>1958</v>
      </c>
      <c r="I802" s="465"/>
      <c r="J802" s="579"/>
      <c r="K802" s="395"/>
      <c r="L802" s="579">
        <v>32</v>
      </c>
      <c r="M802" s="568">
        <v>45108</v>
      </c>
      <c r="N802" s="502" t="s">
        <v>165</v>
      </c>
      <c r="O802" s="395" t="s">
        <v>42</v>
      </c>
      <c r="P802" s="395" t="s">
        <v>43</v>
      </c>
      <c r="Q802" s="395" t="s">
        <v>1729</v>
      </c>
      <c r="R802" s="395" t="s">
        <v>1910</v>
      </c>
      <c r="S802" s="395" t="s">
        <v>1731</v>
      </c>
      <c r="T802" s="28">
        <v>32</v>
      </c>
      <c r="U802" s="4" t="s">
        <v>1946</v>
      </c>
      <c r="V802" s="4" t="s">
        <v>1947</v>
      </c>
      <c r="W802" s="15">
        <v>32</v>
      </c>
      <c r="X802" s="15">
        <v>32</v>
      </c>
      <c r="Y802" s="22">
        <v>1</v>
      </c>
      <c r="Z802" s="22">
        <v>1</v>
      </c>
      <c r="AA802" s="191"/>
      <c r="AB802" s="4" t="s">
        <v>1715</v>
      </c>
      <c r="AC802" s="4" t="s">
        <v>50</v>
      </c>
      <c r="AD802" s="4"/>
      <c r="AE802" s="4"/>
      <c r="AF802" s="541"/>
      <c r="AG802" s="543"/>
      <c r="AH802" s="308" t="b">
        <f t="shared" si="12"/>
        <v>0</v>
      </c>
    </row>
    <row r="803" s="356" customFormat="1" ht="24" spans="1:34">
      <c r="A803" s="28">
        <v>800</v>
      </c>
      <c r="B803" s="168" t="s">
        <v>34</v>
      </c>
      <c r="C803" s="168" t="s">
        <v>35</v>
      </c>
      <c r="D803" s="395" t="s">
        <v>228</v>
      </c>
      <c r="E803" s="572" t="s">
        <v>108</v>
      </c>
      <c r="F803" s="465" t="s">
        <v>1957</v>
      </c>
      <c r="G803" s="395" t="s">
        <v>174</v>
      </c>
      <c r="H803" s="395" t="s">
        <v>1959</v>
      </c>
      <c r="I803" s="465">
        <v>13</v>
      </c>
      <c r="J803" s="579">
        <v>39</v>
      </c>
      <c r="K803" s="395">
        <v>2</v>
      </c>
      <c r="L803" s="579"/>
      <c r="M803" s="568">
        <v>45108</v>
      </c>
      <c r="N803" s="502" t="s">
        <v>165</v>
      </c>
      <c r="O803" s="395" t="s">
        <v>42</v>
      </c>
      <c r="P803" s="395" t="s">
        <v>43</v>
      </c>
      <c r="Q803" s="395" t="s">
        <v>1729</v>
      </c>
      <c r="R803" s="395" t="s">
        <v>1910</v>
      </c>
      <c r="S803" s="395" t="s">
        <v>1731</v>
      </c>
      <c r="T803" s="28">
        <v>39</v>
      </c>
      <c r="U803" s="4" t="s">
        <v>1960</v>
      </c>
      <c r="V803" s="4" t="s">
        <v>1961</v>
      </c>
      <c r="W803" s="15">
        <v>39</v>
      </c>
      <c r="X803" s="15">
        <v>39</v>
      </c>
      <c r="Y803" s="22">
        <v>1</v>
      </c>
      <c r="Z803" s="22">
        <v>1</v>
      </c>
      <c r="AA803" s="191"/>
      <c r="AB803" s="4" t="s">
        <v>1726</v>
      </c>
      <c r="AC803" s="4" t="s">
        <v>50</v>
      </c>
      <c r="AD803" s="4"/>
      <c r="AE803" s="4"/>
      <c r="AF803" s="541"/>
      <c r="AG803" s="543"/>
      <c r="AH803" s="308" t="b">
        <f t="shared" si="12"/>
        <v>0</v>
      </c>
    </row>
    <row r="804" s="356" customFormat="1" ht="48" spans="1:34">
      <c r="A804" s="28">
        <v>801</v>
      </c>
      <c r="B804" s="168" t="s">
        <v>34</v>
      </c>
      <c r="C804" s="168" t="s">
        <v>35</v>
      </c>
      <c r="D804" s="395" t="s">
        <v>228</v>
      </c>
      <c r="E804" s="572" t="s">
        <v>108</v>
      </c>
      <c r="F804" s="395" t="s">
        <v>1962</v>
      </c>
      <c r="G804" s="395" t="s">
        <v>51</v>
      </c>
      <c r="H804" s="395" t="s">
        <v>1963</v>
      </c>
      <c r="I804" s="465"/>
      <c r="J804" s="579"/>
      <c r="K804" s="395"/>
      <c r="L804" s="579">
        <v>25</v>
      </c>
      <c r="M804" s="568">
        <v>45108</v>
      </c>
      <c r="N804" s="502" t="s">
        <v>165</v>
      </c>
      <c r="O804" s="395" t="s">
        <v>42</v>
      </c>
      <c r="P804" s="395" t="s">
        <v>43</v>
      </c>
      <c r="Q804" s="395" t="s">
        <v>1729</v>
      </c>
      <c r="R804" s="395" t="s">
        <v>1910</v>
      </c>
      <c r="S804" s="395" t="s">
        <v>1731</v>
      </c>
      <c r="T804" s="28">
        <v>25</v>
      </c>
      <c r="U804" s="4" t="s">
        <v>1911</v>
      </c>
      <c r="V804" s="4" t="s">
        <v>1964</v>
      </c>
      <c r="W804" s="15">
        <v>25</v>
      </c>
      <c r="X804" s="15">
        <v>25</v>
      </c>
      <c r="Y804" s="22">
        <v>1</v>
      </c>
      <c r="Z804" s="22">
        <v>1</v>
      </c>
      <c r="AA804" s="191"/>
      <c r="AB804" s="4" t="s">
        <v>1734</v>
      </c>
      <c r="AC804" s="4" t="s">
        <v>50</v>
      </c>
      <c r="AD804" s="4"/>
      <c r="AE804" s="4"/>
      <c r="AF804" s="541"/>
      <c r="AG804" s="543"/>
      <c r="AH804" s="308" t="b">
        <f t="shared" si="12"/>
        <v>0</v>
      </c>
    </row>
    <row r="805" s="356" customFormat="1" ht="24" spans="1:34">
      <c r="A805" s="28">
        <v>802</v>
      </c>
      <c r="B805" s="168" t="s">
        <v>34</v>
      </c>
      <c r="C805" s="168" t="s">
        <v>35</v>
      </c>
      <c r="D805" s="465" t="s">
        <v>228</v>
      </c>
      <c r="E805" s="465" t="s">
        <v>337</v>
      </c>
      <c r="F805" s="465" t="s">
        <v>1965</v>
      </c>
      <c r="G805" s="395" t="s">
        <v>39</v>
      </c>
      <c r="H805" s="395" t="s">
        <v>1966</v>
      </c>
      <c r="I805" s="465">
        <v>1</v>
      </c>
      <c r="J805" s="579">
        <v>2</v>
      </c>
      <c r="K805" s="395">
        <v>7</v>
      </c>
      <c r="L805" s="579"/>
      <c r="M805" s="568">
        <v>45200</v>
      </c>
      <c r="N805" s="502" t="s">
        <v>189</v>
      </c>
      <c r="O805" s="395" t="s">
        <v>42</v>
      </c>
      <c r="P805" s="395" t="s">
        <v>43</v>
      </c>
      <c r="Q805" s="395" t="s">
        <v>1729</v>
      </c>
      <c r="R805" s="395" t="s">
        <v>1945</v>
      </c>
      <c r="S805" s="395" t="s">
        <v>1731</v>
      </c>
      <c r="T805" s="28">
        <v>2</v>
      </c>
      <c r="U805" s="4" t="s">
        <v>1967</v>
      </c>
      <c r="V805" s="4" t="s">
        <v>1968</v>
      </c>
      <c r="W805" s="15">
        <v>2</v>
      </c>
      <c r="X805" s="15">
        <v>2</v>
      </c>
      <c r="Y805" s="22">
        <v>1</v>
      </c>
      <c r="Z805" s="22">
        <v>1</v>
      </c>
      <c r="AA805" s="191"/>
      <c r="AB805" s="4" t="s">
        <v>1736</v>
      </c>
      <c r="AC805" s="4" t="s">
        <v>50</v>
      </c>
      <c r="AD805" s="4"/>
      <c r="AE805" s="4"/>
      <c r="AF805" s="541"/>
      <c r="AG805" s="543"/>
      <c r="AH805" s="308" t="b">
        <f t="shared" si="12"/>
        <v>0</v>
      </c>
    </row>
    <row r="806" s="356" customFormat="1" ht="48" spans="1:34">
      <c r="A806" s="28">
        <v>803</v>
      </c>
      <c r="B806" s="168" t="s">
        <v>34</v>
      </c>
      <c r="C806" s="168" t="s">
        <v>35</v>
      </c>
      <c r="D806" s="395" t="s">
        <v>228</v>
      </c>
      <c r="E806" s="572" t="s">
        <v>337</v>
      </c>
      <c r="F806" s="395" t="s">
        <v>1965</v>
      </c>
      <c r="G806" s="395" t="s">
        <v>51</v>
      </c>
      <c r="H806" s="395" t="s">
        <v>1969</v>
      </c>
      <c r="I806" s="465"/>
      <c r="J806" s="580"/>
      <c r="K806" s="395"/>
      <c r="L806" s="579">
        <v>21</v>
      </c>
      <c r="M806" s="568">
        <v>45200</v>
      </c>
      <c r="N806" s="502" t="s">
        <v>189</v>
      </c>
      <c r="O806" s="395" t="s">
        <v>42</v>
      </c>
      <c r="P806" s="395" t="s">
        <v>43</v>
      </c>
      <c r="Q806" s="395" t="s">
        <v>1729</v>
      </c>
      <c r="R806" s="395" t="s">
        <v>1945</v>
      </c>
      <c r="S806" s="395" t="s">
        <v>1731</v>
      </c>
      <c r="T806" s="28">
        <v>21</v>
      </c>
      <c r="U806" s="4" t="s">
        <v>1970</v>
      </c>
      <c r="V806" s="4" t="s">
        <v>1971</v>
      </c>
      <c r="W806" s="15">
        <v>21</v>
      </c>
      <c r="X806" s="15">
        <v>21</v>
      </c>
      <c r="Y806" s="22">
        <v>1</v>
      </c>
      <c r="Z806" s="22">
        <v>1</v>
      </c>
      <c r="AA806" s="191"/>
      <c r="AB806" s="4" t="s">
        <v>1740</v>
      </c>
      <c r="AC806" s="4" t="s">
        <v>50</v>
      </c>
      <c r="AD806" s="4"/>
      <c r="AE806" s="4"/>
      <c r="AF806" s="541"/>
      <c r="AG806" s="543"/>
      <c r="AH806" s="308" t="b">
        <f t="shared" si="12"/>
        <v>0</v>
      </c>
    </row>
    <row r="807" s="356" customFormat="1" ht="48" spans="1:34">
      <c r="A807" s="28">
        <v>804</v>
      </c>
      <c r="B807" s="168" t="s">
        <v>34</v>
      </c>
      <c r="C807" s="168" t="s">
        <v>35</v>
      </c>
      <c r="D807" s="465" t="s">
        <v>228</v>
      </c>
      <c r="E807" s="465" t="s">
        <v>337</v>
      </c>
      <c r="F807" s="395" t="s">
        <v>1972</v>
      </c>
      <c r="G807" s="395" t="s">
        <v>39</v>
      </c>
      <c r="H807" s="395" t="s">
        <v>1973</v>
      </c>
      <c r="I807" s="465">
        <v>17</v>
      </c>
      <c r="J807" s="579">
        <v>51</v>
      </c>
      <c r="K807" s="395">
        <v>7</v>
      </c>
      <c r="L807" s="579"/>
      <c r="M807" s="568">
        <v>45170</v>
      </c>
      <c r="N807" s="502" t="s">
        <v>54</v>
      </c>
      <c r="O807" s="395" t="s">
        <v>42</v>
      </c>
      <c r="P807" s="395" t="s">
        <v>43</v>
      </c>
      <c r="Q807" s="395" t="s">
        <v>1729</v>
      </c>
      <c r="R807" s="395" t="s">
        <v>1945</v>
      </c>
      <c r="S807" s="395" t="s">
        <v>1731</v>
      </c>
      <c r="T807" s="28">
        <v>51</v>
      </c>
      <c r="U807" s="4" t="s">
        <v>1974</v>
      </c>
      <c r="V807" s="4" t="s">
        <v>1975</v>
      </c>
      <c r="W807" s="15">
        <v>51</v>
      </c>
      <c r="X807" s="15">
        <v>51</v>
      </c>
      <c r="Y807" s="22">
        <v>1</v>
      </c>
      <c r="Z807" s="22">
        <v>1</v>
      </c>
      <c r="AA807" s="191"/>
      <c r="AB807" s="4" t="s">
        <v>1744</v>
      </c>
      <c r="AC807" s="4" t="s">
        <v>50</v>
      </c>
      <c r="AD807" s="4"/>
      <c r="AE807" s="4"/>
      <c r="AF807" s="541"/>
      <c r="AG807" s="543"/>
      <c r="AH807" s="308" t="b">
        <f t="shared" si="12"/>
        <v>0</v>
      </c>
    </row>
    <row r="808" s="356" customFormat="1" ht="24" spans="1:34">
      <c r="A808" s="28">
        <v>805</v>
      </c>
      <c r="B808" s="168" t="s">
        <v>34</v>
      </c>
      <c r="C808" s="168" t="s">
        <v>35</v>
      </c>
      <c r="D808" s="395" t="s">
        <v>228</v>
      </c>
      <c r="E808" s="572" t="s">
        <v>337</v>
      </c>
      <c r="F808" s="395" t="s">
        <v>1972</v>
      </c>
      <c r="G808" s="395" t="s">
        <v>51</v>
      </c>
      <c r="H808" s="395" t="s">
        <v>1976</v>
      </c>
      <c r="I808" s="465"/>
      <c r="J808" s="580"/>
      <c r="K808" s="395"/>
      <c r="L808" s="579">
        <v>11</v>
      </c>
      <c r="M808" s="568">
        <v>45170</v>
      </c>
      <c r="N808" s="502" t="s">
        <v>54</v>
      </c>
      <c r="O808" s="395" t="s">
        <v>42</v>
      </c>
      <c r="P808" s="395" t="s">
        <v>43</v>
      </c>
      <c r="Q808" s="395" t="s">
        <v>1729</v>
      </c>
      <c r="R808" s="395" t="s">
        <v>1945</v>
      </c>
      <c r="S808" s="395" t="s">
        <v>1731</v>
      </c>
      <c r="T808" s="28">
        <v>11</v>
      </c>
      <c r="U808" s="4" t="s">
        <v>1977</v>
      </c>
      <c r="V808" s="4" t="s">
        <v>1978</v>
      </c>
      <c r="W808" s="15">
        <v>11</v>
      </c>
      <c r="X808" s="15">
        <v>11</v>
      </c>
      <c r="Y808" s="22">
        <v>1</v>
      </c>
      <c r="Z808" s="22">
        <v>1</v>
      </c>
      <c r="AA808" s="191"/>
      <c r="AB808" s="4" t="s">
        <v>1745</v>
      </c>
      <c r="AC808" s="4" t="s">
        <v>50</v>
      </c>
      <c r="AD808" s="4"/>
      <c r="AE808" s="4"/>
      <c r="AF808" s="541"/>
      <c r="AG808" s="543"/>
      <c r="AH808" s="308" t="b">
        <f t="shared" si="12"/>
        <v>0</v>
      </c>
    </row>
    <row r="809" s="356" customFormat="1" ht="24" spans="1:34">
      <c r="A809" s="28">
        <v>806</v>
      </c>
      <c r="B809" s="168" t="s">
        <v>34</v>
      </c>
      <c r="C809" s="168" t="s">
        <v>35</v>
      </c>
      <c r="D809" s="465" t="s">
        <v>82</v>
      </c>
      <c r="E809" s="465" t="s">
        <v>108</v>
      </c>
      <c r="F809" s="465" t="s">
        <v>1979</v>
      </c>
      <c r="G809" s="395" t="s">
        <v>39</v>
      </c>
      <c r="H809" s="395" t="s">
        <v>1980</v>
      </c>
      <c r="I809" s="465">
        <v>12</v>
      </c>
      <c r="J809" s="579">
        <v>36</v>
      </c>
      <c r="K809" s="395">
        <v>12</v>
      </c>
      <c r="L809" s="579"/>
      <c r="M809" s="568">
        <v>45200</v>
      </c>
      <c r="N809" s="502" t="s">
        <v>189</v>
      </c>
      <c r="O809" s="395" t="s">
        <v>42</v>
      </c>
      <c r="P809" s="395" t="s">
        <v>43</v>
      </c>
      <c r="Q809" s="395" t="s">
        <v>1729</v>
      </c>
      <c r="R809" s="395" t="s">
        <v>1981</v>
      </c>
      <c r="S809" s="395" t="s">
        <v>1731</v>
      </c>
      <c r="T809" s="28">
        <v>36</v>
      </c>
      <c r="U809" s="4" t="s">
        <v>1982</v>
      </c>
      <c r="V809" s="4" t="s">
        <v>1983</v>
      </c>
      <c r="W809" s="15">
        <v>36</v>
      </c>
      <c r="X809" s="15">
        <v>36</v>
      </c>
      <c r="Y809" s="22">
        <v>1</v>
      </c>
      <c r="Z809" s="22">
        <v>1</v>
      </c>
      <c r="AA809" s="191"/>
      <c r="AB809" s="4" t="s">
        <v>1747</v>
      </c>
      <c r="AC809" s="4" t="s">
        <v>50</v>
      </c>
      <c r="AD809" s="4"/>
      <c r="AE809" s="4"/>
      <c r="AF809" s="541"/>
      <c r="AG809" s="543"/>
      <c r="AH809" s="308" t="b">
        <f t="shared" si="12"/>
        <v>0</v>
      </c>
    </row>
    <row r="810" s="356" customFormat="1" ht="84" spans="1:34">
      <c r="A810" s="28">
        <v>807</v>
      </c>
      <c r="B810" s="168" t="s">
        <v>34</v>
      </c>
      <c r="C810" s="168" t="s">
        <v>35</v>
      </c>
      <c r="D810" s="395" t="s">
        <v>82</v>
      </c>
      <c r="E810" s="572" t="s">
        <v>108</v>
      </c>
      <c r="F810" s="395" t="s">
        <v>1979</v>
      </c>
      <c r="G810" s="395" t="s">
        <v>51</v>
      </c>
      <c r="H810" s="395" t="s">
        <v>1984</v>
      </c>
      <c r="I810" s="465"/>
      <c r="J810" s="579"/>
      <c r="K810" s="395"/>
      <c r="L810" s="579">
        <v>32</v>
      </c>
      <c r="M810" s="568">
        <v>45200</v>
      </c>
      <c r="N810" s="502" t="s">
        <v>189</v>
      </c>
      <c r="O810" s="395" t="s">
        <v>42</v>
      </c>
      <c r="P810" s="395" t="s">
        <v>43</v>
      </c>
      <c r="Q810" s="395" t="s">
        <v>1729</v>
      </c>
      <c r="R810" s="395" t="s">
        <v>1981</v>
      </c>
      <c r="S810" s="395" t="s">
        <v>1731</v>
      </c>
      <c r="T810" s="28">
        <v>32</v>
      </c>
      <c r="U810" s="4" t="s">
        <v>1985</v>
      </c>
      <c r="V810" s="4" t="s">
        <v>1986</v>
      </c>
      <c r="W810" s="15">
        <v>32</v>
      </c>
      <c r="X810" s="15">
        <v>32</v>
      </c>
      <c r="Y810" s="22">
        <v>1</v>
      </c>
      <c r="Z810" s="22">
        <v>1</v>
      </c>
      <c r="AA810" s="191"/>
      <c r="AB810" s="4" t="s">
        <v>1751</v>
      </c>
      <c r="AC810" s="4" t="s">
        <v>50</v>
      </c>
      <c r="AD810" s="4"/>
      <c r="AE810" s="4"/>
      <c r="AF810" s="541"/>
      <c r="AG810" s="543"/>
      <c r="AH810" s="308" t="b">
        <f t="shared" si="12"/>
        <v>0</v>
      </c>
    </row>
    <row r="811" s="356" customFormat="1" ht="24" spans="1:34">
      <c r="A811" s="28">
        <v>808</v>
      </c>
      <c r="B811" s="168" t="s">
        <v>34</v>
      </c>
      <c r="C811" s="168" t="s">
        <v>35</v>
      </c>
      <c r="D811" s="395" t="s">
        <v>82</v>
      </c>
      <c r="E811" s="572" t="s">
        <v>108</v>
      </c>
      <c r="F811" s="465" t="s">
        <v>1979</v>
      </c>
      <c r="G811" s="395" t="s">
        <v>174</v>
      </c>
      <c r="H811" s="395" t="s">
        <v>1987</v>
      </c>
      <c r="I811" s="465">
        <v>13</v>
      </c>
      <c r="J811" s="579">
        <v>39</v>
      </c>
      <c r="K811" s="395">
        <v>3</v>
      </c>
      <c r="L811" s="579"/>
      <c r="M811" s="568">
        <v>45200</v>
      </c>
      <c r="N811" s="502" t="s">
        <v>189</v>
      </c>
      <c r="O811" s="395" t="s">
        <v>42</v>
      </c>
      <c r="P811" s="395" t="s">
        <v>43</v>
      </c>
      <c r="Q811" s="395" t="s">
        <v>1729</v>
      </c>
      <c r="R811" s="395" t="s">
        <v>1981</v>
      </c>
      <c r="S811" s="395" t="s">
        <v>1731</v>
      </c>
      <c r="T811" s="28">
        <v>39</v>
      </c>
      <c r="U811" s="4" t="s">
        <v>1988</v>
      </c>
      <c r="V811" s="4" t="s">
        <v>1989</v>
      </c>
      <c r="W811" s="15">
        <v>39</v>
      </c>
      <c r="X811" s="15">
        <v>39</v>
      </c>
      <c r="Y811" s="22">
        <v>1</v>
      </c>
      <c r="Z811" s="22">
        <v>1</v>
      </c>
      <c r="AA811" s="191"/>
      <c r="AB811" s="4" t="s">
        <v>1754</v>
      </c>
      <c r="AC811" s="4" t="s">
        <v>50</v>
      </c>
      <c r="AD811" s="4"/>
      <c r="AE811" s="4"/>
      <c r="AF811" s="541"/>
      <c r="AG811" s="543"/>
      <c r="AH811" s="308" t="b">
        <f t="shared" si="12"/>
        <v>0</v>
      </c>
    </row>
    <row r="812" s="356" customFormat="1" ht="24" spans="1:34">
      <c r="A812" s="28">
        <v>809</v>
      </c>
      <c r="B812" s="168" t="s">
        <v>34</v>
      </c>
      <c r="C812" s="168" t="s">
        <v>35</v>
      </c>
      <c r="D812" s="465" t="s">
        <v>82</v>
      </c>
      <c r="E812" s="465" t="s">
        <v>108</v>
      </c>
      <c r="F812" s="465" t="s">
        <v>1990</v>
      </c>
      <c r="G812" s="395" t="s">
        <v>39</v>
      </c>
      <c r="H812" s="395" t="s">
        <v>1991</v>
      </c>
      <c r="I812" s="465">
        <v>13</v>
      </c>
      <c r="J812" s="579">
        <v>39</v>
      </c>
      <c r="K812" s="395">
        <v>7</v>
      </c>
      <c r="L812" s="579"/>
      <c r="M812" s="568">
        <v>45200</v>
      </c>
      <c r="N812" s="502" t="s">
        <v>189</v>
      </c>
      <c r="O812" s="395" t="s">
        <v>42</v>
      </c>
      <c r="P812" s="395" t="s">
        <v>43</v>
      </c>
      <c r="Q812" s="395" t="s">
        <v>1729</v>
      </c>
      <c r="R812" s="395" t="s">
        <v>1981</v>
      </c>
      <c r="S812" s="395" t="s">
        <v>1731</v>
      </c>
      <c r="T812" s="28">
        <v>39</v>
      </c>
      <c r="U812" s="4" t="s">
        <v>1988</v>
      </c>
      <c r="V812" s="4" t="s">
        <v>1992</v>
      </c>
      <c r="W812" s="15">
        <v>39</v>
      </c>
      <c r="X812" s="15">
        <v>39</v>
      </c>
      <c r="Y812" s="22">
        <v>1</v>
      </c>
      <c r="Z812" s="22">
        <v>1</v>
      </c>
      <c r="AA812" s="191"/>
      <c r="AB812" s="4" t="s">
        <v>1757</v>
      </c>
      <c r="AC812" s="4" t="s">
        <v>50</v>
      </c>
      <c r="AD812" s="4"/>
      <c r="AE812" s="4"/>
      <c r="AF812" s="541"/>
      <c r="AG812" s="543"/>
      <c r="AH812" s="308" t="b">
        <f t="shared" si="12"/>
        <v>0</v>
      </c>
    </row>
    <row r="813" s="356" customFormat="1" ht="96" spans="1:34">
      <c r="A813" s="28">
        <v>810</v>
      </c>
      <c r="B813" s="168" t="s">
        <v>34</v>
      </c>
      <c r="C813" s="168" t="s">
        <v>35</v>
      </c>
      <c r="D813" s="395" t="s">
        <v>82</v>
      </c>
      <c r="E813" s="572" t="s">
        <v>108</v>
      </c>
      <c r="F813" s="395" t="s">
        <v>1990</v>
      </c>
      <c r="G813" s="395" t="s">
        <v>51</v>
      </c>
      <c r="H813" s="395" t="s">
        <v>1993</v>
      </c>
      <c r="I813" s="465"/>
      <c r="J813" s="579"/>
      <c r="K813" s="395"/>
      <c r="L813" s="579">
        <v>35</v>
      </c>
      <c r="M813" s="568">
        <v>45200</v>
      </c>
      <c r="N813" s="502" t="s">
        <v>189</v>
      </c>
      <c r="O813" s="395" t="s">
        <v>42</v>
      </c>
      <c r="P813" s="395" t="s">
        <v>43</v>
      </c>
      <c r="Q813" s="395" t="s">
        <v>1729</v>
      </c>
      <c r="R813" s="395" t="s">
        <v>1981</v>
      </c>
      <c r="S813" s="395" t="s">
        <v>1731</v>
      </c>
      <c r="T813" s="28">
        <v>35</v>
      </c>
      <c r="U813" s="4" t="s">
        <v>1985</v>
      </c>
      <c r="V813" s="4" t="s">
        <v>1986</v>
      </c>
      <c r="W813" s="15">
        <v>35</v>
      </c>
      <c r="X813" s="15">
        <v>35</v>
      </c>
      <c r="Y813" s="22">
        <v>1</v>
      </c>
      <c r="Z813" s="22">
        <v>1</v>
      </c>
      <c r="AA813" s="191"/>
      <c r="AB813" s="4" t="s">
        <v>1751</v>
      </c>
      <c r="AC813" s="4" t="s">
        <v>50</v>
      </c>
      <c r="AD813" s="4"/>
      <c r="AE813" s="4"/>
      <c r="AF813" s="541"/>
      <c r="AG813" s="543"/>
      <c r="AH813" s="308" t="b">
        <f t="shared" si="12"/>
        <v>0</v>
      </c>
    </row>
    <row r="814" s="356" customFormat="1" ht="24" spans="1:34">
      <c r="A814" s="28">
        <v>811</v>
      </c>
      <c r="B814" s="168" t="s">
        <v>34</v>
      </c>
      <c r="C814" s="168" t="s">
        <v>35</v>
      </c>
      <c r="D814" s="395" t="s">
        <v>82</v>
      </c>
      <c r="E814" s="572" t="s">
        <v>108</v>
      </c>
      <c r="F814" s="465" t="s">
        <v>1990</v>
      </c>
      <c r="G814" s="395" t="s">
        <v>174</v>
      </c>
      <c r="H814" s="395" t="s">
        <v>1994</v>
      </c>
      <c r="I814" s="465">
        <v>2</v>
      </c>
      <c r="J814" s="579">
        <v>6</v>
      </c>
      <c r="K814" s="395">
        <v>3</v>
      </c>
      <c r="L814" s="579"/>
      <c r="M814" s="568">
        <v>45200</v>
      </c>
      <c r="N814" s="502" t="s">
        <v>189</v>
      </c>
      <c r="O814" s="395" t="s">
        <v>42</v>
      </c>
      <c r="P814" s="395" t="s">
        <v>43</v>
      </c>
      <c r="Q814" s="395" t="s">
        <v>1729</v>
      </c>
      <c r="R814" s="395" t="s">
        <v>1981</v>
      </c>
      <c r="S814" s="395" t="s">
        <v>1731</v>
      </c>
      <c r="T814" s="28">
        <v>6</v>
      </c>
      <c r="U814" s="4" t="s">
        <v>1995</v>
      </c>
      <c r="V814" s="4" t="s">
        <v>1996</v>
      </c>
      <c r="W814" s="15">
        <v>6</v>
      </c>
      <c r="X814" s="15">
        <v>6</v>
      </c>
      <c r="Y814" s="22">
        <v>1</v>
      </c>
      <c r="Z814" s="22">
        <v>1</v>
      </c>
      <c r="AA814" s="191"/>
      <c r="AB814" s="4" t="s">
        <v>1763</v>
      </c>
      <c r="AC814" s="4" t="s">
        <v>50</v>
      </c>
      <c r="AD814" s="4"/>
      <c r="AE814" s="4"/>
      <c r="AF814" s="541"/>
      <c r="AG814" s="543"/>
      <c r="AH814" s="308" t="b">
        <f t="shared" si="12"/>
        <v>0</v>
      </c>
    </row>
    <row r="815" s="356" customFormat="1" ht="48" spans="1:34">
      <c r="A815" s="28">
        <v>812</v>
      </c>
      <c r="B815" s="168" t="s">
        <v>34</v>
      </c>
      <c r="C815" s="168" t="s">
        <v>35</v>
      </c>
      <c r="D815" s="465" t="s">
        <v>228</v>
      </c>
      <c r="E815" s="465" t="s">
        <v>108</v>
      </c>
      <c r="F815" s="465" t="s">
        <v>1997</v>
      </c>
      <c r="G815" s="395" t="s">
        <v>39</v>
      </c>
      <c r="H815" s="395" t="s">
        <v>1998</v>
      </c>
      <c r="I815" s="465">
        <v>2</v>
      </c>
      <c r="J815" s="579">
        <v>6</v>
      </c>
      <c r="K815" s="395" t="s">
        <v>1999</v>
      </c>
      <c r="L815" s="579"/>
      <c r="M815" s="568">
        <v>45261</v>
      </c>
      <c r="N815" s="474" t="s">
        <v>1741</v>
      </c>
      <c r="O815" s="395" t="s">
        <v>42</v>
      </c>
      <c r="P815" s="395" t="s">
        <v>43</v>
      </c>
      <c r="Q815" s="395" t="s">
        <v>1729</v>
      </c>
      <c r="R815" s="395" t="s">
        <v>2000</v>
      </c>
      <c r="S815" s="395" t="s">
        <v>1731</v>
      </c>
      <c r="T815" s="28">
        <v>6</v>
      </c>
      <c r="U815" s="4" t="s">
        <v>2001</v>
      </c>
      <c r="V815" s="4" t="s">
        <v>2002</v>
      </c>
      <c r="W815" s="15">
        <v>6</v>
      </c>
      <c r="X815" s="15">
        <v>6</v>
      </c>
      <c r="Y815" s="22">
        <v>1</v>
      </c>
      <c r="Z815" s="22">
        <v>1</v>
      </c>
      <c r="AA815" s="191"/>
      <c r="AB815" s="4" t="s">
        <v>1767</v>
      </c>
      <c r="AC815" s="4" t="s">
        <v>50</v>
      </c>
      <c r="AD815" s="4"/>
      <c r="AE815" s="4"/>
      <c r="AF815" s="541"/>
      <c r="AG815" s="543"/>
      <c r="AH815" s="308" t="b">
        <f t="shared" si="12"/>
        <v>0</v>
      </c>
    </row>
    <row r="816" s="356" customFormat="1" ht="60" spans="1:34">
      <c r="A816" s="28">
        <v>813</v>
      </c>
      <c r="B816" s="168" t="s">
        <v>34</v>
      </c>
      <c r="C816" s="168" t="s">
        <v>35</v>
      </c>
      <c r="D816" s="395" t="s">
        <v>228</v>
      </c>
      <c r="E816" s="572" t="s">
        <v>108</v>
      </c>
      <c r="F816" s="395" t="s">
        <v>1997</v>
      </c>
      <c r="G816" s="395" t="s">
        <v>51</v>
      </c>
      <c r="H816" s="395" t="s">
        <v>2003</v>
      </c>
      <c r="I816" s="465"/>
      <c r="J816" s="580"/>
      <c r="K816" s="395"/>
      <c r="L816" s="579">
        <v>27</v>
      </c>
      <c r="M816" s="568">
        <v>45261</v>
      </c>
      <c r="N816" s="474" t="s">
        <v>1741</v>
      </c>
      <c r="O816" s="395" t="s">
        <v>42</v>
      </c>
      <c r="P816" s="395" t="s">
        <v>43</v>
      </c>
      <c r="Q816" s="395" t="s">
        <v>1729</v>
      </c>
      <c r="R816" s="395" t="s">
        <v>2000</v>
      </c>
      <c r="S816" s="395" t="s">
        <v>1731</v>
      </c>
      <c r="T816" s="28">
        <v>27</v>
      </c>
      <c r="U816" s="4" t="s">
        <v>2004</v>
      </c>
      <c r="V816" s="4" t="s">
        <v>2005</v>
      </c>
      <c r="W816" s="15">
        <v>27</v>
      </c>
      <c r="X816" s="15">
        <v>27</v>
      </c>
      <c r="Y816" s="22">
        <v>1</v>
      </c>
      <c r="Z816" s="22">
        <v>1</v>
      </c>
      <c r="AA816" s="191"/>
      <c r="AB816" s="4" t="s">
        <v>1771</v>
      </c>
      <c r="AC816" s="4" t="s">
        <v>50</v>
      </c>
      <c r="AD816" s="4"/>
      <c r="AE816" s="4"/>
      <c r="AF816" s="541"/>
      <c r="AG816" s="543"/>
      <c r="AH816" s="308" t="b">
        <f t="shared" si="12"/>
        <v>0</v>
      </c>
    </row>
    <row r="817" s="356" customFormat="1" ht="36" spans="1:34">
      <c r="A817" s="28">
        <v>814</v>
      </c>
      <c r="B817" s="168" t="s">
        <v>34</v>
      </c>
      <c r="C817" s="168" t="s">
        <v>35</v>
      </c>
      <c r="D817" s="465" t="s">
        <v>228</v>
      </c>
      <c r="E817" s="465" t="s">
        <v>108</v>
      </c>
      <c r="F817" s="465" t="s">
        <v>2006</v>
      </c>
      <c r="G817" s="395" t="s">
        <v>39</v>
      </c>
      <c r="H817" s="395" t="s">
        <v>2007</v>
      </c>
      <c r="I817" s="465">
        <v>16</v>
      </c>
      <c r="J817" s="579">
        <v>61</v>
      </c>
      <c r="K817" s="395">
        <v>10</v>
      </c>
      <c r="L817" s="579"/>
      <c r="M817" s="568">
        <v>45261</v>
      </c>
      <c r="N817" s="474" t="s">
        <v>1741</v>
      </c>
      <c r="O817" s="395" t="s">
        <v>42</v>
      </c>
      <c r="P817" s="395" t="s">
        <v>43</v>
      </c>
      <c r="Q817" s="395" t="s">
        <v>1729</v>
      </c>
      <c r="R817" s="395" t="s">
        <v>2000</v>
      </c>
      <c r="S817" s="395" t="s">
        <v>1731</v>
      </c>
      <c r="T817" s="28">
        <v>61</v>
      </c>
      <c r="U817" s="4" t="s">
        <v>2008</v>
      </c>
      <c r="V817" s="4" t="s">
        <v>2009</v>
      </c>
      <c r="W817" s="15">
        <v>61</v>
      </c>
      <c r="X817" s="15">
        <v>61</v>
      </c>
      <c r="Y817" s="22">
        <v>1</v>
      </c>
      <c r="Z817" s="22">
        <v>1</v>
      </c>
      <c r="AA817" s="191"/>
      <c r="AB817" s="4" t="s">
        <v>1776</v>
      </c>
      <c r="AC817" s="4" t="s">
        <v>50</v>
      </c>
      <c r="AD817" s="4"/>
      <c r="AE817" s="4"/>
      <c r="AF817" s="541"/>
      <c r="AG817" s="543"/>
      <c r="AH817" s="308" t="b">
        <f t="shared" si="12"/>
        <v>0</v>
      </c>
    </row>
    <row r="818" s="356" customFormat="1" ht="24" spans="1:34">
      <c r="A818" s="28">
        <v>815</v>
      </c>
      <c r="B818" s="168" t="s">
        <v>34</v>
      </c>
      <c r="C818" s="168" t="s">
        <v>35</v>
      </c>
      <c r="D818" s="465" t="s">
        <v>228</v>
      </c>
      <c r="E818" s="465" t="s">
        <v>337</v>
      </c>
      <c r="F818" s="395" t="s">
        <v>2010</v>
      </c>
      <c r="G818" s="395" t="s">
        <v>51</v>
      </c>
      <c r="H818" s="395" t="s">
        <v>541</v>
      </c>
      <c r="I818" s="395"/>
      <c r="J818" s="580"/>
      <c r="K818" s="395"/>
      <c r="L818" s="579">
        <v>3</v>
      </c>
      <c r="M818" s="568">
        <v>45261</v>
      </c>
      <c r="N818" s="474" t="s">
        <v>1741</v>
      </c>
      <c r="O818" s="395" t="s">
        <v>42</v>
      </c>
      <c r="P818" s="395" t="s">
        <v>43</v>
      </c>
      <c r="Q818" s="395" t="s">
        <v>1729</v>
      </c>
      <c r="R818" s="395" t="s">
        <v>2000</v>
      </c>
      <c r="S818" s="395" t="s">
        <v>1731</v>
      </c>
      <c r="T818" s="28">
        <v>3</v>
      </c>
      <c r="U818" s="4" t="s">
        <v>2011</v>
      </c>
      <c r="V818" s="4" t="s">
        <v>2012</v>
      </c>
      <c r="W818" s="15">
        <v>3</v>
      </c>
      <c r="X818" s="15">
        <v>3</v>
      </c>
      <c r="Y818" s="22">
        <v>1</v>
      </c>
      <c r="Z818" s="22">
        <v>1</v>
      </c>
      <c r="AA818" s="191"/>
      <c r="AB818" s="4" t="s">
        <v>1780</v>
      </c>
      <c r="AC818" s="4" t="s">
        <v>50</v>
      </c>
      <c r="AD818" s="4"/>
      <c r="AE818" s="4"/>
      <c r="AF818" s="541"/>
      <c r="AG818" s="543"/>
      <c r="AH818" s="308" t="b">
        <f t="shared" si="12"/>
        <v>0</v>
      </c>
    </row>
    <row r="819" s="356" customFormat="1" ht="60" spans="1:34">
      <c r="A819" s="28">
        <v>816</v>
      </c>
      <c r="B819" s="168" t="s">
        <v>34</v>
      </c>
      <c r="C819" s="168" t="s">
        <v>35</v>
      </c>
      <c r="D819" s="395" t="s">
        <v>228</v>
      </c>
      <c r="E819" s="572" t="s">
        <v>108</v>
      </c>
      <c r="F819" s="395" t="s">
        <v>2006</v>
      </c>
      <c r="G819" s="395" t="s">
        <v>51</v>
      </c>
      <c r="H819" s="395" t="s">
        <v>2013</v>
      </c>
      <c r="I819" s="465"/>
      <c r="J819" s="579"/>
      <c r="K819" s="395"/>
      <c r="L819" s="579">
        <v>24</v>
      </c>
      <c r="M819" s="568">
        <v>45261</v>
      </c>
      <c r="N819" s="474" t="s">
        <v>1741</v>
      </c>
      <c r="O819" s="395" t="s">
        <v>42</v>
      </c>
      <c r="P819" s="395" t="s">
        <v>43</v>
      </c>
      <c r="Q819" s="395" t="s">
        <v>1729</v>
      </c>
      <c r="R819" s="395" t="s">
        <v>2000</v>
      </c>
      <c r="S819" s="395" t="s">
        <v>1731</v>
      </c>
      <c r="T819" s="28">
        <v>24</v>
      </c>
      <c r="U819" s="4" t="s">
        <v>2014</v>
      </c>
      <c r="V819" s="4" t="s">
        <v>2015</v>
      </c>
      <c r="W819" s="15">
        <v>24</v>
      </c>
      <c r="X819" s="15">
        <v>24</v>
      </c>
      <c r="Y819" s="22">
        <v>1</v>
      </c>
      <c r="Z819" s="22">
        <v>1</v>
      </c>
      <c r="AA819" s="191"/>
      <c r="AB819" s="4" t="s">
        <v>1785</v>
      </c>
      <c r="AC819" s="4" t="s">
        <v>50</v>
      </c>
      <c r="AD819" s="4"/>
      <c r="AE819" s="4"/>
      <c r="AF819" s="541"/>
      <c r="AG819" s="543"/>
      <c r="AH819" s="308" t="b">
        <f t="shared" si="12"/>
        <v>0</v>
      </c>
    </row>
    <row r="820" s="356" customFormat="1" ht="24" spans="1:34">
      <c r="A820" s="28">
        <v>817</v>
      </c>
      <c r="B820" s="168" t="s">
        <v>34</v>
      </c>
      <c r="C820" s="168" t="s">
        <v>35</v>
      </c>
      <c r="D820" s="465" t="s">
        <v>228</v>
      </c>
      <c r="E820" s="465" t="s">
        <v>337</v>
      </c>
      <c r="F820" s="465" t="s">
        <v>2016</v>
      </c>
      <c r="G820" s="395" t="s">
        <v>39</v>
      </c>
      <c r="H820" s="395" t="s">
        <v>2017</v>
      </c>
      <c r="I820" s="465">
        <v>10</v>
      </c>
      <c r="J820" s="580">
        <v>36</v>
      </c>
      <c r="K820" s="395" t="s">
        <v>2018</v>
      </c>
      <c r="L820" s="579"/>
      <c r="M820" s="568">
        <v>45170</v>
      </c>
      <c r="N820" s="502" t="s">
        <v>54</v>
      </c>
      <c r="O820" s="395" t="s">
        <v>42</v>
      </c>
      <c r="P820" s="395" t="s">
        <v>43</v>
      </c>
      <c r="Q820" s="395" t="s">
        <v>1729</v>
      </c>
      <c r="R820" s="395" t="s">
        <v>2000</v>
      </c>
      <c r="S820" s="395" t="s">
        <v>1731</v>
      </c>
      <c r="T820" s="28">
        <v>36</v>
      </c>
      <c r="U820" s="4" t="s">
        <v>2019</v>
      </c>
      <c r="V820" s="4" t="s">
        <v>2020</v>
      </c>
      <c r="W820" s="15">
        <v>36</v>
      </c>
      <c r="X820" s="15">
        <v>36</v>
      </c>
      <c r="Y820" s="22">
        <v>1</v>
      </c>
      <c r="Z820" s="22">
        <v>1</v>
      </c>
      <c r="AA820" s="191"/>
      <c r="AB820" s="4" t="s">
        <v>1789</v>
      </c>
      <c r="AC820" s="4" t="s">
        <v>50</v>
      </c>
      <c r="AD820" s="4"/>
      <c r="AE820" s="4"/>
      <c r="AF820" s="541"/>
      <c r="AG820" s="543"/>
      <c r="AH820" s="308" t="b">
        <f t="shared" si="12"/>
        <v>0</v>
      </c>
    </row>
    <row r="821" s="356" customFormat="1" ht="48" spans="1:34">
      <c r="A821" s="28">
        <v>818</v>
      </c>
      <c r="B821" s="168" t="s">
        <v>34</v>
      </c>
      <c r="C821" s="168" t="s">
        <v>35</v>
      </c>
      <c r="D821" s="395" t="s">
        <v>228</v>
      </c>
      <c r="E821" s="572" t="s">
        <v>337</v>
      </c>
      <c r="F821" s="395" t="s">
        <v>2016</v>
      </c>
      <c r="G821" s="395" t="s">
        <v>51</v>
      </c>
      <c r="H821" s="395" t="s">
        <v>2021</v>
      </c>
      <c r="I821" s="465"/>
      <c r="J821" s="579"/>
      <c r="K821" s="395"/>
      <c r="L821" s="579">
        <v>19</v>
      </c>
      <c r="M821" s="568">
        <v>45170</v>
      </c>
      <c r="N821" s="502" t="s">
        <v>54</v>
      </c>
      <c r="O821" s="395" t="s">
        <v>42</v>
      </c>
      <c r="P821" s="395" t="s">
        <v>43</v>
      </c>
      <c r="Q821" s="395" t="s">
        <v>1729</v>
      </c>
      <c r="R821" s="395" t="s">
        <v>2000</v>
      </c>
      <c r="S821" s="395" t="s">
        <v>1731</v>
      </c>
      <c r="T821" s="28">
        <v>19</v>
      </c>
      <c r="U821" s="4" t="s">
        <v>2004</v>
      </c>
      <c r="V821" s="4" t="s">
        <v>2015</v>
      </c>
      <c r="W821" s="15">
        <v>19</v>
      </c>
      <c r="X821" s="15">
        <v>19</v>
      </c>
      <c r="Y821" s="22">
        <v>1</v>
      </c>
      <c r="Z821" s="22">
        <v>1</v>
      </c>
      <c r="AA821" s="191"/>
      <c r="AB821" s="4" t="s">
        <v>1791</v>
      </c>
      <c r="AC821" s="4" t="s">
        <v>50</v>
      </c>
      <c r="AD821" s="4"/>
      <c r="AE821" s="4"/>
      <c r="AF821" s="541"/>
      <c r="AG821" s="543"/>
      <c r="AH821" s="308" t="b">
        <f t="shared" si="12"/>
        <v>0</v>
      </c>
    </row>
    <row r="822" s="356" customFormat="1" ht="36" spans="1:34">
      <c r="A822" s="28">
        <v>819</v>
      </c>
      <c r="B822" s="168" t="s">
        <v>34</v>
      </c>
      <c r="C822" s="168" t="s">
        <v>35</v>
      </c>
      <c r="D822" s="465" t="s">
        <v>228</v>
      </c>
      <c r="E822" s="465" t="s">
        <v>337</v>
      </c>
      <c r="F822" s="465" t="s">
        <v>2022</v>
      </c>
      <c r="G822" s="395" t="s">
        <v>39</v>
      </c>
      <c r="H822" s="395" t="s">
        <v>2023</v>
      </c>
      <c r="I822" s="465">
        <v>13</v>
      </c>
      <c r="J822" s="580">
        <v>44</v>
      </c>
      <c r="K822" s="395" t="s">
        <v>2018</v>
      </c>
      <c r="L822" s="579"/>
      <c r="M822" s="568">
        <v>45170</v>
      </c>
      <c r="N822" s="502" t="s">
        <v>54</v>
      </c>
      <c r="O822" s="395" t="s">
        <v>42</v>
      </c>
      <c r="P822" s="395" t="s">
        <v>43</v>
      </c>
      <c r="Q822" s="395" t="s">
        <v>1729</v>
      </c>
      <c r="R822" s="395" t="s">
        <v>2000</v>
      </c>
      <c r="S822" s="395" t="s">
        <v>1731</v>
      </c>
      <c r="T822" s="28">
        <v>44</v>
      </c>
      <c r="U822" s="4" t="s">
        <v>2019</v>
      </c>
      <c r="V822" s="4" t="s">
        <v>2024</v>
      </c>
      <c r="W822" s="15">
        <v>44</v>
      </c>
      <c r="X822" s="15">
        <v>44</v>
      </c>
      <c r="Y822" s="22">
        <v>1</v>
      </c>
      <c r="Z822" s="22">
        <v>1</v>
      </c>
      <c r="AA822" s="191"/>
      <c r="AB822" s="4" t="s">
        <v>1797</v>
      </c>
      <c r="AC822" s="4" t="s">
        <v>50</v>
      </c>
      <c r="AD822" s="4"/>
      <c r="AE822" s="4"/>
      <c r="AF822" s="541"/>
      <c r="AG822" s="543"/>
      <c r="AH822" s="308" t="b">
        <f t="shared" si="12"/>
        <v>0</v>
      </c>
    </row>
    <row r="823" s="356" customFormat="1" ht="24" spans="1:34">
      <c r="A823" s="28">
        <v>820</v>
      </c>
      <c r="B823" s="168" t="s">
        <v>34</v>
      </c>
      <c r="C823" s="168" t="s">
        <v>35</v>
      </c>
      <c r="D823" s="465" t="s">
        <v>228</v>
      </c>
      <c r="E823" s="465" t="s">
        <v>337</v>
      </c>
      <c r="F823" s="395" t="s">
        <v>2025</v>
      </c>
      <c r="G823" s="395" t="s">
        <v>51</v>
      </c>
      <c r="H823" s="395" t="s">
        <v>2026</v>
      </c>
      <c r="I823" s="465"/>
      <c r="J823" s="579"/>
      <c r="K823" s="395"/>
      <c r="L823" s="579">
        <v>11</v>
      </c>
      <c r="M823" s="568">
        <v>45261</v>
      </c>
      <c r="N823" s="474" t="s">
        <v>1741</v>
      </c>
      <c r="O823" s="395" t="s">
        <v>42</v>
      </c>
      <c r="P823" s="395" t="s">
        <v>43</v>
      </c>
      <c r="Q823" s="395" t="s">
        <v>1729</v>
      </c>
      <c r="R823" s="395" t="s">
        <v>2000</v>
      </c>
      <c r="S823" s="395" t="s">
        <v>1731</v>
      </c>
      <c r="T823" s="28">
        <v>11</v>
      </c>
      <c r="U823" s="4" t="s">
        <v>2027</v>
      </c>
      <c r="V823" s="4" t="s">
        <v>2028</v>
      </c>
      <c r="W823" s="15">
        <v>11</v>
      </c>
      <c r="X823" s="15">
        <v>11</v>
      </c>
      <c r="Y823" s="22">
        <v>1</v>
      </c>
      <c r="Z823" s="22">
        <v>1</v>
      </c>
      <c r="AA823" s="191"/>
      <c r="AB823" s="4" t="s">
        <v>1800</v>
      </c>
      <c r="AC823" s="4" t="s">
        <v>50</v>
      </c>
      <c r="AD823" s="4"/>
      <c r="AE823" s="4"/>
      <c r="AF823" s="541"/>
      <c r="AG823" s="543"/>
      <c r="AH823" s="308" t="b">
        <f t="shared" si="12"/>
        <v>0</v>
      </c>
    </row>
    <row r="824" s="356" customFormat="1" ht="48" spans="1:34">
      <c r="A824" s="28">
        <v>821</v>
      </c>
      <c r="B824" s="168" t="s">
        <v>34</v>
      </c>
      <c r="C824" s="168" t="s">
        <v>35</v>
      </c>
      <c r="D824" s="395" t="s">
        <v>228</v>
      </c>
      <c r="E824" s="572" t="s">
        <v>337</v>
      </c>
      <c r="F824" s="395" t="s">
        <v>2022</v>
      </c>
      <c r="G824" s="395" t="s">
        <v>51</v>
      </c>
      <c r="H824" s="395" t="s">
        <v>2029</v>
      </c>
      <c r="I824" s="465"/>
      <c r="J824" s="579"/>
      <c r="K824" s="395"/>
      <c r="L824" s="579">
        <v>20</v>
      </c>
      <c r="M824" s="568">
        <v>45170</v>
      </c>
      <c r="N824" s="502" t="s">
        <v>54</v>
      </c>
      <c r="O824" s="395" t="s">
        <v>42</v>
      </c>
      <c r="P824" s="395" t="s">
        <v>43</v>
      </c>
      <c r="Q824" s="395" t="s">
        <v>1729</v>
      </c>
      <c r="R824" s="395" t="s">
        <v>2000</v>
      </c>
      <c r="S824" s="395" t="s">
        <v>1731</v>
      </c>
      <c r="T824" s="28">
        <v>20</v>
      </c>
      <c r="U824" s="4" t="s">
        <v>2004</v>
      </c>
      <c r="V824" s="4" t="s">
        <v>2030</v>
      </c>
      <c r="W824" s="15">
        <v>20</v>
      </c>
      <c r="X824" s="15">
        <v>20</v>
      </c>
      <c r="Y824" s="22">
        <v>1</v>
      </c>
      <c r="Z824" s="22">
        <v>1</v>
      </c>
      <c r="AA824" s="191"/>
      <c r="AB824" s="4" t="s">
        <v>1806</v>
      </c>
      <c r="AC824" s="4" t="s">
        <v>50</v>
      </c>
      <c r="AD824" s="4"/>
      <c r="AE824" s="4"/>
      <c r="AF824" s="541"/>
      <c r="AG824" s="543"/>
      <c r="AH824" s="308" t="b">
        <f t="shared" si="12"/>
        <v>0</v>
      </c>
    </row>
    <row r="825" s="356" customFormat="1" ht="48" spans="1:34">
      <c r="A825" s="28">
        <v>822</v>
      </c>
      <c r="B825" s="168" t="s">
        <v>34</v>
      </c>
      <c r="C825" s="168" t="s">
        <v>35</v>
      </c>
      <c r="D825" s="465" t="s">
        <v>228</v>
      </c>
      <c r="E825" s="465" t="s">
        <v>337</v>
      </c>
      <c r="F825" s="465" t="s">
        <v>2031</v>
      </c>
      <c r="G825" s="395" t="s">
        <v>39</v>
      </c>
      <c r="H825" s="395" t="s">
        <v>2032</v>
      </c>
      <c r="I825" s="465">
        <v>22</v>
      </c>
      <c r="J825" s="580">
        <v>100</v>
      </c>
      <c r="K825" s="395" t="s">
        <v>2018</v>
      </c>
      <c r="L825" s="579"/>
      <c r="M825" s="568">
        <v>45170</v>
      </c>
      <c r="N825" s="502" t="s">
        <v>54</v>
      </c>
      <c r="O825" s="395" t="s">
        <v>42</v>
      </c>
      <c r="P825" s="395" t="s">
        <v>43</v>
      </c>
      <c r="Q825" s="395" t="s">
        <v>1729</v>
      </c>
      <c r="R825" s="395" t="s">
        <v>2000</v>
      </c>
      <c r="S825" s="395" t="s">
        <v>1731</v>
      </c>
      <c r="T825" s="28">
        <v>100</v>
      </c>
      <c r="U825" s="4" t="s">
        <v>2033</v>
      </c>
      <c r="V825" s="4" t="s">
        <v>2034</v>
      </c>
      <c r="W825" s="15">
        <v>100</v>
      </c>
      <c r="X825" s="15">
        <v>100</v>
      </c>
      <c r="Y825" s="22">
        <v>1</v>
      </c>
      <c r="Z825" s="22">
        <v>1</v>
      </c>
      <c r="AA825" s="191"/>
      <c r="AB825" s="4" t="s">
        <v>1810</v>
      </c>
      <c r="AC825" s="4" t="s">
        <v>50</v>
      </c>
      <c r="AD825" s="4"/>
      <c r="AE825" s="4"/>
      <c r="AF825" s="541"/>
      <c r="AG825" s="543"/>
      <c r="AH825" s="308" t="b">
        <f t="shared" si="12"/>
        <v>0</v>
      </c>
    </row>
    <row r="826" s="356" customFormat="1" ht="60" spans="1:34">
      <c r="A826" s="28">
        <v>823</v>
      </c>
      <c r="B826" s="168" t="s">
        <v>34</v>
      </c>
      <c r="C826" s="168" t="s">
        <v>35</v>
      </c>
      <c r="D826" s="395" t="s">
        <v>228</v>
      </c>
      <c r="E826" s="572" t="s">
        <v>337</v>
      </c>
      <c r="F826" s="395" t="s">
        <v>2031</v>
      </c>
      <c r="G826" s="395" t="s">
        <v>51</v>
      </c>
      <c r="H826" s="395" t="s">
        <v>2035</v>
      </c>
      <c r="I826" s="465"/>
      <c r="J826" s="579"/>
      <c r="K826" s="395"/>
      <c r="L826" s="579">
        <v>17</v>
      </c>
      <c r="M826" s="568">
        <v>45170</v>
      </c>
      <c r="N826" s="502" t="s">
        <v>54</v>
      </c>
      <c r="O826" s="395" t="s">
        <v>42</v>
      </c>
      <c r="P826" s="395" t="s">
        <v>43</v>
      </c>
      <c r="Q826" s="395" t="s">
        <v>1729</v>
      </c>
      <c r="R826" s="395" t="s">
        <v>2000</v>
      </c>
      <c r="S826" s="395" t="s">
        <v>1731</v>
      </c>
      <c r="T826" s="28">
        <v>17</v>
      </c>
      <c r="U826" s="4" t="s">
        <v>2004</v>
      </c>
      <c r="V826" s="4" t="s">
        <v>2030</v>
      </c>
      <c r="W826" s="15">
        <v>17</v>
      </c>
      <c r="X826" s="15">
        <v>17</v>
      </c>
      <c r="Y826" s="22">
        <v>1</v>
      </c>
      <c r="Z826" s="22">
        <v>1</v>
      </c>
      <c r="AA826" s="191"/>
      <c r="AB826" s="4" t="s">
        <v>1814</v>
      </c>
      <c r="AC826" s="4" t="s">
        <v>50</v>
      </c>
      <c r="AD826" s="4"/>
      <c r="AE826" s="4"/>
      <c r="AF826" s="541"/>
      <c r="AG826" s="543"/>
      <c r="AH826" s="308" t="b">
        <f t="shared" si="12"/>
        <v>0</v>
      </c>
    </row>
    <row r="827" s="356" customFormat="1" ht="60" spans="1:34">
      <c r="A827" s="28">
        <v>824</v>
      </c>
      <c r="B827" s="168" t="s">
        <v>34</v>
      </c>
      <c r="C827" s="168" t="s">
        <v>35</v>
      </c>
      <c r="D827" s="465" t="s">
        <v>228</v>
      </c>
      <c r="E827" s="465" t="s">
        <v>337</v>
      </c>
      <c r="F827" s="465" t="s">
        <v>2036</v>
      </c>
      <c r="G827" s="395" t="s">
        <v>39</v>
      </c>
      <c r="H827" s="395" t="s">
        <v>2037</v>
      </c>
      <c r="I827" s="465">
        <v>24</v>
      </c>
      <c r="J827" s="580">
        <v>103</v>
      </c>
      <c r="K827" s="395" t="s">
        <v>2018</v>
      </c>
      <c r="L827" s="579"/>
      <c r="M827" s="568">
        <v>45170</v>
      </c>
      <c r="N827" s="502" t="s">
        <v>54</v>
      </c>
      <c r="O827" s="395" t="s">
        <v>42</v>
      </c>
      <c r="P827" s="395" t="s">
        <v>43</v>
      </c>
      <c r="Q827" s="395" t="s">
        <v>1729</v>
      </c>
      <c r="R827" s="395" t="s">
        <v>2000</v>
      </c>
      <c r="S827" s="395" t="s">
        <v>1731</v>
      </c>
      <c r="T827" s="28">
        <v>103</v>
      </c>
      <c r="U827" s="4" t="s">
        <v>2038</v>
      </c>
      <c r="V827" s="4" t="s">
        <v>2039</v>
      </c>
      <c r="W827" s="15">
        <v>103</v>
      </c>
      <c r="X827" s="15">
        <v>103</v>
      </c>
      <c r="Y827" s="22">
        <v>1</v>
      </c>
      <c r="Z827" s="22">
        <v>1</v>
      </c>
      <c r="AA827" s="191"/>
      <c r="AB827" s="4" t="s">
        <v>1816</v>
      </c>
      <c r="AC827" s="4" t="s">
        <v>50</v>
      </c>
      <c r="AD827" s="4"/>
      <c r="AE827" s="4"/>
      <c r="AF827" s="541"/>
      <c r="AG827" s="543"/>
      <c r="AH827" s="308" t="b">
        <f t="shared" si="12"/>
        <v>0</v>
      </c>
    </row>
    <row r="828" s="356" customFormat="1" ht="60" spans="1:34">
      <c r="A828" s="28">
        <v>825</v>
      </c>
      <c r="B828" s="168" t="s">
        <v>34</v>
      </c>
      <c r="C828" s="168" t="s">
        <v>35</v>
      </c>
      <c r="D828" s="395" t="s">
        <v>228</v>
      </c>
      <c r="E828" s="572" t="s">
        <v>337</v>
      </c>
      <c r="F828" s="395" t="s">
        <v>2036</v>
      </c>
      <c r="G828" s="395" t="s">
        <v>51</v>
      </c>
      <c r="H828" s="395" t="s">
        <v>2040</v>
      </c>
      <c r="I828" s="465"/>
      <c r="J828" s="579"/>
      <c r="K828" s="395"/>
      <c r="L828" s="579">
        <v>17</v>
      </c>
      <c r="M828" s="568">
        <v>45170</v>
      </c>
      <c r="N828" s="502" t="s">
        <v>54</v>
      </c>
      <c r="O828" s="395" t="s">
        <v>42</v>
      </c>
      <c r="P828" s="395" t="s">
        <v>43</v>
      </c>
      <c r="Q828" s="395" t="s">
        <v>1729</v>
      </c>
      <c r="R828" s="395" t="s">
        <v>2000</v>
      </c>
      <c r="S828" s="395" t="s">
        <v>1731</v>
      </c>
      <c r="T828" s="28">
        <v>17</v>
      </c>
      <c r="U828" s="4" t="s">
        <v>2041</v>
      </c>
      <c r="V828" s="4" t="s">
        <v>2042</v>
      </c>
      <c r="W828" s="15">
        <v>17</v>
      </c>
      <c r="X828" s="15">
        <v>17</v>
      </c>
      <c r="Y828" s="22">
        <v>1</v>
      </c>
      <c r="Z828" s="22">
        <v>1</v>
      </c>
      <c r="AA828" s="191"/>
      <c r="AB828" s="4" t="s">
        <v>1822</v>
      </c>
      <c r="AC828" s="4" t="s">
        <v>50</v>
      </c>
      <c r="AD828" s="4"/>
      <c r="AE828" s="4"/>
      <c r="AF828" s="541"/>
      <c r="AG828" s="543"/>
      <c r="AH828" s="308" t="b">
        <f t="shared" si="12"/>
        <v>0</v>
      </c>
    </row>
    <row r="829" s="356" customFormat="1" ht="60" spans="1:34">
      <c r="A829" s="28">
        <v>826</v>
      </c>
      <c r="B829" s="168" t="s">
        <v>34</v>
      </c>
      <c r="C829" s="168" t="s">
        <v>35</v>
      </c>
      <c r="D829" s="465" t="s">
        <v>228</v>
      </c>
      <c r="E829" s="465" t="s">
        <v>108</v>
      </c>
      <c r="F829" s="465" t="s">
        <v>2043</v>
      </c>
      <c r="G829" s="395" t="s">
        <v>39</v>
      </c>
      <c r="H829" s="395" t="s">
        <v>2044</v>
      </c>
      <c r="I829" s="465">
        <v>30</v>
      </c>
      <c r="J829" s="579">
        <v>96</v>
      </c>
      <c r="K829" s="395">
        <v>10</v>
      </c>
      <c r="L829" s="579"/>
      <c r="M829" s="568">
        <v>45261</v>
      </c>
      <c r="N829" s="474" t="s">
        <v>1741</v>
      </c>
      <c r="O829" s="395" t="s">
        <v>42</v>
      </c>
      <c r="P829" s="395" t="s">
        <v>43</v>
      </c>
      <c r="Q829" s="395" t="s">
        <v>1729</v>
      </c>
      <c r="R829" s="395" t="s">
        <v>1981</v>
      </c>
      <c r="S829" s="395" t="s">
        <v>1731</v>
      </c>
      <c r="T829" s="28">
        <v>96</v>
      </c>
      <c r="U829" s="4" t="s">
        <v>2045</v>
      </c>
      <c r="V829" s="4" t="s">
        <v>2046</v>
      </c>
      <c r="W829" s="15">
        <v>96</v>
      </c>
      <c r="X829" s="15">
        <v>96</v>
      </c>
      <c r="Y829" s="22">
        <v>1</v>
      </c>
      <c r="Z829" s="22">
        <v>1</v>
      </c>
      <c r="AA829" s="191"/>
      <c r="AB829" s="4" t="s">
        <v>1825</v>
      </c>
      <c r="AC829" s="4" t="s">
        <v>50</v>
      </c>
      <c r="AD829" s="4"/>
      <c r="AE829" s="4"/>
      <c r="AF829" s="541"/>
      <c r="AG829" s="543"/>
      <c r="AH829" s="308" t="b">
        <f t="shared" si="12"/>
        <v>0</v>
      </c>
    </row>
    <row r="830" s="356" customFormat="1" ht="84" spans="1:34">
      <c r="A830" s="28">
        <v>827</v>
      </c>
      <c r="B830" s="168" t="s">
        <v>34</v>
      </c>
      <c r="C830" s="168" t="s">
        <v>35</v>
      </c>
      <c r="D830" s="395" t="s">
        <v>228</v>
      </c>
      <c r="E830" s="572" t="s">
        <v>108</v>
      </c>
      <c r="F830" s="395" t="s">
        <v>2043</v>
      </c>
      <c r="G830" s="395" t="s">
        <v>51</v>
      </c>
      <c r="H830" s="395" t="s">
        <v>2047</v>
      </c>
      <c r="I830" s="465"/>
      <c r="J830" s="579"/>
      <c r="K830" s="395"/>
      <c r="L830" s="579">
        <v>29</v>
      </c>
      <c r="M830" s="568">
        <v>45261</v>
      </c>
      <c r="N830" s="474" t="s">
        <v>1741</v>
      </c>
      <c r="O830" s="395" t="s">
        <v>42</v>
      </c>
      <c r="P830" s="395" t="s">
        <v>43</v>
      </c>
      <c r="Q830" s="395" t="s">
        <v>1729</v>
      </c>
      <c r="R830" s="395" t="s">
        <v>1981</v>
      </c>
      <c r="S830" s="395" t="s">
        <v>1731</v>
      </c>
      <c r="T830" s="28">
        <v>29</v>
      </c>
      <c r="U830" s="4" t="s">
        <v>1922</v>
      </c>
      <c r="V830" s="4" t="s">
        <v>1923</v>
      </c>
      <c r="W830" s="15">
        <v>29</v>
      </c>
      <c r="X830" s="15">
        <v>29</v>
      </c>
      <c r="Y830" s="22">
        <v>1</v>
      </c>
      <c r="Z830" s="22">
        <v>1</v>
      </c>
      <c r="AA830" s="191"/>
      <c r="AB830" s="4" t="s">
        <v>1701</v>
      </c>
      <c r="AC830" s="4" t="s">
        <v>50</v>
      </c>
      <c r="AD830" s="4"/>
      <c r="AE830" s="4"/>
      <c r="AF830" s="541"/>
      <c r="AG830" s="543"/>
      <c r="AH830" s="308" t="b">
        <f t="shared" si="12"/>
        <v>0</v>
      </c>
    </row>
    <row r="831" s="356" customFormat="1" ht="24" spans="1:34">
      <c r="A831" s="28">
        <v>828</v>
      </c>
      <c r="B831" s="168" t="s">
        <v>34</v>
      </c>
      <c r="C831" s="168" t="s">
        <v>35</v>
      </c>
      <c r="D831" s="395" t="s">
        <v>228</v>
      </c>
      <c r="E831" s="572" t="s">
        <v>108</v>
      </c>
      <c r="F831" s="465" t="s">
        <v>2043</v>
      </c>
      <c r="G831" s="395" t="s">
        <v>174</v>
      </c>
      <c r="H831" s="395" t="s">
        <v>2048</v>
      </c>
      <c r="I831" s="465">
        <v>12</v>
      </c>
      <c r="J831" s="579">
        <v>36</v>
      </c>
      <c r="K831" s="395">
        <v>4</v>
      </c>
      <c r="L831" s="579"/>
      <c r="M831" s="568">
        <v>45261</v>
      </c>
      <c r="N831" s="474" t="s">
        <v>1741</v>
      </c>
      <c r="O831" s="395" t="s">
        <v>42</v>
      </c>
      <c r="P831" s="395" t="s">
        <v>43</v>
      </c>
      <c r="Q831" s="395" t="s">
        <v>1729</v>
      </c>
      <c r="R831" s="395" t="s">
        <v>1981</v>
      </c>
      <c r="S831" s="395" t="s">
        <v>1731</v>
      </c>
      <c r="T831" s="28">
        <v>36</v>
      </c>
      <c r="U831" s="4" t="s">
        <v>2049</v>
      </c>
      <c r="V831" s="4" t="s">
        <v>2050</v>
      </c>
      <c r="W831" s="15">
        <v>36</v>
      </c>
      <c r="X831" s="15">
        <v>36</v>
      </c>
      <c r="Y831" s="22">
        <v>1</v>
      </c>
      <c r="Z831" s="22">
        <v>1</v>
      </c>
      <c r="AA831" s="191"/>
      <c r="AB831" s="4" t="s">
        <v>1832</v>
      </c>
      <c r="AC831" s="4" t="s">
        <v>50</v>
      </c>
      <c r="AD831" s="4"/>
      <c r="AE831" s="4"/>
      <c r="AF831" s="541"/>
      <c r="AG831" s="543"/>
      <c r="AH831" s="308" t="b">
        <f t="shared" si="12"/>
        <v>0</v>
      </c>
    </row>
    <row r="832" s="356" customFormat="1" ht="60" spans="1:34">
      <c r="A832" s="28">
        <v>829</v>
      </c>
      <c r="B832" s="168" t="s">
        <v>34</v>
      </c>
      <c r="C832" s="168" t="s">
        <v>35</v>
      </c>
      <c r="D832" s="465" t="s">
        <v>228</v>
      </c>
      <c r="E832" s="465" t="s">
        <v>108</v>
      </c>
      <c r="F832" s="465" t="s">
        <v>2051</v>
      </c>
      <c r="G832" s="395" t="s">
        <v>39</v>
      </c>
      <c r="H832" s="395" t="s">
        <v>2052</v>
      </c>
      <c r="I832" s="465">
        <v>28</v>
      </c>
      <c r="J832" s="579">
        <v>90</v>
      </c>
      <c r="K832" s="395">
        <v>10</v>
      </c>
      <c r="L832" s="579"/>
      <c r="M832" s="568">
        <v>45261</v>
      </c>
      <c r="N832" s="474" t="s">
        <v>1741</v>
      </c>
      <c r="O832" s="395" t="s">
        <v>42</v>
      </c>
      <c r="P832" s="395" t="s">
        <v>43</v>
      </c>
      <c r="Q832" s="395" t="s">
        <v>1729</v>
      </c>
      <c r="R832" s="395" t="s">
        <v>1981</v>
      </c>
      <c r="S832" s="395" t="s">
        <v>1731</v>
      </c>
      <c r="T832" s="28">
        <v>90</v>
      </c>
      <c r="U832" s="4" t="s">
        <v>1778</v>
      </c>
      <c r="V832" s="4" t="s">
        <v>2053</v>
      </c>
      <c r="W832" s="15">
        <v>90</v>
      </c>
      <c r="X832" s="15">
        <v>90</v>
      </c>
      <c r="Y832" s="22">
        <v>1</v>
      </c>
      <c r="Z832" s="22">
        <v>1</v>
      </c>
      <c r="AA832" s="191"/>
      <c r="AB832" s="4" t="s">
        <v>1835</v>
      </c>
      <c r="AC832" s="4" t="s">
        <v>50</v>
      </c>
      <c r="AD832" s="4"/>
      <c r="AE832" s="4"/>
      <c r="AF832" s="541"/>
      <c r="AG832" s="543"/>
      <c r="AH832" s="308" t="b">
        <f t="shared" si="12"/>
        <v>0</v>
      </c>
    </row>
    <row r="833" s="356" customFormat="1" ht="72" spans="1:34">
      <c r="A833" s="28">
        <v>830</v>
      </c>
      <c r="B833" s="168" t="s">
        <v>34</v>
      </c>
      <c r="C833" s="168" t="s">
        <v>35</v>
      </c>
      <c r="D833" s="395" t="s">
        <v>228</v>
      </c>
      <c r="E833" s="572" t="s">
        <v>108</v>
      </c>
      <c r="F833" s="395" t="s">
        <v>2051</v>
      </c>
      <c r="G833" s="395" t="s">
        <v>51</v>
      </c>
      <c r="H833" s="395" t="s">
        <v>2054</v>
      </c>
      <c r="I833" s="465"/>
      <c r="J833" s="579"/>
      <c r="K833" s="395"/>
      <c r="L833" s="579">
        <v>29</v>
      </c>
      <c r="M833" s="568">
        <v>45261</v>
      </c>
      <c r="N833" s="474" t="s">
        <v>1741</v>
      </c>
      <c r="O833" s="395" t="s">
        <v>42</v>
      </c>
      <c r="P833" s="395" t="s">
        <v>43</v>
      </c>
      <c r="Q833" s="395" t="s">
        <v>1729</v>
      </c>
      <c r="R833" s="395" t="s">
        <v>1981</v>
      </c>
      <c r="S833" s="395" t="s">
        <v>1731</v>
      </c>
      <c r="T833" s="28">
        <v>29</v>
      </c>
      <c r="U833" s="4" t="s">
        <v>2055</v>
      </c>
      <c r="V833" s="4" t="s">
        <v>2056</v>
      </c>
      <c r="W833" s="15">
        <v>29</v>
      </c>
      <c r="X833" s="15">
        <v>29</v>
      </c>
      <c r="Y833" s="22">
        <v>1</v>
      </c>
      <c r="Z833" s="22">
        <v>1</v>
      </c>
      <c r="AA833" s="191"/>
      <c r="AB833" s="4" t="s">
        <v>1837</v>
      </c>
      <c r="AC833" s="4" t="s">
        <v>50</v>
      </c>
      <c r="AD833" s="4"/>
      <c r="AE833" s="4"/>
      <c r="AF833" s="541"/>
      <c r="AG833" s="543"/>
      <c r="AH833" s="308" t="b">
        <f t="shared" si="12"/>
        <v>0</v>
      </c>
    </row>
    <row r="834" s="356" customFormat="1" ht="24" spans="1:34">
      <c r="A834" s="28">
        <v>831</v>
      </c>
      <c r="B834" s="168" t="s">
        <v>34</v>
      </c>
      <c r="C834" s="168" t="s">
        <v>35</v>
      </c>
      <c r="D834" s="395" t="s">
        <v>228</v>
      </c>
      <c r="E834" s="572" t="s">
        <v>108</v>
      </c>
      <c r="F834" s="465" t="s">
        <v>2051</v>
      </c>
      <c r="G834" s="395" t="s">
        <v>174</v>
      </c>
      <c r="H834" s="395" t="s">
        <v>2057</v>
      </c>
      <c r="I834" s="465">
        <v>12</v>
      </c>
      <c r="J834" s="579">
        <v>36</v>
      </c>
      <c r="K834" s="395">
        <v>6</v>
      </c>
      <c r="L834" s="579"/>
      <c r="M834" s="568">
        <v>45261</v>
      </c>
      <c r="N834" s="474" t="s">
        <v>1741</v>
      </c>
      <c r="O834" s="395" t="s">
        <v>42</v>
      </c>
      <c r="P834" s="395" t="s">
        <v>43</v>
      </c>
      <c r="Q834" s="395" t="s">
        <v>1729</v>
      </c>
      <c r="R834" s="395" t="s">
        <v>1981</v>
      </c>
      <c r="S834" s="395" t="s">
        <v>1731</v>
      </c>
      <c r="T834" s="28">
        <v>36</v>
      </c>
      <c r="U834" s="4" t="s">
        <v>1988</v>
      </c>
      <c r="V834" s="4" t="s">
        <v>2058</v>
      </c>
      <c r="W834" s="15">
        <v>36</v>
      </c>
      <c r="X834" s="15">
        <v>36</v>
      </c>
      <c r="Y834" s="22">
        <v>1</v>
      </c>
      <c r="Z834" s="22">
        <v>1</v>
      </c>
      <c r="AA834" s="191"/>
      <c r="AB834" s="4" t="s">
        <v>1843</v>
      </c>
      <c r="AC834" s="4" t="s">
        <v>50</v>
      </c>
      <c r="AD834" s="4"/>
      <c r="AE834" s="4"/>
      <c r="AF834" s="541"/>
      <c r="AG834" s="543"/>
      <c r="AH834" s="308" t="b">
        <f t="shared" si="12"/>
        <v>0</v>
      </c>
    </row>
    <row r="835" s="529" customFormat="1" ht="84" spans="1:34">
      <c r="A835" s="28">
        <v>832</v>
      </c>
      <c r="B835" s="168" t="s">
        <v>34</v>
      </c>
      <c r="C835" s="168" t="s">
        <v>35</v>
      </c>
      <c r="D835" s="395" t="s">
        <v>228</v>
      </c>
      <c r="E835" s="572" t="s">
        <v>337</v>
      </c>
      <c r="F835" s="395" t="s">
        <v>2059</v>
      </c>
      <c r="G835" s="395" t="s">
        <v>51</v>
      </c>
      <c r="H835" s="395" t="s">
        <v>2060</v>
      </c>
      <c r="I835" s="465"/>
      <c r="J835" s="579"/>
      <c r="K835" s="395"/>
      <c r="L835" s="579">
        <v>22</v>
      </c>
      <c r="M835" s="568">
        <v>45200</v>
      </c>
      <c r="N835" s="502" t="s">
        <v>189</v>
      </c>
      <c r="O835" s="395" t="s">
        <v>42</v>
      </c>
      <c r="P835" s="395" t="s">
        <v>43</v>
      </c>
      <c r="Q835" s="395" t="s">
        <v>1729</v>
      </c>
      <c r="R835" s="395" t="s">
        <v>1945</v>
      </c>
      <c r="S835" s="395" t="s">
        <v>1731</v>
      </c>
      <c r="T835" s="28">
        <v>22</v>
      </c>
      <c r="U835" s="4" t="s">
        <v>1970</v>
      </c>
      <c r="V835" s="4" t="s">
        <v>1971</v>
      </c>
      <c r="W835" s="15">
        <v>22</v>
      </c>
      <c r="X835" s="15">
        <v>22</v>
      </c>
      <c r="Y835" s="22">
        <v>1</v>
      </c>
      <c r="Z835" s="22">
        <v>1</v>
      </c>
      <c r="AA835" s="191"/>
      <c r="AB835" s="4" t="s">
        <v>1740</v>
      </c>
      <c r="AC835" s="4" t="s">
        <v>50</v>
      </c>
      <c r="AD835" s="4"/>
      <c r="AE835" s="4"/>
      <c r="AF835" s="541"/>
      <c r="AG835" s="543"/>
      <c r="AH835" s="308" t="b">
        <f t="shared" si="12"/>
        <v>0</v>
      </c>
    </row>
    <row r="836" s="529" customFormat="1" ht="48" spans="1:34">
      <c r="A836" s="28">
        <v>833</v>
      </c>
      <c r="B836" s="168" t="s">
        <v>34</v>
      </c>
      <c r="C836" s="168" t="s">
        <v>35</v>
      </c>
      <c r="D836" s="465" t="s">
        <v>228</v>
      </c>
      <c r="E836" s="465" t="s">
        <v>337</v>
      </c>
      <c r="F836" s="395" t="s">
        <v>2061</v>
      </c>
      <c r="G836" s="395" t="s">
        <v>39</v>
      </c>
      <c r="H836" s="395" t="s">
        <v>2062</v>
      </c>
      <c r="I836" s="465">
        <v>17</v>
      </c>
      <c r="J836" s="579">
        <v>51</v>
      </c>
      <c r="K836" s="395">
        <v>7</v>
      </c>
      <c r="L836" s="579"/>
      <c r="M836" s="568">
        <v>45200</v>
      </c>
      <c r="N836" s="502" t="s">
        <v>189</v>
      </c>
      <c r="O836" s="395" t="s">
        <v>42</v>
      </c>
      <c r="P836" s="395" t="s">
        <v>43</v>
      </c>
      <c r="Q836" s="395" t="s">
        <v>1729</v>
      </c>
      <c r="R836" s="395" t="s">
        <v>1945</v>
      </c>
      <c r="S836" s="395" t="s">
        <v>1731</v>
      </c>
      <c r="T836" s="28">
        <v>51</v>
      </c>
      <c r="U836" s="4" t="s">
        <v>2063</v>
      </c>
      <c r="V836" s="4" t="s">
        <v>2064</v>
      </c>
      <c r="W836" s="15">
        <v>51</v>
      </c>
      <c r="X836" s="15">
        <v>51</v>
      </c>
      <c r="Y836" s="22">
        <v>1</v>
      </c>
      <c r="Z836" s="22">
        <v>1</v>
      </c>
      <c r="AA836" s="191"/>
      <c r="AB836" s="4" t="s">
        <v>1846</v>
      </c>
      <c r="AC836" s="4" t="s">
        <v>50</v>
      </c>
      <c r="AD836" s="4"/>
      <c r="AE836" s="4"/>
      <c r="AF836" s="541"/>
      <c r="AG836" s="543"/>
      <c r="AH836" s="308" t="b">
        <f t="shared" ref="AH836:AH857" si="13">IF(N836="2023年01月","2023年01月31日",IF(N836="2023年02月","2023年02月28日",IF(N836="2023年3月","2023年3月31日",IF(N836="2023年4月","2023年4月30日",IF(N836="2023年5月","2023年5月31日",IF(N836="2023年6月","2023年6月30日",IF(N836="2023年7月","2023年7月31日",IF(N836="2023年8月","2023年8月31日",IF(N836="2023年9月","2023年9月30日",IF(N836="2023年10月","2023年10月31日",IF(N836="2023年11月","2023年11月30日",IF(N836="2023年12月","2023年12月31日"))))))))))))</f>
        <v>0</v>
      </c>
    </row>
    <row r="837" s="356" customFormat="1" ht="24" spans="1:34">
      <c r="A837" s="28">
        <v>834</v>
      </c>
      <c r="B837" s="168" t="s">
        <v>34</v>
      </c>
      <c r="C837" s="168" t="s">
        <v>35</v>
      </c>
      <c r="D837" s="395" t="s">
        <v>228</v>
      </c>
      <c r="E837" s="572" t="s">
        <v>337</v>
      </c>
      <c r="F837" s="395" t="s">
        <v>2061</v>
      </c>
      <c r="G837" s="395" t="s">
        <v>51</v>
      </c>
      <c r="H837" s="395" t="s">
        <v>1976</v>
      </c>
      <c r="I837" s="465"/>
      <c r="J837" s="579"/>
      <c r="K837" s="395"/>
      <c r="L837" s="579">
        <v>11</v>
      </c>
      <c r="M837" s="568">
        <v>45200</v>
      </c>
      <c r="N837" s="502" t="s">
        <v>189</v>
      </c>
      <c r="O837" s="395" t="s">
        <v>42</v>
      </c>
      <c r="P837" s="395" t="s">
        <v>43</v>
      </c>
      <c r="Q837" s="395" t="s">
        <v>1729</v>
      </c>
      <c r="R837" s="395" t="s">
        <v>1945</v>
      </c>
      <c r="S837" s="395" t="s">
        <v>1731</v>
      </c>
      <c r="T837" s="28">
        <v>11</v>
      </c>
      <c r="U837" s="4" t="s">
        <v>2065</v>
      </c>
      <c r="V837" s="4" t="s">
        <v>2066</v>
      </c>
      <c r="W837" s="15">
        <v>11</v>
      </c>
      <c r="X837" s="15">
        <v>11</v>
      </c>
      <c r="Y837" s="22">
        <v>1</v>
      </c>
      <c r="Z837" s="22">
        <v>1</v>
      </c>
      <c r="AA837" s="191"/>
      <c r="AB837" s="4" t="s">
        <v>1851</v>
      </c>
      <c r="AC837" s="4" t="s">
        <v>50</v>
      </c>
      <c r="AD837" s="4"/>
      <c r="AE837" s="4"/>
      <c r="AF837" s="541"/>
      <c r="AG837" s="543"/>
      <c r="AH837" s="308" t="b">
        <f t="shared" si="13"/>
        <v>0</v>
      </c>
    </row>
    <row r="838" s="356" customFormat="1" ht="192" spans="1:34">
      <c r="A838" s="28">
        <v>835</v>
      </c>
      <c r="B838" s="168" t="s">
        <v>34</v>
      </c>
      <c r="C838" s="168" t="s">
        <v>35</v>
      </c>
      <c r="D838" s="465" t="s">
        <v>82</v>
      </c>
      <c r="E838" s="465" t="s">
        <v>108</v>
      </c>
      <c r="F838" s="465" t="s">
        <v>2067</v>
      </c>
      <c r="G838" s="395" t="s">
        <v>39</v>
      </c>
      <c r="H838" s="395" t="s">
        <v>2068</v>
      </c>
      <c r="I838" s="465">
        <v>118</v>
      </c>
      <c r="J838" s="579">
        <v>597</v>
      </c>
      <c r="K838" s="592" t="s">
        <v>2069</v>
      </c>
      <c r="L838" s="579"/>
      <c r="M838" s="568">
        <v>45200</v>
      </c>
      <c r="N838" s="502" t="s">
        <v>189</v>
      </c>
      <c r="O838" s="395" t="s">
        <v>42</v>
      </c>
      <c r="P838" s="395" t="s">
        <v>43</v>
      </c>
      <c r="Q838" s="395" t="s">
        <v>1729</v>
      </c>
      <c r="R838" s="395" t="s">
        <v>2070</v>
      </c>
      <c r="S838" s="395" t="s">
        <v>1731</v>
      </c>
      <c r="T838" s="28">
        <v>597</v>
      </c>
      <c r="U838" s="4" t="s">
        <v>2071</v>
      </c>
      <c r="V838" s="4" t="s">
        <v>2072</v>
      </c>
      <c r="W838" s="15">
        <v>597</v>
      </c>
      <c r="X838" s="15">
        <v>597</v>
      </c>
      <c r="Y838" s="22">
        <v>1</v>
      </c>
      <c r="Z838" s="22">
        <v>1</v>
      </c>
      <c r="AA838" s="191"/>
      <c r="AB838" s="4" t="s">
        <v>1855</v>
      </c>
      <c r="AC838" s="4" t="s">
        <v>50</v>
      </c>
      <c r="AD838" s="4"/>
      <c r="AE838" s="4"/>
      <c r="AF838" s="541"/>
      <c r="AG838" s="544"/>
      <c r="AH838" s="308" t="b">
        <f t="shared" si="13"/>
        <v>0</v>
      </c>
    </row>
    <row r="839" s="530" customFormat="1" ht="216" spans="1:34">
      <c r="A839" s="28">
        <v>836</v>
      </c>
      <c r="B839" s="168" t="s">
        <v>34</v>
      </c>
      <c r="C839" s="168" t="s">
        <v>35</v>
      </c>
      <c r="D839" s="395" t="s">
        <v>82</v>
      </c>
      <c r="E839" s="572" t="s">
        <v>108</v>
      </c>
      <c r="F839" s="395" t="s">
        <v>2067</v>
      </c>
      <c r="G839" s="395" t="s">
        <v>51</v>
      </c>
      <c r="H839" s="395" t="s">
        <v>2073</v>
      </c>
      <c r="I839" s="465"/>
      <c r="J839" s="579"/>
      <c r="K839" s="395"/>
      <c r="L839" s="579">
        <v>46</v>
      </c>
      <c r="M839" s="568">
        <v>45200</v>
      </c>
      <c r="N839" s="502" t="s">
        <v>189</v>
      </c>
      <c r="O839" s="395" t="s">
        <v>42</v>
      </c>
      <c r="P839" s="395" t="s">
        <v>43</v>
      </c>
      <c r="Q839" s="395" t="s">
        <v>1729</v>
      </c>
      <c r="R839" s="395" t="s">
        <v>2070</v>
      </c>
      <c r="S839" s="395" t="s">
        <v>1731</v>
      </c>
      <c r="T839" s="28">
        <v>46</v>
      </c>
      <c r="U839" s="4" t="s">
        <v>2041</v>
      </c>
      <c r="V839" s="4" t="s">
        <v>2042</v>
      </c>
      <c r="W839" s="15">
        <v>46</v>
      </c>
      <c r="X839" s="15">
        <v>46</v>
      </c>
      <c r="Y839" s="22">
        <v>1</v>
      </c>
      <c r="Z839" s="22">
        <v>1</v>
      </c>
      <c r="AA839" s="191"/>
      <c r="AB839" s="4" t="s">
        <v>1822</v>
      </c>
      <c r="AC839" s="4" t="s">
        <v>50</v>
      </c>
      <c r="AG839" s="543"/>
      <c r="AH839" s="308" t="b">
        <f t="shared" si="13"/>
        <v>0</v>
      </c>
    </row>
    <row r="840" s="530" customFormat="1" ht="24" spans="1:34">
      <c r="A840" s="28">
        <v>837</v>
      </c>
      <c r="B840" s="168" t="s">
        <v>34</v>
      </c>
      <c r="C840" s="168" t="s">
        <v>35</v>
      </c>
      <c r="D840" s="395" t="s">
        <v>82</v>
      </c>
      <c r="E840" s="572" t="s">
        <v>108</v>
      </c>
      <c r="F840" s="465" t="s">
        <v>2067</v>
      </c>
      <c r="G840" s="395" t="s">
        <v>174</v>
      </c>
      <c r="H840" s="395" t="s">
        <v>2074</v>
      </c>
      <c r="I840" s="465">
        <v>1</v>
      </c>
      <c r="J840" s="579">
        <v>3</v>
      </c>
      <c r="K840" s="395">
        <v>7</v>
      </c>
      <c r="L840" s="579"/>
      <c r="M840" s="568">
        <v>45200</v>
      </c>
      <c r="N840" s="502" t="s">
        <v>189</v>
      </c>
      <c r="O840" s="395" t="s">
        <v>42</v>
      </c>
      <c r="P840" s="395" t="s">
        <v>43</v>
      </c>
      <c r="Q840" s="395" t="s">
        <v>1729</v>
      </c>
      <c r="R840" s="395" t="s">
        <v>2070</v>
      </c>
      <c r="S840" s="395" t="s">
        <v>1731</v>
      </c>
      <c r="T840" s="28">
        <v>3</v>
      </c>
      <c r="U840" s="4" t="s">
        <v>2075</v>
      </c>
      <c r="V840" s="4" t="s">
        <v>2076</v>
      </c>
      <c r="W840" s="15">
        <v>3</v>
      </c>
      <c r="X840" s="15">
        <v>3</v>
      </c>
      <c r="Y840" s="22">
        <v>1</v>
      </c>
      <c r="Z840" s="22">
        <v>1</v>
      </c>
      <c r="AA840" s="191"/>
      <c r="AB840" s="4" t="s">
        <v>1864</v>
      </c>
      <c r="AC840" s="4" t="s">
        <v>50</v>
      </c>
      <c r="AG840" s="543"/>
      <c r="AH840" s="308" t="b">
        <f t="shared" si="13"/>
        <v>0</v>
      </c>
    </row>
    <row r="841" s="530" customFormat="1" ht="156" spans="1:34">
      <c r="A841" s="28">
        <v>838</v>
      </c>
      <c r="B841" s="168" t="s">
        <v>34</v>
      </c>
      <c r="C841" s="168" t="s">
        <v>35</v>
      </c>
      <c r="D841" s="465" t="s">
        <v>82</v>
      </c>
      <c r="E841" s="465" t="s">
        <v>108</v>
      </c>
      <c r="F841" s="465" t="s">
        <v>2077</v>
      </c>
      <c r="G841" s="395" t="s">
        <v>39</v>
      </c>
      <c r="H841" s="395" t="s">
        <v>2078</v>
      </c>
      <c r="I841" s="465">
        <v>70</v>
      </c>
      <c r="J841" s="579">
        <v>378</v>
      </c>
      <c r="K841" s="395" t="s">
        <v>2079</v>
      </c>
      <c r="L841" s="579"/>
      <c r="M841" s="568">
        <v>45200</v>
      </c>
      <c r="N841" s="502" t="s">
        <v>189</v>
      </c>
      <c r="O841" s="395" t="s">
        <v>42</v>
      </c>
      <c r="P841" s="395" t="s">
        <v>43</v>
      </c>
      <c r="Q841" s="395" t="s">
        <v>1729</v>
      </c>
      <c r="R841" s="395" t="s">
        <v>2070</v>
      </c>
      <c r="S841" s="395" t="s">
        <v>1731</v>
      </c>
      <c r="T841" s="28">
        <v>378</v>
      </c>
      <c r="U841" s="4" t="s">
        <v>2080</v>
      </c>
      <c r="V841" s="4" t="s">
        <v>2081</v>
      </c>
      <c r="W841" s="15">
        <v>378</v>
      </c>
      <c r="X841" s="15">
        <v>378</v>
      </c>
      <c r="Y841" s="22">
        <v>1</v>
      </c>
      <c r="Z841" s="22">
        <v>1</v>
      </c>
      <c r="AA841" s="191"/>
      <c r="AB841" s="4" t="s">
        <v>1868</v>
      </c>
      <c r="AC841" s="4" t="s">
        <v>50</v>
      </c>
      <c r="AG841" s="543"/>
      <c r="AH841" s="308" t="b">
        <f t="shared" si="13"/>
        <v>0</v>
      </c>
    </row>
    <row r="842" s="530" customFormat="1" ht="168" spans="1:34">
      <c r="A842" s="28">
        <v>839</v>
      </c>
      <c r="B842" s="168" t="s">
        <v>34</v>
      </c>
      <c r="C842" s="168" t="s">
        <v>35</v>
      </c>
      <c r="D842" s="395" t="s">
        <v>82</v>
      </c>
      <c r="E842" s="572" t="s">
        <v>108</v>
      </c>
      <c r="F842" s="395" t="s">
        <v>2077</v>
      </c>
      <c r="G842" s="395" t="s">
        <v>51</v>
      </c>
      <c r="H842" s="395" t="s">
        <v>2082</v>
      </c>
      <c r="I842" s="465"/>
      <c r="J842" s="579"/>
      <c r="K842" s="395"/>
      <c r="L842" s="579">
        <v>32</v>
      </c>
      <c r="M842" s="568">
        <v>45200</v>
      </c>
      <c r="N842" s="502" t="s">
        <v>189</v>
      </c>
      <c r="O842" s="395" t="s">
        <v>42</v>
      </c>
      <c r="P842" s="395" t="s">
        <v>43</v>
      </c>
      <c r="Q842" s="395" t="s">
        <v>1729</v>
      </c>
      <c r="R842" s="395" t="s">
        <v>2070</v>
      </c>
      <c r="S842" s="395" t="s">
        <v>1731</v>
      </c>
      <c r="T842" s="28">
        <v>32</v>
      </c>
      <c r="U842" s="4" t="s">
        <v>2083</v>
      </c>
      <c r="V842" s="4" t="s">
        <v>2084</v>
      </c>
      <c r="W842" s="15">
        <v>32</v>
      </c>
      <c r="X842" s="15">
        <v>32</v>
      </c>
      <c r="Y842" s="22">
        <v>1</v>
      </c>
      <c r="Z842" s="22">
        <v>1</v>
      </c>
      <c r="AA842" s="191"/>
      <c r="AB842" s="4" t="s">
        <v>1871</v>
      </c>
      <c r="AC842" s="4" t="s">
        <v>50</v>
      </c>
      <c r="AG842" s="543"/>
      <c r="AH842" s="308" t="b">
        <f t="shared" si="13"/>
        <v>0</v>
      </c>
    </row>
    <row r="843" s="530" customFormat="1" ht="168" spans="1:34">
      <c r="A843" s="28">
        <v>840</v>
      </c>
      <c r="B843" s="168" t="s">
        <v>34</v>
      </c>
      <c r="C843" s="168" t="s">
        <v>35</v>
      </c>
      <c r="D843" s="465" t="s">
        <v>82</v>
      </c>
      <c r="E843" s="465" t="s">
        <v>108</v>
      </c>
      <c r="F843" s="465" t="s">
        <v>2085</v>
      </c>
      <c r="G843" s="395" t="s">
        <v>39</v>
      </c>
      <c r="H843" s="395" t="s">
        <v>2086</v>
      </c>
      <c r="I843" s="465">
        <v>64</v>
      </c>
      <c r="J843" s="579">
        <v>316</v>
      </c>
      <c r="K843" s="395">
        <v>3</v>
      </c>
      <c r="L843" s="579"/>
      <c r="M843" s="568">
        <v>45261</v>
      </c>
      <c r="N843" s="474" t="s">
        <v>1741</v>
      </c>
      <c r="O843" s="395" t="s">
        <v>42</v>
      </c>
      <c r="P843" s="395" t="s">
        <v>43</v>
      </c>
      <c r="Q843" s="395" t="s">
        <v>1729</v>
      </c>
      <c r="R843" s="395" t="s">
        <v>2087</v>
      </c>
      <c r="S843" s="395" t="s">
        <v>1731</v>
      </c>
      <c r="T843" s="28">
        <v>316</v>
      </c>
      <c r="U843" s="4" t="s">
        <v>2088</v>
      </c>
      <c r="V843" s="4" t="s">
        <v>2089</v>
      </c>
      <c r="W843" s="15">
        <v>316</v>
      </c>
      <c r="X843" s="15">
        <v>316</v>
      </c>
      <c r="Y843" s="22">
        <v>1</v>
      </c>
      <c r="Z843" s="22">
        <v>1</v>
      </c>
      <c r="AA843" s="191"/>
      <c r="AB843" s="4" t="s">
        <v>1873</v>
      </c>
      <c r="AC843" s="4" t="s">
        <v>50</v>
      </c>
      <c r="AG843" s="543"/>
      <c r="AH843" s="308" t="b">
        <f t="shared" si="13"/>
        <v>0</v>
      </c>
    </row>
    <row r="844" s="530" customFormat="1" ht="144" spans="1:34">
      <c r="A844" s="28">
        <v>841</v>
      </c>
      <c r="B844" s="168" t="s">
        <v>34</v>
      </c>
      <c r="C844" s="168" t="s">
        <v>35</v>
      </c>
      <c r="D844" s="395" t="s">
        <v>82</v>
      </c>
      <c r="E844" s="572" t="s">
        <v>108</v>
      </c>
      <c r="F844" s="395" t="s">
        <v>2085</v>
      </c>
      <c r="G844" s="395" t="s">
        <v>51</v>
      </c>
      <c r="H844" s="395" t="s">
        <v>2090</v>
      </c>
      <c r="I844" s="465"/>
      <c r="J844" s="579"/>
      <c r="K844" s="395"/>
      <c r="L844" s="579">
        <v>31</v>
      </c>
      <c r="M844" s="568">
        <v>45261</v>
      </c>
      <c r="N844" s="474" t="s">
        <v>1741</v>
      </c>
      <c r="O844" s="395" t="s">
        <v>42</v>
      </c>
      <c r="P844" s="395" t="s">
        <v>43</v>
      </c>
      <c r="Q844" s="395" t="s">
        <v>1729</v>
      </c>
      <c r="R844" s="395" t="s">
        <v>2087</v>
      </c>
      <c r="S844" s="395" t="s">
        <v>1731</v>
      </c>
      <c r="T844" s="28">
        <v>31</v>
      </c>
      <c r="U844" s="4" t="s">
        <v>2083</v>
      </c>
      <c r="V844" s="4" t="s">
        <v>2084</v>
      </c>
      <c r="W844" s="15">
        <v>31</v>
      </c>
      <c r="X844" s="15">
        <v>31</v>
      </c>
      <c r="Y844" s="22">
        <v>1</v>
      </c>
      <c r="Z844" s="22">
        <v>1</v>
      </c>
      <c r="AA844" s="191"/>
      <c r="AB844" s="4" t="s">
        <v>1871</v>
      </c>
      <c r="AC844" s="4" t="s">
        <v>50</v>
      </c>
      <c r="AG844" s="543"/>
      <c r="AH844" s="308" t="b">
        <f t="shared" si="13"/>
        <v>0</v>
      </c>
    </row>
    <row r="845" s="530" customFormat="1" ht="120" spans="1:34">
      <c r="A845" s="28">
        <v>842</v>
      </c>
      <c r="B845" s="168" t="s">
        <v>34</v>
      </c>
      <c r="C845" s="168" t="s">
        <v>35</v>
      </c>
      <c r="D845" s="465" t="s">
        <v>82</v>
      </c>
      <c r="E845" s="465" t="s">
        <v>108</v>
      </c>
      <c r="F845" s="465" t="s">
        <v>2091</v>
      </c>
      <c r="G845" s="395" t="s">
        <v>39</v>
      </c>
      <c r="H845" s="395" t="s">
        <v>2092</v>
      </c>
      <c r="I845" s="465">
        <v>49</v>
      </c>
      <c r="J845" s="579">
        <v>250</v>
      </c>
      <c r="K845" s="395">
        <v>3</v>
      </c>
      <c r="L845" s="579"/>
      <c r="M845" s="568">
        <v>45200</v>
      </c>
      <c r="N845" s="502" t="s">
        <v>189</v>
      </c>
      <c r="O845" s="395" t="s">
        <v>42</v>
      </c>
      <c r="P845" s="395" t="s">
        <v>43</v>
      </c>
      <c r="Q845" s="395" t="s">
        <v>1729</v>
      </c>
      <c r="R845" s="395" t="s">
        <v>2087</v>
      </c>
      <c r="S845" s="395" t="s">
        <v>1731</v>
      </c>
      <c r="T845" s="28">
        <v>250</v>
      </c>
      <c r="U845" s="4" t="s">
        <v>2088</v>
      </c>
      <c r="V845" s="4" t="s">
        <v>2089</v>
      </c>
      <c r="W845" s="15">
        <v>250</v>
      </c>
      <c r="X845" s="15">
        <v>250</v>
      </c>
      <c r="Y845" s="22">
        <v>1</v>
      </c>
      <c r="Z845" s="22">
        <v>1</v>
      </c>
      <c r="AA845" s="191"/>
      <c r="AB845" s="4" t="s">
        <v>1873</v>
      </c>
      <c r="AC845" s="4" t="s">
        <v>50</v>
      </c>
      <c r="AG845" s="543"/>
      <c r="AH845" s="308" t="b">
        <f t="shared" si="13"/>
        <v>0</v>
      </c>
    </row>
    <row r="846" s="530" customFormat="1" ht="108" spans="1:34">
      <c r="A846" s="28">
        <v>843</v>
      </c>
      <c r="B846" s="168" t="s">
        <v>34</v>
      </c>
      <c r="C846" s="168" t="s">
        <v>35</v>
      </c>
      <c r="D846" s="395" t="s">
        <v>82</v>
      </c>
      <c r="E846" s="572" t="s">
        <v>108</v>
      </c>
      <c r="F846" s="395" t="s">
        <v>2091</v>
      </c>
      <c r="G846" s="395" t="s">
        <v>51</v>
      </c>
      <c r="H846" s="395" t="s">
        <v>2093</v>
      </c>
      <c r="I846" s="465"/>
      <c r="J846" s="579"/>
      <c r="K846" s="395"/>
      <c r="L846" s="579">
        <v>22</v>
      </c>
      <c r="M846" s="568">
        <v>45200</v>
      </c>
      <c r="N846" s="502" t="s">
        <v>189</v>
      </c>
      <c r="O846" s="395" t="s">
        <v>42</v>
      </c>
      <c r="P846" s="395" t="s">
        <v>43</v>
      </c>
      <c r="Q846" s="395" t="s">
        <v>1729</v>
      </c>
      <c r="R846" s="395" t="s">
        <v>2087</v>
      </c>
      <c r="S846" s="395" t="s">
        <v>1731</v>
      </c>
      <c r="T846" s="28">
        <v>22</v>
      </c>
      <c r="U846" s="4" t="s">
        <v>2083</v>
      </c>
      <c r="V846" s="4" t="s">
        <v>2084</v>
      </c>
      <c r="W846" s="15">
        <v>22</v>
      </c>
      <c r="X846" s="15">
        <v>22</v>
      </c>
      <c r="Y846" s="22">
        <v>1</v>
      </c>
      <c r="Z846" s="22">
        <v>1</v>
      </c>
      <c r="AA846" s="191"/>
      <c r="AB846" s="4" t="s">
        <v>1871</v>
      </c>
      <c r="AC846" s="4" t="s">
        <v>50</v>
      </c>
      <c r="AG846" s="543"/>
      <c r="AH846" s="308" t="b">
        <f t="shared" si="13"/>
        <v>0</v>
      </c>
    </row>
    <row r="847" s="530" customFormat="1" ht="24" spans="1:34">
      <c r="A847" s="28">
        <v>844</v>
      </c>
      <c r="B847" s="168" t="s">
        <v>34</v>
      </c>
      <c r="C847" s="168" t="s">
        <v>35</v>
      </c>
      <c r="D847" s="465" t="s">
        <v>228</v>
      </c>
      <c r="E847" s="465" t="s">
        <v>108</v>
      </c>
      <c r="F847" s="465" t="s">
        <v>2094</v>
      </c>
      <c r="G847" s="395" t="s">
        <v>39</v>
      </c>
      <c r="H847" s="395" t="s">
        <v>2095</v>
      </c>
      <c r="I847" s="465">
        <v>8</v>
      </c>
      <c r="J847" s="579">
        <v>33</v>
      </c>
      <c r="K847" s="395">
        <v>16</v>
      </c>
      <c r="L847" s="579"/>
      <c r="M847" s="568">
        <v>45200</v>
      </c>
      <c r="N847" s="502" t="s">
        <v>189</v>
      </c>
      <c r="O847" s="395" t="s">
        <v>42</v>
      </c>
      <c r="P847" s="395" t="s">
        <v>43</v>
      </c>
      <c r="Q847" s="395" t="s">
        <v>1729</v>
      </c>
      <c r="R847" s="395" t="s">
        <v>2070</v>
      </c>
      <c r="S847" s="395" t="s">
        <v>1731</v>
      </c>
      <c r="T847" s="28">
        <v>33</v>
      </c>
      <c r="U847" s="4" t="s">
        <v>2096</v>
      </c>
      <c r="V847" s="4" t="s">
        <v>2097</v>
      </c>
      <c r="W847" s="15">
        <v>33</v>
      </c>
      <c r="X847" s="15">
        <v>33</v>
      </c>
      <c r="Y847" s="22">
        <v>1</v>
      </c>
      <c r="Z847" s="22">
        <v>1</v>
      </c>
      <c r="AA847" s="191"/>
      <c r="AB847" s="4" t="s">
        <v>1888</v>
      </c>
      <c r="AC847" s="4" t="s">
        <v>50</v>
      </c>
      <c r="AG847" s="543"/>
      <c r="AH847" s="308" t="b">
        <f t="shared" si="13"/>
        <v>0</v>
      </c>
    </row>
    <row r="848" s="530" customFormat="1" ht="24" spans="1:34">
      <c r="A848" s="28">
        <v>845</v>
      </c>
      <c r="B848" s="168" t="s">
        <v>34</v>
      </c>
      <c r="C848" s="168" t="s">
        <v>35</v>
      </c>
      <c r="D848" s="395" t="s">
        <v>228</v>
      </c>
      <c r="E848" s="572" t="s">
        <v>108</v>
      </c>
      <c r="F848" s="395" t="s">
        <v>2094</v>
      </c>
      <c r="G848" s="395" t="s">
        <v>51</v>
      </c>
      <c r="H848" s="395" t="s">
        <v>2098</v>
      </c>
      <c r="I848" s="465"/>
      <c r="J848" s="579"/>
      <c r="K848" s="395"/>
      <c r="L848" s="579">
        <v>9</v>
      </c>
      <c r="M848" s="568">
        <v>45200</v>
      </c>
      <c r="N848" s="502" t="s">
        <v>189</v>
      </c>
      <c r="O848" s="395" t="s">
        <v>42</v>
      </c>
      <c r="P848" s="395" t="s">
        <v>43</v>
      </c>
      <c r="Q848" s="395" t="s">
        <v>1729</v>
      </c>
      <c r="R848" s="395" t="s">
        <v>2070</v>
      </c>
      <c r="S848" s="395" t="s">
        <v>1731</v>
      </c>
      <c r="T848" s="28">
        <v>9</v>
      </c>
      <c r="U848" s="4" t="s">
        <v>2099</v>
      </c>
      <c r="V848" s="4" t="s">
        <v>2100</v>
      </c>
      <c r="W848" s="15">
        <v>9</v>
      </c>
      <c r="X848" s="15">
        <v>9</v>
      </c>
      <c r="Y848" s="22">
        <v>1</v>
      </c>
      <c r="Z848" s="22">
        <v>1</v>
      </c>
      <c r="AA848" s="191"/>
      <c r="AB848" s="4" t="s">
        <v>1892</v>
      </c>
      <c r="AC848" s="4" t="s">
        <v>50</v>
      </c>
      <c r="AG848" s="543"/>
      <c r="AH848" s="308" t="b">
        <f t="shared" si="13"/>
        <v>0</v>
      </c>
    </row>
    <row r="849" s="530" customFormat="1" ht="24" spans="1:34">
      <c r="A849" s="28">
        <v>846</v>
      </c>
      <c r="B849" s="168" t="s">
        <v>34</v>
      </c>
      <c r="C849" s="168" t="s">
        <v>35</v>
      </c>
      <c r="D849" s="395" t="s">
        <v>228</v>
      </c>
      <c r="E849" s="572" t="s">
        <v>108</v>
      </c>
      <c r="F849" s="395" t="s">
        <v>2101</v>
      </c>
      <c r="G849" s="395" t="s">
        <v>39</v>
      </c>
      <c r="H849" s="395" t="s">
        <v>2102</v>
      </c>
      <c r="I849" s="395">
        <v>1</v>
      </c>
      <c r="J849" s="579">
        <v>3</v>
      </c>
      <c r="K849" s="395">
        <v>7</v>
      </c>
      <c r="L849" s="579"/>
      <c r="M849" s="568">
        <v>45108</v>
      </c>
      <c r="N849" s="502" t="s">
        <v>165</v>
      </c>
      <c r="O849" s="395" t="s">
        <v>42</v>
      </c>
      <c r="P849" s="395" t="s">
        <v>43</v>
      </c>
      <c r="Q849" s="395" t="s">
        <v>1729</v>
      </c>
      <c r="R849" s="395" t="s">
        <v>1910</v>
      </c>
      <c r="S849" s="395" t="s">
        <v>1731</v>
      </c>
      <c r="T849" s="28">
        <v>3</v>
      </c>
      <c r="U849" s="4" t="s">
        <v>2103</v>
      </c>
      <c r="V849" s="4" t="s">
        <v>2104</v>
      </c>
      <c r="W849" s="15">
        <v>3</v>
      </c>
      <c r="X849" s="15">
        <v>3</v>
      </c>
      <c r="Y849" s="22">
        <v>1</v>
      </c>
      <c r="Z849" s="22">
        <v>1</v>
      </c>
      <c r="AA849" s="191"/>
      <c r="AB849" s="4" t="s">
        <v>1899</v>
      </c>
      <c r="AC849" s="4" t="s">
        <v>50</v>
      </c>
      <c r="AG849" s="543"/>
      <c r="AH849" s="308" t="b">
        <f t="shared" si="13"/>
        <v>0</v>
      </c>
    </row>
    <row r="850" s="530" customFormat="1" ht="72" spans="1:34">
      <c r="A850" s="28">
        <v>847</v>
      </c>
      <c r="B850" s="168" t="s">
        <v>34</v>
      </c>
      <c r="C850" s="168" t="s">
        <v>35</v>
      </c>
      <c r="D850" s="395" t="s">
        <v>228</v>
      </c>
      <c r="E850" s="572" t="s">
        <v>108</v>
      </c>
      <c r="F850" s="395" t="s">
        <v>2101</v>
      </c>
      <c r="G850" s="395" t="s">
        <v>51</v>
      </c>
      <c r="H850" s="395" t="s">
        <v>2105</v>
      </c>
      <c r="I850" s="465"/>
      <c r="J850" s="579"/>
      <c r="K850" s="395"/>
      <c r="L850" s="579">
        <v>23</v>
      </c>
      <c r="M850" s="568">
        <v>45108</v>
      </c>
      <c r="N850" s="502" t="s">
        <v>165</v>
      </c>
      <c r="O850" s="395" t="s">
        <v>42</v>
      </c>
      <c r="P850" s="395" t="s">
        <v>43</v>
      </c>
      <c r="Q850" s="395" t="s">
        <v>1729</v>
      </c>
      <c r="R850" s="395" t="s">
        <v>1910</v>
      </c>
      <c r="S850" s="395" t="s">
        <v>1731</v>
      </c>
      <c r="T850" s="28">
        <v>23</v>
      </c>
      <c r="U850" s="4" t="s">
        <v>1911</v>
      </c>
      <c r="V850" s="4" t="s">
        <v>2106</v>
      </c>
      <c r="W850" s="15">
        <v>23</v>
      </c>
      <c r="X850" s="15">
        <v>23</v>
      </c>
      <c r="Y850" s="22">
        <v>1</v>
      </c>
      <c r="Z850" s="22">
        <v>1</v>
      </c>
      <c r="AA850" s="191"/>
      <c r="AB850" s="4" t="s">
        <v>1903</v>
      </c>
      <c r="AC850" s="4" t="s">
        <v>50</v>
      </c>
      <c r="AG850" s="543"/>
      <c r="AH850" s="308" t="b">
        <f t="shared" si="13"/>
        <v>0</v>
      </c>
    </row>
    <row r="851" s="530" customFormat="1" ht="48" spans="1:34">
      <c r="A851" s="28">
        <v>848</v>
      </c>
      <c r="B851" s="168" t="s">
        <v>34</v>
      </c>
      <c r="C851" s="168" t="s">
        <v>35</v>
      </c>
      <c r="D851" s="395" t="s">
        <v>82</v>
      </c>
      <c r="E851" s="572" t="s">
        <v>108</v>
      </c>
      <c r="F851" s="395" t="s">
        <v>2107</v>
      </c>
      <c r="G851" s="395" t="s">
        <v>51</v>
      </c>
      <c r="H851" s="395" t="s">
        <v>2108</v>
      </c>
      <c r="I851" s="465"/>
      <c r="J851" s="395"/>
      <c r="K851" s="395"/>
      <c r="L851" s="395">
        <v>21</v>
      </c>
      <c r="M851" s="568">
        <v>45261</v>
      </c>
      <c r="N851" s="474" t="s">
        <v>1741</v>
      </c>
      <c r="O851" s="395" t="s">
        <v>42</v>
      </c>
      <c r="P851" s="395" t="s">
        <v>43</v>
      </c>
      <c r="Q851" s="395" t="s">
        <v>1729</v>
      </c>
      <c r="R851" s="395" t="s">
        <v>1917</v>
      </c>
      <c r="S851" s="395" t="s">
        <v>1731</v>
      </c>
      <c r="T851" s="28">
        <v>21</v>
      </c>
      <c r="U851" s="4" t="s">
        <v>2004</v>
      </c>
      <c r="V851" s="4" t="s">
        <v>2109</v>
      </c>
      <c r="W851" s="15">
        <v>21</v>
      </c>
      <c r="X851" s="15">
        <v>21</v>
      </c>
      <c r="Y851" s="22">
        <v>1</v>
      </c>
      <c r="Z851" s="22">
        <v>1</v>
      </c>
      <c r="AA851" s="191"/>
      <c r="AB851" s="4" t="s">
        <v>1907</v>
      </c>
      <c r="AC851" s="4" t="s">
        <v>50</v>
      </c>
      <c r="AG851" s="543"/>
      <c r="AH851" s="308" t="b">
        <f t="shared" si="13"/>
        <v>0</v>
      </c>
    </row>
    <row r="852" s="530" customFormat="1" ht="48" spans="1:34">
      <c r="A852" s="28">
        <v>849</v>
      </c>
      <c r="B852" s="168" t="s">
        <v>34</v>
      </c>
      <c r="C852" s="168" t="s">
        <v>35</v>
      </c>
      <c r="D852" s="395" t="s">
        <v>82</v>
      </c>
      <c r="E852" s="572" t="s">
        <v>108</v>
      </c>
      <c r="F852" s="395" t="s">
        <v>2110</v>
      </c>
      <c r="G852" s="395" t="s">
        <v>51</v>
      </c>
      <c r="H852" s="395" t="s">
        <v>2111</v>
      </c>
      <c r="I852" s="465"/>
      <c r="J852" s="395"/>
      <c r="K852" s="395"/>
      <c r="L852" s="395">
        <v>20</v>
      </c>
      <c r="M852" s="568">
        <v>45261</v>
      </c>
      <c r="N852" s="474" t="s">
        <v>1741</v>
      </c>
      <c r="O852" s="395" t="s">
        <v>42</v>
      </c>
      <c r="P852" s="395" t="s">
        <v>43</v>
      </c>
      <c r="Q852" s="395" t="s">
        <v>1729</v>
      </c>
      <c r="R852" s="395" t="s">
        <v>1917</v>
      </c>
      <c r="S852" s="395" t="s">
        <v>1731</v>
      </c>
      <c r="T852" s="28">
        <v>20</v>
      </c>
      <c r="U852" s="4" t="s">
        <v>2004</v>
      </c>
      <c r="V852" s="4" t="s">
        <v>2109</v>
      </c>
      <c r="W852" s="15">
        <v>20</v>
      </c>
      <c r="X852" s="15">
        <v>20</v>
      </c>
      <c r="Y852" s="22">
        <v>1</v>
      </c>
      <c r="Z852" s="22">
        <v>1</v>
      </c>
      <c r="AA852" s="191"/>
      <c r="AB852" s="4" t="s">
        <v>1913</v>
      </c>
      <c r="AC852" s="4" t="s">
        <v>50</v>
      </c>
      <c r="AG852" s="543"/>
      <c r="AH852" s="308" t="b">
        <f t="shared" si="13"/>
        <v>0</v>
      </c>
    </row>
    <row r="853" s="530" customFormat="1" ht="24" spans="1:34">
      <c r="A853" s="28">
        <v>850</v>
      </c>
      <c r="B853" s="168" t="s">
        <v>34</v>
      </c>
      <c r="C853" s="168" t="s">
        <v>35</v>
      </c>
      <c r="D853" s="395" t="s">
        <v>82</v>
      </c>
      <c r="E853" s="572" t="s">
        <v>108</v>
      </c>
      <c r="F853" s="465" t="s">
        <v>2077</v>
      </c>
      <c r="G853" s="395" t="s">
        <v>174</v>
      </c>
      <c r="H853" s="395" t="s">
        <v>2112</v>
      </c>
      <c r="I853" s="465">
        <v>3</v>
      </c>
      <c r="J853" s="395">
        <v>6</v>
      </c>
      <c r="K853" s="395">
        <v>1</v>
      </c>
      <c r="L853" s="395"/>
      <c r="M853" s="568">
        <v>45200</v>
      </c>
      <c r="N853" s="502" t="s">
        <v>189</v>
      </c>
      <c r="O853" s="395" t="s">
        <v>42</v>
      </c>
      <c r="P853" s="395" t="s">
        <v>43</v>
      </c>
      <c r="Q853" s="395" t="s">
        <v>1729</v>
      </c>
      <c r="R853" s="395" t="s">
        <v>2070</v>
      </c>
      <c r="S853" s="395" t="s">
        <v>1731</v>
      </c>
      <c r="T853" s="28">
        <v>6</v>
      </c>
      <c r="U853" s="4" t="s">
        <v>2113</v>
      </c>
      <c r="V853" s="4" t="s">
        <v>2114</v>
      </c>
      <c r="W853" s="15">
        <v>6</v>
      </c>
      <c r="X853" s="15">
        <v>6</v>
      </c>
      <c r="Y853" s="22">
        <v>1</v>
      </c>
      <c r="Z853" s="22">
        <v>1</v>
      </c>
      <c r="AA853" s="191"/>
      <c r="AB853" s="4" t="s">
        <v>1920</v>
      </c>
      <c r="AC853" s="4" t="s">
        <v>50</v>
      </c>
      <c r="AG853" s="543"/>
      <c r="AH853" s="308" t="b">
        <f t="shared" si="13"/>
        <v>0</v>
      </c>
    </row>
    <row r="854" s="530" customFormat="1" ht="24" spans="1:34">
      <c r="A854" s="28">
        <v>851</v>
      </c>
      <c r="B854" s="168" t="s">
        <v>34</v>
      </c>
      <c r="C854" s="168" t="s">
        <v>35</v>
      </c>
      <c r="D854" s="395" t="s">
        <v>82</v>
      </c>
      <c r="E854" s="572" t="s">
        <v>108</v>
      </c>
      <c r="F854" s="29" t="s">
        <v>2085</v>
      </c>
      <c r="G854" s="395" t="s">
        <v>174</v>
      </c>
      <c r="H854" s="28" t="s">
        <v>2115</v>
      </c>
      <c r="I854" s="29">
        <v>9</v>
      </c>
      <c r="J854" s="29">
        <v>27</v>
      </c>
      <c r="K854" s="29">
        <v>1</v>
      </c>
      <c r="L854" s="29"/>
      <c r="M854" s="568">
        <v>45261</v>
      </c>
      <c r="N854" s="474" t="s">
        <v>1741</v>
      </c>
      <c r="O854" s="395" t="s">
        <v>42</v>
      </c>
      <c r="P854" s="395" t="s">
        <v>43</v>
      </c>
      <c r="Q854" s="395" t="s">
        <v>1729</v>
      </c>
      <c r="R854" s="29" t="s">
        <v>2087</v>
      </c>
      <c r="S854" s="395" t="s">
        <v>1731</v>
      </c>
      <c r="T854" s="28">
        <v>27</v>
      </c>
      <c r="U854" s="4" t="s">
        <v>2116</v>
      </c>
      <c r="V854" s="4" t="s">
        <v>2117</v>
      </c>
      <c r="W854" s="15">
        <v>27</v>
      </c>
      <c r="X854" s="15">
        <v>27</v>
      </c>
      <c r="Y854" s="22">
        <v>1</v>
      </c>
      <c r="Z854" s="22">
        <v>1</v>
      </c>
      <c r="AA854" s="191"/>
      <c r="AB854" s="4" t="s">
        <v>1924</v>
      </c>
      <c r="AC854" s="4" t="s">
        <v>50</v>
      </c>
      <c r="AG854" s="543"/>
      <c r="AH854" s="308" t="b">
        <f t="shared" si="13"/>
        <v>0</v>
      </c>
    </row>
    <row r="855" s="530" customFormat="1" ht="48" spans="1:34">
      <c r="A855" s="28">
        <v>852</v>
      </c>
      <c r="B855" s="168" t="s">
        <v>34</v>
      </c>
      <c r="C855" s="168" t="s">
        <v>35</v>
      </c>
      <c r="D855" s="395" t="s">
        <v>82</v>
      </c>
      <c r="E855" s="572" t="s">
        <v>108</v>
      </c>
      <c r="F855" s="29" t="s">
        <v>2091</v>
      </c>
      <c r="G855" s="395" t="s">
        <v>174</v>
      </c>
      <c r="H855" s="28" t="s">
        <v>2118</v>
      </c>
      <c r="I855" s="29">
        <v>24</v>
      </c>
      <c r="J855" s="29">
        <v>72</v>
      </c>
      <c r="K855" s="29">
        <v>1</v>
      </c>
      <c r="L855" s="29"/>
      <c r="M855" s="568">
        <v>45200</v>
      </c>
      <c r="N855" s="502" t="s">
        <v>189</v>
      </c>
      <c r="O855" s="395" t="s">
        <v>42</v>
      </c>
      <c r="P855" s="395" t="s">
        <v>43</v>
      </c>
      <c r="Q855" s="395" t="s">
        <v>1729</v>
      </c>
      <c r="R855" s="29" t="s">
        <v>2087</v>
      </c>
      <c r="S855" s="395" t="s">
        <v>1731</v>
      </c>
      <c r="T855" s="28">
        <v>72</v>
      </c>
      <c r="U855" s="4" t="s">
        <v>2119</v>
      </c>
      <c r="V855" s="4" t="s">
        <v>2120</v>
      </c>
      <c r="W855" s="15">
        <v>72</v>
      </c>
      <c r="X855" s="15">
        <v>72</v>
      </c>
      <c r="Y855" s="22">
        <v>1</v>
      </c>
      <c r="Z855" s="22">
        <v>1</v>
      </c>
      <c r="AA855" s="191"/>
      <c r="AB855" s="4" t="s">
        <v>1928</v>
      </c>
      <c r="AC855" s="4" t="s">
        <v>50</v>
      </c>
      <c r="AG855" s="543"/>
      <c r="AH855" s="308" t="b">
        <f t="shared" si="13"/>
        <v>0</v>
      </c>
    </row>
    <row r="856" s="530" customFormat="1" ht="24" spans="1:34">
      <c r="A856" s="28">
        <v>853</v>
      </c>
      <c r="B856" s="168" t="s">
        <v>34</v>
      </c>
      <c r="C856" s="168" t="s">
        <v>35</v>
      </c>
      <c r="D856" s="395" t="s">
        <v>228</v>
      </c>
      <c r="E856" s="572" t="s">
        <v>108</v>
      </c>
      <c r="F856" s="29" t="s">
        <v>2101</v>
      </c>
      <c r="G856" s="395" t="s">
        <v>174</v>
      </c>
      <c r="H856" s="29" t="s">
        <v>2121</v>
      </c>
      <c r="I856" s="29">
        <v>9</v>
      </c>
      <c r="J856" s="29">
        <v>27</v>
      </c>
      <c r="K856" s="29">
        <v>1</v>
      </c>
      <c r="L856" s="29"/>
      <c r="M856" s="568">
        <v>45108</v>
      </c>
      <c r="N856" s="502" t="s">
        <v>165</v>
      </c>
      <c r="O856" s="395" t="s">
        <v>42</v>
      </c>
      <c r="P856" s="395" t="s">
        <v>43</v>
      </c>
      <c r="Q856" s="395" t="s">
        <v>1729</v>
      </c>
      <c r="R856" s="29" t="s">
        <v>1910</v>
      </c>
      <c r="S856" s="395" t="s">
        <v>1731</v>
      </c>
      <c r="T856" s="28">
        <v>27</v>
      </c>
      <c r="U856" s="4" t="s">
        <v>1988</v>
      </c>
      <c r="V856" s="4" t="s">
        <v>1989</v>
      </c>
      <c r="W856" s="15">
        <v>27</v>
      </c>
      <c r="X856" s="15">
        <v>27</v>
      </c>
      <c r="Y856" s="22">
        <v>1</v>
      </c>
      <c r="Z856" s="22">
        <v>1</v>
      </c>
      <c r="AA856" s="191"/>
      <c r="AB856" s="4" t="s">
        <v>1754</v>
      </c>
      <c r="AC856" s="4" t="s">
        <v>50</v>
      </c>
      <c r="AG856" s="543"/>
      <c r="AH856" s="308" t="b">
        <f t="shared" si="13"/>
        <v>0</v>
      </c>
    </row>
    <row r="857" s="530" customFormat="1" ht="24" spans="1:34">
      <c r="A857" s="28">
        <v>854</v>
      </c>
      <c r="B857" s="168" t="s">
        <v>34</v>
      </c>
      <c r="C857" s="168" t="s">
        <v>35</v>
      </c>
      <c r="D857" s="395" t="s">
        <v>228</v>
      </c>
      <c r="E857" s="572" t="s">
        <v>108</v>
      </c>
      <c r="F857" s="29" t="s">
        <v>2061</v>
      </c>
      <c r="G857" s="395" t="s">
        <v>174</v>
      </c>
      <c r="H857" s="29" t="s">
        <v>288</v>
      </c>
      <c r="I857" s="29">
        <v>3</v>
      </c>
      <c r="J857" s="29">
        <v>9</v>
      </c>
      <c r="K857" s="29">
        <v>1</v>
      </c>
      <c r="L857" s="29"/>
      <c r="M857" s="568">
        <v>45200</v>
      </c>
      <c r="N857" s="502" t="s">
        <v>189</v>
      </c>
      <c r="O857" s="395" t="s">
        <v>42</v>
      </c>
      <c r="P857" s="395" t="s">
        <v>43</v>
      </c>
      <c r="Q857" s="395" t="s">
        <v>1729</v>
      </c>
      <c r="R857" s="29" t="s">
        <v>1945</v>
      </c>
      <c r="S857" s="395" t="s">
        <v>1731</v>
      </c>
      <c r="T857" s="28">
        <v>9</v>
      </c>
      <c r="U857" s="4" t="s">
        <v>1926</v>
      </c>
      <c r="V857" s="4" t="s">
        <v>1927</v>
      </c>
      <c r="W857" s="15">
        <v>9</v>
      </c>
      <c r="X857" s="15">
        <v>9</v>
      </c>
      <c r="Y857" s="22">
        <v>1</v>
      </c>
      <c r="Z857" s="22">
        <v>1</v>
      </c>
      <c r="AA857" s="593"/>
      <c r="AB857" s="4" t="s">
        <v>1704</v>
      </c>
      <c r="AC857" s="4" t="s">
        <v>50</v>
      </c>
      <c r="AG857" s="543"/>
      <c r="AH857" s="308" t="b">
        <f t="shared" si="13"/>
        <v>0</v>
      </c>
    </row>
    <row r="858" spans="23:27">
      <c r="W858" s="208"/>
      <c r="X858" s="208"/>
      <c r="Y858" s="209"/>
      <c r="Z858" s="209"/>
      <c r="AA858" s="594"/>
    </row>
  </sheetData>
  <sheetProtection formatCells="0" insertHyperlinks="0" autoFilter="0"/>
  <mergeCells count="2">
    <mergeCell ref="A1:F1"/>
    <mergeCell ref="A2:U2"/>
  </mergeCells>
  <pageMargins left="0.35" right="0.35" top="0.979861111111111" bottom="0.979861111111111" header="0.507638888888889" footer="0.507638888888889"/>
  <pageSetup paperSize="9" scale="31" fitToHeight="0" orientation="landscape" horizontalDpi="600"/>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E194"/>
  <sheetViews>
    <sheetView zoomScale="85" zoomScaleNormal="85" workbookViewId="0">
      <pane ySplit="2" topLeftCell="A3" activePane="bottomLeft" state="frozen"/>
      <selection/>
      <selection pane="bottomLeft" activeCell="V33" sqref="V33"/>
    </sheetView>
  </sheetViews>
  <sheetFormatPr defaultColWidth="9" defaultRowHeight="14.25"/>
  <cols>
    <col min="1" max="1" width="5.125" style="323" customWidth="1"/>
    <col min="2" max="3" width="8.25" style="323" customWidth="1"/>
    <col min="4" max="4" width="5.125" style="323" customWidth="1"/>
    <col min="5" max="5" width="6.875" style="323" customWidth="1"/>
    <col min="6" max="6" width="8.625" style="323" customWidth="1"/>
    <col min="7" max="7" width="9.375" style="323" customWidth="1"/>
    <col min="8" max="8" width="11.8083333333333" style="323" customWidth="1"/>
    <col min="9" max="9" width="8.375" style="323" customWidth="1"/>
    <col min="10" max="10" width="12.2" style="323" customWidth="1"/>
    <col min="11" max="11" width="13.0833333333333" style="323" customWidth="1"/>
    <col min="12" max="12" width="7.875" style="323" customWidth="1"/>
    <col min="13" max="13" width="9" style="323"/>
    <col min="14" max="14" width="6.75" style="323" customWidth="1"/>
    <col min="15" max="15" width="7.25" style="323" customWidth="1"/>
    <col min="16" max="16" width="9.125" style="323" customWidth="1"/>
    <col min="17" max="17" width="6.25" style="323" customWidth="1"/>
    <col min="18" max="18" width="9.625" style="323" customWidth="1"/>
    <col min="19" max="19" width="9.75" style="323" customWidth="1"/>
    <col min="20" max="21" width="9" style="323"/>
    <col min="22" max="22" width="10.5" style="323" customWidth="1"/>
    <col min="23" max="23" width="10.375" style="323" customWidth="1"/>
    <col min="24" max="24" width="36.625" style="323" customWidth="1"/>
    <col min="25" max="25" width="20.125" style="492" customWidth="1"/>
    <col min="26" max="26" width="10.875" style="493" customWidth="1"/>
    <col min="27" max="29" width="10.375" style="492" customWidth="1"/>
    <col min="30" max="16384" width="9" style="323"/>
  </cols>
  <sheetData>
    <row r="1" s="489" customFormat="1" ht="18.75" spans="1:29">
      <c r="A1" s="494" t="s">
        <v>2122</v>
      </c>
      <c r="B1" s="495"/>
      <c r="C1" s="495"/>
      <c r="D1" s="495"/>
      <c r="E1" s="495"/>
      <c r="F1" s="495"/>
      <c r="G1" s="495"/>
      <c r="H1" s="495"/>
      <c r="I1" s="495"/>
      <c r="J1" s="495"/>
      <c r="K1" s="495"/>
      <c r="L1" s="495"/>
      <c r="M1" s="495"/>
      <c r="N1" s="495"/>
      <c r="O1" s="495"/>
      <c r="P1" s="495"/>
      <c r="Q1" s="505"/>
      <c r="R1" s="506"/>
      <c r="S1" s="506"/>
      <c r="T1" s="506"/>
      <c r="U1" s="506"/>
      <c r="V1" s="507"/>
      <c r="W1" s="507"/>
      <c r="X1" s="494"/>
      <c r="Y1" s="510"/>
      <c r="Z1" s="511"/>
      <c r="AA1" s="512"/>
      <c r="AB1" s="512"/>
      <c r="AC1" s="512"/>
    </row>
    <row r="2" customFormat="1" ht="37" customHeight="1" spans="1:29">
      <c r="A2" s="496" t="s">
        <v>2</v>
      </c>
      <c r="B2" s="496" t="s">
        <v>3</v>
      </c>
      <c r="C2" s="496" t="s">
        <v>4</v>
      </c>
      <c r="D2" s="496" t="s">
        <v>5</v>
      </c>
      <c r="E2" s="496" t="s">
        <v>6</v>
      </c>
      <c r="F2" s="496" t="s">
        <v>7</v>
      </c>
      <c r="G2" s="496" t="s">
        <v>2123</v>
      </c>
      <c r="H2" s="496" t="s">
        <v>2124</v>
      </c>
      <c r="I2" s="496" t="s">
        <v>2125</v>
      </c>
      <c r="J2" s="500" t="s">
        <v>14</v>
      </c>
      <c r="K2" s="500" t="s">
        <v>15</v>
      </c>
      <c r="L2" s="496" t="s">
        <v>16</v>
      </c>
      <c r="M2" s="496" t="s">
        <v>17</v>
      </c>
      <c r="N2" s="496" t="s">
        <v>18</v>
      </c>
      <c r="O2" s="496" t="s">
        <v>19</v>
      </c>
      <c r="P2" s="496" t="s">
        <v>20</v>
      </c>
      <c r="Q2" s="500" t="s">
        <v>21</v>
      </c>
      <c r="R2" s="13" t="s">
        <v>22</v>
      </c>
      <c r="S2" s="13" t="s">
        <v>23</v>
      </c>
      <c r="T2" s="13" t="s">
        <v>24</v>
      </c>
      <c r="U2" s="13" t="s">
        <v>25</v>
      </c>
      <c r="V2" s="13" t="s">
        <v>26</v>
      </c>
      <c r="W2" s="13" t="s">
        <v>27</v>
      </c>
      <c r="X2" s="508" t="s">
        <v>28</v>
      </c>
      <c r="Y2" s="179" t="s">
        <v>29</v>
      </c>
      <c r="Z2" s="179" t="s">
        <v>30</v>
      </c>
      <c r="AA2" s="179" t="s">
        <v>31</v>
      </c>
      <c r="AB2" s="179" t="s">
        <v>32</v>
      </c>
      <c r="AC2" s="513" t="s">
        <v>33</v>
      </c>
    </row>
    <row r="3" s="378" customFormat="1" ht="60" hidden="1" spans="1:31">
      <c r="A3" s="29">
        <v>1</v>
      </c>
      <c r="B3" s="28" t="s">
        <v>34</v>
      </c>
      <c r="C3" s="28" t="s">
        <v>35</v>
      </c>
      <c r="D3" s="28" t="s">
        <v>36</v>
      </c>
      <c r="E3" s="28" t="s">
        <v>37</v>
      </c>
      <c r="F3" s="28" t="s">
        <v>38</v>
      </c>
      <c r="G3" s="497" t="s">
        <v>2126</v>
      </c>
      <c r="H3" s="497" t="s">
        <v>2127</v>
      </c>
      <c r="I3" s="28">
        <v>8</v>
      </c>
      <c r="J3" s="501">
        <v>44986</v>
      </c>
      <c r="K3" s="502" t="s">
        <v>41</v>
      </c>
      <c r="L3" s="29" t="s">
        <v>42</v>
      </c>
      <c r="M3" s="28" t="s">
        <v>43</v>
      </c>
      <c r="N3" s="29" t="s">
        <v>44</v>
      </c>
      <c r="O3" s="29" t="s">
        <v>45</v>
      </c>
      <c r="P3" s="29" t="s">
        <v>46</v>
      </c>
      <c r="Q3" s="28">
        <v>8</v>
      </c>
      <c r="R3" s="4" t="s">
        <v>2128</v>
      </c>
      <c r="S3" s="4" t="s">
        <v>2129</v>
      </c>
      <c r="T3" s="15">
        <v>8</v>
      </c>
      <c r="U3" s="15">
        <v>8</v>
      </c>
      <c r="V3" s="22">
        <v>1</v>
      </c>
      <c r="W3" s="22">
        <v>1</v>
      </c>
      <c r="X3" s="144"/>
      <c r="Y3" s="4" t="s">
        <v>2130</v>
      </c>
      <c r="Z3" s="4" t="s">
        <v>50</v>
      </c>
      <c r="AA3" s="4" t="s">
        <v>1454</v>
      </c>
      <c r="AB3" s="4"/>
      <c r="AC3" s="207"/>
      <c r="AD3" s="308" t="b">
        <f>IF(J3="2023年01月","2023年01月01日",IF(J3="2023年02月","2023年02月01日",IF(J3="2023年3月","2023年3月1日",IF(J3="2023年4月","2023年4月1日",IF(J3="2023年5月","2023年5月1日",IF(J3="2023年6月","2023年6月1日",IF(J3="2023年7月","2023年7月1日",IF(J3="2023年8月","2023年8月1日",IF(J3="2023年9月","2023年9月1日",IF(J3="2023年10月","2023年10月1日",IF(J3="2023年11月","2023年11月1日",IF(J3="2023年12月","2023年12月1日"))))))))))))</f>
        <v>0</v>
      </c>
      <c r="AE3" s="308" t="b">
        <f>IF(K3="2023年01月","2023年01月31日",IF(K3="2023年02月","2023年02月28日",IF(K3="2023年3月","2023年3月31日",IF(K3="2023年4月","2023年4月30日",IF(K3="2023年5月","2023年5月31日",IF(K3="2023年6月","2023年6月30日",IF(K3="2023年7月","2023年7月31日",IF(K3="2023年8月","2023年8月31日",IF(K3="2023年9月","2023年9月30日",IF(K3="2023年10月","2023年10月31日",IF(K3="2023年11月","2023年11月30日",IF(K3="2023年12月","2023年12月31日"))))))))))))</f>
        <v>0</v>
      </c>
    </row>
    <row r="4" s="378" customFormat="1" ht="60" hidden="1" spans="1:31">
      <c r="A4" s="29">
        <v>2</v>
      </c>
      <c r="B4" s="28" t="s">
        <v>34</v>
      </c>
      <c r="C4" s="28" t="s">
        <v>35</v>
      </c>
      <c r="D4" s="28" t="s">
        <v>36</v>
      </c>
      <c r="E4" s="28" t="s">
        <v>37</v>
      </c>
      <c r="F4" s="28" t="s">
        <v>58</v>
      </c>
      <c r="G4" s="497" t="s">
        <v>2126</v>
      </c>
      <c r="H4" s="497" t="s">
        <v>2127</v>
      </c>
      <c r="I4" s="28">
        <v>8</v>
      </c>
      <c r="J4" s="501">
        <v>44986</v>
      </c>
      <c r="K4" s="502" t="s">
        <v>41</v>
      </c>
      <c r="L4" s="29" t="s">
        <v>42</v>
      </c>
      <c r="M4" s="28" t="s">
        <v>43</v>
      </c>
      <c r="N4" s="29" t="s">
        <v>44</v>
      </c>
      <c r="O4" s="29" t="s">
        <v>45</v>
      </c>
      <c r="P4" s="29" t="s">
        <v>46</v>
      </c>
      <c r="Q4" s="28">
        <v>8</v>
      </c>
      <c r="R4" s="4" t="s">
        <v>2128</v>
      </c>
      <c r="S4" s="4" t="s">
        <v>2129</v>
      </c>
      <c r="T4" s="15">
        <v>8</v>
      </c>
      <c r="U4" s="15">
        <v>8</v>
      </c>
      <c r="V4" s="22">
        <v>1</v>
      </c>
      <c r="W4" s="22">
        <v>1</v>
      </c>
      <c r="X4" s="144"/>
      <c r="Y4" s="4" t="s">
        <v>2130</v>
      </c>
      <c r="Z4" s="4" t="s">
        <v>50</v>
      </c>
      <c r="AA4" s="4" t="s">
        <v>1454</v>
      </c>
      <c r="AB4" s="28"/>
      <c r="AC4" s="308"/>
      <c r="AD4" s="308" t="b">
        <f t="shared" ref="AD3:AD66" si="0">IF(J4="2023年01月","2023年01月01日",IF(J4="2023年02月","2023年02月01日",IF(J4="2023年3月","2023年3月1日",IF(J4="2023年4月","2023年4月1日",IF(J4="2023年5月","2023年5月1日",IF(J4="2023年6月","2023年6月1日",IF(J4="2023年7月","2023年7月1日",IF(J4="2023年8月","2023年8月1日",IF(J4="2023年9月","2023年9月1日",IF(J4="2023年10月","2023年10月1日",IF(J4="2023年11月","2023年11月1日",IF(J4="2023年12月","2023年12月1日"))))))))))))</f>
        <v>0</v>
      </c>
      <c r="AE4" s="308" t="b">
        <f t="shared" ref="AE4:AE35" si="1">IF(K4="2023年01月","2023年01月31日",IF(K4="2023年02月","2023年02月28日",IF(K4="2023年3月","2023年3月31日",IF(K4="2023年4月","2023年4月30日",IF(K4="2023年5月","2023年5月31日",IF(K4="2023年6月","2023年6月30日",IF(K4="2023年7月","2023年7月31日",IF(K4="2023年8月","2023年8月31日",IF(K4="2023年9月","2023年9月30日",IF(K4="2023年10月","2023年10月31日",IF(K4="2023年11月","2023年11月30日",IF(K4="2023年12月","2023年12月31日"))))))))))))</f>
        <v>0</v>
      </c>
    </row>
    <row r="5" s="378" customFormat="1" ht="66" hidden="1" customHeight="1" spans="1:31">
      <c r="A5" s="29">
        <v>3</v>
      </c>
      <c r="B5" s="28" t="s">
        <v>34</v>
      </c>
      <c r="C5" s="28" t="s">
        <v>35</v>
      </c>
      <c r="D5" s="28" t="s">
        <v>36</v>
      </c>
      <c r="E5" s="28" t="s">
        <v>37</v>
      </c>
      <c r="F5" s="28" t="s">
        <v>64</v>
      </c>
      <c r="G5" s="497" t="s">
        <v>2131</v>
      </c>
      <c r="H5" s="497" t="s">
        <v>2132</v>
      </c>
      <c r="I5" s="28">
        <v>8</v>
      </c>
      <c r="J5" s="501">
        <v>44986</v>
      </c>
      <c r="K5" s="502" t="s">
        <v>41</v>
      </c>
      <c r="L5" s="29" t="s">
        <v>42</v>
      </c>
      <c r="M5" s="28" t="s">
        <v>43</v>
      </c>
      <c r="N5" s="29" t="s">
        <v>44</v>
      </c>
      <c r="O5" s="29" t="s">
        <v>45</v>
      </c>
      <c r="P5" s="29" t="s">
        <v>46</v>
      </c>
      <c r="Q5" s="28">
        <v>8</v>
      </c>
      <c r="R5" s="4" t="s">
        <v>2133</v>
      </c>
      <c r="S5" s="4" t="s">
        <v>2134</v>
      </c>
      <c r="T5" s="15">
        <v>8</v>
      </c>
      <c r="U5" s="15">
        <v>8</v>
      </c>
      <c r="V5" s="22">
        <v>1</v>
      </c>
      <c r="W5" s="22">
        <v>1</v>
      </c>
      <c r="X5" s="144"/>
      <c r="Y5" s="4" t="s">
        <v>2135</v>
      </c>
      <c r="Z5" s="4" t="s">
        <v>50</v>
      </c>
      <c r="AA5" s="4" t="s">
        <v>1454</v>
      </c>
      <c r="AB5" s="28"/>
      <c r="AC5" s="308"/>
      <c r="AD5" s="308" t="b">
        <f t="shared" si="0"/>
        <v>0</v>
      </c>
      <c r="AE5" s="308" t="b">
        <f t="shared" si="1"/>
        <v>0</v>
      </c>
    </row>
    <row r="6" s="378" customFormat="1" ht="77" hidden="1" customHeight="1" spans="1:31">
      <c r="A6" s="29">
        <v>4</v>
      </c>
      <c r="B6" s="28" t="s">
        <v>34</v>
      </c>
      <c r="C6" s="28" t="s">
        <v>35</v>
      </c>
      <c r="D6" s="28" t="s">
        <v>36</v>
      </c>
      <c r="E6" s="28" t="s">
        <v>37</v>
      </c>
      <c r="F6" s="28" t="s">
        <v>73</v>
      </c>
      <c r="G6" s="497" t="s">
        <v>2131</v>
      </c>
      <c r="H6" s="497" t="s">
        <v>2132</v>
      </c>
      <c r="I6" s="28">
        <v>8</v>
      </c>
      <c r="J6" s="501">
        <v>44986</v>
      </c>
      <c r="K6" s="502" t="s">
        <v>41</v>
      </c>
      <c r="L6" s="29" t="s">
        <v>42</v>
      </c>
      <c r="M6" s="28" t="s">
        <v>43</v>
      </c>
      <c r="N6" s="29" t="s">
        <v>44</v>
      </c>
      <c r="O6" s="29" t="s">
        <v>45</v>
      </c>
      <c r="P6" s="29" t="s">
        <v>46</v>
      </c>
      <c r="Q6" s="28">
        <v>8</v>
      </c>
      <c r="R6" s="4" t="s">
        <v>2133</v>
      </c>
      <c r="S6" s="4" t="s">
        <v>2134</v>
      </c>
      <c r="T6" s="15">
        <v>8</v>
      </c>
      <c r="U6" s="15">
        <v>8</v>
      </c>
      <c r="V6" s="22">
        <v>1</v>
      </c>
      <c r="W6" s="22">
        <v>1</v>
      </c>
      <c r="X6" s="144"/>
      <c r="Y6" s="4" t="s">
        <v>2135</v>
      </c>
      <c r="Z6" s="4" t="s">
        <v>50</v>
      </c>
      <c r="AA6" s="4" t="s">
        <v>1454</v>
      </c>
      <c r="AB6" s="28"/>
      <c r="AC6" s="308"/>
      <c r="AD6" s="308" t="b">
        <f t="shared" si="0"/>
        <v>0</v>
      </c>
      <c r="AE6" s="308" t="b">
        <f t="shared" si="1"/>
        <v>0</v>
      </c>
    </row>
    <row r="7" s="378" customFormat="1" ht="60" hidden="1" spans="1:31">
      <c r="A7" s="29">
        <v>5</v>
      </c>
      <c r="B7" s="28" t="s">
        <v>34</v>
      </c>
      <c r="C7" s="28" t="s">
        <v>35</v>
      </c>
      <c r="D7" s="28" t="s">
        <v>36</v>
      </c>
      <c r="E7" s="28" t="s">
        <v>37</v>
      </c>
      <c r="F7" s="28" t="s">
        <v>75</v>
      </c>
      <c r="G7" s="497" t="s">
        <v>2136</v>
      </c>
      <c r="H7" s="497" t="s">
        <v>2137</v>
      </c>
      <c r="I7" s="28">
        <v>6</v>
      </c>
      <c r="J7" s="501">
        <v>44986</v>
      </c>
      <c r="K7" s="502" t="s">
        <v>41</v>
      </c>
      <c r="L7" s="29" t="s">
        <v>42</v>
      </c>
      <c r="M7" s="28" t="s">
        <v>43</v>
      </c>
      <c r="N7" s="29" t="s">
        <v>44</v>
      </c>
      <c r="O7" s="29" t="s">
        <v>77</v>
      </c>
      <c r="P7" s="29" t="s">
        <v>46</v>
      </c>
      <c r="Q7" s="28">
        <v>6</v>
      </c>
      <c r="R7" s="4" t="s">
        <v>2138</v>
      </c>
      <c r="S7" s="4" t="s">
        <v>2139</v>
      </c>
      <c r="T7" s="15">
        <v>6</v>
      </c>
      <c r="U7" s="15">
        <v>6</v>
      </c>
      <c r="V7" s="22">
        <v>1</v>
      </c>
      <c r="W7" s="22">
        <v>1</v>
      </c>
      <c r="X7" s="4"/>
      <c r="Y7" s="4" t="s">
        <v>2140</v>
      </c>
      <c r="Z7" s="4" t="s">
        <v>50</v>
      </c>
      <c r="AA7" s="4" t="str">
        <f>IF(Y7="无","未匹配到系统工单信息",IF(Z7="已完成","无",Z7))</f>
        <v>无</v>
      </c>
      <c r="AB7" s="28"/>
      <c r="AC7" s="308"/>
      <c r="AD7" s="308" t="b">
        <f t="shared" si="0"/>
        <v>0</v>
      </c>
      <c r="AE7" s="308" t="b">
        <f t="shared" si="1"/>
        <v>0</v>
      </c>
    </row>
    <row r="8" s="378" customFormat="1" ht="60" hidden="1" spans="1:31">
      <c r="A8" s="29">
        <v>6</v>
      </c>
      <c r="B8" s="28" t="s">
        <v>34</v>
      </c>
      <c r="C8" s="28" t="s">
        <v>35</v>
      </c>
      <c r="D8" s="28" t="s">
        <v>36</v>
      </c>
      <c r="E8" s="28" t="s">
        <v>37</v>
      </c>
      <c r="F8" s="28" t="s">
        <v>80</v>
      </c>
      <c r="G8" s="497" t="s">
        <v>2136</v>
      </c>
      <c r="H8" s="497" t="s">
        <v>2137</v>
      </c>
      <c r="I8" s="28">
        <v>6</v>
      </c>
      <c r="J8" s="501">
        <v>44986</v>
      </c>
      <c r="K8" s="502" t="s">
        <v>41</v>
      </c>
      <c r="L8" s="29" t="s">
        <v>42</v>
      </c>
      <c r="M8" s="28" t="s">
        <v>43</v>
      </c>
      <c r="N8" s="29" t="s">
        <v>44</v>
      </c>
      <c r="O8" s="29" t="s">
        <v>77</v>
      </c>
      <c r="P8" s="29" t="s">
        <v>46</v>
      </c>
      <c r="Q8" s="28">
        <v>6</v>
      </c>
      <c r="R8" s="4" t="s">
        <v>2138</v>
      </c>
      <c r="S8" s="4" t="s">
        <v>2139</v>
      </c>
      <c r="T8" s="15">
        <v>6</v>
      </c>
      <c r="U8" s="15">
        <v>6</v>
      </c>
      <c r="V8" s="22">
        <v>1</v>
      </c>
      <c r="W8" s="22">
        <v>1</v>
      </c>
      <c r="X8" s="4"/>
      <c r="Y8" s="4" t="s">
        <v>2140</v>
      </c>
      <c r="Z8" s="4" t="s">
        <v>50</v>
      </c>
      <c r="AA8" s="4" t="str">
        <f>IF(Y8="无","未匹配到系统工单信息",IF(Z8="已完成","无",Z8))</f>
        <v>无</v>
      </c>
      <c r="AB8" s="28"/>
      <c r="AC8" s="308"/>
      <c r="AD8" s="308" t="b">
        <f t="shared" si="0"/>
        <v>0</v>
      </c>
      <c r="AE8" s="308" t="b">
        <f t="shared" si="1"/>
        <v>0</v>
      </c>
    </row>
    <row r="9" s="378" customFormat="1" ht="60" hidden="1" spans="1:31">
      <c r="A9" s="29">
        <v>7</v>
      </c>
      <c r="B9" s="28" t="s">
        <v>34</v>
      </c>
      <c r="C9" s="28" t="s">
        <v>35</v>
      </c>
      <c r="D9" s="28" t="s">
        <v>82</v>
      </c>
      <c r="E9" s="28" t="s">
        <v>37</v>
      </c>
      <c r="F9" s="28" t="s">
        <v>83</v>
      </c>
      <c r="G9" s="497" t="s">
        <v>2141</v>
      </c>
      <c r="H9" s="497" t="s">
        <v>2142</v>
      </c>
      <c r="I9" s="28">
        <v>6</v>
      </c>
      <c r="J9" s="501">
        <v>44986</v>
      </c>
      <c r="K9" s="502" t="s">
        <v>41</v>
      </c>
      <c r="L9" s="29" t="s">
        <v>42</v>
      </c>
      <c r="M9" s="28" t="s">
        <v>43</v>
      </c>
      <c r="N9" s="29" t="s">
        <v>44</v>
      </c>
      <c r="O9" s="29" t="s">
        <v>85</v>
      </c>
      <c r="P9" s="29" t="s">
        <v>46</v>
      </c>
      <c r="Q9" s="28">
        <v>6</v>
      </c>
      <c r="R9" s="4" t="s">
        <v>2143</v>
      </c>
      <c r="S9" s="4" t="s">
        <v>2144</v>
      </c>
      <c r="T9" s="15">
        <v>6</v>
      </c>
      <c r="U9" s="15">
        <v>6</v>
      </c>
      <c r="V9" s="22">
        <v>1</v>
      </c>
      <c r="W9" s="22">
        <v>1</v>
      </c>
      <c r="X9" s="144"/>
      <c r="Y9" s="4" t="s">
        <v>2145</v>
      </c>
      <c r="Z9" s="4" t="s">
        <v>50</v>
      </c>
      <c r="AA9" s="4" t="s">
        <v>1454</v>
      </c>
      <c r="AB9" s="28"/>
      <c r="AC9" s="308"/>
      <c r="AD9" s="308" t="b">
        <f t="shared" si="0"/>
        <v>0</v>
      </c>
      <c r="AE9" s="308" t="b">
        <f t="shared" si="1"/>
        <v>0</v>
      </c>
    </row>
    <row r="10" s="378" customFormat="1" ht="60" hidden="1" spans="1:31">
      <c r="A10" s="29">
        <v>8</v>
      </c>
      <c r="B10" s="28" t="s">
        <v>34</v>
      </c>
      <c r="C10" s="28" t="s">
        <v>35</v>
      </c>
      <c r="D10" s="28" t="s">
        <v>82</v>
      </c>
      <c r="E10" s="28" t="s">
        <v>37</v>
      </c>
      <c r="F10" s="28" t="s">
        <v>102</v>
      </c>
      <c r="G10" s="497" t="s">
        <v>2141</v>
      </c>
      <c r="H10" s="497" t="s">
        <v>2142</v>
      </c>
      <c r="I10" s="28">
        <v>6</v>
      </c>
      <c r="J10" s="501">
        <v>44986</v>
      </c>
      <c r="K10" s="502" t="s">
        <v>41</v>
      </c>
      <c r="L10" s="29" t="s">
        <v>42</v>
      </c>
      <c r="M10" s="28" t="s">
        <v>43</v>
      </c>
      <c r="N10" s="29" t="s">
        <v>44</v>
      </c>
      <c r="O10" s="29" t="s">
        <v>85</v>
      </c>
      <c r="P10" s="29" t="s">
        <v>46</v>
      </c>
      <c r="Q10" s="28">
        <v>6</v>
      </c>
      <c r="R10" s="4" t="s">
        <v>2143</v>
      </c>
      <c r="S10" s="4" t="s">
        <v>2144</v>
      </c>
      <c r="T10" s="15">
        <v>6</v>
      </c>
      <c r="U10" s="15">
        <v>6</v>
      </c>
      <c r="V10" s="22">
        <v>1</v>
      </c>
      <c r="W10" s="22">
        <v>1</v>
      </c>
      <c r="X10" s="144"/>
      <c r="Y10" s="4" t="s">
        <v>2145</v>
      </c>
      <c r="Z10" s="4" t="s">
        <v>50</v>
      </c>
      <c r="AA10" s="4" t="s">
        <v>1454</v>
      </c>
      <c r="AB10" s="28"/>
      <c r="AC10" s="308"/>
      <c r="AD10" s="308" t="b">
        <f t="shared" si="0"/>
        <v>0</v>
      </c>
      <c r="AE10" s="308" t="b">
        <f t="shared" si="1"/>
        <v>0</v>
      </c>
    </row>
    <row r="11" s="378" customFormat="1" ht="60" hidden="1" spans="1:31">
      <c r="A11" s="29">
        <v>9</v>
      </c>
      <c r="B11" s="28" t="s">
        <v>34</v>
      </c>
      <c r="C11" s="28" t="s">
        <v>35</v>
      </c>
      <c r="D11" s="28" t="s">
        <v>82</v>
      </c>
      <c r="E11" s="28" t="s">
        <v>37</v>
      </c>
      <c r="F11" s="28" t="s">
        <v>200</v>
      </c>
      <c r="G11" s="497" t="s">
        <v>2146</v>
      </c>
      <c r="H11" s="497" t="s">
        <v>2147</v>
      </c>
      <c r="I11" s="28">
        <v>6</v>
      </c>
      <c r="J11" s="501">
        <v>44986</v>
      </c>
      <c r="K11" s="502" t="s">
        <v>41</v>
      </c>
      <c r="L11" s="29" t="s">
        <v>42</v>
      </c>
      <c r="M11" s="28" t="s">
        <v>43</v>
      </c>
      <c r="N11" s="29" t="s">
        <v>44</v>
      </c>
      <c r="O11" s="29" t="s">
        <v>183</v>
      </c>
      <c r="P11" s="29" t="s">
        <v>46</v>
      </c>
      <c r="Q11" s="28">
        <v>6</v>
      </c>
      <c r="R11" s="4" t="s">
        <v>2148</v>
      </c>
      <c r="S11" s="4" t="s">
        <v>2149</v>
      </c>
      <c r="T11" s="15">
        <v>6</v>
      </c>
      <c r="U11" s="15">
        <v>6</v>
      </c>
      <c r="V11" s="22">
        <v>1</v>
      </c>
      <c r="W11" s="22">
        <v>1</v>
      </c>
      <c r="X11" s="144"/>
      <c r="Y11" s="4" t="s">
        <v>2150</v>
      </c>
      <c r="Z11" s="4" t="s">
        <v>50</v>
      </c>
      <c r="AA11" s="4" t="s">
        <v>1454</v>
      </c>
      <c r="AB11" s="28"/>
      <c r="AC11" s="308"/>
      <c r="AD11" s="308" t="b">
        <f t="shared" si="0"/>
        <v>0</v>
      </c>
      <c r="AE11" s="308" t="b">
        <f t="shared" si="1"/>
        <v>0</v>
      </c>
    </row>
    <row r="12" s="378" customFormat="1" ht="60" hidden="1" spans="1:31">
      <c r="A12" s="29">
        <v>10</v>
      </c>
      <c r="B12" s="28" t="s">
        <v>34</v>
      </c>
      <c r="C12" s="28" t="s">
        <v>35</v>
      </c>
      <c r="D12" s="28" t="s">
        <v>82</v>
      </c>
      <c r="E12" s="28" t="s">
        <v>37</v>
      </c>
      <c r="F12" s="28" t="s">
        <v>213</v>
      </c>
      <c r="G12" s="497" t="s">
        <v>2146</v>
      </c>
      <c r="H12" s="497" t="s">
        <v>2147</v>
      </c>
      <c r="I12" s="28">
        <v>6</v>
      </c>
      <c r="J12" s="501">
        <v>44986</v>
      </c>
      <c r="K12" s="502" t="s">
        <v>41</v>
      </c>
      <c r="L12" s="29" t="s">
        <v>42</v>
      </c>
      <c r="M12" s="28" t="s">
        <v>43</v>
      </c>
      <c r="N12" s="29" t="s">
        <v>44</v>
      </c>
      <c r="O12" s="29" t="s">
        <v>183</v>
      </c>
      <c r="P12" s="29" t="s">
        <v>46</v>
      </c>
      <c r="Q12" s="28">
        <v>6</v>
      </c>
      <c r="R12" s="4" t="s">
        <v>2148</v>
      </c>
      <c r="S12" s="4" t="s">
        <v>2149</v>
      </c>
      <c r="T12" s="15">
        <v>6</v>
      </c>
      <c r="U12" s="15">
        <v>6</v>
      </c>
      <c r="V12" s="22">
        <v>1</v>
      </c>
      <c r="W12" s="22">
        <v>1</v>
      </c>
      <c r="X12" s="144"/>
      <c r="Y12" s="4" t="s">
        <v>2150</v>
      </c>
      <c r="Z12" s="4" t="s">
        <v>50</v>
      </c>
      <c r="AA12" s="4" t="s">
        <v>1454</v>
      </c>
      <c r="AB12" s="28"/>
      <c r="AC12" s="308"/>
      <c r="AD12" s="308" t="b">
        <f t="shared" si="0"/>
        <v>0</v>
      </c>
      <c r="AE12" s="308" t="b">
        <f t="shared" si="1"/>
        <v>0</v>
      </c>
    </row>
    <row r="13" s="378" customFormat="1" ht="60" hidden="1" spans="1:31">
      <c r="A13" s="29">
        <v>11</v>
      </c>
      <c r="B13" s="28" t="s">
        <v>34</v>
      </c>
      <c r="C13" s="28" t="s">
        <v>35</v>
      </c>
      <c r="D13" s="28" t="s">
        <v>82</v>
      </c>
      <c r="E13" s="28" t="s">
        <v>37</v>
      </c>
      <c r="F13" s="28" t="s">
        <v>181</v>
      </c>
      <c r="G13" s="497" t="s">
        <v>2146</v>
      </c>
      <c r="H13" s="497" t="s">
        <v>2147</v>
      </c>
      <c r="I13" s="28">
        <v>6</v>
      </c>
      <c r="J13" s="501">
        <v>44986</v>
      </c>
      <c r="K13" s="502" t="s">
        <v>41</v>
      </c>
      <c r="L13" s="29" t="s">
        <v>42</v>
      </c>
      <c r="M13" s="28" t="s">
        <v>43</v>
      </c>
      <c r="N13" s="29" t="s">
        <v>44</v>
      </c>
      <c r="O13" s="29" t="s">
        <v>183</v>
      </c>
      <c r="P13" s="29" t="s">
        <v>46</v>
      </c>
      <c r="Q13" s="28">
        <v>6</v>
      </c>
      <c r="R13" s="4" t="s">
        <v>2148</v>
      </c>
      <c r="S13" s="4" t="s">
        <v>2149</v>
      </c>
      <c r="T13" s="15">
        <v>6</v>
      </c>
      <c r="U13" s="15">
        <v>6</v>
      </c>
      <c r="V13" s="22">
        <v>1</v>
      </c>
      <c r="W13" s="22">
        <v>1</v>
      </c>
      <c r="X13" s="144"/>
      <c r="Y13" s="4" t="s">
        <v>2150</v>
      </c>
      <c r="Z13" s="4" t="s">
        <v>50</v>
      </c>
      <c r="AA13" s="4" t="s">
        <v>1454</v>
      </c>
      <c r="AB13" s="28"/>
      <c r="AC13" s="308"/>
      <c r="AD13" s="308" t="b">
        <f t="shared" si="0"/>
        <v>0</v>
      </c>
      <c r="AE13" s="308" t="b">
        <f t="shared" si="1"/>
        <v>0</v>
      </c>
    </row>
    <row r="14" s="378" customFormat="1" ht="60" hidden="1" spans="1:31">
      <c r="A14" s="29">
        <v>12</v>
      </c>
      <c r="B14" s="28" t="s">
        <v>34</v>
      </c>
      <c r="C14" s="28" t="s">
        <v>35</v>
      </c>
      <c r="D14" s="28" t="s">
        <v>82</v>
      </c>
      <c r="E14" s="28" t="s">
        <v>37</v>
      </c>
      <c r="F14" s="28" t="s">
        <v>193</v>
      </c>
      <c r="G14" s="497" t="s">
        <v>2146</v>
      </c>
      <c r="H14" s="497" t="s">
        <v>2147</v>
      </c>
      <c r="I14" s="28">
        <v>6</v>
      </c>
      <c r="J14" s="501">
        <v>44986</v>
      </c>
      <c r="K14" s="502" t="s">
        <v>41</v>
      </c>
      <c r="L14" s="29" t="s">
        <v>42</v>
      </c>
      <c r="M14" s="28" t="s">
        <v>43</v>
      </c>
      <c r="N14" s="29" t="s">
        <v>44</v>
      </c>
      <c r="O14" s="29" t="s">
        <v>183</v>
      </c>
      <c r="P14" s="29" t="s">
        <v>46</v>
      </c>
      <c r="Q14" s="28">
        <v>6</v>
      </c>
      <c r="R14" s="4" t="s">
        <v>2148</v>
      </c>
      <c r="S14" s="4" t="s">
        <v>2149</v>
      </c>
      <c r="T14" s="15">
        <v>6</v>
      </c>
      <c r="U14" s="15">
        <v>6</v>
      </c>
      <c r="V14" s="22">
        <v>1</v>
      </c>
      <c r="W14" s="22">
        <v>1</v>
      </c>
      <c r="X14" s="144"/>
      <c r="Y14" s="4" t="s">
        <v>2150</v>
      </c>
      <c r="Z14" s="4" t="s">
        <v>50</v>
      </c>
      <c r="AA14" s="4" t="s">
        <v>1454</v>
      </c>
      <c r="AB14" s="28"/>
      <c r="AC14" s="308"/>
      <c r="AD14" s="308" t="b">
        <f t="shared" si="0"/>
        <v>0</v>
      </c>
      <c r="AE14" s="308" t="b">
        <f t="shared" si="1"/>
        <v>0</v>
      </c>
    </row>
    <row r="15" s="378" customFormat="1" ht="60" hidden="1" spans="1:31">
      <c r="A15" s="29">
        <v>13</v>
      </c>
      <c r="B15" s="28" t="s">
        <v>34</v>
      </c>
      <c r="C15" s="28" t="s">
        <v>35</v>
      </c>
      <c r="D15" s="28" t="s">
        <v>82</v>
      </c>
      <c r="E15" s="28" t="s">
        <v>2151</v>
      </c>
      <c r="F15" s="28" t="s">
        <v>163</v>
      </c>
      <c r="G15" s="497" t="s">
        <v>2152</v>
      </c>
      <c r="H15" s="497" t="s">
        <v>2153</v>
      </c>
      <c r="I15" s="28">
        <v>6</v>
      </c>
      <c r="J15" s="501">
        <v>44986</v>
      </c>
      <c r="K15" s="502" t="s">
        <v>41</v>
      </c>
      <c r="L15" s="29" t="s">
        <v>42</v>
      </c>
      <c r="M15" s="28" t="s">
        <v>43</v>
      </c>
      <c r="N15" s="29" t="s">
        <v>44</v>
      </c>
      <c r="O15" s="29" t="s">
        <v>166</v>
      </c>
      <c r="P15" s="29" t="s">
        <v>46</v>
      </c>
      <c r="Q15" s="28">
        <v>6</v>
      </c>
      <c r="R15" s="4" t="s">
        <v>2154</v>
      </c>
      <c r="S15" s="4" t="s">
        <v>2155</v>
      </c>
      <c r="T15" s="28">
        <v>6</v>
      </c>
      <c r="U15" s="28">
        <v>6</v>
      </c>
      <c r="V15" s="22" t="s">
        <v>2156</v>
      </c>
      <c r="W15" s="22" t="s">
        <v>2156</v>
      </c>
      <c r="X15" s="144"/>
      <c r="Y15" s="4" t="s">
        <v>2157</v>
      </c>
      <c r="Z15" s="4" t="s">
        <v>50</v>
      </c>
      <c r="AA15" s="4"/>
      <c r="AB15" s="28"/>
      <c r="AC15" s="308"/>
      <c r="AD15" s="308" t="b">
        <f t="shared" si="0"/>
        <v>0</v>
      </c>
      <c r="AE15" s="308" t="b">
        <f t="shared" si="1"/>
        <v>0</v>
      </c>
    </row>
    <row r="16" s="378" customFormat="1" ht="60" hidden="1" spans="1:31">
      <c r="A16" s="29">
        <v>14</v>
      </c>
      <c r="B16" s="28" t="s">
        <v>34</v>
      </c>
      <c r="C16" s="28" t="s">
        <v>35</v>
      </c>
      <c r="D16" s="28" t="s">
        <v>82</v>
      </c>
      <c r="E16" s="28" t="s">
        <v>2151</v>
      </c>
      <c r="F16" s="28" t="s">
        <v>179</v>
      </c>
      <c r="G16" s="497" t="s">
        <v>2152</v>
      </c>
      <c r="H16" s="497" t="s">
        <v>2153</v>
      </c>
      <c r="I16" s="28">
        <v>6</v>
      </c>
      <c r="J16" s="501">
        <v>44986</v>
      </c>
      <c r="K16" s="502" t="s">
        <v>41</v>
      </c>
      <c r="L16" s="29" t="s">
        <v>42</v>
      </c>
      <c r="M16" s="28" t="s">
        <v>43</v>
      </c>
      <c r="N16" s="29" t="s">
        <v>44</v>
      </c>
      <c r="O16" s="29" t="s">
        <v>166</v>
      </c>
      <c r="P16" s="29" t="s">
        <v>46</v>
      </c>
      <c r="Q16" s="28">
        <v>6</v>
      </c>
      <c r="R16" s="4" t="s">
        <v>2154</v>
      </c>
      <c r="S16" s="4" t="s">
        <v>2155</v>
      </c>
      <c r="T16" s="28">
        <v>6</v>
      </c>
      <c r="U16" s="28">
        <v>6</v>
      </c>
      <c r="V16" s="22" t="s">
        <v>2156</v>
      </c>
      <c r="W16" s="22" t="s">
        <v>2156</v>
      </c>
      <c r="X16" s="144"/>
      <c r="Y16" s="4" t="s">
        <v>2157</v>
      </c>
      <c r="Z16" s="4" t="s">
        <v>50</v>
      </c>
      <c r="AA16" s="4"/>
      <c r="AB16" s="28"/>
      <c r="AC16" s="308"/>
      <c r="AD16" s="308" t="b">
        <f t="shared" si="0"/>
        <v>0</v>
      </c>
      <c r="AE16" s="308" t="b">
        <f t="shared" si="1"/>
        <v>0</v>
      </c>
    </row>
    <row r="17" s="378" customFormat="1" ht="60" hidden="1" spans="1:31">
      <c r="A17" s="29">
        <v>15</v>
      </c>
      <c r="B17" s="28" t="s">
        <v>34</v>
      </c>
      <c r="C17" s="28" t="s">
        <v>35</v>
      </c>
      <c r="D17" s="28" t="s">
        <v>82</v>
      </c>
      <c r="E17" s="28" t="s">
        <v>153</v>
      </c>
      <c r="F17" s="28" t="s">
        <v>154</v>
      </c>
      <c r="G17" s="497" t="s">
        <v>2158</v>
      </c>
      <c r="H17" s="497" t="s">
        <v>2159</v>
      </c>
      <c r="I17" s="28">
        <v>20</v>
      </c>
      <c r="J17" s="501">
        <v>45017</v>
      </c>
      <c r="K17" s="502" t="s">
        <v>231</v>
      </c>
      <c r="L17" s="29" t="s">
        <v>42</v>
      </c>
      <c r="M17" s="28" t="s">
        <v>43</v>
      </c>
      <c r="N17" s="29" t="s">
        <v>44</v>
      </c>
      <c r="O17" s="29" t="s">
        <v>156</v>
      </c>
      <c r="P17" s="29" t="s">
        <v>46</v>
      </c>
      <c r="Q17" s="28">
        <v>20</v>
      </c>
      <c r="R17" s="4" t="s">
        <v>2160</v>
      </c>
      <c r="S17" s="4" t="s">
        <v>2161</v>
      </c>
      <c r="T17" s="15">
        <v>20</v>
      </c>
      <c r="U17" s="15">
        <v>20</v>
      </c>
      <c r="V17" s="22">
        <v>1</v>
      </c>
      <c r="W17" s="22">
        <v>1</v>
      </c>
      <c r="X17" s="201"/>
      <c r="Y17" s="4" t="s">
        <v>2162</v>
      </c>
      <c r="Z17" s="4" t="s">
        <v>50</v>
      </c>
      <c r="AA17" s="4"/>
      <c r="AB17" s="28"/>
      <c r="AC17" s="308"/>
      <c r="AD17" s="308" t="b">
        <f t="shared" si="0"/>
        <v>0</v>
      </c>
      <c r="AE17" s="308" t="b">
        <f t="shared" si="1"/>
        <v>0</v>
      </c>
    </row>
    <row r="18" s="378" customFormat="1" ht="60" hidden="1" spans="1:31">
      <c r="A18" s="29">
        <v>16</v>
      </c>
      <c r="B18" s="28" t="s">
        <v>34</v>
      </c>
      <c r="C18" s="28" t="s">
        <v>35</v>
      </c>
      <c r="D18" s="28" t="s">
        <v>82</v>
      </c>
      <c r="E18" s="28" t="s">
        <v>153</v>
      </c>
      <c r="F18" s="28" t="s">
        <v>159</v>
      </c>
      <c r="G18" s="497" t="s">
        <v>2158</v>
      </c>
      <c r="H18" s="497" t="s">
        <v>2159</v>
      </c>
      <c r="I18" s="28">
        <v>20</v>
      </c>
      <c r="J18" s="501">
        <v>45017</v>
      </c>
      <c r="K18" s="502" t="s">
        <v>231</v>
      </c>
      <c r="L18" s="29" t="s">
        <v>42</v>
      </c>
      <c r="M18" s="28" t="s">
        <v>43</v>
      </c>
      <c r="N18" s="29" t="s">
        <v>44</v>
      </c>
      <c r="O18" s="29" t="s">
        <v>156</v>
      </c>
      <c r="P18" s="29" t="s">
        <v>46</v>
      </c>
      <c r="Q18" s="28">
        <v>20</v>
      </c>
      <c r="R18" s="4" t="s">
        <v>2160</v>
      </c>
      <c r="S18" s="4" t="s">
        <v>2161</v>
      </c>
      <c r="T18" s="15">
        <v>20</v>
      </c>
      <c r="U18" s="15">
        <v>20</v>
      </c>
      <c r="V18" s="22">
        <v>1</v>
      </c>
      <c r="W18" s="22">
        <v>1</v>
      </c>
      <c r="X18" s="201"/>
      <c r="Y18" s="4" t="s">
        <v>2162</v>
      </c>
      <c r="Z18" s="4" t="s">
        <v>50</v>
      </c>
      <c r="AA18" s="4"/>
      <c r="AB18" s="28"/>
      <c r="AC18" s="308"/>
      <c r="AD18" s="308" t="b">
        <f t="shared" si="0"/>
        <v>0</v>
      </c>
      <c r="AE18" s="308" t="b">
        <f t="shared" si="1"/>
        <v>0</v>
      </c>
    </row>
    <row r="19" s="378" customFormat="1" ht="60" hidden="1" spans="1:31">
      <c r="A19" s="29">
        <v>17</v>
      </c>
      <c r="B19" s="28" t="s">
        <v>34</v>
      </c>
      <c r="C19" s="28" t="s">
        <v>35</v>
      </c>
      <c r="D19" s="28" t="s">
        <v>82</v>
      </c>
      <c r="E19" s="28" t="s">
        <v>108</v>
      </c>
      <c r="F19" s="28" t="s">
        <v>109</v>
      </c>
      <c r="G19" s="497" t="s">
        <v>2163</v>
      </c>
      <c r="H19" s="497" t="s">
        <v>2164</v>
      </c>
      <c r="I19" s="28">
        <v>30</v>
      </c>
      <c r="J19" s="501">
        <v>45017</v>
      </c>
      <c r="K19" s="502" t="s">
        <v>231</v>
      </c>
      <c r="L19" s="29" t="s">
        <v>42</v>
      </c>
      <c r="M19" s="28" t="s">
        <v>43</v>
      </c>
      <c r="N19" s="29" t="s">
        <v>44</v>
      </c>
      <c r="O19" s="29" t="s">
        <v>111</v>
      </c>
      <c r="P19" s="29" t="s">
        <v>46</v>
      </c>
      <c r="Q19" s="28">
        <v>30</v>
      </c>
      <c r="R19" s="4" t="s">
        <v>2165</v>
      </c>
      <c r="S19" s="4" t="s">
        <v>2166</v>
      </c>
      <c r="T19" s="15">
        <v>30</v>
      </c>
      <c r="U19" s="15">
        <v>30</v>
      </c>
      <c r="V19" s="22">
        <v>1</v>
      </c>
      <c r="W19" s="22">
        <v>1</v>
      </c>
      <c r="X19" s="144"/>
      <c r="Y19" s="4" t="s">
        <v>2167</v>
      </c>
      <c r="Z19" s="4" t="s">
        <v>50</v>
      </c>
      <c r="AA19" s="4"/>
      <c r="AB19" s="28"/>
      <c r="AC19" s="308"/>
      <c r="AD19" s="308" t="b">
        <f t="shared" si="0"/>
        <v>0</v>
      </c>
      <c r="AE19" s="308" t="b">
        <f t="shared" si="1"/>
        <v>0</v>
      </c>
    </row>
    <row r="20" s="378" customFormat="1" ht="60" hidden="1" spans="1:31">
      <c r="A20" s="29">
        <v>18</v>
      </c>
      <c r="B20" s="28" t="s">
        <v>34</v>
      </c>
      <c r="C20" s="28" t="s">
        <v>35</v>
      </c>
      <c r="D20" s="28" t="s">
        <v>82</v>
      </c>
      <c r="E20" s="28" t="s">
        <v>108</v>
      </c>
      <c r="F20" s="28" t="s">
        <v>120</v>
      </c>
      <c r="G20" s="497" t="s">
        <v>2163</v>
      </c>
      <c r="H20" s="497" t="s">
        <v>2164</v>
      </c>
      <c r="I20" s="28">
        <v>30</v>
      </c>
      <c r="J20" s="501">
        <v>45017</v>
      </c>
      <c r="K20" s="502" t="s">
        <v>231</v>
      </c>
      <c r="L20" s="29" t="s">
        <v>42</v>
      </c>
      <c r="M20" s="28" t="s">
        <v>43</v>
      </c>
      <c r="N20" s="29" t="s">
        <v>44</v>
      </c>
      <c r="O20" s="29" t="s">
        <v>111</v>
      </c>
      <c r="P20" s="29" t="s">
        <v>46</v>
      </c>
      <c r="Q20" s="28">
        <v>30</v>
      </c>
      <c r="R20" s="4" t="s">
        <v>2165</v>
      </c>
      <c r="S20" s="4" t="s">
        <v>2166</v>
      </c>
      <c r="T20" s="15">
        <v>30</v>
      </c>
      <c r="U20" s="15">
        <v>30</v>
      </c>
      <c r="V20" s="22">
        <v>1</v>
      </c>
      <c r="W20" s="22">
        <v>1</v>
      </c>
      <c r="X20" s="144"/>
      <c r="Y20" s="4" t="s">
        <v>2167</v>
      </c>
      <c r="Z20" s="4" t="s">
        <v>50</v>
      </c>
      <c r="AA20" s="4"/>
      <c r="AB20" s="28"/>
      <c r="AC20" s="308"/>
      <c r="AD20" s="308" t="b">
        <f t="shared" si="0"/>
        <v>0</v>
      </c>
      <c r="AE20" s="308" t="b">
        <f t="shared" si="1"/>
        <v>0</v>
      </c>
    </row>
    <row r="21" s="378" customFormat="1" ht="84" hidden="1" spans="1:31">
      <c r="A21" s="29">
        <v>19</v>
      </c>
      <c r="B21" s="28" t="s">
        <v>34</v>
      </c>
      <c r="C21" s="28" t="s">
        <v>35</v>
      </c>
      <c r="D21" s="28" t="s">
        <v>82</v>
      </c>
      <c r="E21" s="28" t="s">
        <v>37</v>
      </c>
      <c r="F21" s="28" t="s">
        <v>128</v>
      </c>
      <c r="G21" s="497" t="s">
        <v>2168</v>
      </c>
      <c r="H21" s="497" t="s">
        <v>2169</v>
      </c>
      <c r="I21" s="28">
        <v>55</v>
      </c>
      <c r="J21" s="501">
        <v>45017</v>
      </c>
      <c r="K21" s="502" t="s">
        <v>231</v>
      </c>
      <c r="L21" s="29" t="s">
        <v>42</v>
      </c>
      <c r="M21" s="28" t="s">
        <v>43</v>
      </c>
      <c r="N21" s="29" t="s">
        <v>44</v>
      </c>
      <c r="O21" s="29" t="s">
        <v>111</v>
      </c>
      <c r="P21" s="29" t="s">
        <v>46</v>
      </c>
      <c r="Q21" s="28">
        <v>55</v>
      </c>
      <c r="R21" s="4" t="s">
        <v>237</v>
      </c>
      <c r="S21" s="4" t="s">
        <v>238</v>
      </c>
      <c r="T21" s="15">
        <v>55</v>
      </c>
      <c r="U21" s="15">
        <v>55</v>
      </c>
      <c r="V21" s="22">
        <v>1</v>
      </c>
      <c r="W21" s="22">
        <v>1</v>
      </c>
      <c r="X21" s="144"/>
      <c r="Y21" s="4" t="s">
        <v>2170</v>
      </c>
      <c r="Z21" s="4" t="s">
        <v>50</v>
      </c>
      <c r="AA21" s="4"/>
      <c r="AB21" s="28"/>
      <c r="AC21" s="308"/>
      <c r="AD21" s="308" t="b">
        <f t="shared" si="0"/>
        <v>0</v>
      </c>
      <c r="AE21" s="308" t="b">
        <f t="shared" si="1"/>
        <v>0</v>
      </c>
    </row>
    <row r="22" s="378" customFormat="1" ht="84" hidden="1" spans="1:31">
      <c r="A22" s="29">
        <v>20</v>
      </c>
      <c r="B22" s="28" t="s">
        <v>34</v>
      </c>
      <c r="C22" s="28" t="s">
        <v>35</v>
      </c>
      <c r="D22" s="28" t="s">
        <v>82</v>
      </c>
      <c r="E22" s="28" t="s">
        <v>37</v>
      </c>
      <c r="F22" s="28" t="s">
        <v>145</v>
      </c>
      <c r="G22" s="497" t="s">
        <v>2168</v>
      </c>
      <c r="H22" s="497" t="s">
        <v>2169</v>
      </c>
      <c r="I22" s="28">
        <v>55</v>
      </c>
      <c r="J22" s="501">
        <v>45017</v>
      </c>
      <c r="K22" s="502" t="s">
        <v>231</v>
      </c>
      <c r="L22" s="29" t="s">
        <v>42</v>
      </c>
      <c r="M22" s="28" t="s">
        <v>43</v>
      </c>
      <c r="N22" s="29" t="s">
        <v>44</v>
      </c>
      <c r="O22" s="29" t="s">
        <v>111</v>
      </c>
      <c r="P22" s="29" t="s">
        <v>46</v>
      </c>
      <c r="Q22" s="28">
        <v>55</v>
      </c>
      <c r="R22" s="4" t="s">
        <v>237</v>
      </c>
      <c r="S22" s="4" t="s">
        <v>238</v>
      </c>
      <c r="T22" s="15">
        <v>55</v>
      </c>
      <c r="U22" s="15">
        <v>55</v>
      </c>
      <c r="V22" s="22">
        <v>1</v>
      </c>
      <c r="W22" s="22">
        <v>1</v>
      </c>
      <c r="X22" s="144"/>
      <c r="Y22" s="4" t="s">
        <v>2170</v>
      </c>
      <c r="Z22" s="4" t="s">
        <v>50</v>
      </c>
      <c r="AA22" s="4"/>
      <c r="AB22" s="28"/>
      <c r="AC22" s="308"/>
      <c r="AD22" s="308" t="b">
        <f t="shared" si="0"/>
        <v>0</v>
      </c>
      <c r="AE22" s="308" t="b">
        <f t="shared" si="1"/>
        <v>0</v>
      </c>
    </row>
    <row r="23" s="378" customFormat="1" ht="60" hidden="1" spans="1:31">
      <c r="A23" s="29">
        <v>21</v>
      </c>
      <c r="B23" s="28" t="s">
        <v>34</v>
      </c>
      <c r="C23" s="28" t="s">
        <v>35</v>
      </c>
      <c r="D23" s="29" t="s">
        <v>228</v>
      </c>
      <c r="E23" s="28" t="s">
        <v>108</v>
      </c>
      <c r="F23" s="29" t="s">
        <v>229</v>
      </c>
      <c r="G23" s="497" t="s">
        <v>2171</v>
      </c>
      <c r="H23" s="497" t="s">
        <v>2159</v>
      </c>
      <c r="I23" s="28">
        <v>20</v>
      </c>
      <c r="J23" s="501">
        <v>45047</v>
      </c>
      <c r="K23" s="502" t="s">
        <v>304</v>
      </c>
      <c r="L23" s="29" t="s">
        <v>42</v>
      </c>
      <c r="M23" s="28" t="s">
        <v>43</v>
      </c>
      <c r="N23" s="29" t="s">
        <v>44</v>
      </c>
      <c r="O23" s="29" t="s">
        <v>232</v>
      </c>
      <c r="P23" s="29" t="s">
        <v>46</v>
      </c>
      <c r="Q23" s="28">
        <v>20</v>
      </c>
      <c r="R23" s="4" t="s">
        <v>2172</v>
      </c>
      <c r="S23" s="4" t="s">
        <v>2173</v>
      </c>
      <c r="T23" s="15">
        <v>20</v>
      </c>
      <c r="U23" s="15">
        <v>20</v>
      </c>
      <c r="V23" s="22">
        <v>1</v>
      </c>
      <c r="W23" s="22">
        <v>1</v>
      </c>
      <c r="X23" s="144"/>
      <c r="Y23" s="4" t="s">
        <v>2174</v>
      </c>
      <c r="Z23" s="4" t="s">
        <v>50</v>
      </c>
      <c r="AA23" s="4"/>
      <c r="AB23" s="28"/>
      <c r="AC23" s="308"/>
      <c r="AD23" s="308" t="b">
        <f t="shared" si="0"/>
        <v>0</v>
      </c>
      <c r="AE23" s="308" t="b">
        <f t="shared" si="1"/>
        <v>0</v>
      </c>
    </row>
    <row r="24" s="378" customFormat="1" ht="24" hidden="1" spans="1:31">
      <c r="A24" s="29">
        <v>22</v>
      </c>
      <c r="B24" s="28" t="s">
        <v>34</v>
      </c>
      <c r="C24" s="28" t="s">
        <v>35</v>
      </c>
      <c r="D24" s="29" t="s">
        <v>228</v>
      </c>
      <c r="E24" s="28" t="s">
        <v>108</v>
      </c>
      <c r="F24" s="28" t="s">
        <v>2175</v>
      </c>
      <c r="G24" s="497" t="s">
        <v>2176</v>
      </c>
      <c r="H24" s="497" t="s">
        <v>2176</v>
      </c>
      <c r="I24" s="28">
        <v>1</v>
      </c>
      <c r="J24" s="501">
        <v>45047</v>
      </c>
      <c r="K24" s="502" t="s">
        <v>304</v>
      </c>
      <c r="L24" s="29" t="s">
        <v>42</v>
      </c>
      <c r="M24" s="28" t="s">
        <v>43</v>
      </c>
      <c r="N24" s="29" t="s">
        <v>44</v>
      </c>
      <c r="O24" s="29" t="s">
        <v>232</v>
      </c>
      <c r="P24" s="29" t="s">
        <v>46</v>
      </c>
      <c r="Q24" s="28">
        <v>1</v>
      </c>
      <c r="R24" s="4" t="s">
        <v>2172</v>
      </c>
      <c r="S24" s="4" t="s">
        <v>2173</v>
      </c>
      <c r="T24" s="15">
        <v>1</v>
      </c>
      <c r="U24" s="15">
        <v>1</v>
      </c>
      <c r="V24" s="22">
        <v>1</v>
      </c>
      <c r="W24" s="22">
        <v>1</v>
      </c>
      <c r="X24" s="144"/>
      <c r="Y24" s="4" t="s">
        <v>2174</v>
      </c>
      <c r="Z24" s="4" t="s">
        <v>50</v>
      </c>
      <c r="AA24" s="4"/>
      <c r="AB24" s="28"/>
      <c r="AC24" s="308"/>
      <c r="AD24" s="308" t="b">
        <f t="shared" si="0"/>
        <v>0</v>
      </c>
      <c r="AE24" s="308" t="b">
        <f t="shared" si="1"/>
        <v>0</v>
      </c>
    </row>
    <row r="25" s="378" customFormat="1" ht="24" hidden="1" spans="1:31">
      <c r="A25" s="29">
        <v>23</v>
      </c>
      <c r="B25" s="28" t="s">
        <v>34</v>
      </c>
      <c r="C25" s="28" t="s">
        <v>35</v>
      </c>
      <c r="D25" s="29" t="s">
        <v>228</v>
      </c>
      <c r="E25" s="28" t="s">
        <v>108</v>
      </c>
      <c r="F25" s="29" t="s">
        <v>253</v>
      </c>
      <c r="G25" s="497" t="s">
        <v>2177</v>
      </c>
      <c r="H25" s="497" t="s">
        <v>2177</v>
      </c>
      <c r="I25" s="28">
        <v>5</v>
      </c>
      <c r="J25" s="501">
        <v>45047</v>
      </c>
      <c r="K25" s="502" t="s">
        <v>304</v>
      </c>
      <c r="L25" s="29" t="s">
        <v>42</v>
      </c>
      <c r="M25" s="28" t="s">
        <v>43</v>
      </c>
      <c r="N25" s="29" t="s">
        <v>44</v>
      </c>
      <c r="O25" s="29" t="s">
        <v>255</v>
      </c>
      <c r="P25" s="29" t="s">
        <v>46</v>
      </c>
      <c r="Q25" s="28">
        <v>5</v>
      </c>
      <c r="R25" s="4" t="s">
        <v>2178</v>
      </c>
      <c r="S25" s="4" t="s">
        <v>2179</v>
      </c>
      <c r="T25" s="15">
        <v>5</v>
      </c>
      <c r="U25" s="15">
        <v>5</v>
      </c>
      <c r="V25" s="22">
        <v>1</v>
      </c>
      <c r="W25" s="22">
        <v>1</v>
      </c>
      <c r="X25" s="144"/>
      <c r="Y25" s="4" t="s">
        <v>2180</v>
      </c>
      <c r="Z25" s="4" t="s">
        <v>50</v>
      </c>
      <c r="AA25" s="4"/>
      <c r="AB25" s="28"/>
      <c r="AC25" s="308"/>
      <c r="AD25" s="308" t="b">
        <f t="shared" si="0"/>
        <v>0</v>
      </c>
      <c r="AE25" s="308" t="b">
        <f t="shared" si="1"/>
        <v>0</v>
      </c>
    </row>
    <row r="26" s="378" customFormat="1" ht="24" hidden="1" spans="1:31">
      <c r="A26" s="29">
        <v>24</v>
      </c>
      <c r="B26" s="28" t="s">
        <v>34</v>
      </c>
      <c r="C26" s="28" t="s">
        <v>35</v>
      </c>
      <c r="D26" s="29" t="s">
        <v>228</v>
      </c>
      <c r="E26" s="28" t="s">
        <v>258</v>
      </c>
      <c r="F26" s="28" t="s">
        <v>259</v>
      </c>
      <c r="G26" s="497" t="s">
        <v>2177</v>
      </c>
      <c r="H26" s="497" t="s">
        <v>2177</v>
      </c>
      <c r="I26" s="28">
        <v>5</v>
      </c>
      <c r="J26" s="501">
        <v>45047</v>
      </c>
      <c r="K26" s="502" t="s">
        <v>304</v>
      </c>
      <c r="L26" s="29" t="s">
        <v>42</v>
      </c>
      <c r="M26" s="28" t="s">
        <v>43</v>
      </c>
      <c r="N26" s="29" t="s">
        <v>44</v>
      </c>
      <c r="O26" s="29" t="s">
        <v>255</v>
      </c>
      <c r="P26" s="29" t="s">
        <v>46</v>
      </c>
      <c r="Q26" s="28">
        <v>5</v>
      </c>
      <c r="R26" s="4" t="s">
        <v>2178</v>
      </c>
      <c r="S26" s="4" t="s">
        <v>2179</v>
      </c>
      <c r="T26" s="15">
        <v>5</v>
      </c>
      <c r="U26" s="15">
        <v>5</v>
      </c>
      <c r="V26" s="22">
        <v>1</v>
      </c>
      <c r="W26" s="22">
        <v>1</v>
      </c>
      <c r="X26" s="144"/>
      <c r="Y26" s="4" t="s">
        <v>2180</v>
      </c>
      <c r="Z26" s="4" t="s">
        <v>50</v>
      </c>
      <c r="AA26" s="4"/>
      <c r="AB26" s="28"/>
      <c r="AC26" s="308"/>
      <c r="AD26" s="308" t="b">
        <f t="shared" si="0"/>
        <v>0</v>
      </c>
      <c r="AE26" s="308" t="b">
        <f t="shared" si="1"/>
        <v>0</v>
      </c>
    </row>
    <row r="27" s="378" customFormat="1" ht="60" hidden="1" spans="1:31">
      <c r="A27" s="29">
        <v>25</v>
      </c>
      <c r="B27" s="28" t="s">
        <v>34</v>
      </c>
      <c r="C27" s="28" t="s">
        <v>35</v>
      </c>
      <c r="D27" s="28" t="s">
        <v>228</v>
      </c>
      <c r="E27" s="28" t="s">
        <v>108</v>
      </c>
      <c r="F27" s="28" t="s">
        <v>247</v>
      </c>
      <c r="G27" s="497" t="s">
        <v>2181</v>
      </c>
      <c r="H27" s="497" t="s">
        <v>2182</v>
      </c>
      <c r="I27" s="28">
        <v>12</v>
      </c>
      <c r="J27" s="501">
        <v>45047</v>
      </c>
      <c r="K27" s="502" t="s">
        <v>304</v>
      </c>
      <c r="L27" s="29" t="s">
        <v>42</v>
      </c>
      <c r="M27" s="28" t="s">
        <v>43</v>
      </c>
      <c r="N27" s="29" t="s">
        <v>44</v>
      </c>
      <c r="O27" s="29" t="s">
        <v>255</v>
      </c>
      <c r="P27" s="29" t="s">
        <v>46</v>
      </c>
      <c r="Q27" s="28">
        <v>12</v>
      </c>
      <c r="R27" s="4" t="s">
        <v>233</v>
      </c>
      <c r="S27" s="4" t="s">
        <v>2183</v>
      </c>
      <c r="T27" s="15">
        <v>12</v>
      </c>
      <c r="U27" s="15">
        <v>12</v>
      </c>
      <c r="V27" s="22">
        <v>1</v>
      </c>
      <c r="W27" s="22">
        <v>1</v>
      </c>
      <c r="X27" s="144"/>
      <c r="Y27" s="4" t="s">
        <v>2184</v>
      </c>
      <c r="Z27" s="4" t="s">
        <v>50</v>
      </c>
      <c r="AA27" s="4"/>
      <c r="AB27" s="28"/>
      <c r="AC27" s="308"/>
      <c r="AD27" s="308" t="b">
        <f t="shared" si="0"/>
        <v>0</v>
      </c>
      <c r="AE27" s="308" t="b">
        <f t="shared" si="1"/>
        <v>0</v>
      </c>
    </row>
    <row r="28" s="378" customFormat="1" ht="60" hidden="1" spans="1:31">
      <c r="A28" s="29">
        <v>26</v>
      </c>
      <c r="B28" s="28" t="s">
        <v>34</v>
      </c>
      <c r="C28" s="28" t="s">
        <v>35</v>
      </c>
      <c r="D28" s="28" t="s">
        <v>228</v>
      </c>
      <c r="E28" s="28" t="s">
        <v>275</v>
      </c>
      <c r="F28" s="28" t="s">
        <v>276</v>
      </c>
      <c r="G28" s="497" t="s">
        <v>2185</v>
      </c>
      <c r="H28" s="497" t="s">
        <v>2186</v>
      </c>
      <c r="I28" s="28">
        <v>18</v>
      </c>
      <c r="J28" s="501">
        <v>45047</v>
      </c>
      <c r="K28" s="502" t="s">
        <v>304</v>
      </c>
      <c r="L28" s="29" t="s">
        <v>42</v>
      </c>
      <c r="M28" s="28" t="s">
        <v>43</v>
      </c>
      <c r="N28" s="29" t="s">
        <v>44</v>
      </c>
      <c r="O28" s="29" t="s">
        <v>278</v>
      </c>
      <c r="P28" s="29" t="s">
        <v>46</v>
      </c>
      <c r="Q28" s="28">
        <v>18</v>
      </c>
      <c r="R28" s="4" t="s">
        <v>2187</v>
      </c>
      <c r="S28" s="4" t="s">
        <v>2179</v>
      </c>
      <c r="T28" s="15">
        <v>18</v>
      </c>
      <c r="U28" s="15">
        <v>18</v>
      </c>
      <c r="V28" s="22">
        <v>1</v>
      </c>
      <c r="W28" s="22">
        <v>1</v>
      </c>
      <c r="X28" s="144"/>
      <c r="Y28" s="4" t="s">
        <v>2188</v>
      </c>
      <c r="Z28" s="4" t="s">
        <v>50</v>
      </c>
      <c r="AA28" s="4"/>
      <c r="AB28" s="28"/>
      <c r="AC28" s="308"/>
      <c r="AD28" s="308" t="b">
        <f t="shared" si="0"/>
        <v>0</v>
      </c>
      <c r="AE28" s="308" t="b">
        <f t="shared" si="1"/>
        <v>0</v>
      </c>
    </row>
    <row r="29" s="378" customFormat="1" ht="60" hidden="1" spans="1:31">
      <c r="A29" s="29">
        <v>27</v>
      </c>
      <c r="B29" s="28" t="s">
        <v>34</v>
      </c>
      <c r="C29" s="28" t="s">
        <v>35</v>
      </c>
      <c r="D29" s="28" t="s">
        <v>228</v>
      </c>
      <c r="E29" s="28" t="s">
        <v>275</v>
      </c>
      <c r="F29" s="28" t="s">
        <v>292</v>
      </c>
      <c r="G29" s="497" t="s">
        <v>2185</v>
      </c>
      <c r="H29" s="497" t="s">
        <v>2189</v>
      </c>
      <c r="I29" s="28">
        <v>9</v>
      </c>
      <c r="J29" s="501">
        <v>45047</v>
      </c>
      <c r="K29" s="502" t="s">
        <v>304</v>
      </c>
      <c r="L29" s="29" t="s">
        <v>42</v>
      </c>
      <c r="M29" s="28" t="s">
        <v>43</v>
      </c>
      <c r="N29" s="29" t="s">
        <v>44</v>
      </c>
      <c r="O29" s="29" t="s">
        <v>278</v>
      </c>
      <c r="P29" s="29" t="s">
        <v>46</v>
      </c>
      <c r="Q29" s="28">
        <v>9</v>
      </c>
      <c r="R29" s="4" t="s">
        <v>2187</v>
      </c>
      <c r="S29" s="4" t="s">
        <v>2179</v>
      </c>
      <c r="T29" s="15">
        <v>9</v>
      </c>
      <c r="U29" s="15">
        <v>9</v>
      </c>
      <c r="V29" s="22">
        <v>1</v>
      </c>
      <c r="W29" s="22">
        <v>1</v>
      </c>
      <c r="X29" s="144"/>
      <c r="Y29" s="4" t="s">
        <v>2188</v>
      </c>
      <c r="Z29" s="4" t="s">
        <v>50</v>
      </c>
      <c r="AA29" s="4"/>
      <c r="AB29" s="28"/>
      <c r="AC29" s="308"/>
      <c r="AD29" s="308" t="b">
        <f t="shared" si="0"/>
        <v>0</v>
      </c>
      <c r="AE29" s="308" t="b">
        <f t="shared" si="1"/>
        <v>0</v>
      </c>
    </row>
    <row r="30" s="378" customFormat="1" ht="36" hidden="1" spans="1:31">
      <c r="A30" s="29">
        <v>28</v>
      </c>
      <c r="B30" s="28" t="s">
        <v>34</v>
      </c>
      <c r="C30" s="28" t="s">
        <v>35</v>
      </c>
      <c r="D30" s="28" t="s">
        <v>228</v>
      </c>
      <c r="E30" s="28" t="s">
        <v>275</v>
      </c>
      <c r="F30" s="497" t="s">
        <v>287</v>
      </c>
      <c r="G30" s="497" t="s">
        <v>2190</v>
      </c>
      <c r="H30" s="497" t="s">
        <v>2190</v>
      </c>
      <c r="I30" s="28">
        <v>5</v>
      </c>
      <c r="J30" s="501">
        <v>45047</v>
      </c>
      <c r="K30" s="502" t="s">
        <v>304</v>
      </c>
      <c r="L30" s="29" t="s">
        <v>42</v>
      </c>
      <c r="M30" s="28" t="s">
        <v>43</v>
      </c>
      <c r="N30" s="29" t="s">
        <v>44</v>
      </c>
      <c r="O30" s="29" t="s">
        <v>278</v>
      </c>
      <c r="P30" s="29" t="s">
        <v>46</v>
      </c>
      <c r="Q30" s="28">
        <v>5</v>
      </c>
      <c r="R30" s="4" t="s">
        <v>2187</v>
      </c>
      <c r="S30" s="4" t="s">
        <v>2179</v>
      </c>
      <c r="T30" s="15">
        <v>5</v>
      </c>
      <c r="U30" s="15">
        <v>5</v>
      </c>
      <c r="V30" s="22">
        <v>1</v>
      </c>
      <c r="W30" s="22">
        <v>1</v>
      </c>
      <c r="X30" s="144"/>
      <c r="Y30" s="4" t="s">
        <v>2188</v>
      </c>
      <c r="Z30" s="4" t="s">
        <v>50</v>
      </c>
      <c r="AA30" s="4"/>
      <c r="AB30" s="28"/>
      <c r="AC30" s="308"/>
      <c r="AD30" s="308" t="b">
        <f t="shared" si="0"/>
        <v>0</v>
      </c>
      <c r="AE30" s="308" t="b">
        <f t="shared" si="1"/>
        <v>0</v>
      </c>
    </row>
    <row r="31" s="378" customFormat="1" ht="36" hidden="1" spans="1:31">
      <c r="A31" s="29">
        <v>29</v>
      </c>
      <c r="B31" s="28" t="s">
        <v>34</v>
      </c>
      <c r="C31" s="28" t="s">
        <v>35</v>
      </c>
      <c r="D31" s="28" t="s">
        <v>228</v>
      </c>
      <c r="E31" s="28" t="s">
        <v>275</v>
      </c>
      <c r="F31" s="497" t="s">
        <v>300</v>
      </c>
      <c r="G31" s="497" t="s">
        <v>2190</v>
      </c>
      <c r="H31" s="497" t="s">
        <v>2190</v>
      </c>
      <c r="I31" s="28">
        <v>5</v>
      </c>
      <c r="J31" s="501">
        <v>45047</v>
      </c>
      <c r="K31" s="502" t="s">
        <v>304</v>
      </c>
      <c r="L31" s="29" t="s">
        <v>42</v>
      </c>
      <c r="M31" s="28" t="s">
        <v>43</v>
      </c>
      <c r="N31" s="29" t="s">
        <v>44</v>
      </c>
      <c r="O31" s="29" t="s">
        <v>278</v>
      </c>
      <c r="P31" s="29" t="s">
        <v>46</v>
      </c>
      <c r="Q31" s="28">
        <v>5</v>
      </c>
      <c r="R31" s="4" t="s">
        <v>2187</v>
      </c>
      <c r="S31" s="4" t="s">
        <v>2179</v>
      </c>
      <c r="T31" s="15">
        <v>5</v>
      </c>
      <c r="U31" s="15">
        <v>5</v>
      </c>
      <c r="V31" s="22">
        <v>1</v>
      </c>
      <c r="W31" s="22">
        <v>1</v>
      </c>
      <c r="X31" s="144"/>
      <c r="Y31" s="4" t="s">
        <v>2188</v>
      </c>
      <c r="Z31" s="4" t="s">
        <v>50</v>
      </c>
      <c r="AA31" s="4"/>
      <c r="AB31" s="28"/>
      <c r="AC31" s="308"/>
      <c r="AD31" s="308" t="b">
        <f t="shared" si="0"/>
        <v>0</v>
      </c>
      <c r="AE31" s="308" t="b">
        <f t="shared" si="1"/>
        <v>0</v>
      </c>
    </row>
    <row r="32" s="378" customFormat="1" ht="24" spans="1:31">
      <c r="A32" s="29">
        <v>30</v>
      </c>
      <c r="B32" s="28" t="s">
        <v>34</v>
      </c>
      <c r="C32" s="28" t="s">
        <v>35</v>
      </c>
      <c r="D32" s="28" t="s">
        <v>228</v>
      </c>
      <c r="E32" s="28" t="s">
        <v>108</v>
      </c>
      <c r="F32" s="498" t="s">
        <v>2191</v>
      </c>
      <c r="G32" s="497" t="s">
        <v>2176</v>
      </c>
      <c r="H32" s="497" t="s">
        <v>2176</v>
      </c>
      <c r="I32" s="28">
        <v>1</v>
      </c>
      <c r="J32" s="501">
        <v>45047</v>
      </c>
      <c r="K32" s="502" t="s">
        <v>304</v>
      </c>
      <c r="L32" s="29" t="s">
        <v>42</v>
      </c>
      <c r="M32" s="28" t="s">
        <v>43</v>
      </c>
      <c r="N32" s="29" t="s">
        <v>44</v>
      </c>
      <c r="O32" s="29" t="s">
        <v>266</v>
      </c>
      <c r="P32" s="29" t="s">
        <v>46</v>
      </c>
      <c r="Q32" s="28">
        <v>1</v>
      </c>
      <c r="R32" s="4" t="str">
        <f>IFERROR(VLOOKUP("*"&amp;$F32&amp;"*",接地电阻!$A:$AS,20,FALSE),IFERROR(VLOOKUP("*"&amp;$F32&amp;"*",接地电阻!$B:$AS,19,FALSE),"无"))</f>
        <v>无</v>
      </c>
      <c r="S32" s="4" t="str">
        <f>IFERROR(VLOOKUP("*"&amp;$F32&amp;"*",接地电阻!$A:$AS,21,FALSE),IFERROR(VLOOKUP("*"&amp;$F32&amp;"*",接地电阻!$B:$AS,20,FALSE),"无"))</f>
        <v>无</v>
      </c>
      <c r="T32" s="15" t="str">
        <f>IF(OR(S32=0,S32="无"),"",Q32)</f>
        <v/>
      </c>
      <c r="U32" s="15" t="str">
        <f>T32</f>
        <v/>
      </c>
      <c r="V32" s="22" t="str">
        <f>IFERROR(IF(T32/Q32&gt;0,T32/Q32,""),"")</f>
        <v/>
      </c>
      <c r="W32" s="22" t="str">
        <f>IFERROR(U32/T32,"")</f>
        <v/>
      </c>
      <c r="X32" s="144"/>
      <c r="Y32" s="4" t="str">
        <f>IFERROR(VLOOKUP("*"&amp;$F32&amp;"*",接地电阻!$A:$AS,5,FALSE),IFERROR(VLOOKUP("*"&amp;$F32&amp;"*",接地电阻!$B:$AS,4,FALSE),"无"))</f>
        <v>无</v>
      </c>
      <c r="Z32" s="4" t="str">
        <f>IFERROR(VLOOKUP("*"&amp;$F32&amp;"*",接地电阻!$A:$AS,3,FALSE),IFERROR(VLOOKUP("*"&amp;$F32&amp;"*",接地电阻!$B:$AS,2,FALSE),"无"))</f>
        <v>无</v>
      </c>
      <c r="AA32" s="4"/>
      <c r="AB32" s="28"/>
      <c r="AC32" s="144" t="s">
        <v>2192</v>
      </c>
      <c r="AD32" s="308" t="b">
        <f t="shared" si="0"/>
        <v>0</v>
      </c>
      <c r="AE32" s="308" t="b">
        <f t="shared" si="1"/>
        <v>0</v>
      </c>
    </row>
    <row r="33" s="378" customFormat="1" ht="36" spans="1:31">
      <c r="A33" s="29">
        <v>31</v>
      </c>
      <c r="B33" s="28" t="s">
        <v>34</v>
      </c>
      <c r="C33" s="28" t="s">
        <v>35</v>
      </c>
      <c r="D33" s="28" t="s">
        <v>228</v>
      </c>
      <c r="E33" s="28" t="s">
        <v>153</v>
      </c>
      <c r="F33" s="498" t="s">
        <v>2193</v>
      </c>
      <c r="G33" s="497" t="s">
        <v>2176</v>
      </c>
      <c r="H33" s="497" t="s">
        <v>2176</v>
      </c>
      <c r="I33" s="28">
        <v>1</v>
      </c>
      <c r="J33" s="501">
        <v>45047</v>
      </c>
      <c r="K33" s="502" t="s">
        <v>304</v>
      </c>
      <c r="L33" s="29" t="s">
        <v>42</v>
      </c>
      <c r="M33" s="28" t="s">
        <v>43</v>
      </c>
      <c r="N33" s="29" t="s">
        <v>44</v>
      </c>
      <c r="O33" s="29" t="s">
        <v>266</v>
      </c>
      <c r="P33" s="29" t="s">
        <v>46</v>
      </c>
      <c r="Q33" s="28">
        <v>1</v>
      </c>
      <c r="R33" s="4" t="str">
        <f>IFERROR(VLOOKUP("*"&amp;$F33&amp;"*",接地电阻!$A:$AS,20,FALSE),IFERROR(VLOOKUP("*"&amp;$F33&amp;"*",接地电阻!$B:$AS,19,FALSE),"无"))</f>
        <v>无</v>
      </c>
      <c r="S33" s="4" t="str">
        <f>IFERROR(VLOOKUP("*"&amp;$F33&amp;"*",接地电阻!$A:$AS,21,FALSE),IFERROR(VLOOKUP("*"&amp;$F33&amp;"*",接地电阻!$B:$AS,20,FALSE),"无"))</f>
        <v>无</v>
      </c>
      <c r="T33" s="15" t="str">
        <f>IF(OR(S33=0,S33="无"),"",Q33)</f>
        <v/>
      </c>
      <c r="U33" s="15" t="str">
        <f>T33</f>
        <v/>
      </c>
      <c r="V33" s="22" t="str">
        <f>IFERROR(IF(T33/Q33&gt;0,T33/Q33,""),"")</f>
        <v/>
      </c>
      <c r="W33" s="22" t="str">
        <f>IFERROR(U33/T33,"")</f>
        <v/>
      </c>
      <c r="X33" s="144"/>
      <c r="Y33" s="4" t="str">
        <f>IFERROR(VLOOKUP("*"&amp;$F33&amp;"*",接地电阻!$A:$AS,5,FALSE),IFERROR(VLOOKUP("*"&amp;$F33&amp;"*",接地电阻!$B:$AS,4,FALSE),"无"))</f>
        <v>无</v>
      </c>
      <c r="Z33" s="4" t="str">
        <f>IFERROR(VLOOKUP("*"&amp;$F33&amp;"*",接地电阻!$A:$AS,3,FALSE),IFERROR(VLOOKUP("*"&amp;$F33&amp;"*",接地电阻!$B:$AS,2,FALSE),"无"))</f>
        <v>无</v>
      </c>
      <c r="AA33" s="4"/>
      <c r="AB33" s="28"/>
      <c r="AC33" s="144" t="s">
        <v>2192</v>
      </c>
      <c r="AD33" s="308" t="b">
        <f t="shared" si="0"/>
        <v>0</v>
      </c>
      <c r="AE33" s="308" t="b">
        <f t="shared" si="1"/>
        <v>0</v>
      </c>
    </row>
    <row r="34" s="490" customFormat="1" ht="24" hidden="1" spans="1:31">
      <c r="A34" s="33">
        <v>32</v>
      </c>
      <c r="B34" s="39" t="s">
        <v>34</v>
      </c>
      <c r="C34" s="39" t="s">
        <v>35</v>
      </c>
      <c r="D34" s="39" t="s">
        <v>228</v>
      </c>
      <c r="E34" s="39" t="s">
        <v>108</v>
      </c>
      <c r="F34" s="499" t="s">
        <v>2194</v>
      </c>
      <c r="G34" s="499" t="s">
        <v>2195</v>
      </c>
      <c r="H34" s="499" t="s">
        <v>2195</v>
      </c>
      <c r="I34" s="39">
        <v>17</v>
      </c>
      <c r="J34" s="503">
        <v>45200</v>
      </c>
      <c r="K34" s="504" t="s">
        <v>189</v>
      </c>
      <c r="L34" s="33" t="s">
        <v>42</v>
      </c>
      <c r="M34" s="39" t="s">
        <v>43</v>
      </c>
      <c r="N34" s="33" t="s">
        <v>44</v>
      </c>
      <c r="O34" s="33" t="s">
        <v>2196</v>
      </c>
      <c r="P34" s="33" t="s">
        <v>46</v>
      </c>
      <c r="Q34" s="39">
        <v>17</v>
      </c>
      <c r="R34" s="32" t="s">
        <v>2197</v>
      </c>
      <c r="S34" s="32" t="s">
        <v>2198</v>
      </c>
      <c r="T34" s="43">
        <v>17</v>
      </c>
      <c r="U34" s="43">
        <v>17</v>
      </c>
      <c r="V34" s="44">
        <v>1</v>
      </c>
      <c r="W34" s="44">
        <v>1</v>
      </c>
      <c r="X34" s="509"/>
      <c r="Y34" s="32" t="s">
        <v>2199</v>
      </c>
      <c r="Z34" s="32" t="s">
        <v>50</v>
      </c>
      <c r="AA34" s="32"/>
      <c r="AB34" s="39"/>
      <c r="AC34" s="320"/>
      <c r="AD34" s="320" t="b">
        <f t="shared" si="0"/>
        <v>0</v>
      </c>
      <c r="AE34" s="320" t="b">
        <f t="shared" si="1"/>
        <v>0</v>
      </c>
    </row>
    <row r="35" s="490" customFormat="1" ht="36" hidden="1" spans="1:31">
      <c r="A35" s="33">
        <v>33</v>
      </c>
      <c r="B35" s="39" t="s">
        <v>34</v>
      </c>
      <c r="C35" s="39" t="s">
        <v>35</v>
      </c>
      <c r="D35" s="39" t="s">
        <v>228</v>
      </c>
      <c r="E35" s="39" t="s">
        <v>108</v>
      </c>
      <c r="F35" s="499" t="s">
        <v>2200</v>
      </c>
      <c r="G35" s="499" t="s">
        <v>2201</v>
      </c>
      <c r="H35" s="499" t="s">
        <v>2201</v>
      </c>
      <c r="I35" s="39">
        <v>21</v>
      </c>
      <c r="J35" s="503">
        <v>45200</v>
      </c>
      <c r="K35" s="504" t="s">
        <v>189</v>
      </c>
      <c r="L35" s="33" t="s">
        <v>42</v>
      </c>
      <c r="M35" s="39" t="s">
        <v>43</v>
      </c>
      <c r="N35" s="33" t="s">
        <v>44</v>
      </c>
      <c r="O35" s="33" t="s">
        <v>2196</v>
      </c>
      <c r="P35" s="33" t="s">
        <v>46</v>
      </c>
      <c r="Q35" s="39">
        <v>21</v>
      </c>
      <c r="R35" s="32" t="s">
        <v>2202</v>
      </c>
      <c r="S35" s="32" t="s">
        <v>2203</v>
      </c>
      <c r="T35" s="43">
        <v>21</v>
      </c>
      <c r="U35" s="43">
        <v>21</v>
      </c>
      <c r="V35" s="44">
        <v>1</v>
      </c>
      <c r="W35" s="44">
        <v>1</v>
      </c>
      <c r="X35" s="509"/>
      <c r="Y35" s="32" t="s">
        <v>2204</v>
      </c>
      <c r="Z35" s="32" t="s">
        <v>50</v>
      </c>
      <c r="AA35" s="32"/>
      <c r="AB35" s="39"/>
      <c r="AC35" s="320"/>
      <c r="AD35" s="320" t="b">
        <f t="shared" si="0"/>
        <v>0</v>
      </c>
      <c r="AE35" s="320" t="b">
        <f t="shared" si="1"/>
        <v>0</v>
      </c>
    </row>
    <row r="36" s="378" customFormat="1" ht="60" hidden="1" spans="1:31">
      <c r="A36" s="29">
        <v>34</v>
      </c>
      <c r="B36" s="28" t="s">
        <v>34</v>
      </c>
      <c r="C36" s="28" t="s">
        <v>35</v>
      </c>
      <c r="D36" s="28" t="s">
        <v>82</v>
      </c>
      <c r="E36" s="28" t="s">
        <v>108</v>
      </c>
      <c r="F36" s="497" t="s">
        <v>2205</v>
      </c>
      <c r="G36" s="497" t="s">
        <v>2206</v>
      </c>
      <c r="H36" s="497" t="s">
        <v>2207</v>
      </c>
      <c r="I36" s="28">
        <v>23</v>
      </c>
      <c r="J36" s="501">
        <v>45231</v>
      </c>
      <c r="K36" s="502" t="s">
        <v>632</v>
      </c>
      <c r="L36" s="29" t="s">
        <v>42</v>
      </c>
      <c r="M36" s="28" t="s">
        <v>43</v>
      </c>
      <c r="N36" s="29" t="s">
        <v>44</v>
      </c>
      <c r="O36" s="29" t="s">
        <v>156</v>
      </c>
      <c r="P36" s="29" t="s">
        <v>46</v>
      </c>
      <c r="Q36" s="28">
        <v>23</v>
      </c>
      <c r="R36" s="4" t="s">
        <v>2160</v>
      </c>
      <c r="S36" s="4" t="s">
        <v>2161</v>
      </c>
      <c r="T36" s="15">
        <v>23</v>
      </c>
      <c r="U36" s="15">
        <v>23</v>
      </c>
      <c r="V36" s="22">
        <v>1</v>
      </c>
      <c r="W36" s="22">
        <v>1</v>
      </c>
      <c r="X36" s="144"/>
      <c r="Y36" s="4" t="s">
        <v>2162</v>
      </c>
      <c r="Z36" s="4" t="s">
        <v>50</v>
      </c>
      <c r="AA36" s="4"/>
      <c r="AB36" s="28"/>
      <c r="AC36" s="308"/>
      <c r="AD36" s="308" t="b">
        <f t="shared" si="0"/>
        <v>0</v>
      </c>
      <c r="AE36" s="308" t="b">
        <f t="shared" ref="AE36:AE67" si="2">IF(K36="2023年01月","2023年01月31日",IF(K36="2023年02月","2023年02月28日",IF(K36="2023年3月","2023年3月31日",IF(K36="2023年4月","2023年4月30日",IF(K36="2023年5月","2023年5月31日",IF(K36="2023年6月","2023年6月30日",IF(K36="2023年7月","2023年7月31日",IF(K36="2023年8月","2023年8月31日",IF(K36="2023年9月","2023年9月30日",IF(K36="2023年10月","2023年10月31日",IF(K36="2023年11月","2023年11月30日",IF(K36="2023年12月","2023年12月31日"))))))))))))</f>
        <v>0</v>
      </c>
    </row>
    <row r="37" s="378" customFormat="1" ht="60" hidden="1" spans="1:31">
      <c r="A37" s="29">
        <v>35</v>
      </c>
      <c r="B37" s="28" t="s">
        <v>34</v>
      </c>
      <c r="C37" s="28" t="s">
        <v>35</v>
      </c>
      <c r="D37" s="28" t="s">
        <v>82</v>
      </c>
      <c r="E37" s="28" t="s">
        <v>108</v>
      </c>
      <c r="F37" s="497" t="s">
        <v>2208</v>
      </c>
      <c r="G37" s="497" t="s">
        <v>2206</v>
      </c>
      <c r="H37" s="497" t="s">
        <v>2207</v>
      </c>
      <c r="I37" s="28">
        <v>23</v>
      </c>
      <c r="J37" s="501">
        <v>45231</v>
      </c>
      <c r="K37" s="502" t="s">
        <v>632</v>
      </c>
      <c r="L37" s="29" t="s">
        <v>42</v>
      </c>
      <c r="M37" s="28" t="s">
        <v>43</v>
      </c>
      <c r="N37" s="29" t="s">
        <v>44</v>
      </c>
      <c r="O37" s="29" t="s">
        <v>156</v>
      </c>
      <c r="P37" s="29" t="s">
        <v>46</v>
      </c>
      <c r="Q37" s="28">
        <v>23</v>
      </c>
      <c r="R37" s="4" t="s">
        <v>2160</v>
      </c>
      <c r="S37" s="4" t="s">
        <v>2161</v>
      </c>
      <c r="T37" s="15">
        <v>23</v>
      </c>
      <c r="U37" s="15">
        <v>23</v>
      </c>
      <c r="V37" s="22">
        <v>1</v>
      </c>
      <c r="W37" s="22">
        <v>1</v>
      </c>
      <c r="X37" s="144"/>
      <c r="Y37" s="4" t="s">
        <v>2162</v>
      </c>
      <c r="Z37" s="4" t="s">
        <v>50</v>
      </c>
      <c r="AA37" s="4"/>
      <c r="AB37" s="28"/>
      <c r="AC37" s="308"/>
      <c r="AD37" s="308" t="b">
        <f t="shared" si="0"/>
        <v>0</v>
      </c>
      <c r="AE37" s="308" t="b">
        <f t="shared" si="2"/>
        <v>0</v>
      </c>
    </row>
    <row r="38" s="378" customFormat="1" ht="36" hidden="1" spans="1:31">
      <c r="A38" s="29">
        <v>36</v>
      </c>
      <c r="B38" s="28" t="s">
        <v>34</v>
      </c>
      <c r="C38" s="28" t="s">
        <v>35</v>
      </c>
      <c r="D38" s="28" t="s">
        <v>82</v>
      </c>
      <c r="E38" s="28" t="s">
        <v>2209</v>
      </c>
      <c r="F38" s="28" t="s">
        <v>367</v>
      </c>
      <c r="G38" s="28" t="s">
        <v>2210</v>
      </c>
      <c r="H38" s="28" t="s">
        <v>2210</v>
      </c>
      <c r="I38" s="28">
        <v>6</v>
      </c>
      <c r="J38" s="501">
        <v>44986</v>
      </c>
      <c r="K38" s="502" t="s">
        <v>41</v>
      </c>
      <c r="L38" s="28" t="s">
        <v>42</v>
      </c>
      <c r="M38" s="28" t="s">
        <v>43</v>
      </c>
      <c r="N38" s="28" t="s">
        <v>305</v>
      </c>
      <c r="O38" s="28" t="s">
        <v>328</v>
      </c>
      <c r="P38" s="28" t="s">
        <v>307</v>
      </c>
      <c r="Q38" s="28">
        <v>6</v>
      </c>
      <c r="R38" s="4" t="s">
        <v>2211</v>
      </c>
      <c r="S38" s="4" t="s">
        <v>2212</v>
      </c>
      <c r="T38" s="15">
        <v>6</v>
      </c>
      <c r="U38" s="15">
        <v>6</v>
      </c>
      <c r="V38" s="22">
        <v>1</v>
      </c>
      <c r="W38" s="22">
        <v>1</v>
      </c>
      <c r="X38" s="144"/>
      <c r="Y38" s="4" t="s">
        <v>2213</v>
      </c>
      <c r="Z38" s="4" t="s">
        <v>50</v>
      </c>
      <c r="AA38" s="4"/>
      <c r="AB38" s="28"/>
      <c r="AC38" s="308"/>
      <c r="AD38" s="308" t="b">
        <f t="shared" si="0"/>
        <v>0</v>
      </c>
      <c r="AE38" s="308" t="b">
        <f t="shared" si="2"/>
        <v>0</v>
      </c>
    </row>
    <row r="39" s="378" customFormat="1" ht="60" hidden="1" spans="1:31">
      <c r="A39" s="29">
        <v>37</v>
      </c>
      <c r="B39" s="28" t="s">
        <v>34</v>
      </c>
      <c r="C39" s="28" t="s">
        <v>35</v>
      </c>
      <c r="D39" s="28" t="s">
        <v>82</v>
      </c>
      <c r="E39" s="28" t="s">
        <v>2209</v>
      </c>
      <c r="F39" s="28" t="s">
        <v>326</v>
      </c>
      <c r="G39" s="28" t="s">
        <v>2214</v>
      </c>
      <c r="H39" s="28" t="s">
        <v>2210</v>
      </c>
      <c r="I39" s="28">
        <v>6</v>
      </c>
      <c r="J39" s="501">
        <v>44986</v>
      </c>
      <c r="K39" s="502" t="s">
        <v>41</v>
      </c>
      <c r="L39" s="28" t="s">
        <v>42</v>
      </c>
      <c r="M39" s="28" t="s">
        <v>43</v>
      </c>
      <c r="N39" s="28" t="s">
        <v>305</v>
      </c>
      <c r="O39" s="28" t="s">
        <v>328</v>
      </c>
      <c r="P39" s="28" t="s">
        <v>307</v>
      </c>
      <c r="Q39" s="28">
        <v>6</v>
      </c>
      <c r="R39" s="4" t="s">
        <v>2211</v>
      </c>
      <c r="S39" s="4" t="s">
        <v>2212</v>
      </c>
      <c r="T39" s="15">
        <v>6</v>
      </c>
      <c r="U39" s="15">
        <v>6</v>
      </c>
      <c r="V39" s="22">
        <v>1</v>
      </c>
      <c r="W39" s="22">
        <v>1</v>
      </c>
      <c r="X39" s="144"/>
      <c r="Y39" s="4" t="s">
        <v>2213</v>
      </c>
      <c r="Z39" s="4" t="s">
        <v>50</v>
      </c>
      <c r="AA39" s="4"/>
      <c r="AB39" s="28"/>
      <c r="AC39" s="308"/>
      <c r="AD39" s="308" t="b">
        <f t="shared" si="0"/>
        <v>0</v>
      </c>
      <c r="AE39" s="308" t="b">
        <f t="shared" si="2"/>
        <v>0</v>
      </c>
    </row>
    <row r="40" s="378" customFormat="1" ht="60" hidden="1" spans="1:31">
      <c r="A40" s="29">
        <v>38</v>
      </c>
      <c r="B40" s="28" t="s">
        <v>34</v>
      </c>
      <c r="C40" s="28" t="s">
        <v>35</v>
      </c>
      <c r="D40" s="28" t="s">
        <v>82</v>
      </c>
      <c r="E40" s="28" t="s">
        <v>2209</v>
      </c>
      <c r="F40" s="28" t="s">
        <v>361</v>
      </c>
      <c r="G40" s="28" t="s">
        <v>2215</v>
      </c>
      <c r="H40" s="28" t="s">
        <v>2216</v>
      </c>
      <c r="I40" s="28">
        <v>31</v>
      </c>
      <c r="J40" s="501">
        <v>44986</v>
      </c>
      <c r="K40" s="502" t="s">
        <v>41</v>
      </c>
      <c r="L40" s="29" t="s">
        <v>42</v>
      </c>
      <c r="M40" s="28" t="s">
        <v>43</v>
      </c>
      <c r="N40" s="28" t="s">
        <v>305</v>
      </c>
      <c r="O40" s="28" t="s">
        <v>323</v>
      </c>
      <c r="P40" s="28" t="s">
        <v>307</v>
      </c>
      <c r="Q40" s="28">
        <v>31</v>
      </c>
      <c r="R40" s="4" t="s">
        <v>2217</v>
      </c>
      <c r="S40" s="4" t="s">
        <v>2218</v>
      </c>
      <c r="T40" s="15">
        <v>31</v>
      </c>
      <c r="U40" s="15">
        <v>31</v>
      </c>
      <c r="V40" s="22">
        <v>1</v>
      </c>
      <c r="W40" s="22">
        <v>1</v>
      </c>
      <c r="X40" s="144"/>
      <c r="Y40" s="4" t="s">
        <v>2219</v>
      </c>
      <c r="Z40" s="4" t="s">
        <v>50</v>
      </c>
      <c r="AA40" s="4"/>
      <c r="AB40" s="28"/>
      <c r="AC40" s="308"/>
      <c r="AD40" s="308" t="b">
        <f t="shared" si="0"/>
        <v>0</v>
      </c>
      <c r="AE40" s="308" t="b">
        <f t="shared" si="2"/>
        <v>0</v>
      </c>
    </row>
    <row r="41" s="378" customFormat="1" ht="60" hidden="1" spans="1:31">
      <c r="A41" s="29">
        <v>39</v>
      </c>
      <c r="B41" s="28" t="s">
        <v>34</v>
      </c>
      <c r="C41" s="28" t="s">
        <v>35</v>
      </c>
      <c r="D41" s="28" t="s">
        <v>82</v>
      </c>
      <c r="E41" s="28" t="s">
        <v>2209</v>
      </c>
      <c r="F41" s="28" t="s">
        <v>321</v>
      </c>
      <c r="G41" s="28" t="s">
        <v>2220</v>
      </c>
      <c r="H41" s="28" t="s">
        <v>2216</v>
      </c>
      <c r="I41" s="28">
        <v>31</v>
      </c>
      <c r="J41" s="501">
        <v>44986</v>
      </c>
      <c r="K41" s="502" t="s">
        <v>41</v>
      </c>
      <c r="L41" s="29" t="s">
        <v>42</v>
      </c>
      <c r="M41" s="28" t="s">
        <v>43</v>
      </c>
      <c r="N41" s="28" t="s">
        <v>305</v>
      </c>
      <c r="O41" s="28" t="s">
        <v>323</v>
      </c>
      <c r="P41" s="28" t="s">
        <v>307</v>
      </c>
      <c r="Q41" s="28">
        <v>31</v>
      </c>
      <c r="R41" s="4" t="s">
        <v>2217</v>
      </c>
      <c r="S41" s="4" t="s">
        <v>2218</v>
      </c>
      <c r="T41" s="15">
        <v>31</v>
      </c>
      <c r="U41" s="15">
        <v>31</v>
      </c>
      <c r="V41" s="22">
        <v>1</v>
      </c>
      <c r="W41" s="22">
        <v>1</v>
      </c>
      <c r="X41" s="144"/>
      <c r="Y41" s="4" t="s">
        <v>2219</v>
      </c>
      <c r="Z41" s="4" t="s">
        <v>50</v>
      </c>
      <c r="AA41" s="4"/>
      <c r="AB41" s="28"/>
      <c r="AC41" s="308"/>
      <c r="AD41" s="308" t="b">
        <f t="shared" si="0"/>
        <v>0</v>
      </c>
      <c r="AE41" s="308" t="b">
        <f t="shared" si="2"/>
        <v>0</v>
      </c>
    </row>
    <row r="42" s="378" customFormat="1" ht="60" hidden="1" spans="1:31">
      <c r="A42" s="29">
        <v>40</v>
      </c>
      <c r="B42" s="28" t="s">
        <v>34</v>
      </c>
      <c r="C42" s="28" t="s">
        <v>35</v>
      </c>
      <c r="D42" s="28" t="s">
        <v>82</v>
      </c>
      <c r="E42" s="28" t="s">
        <v>690</v>
      </c>
      <c r="F42" s="28" t="s">
        <v>302</v>
      </c>
      <c r="G42" s="28" t="s">
        <v>2221</v>
      </c>
      <c r="H42" s="28" t="s">
        <v>2222</v>
      </c>
      <c r="I42" s="28">
        <v>66</v>
      </c>
      <c r="J42" s="501">
        <v>44986</v>
      </c>
      <c r="K42" s="502" t="s">
        <v>41</v>
      </c>
      <c r="L42" s="29" t="s">
        <v>42</v>
      </c>
      <c r="M42" s="28" t="s">
        <v>43</v>
      </c>
      <c r="N42" s="28" t="s">
        <v>305</v>
      </c>
      <c r="O42" s="29" t="s">
        <v>306</v>
      </c>
      <c r="P42" s="28" t="s">
        <v>307</v>
      </c>
      <c r="Q42" s="28">
        <v>66</v>
      </c>
      <c r="R42" s="4" t="s">
        <v>2217</v>
      </c>
      <c r="S42" s="4" t="s">
        <v>2218</v>
      </c>
      <c r="T42" s="15">
        <v>66</v>
      </c>
      <c r="U42" s="15">
        <v>66</v>
      </c>
      <c r="V42" s="22">
        <v>1</v>
      </c>
      <c r="W42" s="22">
        <v>1</v>
      </c>
      <c r="X42" s="144"/>
      <c r="Y42" s="4" t="s">
        <v>2219</v>
      </c>
      <c r="Z42" s="4" t="s">
        <v>50</v>
      </c>
      <c r="AA42" s="4"/>
      <c r="AB42" s="28"/>
      <c r="AC42" s="308"/>
      <c r="AD42" s="308" t="b">
        <f t="shared" si="0"/>
        <v>0</v>
      </c>
      <c r="AE42" s="308" t="b">
        <f t="shared" si="2"/>
        <v>0</v>
      </c>
    </row>
    <row r="43" s="378" customFormat="1" ht="60" hidden="1" spans="1:31">
      <c r="A43" s="29">
        <v>41</v>
      </c>
      <c r="B43" s="28" t="s">
        <v>34</v>
      </c>
      <c r="C43" s="28" t="s">
        <v>35</v>
      </c>
      <c r="D43" s="28" t="s">
        <v>82</v>
      </c>
      <c r="E43" s="28" t="s">
        <v>690</v>
      </c>
      <c r="F43" s="28" t="s">
        <v>314</v>
      </c>
      <c r="G43" s="28" t="s">
        <v>2221</v>
      </c>
      <c r="H43" s="28" t="s">
        <v>2222</v>
      </c>
      <c r="I43" s="28">
        <v>66</v>
      </c>
      <c r="J43" s="501">
        <v>44986</v>
      </c>
      <c r="K43" s="502" t="s">
        <v>41</v>
      </c>
      <c r="L43" s="29" t="s">
        <v>42</v>
      </c>
      <c r="M43" s="28" t="s">
        <v>43</v>
      </c>
      <c r="N43" s="28" t="s">
        <v>305</v>
      </c>
      <c r="O43" s="29" t="s">
        <v>306</v>
      </c>
      <c r="P43" s="28" t="s">
        <v>307</v>
      </c>
      <c r="Q43" s="28">
        <v>66</v>
      </c>
      <c r="R43" s="4" t="s">
        <v>2217</v>
      </c>
      <c r="S43" s="4" t="s">
        <v>2218</v>
      </c>
      <c r="T43" s="15">
        <v>66</v>
      </c>
      <c r="U43" s="15">
        <v>66</v>
      </c>
      <c r="V43" s="22">
        <v>1</v>
      </c>
      <c r="W43" s="22">
        <v>1</v>
      </c>
      <c r="X43" s="144"/>
      <c r="Y43" s="4" t="s">
        <v>2219</v>
      </c>
      <c r="Z43" s="4" t="s">
        <v>50</v>
      </c>
      <c r="AA43" s="4"/>
      <c r="AB43" s="28"/>
      <c r="AC43" s="308"/>
      <c r="AD43" s="308" t="b">
        <f t="shared" si="0"/>
        <v>0</v>
      </c>
      <c r="AE43" s="308" t="b">
        <f t="shared" si="2"/>
        <v>0</v>
      </c>
    </row>
    <row r="44" s="378" customFormat="1" ht="60" hidden="1" spans="1:31">
      <c r="A44" s="29">
        <v>42</v>
      </c>
      <c r="B44" s="28" t="s">
        <v>34</v>
      </c>
      <c r="C44" s="28" t="s">
        <v>35</v>
      </c>
      <c r="D44" s="28" t="s">
        <v>228</v>
      </c>
      <c r="E44" s="28" t="s">
        <v>258</v>
      </c>
      <c r="F44" s="28" t="s">
        <v>371</v>
      </c>
      <c r="G44" s="28" t="s">
        <v>2223</v>
      </c>
      <c r="H44" s="28" t="s">
        <v>2224</v>
      </c>
      <c r="I44" s="28">
        <v>30</v>
      </c>
      <c r="J44" s="501">
        <v>44986</v>
      </c>
      <c r="K44" s="502" t="s">
        <v>41</v>
      </c>
      <c r="L44" s="29" t="s">
        <v>42</v>
      </c>
      <c r="M44" s="28" t="s">
        <v>43</v>
      </c>
      <c r="N44" s="28" t="s">
        <v>305</v>
      </c>
      <c r="O44" s="29" t="s">
        <v>331</v>
      </c>
      <c r="P44" s="28" t="s">
        <v>307</v>
      </c>
      <c r="Q44" s="28">
        <v>30</v>
      </c>
      <c r="R44" s="4" t="s">
        <v>2225</v>
      </c>
      <c r="S44" s="4" t="s">
        <v>2226</v>
      </c>
      <c r="T44" s="15">
        <v>30</v>
      </c>
      <c r="U44" s="15">
        <v>30</v>
      </c>
      <c r="V44" s="22">
        <v>1</v>
      </c>
      <c r="W44" s="22">
        <v>1</v>
      </c>
      <c r="X44" s="144"/>
      <c r="Y44" s="4" t="s">
        <v>2227</v>
      </c>
      <c r="Z44" s="4" t="s">
        <v>50</v>
      </c>
      <c r="AA44" s="4" t="s">
        <v>1454</v>
      </c>
      <c r="AB44" s="28"/>
      <c r="AC44" s="308"/>
      <c r="AD44" s="308" t="b">
        <f t="shared" si="0"/>
        <v>0</v>
      </c>
      <c r="AE44" s="308" t="b">
        <f t="shared" si="2"/>
        <v>0</v>
      </c>
    </row>
    <row r="45" s="378" customFormat="1" ht="60" hidden="1" spans="1:31">
      <c r="A45" s="29">
        <v>43</v>
      </c>
      <c r="B45" s="28" t="s">
        <v>34</v>
      </c>
      <c r="C45" s="28" t="s">
        <v>35</v>
      </c>
      <c r="D45" s="28" t="s">
        <v>228</v>
      </c>
      <c r="E45" s="28" t="s">
        <v>258</v>
      </c>
      <c r="F45" s="28" t="s">
        <v>329</v>
      </c>
      <c r="G45" s="28" t="s">
        <v>2228</v>
      </c>
      <c r="H45" s="28" t="s">
        <v>2229</v>
      </c>
      <c r="I45" s="28">
        <v>23</v>
      </c>
      <c r="J45" s="501">
        <v>44986</v>
      </c>
      <c r="K45" s="502" t="s">
        <v>41</v>
      </c>
      <c r="L45" s="29" t="s">
        <v>42</v>
      </c>
      <c r="M45" s="28" t="s">
        <v>43</v>
      </c>
      <c r="N45" s="28" t="s">
        <v>305</v>
      </c>
      <c r="O45" s="29" t="s">
        <v>331</v>
      </c>
      <c r="P45" s="28" t="s">
        <v>307</v>
      </c>
      <c r="Q45" s="28">
        <v>23</v>
      </c>
      <c r="R45" s="4" t="s">
        <v>2225</v>
      </c>
      <c r="S45" s="4" t="s">
        <v>2230</v>
      </c>
      <c r="T45" s="15">
        <v>23</v>
      </c>
      <c r="U45" s="15">
        <v>23</v>
      </c>
      <c r="V45" s="22">
        <v>1</v>
      </c>
      <c r="W45" s="22">
        <v>1</v>
      </c>
      <c r="X45" s="144"/>
      <c r="Y45" s="4" t="s">
        <v>2231</v>
      </c>
      <c r="Z45" s="4" t="s">
        <v>50</v>
      </c>
      <c r="AA45" s="4" t="s">
        <v>1454</v>
      </c>
      <c r="AB45" s="28"/>
      <c r="AC45" s="308"/>
      <c r="AD45" s="308" t="b">
        <f t="shared" si="0"/>
        <v>0</v>
      </c>
      <c r="AE45" s="308" t="b">
        <f t="shared" si="2"/>
        <v>0</v>
      </c>
    </row>
    <row r="46" s="378" customFormat="1" ht="60" hidden="1" spans="1:31">
      <c r="A46" s="29">
        <v>44</v>
      </c>
      <c r="B46" s="28" t="s">
        <v>34</v>
      </c>
      <c r="C46" s="28" t="s">
        <v>35</v>
      </c>
      <c r="D46" s="28" t="s">
        <v>228</v>
      </c>
      <c r="E46" s="28" t="s">
        <v>275</v>
      </c>
      <c r="F46" s="28" t="s">
        <v>379</v>
      </c>
      <c r="G46" s="28" t="s">
        <v>2232</v>
      </c>
      <c r="H46" s="28" t="s">
        <v>2232</v>
      </c>
      <c r="I46" s="28">
        <v>19</v>
      </c>
      <c r="J46" s="501">
        <v>44986</v>
      </c>
      <c r="K46" s="502" t="s">
        <v>41</v>
      </c>
      <c r="L46" s="29" t="s">
        <v>42</v>
      </c>
      <c r="M46" s="28" t="s">
        <v>43</v>
      </c>
      <c r="N46" s="28" t="s">
        <v>305</v>
      </c>
      <c r="O46" s="29" t="s">
        <v>331</v>
      </c>
      <c r="P46" s="28" t="s">
        <v>307</v>
      </c>
      <c r="Q46" s="28">
        <v>19</v>
      </c>
      <c r="R46" s="4" t="s">
        <v>2225</v>
      </c>
      <c r="S46" s="4" t="s">
        <v>2226</v>
      </c>
      <c r="T46" s="15">
        <v>19</v>
      </c>
      <c r="U46" s="15">
        <v>19</v>
      </c>
      <c r="V46" s="22">
        <v>1</v>
      </c>
      <c r="W46" s="22">
        <v>1</v>
      </c>
      <c r="X46" s="144"/>
      <c r="Y46" s="4" t="s">
        <v>2227</v>
      </c>
      <c r="Z46" s="4" t="s">
        <v>50</v>
      </c>
      <c r="AA46" s="4"/>
      <c r="AB46" s="28"/>
      <c r="AC46" s="308"/>
      <c r="AD46" s="308" t="b">
        <f t="shared" si="0"/>
        <v>0</v>
      </c>
      <c r="AE46" s="308" t="b">
        <f t="shared" si="2"/>
        <v>0</v>
      </c>
    </row>
    <row r="47" s="378" customFormat="1" ht="60" hidden="1" spans="1:31">
      <c r="A47" s="29">
        <v>45</v>
      </c>
      <c r="B47" s="28" t="s">
        <v>34</v>
      </c>
      <c r="C47" s="28" t="s">
        <v>35</v>
      </c>
      <c r="D47" s="28" t="s">
        <v>82</v>
      </c>
      <c r="E47" s="28" t="s">
        <v>108</v>
      </c>
      <c r="F47" s="28" t="s">
        <v>405</v>
      </c>
      <c r="G47" s="28" t="s">
        <v>2228</v>
      </c>
      <c r="H47" s="28" t="s">
        <v>2233</v>
      </c>
      <c r="I47" s="28">
        <v>54</v>
      </c>
      <c r="J47" s="501">
        <v>44986</v>
      </c>
      <c r="K47" s="502" t="s">
        <v>41</v>
      </c>
      <c r="L47" s="29" t="s">
        <v>42</v>
      </c>
      <c r="M47" s="28" t="s">
        <v>43</v>
      </c>
      <c r="N47" s="28" t="s">
        <v>305</v>
      </c>
      <c r="O47" s="29" t="s">
        <v>323</v>
      </c>
      <c r="P47" s="28" t="s">
        <v>307</v>
      </c>
      <c r="Q47" s="28">
        <v>54</v>
      </c>
      <c r="R47" s="4" t="s">
        <v>2234</v>
      </c>
      <c r="S47" s="4" t="s">
        <v>2235</v>
      </c>
      <c r="T47" s="15">
        <v>54</v>
      </c>
      <c r="U47" s="15">
        <v>54</v>
      </c>
      <c r="V47" s="22">
        <v>1</v>
      </c>
      <c r="W47" s="22">
        <v>1</v>
      </c>
      <c r="X47" s="144"/>
      <c r="Y47" s="4" t="s">
        <v>2236</v>
      </c>
      <c r="Z47" s="4" t="s">
        <v>50</v>
      </c>
      <c r="AA47" s="4" t="s">
        <v>1454</v>
      </c>
      <c r="AB47" s="28"/>
      <c r="AC47" s="308"/>
      <c r="AD47" s="308" t="b">
        <f t="shared" si="0"/>
        <v>0</v>
      </c>
      <c r="AE47" s="308" t="b">
        <f t="shared" si="2"/>
        <v>0</v>
      </c>
    </row>
    <row r="48" s="378" customFormat="1" ht="60" hidden="1" spans="1:31">
      <c r="A48" s="29">
        <v>46</v>
      </c>
      <c r="B48" s="28" t="s">
        <v>34</v>
      </c>
      <c r="C48" s="28" t="s">
        <v>35</v>
      </c>
      <c r="D48" s="28" t="s">
        <v>82</v>
      </c>
      <c r="E48" s="28" t="s">
        <v>108</v>
      </c>
      <c r="F48" s="28" t="s">
        <v>410</v>
      </c>
      <c r="G48" s="28" t="s">
        <v>2228</v>
      </c>
      <c r="H48" s="28" t="s">
        <v>2233</v>
      </c>
      <c r="I48" s="28">
        <v>54</v>
      </c>
      <c r="J48" s="501">
        <v>44986</v>
      </c>
      <c r="K48" s="502" t="s">
        <v>41</v>
      </c>
      <c r="L48" s="29" t="s">
        <v>42</v>
      </c>
      <c r="M48" s="28" t="s">
        <v>43</v>
      </c>
      <c r="N48" s="28" t="s">
        <v>305</v>
      </c>
      <c r="O48" s="29" t="s">
        <v>323</v>
      </c>
      <c r="P48" s="28" t="s">
        <v>307</v>
      </c>
      <c r="Q48" s="28">
        <v>54</v>
      </c>
      <c r="R48" s="4" t="s">
        <v>2234</v>
      </c>
      <c r="S48" s="4" t="s">
        <v>2235</v>
      </c>
      <c r="T48" s="15">
        <v>54</v>
      </c>
      <c r="U48" s="15">
        <v>54</v>
      </c>
      <c r="V48" s="22">
        <v>1</v>
      </c>
      <c r="W48" s="22">
        <v>1</v>
      </c>
      <c r="X48" s="144"/>
      <c r="Y48" s="4" t="s">
        <v>2236</v>
      </c>
      <c r="Z48" s="4" t="s">
        <v>50</v>
      </c>
      <c r="AA48" s="4" t="s">
        <v>1454</v>
      </c>
      <c r="AB48" s="28"/>
      <c r="AC48" s="308"/>
      <c r="AD48" s="308" t="b">
        <f t="shared" si="0"/>
        <v>0</v>
      </c>
      <c r="AE48" s="308" t="b">
        <f t="shared" si="2"/>
        <v>0</v>
      </c>
    </row>
    <row r="49" s="378" customFormat="1" ht="84" hidden="1" spans="1:31">
      <c r="A49" s="29">
        <v>47</v>
      </c>
      <c r="B49" s="28" t="s">
        <v>34</v>
      </c>
      <c r="C49" s="28" t="s">
        <v>35</v>
      </c>
      <c r="D49" s="28" t="s">
        <v>228</v>
      </c>
      <c r="E49" s="28" t="s">
        <v>337</v>
      </c>
      <c r="F49" s="28" t="s">
        <v>338</v>
      </c>
      <c r="G49" s="28" t="s">
        <v>2237</v>
      </c>
      <c r="H49" s="28" t="s">
        <v>2238</v>
      </c>
      <c r="I49" s="28">
        <v>6</v>
      </c>
      <c r="J49" s="501">
        <v>44986</v>
      </c>
      <c r="K49" s="502" t="s">
        <v>41</v>
      </c>
      <c r="L49" s="29" t="s">
        <v>42</v>
      </c>
      <c r="M49" s="28" t="s">
        <v>43</v>
      </c>
      <c r="N49" s="28" t="s">
        <v>305</v>
      </c>
      <c r="O49" s="29" t="s">
        <v>340</v>
      </c>
      <c r="P49" s="28" t="s">
        <v>307</v>
      </c>
      <c r="Q49" s="28">
        <v>6</v>
      </c>
      <c r="R49" s="4" t="s">
        <v>2211</v>
      </c>
      <c r="S49" s="4" t="s">
        <v>2212</v>
      </c>
      <c r="T49" s="15">
        <v>6</v>
      </c>
      <c r="U49" s="15">
        <v>6</v>
      </c>
      <c r="V49" s="22">
        <v>1</v>
      </c>
      <c r="W49" s="22">
        <v>1</v>
      </c>
      <c r="X49" s="144"/>
      <c r="Y49" s="4" t="s">
        <v>2213</v>
      </c>
      <c r="Z49" s="4" t="s">
        <v>50</v>
      </c>
      <c r="AA49" s="4" t="s">
        <v>1454</v>
      </c>
      <c r="AB49" s="28"/>
      <c r="AC49" s="308"/>
      <c r="AD49" s="308" t="b">
        <f t="shared" si="0"/>
        <v>0</v>
      </c>
      <c r="AE49" s="308" t="b">
        <f t="shared" si="2"/>
        <v>0</v>
      </c>
    </row>
    <row r="50" s="378" customFormat="1" ht="84" hidden="1" spans="1:31">
      <c r="A50" s="29">
        <v>48</v>
      </c>
      <c r="B50" s="28" t="s">
        <v>34</v>
      </c>
      <c r="C50" s="28" t="s">
        <v>35</v>
      </c>
      <c r="D50" s="28" t="s">
        <v>228</v>
      </c>
      <c r="E50" s="28" t="s">
        <v>337</v>
      </c>
      <c r="F50" s="28" t="s">
        <v>345</v>
      </c>
      <c r="G50" s="28" t="s">
        <v>2237</v>
      </c>
      <c r="H50" s="28" t="s">
        <v>2238</v>
      </c>
      <c r="I50" s="28">
        <v>6</v>
      </c>
      <c r="J50" s="501">
        <v>44986</v>
      </c>
      <c r="K50" s="502" t="s">
        <v>41</v>
      </c>
      <c r="L50" s="29" t="s">
        <v>42</v>
      </c>
      <c r="M50" s="28" t="s">
        <v>43</v>
      </c>
      <c r="N50" s="28" t="s">
        <v>305</v>
      </c>
      <c r="O50" s="29" t="s">
        <v>340</v>
      </c>
      <c r="P50" s="28" t="s">
        <v>307</v>
      </c>
      <c r="Q50" s="28">
        <v>6</v>
      </c>
      <c r="R50" s="4" t="s">
        <v>2211</v>
      </c>
      <c r="S50" s="4" t="s">
        <v>2212</v>
      </c>
      <c r="T50" s="15">
        <v>6</v>
      </c>
      <c r="U50" s="15">
        <v>6</v>
      </c>
      <c r="V50" s="22">
        <v>1</v>
      </c>
      <c r="W50" s="22">
        <v>1</v>
      </c>
      <c r="X50" s="144"/>
      <c r="Y50" s="4" t="s">
        <v>2213</v>
      </c>
      <c r="Z50" s="4" t="s">
        <v>50</v>
      </c>
      <c r="AA50" s="4" t="s">
        <v>1454</v>
      </c>
      <c r="AB50" s="28"/>
      <c r="AC50" s="308"/>
      <c r="AD50" s="308" t="b">
        <f t="shared" si="0"/>
        <v>0</v>
      </c>
      <c r="AE50" s="308" t="b">
        <f t="shared" si="2"/>
        <v>0</v>
      </c>
    </row>
    <row r="51" s="378" customFormat="1" ht="84" hidden="1" spans="1:31">
      <c r="A51" s="29">
        <v>49</v>
      </c>
      <c r="B51" s="28" t="s">
        <v>34</v>
      </c>
      <c r="C51" s="28" t="s">
        <v>35</v>
      </c>
      <c r="D51" s="28" t="s">
        <v>228</v>
      </c>
      <c r="E51" s="28" t="s">
        <v>37</v>
      </c>
      <c r="F51" s="28" t="s">
        <v>469</v>
      </c>
      <c r="G51" s="28" t="s">
        <v>2239</v>
      </c>
      <c r="H51" s="28" t="s">
        <v>2240</v>
      </c>
      <c r="I51" s="28">
        <v>22</v>
      </c>
      <c r="J51" s="501">
        <v>45017</v>
      </c>
      <c r="K51" s="502" t="s">
        <v>231</v>
      </c>
      <c r="L51" s="29" t="s">
        <v>42</v>
      </c>
      <c r="M51" s="28" t="s">
        <v>43</v>
      </c>
      <c r="N51" s="28" t="s">
        <v>305</v>
      </c>
      <c r="O51" s="29" t="s">
        <v>471</v>
      </c>
      <c r="P51" s="28" t="s">
        <v>307</v>
      </c>
      <c r="Q51" s="28">
        <v>22</v>
      </c>
      <c r="R51" s="4" t="s">
        <v>2241</v>
      </c>
      <c r="S51" s="4" t="s">
        <v>2242</v>
      </c>
      <c r="T51" s="15">
        <v>22</v>
      </c>
      <c r="U51" s="15">
        <v>22</v>
      </c>
      <c r="V51" s="22">
        <v>1</v>
      </c>
      <c r="W51" s="22">
        <v>1</v>
      </c>
      <c r="X51" s="144"/>
      <c r="Y51" s="4" t="s">
        <v>2243</v>
      </c>
      <c r="Z51" s="4" t="s">
        <v>50</v>
      </c>
      <c r="AA51" s="4"/>
      <c r="AB51" s="28"/>
      <c r="AC51" s="308"/>
      <c r="AD51" s="308" t="b">
        <f t="shared" si="0"/>
        <v>0</v>
      </c>
      <c r="AE51" s="308" t="b">
        <f t="shared" si="2"/>
        <v>0</v>
      </c>
    </row>
    <row r="52" s="378" customFormat="1" ht="60" hidden="1" spans="1:31">
      <c r="A52" s="29">
        <v>50</v>
      </c>
      <c r="B52" s="28" t="s">
        <v>34</v>
      </c>
      <c r="C52" s="28" t="s">
        <v>35</v>
      </c>
      <c r="D52" s="28" t="s">
        <v>228</v>
      </c>
      <c r="E52" s="28" t="s">
        <v>37</v>
      </c>
      <c r="F52" s="28" t="s">
        <v>476</v>
      </c>
      <c r="G52" s="28" t="s">
        <v>2244</v>
      </c>
      <c r="H52" s="28" t="s">
        <v>2245</v>
      </c>
      <c r="I52" s="28">
        <v>12</v>
      </c>
      <c r="J52" s="501">
        <v>45017</v>
      </c>
      <c r="K52" s="502" t="s">
        <v>231</v>
      </c>
      <c r="L52" s="29" t="s">
        <v>42</v>
      </c>
      <c r="M52" s="28" t="s">
        <v>43</v>
      </c>
      <c r="N52" s="28" t="s">
        <v>305</v>
      </c>
      <c r="O52" s="29" t="s">
        <v>471</v>
      </c>
      <c r="P52" s="28" t="s">
        <v>307</v>
      </c>
      <c r="Q52" s="28">
        <v>12</v>
      </c>
      <c r="R52" s="4" t="s">
        <v>2246</v>
      </c>
      <c r="S52" s="4" t="s">
        <v>2247</v>
      </c>
      <c r="T52" s="15">
        <v>12</v>
      </c>
      <c r="U52" s="15">
        <v>12</v>
      </c>
      <c r="V52" s="22">
        <v>1</v>
      </c>
      <c r="W52" s="22">
        <v>1</v>
      </c>
      <c r="X52" s="144"/>
      <c r="Y52" s="4" t="s">
        <v>2248</v>
      </c>
      <c r="Z52" s="4" t="s">
        <v>50</v>
      </c>
      <c r="AA52" s="4"/>
      <c r="AB52" s="28"/>
      <c r="AC52" s="308"/>
      <c r="AD52" s="308" t="b">
        <f t="shared" si="0"/>
        <v>0</v>
      </c>
      <c r="AE52" s="308" t="b">
        <f t="shared" si="2"/>
        <v>0</v>
      </c>
    </row>
    <row r="53" s="378" customFormat="1" ht="84" hidden="1" spans="1:31">
      <c r="A53" s="29">
        <v>51</v>
      </c>
      <c r="B53" s="28" t="s">
        <v>34</v>
      </c>
      <c r="C53" s="28" t="s">
        <v>35</v>
      </c>
      <c r="D53" s="28" t="s">
        <v>228</v>
      </c>
      <c r="E53" s="28" t="s">
        <v>37</v>
      </c>
      <c r="F53" s="28" t="s">
        <v>482</v>
      </c>
      <c r="G53" s="28" t="s">
        <v>2239</v>
      </c>
      <c r="H53" s="28" t="s">
        <v>2240</v>
      </c>
      <c r="I53" s="28">
        <v>22</v>
      </c>
      <c r="J53" s="501">
        <v>45017</v>
      </c>
      <c r="K53" s="502" t="s">
        <v>231</v>
      </c>
      <c r="L53" s="29" t="s">
        <v>42</v>
      </c>
      <c r="M53" s="28" t="s">
        <v>43</v>
      </c>
      <c r="N53" s="28" t="s">
        <v>305</v>
      </c>
      <c r="O53" s="29" t="s">
        <v>471</v>
      </c>
      <c r="P53" s="28" t="s">
        <v>307</v>
      </c>
      <c r="Q53" s="28">
        <v>22</v>
      </c>
      <c r="R53" s="4" t="s">
        <v>2241</v>
      </c>
      <c r="S53" s="4" t="s">
        <v>2242</v>
      </c>
      <c r="T53" s="15">
        <v>22</v>
      </c>
      <c r="U53" s="15">
        <v>22</v>
      </c>
      <c r="V53" s="22">
        <v>1</v>
      </c>
      <c r="W53" s="22">
        <v>1</v>
      </c>
      <c r="X53" s="144"/>
      <c r="Y53" s="4" t="s">
        <v>2243</v>
      </c>
      <c r="Z53" s="4" t="s">
        <v>50</v>
      </c>
      <c r="AA53" s="4"/>
      <c r="AB53" s="28"/>
      <c r="AC53" s="308"/>
      <c r="AD53" s="308" t="b">
        <f t="shared" si="0"/>
        <v>0</v>
      </c>
      <c r="AE53" s="308" t="b">
        <f t="shared" si="2"/>
        <v>0</v>
      </c>
    </row>
    <row r="54" s="378" customFormat="1" ht="60" hidden="1" spans="1:31">
      <c r="A54" s="29">
        <v>52</v>
      </c>
      <c r="B54" s="28" t="s">
        <v>34</v>
      </c>
      <c r="C54" s="28" t="s">
        <v>35</v>
      </c>
      <c r="D54" s="28" t="s">
        <v>228</v>
      </c>
      <c r="E54" s="28" t="s">
        <v>37</v>
      </c>
      <c r="F54" s="28" t="s">
        <v>484</v>
      </c>
      <c r="G54" s="28" t="s">
        <v>2244</v>
      </c>
      <c r="H54" s="28" t="s">
        <v>2245</v>
      </c>
      <c r="I54" s="28">
        <v>12</v>
      </c>
      <c r="J54" s="501">
        <v>45017</v>
      </c>
      <c r="K54" s="502" t="s">
        <v>231</v>
      </c>
      <c r="L54" s="29" t="s">
        <v>42</v>
      </c>
      <c r="M54" s="28" t="s">
        <v>43</v>
      </c>
      <c r="N54" s="28" t="s">
        <v>305</v>
      </c>
      <c r="O54" s="29" t="s">
        <v>471</v>
      </c>
      <c r="P54" s="28" t="s">
        <v>307</v>
      </c>
      <c r="Q54" s="28">
        <v>12</v>
      </c>
      <c r="R54" s="4" t="s">
        <v>2246</v>
      </c>
      <c r="S54" s="4" t="s">
        <v>2247</v>
      </c>
      <c r="T54" s="15">
        <v>12</v>
      </c>
      <c r="U54" s="15">
        <v>12</v>
      </c>
      <c r="V54" s="22">
        <v>1</v>
      </c>
      <c r="W54" s="22">
        <v>1</v>
      </c>
      <c r="X54" s="144"/>
      <c r="Y54" s="4" t="s">
        <v>2248</v>
      </c>
      <c r="Z54" s="4" t="s">
        <v>50</v>
      </c>
      <c r="AA54" s="4"/>
      <c r="AB54" s="28"/>
      <c r="AC54" s="308"/>
      <c r="AD54" s="308" t="b">
        <f t="shared" si="0"/>
        <v>0</v>
      </c>
      <c r="AE54" s="308" t="b">
        <f t="shared" si="2"/>
        <v>0</v>
      </c>
    </row>
    <row r="55" s="378" customFormat="1" ht="96" hidden="1" spans="1:31">
      <c r="A55" s="29">
        <v>53</v>
      </c>
      <c r="B55" s="28" t="s">
        <v>34</v>
      </c>
      <c r="C55" s="28" t="s">
        <v>35</v>
      </c>
      <c r="D55" s="28" t="s">
        <v>228</v>
      </c>
      <c r="E55" s="28" t="s">
        <v>37</v>
      </c>
      <c r="F55" s="28" t="s">
        <v>448</v>
      </c>
      <c r="G55" s="28" t="s">
        <v>2249</v>
      </c>
      <c r="H55" s="28" t="s">
        <v>2250</v>
      </c>
      <c r="I55" s="28">
        <v>29</v>
      </c>
      <c r="J55" s="501">
        <v>45017</v>
      </c>
      <c r="K55" s="502" t="s">
        <v>231</v>
      </c>
      <c r="L55" s="29" t="s">
        <v>42</v>
      </c>
      <c r="M55" s="28" t="s">
        <v>43</v>
      </c>
      <c r="N55" s="28" t="s">
        <v>305</v>
      </c>
      <c r="O55" s="29" t="s">
        <v>450</v>
      </c>
      <c r="P55" s="28" t="s">
        <v>307</v>
      </c>
      <c r="Q55" s="28">
        <v>29</v>
      </c>
      <c r="R55" s="4" t="s">
        <v>2251</v>
      </c>
      <c r="S55" s="4" t="s">
        <v>2252</v>
      </c>
      <c r="T55" s="15">
        <v>29</v>
      </c>
      <c r="U55" s="15">
        <v>29</v>
      </c>
      <c r="V55" s="22">
        <v>1</v>
      </c>
      <c r="W55" s="22">
        <v>1</v>
      </c>
      <c r="X55" s="144"/>
      <c r="Y55" s="4" t="s">
        <v>2253</v>
      </c>
      <c r="Z55" s="4" t="s">
        <v>50</v>
      </c>
      <c r="AA55" s="4"/>
      <c r="AB55" s="28"/>
      <c r="AC55" s="308"/>
      <c r="AD55" s="308" t="b">
        <f t="shared" si="0"/>
        <v>0</v>
      </c>
      <c r="AE55" s="308" t="b">
        <f t="shared" si="2"/>
        <v>0</v>
      </c>
    </row>
    <row r="56" s="378" customFormat="1" ht="96" hidden="1" spans="1:31">
      <c r="A56" s="29">
        <v>54</v>
      </c>
      <c r="B56" s="28" t="s">
        <v>34</v>
      </c>
      <c r="C56" s="28" t="s">
        <v>35</v>
      </c>
      <c r="D56" s="28" t="s">
        <v>82</v>
      </c>
      <c r="E56" s="28" t="s">
        <v>37</v>
      </c>
      <c r="F56" s="28" t="s">
        <v>456</v>
      </c>
      <c r="G56" s="28" t="s">
        <v>2254</v>
      </c>
      <c r="H56" s="28" t="s">
        <v>2255</v>
      </c>
      <c r="I56" s="28">
        <v>37</v>
      </c>
      <c r="J56" s="501">
        <v>45017</v>
      </c>
      <c r="K56" s="502" t="s">
        <v>231</v>
      </c>
      <c r="L56" s="29" t="s">
        <v>42</v>
      </c>
      <c r="M56" s="28" t="s">
        <v>43</v>
      </c>
      <c r="N56" s="28" t="s">
        <v>305</v>
      </c>
      <c r="O56" s="29" t="s">
        <v>450</v>
      </c>
      <c r="P56" s="28" t="s">
        <v>307</v>
      </c>
      <c r="Q56" s="28">
        <v>37</v>
      </c>
      <c r="R56" s="4" t="s">
        <v>2251</v>
      </c>
      <c r="S56" s="4" t="s">
        <v>2252</v>
      </c>
      <c r="T56" s="15">
        <v>37</v>
      </c>
      <c r="U56" s="15">
        <v>37</v>
      </c>
      <c r="V56" s="22">
        <v>1</v>
      </c>
      <c r="W56" s="22">
        <v>1</v>
      </c>
      <c r="X56" s="144"/>
      <c r="Y56" s="4" t="s">
        <v>2253</v>
      </c>
      <c r="Z56" s="4" t="s">
        <v>50</v>
      </c>
      <c r="AA56" s="4"/>
      <c r="AB56" s="28"/>
      <c r="AC56" s="308"/>
      <c r="AD56" s="308" t="b">
        <f t="shared" si="0"/>
        <v>0</v>
      </c>
      <c r="AE56" s="308" t="b">
        <f t="shared" si="2"/>
        <v>0</v>
      </c>
    </row>
    <row r="57" s="378" customFormat="1" ht="60" hidden="1" spans="1:31">
      <c r="A57" s="29">
        <v>55</v>
      </c>
      <c r="B57" s="28" t="s">
        <v>34</v>
      </c>
      <c r="C57" s="28" t="s">
        <v>35</v>
      </c>
      <c r="D57" s="28" t="s">
        <v>228</v>
      </c>
      <c r="E57" s="28" t="s">
        <v>37</v>
      </c>
      <c r="F57" s="28" t="s">
        <v>486</v>
      </c>
      <c r="G57" s="28" t="s">
        <v>2256</v>
      </c>
      <c r="H57" s="28" t="s">
        <v>2257</v>
      </c>
      <c r="I57" s="28">
        <v>9</v>
      </c>
      <c r="J57" s="501">
        <v>45017</v>
      </c>
      <c r="K57" s="502" t="s">
        <v>231</v>
      </c>
      <c r="L57" s="29" t="s">
        <v>42</v>
      </c>
      <c r="M57" s="28" t="s">
        <v>43</v>
      </c>
      <c r="N57" s="28" t="s">
        <v>305</v>
      </c>
      <c r="O57" s="29" t="s">
        <v>471</v>
      </c>
      <c r="P57" s="28" t="s">
        <v>307</v>
      </c>
      <c r="Q57" s="28">
        <v>9</v>
      </c>
      <c r="R57" s="4" t="s">
        <v>2258</v>
      </c>
      <c r="S57" s="4" t="s">
        <v>2259</v>
      </c>
      <c r="T57" s="15">
        <v>9</v>
      </c>
      <c r="U57" s="15">
        <v>9</v>
      </c>
      <c r="V57" s="22">
        <v>1</v>
      </c>
      <c r="W57" s="22">
        <v>1</v>
      </c>
      <c r="X57" s="144"/>
      <c r="Y57" s="4" t="s">
        <v>2260</v>
      </c>
      <c r="Z57" s="4" t="s">
        <v>50</v>
      </c>
      <c r="AA57" s="4"/>
      <c r="AB57" s="28"/>
      <c r="AC57" s="308"/>
      <c r="AD57" s="308" t="b">
        <f t="shared" si="0"/>
        <v>0</v>
      </c>
      <c r="AE57" s="308" t="b">
        <f t="shared" si="2"/>
        <v>0</v>
      </c>
    </row>
    <row r="58" s="378" customFormat="1" ht="60" hidden="1" spans="1:31">
      <c r="A58" s="29">
        <v>56</v>
      </c>
      <c r="B58" s="28" t="s">
        <v>34</v>
      </c>
      <c r="C58" s="28" t="s">
        <v>35</v>
      </c>
      <c r="D58" s="28" t="s">
        <v>228</v>
      </c>
      <c r="E58" s="28" t="s">
        <v>37</v>
      </c>
      <c r="F58" s="28" t="s">
        <v>488</v>
      </c>
      <c r="G58" s="28" t="s">
        <v>2261</v>
      </c>
      <c r="H58" s="28" t="s">
        <v>2262</v>
      </c>
      <c r="I58" s="28">
        <v>10</v>
      </c>
      <c r="J58" s="501">
        <v>45017</v>
      </c>
      <c r="K58" s="502" t="s">
        <v>231</v>
      </c>
      <c r="L58" s="29" t="s">
        <v>42</v>
      </c>
      <c r="M58" s="28" t="s">
        <v>43</v>
      </c>
      <c r="N58" s="28" t="s">
        <v>305</v>
      </c>
      <c r="O58" s="29" t="s">
        <v>471</v>
      </c>
      <c r="P58" s="28" t="s">
        <v>307</v>
      </c>
      <c r="Q58" s="28">
        <v>10</v>
      </c>
      <c r="R58" s="4" t="s">
        <v>2258</v>
      </c>
      <c r="S58" s="4" t="s">
        <v>2259</v>
      </c>
      <c r="T58" s="15">
        <v>10</v>
      </c>
      <c r="U58" s="15">
        <v>10</v>
      </c>
      <c r="V58" s="22">
        <v>1</v>
      </c>
      <c r="W58" s="22">
        <v>1</v>
      </c>
      <c r="X58" s="144"/>
      <c r="Y58" s="4" t="s">
        <v>2260</v>
      </c>
      <c r="Z58" s="4" t="s">
        <v>50</v>
      </c>
      <c r="AA58" s="4"/>
      <c r="AB58" s="28"/>
      <c r="AC58" s="308"/>
      <c r="AD58" s="308" t="b">
        <f t="shared" si="0"/>
        <v>0</v>
      </c>
      <c r="AE58" s="308" t="b">
        <f t="shared" si="2"/>
        <v>0</v>
      </c>
    </row>
    <row r="59" s="378" customFormat="1" ht="48" hidden="1" spans="1:31">
      <c r="A59" s="29">
        <v>57</v>
      </c>
      <c r="B59" s="28" t="s">
        <v>34</v>
      </c>
      <c r="C59" s="28" t="s">
        <v>35</v>
      </c>
      <c r="D59" s="28" t="s">
        <v>228</v>
      </c>
      <c r="E59" s="28" t="s">
        <v>337</v>
      </c>
      <c r="F59" s="28" t="s">
        <v>437</v>
      </c>
      <c r="G59" s="28" t="s">
        <v>2263</v>
      </c>
      <c r="H59" s="28" t="s">
        <v>2264</v>
      </c>
      <c r="I59" s="28">
        <v>7</v>
      </c>
      <c r="J59" s="501">
        <v>45017</v>
      </c>
      <c r="K59" s="502" t="s">
        <v>231</v>
      </c>
      <c r="L59" s="29" t="s">
        <v>42</v>
      </c>
      <c r="M59" s="28" t="s">
        <v>43</v>
      </c>
      <c r="N59" s="28" t="s">
        <v>305</v>
      </c>
      <c r="O59" s="29" t="s">
        <v>432</v>
      </c>
      <c r="P59" s="28" t="s">
        <v>307</v>
      </c>
      <c r="Q59" s="28">
        <v>7</v>
      </c>
      <c r="R59" s="4" t="s">
        <v>2265</v>
      </c>
      <c r="S59" s="4" t="s">
        <v>2266</v>
      </c>
      <c r="T59" s="15">
        <v>7</v>
      </c>
      <c r="U59" s="15">
        <v>7</v>
      </c>
      <c r="V59" s="22">
        <v>1</v>
      </c>
      <c r="W59" s="22">
        <v>1</v>
      </c>
      <c r="X59" s="144"/>
      <c r="Y59" s="4" t="s">
        <v>2267</v>
      </c>
      <c r="Z59" s="4" t="s">
        <v>50</v>
      </c>
      <c r="AA59" s="4"/>
      <c r="AB59" s="28"/>
      <c r="AC59" s="308"/>
      <c r="AD59" s="308" t="b">
        <f t="shared" si="0"/>
        <v>0</v>
      </c>
      <c r="AE59" s="308" t="b">
        <f t="shared" si="2"/>
        <v>0</v>
      </c>
    </row>
    <row r="60" s="378" customFormat="1" ht="72" hidden="1" spans="1:31">
      <c r="A60" s="29">
        <v>58</v>
      </c>
      <c r="B60" s="28" t="s">
        <v>34</v>
      </c>
      <c r="C60" s="28" t="s">
        <v>35</v>
      </c>
      <c r="D60" s="28" t="s">
        <v>228</v>
      </c>
      <c r="E60" s="28" t="s">
        <v>258</v>
      </c>
      <c r="F60" s="28" t="s">
        <v>430</v>
      </c>
      <c r="G60" s="28" t="s">
        <v>2268</v>
      </c>
      <c r="H60" s="28" t="s">
        <v>2269</v>
      </c>
      <c r="I60" s="28">
        <v>34</v>
      </c>
      <c r="J60" s="501">
        <v>45017</v>
      </c>
      <c r="K60" s="502" t="s">
        <v>231</v>
      </c>
      <c r="L60" s="29" t="s">
        <v>42</v>
      </c>
      <c r="M60" s="28" t="s">
        <v>43</v>
      </c>
      <c r="N60" s="28" t="s">
        <v>305</v>
      </c>
      <c r="O60" s="29" t="s">
        <v>432</v>
      </c>
      <c r="P60" s="28" t="s">
        <v>307</v>
      </c>
      <c r="Q60" s="28">
        <v>34</v>
      </c>
      <c r="R60" s="4" t="s">
        <v>2270</v>
      </c>
      <c r="S60" s="4" t="s">
        <v>2271</v>
      </c>
      <c r="T60" s="15">
        <v>34</v>
      </c>
      <c r="U60" s="15">
        <v>34</v>
      </c>
      <c r="V60" s="22">
        <v>1</v>
      </c>
      <c r="W60" s="22">
        <v>1</v>
      </c>
      <c r="X60" s="144"/>
      <c r="Y60" s="4" t="s">
        <v>2272</v>
      </c>
      <c r="Z60" s="4" t="s">
        <v>50</v>
      </c>
      <c r="AA60" s="4"/>
      <c r="AB60" s="28"/>
      <c r="AC60" s="308"/>
      <c r="AD60" s="308" t="b">
        <f t="shared" si="0"/>
        <v>0</v>
      </c>
      <c r="AE60" s="308" t="b">
        <f t="shared" si="2"/>
        <v>0</v>
      </c>
    </row>
    <row r="61" s="378" customFormat="1" ht="48" hidden="1" spans="1:31">
      <c r="A61" s="29">
        <v>59</v>
      </c>
      <c r="B61" s="28" t="s">
        <v>34</v>
      </c>
      <c r="C61" s="28" t="s">
        <v>35</v>
      </c>
      <c r="D61" s="28" t="s">
        <v>228</v>
      </c>
      <c r="E61" s="28" t="s">
        <v>258</v>
      </c>
      <c r="F61" s="28" t="s">
        <v>435</v>
      </c>
      <c r="G61" s="28" t="s">
        <v>2273</v>
      </c>
      <c r="H61" s="28" t="s">
        <v>2264</v>
      </c>
      <c r="I61" s="28">
        <v>7</v>
      </c>
      <c r="J61" s="501">
        <v>45017</v>
      </c>
      <c r="K61" s="502" t="s">
        <v>231</v>
      </c>
      <c r="L61" s="29" t="s">
        <v>42</v>
      </c>
      <c r="M61" s="28" t="s">
        <v>43</v>
      </c>
      <c r="N61" s="28" t="s">
        <v>305</v>
      </c>
      <c r="O61" s="29" t="s">
        <v>432</v>
      </c>
      <c r="P61" s="28" t="s">
        <v>307</v>
      </c>
      <c r="Q61" s="28">
        <v>7</v>
      </c>
      <c r="R61" s="4" t="s">
        <v>2265</v>
      </c>
      <c r="S61" s="4" t="s">
        <v>2266</v>
      </c>
      <c r="T61" s="15">
        <v>7</v>
      </c>
      <c r="U61" s="15">
        <v>7</v>
      </c>
      <c r="V61" s="22">
        <v>1</v>
      </c>
      <c r="W61" s="22">
        <v>1</v>
      </c>
      <c r="X61" s="144"/>
      <c r="Y61" s="4" t="s">
        <v>2267</v>
      </c>
      <c r="Z61" s="4" t="s">
        <v>50</v>
      </c>
      <c r="AA61" s="4"/>
      <c r="AB61" s="28"/>
      <c r="AC61" s="308"/>
      <c r="AD61" s="308" t="b">
        <f t="shared" si="0"/>
        <v>0</v>
      </c>
      <c r="AE61" s="308" t="b">
        <f t="shared" si="2"/>
        <v>0</v>
      </c>
    </row>
    <row r="62" s="378" customFormat="1" ht="60" hidden="1" spans="1:31">
      <c r="A62" s="29">
        <v>60</v>
      </c>
      <c r="B62" s="28" t="s">
        <v>34</v>
      </c>
      <c r="C62" s="28" t="s">
        <v>35</v>
      </c>
      <c r="D62" s="28" t="s">
        <v>82</v>
      </c>
      <c r="E62" s="28" t="s">
        <v>37</v>
      </c>
      <c r="F62" s="28" t="s">
        <v>459</v>
      </c>
      <c r="G62" s="28" t="s">
        <v>2274</v>
      </c>
      <c r="H62" s="28" t="s">
        <v>2275</v>
      </c>
      <c r="I62" s="28">
        <v>17</v>
      </c>
      <c r="J62" s="501">
        <v>45017</v>
      </c>
      <c r="K62" s="502" t="s">
        <v>231</v>
      </c>
      <c r="L62" s="29" t="s">
        <v>42</v>
      </c>
      <c r="M62" s="28" t="s">
        <v>43</v>
      </c>
      <c r="N62" s="28" t="s">
        <v>305</v>
      </c>
      <c r="O62" s="29" t="s">
        <v>450</v>
      </c>
      <c r="P62" s="28" t="s">
        <v>307</v>
      </c>
      <c r="Q62" s="28">
        <v>17</v>
      </c>
      <c r="R62" s="4" t="s">
        <v>2276</v>
      </c>
      <c r="S62" s="4" t="s">
        <v>2277</v>
      </c>
      <c r="T62" s="15">
        <v>17</v>
      </c>
      <c r="U62" s="15">
        <v>17</v>
      </c>
      <c r="V62" s="22">
        <v>1</v>
      </c>
      <c r="W62" s="22">
        <v>1</v>
      </c>
      <c r="X62" s="144"/>
      <c r="Y62" s="4" t="s">
        <v>2278</v>
      </c>
      <c r="Z62" s="4" t="s">
        <v>50</v>
      </c>
      <c r="AA62" s="4"/>
      <c r="AB62" s="28"/>
      <c r="AC62" s="308"/>
      <c r="AD62" s="308" t="b">
        <f t="shared" si="0"/>
        <v>0</v>
      </c>
      <c r="AE62" s="308" t="b">
        <f t="shared" si="2"/>
        <v>0</v>
      </c>
    </row>
    <row r="63" s="378" customFormat="1" ht="60" hidden="1" spans="1:31">
      <c r="A63" s="29">
        <v>61</v>
      </c>
      <c r="B63" s="28" t="s">
        <v>34</v>
      </c>
      <c r="C63" s="28" t="s">
        <v>35</v>
      </c>
      <c r="D63" s="28" t="s">
        <v>228</v>
      </c>
      <c r="E63" s="28" t="s">
        <v>108</v>
      </c>
      <c r="F63" s="28" t="s">
        <v>446</v>
      </c>
      <c r="G63" s="28" t="s">
        <v>2279</v>
      </c>
      <c r="H63" s="28" t="s">
        <v>2279</v>
      </c>
      <c r="I63" s="28">
        <v>7</v>
      </c>
      <c r="J63" s="501">
        <v>45017</v>
      </c>
      <c r="K63" s="502" t="s">
        <v>231</v>
      </c>
      <c r="L63" s="29" t="s">
        <v>42</v>
      </c>
      <c r="M63" s="28" t="s">
        <v>43</v>
      </c>
      <c r="N63" s="28" t="s">
        <v>305</v>
      </c>
      <c r="O63" s="29" t="s">
        <v>432</v>
      </c>
      <c r="P63" s="28" t="s">
        <v>307</v>
      </c>
      <c r="Q63" s="28">
        <v>7</v>
      </c>
      <c r="R63" s="4" t="s">
        <v>2280</v>
      </c>
      <c r="S63" s="4" t="s">
        <v>2281</v>
      </c>
      <c r="T63" s="15">
        <v>7</v>
      </c>
      <c r="U63" s="15">
        <v>7</v>
      </c>
      <c r="V63" s="22">
        <v>1</v>
      </c>
      <c r="W63" s="22">
        <v>1</v>
      </c>
      <c r="X63" s="144"/>
      <c r="Y63" s="4" t="s">
        <v>2282</v>
      </c>
      <c r="Z63" s="4" t="s">
        <v>50</v>
      </c>
      <c r="AA63" s="4"/>
      <c r="AB63" s="28"/>
      <c r="AC63" s="308"/>
      <c r="AD63" s="308" t="b">
        <f t="shared" si="0"/>
        <v>0</v>
      </c>
      <c r="AE63" s="308" t="b">
        <f t="shared" si="2"/>
        <v>0</v>
      </c>
    </row>
    <row r="64" s="378" customFormat="1" ht="60" hidden="1" spans="1:31">
      <c r="A64" s="29">
        <v>62</v>
      </c>
      <c r="B64" s="28" t="s">
        <v>34</v>
      </c>
      <c r="C64" s="28" t="s">
        <v>35</v>
      </c>
      <c r="D64" s="28" t="s">
        <v>228</v>
      </c>
      <c r="E64" s="28" t="s">
        <v>337</v>
      </c>
      <c r="F64" s="28" t="s">
        <v>439</v>
      </c>
      <c r="G64" s="28" t="s">
        <v>2283</v>
      </c>
      <c r="H64" s="28" t="s">
        <v>2284</v>
      </c>
      <c r="I64" s="28">
        <v>15</v>
      </c>
      <c r="J64" s="501">
        <v>45017</v>
      </c>
      <c r="K64" s="502" t="s">
        <v>231</v>
      </c>
      <c r="L64" s="29" t="s">
        <v>42</v>
      </c>
      <c r="M64" s="28" t="s">
        <v>43</v>
      </c>
      <c r="N64" s="28" t="s">
        <v>305</v>
      </c>
      <c r="O64" s="29" t="s">
        <v>432</v>
      </c>
      <c r="P64" s="28" t="s">
        <v>307</v>
      </c>
      <c r="Q64" s="28">
        <v>15</v>
      </c>
      <c r="R64" s="4" t="s">
        <v>2285</v>
      </c>
      <c r="S64" s="4" t="s">
        <v>2286</v>
      </c>
      <c r="T64" s="15">
        <v>15</v>
      </c>
      <c r="U64" s="15">
        <v>15</v>
      </c>
      <c r="V64" s="22">
        <v>1</v>
      </c>
      <c r="W64" s="22">
        <v>1</v>
      </c>
      <c r="X64" s="144"/>
      <c r="Y64" s="4" t="s">
        <v>2287</v>
      </c>
      <c r="Z64" s="4" t="s">
        <v>50</v>
      </c>
      <c r="AA64" s="4"/>
      <c r="AB64" s="28"/>
      <c r="AC64" s="308"/>
      <c r="AD64" s="308" t="b">
        <f t="shared" si="0"/>
        <v>0</v>
      </c>
      <c r="AE64" s="308" t="b">
        <f t="shared" si="2"/>
        <v>0</v>
      </c>
    </row>
    <row r="65" s="378" customFormat="1" ht="60" hidden="1" spans="1:31">
      <c r="A65" s="29">
        <v>63</v>
      </c>
      <c r="B65" s="28" t="s">
        <v>34</v>
      </c>
      <c r="C65" s="28" t="s">
        <v>35</v>
      </c>
      <c r="D65" s="28" t="s">
        <v>228</v>
      </c>
      <c r="E65" s="28" t="s">
        <v>275</v>
      </c>
      <c r="F65" s="28" t="s">
        <v>577</v>
      </c>
      <c r="G65" s="28" t="s">
        <v>2288</v>
      </c>
      <c r="H65" s="28" t="s">
        <v>2257</v>
      </c>
      <c r="I65" s="28">
        <v>9</v>
      </c>
      <c r="J65" s="501">
        <v>45017</v>
      </c>
      <c r="K65" s="502" t="s">
        <v>231</v>
      </c>
      <c r="L65" s="29" t="s">
        <v>42</v>
      </c>
      <c r="M65" s="28" t="s">
        <v>43</v>
      </c>
      <c r="N65" s="28" t="s">
        <v>305</v>
      </c>
      <c r="O65" s="29" t="s">
        <v>432</v>
      </c>
      <c r="P65" s="28" t="s">
        <v>307</v>
      </c>
      <c r="Q65" s="28">
        <v>9</v>
      </c>
      <c r="R65" s="4" t="s">
        <v>2285</v>
      </c>
      <c r="S65" s="4" t="s">
        <v>2286</v>
      </c>
      <c r="T65" s="15">
        <v>9</v>
      </c>
      <c r="U65" s="15">
        <v>9</v>
      </c>
      <c r="V65" s="22">
        <v>1</v>
      </c>
      <c r="W65" s="22">
        <v>1</v>
      </c>
      <c r="X65" s="144"/>
      <c r="Y65" s="4" t="s">
        <v>2287</v>
      </c>
      <c r="Z65" s="4" t="s">
        <v>50</v>
      </c>
      <c r="AA65" s="4"/>
      <c r="AB65" s="28"/>
      <c r="AC65" s="308"/>
      <c r="AD65" s="308" t="b">
        <f t="shared" si="0"/>
        <v>0</v>
      </c>
      <c r="AE65" s="308" t="b">
        <f t="shared" si="2"/>
        <v>0</v>
      </c>
    </row>
    <row r="66" s="378" customFormat="1" ht="60" hidden="1" spans="1:31">
      <c r="A66" s="29">
        <v>64</v>
      </c>
      <c r="B66" s="28" t="s">
        <v>34</v>
      </c>
      <c r="C66" s="28" t="s">
        <v>35</v>
      </c>
      <c r="D66" s="28" t="s">
        <v>228</v>
      </c>
      <c r="E66" s="28" t="s">
        <v>337</v>
      </c>
      <c r="F66" s="28" t="s">
        <v>573</v>
      </c>
      <c r="G66" s="28" t="s">
        <v>2288</v>
      </c>
      <c r="H66" s="28" t="s">
        <v>2257</v>
      </c>
      <c r="I66" s="28">
        <v>9</v>
      </c>
      <c r="J66" s="501">
        <v>45017</v>
      </c>
      <c r="K66" s="502" t="s">
        <v>231</v>
      </c>
      <c r="L66" s="29" t="s">
        <v>42</v>
      </c>
      <c r="M66" s="28" t="s">
        <v>43</v>
      </c>
      <c r="N66" s="28" t="s">
        <v>305</v>
      </c>
      <c r="O66" s="29" t="s">
        <v>432</v>
      </c>
      <c r="P66" s="28" t="s">
        <v>307</v>
      </c>
      <c r="Q66" s="28">
        <v>9</v>
      </c>
      <c r="R66" s="4" t="s">
        <v>2285</v>
      </c>
      <c r="S66" s="4" t="s">
        <v>2286</v>
      </c>
      <c r="T66" s="15">
        <v>9</v>
      </c>
      <c r="U66" s="15">
        <v>9</v>
      </c>
      <c r="V66" s="22">
        <v>1</v>
      </c>
      <c r="W66" s="22">
        <v>1</v>
      </c>
      <c r="X66" s="144"/>
      <c r="Y66" s="4" t="s">
        <v>2287</v>
      </c>
      <c r="Z66" s="4" t="s">
        <v>50</v>
      </c>
      <c r="AA66" s="4"/>
      <c r="AB66" s="28"/>
      <c r="AC66" s="308"/>
      <c r="AD66" s="308" t="b">
        <f t="shared" si="0"/>
        <v>0</v>
      </c>
      <c r="AE66" s="308" t="b">
        <f t="shared" si="2"/>
        <v>0</v>
      </c>
    </row>
    <row r="67" s="378" customFormat="1" ht="60" hidden="1" spans="1:31">
      <c r="A67" s="29">
        <v>65</v>
      </c>
      <c r="B67" s="28" t="s">
        <v>34</v>
      </c>
      <c r="C67" s="28" t="s">
        <v>35</v>
      </c>
      <c r="D67" s="28" t="s">
        <v>82</v>
      </c>
      <c r="E67" s="28" t="s">
        <v>690</v>
      </c>
      <c r="F67" s="28" t="s">
        <v>395</v>
      </c>
      <c r="G67" s="28" t="s">
        <v>2289</v>
      </c>
      <c r="H67" s="28" t="s">
        <v>2289</v>
      </c>
      <c r="I67" s="28">
        <v>16</v>
      </c>
      <c r="J67" s="501">
        <v>45017</v>
      </c>
      <c r="K67" s="502" t="s">
        <v>231</v>
      </c>
      <c r="L67" s="29" t="s">
        <v>42</v>
      </c>
      <c r="M67" s="28" t="s">
        <v>43</v>
      </c>
      <c r="N67" s="28" t="s">
        <v>305</v>
      </c>
      <c r="O67" s="29" t="s">
        <v>306</v>
      </c>
      <c r="P67" s="28" t="s">
        <v>307</v>
      </c>
      <c r="Q67" s="28">
        <v>16</v>
      </c>
      <c r="R67" s="4" t="s">
        <v>2290</v>
      </c>
      <c r="S67" s="4" t="s">
        <v>2291</v>
      </c>
      <c r="T67" s="15">
        <v>16</v>
      </c>
      <c r="U67" s="15">
        <v>16</v>
      </c>
      <c r="V67" s="22">
        <v>1</v>
      </c>
      <c r="W67" s="22">
        <v>1</v>
      </c>
      <c r="X67" s="144"/>
      <c r="Y67" s="4" t="s">
        <v>2292</v>
      </c>
      <c r="Z67" s="4" t="s">
        <v>50</v>
      </c>
      <c r="AA67" s="4"/>
      <c r="AB67" s="28"/>
      <c r="AC67" s="308"/>
      <c r="AD67" s="308" t="b">
        <f t="shared" ref="AD67:AD130" si="3">IF(J67="2023年01月","2023年01月01日",IF(J67="2023年02月","2023年02月01日",IF(J67="2023年3月","2023年3月1日",IF(J67="2023年4月","2023年4月1日",IF(J67="2023年5月","2023年5月1日",IF(J67="2023年6月","2023年6月1日",IF(J67="2023年7月","2023年7月1日",IF(J67="2023年8月","2023年8月1日",IF(J67="2023年9月","2023年9月1日",IF(J67="2023年10月","2023年10月1日",IF(J67="2023年11月","2023年11月1日",IF(J67="2023年12月","2023年12月1日"))))))))))))</f>
        <v>0</v>
      </c>
      <c r="AE67" s="308" t="b">
        <f t="shared" si="2"/>
        <v>0</v>
      </c>
    </row>
    <row r="68" s="378" customFormat="1" ht="60" hidden="1" spans="1:31">
      <c r="A68" s="29">
        <v>66</v>
      </c>
      <c r="B68" s="28" t="s">
        <v>34</v>
      </c>
      <c r="C68" s="28" t="s">
        <v>35</v>
      </c>
      <c r="D68" s="28" t="s">
        <v>82</v>
      </c>
      <c r="E68" s="28" t="s">
        <v>690</v>
      </c>
      <c r="F68" s="28" t="s">
        <v>400</v>
      </c>
      <c r="G68" s="28" t="s">
        <v>2289</v>
      </c>
      <c r="H68" s="28" t="s">
        <v>2289</v>
      </c>
      <c r="I68" s="28">
        <v>16</v>
      </c>
      <c r="J68" s="501">
        <v>45017</v>
      </c>
      <c r="K68" s="502" t="s">
        <v>231</v>
      </c>
      <c r="L68" s="29" t="s">
        <v>42</v>
      </c>
      <c r="M68" s="28" t="s">
        <v>43</v>
      </c>
      <c r="N68" s="28" t="s">
        <v>305</v>
      </c>
      <c r="O68" s="29" t="s">
        <v>306</v>
      </c>
      <c r="P68" s="28" t="s">
        <v>307</v>
      </c>
      <c r="Q68" s="28">
        <v>16</v>
      </c>
      <c r="R68" s="4" t="s">
        <v>2290</v>
      </c>
      <c r="S68" s="4" t="s">
        <v>2291</v>
      </c>
      <c r="T68" s="15">
        <v>16</v>
      </c>
      <c r="U68" s="15">
        <v>16</v>
      </c>
      <c r="V68" s="22">
        <v>1</v>
      </c>
      <c r="W68" s="22">
        <v>1</v>
      </c>
      <c r="X68" s="144"/>
      <c r="Y68" s="4" t="s">
        <v>2292</v>
      </c>
      <c r="Z68" s="4" t="s">
        <v>50</v>
      </c>
      <c r="AA68" s="4"/>
      <c r="AB68" s="28"/>
      <c r="AC68" s="308"/>
      <c r="AD68" s="308" t="b">
        <f t="shared" si="3"/>
        <v>0</v>
      </c>
      <c r="AE68" s="308" t="b">
        <f t="shared" ref="AE68:AE99" si="4">IF(K68="2023年01月","2023年01月31日",IF(K68="2023年02月","2023年02月28日",IF(K68="2023年3月","2023年3月31日",IF(K68="2023年4月","2023年4月30日",IF(K68="2023年5月","2023年5月31日",IF(K68="2023年6月","2023年6月30日",IF(K68="2023年7月","2023年7月31日",IF(K68="2023年8月","2023年8月31日",IF(K68="2023年9月","2023年9月30日",IF(K68="2023年10月","2023年10月31日",IF(K68="2023年11月","2023年11月30日",IF(K68="2023年12月","2023年12月31日"))))))))))))</f>
        <v>0</v>
      </c>
    </row>
    <row r="69" s="378" customFormat="1" ht="60" hidden="1" spans="1:31">
      <c r="A69" s="29">
        <v>67</v>
      </c>
      <c r="B69" s="28" t="s">
        <v>34</v>
      </c>
      <c r="C69" s="28" t="s">
        <v>35</v>
      </c>
      <c r="D69" s="28" t="s">
        <v>228</v>
      </c>
      <c r="E69" s="28" t="s">
        <v>108</v>
      </c>
      <c r="F69" s="28" t="s">
        <v>508</v>
      </c>
      <c r="G69" s="28" t="s">
        <v>2293</v>
      </c>
      <c r="H69" s="28" t="s">
        <v>2294</v>
      </c>
      <c r="I69" s="28">
        <v>10</v>
      </c>
      <c r="J69" s="501">
        <v>45017</v>
      </c>
      <c r="K69" s="502" t="s">
        <v>231</v>
      </c>
      <c r="L69" s="29" t="s">
        <v>42</v>
      </c>
      <c r="M69" s="28" t="s">
        <v>43</v>
      </c>
      <c r="N69" s="28" t="s">
        <v>305</v>
      </c>
      <c r="O69" s="29" t="s">
        <v>450</v>
      </c>
      <c r="P69" s="28" t="s">
        <v>307</v>
      </c>
      <c r="Q69" s="28">
        <v>10</v>
      </c>
      <c r="R69" s="4" t="s">
        <v>2276</v>
      </c>
      <c r="S69" s="4" t="s">
        <v>2277</v>
      </c>
      <c r="T69" s="15">
        <v>10</v>
      </c>
      <c r="U69" s="15">
        <v>10</v>
      </c>
      <c r="V69" s="22">
        <v>1</v>
      </c>
      <c r="W69" s="22">
        <v>1</v>
      </c>
      <c r="X69" s="144"/>
      <c r="Y69" s="4" t="s">
        <v>2278</v>
      </c>
      <c r="Z69" s="4" t="s">
        <v>50</v>
      </c>
      <c r="AA69" s="4"/>
      <c r="AB69" s="28"/>
      <c r="AC69" s="308"/>
      <c r="AD69" s="308" t="b">
        <f t="shared" si="3"/>
        <v>0</v>
      </c>
      <c r="AE69" s="308" t="b">
        <f t="shared" si="4"/>
        <v>0</v>
      </c>
    </row>
    <row r="70" s="378" customFormat="1" ht="60" hidden="1" spans="1:31">
      <c r="A70" s="29">
        <v>68</v>
      </c>
      <c r="B70" s="28" t="s">
        <v>34</v>
      </c>
      <c r="C70" s="28" t="s">
        <v>35</v>
      </c>
      <c r="D70" s="28" t="s">
        <v>228</v>
      </c>
      <c r="E70" s="28" t="s">
        <v>108</v>
      </c>
      <c r="F70" s="28" t="s">
        <v>512</v>
      </c>
      <c r="G70" s="28" t="s">
        <v>2295</v>
      </c>
      <c r="H70" s="28" t="s">
        <v>2296</v>
      </c>
      <c r="I70" s="28">
        <v>6</v>
      </c>
      <c r="J70" s="501">
        <v>45017</v>
      </c>
      <c r="K70" s="502" t="s">
        <v>231</v>
      </c>
      <c r="L70" s="29" t="s">
        <v>42</v>
      </c>
      <c r="M70" s="28" t="s">
        <v>43</v>
      </c>
      <c r="N70" s="28" t="s">
        <v>305</v>
      </c>
      <c r="O70" s="29" t="s">
        <v>450</v>
      </c>
      <c r="P70" s="28" t="s">
        <v>307</v>
      </c>
      <c r="Q70" s="28">
        <v>6</v>
      </c>
      <c r="R70" s="4" t="s">
        <v>2276</v>
      </c>
      <c r="S70" s="4" t="s">
        <v>2277</v>
      </c>
      <c r="T70" s="15">
        <v>6</v>
      </c>
      <c r="U70" s="15">
        <v>6</v>
      </c>
      <c r="V70" s="22">
        <v>1</v>
      </c>
      <c r="W70" s="22">
        <v>1</v>
      </c>
      <c r="X70" s="144"/>
      <c r="Y70" s="4" t="s">
        <v>2278</v>
      </c>
      <c r="Z70" s="4" t="s">
        <v>50</v>
      </c>
      <c r="AA70" s="4"/>
      <c r="AB70" s="28"/>
      <c r="AC70" s="308"/>
      <c r="AD70" s="308" t="b">
        <f t="shared" si="3"/>
        <v>0</v>
      </c>
      <c r="AE70" s="308" t="b">
        <f t="shared" si="4"/>
        <v>0</v>
      </c>
    </row>
    <row r="71" s="378" customFormat="1" ht="84" hidden="1" spans="1:31">
      <c r="A71" s="29">
        <v>69</v>
      </c>
      <c r="B71" s="28" t="s">
        <v>34</v>
      </c>
      <c r="C71" s="28" t="s">
        <v>35</v>
      </c>
      <c r="D71" s="28" t="s">
        <v>82</v>
      </c>
      <c r="E71" s="514" t="s">
        <v>337</v>
      </c>
      <c r="F71" s="515" t="s">
        <v>648</v>
      </c>
      <c r="G71" s="515" t="s">
        <v>2297</v>
      </c>
      <c r="H71" s="515" t="s">
        <v>2298</v>
      </c>
      <c r="I71" s="28">
        <v>20</v>
      </c>
      <c r="J71" s="501">
        <v>44958</v>
      </c>
      <c r="K71" s="502" t="s">
        <v>2299</v>
      </c>
      <c r="L71" s="29" t="s">
        <v>42</v>
      </c>
      <c r="M71" s="28" t="s">
        <v>43</v>
      </c>
      <c r="N71" s="29" t="s">
        <v>305</v>
      </c>
      <c r="O71" s="29" t="s">
        <v>650</v>
      </c>
      <c r="P71" s="29" t="s">
        <v>307</v>
      </c>
      <c r="Q71" s="28">
        <v>20</v>
      </c>
      <c r="R71" s="4" t="s">
        <v>2300</v>
      </c>
      <c r="S71" s="4" t="s">
        <v>2301</v>
      </c>
      <c r="T71" s="15">
        <v>20</v>
      </c>
      <c r="U71" s="15">
        <v>20</v>
      </c>
      <c r="V71" s="22">
        <v>1</v>
      </c>
      <c r="W71" s="22">
        <v>1</v>
      </c>
      <c r="X71" s="144"/>
      <c r="Y71" s="4" t="s">
        <v>2302</v>
      </c>
      <c r="Z71" s="4" t="s">
        <v>50</v>
      </c>
      <c r="AA71" s="4" t="s">
        <v>1454</v>
      </c>
      <c r="AB71" s="28"/>
      <c r="AC71" s="308"/>
      <c r="AD71" s="308" t="b">
        <f t="shared" si="3"/>
        <v>0</v>
      </c>
      <c r="AE71" s="308" t="b">
        <f t="shared" si="4"/>
        <v>0</v>
      </c>
    </row>
    <row r="72" s="378" customFormat="1" ht="84" hidden="1" spans="1:31">
      <c r="A72" s="29">
        <v>70</v>
      </c>
      <c r="B72" s="28" t="s">
        <v>34</v>
      </c>
      <c r="C72" s="28" t="s">
        <v>35</v>
      </c>
      <c r="D72" s="28" t="s">
        <v>82</v>
      </c>
      <c r="E72" s="514" t="s">
        <v>337</v>
      </c>
      <c r="F72" s="515" t="s">
        <v>666</v>
      </c>
      <c r="G72" s="515" t="s">
        <v>2303</v>
      </c>
      <c r="H72" s="515" t="s">
        <v>2304</v>
      </c>
      <c r="I72" s="28">
        <v>21</v>
      </c>
      <c r="J72" s="501">
        <v>44959</v>
      </c>
      <c r="K72" s="502" t="s">
        <v>2299</v>
      </c>
      <c r="L72" s="29" t="s">
        <v>42</v>
      </c>
      <c r="M72" s="28" t="s">
        <v>43</v>
      </c>
      <c r="N72" s="29" t="s">
        <v>305</v>
      </c>
      <c r="O72" s="29" t="s">
        <v>650</v>
      </c>
      <c r="P72" s="29" t="s">
        <v>307</v>
      </c>
      <c r="Q72" s="28">
        <v>21</v>
      </c>
      <c r="R72" s="4" t="s">
        <v>2300</v>
      </c>
      <c r="S72" s="4" t="s">
        <v>2301</v>
      </c>
      <c r="T72" s="15">
        <v>21</v>
      </c>
      <c r="U72" s="15">
        <v>21</v>
      </c>
      <c r="V72" s="22">
        <v>1</v>
      </c>
      <c r="W72" s="22">
        <v>1</v>
      </c>
      <c r="X72" s="144"/>
      <c r="Y72" s="4" t="s">
        <v>2302</v>
      </c>
      <c r="Z72" s="4" t="s">
        <v>50</v>
      </c>
      <c r="AA72" s="4" t="s">
        <v>1454</v>
      </c>
      <c r="AB72" s="28"/>
      <c r="AC72" s="308"/>
      <c r="AD72" s="308" t="b">
        <f t="shared" si="3"/>
        <v>0</v>
      </c>
      <c r="AE72" s="308" t="b">
        <f t="shared" si="4"/>
        <v>0</v>
      </c>
    </row>
    <row r="73" s="378" customFormat="1" ht="60" hidden="1" spans="1:31">
      <c r="A73" s="29">
        <v>71</v>
      </c>
      <c r="B73" s="28" t="s">
        <v>34</v>
      </c>
      <c r="C73" s="28" t="s">
        <v>35</v>
      </c>
      <c r="D73" s="28" t="s">
        <v>82</v>
      </c>
      <c r="E73" s="514" t="s">
        <v>275</v>
      </c>
      <c r="F73" s="515" t="s">
        <v>675</v>
      </c>
      <c r="G73" s="515" t="s">
        <v>2305</v>
      </c>
      <c r="H73" s="515" t="s">
        <v>2306</v>
      </c>
      <c r="I73" s="28">
        <v>53</v>
      </c>
      <c r="J73" s="501">
        <v>44960</v>
      </c>
      <c r="K73" s="502" t="s">
        <v>2299</v>
      </c>
      <c r="L73" s="29" t="s">
        <v>42</v>
      </c>
      <c r="M73" s="28" t="s">
        <v>43</v>
      </c>
      <c r="N73" s="29" t="s">
        <v>305</v>
      </c>
      <c r="O73" s="29" t="s">
        <v>650</v>
      </c>
      <c r="P73" s="29" t="s">
        <v>307</v>
      </c>
      <c r="Q73" s="28">
        <v>53</v>
      </c>
      <c r="R73" s="4" t="s">
        <v>2307</v>
      </c>
      <c r="S73" s="4" t="s">
        <v>2308</v>
      </c>
      <c r="T73" s="15">
        <v>53</v>
      </c>
      <c r="U73" s="15">
        <v>53</v>
      </c>
      <c r="V73" s="22">
        <v>1</v>
      </c>
      <c r="W73" s="22">
        <v>1</v>
      </c>
      <c r="X73" s="144"/>
      <c r="Y73" s="4" t="s">
        <v>2309</v>
      </c>
      <c r="Z73" s="4" t="s">
        <v>50</v>
      </c>
      <c r="AA73" s="4"/>
      <c r="AB73" s="28"/>
      <c r="AC73" s="308"/>
      <c r="AD73" s="308" t="b">
        <f t="shared" si="3"/>
        <v>0</v>
      </c>
      <c r="AE73" s="308" t="b">
        <f t="shared" si="4"/>
        <v>0</v>
      </c>
    </row>
    <row r="74" s="378" customFormat="1" ht="60" hidden="1" spans="1:31">
      <c r="A74" s="29">
        <v>72</v>
      </c>
      <c r="B74" s="28" t="s">
        <v>34</v>
      </c>
      <c r="C74" s="28" t="s">
        <v>35</v>
      </c>
      <c r="D74" s="28" t="s">
        <v>82</v>
      </c>
      <c r="E74" s="514" t="s">
        <v>275</v>
      </c>
      <c r="F74" s="515" t="s">
        <v>685</v>
      </c>
      <c r="G74" s="515" t="s">
        <v>2305</v>
      </c>
      <c r="H74" s="515" t="s">
        <v>2306</v>
      </c>
      <c r="I74" s="28">
        <v>53</v>
      </c>
      <c r="J74" s="501">
        <v>44961</v>
      </c>
      <c r="K74" s="502" t="s">
        <v>2299</v>
      </c>
      <c r="L74" s="29" t="s">
        <v>42</v>
      </c>
      <c r="M74" s="28" t="s">
        <v>43</v>
      </c>
      <c r="N74" s="29" t="s">
        <v>305</v>
      </c>
      <c r="O74" s="29" t="s">
        <v>650</v>
      </c>
      <c r="P74" s="29" t="s">
        <v>307</v>
      </c>
      <c r="Q74" s="28">
        <v>53</v>
      </c>
      <c r="R74" s="4" t="s">
        <v>2307</v>
      </c>
      <c r="S74" s="4" t="s">
        <v>2308</v>
      </c>
      <c r="T74" s="15">
        <v>53</v>
      </c>
      <c r="U74" s="15">
        <v>53</v>
      </c>
      <c r="V74" s="22">
        <v>1</v>
      </c>
      <c r="W74" s="22">
        <v>1</v>
      </c>
      <c r="X74" s="144"/>
      <c r="Y74" s="4" t="s">
        <v>2309</v>
      </c>
      <c r="Z74" s="4" t="s">
        <v>50</v>
      </c>
      <c r="AA74" s="4"/>
      <c r="AB74" s="28"/>
      <c r="AC74" s="308"/>
      <c r="AD74" s="308" t="b">
        <f t="shared" si="3"/>
        <v>0</v>
      </c>
      <c r="AE74" s="308" t="b">
        <f t="shared" si="4"/>
        <v>0</v>
      </c>
    </row>
    <row r="75" s="378" customFormat="1" ht="60" hidden="1" spans="1:31">
      <c r="A75" s="29">
        <v>73</v>
      </c>
      <c r="B75" s="28" t="s">
        <v>34</v>
      </c>
      <c r="C75" s="28" t="s">
        <v>35</v>
      </c>
      <c r="D75" s="28" t="s">
        <v>82</v>
      </c>
      <c r="E75" s="514" t="s">
        <v>108</v>
      </c>
      <c r="F75" s="515" t="s">
        <v>2310</v>
      </c>
      <c r="G75" s="515" t="s">
        <v>2311</v>
      </c>
      <c r="H75" s="515" t="s">
        <v>2312</v>
      </c>
      <c r="I75" s="28">
        <v>8</v>
      </c>
      <c r="J75" s="501">
        <v>44962</v>
      </c>
      <c r="K75" s="502" t="s">
        <v>2299</v>
      </c>
      <c r="L75" s="29" t="s">
        <v>42</v>
      </c>
      <c r="M75" s="28" t="s">
        <v>43</v>
      </c>
      <c r="N75" s="29" t="s">
        <v>305</v>
      </c>
      <c r="O75" s="29" t="s">
        <v>650</v>
      </c>
      <c r="P75" s="29" t="s">
        <v>307</v>
      </c>
      <c r="Q75" s="28">
        <v>8</v>
      </c>
      <c r="R75" s="4" t="s">
        <v>2313</v>
      </c>
      <c r="S75" s="4" t="s">
        <v>2314</v>
      </c>
      <c r="T75" s="15">
        <v>8</v>
      </c>
      <c r="U75" s="15">
        <v>8</v>
      </c>
      <c r="V75" s="22">
        <v>1</v>
      </c>
      <c r="W75" s="22">
        <v>1</v>
      </c>
      <c r="X75" s="144"/>
      <c r="Y75" s="4" t="s">
        <v>2315</v>
      </c>
      <c r="Z75" s="4" t="s">
        <v>50</v>
      </c>
      <c r="AA75" s="4" t="s">
        <v>1454</v>
      </c>
      <c r="AB75" s="28"/>
      <c r="AC75" s="308"/>
      <c r="AD75" s="308" t="b">
        <f t="shared" si="3"/>
        <v>0</v>
      </c>
      <c r="AE75" s="308" t="b">
        <f t="shared" si="4"/>
        <v>0</v>
      </c>
    </row>
    <row r="76" s="378" customFormat="1" ht="48" hidden="1" spans="1:31">
      <c r="A76" s="29">
        <v>74</v>
      </c>
      <c r="B76" s="28" t="s">
        <v>34</v>
      </c>
      <c r="C76" s="28" t="s">
        <v>35</v>
      </c>
      <c r="D76" s="28" t="s">
        <v>82</v>
      </c>
      <c r="E76" s="514" t="s">
        <v>108</v>
      </c>
      <c r="F76" s="515" t="s">
        <v>2316</v>
      </c>
      <c r="G76" s="515" t="s">
        <v>2317</v>
      </c>
      <c r="H76" s="515" t="s">
        <v>2318</v>
      </c>
      <c r="I76" s="28">
        <v>7</v>
      </c>
      <c r="J76" s="501">
        <v>45047</v>
      </c>
      <c r="K76" s="502" t="s">
        <v>304</v>
      </c>
      <c r="L76" s="29" t="s">
        <v>42</v>
      </c>
      <c r="M76" s="28" t="s">
        <v>43</v>
      </c>
      <c r="N76" s="29" t="s">
        <v>305</v>
      </c>
      <c r="O76" s="29" t="s">
        <v>650</v>
      </c>
      <c r="P76" s="29" t="s">
        <v>307</v>
      </c>
      <c r="Q76" s="28">
        <v>7</v>
      </c>
      <c r="R76" s="312" t="s">
        <v>2319</v>
      </c>
      <c r="S76" s="312" t="s">
        <v>2320</v>
      </c>
      <c r="T76" s="15">
        <v>7</v>
      </c>
      <c r="U76" s="15">
        <v>7</v>
      </c>
      <c r="V76" s="22">
        <v>1</v>
      </c>
      <c r="W76" s="22">
        <v>1</v>
      </c>
      <c r="X76" s="144" t="s">
        <v>2321</v>
      </c>
      <c r="Y76" s="4" t="s">
        <v>2322</v>
      </c>
      <c r="Z76" s="4" t="s">
        <v>50</v>
      </c>
      <c r="AA76" s="4"/>
      <c r="AB76" s="28" t="s">
        <v>312</v>
      </c>
      <c r="AC76" s="308"/>
      <c r="AD76" s="308" t="b">
        <f t="shared" si="3"/>
        <v>0</v>
      </c>
      <c r="AE76" s="308" t="b">
        <f t="shared" si="4"/>
        <v>0</v>
      </c>
    </row>
    <row r="77" s="378" customFormat="1" ht="60" hidden="1" spans="1:31">
      <c r="A77" s="29">
        <v>75</v>
      </c>
      <c r="B77" s="28" t="s">
        <v>34</v>
      </c>
      <c r="C77" s="28" t="s">
        <v>35</v>
      </c>
      <c r="D77" s="28" t="s">
        <v>82</v>
      </c>
      <c r="E77" s="514" t="s">
        <v>690</v>
      </c>
      <c r="F77" s="515" t="s">
        <v>691</v>
      </c>
      <c r="G77" s="515" t="s">
        <v>2323</v>
      </c>
      <c r="H77" s="515" t="s">
        <v>2324</v>
      </c>
      <c r="I77" s="28">
        <v>16</v>
      </c>
      <c r="J77" s="501">
        <v>44964</v>
      </c>
      <c r="K77" s="502" t="s">
        <v>2299</v>
      </c>
      <c r="L77" s="29" t="s">
        <v>42</v>
      </c>
      <c r="M77" s="28" t="s">
        <v>43</v>
      </c>
      <c r="N77" s="29" t="s">
        <v>305</v>
      </c>
      <c r="O77" s="29" t="s">
        <v>693</v>
      </c>
      <c r="P77" s="29" t="s">
        <v>307</v>
      </c>
      <c r="Q77" s="28">
        <v>16</v>
      </c>
      <c r="R77" s="4" t="s">
        <v>2325</v>
      </c>
      <c r="S77" s="4" t="s">
        <v>2326</v>
      </c>
      <c r="T77" s="15">
        <v>16</v>
      </c>
      <c r="U77" s="15">
        <v>16</v>
      </c>
      <c r="V77" s="22">
        <v>1</v>
      </c>
      <c r="W77" s="22">
        <v>1</v>
      </c>
      <c r="X77" s="144"/>
      <c r="Y77" s="4" t="s">
        <v>2327</v>
      </c>
      <c r="Z77" s="4" t="s">
        <v>50</v>
      </c>
      <c r="AA77" s="4"/>
      <c r="AB77" s="28"/>
      <c r="AC77" s="308"/>
      <c r="AD77" s="308" t="b">
        <f t="shared" si="3"/>
        <v>0</v>
      </c>
      <c r="AE77" s="308" t="b">
        <f t="shared" si="4"/>
        <v>0</v>
      </c>
    </row>
    <row r="78" s="378" customFormat="1" ht="60" hidden="1" spans="1:31">
      <c r="A78" s="29">
        <v>76</v>
      </c>
      <c r="B78" s="28" t="s">
        <v>34</v>
      </c>
      <c r="C78" s="28" t="s">
        <v>35</v>
      </c>
      <c r="D78" s="28" t="s">
        <v>82</v>
      </c>
      <c r="E78" s="514" t="s">
        <v>690</v>
      </c>
      <c r="F78" s="515" t="s">
        <v>702</v>
      </c>
      <c r="G78" s="515" t="s">
        <v>2323</v>
      </c>
      <c r="H78" s="515" t="s">
        <v>2324</v>
      </c>
      <c r="I78" s="28">
        <v>16</v>
      </c>
      <c r="J78" s="501">
        <v>44965</v>
      </c>
      <c r="K78" s="502" t="s">
        <v>2299</v>
      </c>
      <c r="L78" s="29" t="s">
        <v>42</v>
      </c>
      <c r="M78" s="28" t="s">
        <v>43</v>
      </c>
      <c r="N78" s="29" t="s">
        <v>305</v>
      </c>
      <c r="O78" s="29" t="s">
        <v>693</v>
      </c>
      <c r="P78" s="29" t="s">
        <v>307</v>
      </c>
      <c r="Q78" s="28">
        <v>16</v>
      </c>
      <c r="R78" s="4" t="s">
        <v>2325</v>
      </c>
      <c r="S78" s="4" t="s">
        <v>2326</v>
      </c>
      <c r="T78" s="15">
        <v>16</v>
      </c>
      <c r="U78" s="15">
        <v>16</v>
      </c>
      <c r="V78" s="22">
        <v>1</v>
      </c>
      <c r="W78" s="22">
        <v>1</v>
      </c>
      <c r="X78" s="144"/>
      <c r="Y78" s="4" t="s">
        <v>2327</v>
      </c>
      <c r="Z78" s="4" t="s">
        <v>50</v>
      </c>
      <c r="AA78" s="4"/>
      <c r="AB78" s="28"/>
      <c r="AC78" s="308"/>
      <c r="AD78" s="308" t="b">
        <f t="shared" si="3"/>
        <v>0</v>
      </c>
      <c r="AE78" s="308" t="b">
        <f t="shared" si="4"/>
        <v>0</v>
      </c>
    </row>
    <row r="79" s="378" customFormat="1" ht="72" hidden="1" spans="1:31">
      <c r="A79" s="29">
        <v>77</v>
      </c>
      <c r="B79" s="28" t="s">
        <v>34</v>
      </c>
      <c r="C79" s="28" t="s">
        <v>35</v>
      </c>
      <c r="D79" s="28" t="s">
        <v>36</v>
      </c>
      <c r="E79" s="514" t="s">
        <v>37</v>
      </c>
      <c r="F79" s="515" t="s">
        <v>618</v>
      </c>
      <c r="G79" s="515" t="s">
        <v>2328</v>
      </c>
      <c r="H79" s="515" t="s">
        <v>2329</v>
      </c>
      <c r="I79" s="28">
        <v>57</v>
      </c>
      <c r="J79" s="501">
        <v>44994</v>
      </c>
      <c r="K79" s="502" t="s">
        <v>41</v>
      </c>
      <c r="L79" s="29" t="s">
        <v>42</v>
      </c>
      <c r="M79" s="28" t="s">
        <v>43</v>
      </c>
      <c r="N79" s="29" t="s">
        <v>305</v>
      </c>
      <c r="O79" s="29" t="s">
        <v>620</v>
      </c>
      <c r="P79" s="29" t="s">
        <v>307</v>
      </c>
      <c r="Q79" s="28">
        <v>57</v>
      </c>
      <c r="R79" s="4" t="s">
        <v>2330</v>
      </c>
      <c r="S79" s="4" t="s">
        <v>465</v>
      </c>
      <c r="T79" s="15">
        <v>57</v>
      </c>
      <c r="U79" s="15">
        <v>57</v>
      </c>
      <c r="V79" s="22">
        <v>1</v>
      </c>
      <c r="W79" s="22">
        <v>1</v>
      </c>
      <c r="X79" s="144"/>
      <c r="Y79" s="4" t="s">
        <v>2331</v>
      </c>
      <c r="Z79" s="4" t="s">
        <v>50</v>
      </c>
      <c r="AA79" s="4" t="s">
        <v>1454</v>
      </c>
      <c r="AB79" s="28"/>
      <c r="AC79" s="308"/>
      <c r="AD79" s="308" t="b">
        <f t="shared" si="3"/>
        <v>0</v>
      </c>
      <c r="AE79" s="308" t="b">
        <f t="shared" si="4"/>
        <v>0</v>
      </c>
    </row>
    <row r="80" s="378" customFormat="1" ht="72" hidden="1" spans="1:31">
      <c r="A80" s="29">
        <v>78</v>
      </c>
      <c r="B80" s="28" t="s">
        <v>34</v>
      </c>
      <c r="C80" s="28" t="s">
        <v>35</v>
      </c>
      <c r="D80" s="28" t="s">
        <v>36</v>
      </c>
      <c r="E80" s="514" t="s">
        <v>37</v>
      </c>
      <c r="F80" s="515" t="s">
        <v>636</v>
      </c>
      <c r="G80" s="515" t="s">
        <v>2332</v>
      </c>
      <c r="H80" s="515" t="s">
        <v>2333</v>
      </c>
      <c r="I80" s="28">
        <v>40</v>
      </c>
      <c r="J80" s="501">
        <v>44995</v>
      </c>
      <c r="K80" s="502" t="s">
        <v>41</v>
      </c>
      <c r="L80" s="29" t="s">
        <v>42</v>
      </c>
      <c r="M80" s="28" t="s">
        <v>43</v>
      </c>
      <c r="N80" s="29" t="s">
        <v>305</v>
      </c>
      <c r="O80" s="29" t="s">
        <v>638</v>
      </c>
      <c r="P80" s="29" t="s">
        <v>307</v>
      </c>
      <c r="Q80" s="28">
        <v>40</v>
      </c>
      <c r="R80" s="4" t="s">
        <v>2330</v>
      </c>
      <c r="S80" s="4" t="s">
        <v>465</v>
      </c>
      <c r="T80" s="15">
        <v>40</v>
      </c>
      <c r="U80" s="15">
        <v>40</v>
      </c>
      <c r="V80" s="22">
        <v>1</v>
      </c>
      <c r="W80" s="22">
        <v>1</v>
      </c>
      <c r="X80" s="144"/>
      <c r="Y80" s="4" t="s">
        <v>2331</v>
      </c>
      <c r="Z80" s="4" t="s">
        <v>50</v>
      </c>
      <c r="AA80" s="4" t="s">
        <v>1454</v>
      </c>
      <c r="AB80" s="28"/>
      <c r="AC80" s="308"/>
      <c r="AD80" s="308" t="b">
        <f t="shared" si="3"/>
        <v>0</v>
      </c>
      <c r="AE80" s="308" t="b">
        <f t="shared" si="4"/>
        <v>0</v>
      </c>
    </row>
    <row r="81" s="378" customFormat="1" ht="72" hidden="1" spans="1:31">
      <c r="A81" s="29">
        <v>79</v>
      </c>
      <c r="B81" s="28" t="s">
        <v>34</v>
      </c>
      <c r="C81" s="28" t="s">
        <v>35</v>
      </c>
      <c r="D81" s="28" t="s">
        <v>228</v>
      </c>
      <c r="E81" s="514" t="s">
        <v>337</v>
      </c>
      <c r="F81" s="515" t="s">
        <v>767</v>
      </c>
      <c r="G81" s="515" t="s">
        <v>2334</v>
      </c>
      <c r="H81" s="515" t="s">
        <v>2335</v>
      </c>
      <c r="I81" s="28">
        <v>22</v>
      </c>
      <c r="J81" s="501">
        <v>44995</v>
      </c>
      <c r="K81" s="502" t="s">
        <v>41</v>
      </c>
      <c r="L81" s="29" t="s">
        <v>42</v>
      </c>
      <c r="M81" s="28" t="s">
        <v>43</v>
      </c>
      <c r="N81" s="29" t="s">
        <v>305</v>
      </c>
      <c r="O81" s="29" t="s">
        <v>2336</v>
      </c>
      <c r="P81" s="29" t="s">
        <v>307</v>
      </c>
      <c r="Q81" s="28">
        <v>22</v>
      </c>
      <c r="R81" s="4" t="s">
        <v>2330</v>
      </c>
      <c r="S81" s="4" t="s">
        <v>2337</v>
      </c>
      <c r="T81" s="15">
        <v>22</v>
      </c>
      <c r="U81" s="15">
        <v>22</v>
      </c>
      <c r="V81" s="22">
        <v>1</v>
      </c>
      <c r="W81" s="22">
        <v>1</v>
      </c>
      <c r="X81" s="144"/>
      <c r="Y81" s="4" t="s">
        <v>2338</v>
      </c>
      <c r="Z81" s="4" t="s">
        <v>50</v>
      </c>
      <c r="AA81" s="4" t="s">
        <v>1454</v>
      </c>
      <c r="AB81" s="28"/>
      <c r="AC81" s="308"/>
      <c r="AD81" s="308" t="b">
        <f t="shared" si="3"/>
        <v>0</v>
      </c>
      <c r="AE81" s="308" t="b">
        <f t="shared" si="4"/>
        <v>0</v>
      </c>
    </row>
    <row r="82" s="378" customFormat="1" ht="36" hidden="1" spans="1:31">
      <c r="A82" s="29">
        <v>80</v>
      </c>
      <c r="B82" s="28" t="s">
        <v>34</v>
      </c>
      <c r="C82" s="28" t="s">
        <v>35</v>
      </c>
      <c r="D82" s="28" t="s">
        <v>228</v>
      </c>
      <c r="E82" s="514" t="s">
        <v>337</v>
      </c>
      <c r="F82" s="515" t="s">
        <v>798</v>
      </c>
      <c r="G82" s="515" t="s">
        <v>2339</v>
      </c>
      <c r="H82" s="515" t="s">
        <v>2339</v>
      </c>
      <c r="I82" s="28">
        <v>2</v>
      </c>
      <c r="J82" s="501">
        <v>44995</v>
      </c>
      <c r="K82" s="502" t="s">
        <v>41</v>
      </c>
      <c r="L82" s="29" t="s">
        <v>42</v>
      </c>
      <c r="M82" s="28" t="s">
        <v>43</v>
      </c>
      <c r="N82" s="29" t="s">
        <v>305</v>
      </c>
      <c r="O82" s="29" t="s">
        <v>2336</v>
      </c>
      <c r="P82" s="29" t="s">
        <v>307</v>
      </c>
      <c r="Q82" s="28">
        <v>2</v>
      </c>
      <c r="R82" s="4" t="s">
        <v>2330</v>
      </c>
      <c r="S82" s="4" t="s">
        <v>2337</v>
      </c>
      <c r="T82" s="15">
        <v>2</v>
      </c>
      <c r="U82" s="15">
        <v>2</v>
      </c>
      <c r="V82" s="22">
        <v>1</v>
      </c>
      <c r="W82" s="22">
        <v>1</v>
      </c>
      <c r="X82" s="144"/>
      <c r="Y82" s="4" t="s">
        <v>2338</v>
      </c>
      <c r="Z82" s="4" t="s">
        <v>50</v>
      </c>
      <c r="AA82" s="4" t="s">
        <v>1454</v>
      </c>
      <c r="AB82" s="28"/>
      <c r="AC82" s="308"/>
      <c r="AD82" s="308" t="b">
        <f t="shared" si="3"/>
        <v>0</v>
      </c>
      <c r="AE82" s="308" t="b">
        <f t="shared" si="4"/>
        <v>0</v>
      </c>
    </row>
    <row r="83" s="378" customFormat="1" ht="36" hidden="1" spans="1:31">
      <c r="A83" s="29">
        <v>81</v>
      </c>
      <c r="B83" s="28" t="s">
        <v>34</v>
      </c>
      <c r="C83" s="28" t="s">
        <v>35</v>
      </c>
      <c r="D83" s="28" t="s">
        <v>228</v>
      </c>
      <c r="E83" s="514" t="s">
        <v>337</v>
      </c>
      <c r="F83" s="515" t="s">
        <v>793</v>
      </c>
      <c r="G83" s="515" t="s">
        <v>2340</v>
      </c>
      <c r="H83" s="515" t="s">
        <v>2340</v>
      </c>
      <c r="I83" s="28">
        <v>1</v>
      </c>
      <c r="J83" s="501">
        <v>44995</v>
      </c>
      <c r="K83" s="502" t="s">
        <v>41</v>
      </c>
      <c r="L83" s="29" t="s">
        <v>42</v>
      </c>
      <c r="M83" s="28" t="s">
        <v>43</v>
      </c>
      <c r="N83" s="29" t="s">
        <v>305</v>
      </c>
      <c r="O83" s="29" t="s">
        <v>2336</v>
      </c>
      <c r="P83" s="29" t="s">
        <v>307</v>
      </c>
      <c r="Q83" s="28">
        <v>1</v>
      </c>
      <c r="R83" s="4" t="s">
        <v>2330</v>
      </c>
      <c r="S83" s="4" t="s">
        <v>2341</v>
      </c>
      <c r="T83" s="15">
        <v>1</v>
      </c>
      <c r="U83" s="15">
        <v>1</v>
      </c>
      <c r="V83" s="22">
        <v>1</v>
      </c>
      <c r="W83" s="22">
        <v>1</v>
      </c>
      <c r="X83" s="144"/>
      <c r="Y83" s="4" t="s">
        <v>2342</v>
      </c>
      <c r="Z83" s="4" t="s">
        <v>50</v>
      </c>
      <c r="AA83" s="4" t="s">
        <v>1454</v>
      </c>
      <c r="AB83" s="28"/>
      <c r="AC83" s="308"/>
      <c r="AD83" s="308" t="b">
        <f t="shared" si="3"/>
        <v>0</v>
      </c>
      <c r="AE83" s="308" t="b">
        <f t="shared" si="4"/>
        <v>0</v>
      </c>
    </row>
    <row r="84" s="378" customFormat="1" ht="48" hidden="1" spans="1:31">
      <c r="A84" s="29">
        <v>82</v>
      </c>
      <c r="B84" s="28" t="s">
        <v>34</v>
      </c>
      <c r="C84" s="28" t="s">
        <v>35</v>
      </c>
      <c r="D84" s="28" t="s">
        <v>228</v>
      </c>
      <c r="E84" s="514" t="s">
        <v>337</v>
      </c>
      <c r="F84" s="515" t="s">
        <v>783</v>
      </c>
      <c r="G84" s="515" t="s">
        <v>2343</v>
      </c>
      <c r="H84" s="515" t="s">
        <v>2344</v>
      </c>
      <c r="I84" s="28">
        <v>4</v>
      </c>
      <c r="J84" s="501">
        <v>44995</v>
      </c>
      <c r="K84" s="502" t="s">
        <v>41</v>
      </c>
      <c r="L84" s="29" t="s">
        <v>42</v>
      </c>
      <c r="M84" s="28" t="s">
        <v>43</v>
      </c>
      <c r="N84" s="29" t="s">
        <v>305</v>
      </c>
      <c r="O84" s="29" t="s">
        <v>2336</v>
      </c>
      <c r="P84" s="29" t="s">
        <v>307</v>
      </c>
      <c r="Q84" s="28">
        <v>4</v>
      </c>
      <c r="R84" s="4" t="s">
        <v>2330</v>
      </c>
      <c r="S84" s="4" t="s">
        <v>2345</v>
      </c>
      <c r="T84" s="15">
        <v>4</v>
      </c>
      <c r="U84" s="15">
        <v>4</v>
      </c>
      <c r="V84" s="22">
        <v>1</v>
      </c>
      <c r="W84" s="22">
        <v>1</v>
      </c>
      <c r="X84" s="144"/>
      <c r="Y84" s="4" t="s">
        <v>2346</v>
      </c>
      <c r="Z84" s="4" t="s">
        <v>50</v>
      </c>
      <c r="AA84" s="4" t="s">
        <v>1454</v>
      </c>
      <c r="AB84" s="28"/>
      <c r="AC84" s="308"/>
      <c r="AD84" s="308" t="b">
        <f t="shared" si="3"/>
        <v>0</v>
      </c>
      <c r="AE84" s="308" t="b">
        <f t="shared" si="4"/>
        <v>0</v>
      </c>
    </row>
    <row r="85" s="378" customFormat="1" ht="60" hidden="1" spans="1:31">
      <c r="A85" s="29">
        <v>83</v>
      </c>
      <c r="B85" s="28" t="s">
        <v>34</v>
      </c>
      <c r="C85" s="28" t="s">
        <v>35</v>
      </c>
      <c r="D85" s="28" t="s">
        <v>228</v>
      </c>
      <c r="E85" s="514" t="s">
        <v>275</v>
      </c>
      <c r="F85" s="515" t="s">
        <v>720</v>
      </c>
      <c r="G85" s="515" t="s">
        <v>2347</v>
      </c>
      <c r="H85" s="515" t="s">
        <v>2348</v>
      </c>
      <c r="I85" s="28">
        <v>57</v>
      </c>
      <c r="J85" s="501">
        <v>44995</v>
      </c>
      <c r="K85" s="502" t="s">
        <v>41</v>
      </c>
      <c r="L85" s="29" t="s">
        <v>42</v>
      </c>
      <c r="M85" s="28" t="s">
        <v>43</v>
      </c>
      <c r="N85" s="29" t="s">
        <v>305</v>
      </c>
      <c r="O85" s="29" t="s">
        <v>723</v>
      </c>
      <c r="P85" s="29" t="s">
        <v>307</v>
      </c>
      <c r="Q85" s="28">
        <v>57</v>
      </c>
      <c r="R85" s="312" t="s">
        <v>219</v>
      </c>
      <c r="S85" s="312" t="s">
        <v>2349</v>
      </c>
      <c r="T85" s="15">
        <v>57</v>
      </c>
      <c r="U85" s="15">
        <v>57</v>
      </c>
      <c r="V85" s="22">
        <v>1</v>
      </c>
      <c r="W85" s="22">
        <v>1</v>
      </c>
      <c r="X85" s="144" t="s">
        <v>2350</v>
      </c>
      <c r="Y85" s="4" t="s">
        <v>2351</v>
      </c>
      <c r="Z85" s="4" t="s">
        <v>50</v>
      </c>
      <c r="AA85" s="4"/>
      <c r="AB85" s="28"/>
      <c r="AC85" s="308"/>
      <c r="AD85" s="308" t="b">
        <f t="shared" si="3"/>
        <v>0</v>
      </c>
      <c r="AE85" s="308" t="b">
        <f t="shared" si="4"/>
        <v>0</v>
      </c>
    </row>
    <row r="86" s="378" customFormat="1" ht="60" hidden="1" spans="1:31">
      <c r="A86" s="29">
        <v>84</v>
      </c>
      <c r="B86" s="28" t="s">
        <v>34</v>
      </c>
      <c r="C86" s="28" t="s">
        <v>35</v>
      </c>
      <c r="D86" s="28" t="s">
        <v>228</v>
      </c>
      <c r="E86" s="514" t="s">
        <v>275</v>
      </c>
      <c r="F86" s="515" t="s">
        <v>744</v>
      </c>
      <c r="G86" s="515" t="s">
        <v>2347</v>
      </c>
      <c r="H86" s="515" t="s">
        <v>2348</v>
      </c>
      <c r="I86" s="28">
        <v>57</v>
      </c>
      <c r="J86" s="501">
        <v>44995</v>
      </c>
      <c r="K86" s="502" t="s">
        <v>41</v>
      </c>
      <c r="L86" s="29" t="s">
        <v>42</v>
      </c>
      <c r="M86" s="28" t="s">
        <v>43</v>
      </c>
      <c r="N86" s="29" t="s">
        <v>305</v>
      </c>
      <c r="O86" s="29" t="s">
        <v>723</v>
      </c>
      <c r="P86" s="29" t="s">
        <v>307</v>
      </c>
      <c r="Q86" s="28">
        <v>57</v>
      </c>
      <c r="R86" s="312" t="s">
        <v>2352</v>
      </c>
      <c r="S86" s="312" t="s">
        <v>2353</v>
      </c>
      <c r="T86" s="15">
        <v>57</v>
      </c>
      <c r="U86" s="15">
        <v>57</v>
      </c>
      <c r="V86" s="22">
        <v>1</v>
      </c>
      <c r="W86" s="22">
        <v>1</v>
      </c>
      <c r="X86" s="144" t="s">
        <v>2350</v>
      </c>
      <c r="Y86" s="4" t="s">
        <v>2351</v>
      </c>
      <c r="Z86" s="4" t="s">
        <v>50</v>
      </c>
      <c r="AA86" s="4"/>
      <c r="AB86" s="28"/>
      <c r="AC86" s="308"/>
      <c r="AD86" s="308" t="b">
        <f t="shared" si="3"/>
        <v>0</v>
      </c>
      <c r="AE86" s="308" t="b">
        <f t="shared" si="4"/>
        <v>0</v>
      </c>
    </row>
    <row r="87" s="378" customFormat="1" ht="60" hidden="1" spans="1:31">
      <c r="A87" s="29">
        <v>85</v>
      </c>
      <c r="B87" s="28" t="s">
        <v>34</v>
      </c>
      <c r="C87" s="28" t="s">
        <v>35</v>
      </c>
      <c r="D87" s="28" t="s">
        <v>228</v>
      </c>
      <c r="E87" s="514" t="s">
        <v>275</v>
      </c>
      <c r="F87" s="515" t="s">
        <v>803</v>
      </c>
      <c r="G87" s="515" t="s">
        <v>2354</v>
      </c>
      <c r="H87" s="515" t="s">
        <v>2355</v>
      </c>
      <c r="I87" s="28">
        <v>50</v>
      </c>
      <c r="J87" s="501">
        <v>45117</v>
      </c>
      <c r="K87" s="502" t="s">
        <v>165</v>
      </c>
      <c r="L87" s="29" t="s">
        <v>42</v>
      </c>
      <c r="M87" s="28" t="s">
        <v>43</v>
      </c>
      <c r="N87" s="29" t="s">
        <v>305</v>
      </c>
      <c r="O87" s="29" t="s">
        <v>2356</v>
      </c>
      <c r="P87" s="29" t="s">
        <v>307</v>
      </c>
      <c r="Q87" s="28">
        <v>50</v>
      </c>
      <c r="R87" s="4" t="s">
        <v>2357</v>
      </c>
      <c r="S87" s="4" t="s">
        <v>2358</v>
      </c>
      <c r="T87" s="15">
        <v>50</v>
      </c>
      <c r="U87" s="15">
        <v>50</v>
      </c>
      <c r="V87" s="22">
        <v>1</v>
      </c>
      <c r="W87" s="22">
        <v>1</v>
      </c>
      <c r="X87" s="144"/>
      <c r="Y87" s="4" t="s">
        <v>2359</v>
      </c>
      <c r="Z87" s="4" t="s">
        <v>50</v>
      </c>
      <c r="AA87" s="4"/>
      <c r="AB87" s="28"/>
      <c r="AC87" s="308"/>
      <c r="AD87" s="308" t="b">
        <f t="shared" si="3"/>
        <v>0</v>
      </c>
      <c r="AE87" s="308" t="b">
        <f t="shared" si="4"/>
        <v>0</v>
      </c>
    </row>
    <row r="88" s="378" customFormat="1" ht="60" hidden="1" spans="1:31">
      <c r="A88" s="29">
        <v>86</v>
      </c>
      <c r="B88" s="28" t="s">
        <v>34</v>
      </c>
      <c r="C88" s="28" t="s">
        <v>35</v>
      </c>
      <c r="D88" s="28" t="s">
        <v>228</v>
      </c>
      <c r="E88" s="514" t="s">
        <v>275</v>
      </c>
      <c r="F88" s="515" t="s">
        <v>813</v>
      </c>
      <c r="G88" s="515" t="s">
        <v>2360</v>
      </c>
      <c r="H88" s="515" t="s">
        <v>2361</v>
      </c>
      <c r="I88" s="28">
        <v>27</v>
      </c>
      <c r="J88" s="501">
        <v>45117</v>
      </c>
      <c r="K88" s="502" t="s">
        <v>165</v>
      </c>
      <c r="L88" s="29" t="s">
        <v>42</v>
      </c>
      <c r="M88" s="28" t="s">
        <v>43</v>
      </c>
      <c r="N88" s="29" t="s">
        <v>305</v>
      </c>
      <c r="O88" s="29" t="s">
        <v>806</v>
      </c>
      <c r="P88" s="29" t="s">
        <v>307</v>
      </c>
      <c r="Q88" s="28">
        <v>27</v>
      </c>
      <c r="R88" s="4" t="s">
        <v>971</v>
      </c>
      <c r="S88" s="4" t="s">
        <v>2362</v>
      </c>
      <c r="T88" s="15">
        <v>27</v>
      </c>
      <c r="U88" s="15">
        <v>27</v>
      </c>
      <c r="V88" s="22">
        <v>1</v>
      </c>
      <c r="W88" s="22">
        <v>1</v>
      </c>
      <c r="X88" s="144"/>
      <c r="Y88" s="4" t="s">
        <v>2363</v>
      </c>
      <c r="Z88" s="4" t="s">
        <v>50</v>
      </c>
      <c r="AA88" s="4"/>
      <c r="AB88" s="28"/>
      <c r="AC88" s="308"/>
      <c r="AD88" s="308" t="b">
        <f t="shared" si="3"/>
        <v>0</v>
      </c>
      <c r="AE88" s="308" t="b">
        <f t="shared" si="4"/>
        <v>0</v>
      </c>
    </row>
    <row r="89" s="378" customFormat="1" ht="60" hidden="1" spans="1:31">
      <c r="A89" s="29">
        <v>87</v>
      </c>
      <c r="B89" s="28" t="s">
        <v>34</v>
      </c>
      <c r="C89" s="28" t="s">
        <v>35</v>
      </c>
      <c r="D89" s="28" t="s">
        <v>228</v>
      </c>
      <c r="E89" s="514" t="s">
        <v>275</v>
      </c>
      <c r="F89" s="515" t="s">
        <v>818</v>
      </c>
      <c r="G89" s="515" t="s">
        <v>2364</v>
      </c>
      <c r="H89" s="515" t="s">
        <v>2365</v>
      </c>
      <c r="I89" s="28">
        <v>13</v>
      </c>
      <c r="J89" s="501">
        <v>45117</v>
      </c>
      <c r="K89" s="502" t="s">
        <v>165</v>
      </c>
      <c r="L89" s="29" t="s">
        <v>42</v>
      </c>
      <c r="M89" s="28" t="s">
        <v>43</v>
      </c>
      <c r="N89" s="29" t="s">
        <v>305</v>
      </c>
      <c r="O89" s="29" t="s">
        <v>693</v>
      </c>
      <c r="P89" s="29" t="s">
        <v>307</v>
      </c>
      <c r="Q89" s="28">
        <v>13</v>
      </c>
      <c r="R89" s="4" t="s">
        <v>2366</v>
      </c>
      <c r="S89" s="4" t="s">
        <v>2367</v>
      </c>
      <c r="T89" s="15">
        <v>13</v>
      </c>
      <c r="U89" s="15">
        <v>13</v>
      </c>
      <c r="V89" s="22">
        <v>1</v>
      </c>
      <c r="W89" s="22">
        <v>1</v>
      </c>
      <c r="X89" s="523" t="s">
        <v>2368</v>
      </c>
      <c r="Y89" s="4" t="s">
        <v>2369</v>
      </c>
      <c r="Z89" s="4" t="s">
        <v>50</v>
      </c>
      <c r="AA89" s="4"/>
      <c r="AB89" s="28"/>
      <c r="AC89" s="308"/>
      <c r="AD89" s="308" t="b">
        <f t="shared" si="3"/>
        <v>0</v>
      </c>
      <c r="AE89" s="308" t="b">
        <f t="shared" si="4"/>
        <v>0</v>
      </c>
    </row>
    <row r="90" s="378" customFormat="1" ht="60" hidden="1" spans="1:31">
      <c r="A90" s="29">
        <v>88</v>
      </c>
      <c r="B90" s="28" t="s">
        <v>34</v>
      </c>
      <c r="C90" s="28" t="s">
        <v>35</v>
      </c>
      <c r="D90" s="28" t="s">
        <v>228</v>
      </c>
      <c r="E90" s="514" t="s">
        <v>108</v>
      </c>
      <c r="F90" s="515" t="s">
        <v>850</v>
      </c>
      <c r="G90" s="515" t="s">
        <v>2370</v>
      </c>
      <c r="H90" s="515" t="s">
        <v>2371</v>
      </c>
      <c r="I90" s="28">
        <v>38</v>
      </c>
      <c r="J90" s="501">
        <v>45117</v>
      </c>
      <c r="K90" s="502" t="s">
        <v>165</v>
      </c>
      <c r="L90" s="29" t="s">
        <v>42</v>
      </c>
      <c r="M90" s="28" t="s">
        <v>43</v>
      </c>
      <c r="N90" s="29" t="s">
        <v>305</v>
      </c>
      <c r="O90" s="29" t="s">
        <v>2336</v>
      </c>
      <c r="P90" s="29" t="s">
        <v>307</v>
      </c>
      <c r="Q90" s="28">
        <v>38</v>
      </c>
      <c r="R90" s="4" t="s">
        <v>2372</v>
      </c>
      <c r="S90" s="4" t="s">
        <v>2373</v>
      </c>
      <c r="T90" s="15">
        <v>38</v>
      </c>
      <c r="U90" s="15">
        <v>38</v>
      </c>
      <c r="V90" s="22">
        <v>1</v>
      </c>
      <c r="W90" s="22">
        <v>1</v>
      </c>
      <c r="X90" s="144"/>
      <c r="Y90" s="4" t="s">
        <v>2374</v>
      </c>
      <c r="Z90" s="4" t="s">
        <v>50</v>
      </c>
      <c r="AA90" s="4"/>
      <c r="AB90" s="28"/>
      <c r="AC90" s="308"/>
      <c r="AD90" s="308" t="b">
        <f t="shared" si="3"/>
        <v>0</v>
      </c>
      <c r="AE90" s="308" t="b">
        <f t="shared" si="4"/>
        <v>0</v>
      </c>
    </row>
    <row r="91" s="378" customFormat="1" ht="36" hidden="1" spans="1:31">
      <c r="A91" s="29">
        <v>89</v>
      </c>
      <c r="B91" s="28" t="s">
        <v>34</v>
      </c>
      <c r="C91" s="28" t="s">
        <v>35</v>
      </c>
      <c r="D91" s="28" t="s">
        <v>228</v>
      </c>
      <c r="E91" s="514" t="s">
        <v>108</v>
      </c>
      <c r="F91" s="515" t="s">
        <v>857</v>
      </c>
      <c r="G91" s="515" t="s">
        <v>2375</v>
      </c>
      <c r="H91" s="515" t="s">
        <v>2376</v>
      </c>
      <c r="I91" s="28">
        <v>4</v>
      </c>
      <c r="J91" s="501">
        <v>45117</v>
      </c>
      <c r="K91" s="502" t="s">
        <v>165</v>
      </c>
      <c r="L91" s="29" t="s">
        <v>42</v>
      </c>
      <c r="M91" s="28" t="s">
        <v>43</v>
      </c>
      <c r="N91" s="29" t="s">
        <v>305</v>
      </c>
      <c r="O91" s="29" t="s">
        <v>2336</v>
      </c>
      <c r="P91" s="29" t="s">
        <v>307</v>
      </c>
      <c r="Q91" s="28">
        <v>4</v>
      </c>
      <c r="R91" s="4" t="s">
        <v>2377</v>
      </c>
      <c r="S91" s="4" t="s">
        <v>2378</v>
      </c>
      <c r="T91" s="15">
        <v>4</v>
      </c>
      <c r="U91" s="15">
        <v>4</v>
      </c>
      <c r="V91" s="22">
        <v>1</v>
      </c>
      <c r="W91" s="22">
        <v>1</v>
      </c>
      <c r="X91" s="144" t="s">
        <v>2379</v>
      </c>
      <c r="Y91" s="4" t="s">
        <v>2380</v>
      </c>
      <c r="Z91" s="4" t="s">
        <v>50</v>
      </c>
      <c r="AA91" s="4"/>
      <c r="AB91" s="28"/>
      <c r="AC91" s="308"/>
      <c r="AD91" s="308" t="b">
        <f t="shared" si="3"/>
        <v>0</v>
      </c>
      <c r="AE91" s="308" t="b">
        <f t="shared" si="4"/>
        <v>0</v>
      </c>
    </row>
    <row r="92" s="378" customFormat="1" ht="60" hidden="1" spans="1:31">
      <c r="A92" s="29">
        <v>90</v>
      </c>
      <c r="B92" s="28" t="s">
        <v>34</v>
      </c>
      <c r="C92" s="28" t="s">
        <v>35</v>
      </c>
      <c r="D92" s="28" t="s">
        <v>228</v>
      </c>
      <c r="E92" s="514" t="s">
        <v>108</v>
      </c>
      <c r="F92" s="515" t="s">
        <v>863</v>
      </c>
      <c r="G92" s="515" t="s">
        <v>2381</v>
      </c>
      <c r="H92" s="515" t="s">
        <v>2382</v>
      </c>
      <c r="I92" s="28">
        <v>27</v>
      </c>
      <c r="J92" s="501">
        <v>45117</v>
      </c>
      <c r="K92" s="502" t="s">
        <v>165</v>
      </c>
      <c r="L92" s="29" t="s">
        <v>42</v>
      </c>
      <c r="M92" s="28" t="s">
        <v>43</v>
      </c>
      <c r="N92" s="29" t="s">
        <v>305</v>
      </c>
      <c r="O92" s="29" t="s">
        <v>2336</v>
      </c>
      <c r="P92" s="29" t="s">
        <v>307</v>
      </c>
      <c r="Q92" s="28">
        <v>27</v>
      </c>
      <c r="R92" s="4" t="s">
        <v>2372</v>
      </c>
      <c r="S92" s="4" t="s">
        <v>2373</v>
      </c>
      <c r="T92" s="15">
        <v>27</v>
      </c>
      <c r="U92" s="15">
        <v>27</v>
      </c>
      <c r="V92" s="22">
        <v>1</v>
      </c>
      <c r="W92" s="22">
        <v>1</v>
      </c>
      <c r="X92" s="144"/>
      <c r="Y92" s="4" t="s">
        <v>2374</v>
      </c>
      <c r="Z92" s="4" t="s">
        <v>50</v>
      </c>
      <c r="AA92" s="4"/>
      <c r="AB92" s="28"/>
      <c r="AC92" s="308"/>
      <c r="AD92" s="308" t="b">
        <f t="shared" si="3"/>
        <v>0</v>
      </c>
      <c r="AE92" s="308" t="b">
        <f t="shared" si="4"/>
        <v>0</v>
      </c>
    </row>
    <row r="93" s="378" customFormat="1" ht="36" hidden="1" spans="1:31">
      <c r="A93" s="29">
        <v>91</v>
      </c>
      <c r="B93" s="28" t="s">
        <v>34</v>
      </c>
      <c r="C93" s="28" t="s">
        <v>35</v>
      </c>
      <c r="D93" s="28" t="s">
        <v>228</v>
      </c>
      <c r="E93" s="514" t="s">
        <v>108</v>
      </c>
      <c r="F93" s="515" t="s">
        <v>867</v>
      </c>
      <c r="G93" s="515" t="s">
        <v>2375</v>
      </c>
      <c r="H93" s="515" t="s">
        <v>2376</v>
      </c>
      <c r="I93" s="28">
        <v>4</v>
      </c>
      <c r="J93" s="501">
        <v>45117</v>
      </c>
      <c r="K93" s="502" t="s">
        <v>165</v>
      </c>
      <c r="L93" s="29" t="s">
        <v>42</v>
      </c>
      <c r="M93" s="28" t="s">
        <v>43</v>
      </c>
      <c r="N93" s="29" t="s">
        <v>305</v>
      </c>
      <c r="O93" s="29" t="s">
        <v>2336</v>
      </c>
      <c r="P93" s="29" t="s">
        <v>307</v>
      </c>
      <c r="Q93" s="28">
        <v>4</v>
      </c>
      <c r="R93" s="4" t="s">
        <v>2377</v>
      </c>
      <c r="S93" s="4" t="s">
        <v>2378</v>
      </c>
      <c r="T93" s="15">
        <v>4</v>
      </c>
      <c r="U93" s="15">
        <v>4</v>
      </c>
      <c r="V93" s="22">
        <v>1</v>
      </c>
      <c r="W93" s="22">
        <v>1</v>
      </c>
      <c r="X93" s="523" t="s">
        <v>2383</v>
      </c>
      <c r="Y93" s="4" t="s">
        <v>2380</v>
      </c>
      <c r="Z93" s="4" t="s">
        <v>50</v>
      </c>
      <c r="AA93" s="4"/>
      <c r="AB93" s="28"/>
      <c r="AC93" s="308"/>
      <c r="AD93" s="308" t="b">
        <f t="shared" si="3"/>
        <v>0</v>
      </c>
      <c r="AE93" s="308" t="b">
        <f t="shared" si="4"/>
        <v>0</v>
      </c>
    </row>
    <row r="94" s="378" customFormat="1" ht="60" hidden="1" spans="1:31">
      <c r="A94" s="29">
        <v>92</v>
      </c>
      <c r="B94" s="28" t="s">
        <v>34</v>
      </c>
      <c r="C94" s="28" t="s">
        <v>35</v>
      </c>
      <c r="D94" s="28" t="s">
        <v>228</v>
      </c>
      <c r="E94" s="514" t="s">
        <v>258</v>
      </c>
      <c r="F94" s="515" t="s">
        <v>869</v>
      </c>
      <c r="G94" s="515" t="s">
        <v>2384</v>
      </c>
      <c r="H94" s="515" t="s">
        <v>2385</v>
      </c>
      <c r="I94" s="28">
        <v>29</v>
      </c>
      <c r="J94" s="501">
        <v>45117</v>
      </c>
      <c r="K94" s="502" t="s">
        <v>165</v>
      </c>
      <c r="L94" s="29" t="s">
        <v>42</v>
      </c>
      <c r="M94" s="28" t="s">
        <v>43</v>
      </c>
      <c r="N94" s="29" t="s">
        <v>305</v>
      </c>
      <c r="O94" s="29" t="s">
        <v>871</v>
      </c>
      <c r="P94" s="29" t="s">
        <v>307</v>
      </c>
      <c r="Q94" s="28">
        <v>29</v>
      </c>
      <c r="R94" s="4" t="s">
        <v>2386</v>
      </c>
      <c r="S94" s="4" t="s">
        <v>2387</v>
      </c>
      <c r="T94" s="15">
        <v>29</v>
      </c>
      <c r="U94" s="15">
        <v>29</v>
      </c>
      <c r="V94" s="22">
        <v>1</v>
      </c>
      <c r="W94" s="22">
        <v>1</v>
      </c>
      <c r="X94" s="144"/>
      <c r="Y94" s="4" t="s">
        <v>2388</v>
      </c>
      <c r="Z94" s="4" t="s">
        <v>50</v>
      </c>
      <c r="AA94" s="4"/>
      <c r="AB94" s="28"/>
      <c r="AC94" s="308"/>
      <c r="AD94" s="308" t="b">
        <f t="shared" si="3"/>
        <v>0</v>
      </c>
      <c r="AE94" s="308" t="b">
        <f t="shared" si="4"/>
        <v>0</v>
      </c>
    </row>
    <row r="95" s="378" customFormat="1" ht="60" hidden="1" spans="1:31">
      <c r="A95" s="29">
        <v>93</v>
      </c>
      <c r="B95" s="28" t="s">
        <v>34</v>
      </c>
      <c r="C95" s="28" t="s">
        <v>35</v>
      </c>
      <c r="D95" s="28" t="s">
        <v>228</v>
      </c>
      <c r="E95" s="514" t="s">
        <v>258</v>
      </c>
      <c r="F95" s="515" t="s">
        <v>882</v>
      </c>
      <c r="G95" s="515" t="s">
        <v>2389</v>
      </c>
      <c r="H95" s="515" t="s">
        <v>2390</v>
      </c>
      <c r="I95" s="28">
        <v>23</v>
      </c>
      <c r="J95" s="501">
        <v>45117</v>
      </c>
      <c r="K95" s="502" t="s">
        <v>165</v>
      </c>
      <c r="L95" s="29" t="s">
        <v>42</v>
      </c>
      <c r="M95" s="28" t="s">
        <v>43</v>
      </c>
      <c r="N95" s="29" t="s">
        <v>305</v>
      </c>
      <c r="O95" s="29" t="s">
        <v>871</v>
      </c>
      <c r="P95" s="29" t="s">
        <v>307</v>
      </c>
      <c r="Q95" s="28">
        <v>23</v>
      </c>
      <c r="R95" s="4" t="s">
        <v>2386</v>
      </c>
      <c r="S95" s="4" t="s">
        <v>2387</v>
      </c>
      <c r="T95" s="15">
        <v>23</v>
      </c>
      <c r="U95" s="15">
        <v>23</v>
      </c>
      <c r="V95" s="22">
        <v>1</v>
      </c>
      <c r="W95" s="22">
        <v>1</v>
      </c>
      <c r="X95" s="523" t="s">
        <v>2391</v>
      </c>
      <c r="Y95" s="4" t="s">
        <v>2392</v>
      </c>
      <c r="Z95" s="4" t="s">
        <v>50</v>
      </c>
      <c r="AA95" s="4"/>
      <c r="AB95" s="28"/>
      <c r="AC95" s="308"/>
      <c r="AD95" s="308" t="b">
        <f t="shared" si="3"/>
        <v>0</v>
      </c>
      <c r="AE95" s="308" t="b">
        <f t="shared" si="4"/>
        <v>0</v>
      </c>
    </row>
    <row r="96" s="378" customFormat="1" ht="60" hidden="1" spans="1:31">
      <c r="A96" s="29">
        <v>94</v>
      </c>
      <c r="B96" s="28" t="s">
        <v>34</v>
      </c>
      <c r="C96" s="28" t="s">
        <v>35</v>
      </c>
      <c r="D96" s="28" t="s">
        <v>228</v>
      </c>
      <c r="E96" s="514" t="s">
        <v>258</v>
      </c>
      <c r="F96" s="515" t="s">
        <v>884</v>
      </c>
      <c r="G96" s="516" t="s">
        <v>2393</v>
      </c>
      <c r="H96" s="515" t="s">
        <v>2394</v>
      </c>
      <c r="I96" s="28">
        <v>30</v>
      </c>
      <c r="J96" s="501">
        <v>45117</v>
      </c>
      <c r="K96" s="502" t="s">
        <v>165</v>
      </c>
      <c r="L96" s="29" t="s">
        <v>42</v>
      </c>
      <c r="M96" s="28" t="s">
        <v>43</v>
      </c>
      <c r="N96" s="29" t="s">
        <v>305</v>
      </c>
      <c r="O96" s="29" t="s">
        <v>871</v>
      </c>
      <c r="P96" s="29" t="s">
        <v>307</v>
      </c>
      <c r="Q96" s="28">
        <v>30</v>
      </c>
      <c r="R96" s="4" t="s">
        <v>2395</v>
      </c>
      <c r="S96" s="4" t="s">
        <v>2396</v>
      </c>
      <c r="T96" s="15">
        <v>30</v>
      </c>
      <c r="U96" s="15">
        <v>30</v>
      </c>
      <c r="V96" s="22">
        <v>1</v>
      </c>
      <c r="W96" s="22">
        <v>1</v>
      </c>
      <c r="X96" s="144"/>
      <c r="Y96" s="4" t="s">
        <v>2397</v>
      </c>
      <c r="Z96" s="4" t="s">
        <v>50</v>
      </c>
      <c r="AA96" s="4"/>
      <c r="AB96" s="28"/>
      <c r="AC96" s="308"/>
      <c r="AD96" s="308" t="b">
        <f t="shared" si="3"/>
        <v>0</v>
      </c>
      <c r="AE96" s="308" t="b">
        <f t="shared" si="4"/>
        <v>0</v>
      </c>
    </row>
    <row r="97" s="378" customFormat="1" ht="60" spans="1:31">
      <c r="A97" s="29">
        <v>95</v>
      </c>
      <c r="B97" s="28" t="s">
        <v>34</v>
      </c>
      <c r="C97" s="28" t="s">
        <v>35</v>
      </c>
      <c r="D97" s="28" t="s">
        <v>228</v>
      </c>
      <c r="E97" s="514" t="s">
        <v>258</v>
      </c>
      <c r="F97" s="517" t="s">
        <v>893</v>
      </c>
      <c r="G97" s="515" t="s">
        <v>2398</v>
      </c>
      <c r="H97" s="515" t="s">
        <v>2399</v>
      </c>
      <c r="I97" s="28">
        <v>22</v>
      </c>
      <c r="J97" s="501">
        <v>45241</v>
      </c>
      <c r="K97" s="502" t="s">
        <v>632</v>
      </c>
      <c r="L97" s="29" t="s">
        <v>42</v>
      </c>
      <c r="M97" s="28" t="s">
        <v>43</v>
      </c>
      <c r="N97" s="29" t="s">
        <v>305</v>
      </c>
      <c r="O97" s="29" t="s">
        <v>871</v>
      </c>
      <c r="P97" s="29" t="s">
        <v>307</v>
      </c>
      <c r="Q97" s="28">
        <v>22</v>
      </c>
      <c r="R97" s="4" t="str">
        <f>IFERROR(VLOOKUP("*"&amp;$F97&amp;"*",接地电阻!$A:$AS,20,FALSE),IFERROR(VLOOKUP("*"&amp;$F97&amp;"*",接地电阻!$B:$AS,19,FALSE),"无"))</f>
        <v>2023-11-07 08:40:00</v>
      </c>
      <c r="S97" s="4" t="str">
        <f>IFERROR(VLOOKUP("*"&amp;$F97&amp;"*",接地电阻!$A:$AS,21,FALSE),IFERROR(VLOOKUP("*"&amp;$F97&amp;"*",接地电阻!$B:$AS,20,FALSE),"无"))</f>
        <v>2023-11-07 11:53:00</v>
      </c>
      <c r="T97" s="15">
        <f>IF(OR(S97=0,S97="无"),"",Q97)</f>
        <v>22</v>
      </c>
      <c r="U97" s="15">
        <f>T97</f>
        <v>22</v>
      </c>
      <c r="V97" s="22">
        <f>IFERROR(IF(T97/Q97&gt;0,T97/Q97,""),"")</f>
        <v>1</v>
      </c>
      <c r="W97" s="22">
        <f>IFERROR(U97/T97,"")</f>
        <v>1</v>
      </c>
      <c r="X97" s="144"/>
      <c r="Y97" s="4" t="str">
        <f>IFERROR(VLOOKUP("*"&amp;$F97&amp;"*",接地电阻!$A:$AS,5,FALSE),IFERROR(VLOOKUP("*"&amp;$F97&amp;"*",接地电阻!$B:$AS,4,FALSE),"无"))</f>
        <v>JH030120230104-006556</v>
      </c>
      <c r="Z97" s="4" t="str">
        <f>IFERROR(VLOOKUP("*"&amp;$F97&amp;"*",接地电阻!$A:$AS,3,FALSE),IFERROR(VLOOKUP("*"&amp;$F97&amp;"*",接地电阻!$B:$AS,2,FALSE),"无"))</f>
        <v>已完成</v>
      </c>
      <c r="AA97" s="4"/>
      <c r="AB97" s="28" t="s">
        <v>2400</v>
      </c>
      <c r="AC97" s="308"/>
      <c r="AD97" s="308" t="b">
        <f t="shared" si="3"/>
        <v>0</v>
      </c>
      <c r="AE97" s="308" t="b">
        <f t="shared" si="4"/>
        <v>0</v>
      </c>
    </row>
    <row r="98" s="378" customFormat="1" ht="60" hidden="1" spans="1:31">
      <c r="A98" s="29">
        <v>96</v>
      </c>
      <c r="B98" s="28" t="s">
        <v>34</v>
      </c>
      <c r="C98" s="28" t="s">
        <v>35</v>
      </c>
      <c r="D98" s="28" t="s">
        <v>228</v>
      </c>
      <c r="E98" s="514" t="s">
        <v>258</v>
      </c>
      <c r="F98" s="515" t="s">
        <v>896</v>
      </c>
      <c r="G98" s="515" t="s">
        <v>2401</v>
      </c>
      <c r="H98" s="515" t="s">
        <v>2402</v>
      </c>
      <c r="I98" s="28">
        <v>20</v>
      </c>
      <c r="J98" s="501">
        <v>45241</v>
      </c>
      <c r="K98" s="502" t="s">
        <v>632</v>
      </c>
      <c r="L98" s="29" t="s">
        <v>42</v>
      </c>
      <c r="M98" s="28" t="s">
        <v>43</v>
      </c>
      <c r="N98" s="29" t="s">
        <v>305</v>
      </c>
      <c r="O98" s="29" t="s">
        <v>871</v>
      </c>
      <c r="P98" s="29" t="s">
        <v>307</v>
      </c>
      <c r="Q98" s="28">
        <v>20</v>
      </c>
      <c r="R98" s="4" t="s">
        <v>2395</v>
      </c>
      <c r="S98" s="4" t="s">
        <v>2396</v>
      </c>
      <c r="T98" s="15">
        <v>20</v>
      </c>
      <c r="U98" s="15">
        <v>20</v>
      </c>
      <c r="V98" s="22">
        <v>1</v>
      </c>
      <c r="W98" s="22">
        <v>1</v>
      </c>
      <c r="X98" s="144"/>
      <c r="Y98" s="4" t="s">
        <v>2397</v>
      </c>
      <c r="Z98" s="4" t="s">
        <v>50</v>
      </c>
      <c r="AA98" s="4"/>
      <c r="AB98" s="28"/>
      <c r="AC98" s="308"/>
      <c r="AD98" s="308" t="b">
        <f t="shared" si="3"/>
        <v>0</v>
      </c>
      <c r="AE98" s="308" t="b">
        <f t="shared" si="4"/>
        <v>0</v>
      </c>
    </row>
    <row r="99" s="378" customFormat="1" ht="60" hidden="1" spans="1:31">
      <c r="A99" s="29">
        <v>97</v>
      </c>
      <c r="B99" s="28" t="s">
        <v>34</v>
      </c>
      <c r="C99" s="28" t="s">
        <v>35</v>
      </c>
      <c r="D99" s="28" t="s">
        <v>228</v>
      </c>
      <c r="E99" s="514" t="s">
        <v>837</v>
      </c>
      <c r="F99" s="515" t="s">
        <v>838</v>
      </c>
      <c r="G99" s="515" t="s">
        <v>2403</v>
      </c>
      <c r="H99" s="515" t="s">
        <v>2404</v>
      </c>
      <c r="I99" s="28">
        <v>9</v>
      </c>
      <c r="J99" s="501">
        <v>45241</v>
      </c>
      <c r="K99" s="502" t="s">
        <v>632</v>
      </c>
      <c r="L99" s="29" t="s">
        <v>42</v>
      </c>
      <c r="M99" s="28" t="s">
        <v>43</v>
      </c>
      <c r="N99" s="29" t="s">
        <v>305</v>
      </c>
      <c r="O99" s="29" t="s">
        <v>840</v>
      </c>
      <c r="P99" s="29" t="s">
        <v>307</v>
      </c>
      <c r="Q99" s="28">
        <v>9</v>
      </c>
      <c r="R99" s="4" t="s">
        <v>829</v>
      </c>
      <c r="S99" s="4" t="s">
        <v>2405</v>
      </c>
      <c r="T99" s="15">
        <v>9</v>
      </c>
      <c r="U99" s="15">
        <v>9</v>
      </c>
      <c r="V99" s="22">
        <v>1</v>
      </c>
      <c r="W99" s="22">
        <v>1</v>
      </c>
      <c r="X99" s="144"/>
      <c r="Y99" s="4" t="s">
        <v>2406</v>
      </c>
      <c r="Z99" s="4" t="s">
        <v>50</v>
      </c>
      <c r="AA99" s="4"/>
      <c r="AB99" s="28"/>
      <c r="AC99" s="308"/>
      <c r="AD99" s="308" t="b">
        <f t="shared" si="3"/>
        <v>0</v>
      </c>
      <c r="AE99" s="308" t="b">
        <f t="shared" si="4"/>
        <v>0</v>
      </c>
    </row>
    <row r="100" s="378" customFormat="1" ht="48" hidden="1" spans="1:31">
      <c r="A100" s="29">
        <v>98</v>
      </c>
      <c r="B100" s="28" t="s">
        <v>34</v>
      </c>
      <c r="C100" s="28" t="s">
        <v>35</v>
      </c>
      <c r="D100" s="28" t="s">
        <v>228</v>
      </c>
      <c r="E100" s="514" t="s">
        <v>837</v>
      </c>
      <c r="F100" s="515" t="s">
        <v>846</v>
      </c>
      <c r="G100" s="515" t="s">
        <v>2407</v>
      </c>
      <c r="H100" s="515" t="s">
        <v>2408</v>
      </c>
      <c r="I100" s="28">
        <v>5</v>
      </c>
      <c r="J100" s="501">
        <v>45241</v>
      </c>
      <c r="K100" s="502" t="s">
        <v>632</v>
      </c>
      <c r="L100" s="29" t="s">
        <v>42</v>
      </c>
      <c r="M100" s="28" t="s">
        <v>43</v>
      </c>
      <c r="N100" s="29" t="s">
        <v>305</v>
      </c>
      <c r="O100" s="29" t="s">
        <v>840</v>
      </c>
      <c r="P100" s="29" t="s">
        <v>307</v>
      </c>
      <c r="Q100" s="28">
        <v>5</v>
      </c>
      <c r="R100" s="4" t="s">
        <v>829</v>
      </c>
      <c r="S100" s="4" t="s">
        <v>2405</v>
      </c>
      <c r="T100" s="15">
        <v>5</v>
      </c>
      <c r="U100" s="15">
        <v>5</v>
      </c>
      <c r="V100" s="22">
        <v>1</v>
      </c>
      <c r="W100" s="22">
        <v>1</v>
      </c>
      <c r="X100" s="144"/>
      <c r="Y100" s="4" t="s">
        <v>2406</v>
      </c>
      <c r="Z100" s="4" t="s">
        <v>50</v>
      </c>
      <c r="AA100" s="4"/>
      <c r="AB100" s="28"/>
      <c r="AC100" s="308"/>
      <c r="AD100" s="308" t="b">
        <f t="shared" si="3"/>
        <v>0</v>
      </c>
      <c r="AE100" s="308" t="b">
        <f t="shared" ref="AE100:AE131" si="5">IF(K100="2023年01月","2023年01月31日",IF(K100="2023年02月","2023年02月28日",IF(K100="2023年3月","2023年3月31日",IF(K100="2023年4月","2023年4月30日",IF(K100="2023年5月","2023年5月31日",IF(K100="2023年6月","2023年6月30日",IF(K100="2023年7月","2023年7月31日",IF(K100="2023年8月","2023年8月31日",IF(K100="2023年9月","2023年9月30日",IF(K100="2023年10月","2023年10月31日",IF(K100="2023年11月","2023年11月30日",IF(K100="2023年12月","2023年12月31日"))))))))))))</f>
        <v>0</v>
      </c>
    </row>
    <row r="101" s="378" customFormat="1" ht="48" hidden="1" spans="1:31">
      <c r="A101" s="29">
        <v>99</v>
      </c>
      <c r="B101" s="28" t="s">
        <v>34</v>
      </c>
      <c r="C101" s="28" t="s">
        <v>35</v>
      </c>
      <c r="D101" s="28" t="s">
        <v>228</v>
      </c>
      <c r="E101" s="514" t="s">
        <v>108</v>
      </c>
      <c r="F101" s="518" t="s">
        <v>832</v>
      </c>
      <c r="G101" s="518" t="s">
        <v>2407</v>
      </c>
      <c r="H101" s="515" t="s">
        <v>2409</v>
      </c>
      <c r="I101" s="28">
        <v>5</v>
      </c>
      <c r="J101" s="501">
        <v>45241</v>
      </c>
      <c r="K101" s="502" t="s">
        <v>632</v>
      </c>
      <c r="L101" s="29" t="s">
        <v>42</v>
      </c>
      <c r="M101" s="28" t="s">
        <v>43</v>
      </c>
      <c r="N101" s="29" t="s">
        <v>305</v>
      </c>
      <c r="O101" s="29" t="s">
        <v>828</v>
      </c>
      <c r="P101" s="29" t="s">
        <v>307</v>
      </c>
      <c r="Q101" s="28">
        <v>5</v>
      </c>
      <c r="R101" s="4" t="s">
        <v>2410</v>
      </c>
      <c r="S101" s="4" t="s">
        <v>2411</v>
      </c>
      <c r="T101" s="15">
        <v>5</v>
      </c>
      <c r="U101" s="15">
        <v>5</v>
      </c>
      <c r="V101" s="22">
        <v>1</v>
      </c>
      <c r="W101" s="22">
        <v>1</v>
      </c>
      <c r="X101" s="144"/>
      <c r="Y101" s="4" t="s">
        <v>2412</v>
      </c>
      <c r="Z101" s="4" t="s">
        <v>50</v>
      </c>
      <c r="AA101" s="4"/>
      <c r="AB101" s="28"/>
      <c r="AC101" s="308"/>
      <c r="AD101" s="308" t="b">
        <f t="shared" si="3"/>
        <v>0</v>
      </c>
      <c r="AE101" s="308" t="b">
        <f t="shared" si="5"/>
        <v>0</v>
      </c>
    </row>
    <row r="102" s="378" customFormat="1" ht="60" hidden="1" spans="1:31">
      <c r="A102" s="29">
        <v>100</v>
      </c>
      <c r="B102" s="28" t="s">
        <v>34</v>
      </c>
      <c r="C102" s="28" t="s">
        <v>35</v>
      </c>
      <c r="D102" s="28" t="s">
        <v>228</v>
      </c>
      <c r="E102" s="514" t="s">
        <v>275</v>
      </c>
      <c r="F102" s="515" t="s">
        <v>710</v>
      </c>
      <c r="G102" s="515" t="s">
        <v>2413</v>
      </c>
      <c r="H102" s="515" t="s">
        <v>2414</v>
      </c>
      <c r="I102" s="28">
        <v>30</v>
      </c>
      <c r="J102" s="501">
        <v>45241</v>
      </c>
      <c r="K102" s="502" t="s">
        <v>632</v>
      </c>
      <c r="L102" s="29" t="s">
        <v>42</v>
      </c>
      <c r="M102" s="28" t="s">
        <v>43</v>
      </c>
      <c r="N102" s="29" t="s">
        <v>305</v>
      </c>
      <c r="O102" s="29" t="s">
        <v>712</v>
      </c>
      <c r="P102" s="29" t="s">
        <v>307</v>
      </c>
      <c r="Q102" s="28">
        <v>30</v>
      </c>
      <c r="R102" s="4" t="s">
        <v>2415</v>
      </c>
      <c r="S102" s="4" t="s">
        <v>2416</v>
      </c>
      <c r="T102" s="15">
        <v>30</v>
      </c>
      <c r="U102" s="15">
        <v>30</v>
      </c>
      <c r="V102" s="22">
        <v>1</v>
      </c>
      <c r="W102" s="22">
        <v>1</v>
      </c>
      <c r="X102" s="144"/>
      <c r="Y102" s="4" t="s">
        <v>2417</v>
      </c>
      <c r="Z102" s="4" t="s">
        <v>50</v>
      </c>
      <c r="AA102" s="4"/>
      <c r="AB102" s="28"/>
      <c r="AC102" s="308"/>
      <c r="AD102" s="308" t="b">
        <f t="shared" si="3"/>
        <v>0</v>
      </c>
      <c r="AE102" s="308" t="b">
        <f t="shared" si="5"/>
        <v>0</v>
      </c>
    </row>
    <row r="103" s="378" customFormat="1" ht="60" hidden="1" spans="1:31">
      <c r="A103" s="29">
        <v>101</v>
      </c>
      <c r="B103" s="28" t="s">
        <v>34</v>
      </c>
      <c r="C103" s="28" t="s">
        <v>35</v>
      </c>
      <c r="D103" s="28" t="s">
        <v>228</v>
      </c>
      <c r="E103" s="514" t="s">
        <v>275</v>
      </c>
      <c r="F103" s="515" t="s">
        <v>718</v>
      </c>
      <c r="G103" s="515" t="s">
        <v>2413</v>
      </c>
      <c r="H103" s="515" t="s">
        <v>2414</v>
      </c>
      <c r="I103" s="28">
        <v>30</v>
      </c>
      <c r="J103" s="501">
        <v>45241</v>
      </c>
      <c r="K103" s="502" t="s">
        <v>632</v>
      </c>
      <c r="L103" s="29" t="s">
        <v>42</v>
      </c>
      <c r="M103" s="28" t="s">
        <v>43</v>
      </c>
      <c r="N103" s="29" t="s">
        <v>305</v>
      </c>
      <c r="O103" s="29" t="s">
        <v>712</v>
      </c>
      <c r="P103" s="29" t="s">
        <v>307</v>
      </c>
      <c r="Q103" s="28">
        <v>30</v>
      </c>
      <c r="R103" s="4" t="s">
        <v>2415</v>
      </c>
      <c r="S103" s="4" t="s">
        <v>2416</v>
      </c>
      <c r="T103" s="15">
        <v>30</v>
      </c>
      <c r="U103" s="15">
        <v>30</v>
      </c>
      <c r="V103" s="22">
        <v>1</v>
      </c>
      <c r="W103" s="22">
        <v>1</v>
      </c>
      <c r="X103" s="144"/>
      <c r="Y103" s="4" t="s">
        <v>2417</v>
      </c>
      <c r="Z103" s="4" t="s">
        <v>50</v>
      </c>
      <c r="AA103" s="4"/>
      <c r="AB103" s="28"/>
      <c r="AC103" s="308"/>
      <c r="AD103" s="308" t="b">
        <f t="shared" si="3"/>
        <v>0</v>
      </c>
      <c r="AE103" s="308" t="b">
        <f t="shared" si="5"/>
        <v>0</v>
      </c>
    </row>
    <row r="104" s="378" customFormat="1" ht="84" hidden="1" spans="1:31">
      <c r="A104" s="29">
        <v>102</v>
      </c>
      <c r="B104" s="28" t="s">
        <v>34</v>
      </c>
      <c r="C104" s="28" t="s">
        <v>35</v>
      </c>
      <c r="D104" s="28" t="s">
        <v>228</v>
      </c>
      <c r="E104" s="28" t="s">
        <v>275</v>
      </c>
      <c r="F104" s="515" t="s">
        <v>925</v>
      </c>
      <c r="G104" s="515" t="s">
        <v>2418</v>
      </c>
      <c r="H104" s="515" t="s">
        <v>2419</v>
      </c>
      <c r="I104" s="28">
        <v>35</v>
      </c>
      <c r="J104" s="501">
        <v>45241</v>
      </c>
      <c r="K104" s="502" t="s">
        <v>632</v>
      </c>
      <c r="L104" s="29" t="s">
        <v>42</v>
      </c>
      <c r="M104" s="28" t="s">
        <v>43</v>
      </c>
      <c r="N104" s="29" t="s">
        <v>305</v>
      </c>
      <c r="O104" s="29" t="s">
        <v>806</v>
      </c>
      <c r="P104" s="29" t="s">
        <v>307</v>
      </c>
      <c r="Q104" s="28">
        <v>35</v>
      </c>
      <c r="R104" s="4" t="s">
        <v>2420</v>
      </c>
      <c r="S104" s="4" t="s">
        <v>2421</v>
      </c>
      <c r="T104" s="15">
        <v>35</v>
      </c>
      <c r="U104" s="15">
        <v>35</v>
      </c>
      <c r="V104" s="22">
        <v>1</v>
      </c>
      <c r="W104" s="22">
        <v>1</v>
      </c>
      <c r="X104" s="144"/>
      <c r="Y104" s="4" t="s">
        <v>2422</v>
      </c>
      <c r="Z104" s="4" t="s">
        <v>50</v>
      </c>
      <c r="AA104" s="4"/>
      <c r="AB104" s="28"/>
      <c r="AC104" s="308"/>
      <c r="AD104" s="308" t="b">
        <f t="shared" si="3"/>
        <v>0</v>
      </c>
      <c r="AE104" s="308" t="b">
        <f t="shared" si="5"/>
        <v>0</v>
      </c>
    </row>
    <row r="105" s="378" customFormat="1" ht="72" hidden="1" spans="1:31">
      <c r="A105" s="29">
        <v>103</v>
      </c>
      <c r="B105" s="28" t="s">
        <v>34</v>
      </c>
      <c r="C105" s="28" t="s">
        <v>35</v>
      </c>
      <c r="D105" s="28" t="s">
        <v>228</v>
      </c>
      <c r="E105" s="514" t="s">
        <v>108</v>
      </c>
      <c r="F105" s="515" t="s">
        <v>973</v>
      </c>
      <c r="G105" s="515" t="s">
        <v>2423</v>
      </c>
      <c r="H105" s="515" t="s">
        <v>2424</v>
      </c>
      <c r="I105" s="28">
        <v>15</v>
      </c>
      <c r="J105" s="501">
        <v>45241</v>
      </c>
      <c r="K105" s="502" t="s">
        <v>632</v>
      </c>
      <c r="L105" s="29" t="s">
        <v>42</v>
      </c>
      <c r="M105" s="28" t="s">
        <v>43</v>
      </c>
      <c r="N105" s="29" t="s">
        <v>305</v>
      </c>
      <c r="O105" s="29" t="s">
        <v>712</v>
      </c>
      <c r="P105" s="29" t="s">
        <v>307</v>
      </c>
      <c r="Q105" s="28">
        <v>15</v>
      </c>
      <c r="R105" s="4" t="s">
        <v>2425</v>
      </c>
      <c r="S105" s="4" t="s">
        <v>2426</v>
      </c>
      <c r="T105" s="15">
        <v>15</v>
      </c>
      <c r="U105" s="15">
        <v>15</v>
      </c>
      <c r="V105" s="22">
        <v>1</v>
      </c>
      <c r="W105" s="22">
        <v>1</v>
      </c>
      <c r="X105" s="144"/>
      <c r="Y105" s="4" t="s">
        <v>2427</v>
      </c>
      <c r="Z105" s="4" t="s">
        <v>50</v>
      </c>
      <c r="AA105" s="4"/>
      <c r="AB105" s="28"/>
      <c r="AC105" s="308"/>
      <c r="AD105" s="308" t="b">
        <f t="shared" si="3"/>
        <v>0</v>
      </c>
      <c r="AE105" s="308" t="b">
        <f t="shared" si="5"/>
        <v>0</v>
      </c>
    </row>
    <row r="106" s="378" customFormat="1" ht="60" hidden="1" spans="1:31">
      <c r="A106" s="29">
        <v>104</v>
      </c>
      <c r="B106" s="28" t="s">
        <v>34</v>
      </c>
      <c r="C106" s="28" t="s">
        <v>35</v>
      </c>
      <c r="D106" s="28" t="s">
        <v>228</v>
      </c>
      <c r="E106" s="519" t="s">
        <v>275</v>
      </c>
      <c r="F106" s="515" t="s">
        <v>903</v>
      </c>
      <c r="G106" s="515" t="s">
        <v>2428</v>
      </c>
      <c r="H106" s="515" t="s">
        <v>2429</v>
      </c>
      <c r="I106" s="28">
        <v>22</v>
      </c>
      <c r="J106" s="501">
        <v>45241</v>
      </c>
      <c r="K106" s="502" t="s">
        <v>632</v>
      </c>
      <c r="L106" s="29" t="s">
        <v>42</v>
      </c>
      <c r="M106" s="28" t="s">
        <v>43</v>
      </c>
      <c r="N106" s="29" t="s">
        <v>305</v>
      </c>
      <c r="O106" s="29" t="s">
        <v>693</v>
      </c>
      <c r="P106" s="29" t="s">
        <v>307</v>
      </c>
      <c r="Q106" s="28">
        <v>22</v>
      </c>
      <c r="R106" s="4" t="s">
        <v>2430</v>
      </c>
      <c r="S106" s="4" t="s">
        <v>2431</v>
      </c>
      <c r="T106" s="15">
        <v>22</v>
      </c>
      <c r="U106" s="15">
        <v>22</v>
      </c>
      <c r="V106" s="22">
        <v>1</v>
      </c>
      <c r="W106" s="22">
        <v>1</v>
      </c>
      <c r="X106" s="144"/>
      <c r="Y106" s="4" t="s">
        <v>2432</v>
      </c>
      <c r="Z106" s="4" t="s">
        <v>50</v>
      </c>
      <c r="AA106" s="4"/>
      <c r="AB106" s="28"/>
      <c r="AC106" s="308"/>
      <c r="AD106" s="308" t="b">
        <f t="shared" si="3"/>
        <v>0</v>
      </c>
      <c r="AE106" s="308" t="b">
        <f t="shared" si="5"/>
        <v>0</v>
      </c>
    </row>
    <row r="107" s="378" customFormat="1" ht="60" hidden="1" spans="1:31">
      <c r="A107" s="29">
        <v>105</v>
      </c>
      <c r="B107" s="28" t="s">
        <v>34</v>
      </c>
      <c r="C107" s="28" t="s">
        <v>35</v>
      </c>
      <c r="D107" s="28" t="s">
        <v>228</v>
      </c>
      <c r="E107" s="519" t="s">
        <v>275</v>
      </c>
      <c r="F107" s="515" t="s">
        <v>909</v>
      </c>
      <c r="G107" s="515" t="s">
        <v>2433</v>
      </c>
      <c r="H107" s="515" t="s">
        <v>2365</v>
      </c>
      <c r="I107" s="28">
        <v>13</v>
      </c>
      <c r="J107" s="501">
        <v>45241</v>
      </c>
      <c r="K107" s="502" t="s">
        <v>632</v>
      </c>
      <c r="L107" s="29" t="s">
        <v>42</v>
      </c>
      <c r="M107" s="28" t="s">
        <v>43</v>
      </c>
      <c r="N107" s="29" t="s">
        <v>305</v>
      </c>
      <c r="O107" s="29" t="s">
        <v>693</v>
      </c>
      <c r="P107" s="29" t="s">
        <v>307</v>
      </c>
      <c r="Q107" s="28">
        <v>13</v>
      </c>
      <c r="R107" s="4" t="s">
        <v>2430</v>
      </c>
      <c r="S107" s="4" t="s">
        <v>2431</v>
      </c>
      <c r="T107" s="15">
        <v>13</v>
      </c>
      <c r="U107" s="15">
        <v>13</v>
      </c>
      <c r="V107" s="22">
        <v>1</v>
      </c>
      <c r="W107" s="22">
        <v>1</v>
      </c>
      <c r="X107" s="144"/>
      <c r="Y107" s="4" t="s">
        <v>2432</v>
      </c>
      <c r="Z107" s="4" t="s">
        <v>50</v>
      </c>
      <c r="AA107" s="4"/>
      <c r="AB107" s="28"/>
      <c r="AC107" s="308"/>
      <c r="AD107" s="308" t="b">
        <f t="shared" si="3"/>
        <v>0</v>
      </c>
      <c r="AE107" s="308" t="b">
        <f t="shared" si="5"/>
        <v>0</v>
      </c>
    </row>
    <row r="108" s="378" customFormat="1" ht="60" hidden="1" spans="1:31">
      <c r="A108" s="29">
        <v>106</v>
      </c>
      <c r="B108" s="28" t="s">
        <v>34</v>
      </c>
      <c r="C108" s="28" t="s">
        <v>35</v>
      </c>
      <c r="D108" s="28" t="s">
        <v>228</v>
      </c>
      <c r="E108" s="514" t="s">
        <v>275</v>
      </c>
      <c r="F108" s="515" t="s">
        <v>940</v>
      </c>
      <c r="G108" s="515" t="s">
        <v>2434</v>
      </c>
      <c r="H108" s="515" t="s">
        <v>2435</v>
      </c>
      <c r="I108" s="28">
        <v>10</v>
      </c>
      <c r="J108" s="501">
        <v>45241</v>
      </c>
      <c r="K108" s="502" t="s">
        <v>632</v>
      </c>
      <c r="L108" s="29" t="s">
        <v>42</v>
      </c>
      <c r="M108" s="28" t="s">
        <v>43</v>
      </c>
      <c r="N108" s="29" t="s">
        <v>305</v>
      </c>
      <c r="O108" s="29" t="s">
        <v>712</v>
      </c>
      <c r="P108" s="29" t="s">
        <v>307</v>
      </c>
      <c r="Q108" s="28">
        <v>10</v>
      </c>
      <c r="R108" s="4" t="s">
        <v>2436</v>
      </c>
      <c r="S108" s="4" t="s">
        <v>2437</v>
      </c>
      <c r="T108" s="15">
        <v>10</v>
      </c>
      <c r="U108" s="15">
        <v>10</v>
      </c>
      <c r="V108" s="22">
        <v>1</v>
      </c>
      <c r="W108" s="22">
        <v>1</v>
      </c>
      <c r="X108" s="144"/>
      <c r="Y108" s="4" t="s">
        <v>2438</v>
      </c>
      <c r="Z108" s="4" t="s">
        <v>50</v>
      </c>
      <c r="AA108" s="4"/>
      <c r="AB108" s="28"/>
      <c r="AC108" s="308"/>
      <c r="AD108" s="308" t="b">
        <f t="shared" si="3"/>
        <v>0</v>
      </c>
      <c r="AE108" s="308" t="b">
        <f t="shared" si="5"/>
        <v>0</v>
      </c>
    </row>
    <row r="109" s="378" customFormat="1" ht="60" hidden="1" spans="1:31">
      <c r="A109" s="29">
        <v>107</v>
      </c>
      <c r="B109" s="28" t="s">
        <v>34</v>
      </c>
      <c r="C109" s="28" t="s">
        <v>35</v>
      </c>
      <c r="D109" s="28" t="s">
        <v>228</v>
      </c>
      <c r="E109" s="514" t="s">
        <v>275</v>
      </c>
      <c r="F109" s="515" t="s">
        <v>940</v>
      </c>
      <c r="G109" s="515" t="s">
        <v>2434</v>
      </c>
      <c r="H109" s="515" t="s">
        <v>2439</v>
      </c>
      <c r="I109" s="28">
        <v>6</v>
      </c>
      <c r="J109" s="501">
        <v>45241</v>
      </c>
      <c r="K109" s="502" t="s">
        <v>632</v>
      </c>
      <c r="L109" s="29" t="s">
        <v>42</v>
      </c>
      <c r="M109" s="28" t="s">
        <v>43</v>
      </c>
      <c r="N109" s="29" t="s">
        <v>305</v>
      </c>
      <c r="O109" s="29" t="s">
        <v>712</v>
      </c>
      <c r="P109" s="29" t="s">
        <v>307</v>
      </c>
      <c r="Q109" s="28">
        <v>6</v>
      </c>
      <c r="R109" s="4" t="s">
        <v>2436</v>
      </c>
      <c r="S109" s="4" t="s">
        <v>2437</v>
      </c>
      <c r="T109" s="15">
        <v>6</v>
      </c>
      <c r="U109" s="15">
        <v>6</v>
      </c>
      <c r="V109" s="22">
        <v>1</v>
      </c>
      <c r="W109" s="22">
        <v>1</v>
      </c>
      <c r="X109" s="144"/>
      <c r="Y109" s="4" t="s">
        <v>2438</v>
      </c>
      <c r="Z109" s="4" t="s">
        <v>50</v>
      </c>
      <c r="AA109" s="4"/>
      <c r="AB109" s="28"/>
      <c r="AC109" s="308"/>
      <c r="AD109" s="308" t="b">
        <f t="shared" si="3"/>
        <v>0</v>
      </c>
      <c r="AE109" s="308" t="b">
        <f t="shared" si="5"/>
        <v>0</v>
      </c>
    </row>
    <row r="110" s="378" customFormat="1" ht="60" hidden="1" spans="1:31">
      <c r="A110" s="29">
        <v>108</v>
      </c>
      <c r="B110" s="28" t="s">
        <v>34</v>
      </c>
      <c r="C110" s="28" t="s">
        <v>35</v>
      </c>
      <c r="D110" s="28" t="s">
        <v>228</v>
      </c>
      <c r="E110" s="514" t="s">
        <v>258</v>
      </c>
      <c r="F110" s="515" t="s">
        <v>947</v>
      </c>
      <c r="G110" s="515" t="s">
        <v>2440</v>
      </c>
      <c r="H110" s="515" t="s">
        <v>2441</v>
      </c>
      <c r="I110" s="28">
        <v>5</v>
      </c>
      <c r="J110" s="501">
        <v>45241</v>
      </c>
      <c r="K110" s="502" t="s">
        <v>632</v>
      </c>
      <c r="L110" s="29" t="s">
        <v>42</v>
      </c>
      <c r="M110" s="28" t="s">
        <v>43</v>
      </c>
      <c r="N110" s="29" t="s">
        <v>305</v>
      </c>
      <c r="O110" s="29" t="s">
        <v>712</v>
      </c>
      <c r="P110" s="29" t="s">
        <v>307</v>
      </c>
      <c r="Q110" s="28">
        <v>5</v>
      </c>
      <c r="R110" s="4" t="s">
        <v>2442</v>
      </c>
      <c r="S110" s="4" t="s">
        <v>2443</v>
      </c>
      <c r="T110" s="15">
        <v>5</v>
      </c>
      <c r="U110" s="15">
        <v>5</v>
      </c>
      <c r="V110" s="22">
        <v>1</v>
      </c>
      <c r="W110" s="22">
        <v>1</v>
      </c>
      <c r="X110" s="144"/>
      <c r="Y110" s="4" t="s">
        <v>2444</v>
      </c>
      <c r="Z110" s="4" t="s">
        <v>50</v>
      </c>
      <c r="AA110" s="4"/>
      <c r="AB110" s="28"/>
      <c r="AC110" s="308"/>
      <c r="AD110" s="308" t="b">
        <f t="shared" si="3"/>
        <v>0</v>
      </c>
      <c r="AE110" s="308" t="b">
        <f t="shared" si="5"/>
        <v>0</v>
      </c>
    </row>
    <row r="111" s="378" customFormat="1" ht="60" hidden="1" spans="1:31">
      <c r="A111" s="29">
        <v>109</v>
      </c>
      <c r="B111" s="28" t="s">
        <v>34</v>
      </c>
      <c r="C111" s="28" t="s">
        <v>35</v>
      </c>
      <c r="D111" s="28" t="s">
        <v>228</v>
      </c>
      <c r="E111" s="514" t="s">
        <v>258</v>
      </c>
      <c r="F111" s="515" t="s">
        <v>951</v>
      </c>
      <c r="G111" s="515" t="s">
        <v>2440</v>
      </c>
      <c r="H111" s="515" t="s">
        <v>2441</v>
      </c>
      <c r="I111" s="28">
        <v>5</v>
      </c>
      <c r="J111" s="501">
        <v>45241</v>
      </c>
      <c r="K111" s="502" t="s">
        <v>632</v>
      </c>
      <c r="L111" s="29" t="s">
        <v>42</v>
      </c>
      <c r="M111" s="28" t="s">
        <v>43</v>
      </c>
      <c r="N111" s="29" t="s">
        <v>305</v>
      </c>
      <c r="O111" s="29" t="s">
        <v>712</v>
      </c>
      <c r="P111" s="29" t="s">
        <v>307</v>
      </c>
      <c r="Q111" s="28">
        <v>5</v>
      </c>
      <c r="R111" s="4" t="s">
        <v>2442</v>
      </c>
      <c r="S111" s="4" t="s">
        <v>2443</v>
      </c>
      <c r="T111" s="15">
        <v>5</v>
      </c>
      <c r="U111" s="15">
        <v>5</v>
      </c>
      <c r="V111" s="22">
        <v>1</v>
      </c>
      <c r="W111" s="22">
        <v>1</v>
      </c>
      <c r="X111" s="144"/>
      <c r="Y111" s="4" t="s">
        <v>2444</v>
      </c>
      <c r="Z111" s="4" t="s">
        <v>50</v>
      </c>
      <c r="AA111" s="4"/>
      <c r="AB111" s="28"/>
      <c r="AC111" s="308"/>
      <c r="AD111" s="308" t="b">
        <f t="shared" si="3"/>
        <v>0</v>
      </c>
      <c r="AE111" s="308" t="b">
        <f t="shared" si="5"/>
        <v>0</v>
      </c>
    </row>
    <row r="112" s="378" customFormat="1" ht="60" hidden="1" spans="1:31">
      <c r="A112" s="29">
        <v>110</v>
      </c>
      <c r="B112" s="28" t="s">
        <v>34</v>
      </c>
      <c r="C112" s="28" t="s">
        <v>35</v>
      </c>
      <c r="D112" s="28" t="s">
        <v>228</v>
      </c>
      <c r="E112" s="514" t="s">
        <v>258</v>
      </c>
      <c r="F112" s="515" t="s">
        <v>934</v>
      </c>
      <c r="G112" s="515" t="s">
        <v>2445</v>
      </c>
      <c r="H112" s="515" t="s">
        <v>2446</v>
      </c>
      <c r="I112" s="28">
        <v>9</v>
      </c>
      <c r="J112" s="501">
        <v>45241</v>
      </c>
      <c r="K112" s="502" t="s">
        <v>632</v>
      </c>
      <c r="L112" s="29" t="s">
        <v>42</v>
      </c>
      <c r="M112" s="28" t="s">
        <v>43</v>
      </c>
      <c r="N112" s="29" t="s">
        <v>305</v>
      </c>
      <c r="O112" s="29" t="s">
        <v>712</v>
      </c>
      <c r="P112" s="29" t="s">
        <v>307</v>
      </c>
      <c r="Q112" s="28">
        <v>9</v>
      </c>
      <c r="R112" s="4" t="s">
        <v>2415</v>
      </c>
      <c r="S112" s="4" t="s">
        <v>2416</v>
      </c>
      <c r="T112" s="15">
        <v>9</v>
      </c>
      <c r="U112" s="15">
        <v>9</v>
      </c>
      <c r="V112" s="22">
        <v>1</v>
      </c>
      <c r="W112" s="22">
        <v>1</v>
      </c>
      <c r="X112" s="144"/>
      <c r="Y112" s="4" t="s">
        <v>2417</v>
      </c>
      <c r="Z112" s="4" t="s">
        <v>50</v>
      </c>
      <c r="AA112" s="4"/>
      <c r="AB112" s="28"/>
      <c r="AC112" s="308"/>
      <c r="AD112" s="308" t="b">
        <f t="shared" si="3"/>
        <v>0</v>
      </c>
      <c r="AE112" s="308" t="b">
        <f t="shared" si="5"/>
        <v>0</v>
      </c>
    </row>
    <row r="113" s="378" customFormat="1" ht="60" hidden="1" spans="1:31">
      <c r="A113" s="29">
        <v>111</v>
      </c>
      <c r="B113" s="28" t="s">
        <v>34</v>
      </c>
      <c r="C113" s="28" t="s">
        <v>35</v>
      </c>
      <c r="D113" s="28" t="s">
        <v>228</v>
      </c>
      <c r="E113" s="514" t="s">
        <v>337</v>
      </c>
      <c r="F113" s="515" t="s">
        <v>977</v>
      </c>
      <c r="G113" s="515" t="s">
        <v>2447</v>
      </c>
      <c r="H113" s="515" t="s">
        <v>2448</v>
      </c>
      <c r="I113" s="28">
        <v>13</v>
      </c>
      <c r="J113" s="501">
        <v>45241</v>
      </c>
      <c r="K113" s="502" t="s">
        <v>632</v>
      </c>
      <c r="L113" s="29" t="s">
        <v>42</v>
      </c>
      <c r="M113" s="28" t="s">
        <v>43</v>
      </c>
      <c r="N113" s="29" t="s">
        <v>305</v>
      </c>
      <c r="O113" s="29" t="s">
        <v>712</v>
      </c>
      <c r="P113" s="29" t="s">
        <v>307</v>
      </c>
      <c r="Q113" s="28">
        <v>13</v>
      </c>
      <c r="R113" s="4" t="s">
        <v>2436</v>
      </c>
      <c r="S113" s="4" t="s">
        <v>2437</v>
      </c>
      <c r="T113" s="15">
        <v>13</v>
      </c>
      <c r="U113" s="15">
        <v>13</v>
      </c>
      <c r="V113" s="22">
        <v>1</v>
      </c>
      <c r="W113" s="22">
        <v>1</v>
      </c>
      <c r="X113" s="144"/>
      <c r="Y113" s="4" t="s">
        <v>2438</v>
      </c>
      <c r="Z113" s="4" t="s">
        <v>50</v>
      </c>
      <c r="AA113" s="4"/>
      <c r="AB113" s="28"/>
      <c r="AC113" s="308"/>
      <c r="AD113" s="308" t="b">
        <f t="shared" si="3"/>
        <v>0</v>
      </c>
      <c r="AE113" s="308" t="b">
        <f t="shared" si="5"/>
        <v>0</v>
      </c>
    </row>
    <row r="114" s="378" customFormat="1" ht="60" hidden="1" spans="1:31">
      <c r="A114" s="29">
        <v>112</v>
      </c>
      <c r="B114" s="28" t="s">
        <v>34</v>
      </c>
      <c r="C114" s="28" t="s">
        <v>35</v>
      </c>
      <c r="D114" s="28" t="s">
        <v>228</v>
      </c>
      <c r="E114" s="28" t="s">
        <v>275</v>
      </c>
      <c r="F114" s="307" t="s">
        <v>952</v>
      </c>
      <c r="G114" s="497" t="s">
        <v>2449</v>
      </c>
      <c r="H114" s="497" t="s">
        <v>2450</v>
      </c>
      <c r="I114" s="28">
        <v>6</v>
      </c>
      <c r="J114" s="501">
        <v>45241</v>
      </c>
      <c r="K114" s="502" t="s">
        <v>632</v>
      </c>
      <c r="L114" s="29" t="s">
        <v>42</v>
      </c>
      <c r="M114" s="28" t="s">
        <v>43</v>
      </c>
      <c r="N114" s="29" t="s">
        <v>305</v>
      </c>
      <c r="O114" s="29" t="s">
        <v>2336</v>
      </c>
      <c r="P114" s="29" t="s">
        <v>307</v>
      </c>
      <c r="Q114" s="28">
        <v>6</v>
      </c>
      <c r="R114" s="4" t="s">
        <v>2451</v>
      </c>
      <c r="S114" s="4" t="s">
        <v>2452</v>
      </c>
      <c r="T114" s="15">
        <v>6</v>
      </c>
      <c r="U114" s="15">
        <v>6</v>
      </c>
      <c r="V114" s="22">
        <v>1</v>
      </c>
      <c r="W114" s="22">
        <v>1</v>
      </c>
      <c r="X114" s="144"/>
      <c r="Y114" s="4" t="s">
        <v>2453</v>
      </c>
      <c r="Z114" s="4" t="s">
        <v>50</v>
      </c>
      <c r="AA114" s="4"/>
      <c r="AB114" s="28"/>
      <c r="AC114" s="308"/>
      <c r="AD114" s="308" t="b">
        <f t="shared" si="3"/>
        <v>0</v>
      </c>
      <c r="AE114" s="308" t="b">
        <f t="shared" si="5"/>
        <v>0</v>
      </c>
    </row>
    <row r="115" s="378" customFormat="1" ht="36" hidden="1" spans="1:31">
      <c r="A115" s="29">
        <v>113</v>
      </c>
      <c r="B115" s="28" t="s">
        <v>34</v>
      </c>
      <c r="C115" s="28" t="s">
        <v>35</v>
      </c>
      <c r="D115" s="28" t="s">
        <v>228</v>
      </c>
      <c r="E115" s="28" t="s">
        <v>275</v>
      </c>
      <c r="F115" s="497" t="s">
        <v>963</v>
      </c>
      <c r="G115" s="497" t="s">
        <v>2454</v>
      </c>
      <c r="H115" s="497" t="s">
        <v>2455</v>
      </c>
      <c r="I115" s="28">
        <v>1</v>
      </c>
      <c r="J115" s="501">
        <v>45241</v>
      </c>
      <c r="K115" s="502" t="s">
        <v>632</v>
      </c>
      <c r="L115" s="29" t="s">
        <v>42</v>
      </c>
      <c r="M115" s="28" t="s">
        <v>43</v>
      </c>
      <c r="N115" s="29" t="s">
        <v>305</v>
      </c>
      <c r="O115" s="29" t="s">
        <v>2336</v>
      </c>
      <c r="P115" s="29" t="s">
        <v>307</v>
      </c>
      <c r="Q115" s="28">
        <v>1</v>
      </c>
      <c r="R115" s="4" t="s">
        <v>2456</v>
      </c>
      <c r="S115" s="4" t="s">
        <v>2457</v>
      </c>
      <c r="T115" s="15">
        <v>1</v>
      </c>
      <c r="U115" s="15">
        <v>1</v>
      </c>
      <c r="V115" s="22">
        <v>1</v>
      </c>
      <c r="W115" s="22">
        <v>1</v>
      </c>
      <c r="X115" s="144"/>
      <c r="Y115" s="4" t="s">
        <v>2458</v>
      </c>
      <c r="Z115" s="4" t="s">
        <v>50</v>
      </c>
      <c r="AA115" s="4"/>
      <c r="AB115" s="28"/>
      <c r="AC115" s="308"/>
      <c r="AD115" s="308" t="b">
        <f t="shared" si="3"/>
        <v>0</v>
      </c>
      <c r="AE115" s="308" t="b">
        <f t="shared" si="5"/>
        <v>0</v>
      </c>
    </row>
    <row r="116" s="378" customFormat="1" ht="60" hidden="1" spans="1:31">
      <c r="A116" s="29">
        <v>114</v>
      </c>
      <c r="B116" s="28" t="s">
        <v>34</v>
      </c>
      <c r="C116" s="28" t="s">
        <v>35</v>
      </c>
      <c r="D116" s="28" t="s">
        <v>228</v>
      </c>
      <c r="E116" s="28" t="s">
        <v>275</v>
      </c>
      <c r="F116" s="307" t="s">
        <v>966</v>
      </c>
      <c r="G116" s="497" t="s">
        <v>2459</v>
      </c>
      <c r="H116" s="497" t="s">
        <v>2460</v>
      </c>
      <c r="I116" s="28">
        <v>25</v>
      </c>
      <c r="J116" s="501">
        <v>45241</v>
      </c>
      <c r="K116" s="502" t="s">
        <v>632</v>
      </c>
      <c r="L116" s="29" t="s">
        <v>42</v>
      </c>
      <c r="M116" s="28" t="s">
        <v>43</v>
      </c>
      <c r="N116" s="29" t="s">
        <v>305</v>
      </c>
      <c r="O116" s="29" t="s">
        <v>2336</v>
      </c>
      <c r="P116" s="29" t="s">
        <v>307</v>
      </c>
      <c r="Q116" s="28">
        <v>25</v>
      </c>
      <c r="R116" s="4" t="s">
        <v>2456</v>
      </c>
      <c r="S116" s="4" t="s">
        <v>2457</v>
      </c>
      <c r="T116" s="15">
        <v>25</v>
      </c>
      <c r="U116" s="15">
        <v>25</v>
      </c>
      <c r="V116" s="22">
        <v>1</v>
      </c>
      <c r="W116" s="22">
        <v>1</v>
      </c>
      <c r="X116" s="144"/>
      <c r="Y116" s="4" t="s">
        <v>2458</v>
      </c>
      <c r="Z116" s="4" t="s">
        <v>50</v>
      </c>
      <c r="AA116" s="4"/>
      <c r="AB116" s="28"/>
      <c r="AC116" s="308"/>
      <c r="AD116" s="308" t="b">
        <f t="shared" si="3"/>
        <v>0</v>
      </c>
      <c r="AE116" s="308" t="b">
        <f t="shared" si="5"/>
        <v>0</v>
      </c>
    </row>
    <row r="117" s="183" customFormat="1" ht="60" hidden="1" spans="1:31">
      <c r="A117" s="29">
        <v>115</v>
      </c>
      <c r="B117" s="28" t="s">
        <v>34</v>
      </c>
      <c r="C117" s="28" t="s">
        <v>35</v>
      </c>
      <c r="D117" s="28" t="s">
        <v>82</v>
      </c>
      <c r="E117" s="28" t="s">
        <v>108</v>
      </c>
      <c r="F117" s="28" t="s">
        <v>1006</v>
      </c>
      <c r="G117" s="28" t="s">
        <v>2461</v>
      </c>
      <c r="H117" s="28" t="s">
        <v>2462</v>
      </c>
      <c r="I117" s="28">
        <v>6</v>
      </c>
      <c r="J117" s="501">
        <v>45017</v>
      </c>
      <c r="K117" s="502" t="s">
        <v>231</v>
      </c>
      <c r="L117" s="28" t="s">
        <v>42</v>
      </c>
      <c r="M117" s="28" t="s">
        <v>43</v>
      </c>
      <c r="N117" s="28" t="s">
        <v>991</v>
      </c>
      <c r="O117" s="28" t="s">
        <v>1008</v>
      </c>
      <c r="P117" s="28" t="s">
        <v>993</v>
      </c>
      <c r="Q117" s="28">
        <v>6</v>
      </c>
      <c r="R117" s="4" t="s">
        <v>2463</v>
      </c>
      <c r="S117" s="4" t="s">
        <v>2464</v>
      </c>
      <c r="T117" s="15">
        <v>6</v>
      </c>
      <c r="U117" s="15">
        <v>6</v>
      </c>
      <c r="V117" s="22">
        <v>1</v>
      </c>
      <c r="W117" s="22">
        <v>1</v>
      </c>
      <c r="X117" s="144"/>
      <c r="Y117" s="4" t="s">
        <v>2465</v>
      </c>
      <c r="Z117" s="4" t="s">
        <v>50</v>
      </c>
      <c r="AA117" s="4"/>
      <c r="AB117" s="28"/>
      <c r="AC117" s="308"/>
      <c r="AD117" s="308" t="b">
        <f t="shared" si="3"/>
        <v>0</v>
      </c>
      <c r="AE117" s="308" t="b">
        <f t="shared" si="5"/>
        <v>0</v>
      </c>
    </row>
    <row r="118" s="183" customFormat="1" ht="60" hidden="1" spans="1:31">
      <c r="A118" s="29">
        <v>116</v>
      </c>
      <c r="B118" s="28" t="s">
        <v>34</v>
      </c>
      <c r="C118" s="28" t="s">
        <v>35</v>
      </c>
      <c r="D118" s="28" t="s">
        <v>82</v>
      </c>
      <c r="E118" s="28" t="s">
        <v>108</v>
      </c>
      <c r="F118" s="28" t="s">
        <v>1015</v>
      </c>
      <c r="G118" s="28" t="s">
        <v>2461</v>
      </c>
      <c r="H118" s="28" t="s">
        <v>2462</v>
      </c>
      <c r="I118" s="28">
        <v>6</v>
      </c>
      <c r="J118" s="501">
        <v>45017</v>
      </c>
      <c r="K118" s="502" t="s">
        <v>231</v>
      </c>
      <c r="L118" s="28" t="s">
        <v>42</v>
      </c>
      <c r="M118" s="28" t="s">
        <v>43</v>
      </c>
      <c r="N118" s="28" t="s">
        <v>991</v>
      </c>
      <c r="O118" s="28" t="s">
        <v>1008</v>
      </c>
      <c r="P118" s="28" t="s">
        <v>993</v>
      </c>
      <c r="Q118" s="28">
        <v>6</v>
      </c>
      <c r="R118" s="4" t="s">
        <v>2463</v>
      </c>
      <c r="S118" s="4" t="s">
        <v>2464</v>
      </c>
      <c r="T118" s="15">
        <v>6</v>
      </c>
      <c r="U118" s="15">
        <v>6</v>
      </c>
      <c r="V118" s="22">
        <v>1</v>
      </c>
      <c r="W118" s="22">
        <v>1</v>
      </c>
      <c r="X118" s="144"/>
      <c r="Y118" s="4" t="s">
        <v>2465</v>
      </c>
      <c r="Z118" s="4" t="s">
        <v>50</v>
      </c>
      <c r="AA118" s="4"/>
      <c r="AB118" s="28"/>
      <c r="AC118" s="308"/>
      <c r="AD118" s="308" t="b">
        <f t="shared" si="3"/>
        <v>0</v>
      </c>
      <c r="AE118" s="308" t="b">
        <f t="shared" si="5"/>
        <v>0</v>
      </c>
    </row>
    <row r="119" s="183" customFormat="1" ht="60" hidden="1" spans="1:31">
      <c r="A119" s="29">
        <v>117</v>
      </c>
      <c r="B119" s="28" t="s">
        <v>34</v>
      </c>
      <c r="C119" s="28" t="s">
        <v>35</v>
      </c>
      <c r="D119" s="28" t="s">
        <v>82</v>
      </c>
      <c r="E119" s="28" t="s">
        <v>108</v>
      </c>
      <c r="F119" s="28" t="s">
        <v>989</v>
      </c>
      <c r="G119" s="28" t="s">
        <v>2466</v>
      </c>
      <c r="H119" s="28" t="s">
        <v>2467</v>
      </c>
      <c r="I119" s="28">
        <v>6</v>
      </c>
      <c r="J119" s="501">
        <v>45017</v>
      </c>
      <c r="K119" s="502" t="s">
        <v>231</v>
      </c>
      <c r="L119" s="28" t="s">
        <v>42</v>
      </c>
      <c r="M119" s="28" t="s">
        <v>43</v>
      </c>
      <c r="N119" s="28" t="s">
        <v>991</v>
      </c>
      <c r="O119" s="28" t="s">
        <v>992</v>
      </c>
      <c r="P119" s="28" t="s">
        <v>993</v>
      </c>
      <c r="Q119" s="28">
        <v>6</v>
      </c>
      <c r="R119" s="4" t="s">
        <v>2463</v>
      </c>
      <c r="S119" s="4" t="s">
        <v>2464</v>
      </c>
      <c r="T119" s="15">
        <v>6</v>
      </c>
      <c r="U119" s="15">
        <v>6</v>
      </c>
      <c r="V119" s="22">
        <v>1</v>
      </c>
      <c r="W119" s="22">
        <v>1</v>
      </c>
      <c r="X119" s="144"/>
      <c r="Y119" s="4" t="s">
        <v>2465</v>
      </c>
      <c r="Z119" s="4" t="s">
        <v>50</v>
      </c>
      <c r="AA119" s="4"/>
      <c r="AB119" s="28"/>
      <c r="AC119" s="308"/>
      <c r="AD119" s="308" t="b">
        <f t="shared" si="3"/>
        <v>0</v>
      </c>
      <c r="AE119" s="308" t="b">
        <f t="shared" si="5"/>
        <v>0</v>
      </c>
    </row>
    <row r="120" s="183" customFormat="1" ht="60" hidden="1" spans="1:31">
      <c r="A120" s="29">
        <v>118</v>
      </c>
      <c r="B120" s="28" t="s">
        <v>34</v>
      </c>
      <c r="C120" s="28" t="s">
        <v>35</v>
      </c>
      <c r="D120" s="28" t="s">
        <v>82</v>
      </c>
      <c r="E120" s="28" t="s">
        <v>108</v>
      </c>
      <c r="F120" s="28" t="s">
        <v>1001</v>
      </c>
      <c r="G120" s="28" t="s">
        <v>2466</v>
      </c>
      <c r="H120" s="28" t="s">
        <v>2467</v>
      </c>
      <c r="I120" s="28">
        <v>6</v>
      </c>
      <c r="J120" s="501">
        <v>45017</v>
      </c>
      <c r="K120" s="502" t="s">
        <v>231</v>
      </c>
      <c r="L120" s="28" t="s">
        <v>42</v>
      </c>
      <c r="M120" s="28" t="s">
        <v>43</v>
      </c>
      <c r="N120" s="28" t="s">
        <v>991</v>
      </c>
      <c r="O120" s="28" t="s">
        <v>992</v>
      </c>
      <c r="P120" s="28" t="s">
        <v>993</v>
      </c>
      <c r="Q120" s="28">
        <v>6</v>
      </c>
      <c r="R120" s="4" t="s">
        <v>2463</v>
      </c>
      <c r="S120" s="4" t="s">
        <v>2464</v>
      </c>
      <c r="T120" s="15">
        <v>6</v>
      </c>
      <c r="U120" s="15">
        <v>6</v>
      </c>
      <c r="V120" s="22">
        <v>1</v>
      </c>
      <c r="W120" s="22">
        <v>1</v>
      </c>
      <c r="X120" s="144"/>
      <c r="Y120" s="4" t="s">
        <v>2465</v>
      </c>
      <c r="Z120" s="4" t="s">
        <v>50</v>
      </c>
      <c r="AA120" s="4"/>
      <c r="AB120" s="28"/>
      <c r="AC120" s="308"/>
      <c r="AD120" s="308" t="b">
        <f t="shared" si="3"/>
        <v>0</v>
      </c>
      <c r="AE120" s="308" t="b">
        <f t="shared" si="5"/>
        <v>0</v>
      </c>
    </row>
    <row r="121" s="183" customFormat="1" ht="60" hidden="1" spans="1:31">
      <c r="A121" s="29">
        <v>119</v>
      </c>
      <c r="B121" s="28" t="s">
        <v>34</v>
      </c>
      <c r="C121" s="28" t="s">
        <v>35</v>
      </c>
      <c r="D121" s="28" t="s">
        <v>82</v>
      </c>
      <c r="E121" s="520" t="s">
        <v>320</v>
      </c>
      <c r="F121" s="28" t="s">
        <v>1280</v>
      </c>
      <c r="G121" s="28" t="s">
        <v>2468</v>
      </c>
      <c r="H121" s="28" t="s">
        <v>2469</v>
      </c>
      <c r="I121" s="28">
        <v>6</v>
      </c>
      <c r="J121" s="501">
        <v>45231</v>
      </c>
      <c r="K121" s="502" t="s">
        <v>632</v>
      </c>
      <c r="L121" s="29" t="s">
        <v>42</v>
      </c>
      <c r="M121" s="28" t="s">
        <v>43</v>
      </c>
      <c r="N121" s="29" t="s">
        <v>991</v>
      </c>
      <c r="O121" s="29" t="s">
        <v>1190</v>
      </c>
      <c r="P121" s="29" t="s">
        <v>993</v>
      </c>
      <c r="Q121" s="28">
        <v>6</v>
      </c>
      <c r="R121" s="4" t="s">
        <v>2470</v>
      </c>
      <c r="S121" s="4" t="s">
        <v>2471</v>
      </c>
      <c r="T121" s="15">
        <v>6</v>
      </c>
      <c r="U121" s="15">
        <v>6</v>
      </c>
      <c r="V121" s="22">
        <v>1</v>
      </c>
      <c r="W121" s="22">
        <v>1</v>
      </c>
      <c r="X121" s="30" t="s">
        <v>2472</v>
      </c>
      <c r="Y121" s="4" t="s">
        <v>2473</v>
      </c>
      <c r="Z121" s="4" t="s">
        <v>50</v>
      </c>
      <c r="AA121" s="4"/>
      <c r="AB121" s="28"/>
      <c r="AC121" s="308"/>
      <c r="AD121" s="308" t="b">
        <f t="shared" si="3"/>
        <v>0</v>
      </c>
      <c r="AE121" s="308" t="b">
        <f t="shared" si="5"/>
        <v>0</v>
      </c>
    </row>
    <row r="122" s="183" customFormat="1" ht="60" hidden="1" spans="1:31">
      <c r="A122" s="29">
        <v>120</v>
      </c>
      <c r="B122" s="28" t="s">
        <v>34</v>
      </c>
      <c r="C122" s="28" t="s">
        <v>35</v>
      </c>
      <c r="D122" s="28" t="s">
        <v>82</v>
      </c>
      <c r="E122" s="520" t="s">
        <v>320</v>
      </c>
      <c r="F122" s="28" t="s">
        <v>1291</v>
      </c>
      <c r="G122" s="28" t="s">
        <v>2468</v>
      </c>
      <c r="H122" s="28" t="s">
        <v>2469</v>
      </c>
      <c r="I122" s="28">
        <v>6</v>
      </c>
      <c r="J122" s="501">
        <v>45231</v>
      </c>
      <c r="K122" s="502" t="s">
        <v>632</v>
      </c>
      <c r="L122" s="29" t="s">
        <v>42</v>
      </c>
      <c r="M122" s="28" t="s">
        <v>43</v>
      </c>
      <c r="N122" s="29" t="s">
        <v>991</v>
      </c>
      <c r="O122" s="29" t="s">
        <v>1190</v>
      </c>
      <c r="P122" s="29" t="s">
        <v>993</v>
      </c>
      <c r="Q122" s="28">
        <v>6</v>
      </c>
      <c r="R122" s="4" t="s">
        <v>2474</v>
      </c>
      <c r="S122" s="4" t="s">
        <v>2475</v>
      </c>
      <c r="T122" s="15">
        <v>6</v>
      </c>
      <c r="U122" s="15">
        <v>6</v>
      </c>
      <c r="V122" s="22">
        <v>1</v>
      </c>
      <c r="W122" s="22">
        <v>1</v>
      </c>
      <c r="X122" s="144"/>
      <c r="Y122" s="4" t="s">
        <v>2476</v>
      </c>
      <c r="Z122" s="4" t="s">
        <v>50</v>
      </c>
      <c r="AA122" s="4"/>
      <c r="AB122" s="28"/>
      <c r="AC122" s="308"/>
      <c r="AD122" s="308" t="b">
        <f t="shared" si="3"/>
        <v>0</v>
      </c>
      <c r="AE122" s="308" t="b">
        <f t="shared" si="5"/>
        <v>0</v>
      </c>
    </row>
    <row r="123" s="183" customFormat="1" ht="60" hidden="1" spans="1:31">
      <c r="A123" s="29">
        <v>121</v>
      </c>
      <c r="B123" s="28" t="s">
        <v>34</v>
      </c>
      <c r="C123" s="28" t="s">
        <v>35</v>
      </c>
      <c r="D123" s="28" t="s">
        <v>82</v>
      </c>
      <c r="E123" s="520" t="s">
        <v>320</v>
      </c>
      <c r="F123" s="28" t="s">
        <v>1224</v>
      </c>
      <c r="G123" s="28" t="s">
        <v>2181</v>
      </c>
      <c r="H123" s="28" t="s">
        <v>2477</v>
      </c>
      <c r="I123" s="28">
        <v>6</v>
      </c>
      <c r="J123" s="501">
        <v>45231</v>
      </c>
      <c r="K123" s="502" t="s">
        <v>632</v>
      </c>
      <c r="L123" s="29" t="s">
        <v>42</v>
      </c>
      <c r="M123" s="28" t="s">
        <v>43</v>
      </c>
      <c r="N123" s="29" t="s">
        <v>991</v>
      </c>
      <c r="O123" s="29" t="s">
        <v>1226</v>
      </c>
      <c r="P123" s="29" t="s">
        <v>993</v>
      </c>
      <c r="Q123" s="28">
        <v>6</v>
      </c>
      <c r="R123" s="4" t="s">
        <v>2474</v>
      </c>
      <c r="S123" s="4" t="s">
        <v>2475</v>
      </c>
      <c r="T123" s="15">
        <v>6</v>
      </c>
      <c r="U123" s="15">
        <v>6</v>
      </c>
      <c r="V123" s="22">
        <v>1</v>
      </c>
      <c r="W123" s="22">
        <v>1</v>
      </c>
      <c r="X123" s="144"/>
      <c r="Y123" s="4" t="s">
        <v>2478</v>
      </c>
      <c r="Z123" s="4" t="s">
        <v>50</v>
      </c>
      <c r="AA123" s="4"/>
      <c r="AB123" s="28"/>
      <c r="AC123" s="308"/>
      <c r="AD123" s="308" t="b">
        <f t="shared" si="3"/>
        <v>0</v>
      </c>
      <c r="AE123" s="308" t="b">
        <f t="shared" si="5"/>
        <v>0</v>
      </c>
    </row>
    <row r="124" s="183" customFormat="1" ht="60" hidden="1" spans="1:31">
      <c r="A124" s="29">
        <v>122</v>
      </c>
      <c r="B124" s="28" t="s">
        <v>34</v>
      </c>
      <c r="C124" s="28" t="s">
        <v>35</v>
      </c>
      <c r="D124" s="28" t="s">
        <v>82</v>
      </c>
      <c r="E124" s="520" t="s">
        <v>320</v>
      </c>
      <c r="F124" s="28" t="s">
        <v>1235</v>
      </c>
      <c r="G124" s="28" t="s">
        <v>2181</v>
      </c>
      <c r="H124" s="28" t="s">
        <v>2477</v>
      </c>
      <c r="I124" s="28">
        <v>6</v>
      </c>
      <c r="J124" s="501">
        <v>45231</v>
      </c>
      <c r="K124" s="502" t="s">
        <v>632</v>
      </c>
      <c r="L124" s="29" t="s">
        <v>42</v>
      </c>
      <c r="M124" s="28" t="s">
        <v>43</v>
      </c>
      <c r="N124" s="29" t="s">
        <v>991</v>
      </c>
      <c r="O124" s="29" t="s">
        <v>1226</v>
      </c>
      <c r="P124" s="29" t="s">
        <v>993</v>
      </c>
      <c r="Q124" s="28">
        <v>6</v>
      </c>
      <c r="R124" s="4" t="s">
        <v>2474</v>
      </c>
      <c r="S124" s="4" t="s">
        <v>2475</v>
      </c>
      <c r="T124" s="15">
        <v>6</v>
      </c>
      <c r="U124" s="15">
        <v>6</v>
      </c>
      <c r="V124" s="22">
        <v>1</v>
      </c>
      <c r="W124" s="22">
        <v>1</v>
      </c>
      <c r="X124" s="144"/>
      <c r="Y124" s="4" t="s">
        <v>2478</v>
      </c>
      <c r="Z124" s="4" t="s">
        <v>50</v>
      </c>
      <c r="AA124" s="4"/>
      <c r="AB124" s="28"/>
      <c r="AC124" s="308"/>
      <c r="AD124" s="308" t="b">
        <f t="shared" si="3"/>
        <v>0</v>
      </c>
      <c r="AE124" s="308" t="b">
        <f t="shared" si="5"/>
        <v>0</v>
      </c>
    </row>
    <row r="125" s="183" customFormat="1" ht="60" hidden="1" spans="1:31">
      <c r="A125" s="29">
        <v>123</v>
      </c>
      <c r="B125" s="28" t="s">
        <v>34</v>
      </c>
      <c r="C125" s="28" t="s">
        <v>35</v>
      </c>
      <c r="D125" s="28" t="s">
        <v>82</v>
      </c>
      <c r="E125" s="521" t="s">
        <v>108</v>
      </c>
      <c r="F125" s="28" t="s">
        <v>1204</v>
      </c>
      <c r="G125" s="522" t="s">
        <v>2479</v>
      </c>
      <c r="H125" s="28" t="s">
        <v>2480</v>
      </c>
      <c r="I125" s="28">
        <v>6</v>
      </c>
      <c r="J125" s="501">
        <v>45231</v>
      </c>
      <c r="K125" s="502" t="s">
        <v>632</v>
      </c>
      <c r="L125" s="29" t="s">
        <v>42</v>
      </c>
      <c r="M125" s="28" t="s">
        <v>43</v>
      </c>
      <c r="N125" s="29" t="s">
        <v>991</v>
      </c>
      <c r="O125" s="29" t="s">
        <v>1206</v>
      </c>
      <c r="P125" s="29" t="s">
        <v>993</v>
      </c>
      <c r="Q125" s="28">
        <v>6</v>
      </c>
      <c r="R125" s="4" t="s">
        <v>2481</v>
      </c>
      <c r="S125" s="4" t="s">
        <v>2482</v>
      </c>
      <c r="T125" s="15">
        <v>6</v>
      </c>
      <c r="U125" s="15">
        <v>6</v>
      </c>
      <c r="V125" s="22">
        <v>1</v>
      </c>
      <c r="W125" s="22">
        <v>1</v>
      </c>
      <c r="X125" s="144"/>
      <c r="Y125" s="4" t="s">
        <v>2483</v>
      </c>
      <c r="Z125" s="4" t="s">
        <v>50</v>
      </c>
      <c r="AA125" s="4"/>
      <c r="AB125" s="28"/>
      <c r="AC125" s="308"/>
      <c r="AD125" s="308" t="b">
        <f t="shared" si="3"/>
        <v>0</v>
      </c>
      <c r="AE125" s="308" t="b">
        <f t="shared" si="5"/>
        <v>0</v>
      </c>
    </row>
    <row r="126" s="183" customFormat="1" ht="60" hidden="1" spans="1:31">
      <c r="A126" s="29">
        <v>124</v>
      </c>
      <c r="B126" s="28" t="s">
        <v>34</v>
      </c>
      <c r="C126" s="28" t="s">
        <v>35</v>
      </c>
      <c r="D126" s="28" t="s">
        <v>82</v>
      </c>
      <c r="E126" s="521" t="s">
        <v>108</v>
      </c>
      <c r="F126" s="28" t="s">
        <v>1217</v>
      </c>
      <c r="G126" s="522" t="s">
        <v>2479</v>
      </c>
      <c r="H126" s="28" t="s">
        <v>2480</v>
      </c>
      <c r="I126" s="28">
        <v>6</v>
      </c>
      <c r="J126" s="501">
        <v>45231</v>
      </c>
      <c r="K126" s="502" t="s">
        <v>632</v>
      </c>
      <c r="L126" s="29" t="s">
        <v>42</v>
      </c>
      <c r="M126" s="28" t="s">
        <v>43</v>
      </c>
      <c r="N126" s="29" t="s">
        <v>991</v>
      </c>
      <c r="O126" s="29" t="s">
        <v>1206</v>
      </c>
      <c r="P126" s="29" t="s">
        <v>993</v>
      </c>
      <c r="Q126" s="28">
        <v>6</v>
      </c>
      <c r="R126" s="4" t="s">
        <v>2481</v>
      </c>
      <c r="S126" s="4" t="s">
        <v>2482</v>
      </c>
      <c r="T126" s="15">
        <v>6</v>
      </c>
      <c r="U126" s="15">
        <v>6</v>
      </c>
      <c r="V126" s="22">
        <v>1</v>
      </c>
      <c r="W126" s="22">
        <v>1</v>
      </c>
      <c r="X126" s="144"/>
      <c r="Y126" s="4" t="s">
        <v>2483</v>
      </c>
      <c r="Z126" s="4" t="s">
        <v>50</v>
      </c>
      <c r="AA126" s="4"/>
      <c r="AB126" s="28"/>
      <c r="AC126" s="308"/>
      <c r="AD126" s="308" t="b">
        <f t="shared" si="3"/>
        <v>0</v>
      </c>
      <c r="AE126" s="308" t="b">
        <f t="shared" si="5"/>
        <v>0</v>
      </c>
    </row>
    <row r="127" s="183" customFormat="1" ht="60" spans="1:31">
      <c r="A127" s="29">
        <v>125</v>
      </c>
      <c r="B127" s="28" t="s">
        <v>34</v>
      </c>
      <c r="C127" s="28" t="s">
        <v>35</v>
      </c>
      <c r="D127" s="28" t="s">
        <v>228</v>
      </c>
      <c r="E127" s="521" t="s">
        <v>108</v>
      </c>
      <c r="F127" s="28" t="s">
        <v>1332</v>
      </c>
      <c r="G127" s="522" t="s">
        <v>2484</v>
      </c>
      <c r="H127" s="28" t="s">
        <v>2485</v>
      </c>
      <c r="I127" s="28">
        <v>6</v>
      </c>
      <c r="J127" s="501">
        <v>45261</v>
      </c>
      <c r="K127" s="502" t="s">
        <v>1741</v>
      </c>
      <c r="L127" s="29" t="s">
        <v>42</v>
      </c>
      <c r="M127" s="28" t="s">
        <v>43</v>
      </c>
      <c r="N127" s="29" t="s">
        <v>991</v>
      </c>
      <c r="O127" s="29" t="s">
        <v>1226</v>
      </c>
      <c r="P127" s="29" t="s">
        <v>993</v>
      </c>
      <c r="Q127" s="28">
        <v>6</v>
      </c>
      <c r="R127" s="4" t="str">
        <f>IFERROR(VLOOKUP("*"&amp;$F127&amp;"*",接地电阻!$A:$AS,20,FALSE),IFERROR(VLOOKUP("*"&amp;$F127&amp;"*",接地电阻!$B:$AS,19,FALSE),"无"))</f>
        <v>2023-12-11 09:33:00</v>
      </c>
      <c r="S127" s="4" t="str">
        <f>IFERROR(VLOOKUP("*"&amp;$F127&amp;"*",接地电阻!$A:$AS,21,FALSE),IFERROR(VLOOKUP("*"&amp;$F127&amp;"*",接地电阻!$B:$AS,20,FALSE),"无"))</f>
        <v>2023-12-11 16:21:00</v>
      </c>
      <c r="T127" s="15">
        <f>IF(OR(S127=0,S127="无"),"",Q127)</f>
        <v>6</v>
      </c>
      <c r="U127" s="15">
        <f>T127</f>
        <v>6</v>
      </c>
      <c r="V127" s="22">
        <f>IFERROR(IF(T127/Q127&gt;0,T127/Q127,""),"")</f>
        <v>1</v>
      </c>
      <c r="W127" s="22">
        <f>IFERROR(U127/T127,"")</f>
        <v>1</v>
      </c>
      <c r="X127" s="144"/>
      <c r="Y127" s="4" t="str">
        <f>IFERROR(VLOOKUP("*"&amp;$F127&amp;"*",接地电阻!$A:$AS,5,FALSE),IFERROR(VLOOKUP("*"&amp;$F127&amp;"*",接地电阻!$B:$AS,4,FALSE),"无"))</f>
        <v>JH030120230111-011271</v>
      </c>
      <c r="Z127" s="4" t="str">
        <f>IFERROR(VLOOKUP("*"&amp;$F127&amp;"*",接地电阻!$A:$AS,3,FALSE),IFERROR(VLOOKUP("*"&amp;$F127&amp;"*",接地电阻!$B:$AS,2,FALSE),"无"))</f>
        <v>已完成</v>
      </c>
      <c r="AA127" s="4"/>
      <c r="AB127" s="28"/>
      <c r="AC127" s="308"/>
      <c r="AD127" s="308" t="b">
        <f t="shared" si="3"/>
        <v>0</v>
      </c>
      <c r="AE127" s="308" t="b">
        <f t="shared" si="5"/>
        <v>0</v>
      </c>
    </row>
    <row r="128" s="183" customFormat="1" ht="48" spans="1:31">
      <c r="A128" s="29">
        <v>126</v>
      </c>
      <c r="B128" s="28" t="s">
        <v>34</v>
      </c>
      <c r="C128" s="28" t="s">
        <v>35</v>
      </c>
      <c r="D128" s="28" t="s">
        <v>228</v>
      </c>
      <c r="E128" s="521" t="s">
        <v>108</v>
      </c>
      <c r="F128" s="28" t="s">
        <v>1423</v>
      </c>
      <c r="G128" s="522" t="s">
        <v>2486</v>
      </c>
      <c r="H128" s="28" t="s">
        <v>2487</v>
      </c>
      <c r="I128" s="28">
        <v>3</v>
      </c>
      <c r="J128" s="501">
        <v>45261</v>
      </c>
      <c r="K128" s="502" t="s">
        <v>1741</v>
      </c>
      <c r="L128" s="29" t="s">
        <v>42</v>
      </c>
      <c r="M128" s="28" t="s">
        <v>43</v>
      </c>
      <c r="N128" s="29" t="s">
        <v>991</v>
      </c>
      <c r="O128" s="29" t="s">
        <v>1403</v>
      </c>
      <c r="P128" s="29" t="s">
        <v>993</v>
      </c>
      <c r="Q128" s="28">
        <v>3</v>
      </c>
      <c r="R128" s="4" t="str">
        <f>IFERROR(VLOOKUP("*"&amp;$F128&amp;"*",接地电阻!$A:$AS,20,FALSE),IFERROR(VLOOKUP("*"&amp;$F128&amp;"*",接地电阻!$B:$AS,19,FALSE),"无"))</f>
        <v>2023-12-11 09:33:00</v>
      </c>
      <c r="S128" s="4" t="str">
        <f>IFERROR(VLOOKUP("*"&amp;$F128&amp;"*",接地电阻!$A:$AS,21,FALSE),IFERROR(VLOOKUP("*"&amp;$F128&amp;"*",接地电阻!$B:$AS,20,FALSE),"无"))</f>
        <v>2023-12-11 16:21:00</v>
      </c>
      <c r="T128" s="15">
        <f>IF(OR(S128=0,S128="无"),"",Q128)</f>
        <v>3</v>
      </c>
      <c r="U128" s="15">
        <f>T128</f>
        <v>3</v>
      </c>
      <c r="V128" s="22">
        <f>IFERROR(IF(T128/Q128&gt;0,T128/Q128,""),"")</f>
        <v>1</v>
      </c>
      <c r="W128" s="22">
        <f>IFERROR(U128/T128,"")</f>
        <v>1</v>
      </c>
      <c r="X128" s="144"/>
      <c r="Y128" s="4" t="str">
        <f>IFERROR(VLOOKUP("*"&amp;$F128&amp;"*",接地电阻!$A:$AS,5,FALSE),IFERROR(VLOOKUP("*"&amp;$F128&amp;"*",接地电阻!$B:$AS,4,FALSE),"无"))</f>
        <v>JH030120230111-011369</v>
      </c>
      <c r="Z128" s="4" t="str">
        <f>IFERROR(VLOOKUP("*"&amp;$F128&amp;"*",接地电阻!$A:$AS,3,FALSE),IFERROR(VLOOKUP("*"&amp;$F128&amp;"*",接地电阻!$B:$AS,2,FALSE),"无"))</f>
        <v>已完成</v>
      </c>
      <c r="AA128" s="4"/>
      <c r="AB128" s="28"/>
      <c r="AC128" s="308"/>
      <c r="AD128" s="308" t="b">
        <f t="shared" si="3"/>
        <v>0</v>
      </c>
      <c r="AE128" s="308" t="b">
        <f t="shared" si="5"/>
        <v>0</v>
      </c>
    </row>
    <row r="129" s="183" customFormat="1" ht="60" hidden="1" spans="1:31">
      <c r="A129" s="29">
        <v>127</v>
      </c>
      <c r="B129" s="28" t="s">
        <v>34</v>
      </c>
      <c r="C129" s="28" t="s">
        <v>35</v>
      </c>
      <c r="D129" s="28" t="s">
        <v>228</v>
      </c>
      <c r="E129" s="521" t="s">
        <v>337</v>
      </c>
      <c r="F129" s="28" t="s">
        <v>1401</v>
      </c>
      <c r="G129" s="28" t="s">
        <v>2488</v>
      </c>
      <c r="H129" s="28" t="s">
        <v>2489</v>
      </c>
      <c r="I129" s="28">
        <v>6</v>
      </c>
      <c r="J129" s="501">
        <v>45231</v>
      </c>
      <c r="K129" s="502" t="s">
        <v>632</v>
      </c>
      <c r="L129" s="29" t="s">
        <v>42</v>
      </c>
      <c r="M129" s="28" t="s">
        <v>43</v>
      </c>
      <c r="N129" s="29" t="s">
        <v>991</v>
      </c>
      <c r="O129" s="29" t="s">
        <v>1403</v>
      </c>
      <c r="P129" s="29" t="s">
        <v>993</v>
      </c>
      <c r="Q129" s="28">
        <v>6</v>
      </c>
      <c r="R129" s="4" t="s">
        <v>2490</v>
      </c>
      <c r="S129" s="4" t="s">
        <v>2491</v>
      </c>
      <c r="T129" s="15">
        <v>6</v>
      </c>
      <c r="U129" s="15">
        <v>6</v>
      </c>
      <c r="V129" s="22">
        <v>1</v>
      </c>
      <c r="W129" s="22">
        <v>1</v>
      </c>
      <c r="X129" s="525" t="s">
        <v>2492</v>
      </c>
      <c r="Y129" s="4" t="s">
        <v>2493</v>
      </c>
      <c r="Z129" s="4" t="s">
        <v>50</v>
      </c>
      <c r="AA129" s="4"/>
      <c r="AB129" s="28"/>
      <c r="AC129" s="308"/>
      <c r="AD129" s="308" t="b">
        <f t="shared" si="3"/>
        <v>0</v>
      </c>
      <c r="AE129" s="308" t="b">
        <f t="shared" si="5"/>
        <v>0</v>
      </c>
    </row>
    <row r="130" s="183" customFormat="1" ht="48" hidden="1" spans="1:31">
      <c r="A130" s="29">
        <v>128</v>
      </c>
      <c r="B130" s="28" t="s">
        <v>34</v>
      </c>
      <c r="C130" s="28" t="s">
        <v>35</v>
      </c>
      <c r="D130" s="28" t="s">
        <v>228</v>
      </c>
      <c r="E130" s="521" t="s">
        <v>337</v>
      </c>
      <c r="F130" s="28" t="s">
        <v>1412</v>
      </c>
      <c r="G130" s="28" t="s">
        <v>2494</v>
      </c>
      <c r="H130" s="28" t="s">
        <v>2495</v>
      </c>
      <c r="I130" s="28">
        <v>3</v>
      </c>
      <c r="J130" s="501">
        <v>45231</v>
      </c>
      <c r="K130" s="502" t="s">
        <v>632</v>
      </c>
      <c r="L130" s="29" t="s">
        <v>42</v>
      </c>
      <c r="M130" s="28" t="s">
        <v>43</v>
      </c>
      <c r="N130" s="29" t="s">
        <v>991</v>
      </c>
      <c r="O130" s="29" t="s">
        <v>1190</v>
      </c>
      <c r="P130" s="29" t="s">
        <v>993</v>
      </c>
      <c r="Q130" s="28">
        <v>3</v>
      </c>
      <c r="R130" s="4" t="s">
        <v>2496</v>
      </c>
      <c r="S130" s="4" t="s">
        <v>2497</v>
      </c>
      <c r="T130" s="15">
        <v>3</v>
      </c>
      <c r="U130" s="15">
        <v>3</v>
      </c>
      <c r="V130" s="22">
        <v>1</v>
      </c>
      <c r="W130" s="22">
        <v>1</v>
      </c>
      <c r="X130" s="144"/>
      <c r="Y130" s="4" t="s">
        <v>2498</v>
      </c>
      <c r="Z130" s="4" t="s">
        <v>50</v>
      </c>
      <c r="AA130" s="4"/>
      <c r="AB130" s="28"/>
      <c r="AC130" s="308"/>
      <c r="AD130" s="308" t="b">
        <f t="shared" si="3"/>
        <v>0</v>
      </c>
      <c r="AE130" s="308" t="b">
        <f t="shared" si="5"/>
        <v>0</v>
      </c>
    </row>
    <row r="131" s="183" customFormat="1" ht="60" hidden="1" spans="1:31">
      <c r="A131" s="29">
        <v>129</v>
      </c>
      <c r="B131" s="28" t="s">
        <v>34</v>
      </c>
      <c r="C131" s="28" t="s">
        <v>35</v>
      </c>
      <c r="D131" s="28" t="s">
        <v>228</v>
      </c>
      <c r="E131" s="521" t="s">
        <v>337</v>
      </c>
      <c r="F131" s="28" t="s">
        <v>1365</v>
      </c>
      <c r="G131" s="28" t="s">
        <v>2499</v>
      </c>
      <c r="H131" s="28" t="s">
        <v>2500</v>
      </c>
      <c r="I131" s="28">
        <v>6</v>
      </c>
      <c r="J131" s="501">
        <v>45231</v>
      </c>
      <c r="K131" s="502" t="s">
        <v>632</v>
      </c>
      <c r="L131" s="29" t="s">
        <v>42</v>
      </c>
      <c r="M131" s="28" t="s">
        <v>43</v>
      </c>
      <c r="N131" s="29" t="s">
        <v>991</v>
      </c>
      <c r="O131" s="29" t="s">
        <v>1349</v>
      </c>
      <c r="P131" s="29" t="s">
        <v>993</v>
      </c>
      <c r="Q131" s="28">
        <v>6</v>
      </c>
      <c r="R131" s="4" t="s">
        <v>2496</v>
      </c>
      <c r="S131" s="4" t="s">
        <v>2497</v>
      </c>
      <c r="T131" s="15">
        <v>6</v>
      </c>
      <c r="U131" s="15">
        <v>6</v>
      </c>
      <c r="V131" s="22">
        <v>1</v>
      </c>
      <c r="W131" s="22">
        <v>1</v>
      </c>
      <c r="X131" s="144"/>
      <c r="Y131" s="4" t="s">
        <v>2501</v>
      </c>
      <c r="Z131" s="4" t="s">
        <v>50</v>
      </c>
      <c r="AA131" s="4"/>
      <c r="AB131" s="28"/>
      <c r="AC131" s="308"/>
      <c r="AD131" s="308" t="b">
        <f t="shared" ref="AD131:AD194" si="6">IF(J131="2023年01月","2023年01月01日",IF(J131="2023年02月","2023年02月01日",IF(J131="2023年3月","2023年3月1日",IF(J131="2023年4月","2023年4月1日",IF(J131="2023年5月","2023年5月1日",IF(J131="2023年6月","2023年6月1日",IF(J131="2023年7月","2023年7月1日",IF(J131="2023年8月","2023年8月1日",IF(J131="2023年9月","2023年9月1日",IF(J131="2023年10月","2023年10月1日",IF(J131="2023年11月","2023年11月1日",IF(J131="2023年12月","2023年12月1日"))))))))))))</f>
        <v>0</v>
      </c>
      <c r="AE131" s="308" t="b">
        <f t="shared" si="5"/>
        <v>0</v>
      </c>
    </row>
    <row r="132" s="183" customFormat="1" ht="48" spans="1:31">
      <c r="A132" s="29">
        <v>130</v>
      </c>
      <c r="B132" s="28" t="s">
        <v>34</v>
      </c>
      <c r="C132" s="28" t="s">
        <v>35</v>
      </c>
      <c r="D132" s="28" t="s">
        <v>228</v>
      </c>
      <c r="E132" s="521" t="s">
        <v>337</v>
      </c>
      <c r="F132" s="28" t="s">
        <v>1387</v>
      </c>
      <c r="G132" s="28" t="s">
        <v>2502</v>
      </c>
      <c r="H132" s="28" t="s">
        <v>2503</v>
      </c>
      <c r="I132" s="28">
        <v>3</v>
      </c>
      <c r="J132" s="501">
        <v>45261</v>
      </c>
      <c r="K132" s="502" t="s">
        <v>1741</v>
      </c>
      <c r="L132" s="29" t="s">
        <v>42</v>
      </c>
      <c r="M132" s="28" t="s">
        <v>43</v>
      </c>
      <c r="N132" s="29" t="s">
        <v>991</v>
      </c>
      <c r="O132" s="29" t="s">
        <v>1358</v>
      </c>
      <c r="P132" s="29" t="s">
        <v>993</v>
      </c>
      <c r="Q132" s="28">
        <v>3</v>
      </c>
      <c r="R132" s="4" t="str">
        <f>IFERROR(VLOOKUP("*"&amp;$F132&amp;"*",接地电阻!$A:$AS,20,FALSE),IFERROR(VLOOKUP("*"&amp;$F132&amp;"*",接地电阻!$B:$AS,19,FALSE),"无"))</f>
        <v>2023-12-11 09:33:00</v>
      </c>
      <c r="S132" s="4" t="str">
        <f>IFERROR(VLOOKUP("*"&amp;$F132&amp;"*",接地电阻!$A:$AS,21,FALSE),IFERROR(VLOOKUP("*"&amp;$F132&amp;"*",接地电阻!$B:$AS,20,FALSE),"无"))</f>
        <v>2023-12-11 16:21:00</v>
      </c>
      <c r="T132" s="15">
        <f>IF(OR(S132=0,S132="无"),"",Q132)</f>
        <v>3</v>
      </c>
      <c r="U132" s="15">
        <f>T132</f>
        <v>3</v>
      </c>
      <c r="V132" s="22">
        <f>IFERROR(IF(T132/Q132&gt;0,T132/Q132,""),"")</f>
        <v>1</v>
      </c>
      <c r="W132" s="22">
        <f>IFERROR(U132/T132,"")</f>
        <v>1</v>
      </c>
      <c r="X132" s="144"/>
      <c r="Y132" s="4" t="str">
        <f>IFERROR(VLOOKUP("*"&amp;$F132&amp;"*",接地电阻!$A:$AS,5,FALSE),IFERROR(VLOOKUP("*"&amp;$F132&amp;"*",接地电阻!$B:$AS,4,FALSE),"无"))</f>
        <v>JH030120230111-011676</v>
      </c>
      <c r="Z132" s="4" t="str">
        <f>IFERROR(VLOOKUP("*"&amp;$F132&amp;"*",接地电阻!$A:$AS,3,FALSE),IFERROR(VLOOKUP("*"&amp;$F132&amp;"*",接地电阻!$B:$AS,2,FALSE),"无"))</f>
        <v>已完成</v>
      </c>
      <c r="AA132" s="4"/>
      <c r="AB132" s="28"/>
      <c r="AC132" s="308"/>
      <c r="AD132" s="308" t="b">
        <f t="shared" si="6"/>
        <v>0</v>
      </c>
      <c r="AE132" s="308" t="b">
        <f t="shared" ref="AE132:AE163" si="7">IF(K132="2023年01月","2023年01月31日",IF(K132="2023年02月","2023年02月28日",IF(K132="2023年3月","2023年3月31日",IF(K132="2023年4月","2023年4月30日",IF(K132="2023年5月","2023年5月31日",IF(K132="2023年6月","2023年6月30日",IF(K132="2023年7月","2023年7月31日",IF(K132="2023年8月","2023年8月31日",IF(K132="2023年9月","2023年9月30日",IF(K132="2023年10月","2023年10月31日",IF(K132="2023年11月","2023年11月30日",IF(K132="2023年12月","2023年12月31日"))))))))))))</f>
        <v>0</v>
      </c>
    </row>
    <row r="133" s="183" customFormat="1" ht="48" spans="1:31">
      <c r="A133" s="29">
        <v>131</v>
      </c>
      <c r="B133" s="28" t="s">
        <v>34</v>
      </c>
      <c r="C133" s="28" t="s">
        <v>35</v>
      </c>
      <c r="D133" s="28" t="s">
        <v>228</v>
      </c>
      <c r="E133" s="521" t="s">
        <v>108</v>
      </c>
      <c r="F133" s="28" t="s">
        <v>1356</v>
      </c>
      <c r="G133" s="28" t="s">
        <v>2504</v>
      </c>
      <c r="H133" s="28" t="s">
        <v>2505</v>
      </c>
      <c r="I133" s="28">
        <v>3</v>
      </c>
      <c r="J133" s="501">
        <v>45261</v>
      </c>
      <c r="K133" s="502" t="s">
        <v>1741</v>
      </c>
      <c r="L133" s="29" t="s">
        <v>42</v>
      </c>
      <c r="M133" s="28" t="s">
        <v>43</v>
      </c>
      <c r="N133" s="29" t="s">
        <v>991</v>
      </c>
      <c r="O133" s="29" t="s">
        <v>1358</v>
      </c>
      <c r="P133" s="29" t="s">
        <v>993</v>
      </c>
      <c r="Q133" s="28">
        <v>3</v>
      </c>
      <c r="R133" s="4" t="str">
        <f>IFERROR(VLOOKUP("*"&amp;$F133&amp;"*",接地电阻!$A:$AS,20,FALSE),IFERROR(VLOOKUP("*"&amp;$F133&amp;"*",接地电阻!$B:$AS,19,FALSE),"无"))</f>
        <v>2023-12-11 09:33:00</v>
      </c>
      <c r="S133" s="4" t="str">
        <f>IFERROR(VLOOKUP("*"&amp;$F133&amp;"*",接地电阻!$A:$AS,21,FALSE),IFERROR(VLOOKUP("*"&amp;$F133&amp;"*",接地电阻!$B:$AS,20,FALSE),"无"))</f>
        <v>2023-12-11 16:21:00</v>
      </c>
      <c r="T133" s="15">
        <f>IF(OR(S133=0,S133="无"),"",Q133)</f>
        <v>3</v>
      </c>
      <c r="U133" s="15">
        <f>T133</f>
        <v>3</v>
      </c>
      <c r="V133" s="22">
        <f>IFERROR(IF(T133/Q133&gt;0,T133/Q133,""),"")</f>
        <v>1</v>
      </c>
      <c r="W133" s="22">
        <f>IFERROR(U133/T133,"")</f>
        <v>1</v>
      </c>
      <c r="X133" s="144"/>
      <c r="Y133" s="4" t="str">
        <f>IFERROR(VLOOKUP("*"&amp;$F133&amp;"*",接地电阻!$A:$AS,5,FALSE),IFERROR(VLOOKUP("*"&amp;$F133&amp;"*",接地电阻!$B:$AS,4,FALSE),"无"))</f>
        <v>JH030120230111-011676</v>
      </c>
      <c r="Z133" s="4" t="str">
        <f>IFERROR(VLOOKUP("*"&amp;$F133&amp;"*",接地电阻!$A:$AS,3,FALSE),IFERROR(VLOOKUP("*"&amp;$F133&amp;"*",接地电阻!$B:$AS,2,FALSE),"无"))</f>
        <v>已完成</v>
      </c>
      <c r="AA133" s="4"/>
      <c r="AB133" s="28"/>
      <c r="AC133" s="308"/>
      <c r="AD133" s="308" t="b">
        <f t="shared" si="6"/>
        <v>0</v>
      </c>
      <c r="AE133" s="308" t="b">
        <f t="shared" si="7"/>
        <v>0</v>
      </c>
    </row>
    <row r="134" s="183" customFormat="1" ht="60" spans="1:31">
      <c r="A134" s="29">
        <v>132</v>
      </c>
      <c r="B134" s="28" t="s">
        <v>34</v>
      </c>
      <c r="C134" s="28" t="s">
        <v>35</v>
      </c>
      <c r="D134" s="28" t="s">
        <v>228</v>
      </c>
      <c r="E134" s="521" t="s">
        <v>108</v>
      </c>
      <c r="F134" s="28" t="s">
        <v>1347</v>
      </c>
      <c r="G134" s="28" t="s">
        <v>2506</v>
      </c>
      <c r="H134" s="28" t="s">
        <v>2507</v>
      </c>
      <c r="I134" s="28">
        <v>6</v>
      </c>
      <c r="J134" s="501">
        <v>45261</v>
      </c>
      <c r="K134" s="502" t="s">
        <v>1741</v>
      </c>
      <c r="L134" s="29" t="s">
        <v>42</v>
      </c>
      <c r="M134" s="28" t="s">
        <v>43</v>
      </c>
      <c r="N134" s="29" t="s">
        <v>991</v>
      </c>
      <c r="O134" s="29" t="s">
        <v>1349</v>
      </c>
      <c r="P134" s="29" t="s">
        <v>993</v>
      </c>
      <c r="Q134" s="28">
        <v>6</v>
      </c>
      <c r="R134" s="4" t="str">
        <f>IFERROR(VLOOKUP("*"&amp;$F134&amp;"*",接地电阻!$A:$AS,20,FALSE),IFERROR(VLOOKUP("*"&amp;$F134&amp;"*",接地电阻!$B:$AS,19,FALSE),"无"))</f>
        <v>2023-12-11 09:33:00</v>
      </c>
      <c r="S134" s="4" t="str">
        <f>IFERROR(VLOOKUP("*"&amp;$F134&amp;"*",接地电阻!$A:$AS,21,FALSE),IFERROR(VLOOKUP("*"&amp;$F134&amp;"*",接地电阻!$B:$AS,20,FALSE),"无"))</f>
        <v>2023-12-11 16:21:00</v>
      </c>
      <c r="T134" s="15">
        <f>IF(OR(S134=0,S134="无"),"",Q134)</f>
        <v>6</v>
      </c>
      <c r="U134" s="15">
        <f>T134</f>
        <v>6</v>
      </c>
      <c r="V134" s="22">
        <f>IFERROR(IF(T134/Q134&gt;0,T134/Q134,""),"")</f>
        <v>1</v>
      </c>
      <c r="W134" s="22">
        <f>IFERROR(U134/T134,"")</f>
        <v>1</v>
      </c>
      <c r="X134" s="144"/>
      <c r="Y134" s="4" t="str">
        <f>IFERROR(VLOOKUP("*"&amp;$F134&amp;"*",接地电阻!$A:$AS,5,FALSE),IFERROR(VLOOKUP("*"&amp;$F134&amp;"*",接地电阻!$B:$AS,4,FALSE),"无"))</f>
        <v>JH030120230111-011691</v>
      </c>
      <c r="Z134" s="4" t="str">
        <f>IFERROR(VLOOKUP("*"&amp;$F134&amp;"*",接地电阻!$A:$AS,3,FALSE),IFERROR(VLOOKUP("*"&amp;$F134&amp;"*",接地电阻!$B:$AS,2,FALSE),"无"))</f>
        <v>已完成</v>
      </c>
      <c r="AA134" s="4"/>
      <c r="AB134" s="28"/>
      <c r="AC134" s="308"/>
      <c r="AD134" s="308" t="b">
        <f t="shared" si="6"/>
        <v>0</v>
      </c>
      <c r="AE134" s="308" t="b">
        <f t="shared" si="7"/>
        <v>0</v>
      </c>
    </row>
    <row r="135" s="183" customFormat="1" ht="24" spans="1:31">
      <c r="A135" s="29">
        <v>133</v>
      </c>
      <c r="B135" s="28" t="s">
        <v>34</v>
      </c>
      <c r="C135" s="28" t="s">
        <v>35</v>
      </c>
      <c r="D135" s="28" t="s">
        <v>228</v>
      </c>
      <c r="E135" s="521" t="s">
        <v>108</v>
      </c>
      <c r="F135" s="28" t="s">
        <v>1342</v>
      </c>
      <c r="G135" s="28" t="s">
        <v>2508</v>
      </c>
      <c r="H135" s="28" t="s">
        <v>2508</v>
      </c>
      <c r="I135" s="28">
        <v>2</v>
      </c>
      <c r="J135" s="501">
        <v>45261</v>
      </c>
      <c r="K135" s="502" t="s">
        <v>1741</v>
      </c>
      <c r="L135" s="29" t="s">
        <v>42</v>
      </c>
      <c r="M135" s="28" t="s">
        <v>43</v>
      </c>
      <c r="N135" s="29" t="s">
        <v>991</v>
      </c>
      <c r="O135" s="29" t="s">
        <v>1226</v>
      </c>
      <c r="P135" s="29" t="s">
        <v>993</v>
      </c>
      <c r="Q135" s="28">
        <v>2</v>
      </c>
      <c r="R135" s="4" t="str">
        <f>IFERROR(VLOOKUP("*"&amp;$F135&amp;"*",接地电阻!$A:$AS,20,FALSE),IFERROR(VLOOKUP("*"&amp;$F135&amp;"*",接地电阻!$B:$AS,19,FALSE),"无"))</f>
        <v>2023-12-11 09:33:00</v>
      </c>
      <c r="S135" s="4" t="str">
        <f>IFERROR(VLOOKUP("*"&amp;$F135&amp;"*",接地电阻!$A:$AS,21,FALSE),IFERROR(VLOOKUP("*"&amp;$F135&amp;"*",接地电阻!$B:$AS,20,FALSE),"无"))</f>
        <v>2023-12-11 16:21:00</v>
      </c>
      <c r="T135" s="15">
        <f>IF(OR(S135=0,S135="无"),"",Q135)</f>
        <v>2</v>
      </c>
      <c r="U135" s="15">
        <f>T135</f>
        <v>2</v>
      </c>
      <c r="V135" s="22">
        <f>IFERROR(IF(T135/Q135&gt;0,T135/Q135,""),"")</f>
        <v>1</v>
      </c>
      <c r="W135" s="22">
        <f>IFERROR(U135/T135,"")</f>
        <v>1</v>
      </c>
      <c r="X135" s="144"/>
      <c r="Y135" s="4" t="str">
        <f>IFERROR(VLOOKUP("*"&amp;$F135&amp;"*",接地电阻!$A:$AS,5,FALSE),IFERROR(VLOOKUP("*"&amp;$F135&amp;"*",接地电阻!$B:$AS,4,FALSE),"无"))</f>
        <v>JH030120230111-011350</v>
      </c>
      <c r="Z135" s="4" t="str">
        <f>IFERROR(VLOOKUP("*"&amp;$F135&amp;"*",接地电阻!$A:$AS,3,FALSE),IFERROR(VLOOKUP("*"&amp;$F135&amp;"*",接地电阻!$B:$AS,2,FALSE),"无"))</f>
        <v>已完成</v>
      </c>
      <c r="AA135" s="4"/>
      <c r="AB135" s="28"/>
      <c r="AC135" s="308"/>
      <c r="AD135" s="308" t="b">
        <f t="shared" si="6"/>
        <v>0</v>
      </c>
      <c r="AE135" s="308" t="b">
        <f t="shared" si="7"/>
        <v>0</v>
      </c>
    </row>
    <row r="136" s="183" customFormat="1" ht="60" hidden="1" spans="1:31">
      <c r="A136" s="29">
        <v>134</v>
      </c>
      <c r="B136" s="28" t="s">
        <v>34</v>
      </c>
      <c r="C136" s="28" t="s">
        <v>35</v>
      </c>
      <c r="D136" s="28" t="s">
        <v>228</v>
      </c>
      <c r="E136" s="521" t="s">
        <v>337</v>
      </c>
      <c r="F136" s="28" t="s">
        <v>1379</v>
      </c>
      <c r="G136" s="28" t="s">
        <v>2509</v>
      </c>
      <c r="H136" s="28" t="s">
        <v>2510</v>
      </c>
      <c r="I136" s="28">
        <v>6</v>
      </c>
      <c r="J136" s="501">
        <v>45231</v>
      </c>
      <c r="K136" s="502" t="s">
        <v>632</v>
      </c>
      <c r="L136" s="29" t="s">
        <v>42</v>
      </c>
      <c r="M136" s="28" t="s">
        <v>43</v>
      </c>
      <c r="N136" s="29" t="s">
        <v>991</v>
      </c>
      <c r="O136" s="29" t="s">
        <v>1349</v>
      </c>
      <c r="P136" s="29" t="s">
        <v>993</v>
      </c>
      <c r="Q136" s="28">
        <v>6</v>
      </c>
      <c r="R136" s="4" t="s">
        <v>2511</v>
      </c>
      <c r="S136" s="4" t="s">
        <v>2512</v>
      </c>
      <c r="T136" s="15">
        <v>6</v>
      </c>
      <c r="U136" s="15">
        <v>6</v>
      </c>
      <c r="V136" s="22">
        <v>1</v>
      </c>
      <c r="W136" s="22">
        <v>1</v>
      </c>
      <c r="X136" s="144"/>
      <c r="Y136" s="4" t="s">
        <v>2513</v>
      </c>
      <c r="Z136" s="4" t="s">
        <v>50</v>
      </c>
      <c r="AA136" s="4"/>
      <c r="AB136" s="28"/>
      <c r="AC136" s="308"/>
      <c r="AD136" s="308" t="b">
        <f t="shared" si="6"/>
        <v>0</v>
      </c>
      <c r="AE136" s="308" t="b">
        <f t="shared" si="7"/>
        <v>0</v>
      </c>
    </row>
    <row r="137" s="183" customFormat="1" ht="60" hidden="1" spans="1:31">
      <c r="A137" s="29">
        <v>135</v>
      </c>
      <c r="B137" s="28" t="s">
        <v>34</v>
      </c>
      <c r="C137" s="28" t="s">
        <v>35</v>
      </c>
      <c r="D137" s="28" t="s">
        <v>228</v>
      </c>
      <c r="E137" s="521" t="s">
        <v>337</v>
      </c>
      <c r="F137" s="28" t="s">
        <v>1392</v>
      </c>
      <c r="G137" s="28" t="s">
        <v>2509</v>
      </c>
      <c r="H137" s="28" t="s">
        <v>2510</v>
      </c>
      <c r="I137" s="28">
        <v>6</v>
      </c>
      <c r="J137" s="501">
        <v>45231</v>
      </c>
      <c r="K137" s="502" t="s">
        <v>632</v>
      </c>
      <c r="L137" s="29" t="s">
        <v>42</v>
      </c>
      <c r="M137" s="28" t="s">
        <v>43</v>
      </c>
      <c r="N137" s="29" t="s">
        <v>991</v>
      </c>
      <c r="O137" s="29" t="s">
        <v>1349</v>
      </c>
      <c r="P137" s="29" t="s">
        <v>993</v>
      </c>
      <c r="Q137" s="28">
        <v>6</v>
      </c>
      <c r="R137" s="4" t="s">
        <v>2511</v>
      </c>
      <c r="S137" s="4" t="s">
        <v>2512</v>
      </c>
      <c r="T137" s="15">
        <v>6</v>
      </c>
      <c r="U137" s="15">
        <v>6</v>
      </c>
      <c r="V137" s="22">
        <v>1</v>
      </c>
      <c r="W137" s="22">
        <v>1</v>
      </c>
      <c r="X137" s="144"/>
      <c r="Y137" s="4" t="s">
        <v>2513</v>
      </c>
      <c r="Z137" s="4" t="s">
        <v>50</v>
      </c>
      <c r="AA137" s="4"/>
      <c r="AB137" s="28"/>
      <c r="AC137" s="308"/>
      <c r="AD137" s="308" t="b">
        <f t="shared" si="6"/>
        <v>0</v>
      </c>
      <c r="AE137" s="308" t="b">
        <f t="shared" si="7"/>
        <v>0</v>
      </c>
    </row>
    <row r="138" s="183" customFormat="1" ht="60" hidden="1" spans="1:31">
      <c r="A138" s="29">
        <v>136</v>
      </c>
      <c r="B138" s="28" t="s">
        <v>34</v>
      </c>
      <c r="C138" s="28" t="s">
        <v>35</v>
      </c>
      <c r="D138" s="28" t="s">
        <v>82</v>
      </c>
      <c r="E138" s="524" t="s">
        <v>337</v>
      </c>
      <c r="F138" s="28" t="s">
        <v>1435</v>
      </c>
      <c r="G138" s="28" t="s">
        <v>2514</v>
      </c>
      <c r="H138" s="28" t="s">
        <v>2515</v>
      </c>
      <c r="I138" s="28">
        <v>68</v>
      </c>
      <c r="J138" s="501">
        <v>44986</v>
      </c>
      <c r="K138" s="502" t="s">
        <v>41</v>
      </c>
      <c r="L138" s="29" t="s">
        <v>42</v>
      </c>
      <c r="M138" s="28" t="s">
        <v>43</v>
      </c>
      <c r="N138" s="29" t="s">
        <v>991</v>
      </c>
      <c r="O138" s="28" t="s">
        <v>1444</v>
      </c>
      <c r="P138" s="29" t="s">
        <v>993</v>
      </c>
      <c r="Q138" s="29">
        <v>68</v>
      </c>
      <c r="R138" s="4" t="s">
        <v>2516</v>
      </c>
      <c r="S138" s="4" t="s">
        <v>2517</v>
      </c>
      <c r="T138" s="15">
        <v>68</v>
      </c>
      <c r="U138" s="15">
        <v>68</v>
      </c>
      <c r="V138" s="22">
        <v>1</v>
      </c>
      <c r="W138" s="22">
        <v>1</v>
      </c>
      <c r="X138" s="144"/>
      <c r="Y138" s="4" t="s">
        <v>2518</v>
      </c>
      <c r="Z138" s="4" t="s">
        <v>50</v>
      </c>
      <c r="AA138" s="4" t="s">
        <v>1454</v>
      </c>
      <c r="AB138" s="28"/>
      <c r="AC138" s="308"/>
      <c r="AD138" s="308" t="b">
        <f t="shared" si="6"/>
        <v>0</v>
      </c>
      <c r="AE138" s="308" t="b">
        <f t="shared" si="7"/>
        <v>0</v>
      </c>
    </row>
    <row r="139" s="183" customFormat="1" ht="60" hidden="1" spans="1:31">
      <c r="A139" s="29">
        <v>137</v>
      </c>
      <c r="B139" s="28" t="s">
        <v>34</v>
      </c>
      <c r="C139" s="28" t="s">
        <v>35</v>
      </c>
      <c r="D139" s="28" t="s">
        <v>82</v>
      </c>
      <c r="E139" s="524" t="s">
        <v>337</v>
      </c>
      <c r="F139" s="28" t="s">
        <v>1447</v>
      </c>
      <c r="G139" s="28" t="s">
        <v>2514</v>
      </c>
      <c r="H139" s="28" t="s">
        <v>2515</v>
      </c>
      <c r="I139" s="28">
        <v>68</v>
      </c>
      <c r="J139" s="501">
        <v>44986</v>
      </c>
      <c r="K139" s="502" t="s">
        <v>41</v>
      </c>
      <c r="L139" s="29" t="s">
        <v>42</v>
      </c>
      <c r="M139" s="28" t="s">
        <v>43</v>
      </c>
      <c r="N139" s="29" t="s">
        <v>991</v>
      </c>
      <c r="O139" s="28" t="s">
        <v>1444</v>
      </c>
      <c r="P139" s="29" t="s">
        <v>993</v>
      </c>
      <c r="Q139" s="29">
        <v>68</v>
      </c>
      <c r="R139" s="4" t="s">
        <v>2516</v>
      </c>
      <c r="S139" s="4" t="s">
        <v>2517</v>
      </c>
      <c r="T139" s="15">
        <v>68</v>
      </c>
      <c r="U139" s="15">
        <v>68</v>
      </c>
      <c r="V139" s="22">
        <v>1</v>
      </c>
      <c r="W139" s="22">
        <v>1</v>
      </c>
      <c r="X139" s="144"/>
      <c r="Y139" s="4" t="s">
        <v>2518</v>
      </c>
      <c r="Z139" s="4" t="s">
        <v>50</v>
      </c>
      <c r="AA139" s="4" t="s">
        <v>1454</v>
      </c>
      <c r="AB139" s="28"/>
      <c r="AC139" s="308"/>
      <c r="AD139" s="308" t="b">
        <f t="shared" si="6"/>
        <v>0</v>
      </c>
      <c r="AE139" s="308" t="b">
        <f t="shared" si="7"/>
        <v>0</v>
      </c>
    </row>
    <row r="140" s="183" customFormat="1" ht="60" hidden="1" spans="1:31">
      <c r="A140" s="29">
        <v>138</v>
      </c>
      <c r="B140" s="28" t="s">
        <v>34</v>
      </c>
      <c r="C140" s="28" t="s">
        <v>35</v>
      </c>
      <c r="D140" s="28" t="s">
        <v>228</v>
      </c>
      <c r="E140" s="520" t="s">
        <v>337</v>
      </c>
      <c r="F140" s="28" t="s">
        <v>1538</v>
      </c>
      <c r="G140" s="28" t="s">
        <v>2519</v>
      </c>
      <c r="H140" s="28" t="s">
        <v>2520</v>
      </c>
      <c r="I140" s="28">
        <v>3</v>
      </c>
      <c r="J140" s="501">
        <v>45261</v>
      </c>
      <c r="K140" s="502" t="s">
        <v>1741</v>
      </c>
      <c r="L140" s="29" t="s">
        <v>42</v>
      </c>
      <c r="M140" s="28" t="s">
        <v>43</v>
      </c>
      <c r="N140" s="29" t="s">
        <v>991</v>
      </c>
      <c r="O140" s="29" t="s">
        <v>1517</v>
      </c>
      <c r="P140" s="29" t="s">
        <v>993</v>
      </c>
      <c r="Q140" s="29">
        <v>3</v>
      </c>
      <c r="R140" s="4" t="s">
        <v>2521</v>
      </c>
      <c r="S140" s="4" t="s">
        <v>2522</v>
      </c>
      <c r="T140" s="15">
        <v>3</v>
      </c>
      <c r="U140" s="15">
        <v>3</v>
      </c>
      <c r="V140" s="22">
        <v>1</v>
      </c>
      <c r="W140" s="22">
        <v>1</v>
      </c>
      <c r="X140" s="144"/>
      <c r="Y140" s="4" t="s">
        <v>2523</v>
      </c>
      <c r="Z140" s="4" t="s">
        <v>50</v>
      </c>
      <c r="AA140" s="4"/>
      <c r="AB140" s="28"/>
      <c r="AC140" s="308"/>
      <c r="AD140" s="308" t="b">
        <f t="shared" si="6"/>
        <v>0</v>
      </c>
      <c r="AE140" s="308" t="b">
        <f t="shared" si="7"/>
        <v>0</v>
      </c>
    </row>
    <row r="141" s="183" customFormat="1" ht="48" hidden="1" spans="1:31">
      <c r="A141" s="29">
        <v>139</v>
      </c>
      <c r="B141" s="28" t="s">
        <v>34</v>
      </c>
      <c r="C141" s="28" t="s">
        <v>35</v>
      </c>
      <c r="D141" s="28" t="s">
        <v>228</v>
      </c>
      <c r="E141" s="521" t="s">
        <v>337</v>
      </c>
      <c r="F141" s="28" t="s">
        <v>1552</v>
      </c>
      <c r="G141" s="28" t="s">
        <v>2524</v>
      </c>
      <c r="H141" s="28" t="s">
        <v>2525</v>
      </c>
      <c r="I141" s="28">
        <v>4</v>
      </c>
      <c r="J141" s="501">
        <v>45261</v>
      </c>
      <c r="K141" s="502" t="s">
        <v>1741</v>
      </c>
      <c r="L141" s="29" t="s">
        <v>42</v>
      </c>
      <c r="M141" s="28" t="s">
        <v>43</v>
      </c>
      <c r="N141" s="29" t="s">
        <v>991</v>
      </c>
      <c r="O141" s="29" t="s">
        <v>1517</v>
      </c>
      <c r="P141" s="29" t="s">
        <v>993</v>
      </c>
      <c r="Q141" s="29">
        <v>4</v>
      </c>
      <c r="R141" s="4" t="s">
        <v>2521</v>
      </c>
      <c r="S141" s="4" t="s">
        <v>2522</v>
      </c>
      <c r="T141" s="15">
        <v>4</v>
      </c>
      <c r="U141" s="15">
        <v>4</v>
      </c>
      <c r="V141" s="22">
        <v>1</v>
      </c>
      <c r="W141" s="22">
        <v>1</v>
      </c>
      <c r="X141" s="144"/>
      <c r="Y141" s="4" t="s">
        <v>2523</v>
      </c>
      <c r="Z141" s="4" t="s">
        <v>50</v>
      </c>
      <c r="AA141" s="4"/>
      <c r="AB141" s="28"/>
      <c r="AC141" s="308"/>
      <c r="AD141" s="308" t="b">
        <f t="shared" si="6"/>
        <v>0</v>
      </c>
      <c r="AE141" s="308" t="b">
        <f t="shared" si="7"/>
        <v>0</v>
      </c>
    </row>
    <row r="142" s="183" customFormat="1" ht="60" hidden="1" spans="1:31">
      <c r="A142" s="29">
        <v>140</v>
      </c>
      <c r="B142" s="28" t="s">
        <v>34</v>
      </c>
      <c r="C142" s="28" t="s">
        <v>35</v>
      </c>
      <c r="D142" s="28" t="s">
        <v>228</v>
      </c>
      <c r="E142" s="521" t="s">
        <v>337</v>
      </c>
      <c r="F142" s="28" t="s">
        <v>1555</v>
      </c>
      <c r="G142" s="28" t="s">
        <v>2526</v>
      </c>
      <c r="H142" s="28" t="s">
        <v>2527</v>
      </c>
      <c r="I142" s="28">
        <v>10</v>
      </c>
      <c r="J142" s="501">
        <v>45261</v>
      </c>
      <c r="K142" s="502" t="s">
        <v>1741</v>
      </c>
      <c r="L142" s="29" t="s">
        <v>42</v>
      </c>
      <c r="M142" s="28" t="s">
        <v>43</v>
      </c>
      <c r="N142" s="29" t="s">
        <v>991</v>
      </c>
      <c r="O142" s="29" t="s">
        <v>1517</v>
      </c>
      <c r="P142" s="29" t="s">
        <v>993</v>
      </c>
      <c r="Q142" s="29">
        <v>10</v>
      </c>
      <c r="R142" s="4" t="s">
        <v>2521</v>
      </c>
      <c r="S142" s="4" t="s">
        <v>2522</v>
      </c>
      <c r="T142" s="15">
        <v>10</v>
      </c>
      <c r="U142" s="15">
        <v>10</v>
      </c>
      <c r="V142" s="22">
        <v>1</v>
      </c>
      <c r="W142" s="22">
        <v>1</v>
      </c>
      <c r="X142" s="144"/>
      <c r="Y142" s="4" t="s">
        <v>2528</v>
      </c>
      <c r="Z142" s="4" t="s">
        <v>50</v>
      </c>
      <c r="AA142" s="4"/>
      <c r="AB142" s="28"/>
      <c r="AC142" s="308"/>
      <c r="AD142" s="308" t="b">
        <f t="shared" si="6"/>
        <v>0</v>
      </c>
      <c r="AE142" s="308" t="b">
        <f t="shared" si="7"/>
        <v>0</v>
      </c>
    </row>
    <row r="143" s="183" customFormat="1" ht="48" hidden="1" spans="1:31">
      <c r="A143" s="29">
        <v>141</v>
      </c>
      <c r="B143" s="28" t="s">
        <v>34</v>
      </c>
      <c r="C143" s="28" t="s">
        <v>35</v>
      </c>
      <c r="D143" s="28" t="s">
        <v>228</v>
      </c>
      <c r="E143" s="521" t="s">
        <v>337</v>
      </c>
      <c r="F143" s="28" t="s">
        <v>1558</v>
      </c>
      <c r="G143" s="28" t="s">
        <v>2529</v>
      </c>
      <c r="H143" s="168" t="s">
        <v>2530</v>
      </c>
      <c r="I143" s="191">
        <v>9</v>
      </c>
      <c r="J143" s="501">
        <v>45261</v>
      </c>
      <c r="K143" s="502" t="s">
        <v>1741</v>
      </c>
      <c r="L143" s="29" t="s">
        <v>42</v>
      </c>
      <c r="M143" s="28" t="s">
        <v>43</v>
      </c>
      <c r="N143" s="29" t="s">
        <v>991</v>
      </c>
      <c r="O143" s="29" t="s">
        <v>1517</v>
      </c>
      <c r="P143" s="29" t="s">
        <v>993</v>
      </c>
      <c r="Q143" s="29">
        <v>9</v>
      </c>
      <c r="R143" s="4" t="s">
        <v>2521</v>
      </c>
      <c r="S143" s="4" t="s">
        <v>2522</v>
      </c>
      <c r="T143" s="15">
        <v>9</v>
      </c>
      <c r="U143" s="15">
        <v>9</v>
      </c>
      <c r="V143" s="22">
        <v>1</v>
      </c>
      <c r="W143" s="22">
        <v>1</v>
      </c>
      <c r="X143" s="144"/>
      <c r="Y143" s="4" t="s">
        <v>2528</v>
      </c>
      <c r="Z143" s="4" t="s">
        <v>50</v>
      </c>
      <c r="AA143" s="4"/>
      <c r="AB143" s="28"/>
      <c r="AC143" s="308"/>
      <c r="AD143" s="308" t="b">
        <f t="shared" si="6"/>
        <v>0</v>
      </c>
      <c r="AE143" s="308" t="b">
        <f t="shared" si="7"/>
        <v>0</v>
      </c>
    </row>
    <row r="144" s="183" customFormat="1" ht="60" hidden="1" spans="1:31">
      <c r="A144" s="29">
        <v>142</v>
      </c>
      <c r="B144" s="28" t="s">
        <v>34</v>
      </c>
      <c r="C144" s="28" t="s">
        <v>35</v>
      </c>
      <c r="D144" s="28" t="s">
        <v>228</v>
      </c>
      <c r="E144" s="521" t="s">
        <v>108</v>
      </c>
      <c r="F144" s="28" t="s">
        <v>1560</v>
      </c>
      <c r="G144" s="28" t="s">
        <v>2531</v>
      </c>
      <c r="H144" s="28" t="s">
        <v>2532</v>
      </c>
      <c r="I144" s="28">
        <v>11</v>
      </c>
      <c r="J144" s="501">
        <v>45261</v>
      </c>
      <c r="K144" s="502" t="s">
        <v>1741</v>
      </c>
      <c r="L144" s="29" t="s">
        <v>42</v>
      </c>
      <c r="M144" s="28" t="s">
        <v>43</v>
      </c>
      <c r="N144" s="29" t="s">
        <v>991</v>
      </c>
      <c r="O144" s="29" t="s">
        <v>1562</v>
      </c>
      <c r="P144" s="29" t="s">
        <v>993</v>
      </c>
      <c r="Q144" s="29">
        <v>11</v>
      </c>
      <c r="R144" s="4" t="s">
        <v>2533</v>
      </c>
      <c r="S144" s="4" t="s">
        <v>2534</v>
      </c>
      <c r="T144" s="15">
        <v>11</v>
      </c>
      <c r="U144" s="15">
        <v>11</v>
      </c>
      <c r="V144" s="22">
        <v>1</v>
      </c>
      <c r="W144" s="22">
        <v>1</v>
      </c>
      <c r="X144" s="144"/>
      <c r="Y144" s="4" t="s">
        <v>2535</v>
      </c>
      <c r="Z144" s="4" t="s">
        <v>50</v>
      </c>
      <c r="AA144" s="4"/>
      <c r="AB144" s="28"/>
      <c r="AC144" s="308"/>
      <c r="AD144" s="308" t="b">
        <f t="shared" si="6"/>
        <v>0</v>
      </c>
      <c r="AE144" s="308" t="b">
        <f t="shared" si="7"/>
        <v>0</v>
      </c>
    </row>
    <row r="145" s="183" customFormat="1" ht="60" hidden="1" spans="1:31">
      <c r="A145" s="29">
        <v>143</v>
      </c>
      <c r="B145" s="28" t="s">
        <v>34</v>
      </c>
      <c r="C145" s="28" t="s">
        <v>35</v>
      </c>
      <c r="D145" s="28" t="s">
        <v>228</v>
      </c>
      <c r="E145" s="521" t="s">
        <v>108</v>
      </c>
      <c r="F145" s="28" t="s">
        <v>1569</v>
      </c>
      <c r="G145" s="28" t="s">
        <v>2531</v>
      </c>
      <c r="H145" s="28" t="s">
        <v>2532</v>
      </c>
      <c r="I145" s="28">
        <v>11</v>
      </c>
      <c r="J145" s="501">
        <v>45261</v>
      </c>
      <c r="K145" s="502" t="s">
        <v>1741</v>
      </c>
      <c r="L145" s="29" t="s">
        <v>42</v>
      </c>
      <c r="M145" s="28" t="s">
        <v>43</v>
      </c>
      <c r="N145" s="29" t="s">
        <v>991</v>
      </c>
      <c r="O145" s="29" t="s">
        <v>1562</v>
      </c>
      <c r="P145" s="29" t="s">
        <v>993</v>
      </c>
      <c r="Q145" s="29">
        <v>11</v>
      </c>
      <c r="R145" s="4" t="s">
        <v>2533</v>
      </c>
      <c r="S145" s="4" t="s">
        <v>2534</v>
      </c>
      <c r="T145" s="15">
        <v>11</v>
      </c>
      <c r="U145" s="15">
        <v>11</v>
      </c>
      <c r="V145" s="22">
        <v>1</v>
      </c>
      <c r="W145" s="22">
        <v>1</v>
      </c>
      <c r="X145" s="144"/>
      <c r="Y145" s="4" t="s">
        <v>2535</v>
      </c>
      <c r="Z145" s="4" t="s">
        <v>50</v>
      </c>
      <c r="AA145" s="4"/>
      <c r="AB145" s="28"/>
      <c r="AC145" s="308"/>
      <c r="AD145" s="308" t="b">
        <f t="shared" si="6"/>
        <v>0</v>
      </c>
      <c r="AE145" s="308" t="b">
        <f t="shared" si="7"/>
        <v>0</v>
      </c>
    </row>
    <row r="146" s="183" customFormat="1" ht="60" spans="1:31">
      <c r="A146" s="29">
        <v>144</v>
      </c>
      <c r="B146" s="28" t="s">
        <v>34</v>
      </c>
      <c r="C146" s="28" t="s">
        <v>35</v>
      </c>
      <c r="D146" s="28" t="s">
        <v>228</v>
      </c>
      <c r="E146" s="521" t="s">
        <v>337</v>
      </c>
      <c r="F146" s="28" t="s">
        <v>1723</v>
      </c>
      <c r="G146" s="28" t="s">
        <v>2536</v>
      </c>
      <c r="H146" s="28" t="s">
        <v>2537</v>
      </c>
      <c r="I146" s="28">
        <v>19</v>
      </c>
      <c r="J146" s="501">
        <v>45261</v>
      </c>
      <c r="K146" s="502" t="s">
        <v>1741</v>
      </c>
      <c r="L146" s="29" t="s">
        <v>42</v>
      </c>
      <c r="M146" s="28" t="s">
        <v>43</v>
      </c>
      <c r="N146" s="29" t="s">
        <v>991</v>
      </c>
      <c r="O146" s="29" t="s">
        <v>1664</v>
      </c>
      <c r="P146" s="29" t="s">
        <v>993</v>
      </c>
      <c r="Q146" s="29">
        <v>19</v>
      </c>
      <c r="R146" s="4" t="str">
        <f>IFERROR(VLOOKUP("*"&amp;$F146&amp;"*",接地电阻!$A:$AS,20,FALSE),IFERROR(VLOOKUP("*"&amp;$F146&amp;"*",接地电阻!$B:$AS,19,FALSE),"无"))</f>
        <v>2023-12-11 08:30:00</v>
      </c>
      <c r="S146" s="4" t="str">
        <f>IFERROR(VLOOKUP("*"&amp;$F146&amp;"*",接地电阻!$A:$AS,21,FALSE),IFERROR(VLOOKUP("*"&amp;$F146&amp;"*",接地电阻!$B:$AS,20,FALSE),"无"))</f>
        <v>2023-12-11 15:50:00</v>
      </c>
      <c r="T146" s="15">
        <f>IF(OR(S146=0,S146="无"),"",Q146)</f>
        <v>19</v>
      </c>
      <c r="U146" s="15">
        <f>T146</f>
        <v>19</v>
      </c>
      <c r="V146" s="22">
        <f>IFERROR(IF(T146/Q146&gt;0,T146/Q146,""),"")</f>
        <v>1</v>
      </c>
      <c r="W146" s="22">
        <f>IFERROR(U146/T146,"")</f>
        <v>1</v>
      </c>
      <c r="X146" s="144"/>
      <c r="Y146" s="4" t="str">
        <f>IFERROR(VLOOKUP("*"&amp;$F146&amp;"*",接地电阻!$A:$AS,5,FALSE),IFERROR(VLOOKUP("*"&amp;$F146&amp;"*",接地电阻!$B:$AS,4,FALSE),"无"))</f>
        <v>JH030120230102-002720</v>
      </c>
      <c r="Z146" s="4" t="str">
        <f>IFERROR(VLOOKUP("*"&amp;$F146&amp;"*",接地电阻!$A:$AS,3,FALSE),IFERROR(VLOOKUP("*"&amp;$F146&amp;"*",接地电阻!$B:$AS,2,FALSE),"无"))</f>
        <v>已完成</v>
      </c>
      <c r="AA146" s="4"/>
      <c r="AB146" s="28"/>
      <c r="AC146" s="308"/>
      <c r="AD146" s="308" t="b">
        <f t="shared" si="6"/>
        <v>0</v>
      </c>
      <c r="AE146" s="308" t="b">
        <f t="shared" si="7"/>
        <v>0</v>
      </c>
    </row>
    <row r="147" s="183" customFormat="1" ht="60" hidden="1" spans="1:31">
      <c r="A147" s="29">
        <v>145</v>
      </c>
      <c r="B147" s="28" t="s">
        <v>34</v>
      </c>
      <c r="C147" s="28" t="s">
        <v>35</v>
      </c>
      <c r="D147" s="28" t="s">
        <v>82</v>
      </c>
      <c r="E147" s="520" t="s">
        <v>337</v>
      </c>
      <c r="F147" s="28" t="s">
        <v>1480</v>
      </c>
      <c r="G147" s="28" t="s">
        <v>2538</v>
      </c>
      <c r="H147" s="28" t="s">
        <v>2539</v>
      </c>
      <c r="I147" s="28">
        <v>44</v>
      </c>
      <c r="J147" s="501">
        <v>44986</v>
      </c>
      <c r="K147" s="502" t="s">
        <v>41</v>
      </c>
      <c r="L147" s="29" t="s">
        <v>42</v>
      </c>
      <c r="M147" s="28" t="s">
        <v>43</v>
      </c>
      <c r="N147" s="29" t="s">
        <v>991</v>
      </c>
      <c r="O147" s="28" t="s">
        <v>1444</v>
      </c>
      <c r="P147" s="29" t="s">
        <v>993</v>
      </c>
      <c r="Q147" s="29">
        <v>44</v>
      </c>
      <c r="R147" s="4" t="s">
        <v>2516</v>
      </c>
      <c r="S147" s="4" t="s">
        <v>2517</v>
      </c>
      <c r="T147" s="15">
        <v>44</v>
      </c>
      <c r="U147" s="15">
        <v>44</v>
      </c>
      <c r="V147" s="22">
        <v>1</v>
      </c>
      <c r="W147" s="22">
        <v>1</v>
      </c>
      <c r="X147" s="144"/>
      <c r="Y147" s="4" t="s">
        <v>2518</v>
      </c>
      <c r="Z147" s="4" t="s">
        <v>50</v>
      </c>
      <c r="AA147" s="4" t="s">
        <v>1454</v>
      </c>
      <c r="AB147" s="28"/>
      <c r="AC147" s="308"/>
      <c r="AD147" s="308" t="b">
        <f t="shared" si="6"/>
        <v>0</v>
      </c>
      <c r="AE147" s="308" t="b">
        <f t="shared" si="7"/>
        <v>0</v>
      </c>
    </row>
    <row r="148" s="183" customFormat="1" ht="60" hidden="1" spans="1:31">
      <c r="A148" s="29">
        <v>146</v>
      </c>
      <c r="B148" s="28" t="s">
        <v>34</v>
      </c>
      <c r="C148" s="28" t="s">
        <v>35</v>
      </c>
      <c r="D148" s="28" t="s">
        <v>228</v>
      </c>
      <c r="E148" s="521" t="s">
        <v>337</v>
      </c>
      <c r="F148" s="28" t="s">
        <v>1686</v>
      </c>
      <c r="G148" s="28" t="s">
        <v>2540</v>
      </c>
      <c r="H148" s="28" t="s">
        <v>2541</v>
      </c>
      <c r="I148" s="28">
        <v>17</v>
      </c>
      <c r="J148" s="501">
        <v>45261</v>
      </c>
      <c r="K148" s="502" t="s">
        <v>1741</v>
      </c>
      <c r="L148" s="29" t="s">
        <v>42</v>
      </c>
      <c r="M148" s="28" t="s">
        <v>43</v>
      </c>
      <c r="N148" s="29" t="s">
        <v>991</v>
      </c>
      <c r="O148" s="29" t="s">
        <v>1562</v>
      </c>
      <c r="P148" s="29" t="s">
        <v>993</v>
      </c>
      <c r="Q148" s="29">
        <v>17</v>
      </c>
      <c r="R148" s="4" t="s">
        <v>2533</v>
      </c>
      <c r="S148" s="4" t="s">
        <v>2534</v>
      </c>
      <c r="T148" s="15">
        <v>17</v>
      </c>
      <c r="U148" s="15">
        <v>17</v>
      </c>
      <c r="V148" s="22">
        <v>1</v>
      </c>
      <c r="W148" s="22">
        <v>1</v>
      </c>
      <c r="X148" s="144"/>
      <c r="Y148" s="4" t="s">
        <v>2535</v>
      </c>
      <c r="Z148" s="4" t="s">
        <v>50</v>
      </c>
      <c r="AA148" s="4"/>
      <c r="AB148" s="28"/>
      <c r="AC148" s="308"/>
      <c r="AD148" s="308" t="b">
        <f t="shared" si="6"/>
        <v>0</v>
      </c>
      <c r="AE148" s="308" t="b">
        <f t="shared" si="7"/>
        <v>0</v>
      </c>
    </row>
    <row r="149" s="183" customFormat="1" ht="60" hidden="1" spans="1:31">
      <c r="A149" s="29">
        <v>147</v>
      </c>
      <c r="B149" s="28" t="s">
        <v>34</v>
      </c>
      <c r="C149" s="28" t="s">
        <v>35</v>
      </c>
      <c r="D149" s="28" t="s">
        <v>228</v>
      </c>
      <c r="E149" s="521" t="s">
        <v>337</v>
      </c>
      <c r="F149" s="28" t="s">
        <v>1697</v>
      </c>
      <c r="G149" s="28" t="s">
        <v>2540</v>
      </c>
      <c r="H149" s="28" t="s">
        <v>2541</v>
      </c>
      <c r="I149" s="28">
        <v>17</v>
      </c>
      <c r="J149" s="501">
        <v>45261</v>
      </c>
      <c r="K149" s="502" t="s">
        <v>1741</v>
      </c>
      <c r="L149" s="29" t="s">
        <v>42</v>
      </c>
      <c r="M149" s="28" t="s">
        <v>43</v>
      </c>
      <c r="N149" s="29" t="s">
        <v>991</v>
      </c>
      <c r="O149" s="29" t="s">
        <v>1562</v>
      </c>
      <c r="P149" s="29" t="s">
        <v>993</v>
      </c>
      <c r="Q149" s="29">
        <v>17</v>
      </c>
      <c r="R149" s="4" t="s">
        <v>2533</v>
      </c>
      <c r="S149" s="4" t="s">
        <v>2534</v>
      </c>
      <c r="T149" s="15">
        <v>17</v>
      </c>
      <c r="U149" s="15">
        <v>17</v>
      </c>
      <c r="V149" s="22">
        <v>1</v>
      </c>
      <c r="W149" s="22">
        <v>1</v>
      </c>
      <c r="X149" s="144"/>
      <c r="Y149" s="4" t="s">
        <v>2542</v>
      </c>
      <c r="Z149" s="4" t="s">
        <v>50</v>
      </c>
      <c r="AA149" s="4"/>
      <c r="AB149" s="28"/>
      <c r="AC149" s="308"/>
      <c r="AD149" s="308" t="b">
        <f t="shared" si="6"/>
        <v>0</v>
      </c>
      <c r="AE149" s="308" t="b">
        <f t="shared" si="7"/>
        <v>0</v>
      </c>
    </row>
    <row r="150" s="183" customFormat="1" ht="60" hidden="1" spans="1:31">
      <c r="A150" s="29">
        <v>148</v>
      </c>
      <c r="B150" s="28" t="s">
        <v>34</v>
      </c>
      <c r="C150" s="28" t="s">
        <v>35</v>
      </c>
      <c r="D150" s="28" t="s">
        <v>228</v>
      </c>
      <c r="E150" s="521" t="s">
        <v>337</v>
      </c>
      <c r="F150" s="28" t="s">
        <v>1702</v>
      </c>
      <c r="G150" s="28" t="s">
        <v>2540</v>
      </c>
      <c r="H150" s="28" t="s">
        <v>2543</v>
      </c>
      <c r="I150" s="28">
        <v>33</v>
      </c>
      <c r="J150" s="501">
        <v>45261</v>
      </c>
      <c r="K150" s="502" t="s">
        <v>1741</v>
      </c>
      <c r="L150" s="29" t="s">
        <v>42</v>
      </c>
      <c r="M150" s="28" t="s">
        <v>43</v>
      </c>
      <c r="N150" s="29" t="s">
        <v>991</v>
      </c>
      <c r="O150" s="29" t="s">
        <v>1562</v>
      </c>
      <c r="P150" s="29" t="s">
        <v>993</v>
      </c>
      <c r="Q150" s="29">
        <v>33</v>
      </c>
      <c r="R150" s="4" t="s">
        <v>2533</v>
      </c>
      <c r="S150" s="4" t="s">
        <v>2534</v>
      </c>
      <c r="T150" s="15">
        <v>33</v>
      </c>
      <c r="U150" s="15">
        <v>33</v>
      </c>
      <c r="V150" s="22">
        <v>1</v>
      </c>
      <c r="W150" s="22">
        <v>1</v>
      </c>
      <c r="X150" s="144"/>
      <c r="Y150" s="4" t="s">
        <v>2542</v>
      </c>
      <c r="Z150" s="4" t="s">
        <v>50</v>
      </c>
      <c r="AA150" s="4"/>
      <c r="AB150" s="28"/>
      <c r="AC150" s="308"/>
      <c r="AD150" s="308" t="b">
        <f t="shared" si="6"/>
        <v>0</v>
      </c>
      <c r="AE150" s="308" t="b">
        <f t="shared" si="7"/>
        <v>0</v>
      </c>
    </row>
    <row r="151" s="183" customFormat="1" ht="48" hidden="1" spans="1:31">
      <c r="A151" s="29">
        <v>149</v>
      </c>
      <c r="B151" s="28" t="s">
        <v>34</v>
      </c>
      <c r="C151" s="28" t="s">
        <v>35</v>
      </c>
      <c r="D151" s="28" t="s">
        <v>228</v>
      </c>
      <c r="E151" s="521" t="s">
        <v>337</v>
      </c>
      <c r="F151" s="28" t="s">
        <v>1524</v>
      </c>
      <c r="G151" s="28" t="s">
        <v>2529</v>
      </c>
      <c r="H151" s="28" t="s">
        <v>2530</v>
      </c>
      <c r="I151" s="28">
        <v>9</v>
      </c>
      <c r="J151" s="501">
        <v>45261</v>
      </c>
      <c r="K151" s="502" t="s">
        <v>1741</v>
      </c>
      <c r="L151" s="29" t="s">
        <v>42</v>
      </c>
      <c r="M151" s="28" t="s">
        <v>43</v>
      </c>
      <c r="N151" s="29" t="s">
        <v>991</v>
      </c>
      <c r="O151" s="29" t="s">
        <v>1517</v>
      </c>
      <c r="P151" s="29" t="s">
        <v>993</v>
      </c>
      <c r="Q151" s="29">
        <v>9</v>
      </c>
      <c r="R151" s="4" t="s">
        <v>2521</v>
      </c>
      <c r="S151" s="4" t="s">
        <v>2522</v>
      </c>
      <c r="T151" s="15">
        <v>9</v>
      </c>
      <c r="U151" s="15">
        <v>9</v>
      </c>
      <c r="V151" s="22">
        <v>1</v>
      </c>
      <c r="W151" s="22">
        <v>1</v>
      </c>
      <c r="X151" s="144"/>
      <c r="Y151" s="4" t="s">
        <v>2528</v>
      </c>
      <c r="Z151" s="4" t="s">
        <v>50</v>
      </c>
      <c r="AA151" s="4"/>
      <c r="AB151" s="28"/>
      <c r="AC151" s="308"/>
      <c r="AD151" s="308" t="b">
        <f t="shared" si="6"/>
        <v>0</v>
      </c>
      <c r="AE151" s="308" t="b">
        <f t="shared" si="7"/>
        <v>0</v>
      </c>
    </row>
    <row r="152" s="183" customFormat="1" ht="60" spans="1:31">
      <c r="A152" s="29">
        <v>150</v>
      </c>
      <c r="B152" s="28" t="s">
        <v>34</v>
      </c>
      <c r="C152" s="28" t="s">
        <v>35</v>
      </c>
      <c r="D152" s="28" t="s">
        <v>228</v>
      </c>
      <c r="E152" s="521" t="s">
        <v>108</v>
      </c>
      <c r="F152" s="28" t="s">
        <v>1610</v>
      </c>
      <c r="G152" s="28" t="s">
        <v>2544</v>
      </c>
      <c r="H152" s="28" t="s">
        <v>2545</v>
      </c>
      <c r="I152" s="28">
        <v>16</v>
      </c>
      <c r="J152" s="501">
        <v>45261</v>
      </c>
      <c r="K152" s="502" t="s">
        <v>1741</v>
      </c>
      <c r="L152" s="29" t="s">
        <v>42</v>
      </c>
      <c r="M152" s="28" t="s">
        <v>43</v>
      </c>
      <c r="N152" s="29" t="s">
        <v>991</v>
      </c>
      <c r="O152" s="29" t="s">
        <v>1562</v>
      </c>
      <c r="P152" s="29" t="s">
        <v>993</v>
      </c>
      <c r="Q152" s="29">
        <v>16</v>
      </c>
      <c r="R152" s="4" t="str">
        <f>IFERROR(VLOOKUP("*"&amp;$F152&amp;"*",接地电阻!$A:$AS,20,FALSE),IFERROR(VLOOKUP("*"&amp;$F152&amp;"*",接地电阻!$B:$AS,19,FALSE),"无"))</f>
        <v>2023-12-11 08:30:00</v>
      </c>
      <c r="S152" s="4" t="str">
        <f>IFERROR(VLOOKUP("*"&amp;$F152&amp;"*",接地电阻!$A:$AS,21,FALSE),IFERROR(VLOOKUP("*"&amp;$F152&amp;"*",接地电阻!$B:$AS,20,FALSE),"无"))</f>
        <v>2023-12-11 15:50:00</v>
      </c>
      <c r="T152" s="15">
        <f t="shared" ref="T152:T160" si="8">IF(OR(S152=0,S152="无"),"",Q152)</f>
        <v>16</v>
      </c>
      <c r="U152" s="15">
        <f t="shared" ref="U152:U160" si="9">T152</f>
        <v>16</v>
      </c>
      <c r="V152" s="22">
        <f t="shared" ref="V152:V160" si="10">IFERROR(IF(T152/Q152&gt;0,T152/Q152,""),"")</f>
        <v>1</v>
      </c>
      <c r="W152" s="22">
        <f t="shared" ref="W152:W160" si="11">IFERROR(U152/T152,"")</f>
        <v>1</v>
      </c>
      <c r="X152" s="144"/>
      <c r="Y152" s="4" t="str">
        <f>IFERROR(VLOOKUP("*"&amp;$F152&amp;"*",接地电阻!$A:$AS,5,FALSE),IFERROR(VLOOKUP("*"&amp;$F152&amp;"*",接地电阻!$B:$AS,4,FALSE),"无"))</f>
        <v>JH030120230102-003022</v>
      </c>
      <c r="Z152" s="4" t="str">
        <f>IFERROR(VLOOKUP("*"&amp;$F152&amp;"*",接地电阻!$A:$AS,3,FALSE),IFERROR(VLOOKUP("*"&amp;$F152&amp;"*",接地电阻!$B:$AS,2,FALSE),"无"))</f>
        <v>已完成</v>
      </c>
      <c r="AA152" s="4"/>
      <c r="AB152" s="28"/>
      <c r="AC152" s="308"/>
      <c r="AD152" s="308" t="b">
        <f t="shared" si="6"/>
        <v>0</v>
      </c>
      <c r="AE152" s="308" t="b">
        <f t="shared" si="7"/>
        <v>0</v>
      </c>
    </row>
    <row r="153" s="183" customFormat="1" ht="36" spans="1:31">
      <c r="A153" s="29">
        <v>151</v>
      </c>
      <c r="B153" s="28" t="s">
        <v>34</v>
      </c>
      <c r="C153" s="28" t="s">
        <v>35</v>
      </c>
      <c r="D153" s="28" t="s">
        <v>228</v>
      </c>
      <c r="E153" s="521" t="s">
        <v>108</v>
      </c>
      <c r="F153" s="28" t="s">
        <v>1622</v>
      </c>
      <c r="G153" s="28" t="s">
        <v>2546</v>
      </c>
      <c r="H153" s="28" t="s">
        <v>2340</v>
      </c>
      <c r="I153" s="28">
        <v>1</v>
      </c>
      <c r="J153" s="501">
        <v>45261</v>
      </c>
      <c r="K153" s="502" t="s">
        <v>1741</v>
      </c>
      <c r="L153" s="29" t="s">
        <v>42</v>
      </c>
      <c r="M153" s="28" t="s">
        <v>43</v>
      </c>
      <c r="N153" s="29" t="s">
        <v>991</v>
      </c>
      <c r="O153" s="29" t="s">
        <v>1562</v>
      </c>
      <c r="P153" s="29" t="s">
        <v>993</v>
      </c>
      <c r="Q153" s="29">
        <v>1</v>
      </c>
      <c r="R153" s="4" t="str">
        <f>IFERROR(VLOOKUP("*"&amp;$F153&amp;"*",接地电阻!$A:$AS,20,FALSE),IFERROR(VLOOKUP("*"&amp;$F153&amp;"*",接地电阻!$B:$AS,19,FALSE),"无"))</f>
        <v>2023-12-11 08:30:00</v>
      </c>
      <c r="S153" s="4" t="str">
        <f>IFERROR(VLOOKUP("*"&amp;$F153&amp;"*",接地电阻!$A:$AS,21,FALSE),IFERROR(VLOOKUP("*"&amp;$F153&amp;"*",接地电阻!$B:$AS,20,FALSE),"无"))</f>
        <v>2023-12-11 15:50:00</v>
      </c>
      <c r="T153" s="15">
        <f t="shared" si="8"/>
        <v>1</v>
      </c>
      <c r="U153" s="15">
        <f t="shared" si="9"/>
        <v>1</v>
      </c>
      <c r="V153" s="22">
        <f t="shared" si="10"/>
        <v>1</v>
      </c>
      <c r="W153" s="22">
        <f t="shared" si="11"/>
        <v>1</v>
      </c>
      <c r="X153" s="144"/>
      <c r="Y153" s="4" t="str">
        <f>IFERROR(VLOOKUP("*"&amp;$F153&amp;"*",接地电阻!$A:$AS,5,FALSE),IFERROR(VLOOKUP("*"&amp;$F153&amp;"*",接地电阻!$B:$AS,4,FALSE),"无"))</f>
        <v>JH030120230102-003022</v>
      </c>
      <c r="Z153" s="4" t="str">
        <f>IFERROR(VLOOKUP("*"&amp;$F153&amp;"*",接地电阻!$A:$AS,3,FALSE),IFERROR(VLOOKUP("*"&amp;$F153&amp;"*",接地电阻!$B:$AS,2,FALSE),"无"))</f>
        <v>已完成</v>
      </c>
      <c r="AA153" s="4"/>
      <c r="AB153" s="28"/>
      <c r="AC153" s="308"/>
      <c r="AD153" s="308" t="b">
        <f t="shared" si="6"/>
        <v>0</v>
      </c>
      <c r="AE153" s="308" t="b">
        <f t="shared" si="7"/>
        <v>0</v>
      </c>
    </row>
    <row r="154" s="183" customFormat="1" ht="60" spans="1:31">
      <c r="A154" s="29">
        <v>152</v>
      </c>
      <c r="B154" s="28" t="s">
        <v>34</v>
      </c>
      <c r="C154" s="28" t="s">
        <v>35</v>
      </c>
      <c r="D154" s="28" t="s">
        <v>228</v>
      </c>
      <c r="E154" s="521" t="s">
        <v>108</v>
      </c>
      <c r="F154" s="28" t="s">
        <v>1617</v>
      </c>
      <c r="G154" s="28" t="s">
        <v>2544</v>
      </c>
      <c r="H154" s="28" t="s">
        <v>2545</v>
      </c>
      <c r="I154" s="28">
        <v>16</v>
      </c>
      <c r="J154" s="501">
        <v>45261</v>
      </c>
      <c r="K154" s="502" t="s">
        <v>1741</v>
      </c>
      <c r="L154" s="29" t="s">
        <v>42</v>
      </c>
      <c r="M154" s="28" t="s">
        <v>43</v>
      </c>
      <c r="N154" s="29" t="s">
        <v>991</v>
      </c>
      <c r="O154" s="29" t="s">
        <v>1562</v>
      </c>
      <c r="P154" s="29" t="s">
        <v>993</v>
      </c>
      <c r="Q154" s="29">
        <v>16</v>
      </c>
      <c r="R154" s="4" t="str">
        <f>IFERROR(VLOOKUP("*"&amp;$F154&amp;"*",接地电阻!$A:$AS,20,FALSE),IFERROR(VLOOKUP("*"&amp;$F154&amp;"*",接地电阻!$B:$AS,19,FALSE),"无"))</f>
        <v>2023-12-11 08:30:00</v>
      </c>
      <c r="S154" s="4" t="str">
        <f>IFERROR(VLOOKUP("*"&amp;$F154&amp;"*",接地电阻!$A:$AS,21,FALSE),IFERROR(VLOOKUP("*"&amp;$F154&amp;"*",接地电阻!$B:$AS,20,FALSE),"无"))</f>
        <v>2023-12-11 15:50:00</v>
      </c>
      <c r="T154" s="15">
        <f t="shared" si="8"/>
        <v>16</v>
      </c>
      <c r="U154" s="15">
        <f t="shared" si="9"/>
        <v>16</v>
      </c>
      <c r="V154" s="22">
        <f t="shared" si="10"/>
        <v>1</v>
      </c>
      <c r="W154" s="22">
        <f t="shared" si="11"/>
        <v>1</v>
      </c>
      <c r="X154" s="144"/>
      <c r="Y154" s="4" t="str">
        <f>IFERROR(VLOOKUP("*"&amp;$F154&amp;"*",接地电阻!$A:$AS,5,FALSE),IFERROR(VLOOKUP("*"&amp;$F154&amp;"*",接地电阻!$B:$AS,4,FALSE),"无"))</f>
        <v>JH030120230102-003022</v>
      </c>
      <c r="Z154" s="4" t="str">
        <f>IFERROR(VLOOKUP("*"&amp;$F154&amp;"*",接地电阻!$A:$AS,3,FALSE),IFERROR(VLOOKUP("*"&amp;$F154&amp;"*",接地电阻!$B:$AS,2,FALSE),"无"))</f>
        <v>已完成</v>
      </c>
      <c r="AA154" s="4"/>
      <c r="AB154" s="28"/>
      <c r="AC154" s="308"/>
      <c r="AD154" s="308" t="b">
        <f t="shared" si="6"/>
        <v>0</v>
      </c>
      <c r="AE154" s="308" t="b">
        <f t="shared" si="7"/>
        <v>0</v>
      </c>
    </row>
    <row r="155" s="183" customFormat="1" ht="36" spans="1:31">
      <c r="A155" s="29">
        <v>153</v>
      </c>
      <c r="B155" s="28" t="s">
        <v>34</v>
      </c>
      <c r="C155" s="28" t="s">
        <v>35</v>
      </c>
      <c r="D155" s="28" t="s">
        <v>228</v>
      </c>
      <c r="E155" s="521" t="s">
        <v>108</v>
      </c>
      <c r="F155" s="28" t="s">
        <v>1624</v>
      </c>
      <c r="G155" s="28" t="s">
        <v>2546</v>
      </c>
      <c r="H155" s="28" t="s">
        <v>2340</v>
      </c>
      <c r="I155" s="28">
        <v>1</v>
      </c>
      <c r="J155" s="501">
        <v>45261</v>
      </c>
      <c r="K155" s="502" t="s">
        <v>1741</v>
      </c>
      <c r="L155" s="29" t="s">
        <v>42</v>
      </c>
      <c r="M155" s="28" t="s">
        <v>43</v>
      </c>
      <c r="N155" s="29" t="s">
        <v>991</v>
      </c>
      <c r="O155" s="29" t="s">
        <v>1562</v>
      </c>
      <c r="P155" s="29" t="s">
        <v>993</v>
      </c>
      <c r="Q155" s="29">
        <v>1</v>
      </c>
      <c r="R155" s="4" t="str">
        <f>IFERROR(VLOOKUP("*"&amp;$F155&amp;"*",接地电阻!$A:$AS,20,FALSE),IFERROR(VLOOKUP("*"&amp;$F155&amp;"*",接地电阻!$B:$AS,19,FALSE),"无"))</f>
        <v>2023-12-11 08:30:00</v>
      </c>
      <c r="S155" s="4" t="str">
        <f>IFERROR(VLOOKUP("*"&amp;$F155&amp;"*",接地电阻!$A:$AS,21,FALSE),IFERROR(VLOOKUP("*"&amp;$F155&amp;"*",接地电阻!$B:$AS,20,FALSE),"无"))</f>
        <v>2023-12-11 15:50:00</v>
      </c>
      <c r="T155" s="15">
        <f t="shared" si="8"/>
        <v>1</v>
      </c>
      <c r="U155" s="15">
        <f t="shared" si="9"/>
        <v>1</v>
      </c>
      <c r="V155" s="22">
        <f t="shared" si="10"/>
        <v>1</v>
      </c>
      <c r="W155" s="22">
        <f t="shared" si="11"/>
        <v>1</v>
      </c>
      <c r="X155" s="144"/>
      <c r="Y155" s="4" t="str">
        <f>IFERROR(VLOOKUP("*"&amp;$F155&amp;"*",接地电阻!$A:$AS,5,FALSE),IFERROR(VLOOKUP("*"&amp;$F155&amp;"*",接地电阻!$B:$AS,4,FALSE),"无"))</f>
        <v>JH030120230102-003022</v>
      </c>
      <c r="Z155" s="4" t="str">
        <f>IFERROR(VLOOKUP("*"&amp;$F155&amp;"*",接地电阻!$A:$AS,3,FALSE),IFERROR(VLOOKUP("*"&amp;$F155&amp;"*",接地电阻!$B:$AS,2,FALSE),"无"))</f>
        <v>已完成</v>
      </c>
      <c r="AA155" s="4"/>
      <c r="AB155" s="28"/>
      <c r="AC155" s="308"/>
      <c r="AD155" s="308" t="b">
        <f t="shared" si="6"/>
        <v>0</v>
      </c>
      <c r="AE155" s="308" t="b">
        <f t="shared" si="7"/>
        <v>0</v>
      </c>
    </row>
    <row r="156" s="183" customFormat="1" ht="60" spans="1:31">
      <c r="A156" s="29">
        <v>154</v>
      </c>
      <c r="B156" s="28" t="s">
        <v>34</v>
      </c>
      <c r="C156" s="28" t="s">
        <v>35</v>
      </c>
      <c r="D156" s="28" t="s">
        <v>228</v>
      </c>
      <c r="E156" s="524" t="s">
        <v>275</v>
      </c>
      <c r="F156" s="28" t="s">
        <v>1639</v>
      </c>
      <c r="G156" s="28" t="s">
        <v>2547</v>
      </c>
      <c r="H156" s="28" t="s">
        <v>2548</v>
      </c>
      <c r="I156" s="28">
        <v>5</v>
      </c>
      <c r="J156" s="501">
        <v>44986</v>
      </c>
      <c r="K156" s="502" t="s">
        <v>1741</v>
      </c>
      <c r="L156" s="29" t="s">
        <v>42</v>
      </c>
      <c r="M156" s="28" t="s">
        <v>43</v>
      </c>
      <c r="N156" s="29" t="s">
        <v>991</v>
      </c>
      <c r="O156" s="29" t="s">
        <v>1604</v>
      </c>
      <c r="P156" s="29" t="s">
        <v>993</v>
      </c>
      <c r="Q156" s="29">
        <v>5</v>
      </c>
      <c r="R156" s="4" t="str">
        <f>IFERROR(VLOOKUP("*"&amp;$F156&amp;"*",接地电阻!$A:$AS,20,FALSE),IFERROR(VLOOKUP("*"&amp;$F156&amp;"*",接地电阻!$B:$AS,19,FALSE),"无"))</f>
        <v>2023-12-11 08:30:00</v>
      </c>
      <c r="S156" s="4" t="str">
        <f>IFERROR(VLOOKUP("*"&amp;$F156&amp;"*",接地电阻!$A:$AS,21,FALSE),IFERROR(VLOOKUP("*"&amp;$F156&amp;"*",接地电阻!$B:$AS,20,FALSE),"无"))</f>
        <v>2023-12-11 15:50:00</v>
      </c>
      <c r="T156" s="15">
        <f t="shared" si="8"/>
        <v>5</v>
      </c>
      <c r="U156" s="15">
        <f t="shared" si="9"/>
        <v>5</v>
      </c>
      <c r="V156" s="22">
        <f t="shared" si="10"/>
        <v>1</v>
      </c>
      <c r="W156" s="22">
        <f t="shared" si="11"/>
        <v>1</v>
      </c>
      <c r="X156" s="144"/>
      <c r="Y156" s="4" t="str">
        <f>IFERROR(VLOOKUP("*"&amp;$F156&amp;"*",接地电阻!$A:$AS,5,FALSE),IFERROR(VLOOKUP("*"&amp;$F156&amp;"*",接地电阻!$B:$AS,4,FALSE),"无"))</f>
        <v>JH030120230102-003023</v>
      </c>
      <c r="Z156" s="4" t="str">
        <f>IFERROR(VLOOKUP("*"&amp;$F156&amp;"*",接地电阻!$A:$AS,3,FALSE),IFERROR(VLOOKUP("*"&amp;$F156&amp;"*",接地电阻!$B:$AS,2,FALSE),"无"))</f>
        <v>已完成</v>
      </c>
      <c r="AA156" s="4"/>
      <c r="AB156" s="28"/>
      <c r="AC156" s="308"/>
      <c r="AD156" s="308" t="b">
        <f t="shared" si="6"/>
        <v>0</v>
      </c>
      <c r="AE156" s="308" t="b">
        <f t="shared" si="7"/>
        <v>0</v>
      </c>
    </row>
    <row r="157" s="183" customFormat="1" ht="108" spans="1:31">
      <c r="A157" s="29">
        <v>155</v>
      </c>
      <c r="B157" s="28" t="s">
        <v>34</v>
      </c>
      <c r="C157" s="28" t="s">
        <v>35</v>
      </c>
      <c r="D157" s="28" t="s">
        <v>228</v>
      </c>
      <c r="E157" s="521" t="s">
        <v>108</v>
      </c>
      <c r="F157" s="28" t="s">
        <v>1680</v>
      </c>
      <c r="G157" s="28" t="s">
        <v>2549</v>
      </c>
      <c r="H157" s="28" t="s">
        <v>2550</v>
      </c>
      <c r="I157" s="28">
        <v>3</v>
      </c>
      <c r="J157" s="501">
        <v>45261</v>
      </c>
      <c r="K157" s="502" t="s">
        <v>1741</v>
      </c>
      <c r="L157" s="29" t="s">
        <v>42</v>
      </c>
      <c r="M157" s="28" t="s">
        <v>43</v>
      </c>
      <c r="N157" s="29" t="s">
        <v>991</v>
      </c>
      <c r="O157" s="28" t="s">
        <v>2551</v>
      </c>
      <c r="P157" s="29" t="s">
        <v>993</v>
      </c>
      <c r="Q157" s="29">
        <v>3</v>
      </c>
      <c r="R157" s="4" t="str">
        <f>IFERROR(VLOOKUP("*"&amp;$F157&amp;"*",接地电阻!$A:$AS,20,FALSE),IFERROR(VLOOKUP("*"&amp;$F157&amp;"*",接地电阻!$B:$AS,19,FALSE),"无"))</f>
        <v>2023-12-11 08:30:00</v>
      </c>
      <c r="S157" s="4" t="str">
        <f>IFERROR(VLOOKUP("*"&amp;$F157&amp;"*",接地电阻!$A:$AS,21,FALSE),IFERROR(VLOOKUP("*"&amp;$F157&amp;"*",接地电阻!$B:$AS,20,FALSE),"无"))</f>
        <v>2023-12-11 15:50:00</v>
      </c>
      <c r="T157" s="15">
        <f t="shared" si="8"/>
        <v>3</v>
      </c>
      <c r="U157" s="15">
        <f t="shared" si="9"/>
        <v>3</v>
      </c>
      <c r="V157" s="22">
        <f t="shared" si="10"/>
        <v>1</v>
      </c>
      <c r="W157" s="22">
        <f t="shared" si="11"/>
        <v>1</v>
      </c>
      <c r="X157" s="144"/>
      <c r="Y157" s="4" t="str">
        <f>IFERROR(VLOOKUP("*"&amp;$F157&amp;"*",接地电阻!$A:$AS,5,FALSE),IFERROR(VLOOKUP("*"&amp;$F157&amp;"*",接地电阻!$B:$AS,4,FALSE),"无"))</f>
        <v>JH030120230102-003024</v>
      </c>
      <c r="Z157" s="4" t="str">
        <f>IFERROR(VLOOKUP("*"&amp;$F157&amp;"*",接地电阻!$A:$AS,3,FALSE),IFERROR(VLOOKUP("*"&amp;$F157&amp;"*",接地电阻!$B:$AS,2,FALSE),"无"))</f>
        <v>已完成</v>
      </c>
      <c r="AA157" s="4"/>
      <c r="AB157" s="28"/>
      <c r="AC157" s="308"/>
      <c r="AD157" s="308" t="b">
        <f t="shared" si="6"/>
        <v>0</v>
      </c>
      <c r="AE157" s="308" t="b">
        <f t="shared" si="7"/>
        <v>0</v>
      </c>
    </row>
    <row r="158" s="183" customFormat="1" ht="48" spans="1:31">
      <c r="A158" s="29">
        <v>156</v>
      </c>
      <c r="B158" s="28" t="s">
        <v>34</v>
      </c>
      <c r="C158" s="28" t="s">
        <v>35</v>
      </c>
      <c r="D158" s="28" t="s">
        <v>228</v>
      </c>
      <c r="E158" s="521" t="s">
        <v>337</v>
      </c>
      <c r="F158" s="28" t="s">
        <v>1716</v>
      </c>
      <c r="G158" s="28" t="s">
        <v>2552</v>
      </c>
      <c r="H158" s="28" t="s">
        <v>2525</v>
      </c>
      <c r="I158" s="28">
        <v>4</v>
      </c>
      <c r="J158" s="501">
        <v>45261</v>
      </c>
      <c r="K158" s="502" t="s">
        <v>1741</v>
      </c>
      <c r="L158" s="29" t="s">
        <v>42</v>
      </c>
      <c r="M158" s="28" t="s">
        <v>43</v>
      </c>
      <c r="N158" s="29" t="s">
        <v>991</v>
      </c>
      <c r="O158" s="29" t="s">
        <v>1664</v>
      </c>
      <c r="P158" s="29" t="s">
        <v>993</v>
      </c>
      <c r="Q158" s="29">
        <v>4</v>
      </c>
      <c r="R158" s="4" t="str">
        <f>IFERROR(VLOOKUP("*"&amp;$F158&amp;"*",接地电阻!$A:$AS,20,FALSE),IFERROR(VLOOKUP("*"&amp;$F158&amp;"*",接地电阻!$B:$AS,19,FALSE),"无"))</f>
        <v>2023-12-11 08:30:00</v>
      </c>
      <c r="S158" s="4" t="str">
        <f>IFERROR(VLOOKUP("*"&amp;$F158&amp;"*",接地电阻!$A:$AS,21,FALSE),IFERROR(VLOOKUP("*"&amp;$F158&amp;"*",接地电阻!$B:$AS,20,FALSE),"无"))</f>
        <v>2023-12-11 15:50:00</v>
      </c>
      <c r="T158" s="15">
        <f t="shared" si="8"/>
        <v>4</v>
      </c>
      <c r="U158" s="15">
        <f t="shared" si="9"/>
        <v>4</v>
      </c>
      <c r="V158" s="22">
        <f t="shared" si="10"/>
        <v>1</v>
      </c>
      <c r="W158" s="22">
        <f t="shared" si="11"/>
        <v>1</v>
      </c>
      <c r="X158" s="144"/>
      <c r="Y158" s="4" t="str">
        <f>IFERROR(VLOOKUP("*"&amp;$F158&amp;"*",接地电阻!$A:$AS,5,FALSE),IFERROR(VLOOKUP("*"&amp;$F158&amp;"*",接地电阻!$B:$AS,4,FALSE),"无"))</f>
        <v>JH030120230102-002720</v>
      </c>
      <c r="Z158" s="4" t="str">
        <f>IFERROR(VLOOKUP("*"&amp;$F158&amp;"*",接地电阻!$A:$AS,3,FALSE),IFERROR(VLOOKUP("*"&amp;$F158&amp;"*",接地电阻!$B:$AS,2,FALSE),"无"))</f>
        <v>已完成</v>
      </c>
      <c r="AA158" s="4"/>
      <c r="AB158" s="28"/>
      <c r="AC158" s="308"/>
      <c r="AD158" s="308" t="b">
        <f t="shared" si="6"/>
        <v>0</v>
      </c>
      <c r="AE158" s="308" t="b">
        <f t="shared" si="7"/>
        <v>0</v>
      </c>
    </row>
    <row r="159" s="183" customFormat="1" ht="24" spans="1:31">
      <c r="A159" s="29">
        <v>157</v>
      </c>
      <c r="B159" s="28" t="s">
        <v>34</v>
      </c>
      <c r="C159" s="28" t="s">
        <v>35</v>
      </c>
      <c r="D159" s="28" t="s">
        <v>228</v>
      </c>
      <c r="E159" s="521" t="s">
        <v>108</v>
      </c>
      <c r="F159" s="28" t="s">
        <v>2553</v>
      </c>
      <c r="G159" s="28" t="s">
        <v>2554</v>
      </c>
      <c r="H159" s="28" t="s">
        <v>2554</v>
      </c>
      <c r="I159" s="28">
        <v>12</v>
      </c>
      <c r="J159" s="501">
        <v>45261</v>
      </c>
      <c r="K159" s="502" t="s">
        <v>1741</v>
      </c>
      <c r="L159" s="29" t="s">
        <v>42</v>
      </c>
      <c r="M159" s="28" t="s">
        <v>43</v>
      </c>
      <c r="N159" s="29" t="s">
        <v>991</v>
      </c>
      <c r="O159" s="29" t="s">
        <v>2555</v>
      </c>
      <c r="P159" s="29" t="s">
        <v>993</v>
      </c>
      <c r="Q159" s="29">
        <v>12</v>
      </c>
      <c r="R159" s="4" t="str">
        <f>IFERROR(VLOOKUP("*"&amp;$F159&amp;"*",接地电阻!$A:$AS,20,FALSE),IFERROR(VLOOKUP("*"&amp;$F159&amp;"*",接地电阻!$B:$AS,19,FALSE),"无"))</f>
        <v>2023-12-11 08:30:00</v>
      </c>
      <c r="S159" s="4" t="str">
        <f>IFERROR(VLOOKUP("*"&amp;$F159&amp;"*",接地电阻!$A:$AS,21,FALSE),IFERROR(VLOOKUP("*"&amp;$F159&amp;"*",接地电阻!$B:$AS,20,FALSE),"无"))</f>
        <v>2023-12-11 15:50:00</v>
      </c>
      <c r="T159" s="15">
        <f t="shared" si="8"/>
        <v>12</v>
      </c>
      <c r="U159" s="15">
        <f t="shared" si="9"/>
        <v>12</v>
      </c>
      <c r="V159" s="22">
        <f t="shared" si="10"/>
        <v>1</v>
      </c>
      <c r="W159" s="22">
        <f t="shared" si="11"/>
        <v>1</v>
      </c>
      <c r="X159" s="144"/>
      <c r="Y159" s="4" t="str">
        <f>IFERROR(VLOOKUP("*"&amp;$F159&amp;"*",接地电阻!$A:$AS,5,FALSE),IFERROR(VLOOKUP("*"&amp;$F159&amp;"*",接地电阻!$B:$AS,4,FALSE),"无"))</f>
        <v>JH030120230102-003025</v>
      </c>
      <c r="Z159" s="4" t="str">
        <f>IFERROR(VLOOKUP("*"&amp;$F159&amp;"*",接地电阻!$A:$AS,3,FALSE),IFERROR(VLOOKUP("*"&amp;$F159&amp;"*",接地电阻!$B:$AS,2,FALSE),"无"))</f>
        <v>已完成</v>
      </c>
      <c r="AA159" s="4"/>
      <c r="AB159" s="28"/>
      <c r="AC159" s="308"/>
      <c r="AD159" s="308" t="b">
        <f t="shared" si="6"/>
        <v>0</v>
      </c>
      <c r="AE159" s="308" t="b">
        <f t="shared" si="7"/>
        <v>0</v>
      </c>
    </row>
    <row r="160" s="183" customFormat="1" ht="36" spans="1:31">
      <c r="A160" s="29">
        <v>158</v>
      </c>
      <c r="B160" s="28" t="s">
        <v>34</v>
      </c>
      <c r="C160" s="28" t="s">
        <v>35</v>
      </c>
      <c r="D160" s="28" t="s">
        <v>228</v>
      </c>
      <c r="E160" s="521" t="s">
        <v>108</v>
      </c>
      <c r="F160" s="28" t="s">
        <v>2556</v>
      </c>
      <c r="G160" s="28" t="s">
        <v>2557</v>
      </c>
      <c r="H160" s="28" t="s">
        <v>2557</v>
      </c>
      <c r="I160" s="28">
        <v>12</v>
      </c>
      <c r="J160" s="501">
        <v>45261</v>
      </c>
      <c r="K160" s="502" t="s">
        <v>1741</v>
      </c>
      <c r="L160" s="29" t="s">
        <v>42</v>
      </c>
      <c r="M160" s="28" t="s">
        <v>43</v>
      </c>
      <c r="N160" s="29" t="s">
        <v>991</v>
      </c>
      <c r="O160" s="29" t="s">
        <v>2555</v>
      </c>
      <c r="P160" s="29" t="s">
        <v>993</v>
      </c>
      <c r="Q160" s="29">
        <v>12</v>
      </c>
      <c r="R160" s="4" t="str">
        <f>IFERROR(VLOOKUP("*"&amp;$F160&amp;"*",接地电阻!$A:$AS,20,FALSE),IFERROR(VLOOKUP("*"&amp;$F160&amp;"*",接地电阻!$B:$AS,19,FALSE),"无"))</f>
        <v>2023-12-11 08:30:00</v>
      </c>
      <c r="S160" s="4" t="str">
        <f>IFERROR(VLOOKUP("*"&amp;$F160&amp;"*",接地电阻!$A:$AS,21,FALSE),IFERROR(VLOOKUP("*"&amp;$F160&amp;"*",接地电阻!$B:$AS,20,FALSE),"无"))</f>
        <v>2023-12-11 15:50:00</v>
      </c>
      <c r="T160" s="15">
        <f t="shared" si="8"/>
        <v>12</v>
      </c>
      <c r="U160" s="15">
        <f t="shared" si="9"/>
        <v>12</v>
      </c>
      <c r="V160" s="22">
        <f t="shared" si="10"/>
        <v>1</v>
      </c>
      <c r="W160" s="22">
        <f t="shared" si="11"/>
        <v>1</v>
      </c>
      <c r="X160" s="144"/>
      <c r="Y160" s="4" t="str">
        <f>IFERROR(VLOOKUP("*"&amp;$F160&amp;"*",接地电阻!$A:$AS,5,FALSE),IFERROR(VLOOKUP("*"&amp;$F160&amp;"*",接地电阻!$B:$AS,4,FALSE),"无"))</f>
        <v>JH030120230102-003025</v>
      </c>
      <c r="Z160" s="4" t="str">
        <f>IFERROR(VLOOKUP("*"&amp;$F160&amp;"*",接地电阻!$A:$AS,3,FALSE),IFERROR(VLOOKUP("*"&amp;$F160&amp;"*",接地电阻!$B:$AS,2,FALSE),"无"))</f>
        <v>已完成</v>
      </c>
      <c r="AA160" s="4"/>
      <c r="AB160" s="28"/>
      <c r="AC160" s="308"/>
      <c r="AD160" s="308" t="b">
        <f t="shared" si="6"/>
        <v>0</v>
      </c>
      <c r="AE160" s="308" t="b">
        <f t="shared" si="7"/>
        <v>0</v>
      </c>
    </row>
    <row r="161" s="491" customFormat="1" ht="60" hidden="1" spans="1:31">
      <c r="A161" s="29">
        <v>159</v>
      </c>
      <c r="B161" s="28" t="s">
        <v>34</v>
      </c>
      <c r="C161" s="28" t="s">
        <v>35</v>
      </c>
      <c r="D161" s="28" t="s">
        <v>228</v>
      </c>
      <c r="E161" s="28" t="s">
        <v>108</v>
      </c>
      <c r="F161" s="28" t="s">
        <v>1882</v>
      </c>
      <c r="G161" s="28" t="s">
        <v>2558</v>
      </c>
      <c r="H161" s="28" t="s">
        <v>2559</v>
      </c>
      <c r="I161" s="28">
        <v>6</v>
      </c>
      <c r="J161" s="78">
        <v>45170</v>
      </c>
      <c r="K161" s="192" t="s">
        <v>54</v>
      </c>
      <c r="L161" s="28" t="s">
        <v>42</v>
      </c>
      <c r="M161" s="28" t="s">
        <v>43</v>
      </c>
      <c r="N161" s="28" t="s">
        <v>1729</v>
      </c>
      <c r="O161" s="28" t="s">
        <v>1760</v>
      </c>
      <c r="P161" s="28" t="s">
        <v>1731</v>
      </c>
      <c r="Q161" s="28">
        <v>6</v>
      </c>
      <c r="R161" s="4" t="s">
        <v>2560</v>
      </c>
      <c r="S161" s="4" t="s">
        <v>2561</v>
      </c>
      <c r="T161" s="15">
        <v>6</v>
      </c>
      <c r="U161" s="15">
        <v>6</v>
      </c>
      <c r="V161" s="22">
        <v>1</v>
      </c>
      <c r="W161" s="22">
        <v>1</v>
      </c>
      <c r="X161" s="144"/>
      <c r="Y161" s="4" t="s">
        <v>2562</v>
      </c>
      <c r="Z161" s="4" t="s">
        <v>50</v>
      </c>
      <c r="AA161" s="4"/>
      <c r="AB161" s="28"/>
      <c r="AC161" s="308"/>
      <c r="AD161" s="308" t="b">
        <f t="shared" si="6"/>
        <v>0</v>
      </c>
      <c r="AE161" s="308" t="b">
        <f t="shared" si="7"/>
        <v>0</v>
      </c>
    </row>
    <row r="162" s="491" customFormat="1" ht="60" hidden="1" spans="1:31">
      <c r="A162" s="29">
        <v>160</v>
      </c>
      <c r="B162" s="28" t="s">
        <v>34</v>
      </c>
      <c r="C162" s="28" t="s">
        <v>35</v>
      </c>
      <c r="D162" s="28" t="s">
        <v>228</v>
      </c>
      <c r="E162" s="28" t="s">
        <v>108</v>
      </c>
      <c r="F162" s="28" t="s">
        <v>1801</v>
      </c>
      <c r="G162" s="28" t="s">
        <v>2274</v>
      </c>
      <c r="H162" s="28" t="s">
        <v>2563</v>
      </c>
      <c r="I162" s="28">
        <v>23</v>
      </c>
      <c r="J162" s="78">
        <v>45200</v>
      </c>
      <c r="K162" s="502" t="s">
        <v>189</v>
      </c>
      <c r="L162" s="28" t="s">
        <v>42</v>
      </c>
      <c r="M162" s="28" t="s">
        <v>43</v>
      </c>
      <c r="N162" s="28" t="s">
        <v>1729</v>
      </c>
      <c r="O162" s="28" t="s">
        <v>1803</v>
      </c>
      <c r="P162" s="28" t="s">
        <v>1731</v>
      </c>
      <c r="Q162" s="28">
        <v>23</v>
      </c>
      <c r="R162" s="4" t="s">
        <v>2564</v>
      </c>
      <c r="S162" s="4" t="s">
        <v>2565</v>
      </c>
      <c r="T162" s="15">
        <v>23</v>
      </c>
      <c r="U162" s="15">
        <v>23</v>
      </c>
      <c r="V162" s="22">
        <v>1</v>
      </c>
      <c r="W162" s="22">
        <v>1</v>
      </c>
      <c r="X162" s="144"/>
      <c r="Y162" s="4" t="s">
        <v>2566</v>
      </c>
      <c r="Z162" s="4" t="s">
        <v>50</v>
      </c>
      <c r="AA162" s="4"/>
      <c r="AB162" s="28"/>
      <c r="AC162" s="308"/>
      <c r="AD162" s="308" t="b">
        <f t="shared" si="6"/>
        <v>0</v>
      </c>
      <c r="AE162" s="308" t="b">
        <f t="shared" si="7"/>
        <v>0</v>
      </c>
    </row>
    <row r="163" s="491" customFormat="1" ht="60" hidden="1" spans="1:31">
      <c r="A163" s="29">
        <v>161</v>
      </c>
      <c r="B163" s="28" t="s">
        <v>34</v>
      </c>
      <c r="C163" s="28" t="s">
        <v>35</v>
      </c>
      <c r="D163" s="28" t="s">
        <v>228</v>
      </c>
      <c r="E163" s="28" t="s">
        <v>108</v>
      </c>
      <c r="F163" s="28" t="s">
        <v>1811</v>
      </c>
      <c r="G163" s="28" t="s">
        <v>2256</v>
      </c>
      <c r="H163" s="28" t="s">
        <v>2567</v>
      </c>
      <c r="I163" s="28">
        <v>12</v>
      </c>
      <c r="J163" s="78">
        <v>45200</v>
      </c>
      <c r="K163" s="502" t="s">
        <v>189</v>
      </c>
      <c r="L163" s="28" t="s">
        <v>42</v>
      </c>
      <c r="M163" s="28" t="s">
        <v>43</v>
      </c>
      <c r="N163" s="28" t="s">
        <v>1729</v>
      </c>
      <c r="O163" s="28" t="s">
        <v>1803</v>
      </c>
      <c r="P163" s="28" t="s">
        <v>1731</v>
      </c>
      <c r="Q163" s="28">
        <v>12</v>
      </c>
      <c r="R163" s="4" t="s">
        <v>2568</v>
      </c>
      <c r="S163" s="4" t="s">
        <v>2569</v>
      </c>
      <c r="T163" s="15">
        <v>12</v>
      </c>
      <c r="U163" s="15">
        <v>12</v>
      </c>
      <c r="V163" s="22">
        <v>1</v>
      </c>
      <c r="W163" s="22">
        <v>1</v>
      </c>
      <c r="X163" s="144"/>
      <c r="Y163" s="4" t="s">
        <v>2570</v>
      </c>
      <c r="Z163" s="4" t="s">
        <v>50</v>
      </c>
      <c r="AA163" s="4"/>
      <c r="AB163" s="28"/>
      <c r="AC163" s="308"/>
      <c r="AD163" s="308" t="b">
        <f t="shared" si="6"/>
        <v>0</v>
      </c>
      <c r="AE163" s="308" t="b">
        <f t="shared" si="7"/>
        <v>0</v>
      </c>
    </row>
    <row r="164" s="491" customFormat="1" ht="60" hidden="1" spans="1:31">
      <c r="A164" s="29">
        <v>162</v>
      </c>
      <c r="B164" s="28" t="s">
        <v>34</v>
      </c>
      <c r="C164" s="28" t="s">
        <v>35</v>
      </c>
      <c r="D164" s="28" t="s">
        <v>228</v>
      </c>
      <c r="E164" s="28" t="s">
        <v>108</v>
      </c>
      <c r="F164" s="28" t="s">
        <v>1792</v>
      </c>
      <c r="G164" s="28" t="s">
        <v>2571</v>
      </c>
      <c r="H164" s="28" t="s">
        <v>2572</v>
      </c>
      <c r="I164" s="28">
        <v>6</v>
      </c>
      <c r="J164" s="78">
        <v>45231</v>
      </c>
      <c r="K164" s="502" t="s">
        <v>1741</v>
      </c>
      <c r="L164" s="28" t="s">
        <v>42</v>
      </c>
      <c r="M164" s="28" t="s">
        <v>43</v>
      </c>
      <c r="N164" s="28" t="s">
        <v>1729</v>
      </c>
      <c r="O164" s="28" t="s">
        <v>1794</v>
      </c>
      <c r="P164" s="28" t="s">
        <v>1731</v>
      </c>
      <c r="Q164" s="28">
        <v>6</v>
      </c>
      <c r="R164" s="4" t="s">
        <v>2573</v>
      </c>
      <c r="S164" s="4" t="s">
        <v>2574</v>
      </c>
      <c r="T164" s="15">
        <v>6</v>
      </c>
      <c r="U164" s="15">
        <v>6</v>
      </c>
      <c r="V164" s="22">
        <v>1</v>
      </c>
      <c r="W164" s="22">
        <v>1</v>
      </c>
      <c r="X164" s="144"/>
      <c r="Y164" s="4" t="s">
        <v>2575</v>
      </c>
      <c r="Z164" s="4" t="s">
        <v>50</v>
      </c>
      <c r="AA164" s="4"/>
      <c r="AB164" s="28"/>
      <c r="AC164" s="308"/>
      <c r="AD164" s="308" t="b">
        <f t="shared" si="6"/>
        <v>0</v>
      </c>
      <c r="AE164" s="308" t="b">
        <f t="shared" ref="AE164:AE194" si="12">IF(K164="2023年01月","2023年01月31日",IF(K164="2023年02月","2023年02月28日",IF(K164="2023年3月","2023年3月31日",IF(K164="2023年4月","2023年4月30日",IF(K164="2023年5月","2023年5月31日",IF(K164="2023年6月","2023年6月30日",IF(K164="2023年7月","2023年7月31日",IF(K164="2023年8月","2023年8月31日",IF(K164="2023年9月","2023年9月30日",IF(K164="2023年10月","2023年10月31日",IF(K164="2023年11月","2023年11月30日",IF(K164="2023年12月","2023年12月31日"))))))))))))</f>
        <v>0</v>
      </c>
    </row>
    <row r="165" s="491" customFormat="1" ht="60" hidden="1" spans="1:31">
      <c r="A165" s="29">
        <v>163</v>
      </c>
      <c r="B165" s="28" t="s">
        <v>34</v>
      </c>
      <c r="C165" s="28" t="s">
        <v>35</v>
      </c>
      <c r="D165" s="28" t="s">
        <v>228</v>
      </c>
      <c r="E165" s="28" t="s">
        <v>108</v>
      </c>
      <c r="F165" s="28" t="s">
        <v>1817</v>
      </c>
      <c r="G165" s="28" t="s">
        <v>2261</v>
      </c>
      <c r="H165" s="28" t="s">
        <v>2576</v>
      </c>
      <c r="I165" s="28">
        <v>6</v>
      </c>
      <c r="J165" s="78">
        <v>45200</v>
      </c>
      <c r="K165" s="502" t="s">
        <v>189</v>
      </c>
      <c r="L165" s="28" t="s">
        <v>42</v>
      </c>
      <c r="M165" s="28" t="s">
        <v>43</v>
      </c>
      <c r="N165" s="28" t="s">
        <v>1729</v>
      </c>
      <c r="O165" s="28" t="s">
        <v>1819</v>
      </c>
      <c r="P165" s="28" t="s">
        <v>1731</v>
      </c>
      <c r="Q165" s="28">
        <v>6</v>
      </c>
      <c r="R165" s="4" t="s">
        <v>2577</v>
      </c>
      <c r="S165" s="4" t="s">
        <v>2578</v>
      </c>
      <c r="T165" s="15">
        <v>6</v>
      </c>
      <c r="U165" s="15">
        <v>6</v>
      </c>
      <c r="V165" s="22">
        <v>1</v>
      </c>
      <c r="W165" s="22">
        <v>1</v>
      </c>
      <c r="X165" s="144"/>
      <c r="Y165" s="4" t="s">
        <v>2579</v>
      </c>
      <c r="Z165" s="4" t="s">
        <v>50</v>
      </c>
      <c r="AA165" s="4"/>
      <c r="AB165" s="28"/>
      <c r="AC165" s="308"/>
      <c r="AD165" s="308" t="b">
        <f t="shared" si="6"/>
        <v>0</v>
      </c>
      <c r="AE165" s="308" t="b">
        <f t="shared" si="12"/>
        <v>0</v>
      </c>
    </row>
    <row r="166" s="491" customFormat="1" ht="60" hidden="1" spans="1:31">
      <c r="A166" s="29">
        <v>164</v>
      </c>
      <c r="B166" s="28" t="s">
        <v>34</v>
      </c>
      <c r="C166" s="28" t="s">
        <v>35</v>
      </c>
      <c r="D166" s="28" t="s">
        <v>228</v>
      </c>
      <c r="E166" s="28" t="s">
        <v>108</v>
      </c>
      <c r="F166" s="28" t="s">
        <v>1828</v>
      </c>
      <c r="G166" s="28" t="s">
        <v>2580</v>
      </c>
      <c r="H166" s="28" t="s">
        <v>2581</v>
      </c>
      <c r="I166" s="28">
        <v>6</v>
      </c>
      <c r="J166" s="78">
        <v>45200</v>
      </c>
      <c r="K166" s="502" t="s">
        <v>1741</v>
      </c>
      <c r="L166" s="28" t="s">
        <v>42</v>
      </c>
      <c r="M166" s="28" t="s">
        <v>43</v>
      </c>
      <c r="N166" s="28" t="s">
        <v>1729</v>
      </c>
      <c r="O166" s="28" t="s">
        <v>1794</v>
      </c>
      <c r="P166" s="28" t="s">
        <v>1731</v>
      </c>
      <c r="Q166" s="28">
        <v>6</v>
      </c>
      <c r="R166" s="4" t="s">
        <v>2582</v>
      </c>
      <c r="S166" s="4" t="s">
        <v>2583</v>
      </c>
      <c r="T166" s="15">
        <v>6</v>
      </c>
      <c r="U166" s="15">
        <v>6</v>
      </c>
      <c r="V166" s="22">
        <v>1</v>
      </c>
      <c r="W166" s="22">
        <v>1</v>
      </c>
      <c r="X166" s="144"/>
      <c r="Y166" s="4" t="s">
        <v>2584</v>
      </c>
      <c r="Z166" s="4" t="s">
        <v>50</v>
      </c>
      <c r="AA166" s="4"/>
      <c r="AB166" s="28"/>
      <c r="AC166" s="308"/>
      <c r="AD166" s="308" t="b">
        <f t="shared" si="6"/>
        <v>0</v>
      </c>
      <c r="AE166" s="308" t="b">
        <f t="shared" si="12"/>
        <v>0</v>
      </c>
    </row>
    <row r="167" s="491" customFormat="1" ht="60" hidden="1" spans="1:31">
      <c r="A167" s="29">
        <v>165</v>
      </c>
      <c r="B167" s="28" t="s">
        <v>34</v>
      </c>
      <c r="C167" s="28" t="s">
        <v>35</v>
      </c>
      <c r="D167" s="28" t="s">
        <v>228</v>
      </c>
      <c r="E167" s="28" t="s">
        <v>108</v>
      </c>
      <c r="F167" s="28" t="s">
        <v>1847</v>
      </c>
      <c r="G167" s="28" t="s">
        <v>2509</v>
      </c>
      <c r="H167" s="28" t="s">
        <v>2585</v>
      </c>
      <c r="I167" s="28">
        <v>47</v>
      </c>
      <c r="J167" s="78">
        <v>45200</v>
      </c>
      <c r="K167" s="502" t="s">
        <v>1741</v>
      </c>
      <c r="L167" s="28" t="s">
        <v>42</v>
      </c>
      <c r="M167" s="28" t="s">
        <v>43</v>
      </c>
      <c r="N167" s="28" t="s">
        <v>1729</v>
      </c>
      <c r="O167" s="28" t="s">
        <v>1840</v>
      </c>
      <c r="P167" s="28" t="s">
        <v>1731</v>
      </c>
      <c r="Q167" s="28">
        <v>47</v>
      </c>
      <c r="R167" s="4" t="s">
        <v>2586</v>
      </c>
      <c r="S167" s="4" t="s">
        <v>2587</v>
      </c>
      <c r="T167" s="15">
        <v>47</v>
      </c>
      <c r="U167" s="15">
        <v>47</v>
      </c>
      <c r="V167" s="22">
        <v>1</v>
      </c>
      <c r="W167" s="22">
        <v>1</v>
      </c>
      <c r="X167" s="144"/>
      <c r="Y167" s="4" t="s">
        <v>2588</v>
      </c>
      <c r="Z167" s="4" t="s">
        <v>50</v>
      </c>
      <c r="AA167" s="4"/>
      <c r="AB167" s="28"/>
      <c r="AC167" s="308"/>
      <c r="AD167" s="308" t="b">
        <f t="shared" si="6"/>
        <v>0</v>
      </c>
      <c r="AE167" s="308" t="b">
        <f t="shared" si="12"/>
        <v>0</v>
      </c>
    </row>
    <row r="168" s="491" customFormat="1" ht="60" hidden="1" spans="1:31">
      <c r="A168" s="29">
        <v>166</v>
      </c>
      <c r="B168" s="28" t="s">
        <v>34</v>
      </c>
      <c r="C168" s="28" t="s">
        <v>35</v>
      </c>
      <c r="D168" s="28" t="s">
        <v>228</v>
      </c>
      <c r="E168" s="28" t="s">
        <v>108</v>
      </c>
      <c r="F168" s="28" t="s">
        <v>1838</v>
      </c>
      <c r="G168" s="28" t="s">
        <v>2589</v>
      </c>
      <c r="H168" s="28" t="s">
        <v>2590</v>
      </c>
      <c r="I168" s="28">
        <v>52</v>
      </c>
      <c r="J168" s="78">
        <v>45200</v>
      </c>
      <c r="K168" s="502" t="s">
        <v>1741</v>
      </c>
      <c r="L168" s="28" t="s">
        <v>42</v>
      </c>
      <c r="M168" s="28" t="s">
        <v>43</v>
      </c>
      <c r="N168" s="28" t="s">
        <v>1729</v>
      </c>
      <c r="O168" s="28" t="s">
        <v>1840</v>
      </c>
      <c r="P168" s="28" t="s">
        <v>1731</v>
      </c>
      <c r="Q168" s="28">
        <v>52</v>
      </c>
      <c r="R168" s="4" t="s">
        <v>2591</v>
      </c>
      <c r="S168" s="4" t="s">
        <v>2592</v>
      </c>
      <c r="T168" s="15">
        <v>52</v>
      </c>
      <c r="U168" s="15">
        <v>52</v>
      </c>
      <c r="V168" s="22">
        <v>1</v>
      </c>
      <c r="W168" s="22">
        <v>1</v>
      </c>
      <c r="X168" s="144"/>
      <c r="Y168" s="4" t="s">
        <v>2593</v>
      </c>
      <c r="Z168" s="4" t="s">
        <v>50</v>
      </c>
      <c r="AA168" s="4"/>
      <c r="AB168" s="28"/>
      <c r="AC168" s="308"/>
      <c r="AD168" s="308" t="b">
        <f t="shared" si="6"/>
        <v>0</v>
      </c>
      <c r="AE168" s="308" t="b">
        <f t="shared" si="12"/>
        <v>0</v>
      </c>
    </row>
    <row r="169" s="491" customFormat="1" ht="60" hidden="1" spans="1:31">
      <c r="A169" s="29">
        <v>167</v>
      </c>
      <c r="B169" s="28" t="s">
        <v>34</v>
      </c>
      <c r="C169" s="28" t="s">
        <v>35</v>
      </c>
      <c r="D169" s="28" t="s">
        <v>228</v>
      </c>
      <c r="E169" s="28" t="s">
        <v>108</v>
      </c>
      <c r="F169" s="28" t="s">
        <v>1859</v>
      </c>
      <c r="G169" s="28" t="s">
        <v>2594</v>
      </c>
      <c r="H169" s="28" t="s">
        <v>2595</v>
      </c>
      <c r="I169" s="28">
        <v>6</v>
      </c>
      <c r="J169" s="78">
        <v>45170</v>
      </c>
      <c r="K169" s="192" t="s">
        <v>54</v>
      </c>
      <c r="L169" s="28" t="s">
        <v>42</v>
      </c>
      <c r="M169" s="28" t="s">
        <v>43</v>
      </c>
      <c r="N169" s="28" t="s">
        <v>1729</v>
      </c>
      <c r="O169" s="28" t="s">
        <v>1861</v>
      </c>
      <c r="P169" s="28" t="s">
        <v>1731</v>
      </c>
      <c r="Q169" s="28">
        <v>6</v>
      </c>
      <c r="R169" s="4" t="s">
        <v>2596</v>
      </c>
      <c r="S169" s="4" t="s">
        <v>2597</v>
      </c>
      <c r="T169" s="15">
        <v>6</v>
      </c>
      <c r="U169" s="15">
        <v>6</v>
      </c>
      <c r="V169" s="22">
        <v>1</v>
      </c>
      <c r="W169" s="22">
        <v>1</v>
      </c>
      <c r="X169" s="144"/>
      <c r="Y169" s="4" t="s">
        <v>2598</v>
      </c>
      <c r="Z169" s="4" t="s">
        <v>50</v>
      </c>
      <c r="AA169" s="4"/>
      <c r="AB169" s="28"/>
      <c r="AC169" s="308"/>
      <c r="AD169" s="308" t="b">
        <f t="shared" si="6"/>
        <v>0</v>
      </c>
      <c r="AE169" s="308" t="b">
        <f t="shared" si="12"/>
        <v>0</v>
      </c>
    </row>
    <row r="170" s="491" customFormat="1" ht="48" hidden="1" spans="1:31">
      <c r="A170" s="29">
        <v>168</v>
      </c>
      <c r="B170" s="28" t="s">
        <v>34</v>
      </c>
      <c r="C170" s="28" t="s">
        <v>35</v>
      </c>
      <c r="D170" s="28" t="s">
        <v>228</v>
      </c>
      <c r="E170" s="28" t="s">
        <v>108</v>
      </c>
      <c r="F170" s="28" t="s">
        <v>1869</v>
      </c>
      <c r="G170" s="28" t="s">
        <v>2599</v>
      </c>
      <c r="H170" s="28" t="s">
        <v>2600</v>
      </c>
      <c r="I170" s="28">
        <v>49</v>
      </c>
      <c r="J170" s="78">
        <v>45170</v>
      </c>
      <c r="K170" s="502" t="s">
        <v>1741</v>
      </c>
      <c r="L170" s="28" t="s">
        <v>42</v>
      </c>
      <c r="M170" s="28" t="s">
        <v>43</v>
      </c>
      <c r="N170" s="28" t="s">
        <v>1729</v>
      </c>
      <c r="O170" s="28" t="s">
        <v>1861</v>
      </c>
      <c r="P170" s="28" t="s">
        <v>1731</v>
      </c>
      <c r="Q170" s="28">
        <v>49</v>
      </c>
      <c r="R170" s="4" t="s">
        <v>2601</v>
      </c>
      <c r="S170" s="4" t="s">
        <v>2602</v>
      </c>
      <c r="T170" s="15">
        <v>49</v>
      </c>
      <c r="U170" s="15">
        <v>49</v>
      </c>
      <c r="V170" s="22">
        <v>1</v>
      </c>
      <c r="W170" s="22">
        <v>1</v>
      </c>
      <c r="X170" s="144"/>
      <c r="Y170" s="4" t="s">
        <v>2603</v>
      </c>
      <c r="Z170" s="4" t="s">
        <v>50</v>
      </c>
      <c r="AA170" s="4"/>
      <c r="AB170" s="28" t="s">
        <v>2604</v>
      </c>
      <c r="AC170" s="308"/>
      <c r="AD170" s="308" t="b">
        <f t="shared" si="6"/>
        <v>0</v>
      </c>
      <c r="AE170" s="308" t="b">
        <f t="shared" si="12"/>
        <v>0</v>
      </c>
    </row>
    <row r="171" s="491" customFormat="1" ht="48" hidden="1" spans="1:31">
      <c r="A171" s="29">
        <v>169</v>
      </c>
      <c r="B171" s="28" t="s">
        <v>34</v>
      </c>
      <c r="C171" s="28" t="s">
        <v>35</v>
      </c>
      <c r="D171" s="28" t="s">
        <v>228</v>
      </c>
      <c r="E171" s="28" t="s">
        <v>108</v>
      </c>
      <c r="F171" s="28" t="s">
        <v>1874</v>
      </c>
      <c r="G171" s="28" t="s">
        <v>2605</v>
      </c>
      <c r="H171" s="28" t="s">
        <v>2606</v>
      </c>
      <c r="I171" s="28">
        <v>3</v>
      </c>
      <c r="J171" s="78">
        <v>45200</v>
      </c>
      <c r="K171" s="502" t="s">
        <v>189</v>
      </c>
      <c r="L171" s="28" t="s">
        <v>42</v>
      </c>
      <c r="M171" s="28" t="s">
        <v>43</v>
      </c>
      <c r="N171" s="28" t="s">
        <v>1729</v>
      </c>
      <c r="O171" s="28" t="s">
        <v>1879</v>
      </c>
      <c r="P171" s="28" t="s">
        <v>1731</v>
      </c>
      <c r="Q171" s="28">
        <v>3</v>
      </c>
      <c r="R171" s="4" t="s">
        <v>2596</v>
      </c>
      <c r="S171" s="4" t="s">
        <v>2597</v>
      </c>
      <c r="T171" s="15">
        <v>3</v>
      </c>
      <c r="U171" s="15">
        <v>3</v>
      </c>
      <c r="V171" s="22">
        <v>1</v>
      </c>
      <c r="W171" s="22">
        <v>1</v>
      </c>
      <c r="X171" s="144"/>
      <c r="Y171" s="4" t="s">
        <v>2598</v>
      </c>
      <c r="Z171" s="4" t="s">
        <v>50</v>
      </c>
      <c r="AA171" s="4"/>
      <c r="AB171" s="28"/>
      <c r="AC171" s="308"/>
      <c r="AD171" s="308" t="b">
        <f t="shared" si="6"/>
        <v>0</v>
      </c>
      <c r="AE171" s="308" t="b">
        <f t="shared" si="12"/>
        <v>0</v>
      </c>
    </row>
    <row r="172" s="491" customFormat="1" ht="72" hidden="1" spans="1:31">
      <c r="A172" s="29">
        <v>170</v>
      </c>
      <c r="B172" s="28" t="s">
        <v>34</v>
      </c>
      <c r="C172" s="28" t="s">
        <v>35</v>
      </c>
      <c r="D172" s="28" t="s">
        <v>36</v>
      </c>
      <c r="E172" s="28" t="s">
        <v>37</v>
      </c>
      <c r="F172" s="28" t="s">
        <v>1727</v>
      </c>
      <c r="G172" s="28" t="s">
        <v>2607</v>
      </c>
      <c r="H172" s="28" t="s">
        <v>2608</v>
      </c>
      <c r="I172" s="28">
        <v>143</v>
      </c>
      <c r="J172" s="78">
        <v>45200</v>
      </c>
      <c r="K172" s="502" t="s">
        <v>1741</v>
      </c>
      <c r="L172" s="28" t="s">
        <v>42</v>
      </c>
      <c r="M172" s="28" t="s">
        <v>43</v>
      </c>
      <c r="N172" s="28" t="s">
        <v>1729</v>
      </c>
      <c r="O172" s="28" t="s">
        <v>1730</v>
      </c>
      <c r="P172" s="28" t="s">
        <v>1731</v>
      </c>
      <c r="Q172" s="28">
        <v>143</v>
      </c>
      <c r="R172" s="4" t="s">
        <v>2609</v>
      </c>
      <c r="S172" s="4" t="s">
        <v>2610</v>
      </c>
      <c r="T172" s="15">
        <v>143</v>
      </c>
      <c r="U172" s="15">
        <v>143</v>
      </c>
      <c r="V172" s="22">
        <v>1</v>
      </c>
      <c r="W172" s="22">
        <v>1</v>
      </c>
      <c r="X172" s="144"/>
      <c r="Y172" s="4" t="s">
        <v>2611</v>
      </c>
      <c r="Z172" s="4" t="s">
        <v>50</v>
      </c>
      <c r="AA172" s="4"/>
      <c r="AB172" s="28"/>
      <c r="AC172" s="308"/>
      <c r="AD172" s="308" t="b">
        <f t="shared" si="6"/>
        <v>0</v>
      </c>
      <c r="AE172" s="308" t="b">
        <f t="shared" si="12"/>
        <v>0</v>
      </c>
    </row>
    <row r="173" s="378" customFormat="1" ht="24" hidden="1" spans="1:31">
      <c r="A173" s="29">
        <v>171</v>
      </c>
      <c r="B173" s="28" t="s">
        <v>34</v>
      </c>
      <c r="C173" s="28" t="s">
        <v>35</v>
      </c>
      <c r="D173" s="29" t="s">
        <v>228</v>
      </c>
      <c r="E173" s="521" t="s">
        <v>108</v>
      </c>
      <c r="F173" s="29" t="s">
        <v>1914</v>
      </c>
      <c r="G173" s="28" t="s">
        <v>2612</v>
      </c>
      <c r="H173" s="28" t="s">
        <v>2612</v>
      </c>
      <c r="I173" s="28">
        <v>31</v>
      </c>
      <c r="J173" s="78">
        <v>45261</v>
      </c>
      <c r="K173" s="502" t="s">
        <v>1741</v>
      </c>
      <c r="L173" s="29" t="s">
        <v>42</v>
      </c>
      <c r="M173" s="28" t="s">
        <v>43</v>
      </c>
      <c r="N173" s="29" t="s">
        <v>1729</v>
      </c>
      <c r="O173" s="29" t="s">
        <v>1917</v>
      </c>
      <c r="P173" s="29" t="s">
        <v>1731</v>
      </c>
      <c r="Q173" s="28">
        <v>31</v>
      </c>
      <c r="R173" s="4" t="s">
        <v>2613</v>
      </c>
      <c r="S173" s="4" t="s">
        <v>2614</v>
      </c>
      <c r="T173" s="15">
        <v>31</v>
      </c>
      <c r="U173" s="15">
        <v>31</v>
      </c>
      <c r="V173" s="22">
        <v>1</v>
      </c>
      <c r="W173" s="22">
        <v>1</v>
      </c>
      <c r="X173" s="144"/>
      <c r="Y173" s="4" t="s">
        <v>2615</v>
      </c>
      <c r="Z173" s="4" t="s">
        <v>50</v>
      </c>
      <c r="AA173" s="4"/>
      <c r="AB173" s="28"/>
      <c r="AC173" s="308"/>
      <c r="AD173" s="308" t="b">
        <f t="shared" si="6"/>
        <v>0</v>
      </c>
      <c r="AE173" s="308" t="b">
        <f t="shared" si="12"/>
        <v>0</v>
      </c>
    </row>
    <row r="174" s="378" customFormat="1" ht="24" hidden="1" spans="1:31">
      <c r="A174" s="29">
        <v>172</v>
      </c>
      <c r="B174" s="28" t="s">
        <v>34</v>
      </c>
      <c r="C174" s="28" t="s">
        <v>35</v>
      </c>
      <c r="D174" s="29" t="s">
        <v>228</v>
      </c>
      <c r="E174" s="521" t="s">
        <v>337</v>
      </c>
      <c r="F174" s="29" t="s">
        <v>1929</v>
      </c>
      <c r="G174" s="28" t="s">
        <v>2616</v>
      </c>
      <c r="H174" s="28" t="s">
        <v>2616</v>
      </c>
      <c r="I174" s="28">
        <v>34</v>
      </c>
      <c r="J174" s="78">
        <v>45261</v>
      </c>
      <c r="K174" s="502" t="s">
        <v>1741</v>
      </c>
      <c r="L174" s="29" t="s">
        <v>42</v>
      </c>
      <c r="M174" s="28" t="s">
        <v>43</v>
      </c>
      <c r="N174" s="29" t="s">
        <v>1729</v>
      </c>
      <c r="O174" s="29" t="s">
        <v>1931</v>
      </c>
      <c r="P174" s="29" t="s">
        <v>1731</v>
      </c>
      <c r="Q174" s="28">
        <v>34</v>
      </c>
      <c r="R174" s="4" t="s">
        <v>2617</v>
      </c>
      <c r="S174" s="4" t="s">
        <v>2618</v>
      </c>
      <c r="T174" s="15">
        <v>34</v>
      </c>
      <c r="U174" s="15">
        <v>34</v>
      </c>
      <c r="V174" s="22">
        <v>1</v>
      </c>
      <c r="W174" s="22">
        <v>1</v>
      </c>
      <c r="X174" s="144"/>
      <c r="Y174" s="4" t="s">
        <v>2619</v>
      </c>
      <c r="Z174" s="4" t="s">
        <v>50</v>
      </c>
      <c r="AA174" s="4"/>
      <c r="AB174" s="28"/>
      <c r="AC174" s="308"/>
      <c r="AD174" s="308" t="b">
        <f t="shared" si="6"/>
        <v>0</v>
      </c>
      <c r="AE174" s="308" t="b">
        <f t="shared" si="12"/>
        <v>0</v>
      </c>
    </row>
    <row r="175" s="378" customFormat="1" ht="24" hidden="1" spans="1:31">
      <c r="A175" s="29">
        <v>173</v>
      </c>
      <c r="B175" s="28" t="s">
        <v>34</v>
      </c>
      <c r="C175" s="28" t="s">
        <v>35</v>
      </c>
      <c r="D175" s="29" t="s">
        <v>228</v>
      </c>
      <c r="E175" s="521" t="s">
        <v>337</v>
      </c>
      <c r="F175" s="29" t="s">
        <v>1936</v>
      </c>
      <c r="G175" s="28" t="s">
        <v>2616</v>
      </c>
      <c r="H175" s="28" t="s">
        <v>2616</v>
      </c>
      <c r="I175" s="28">
        <v>34</v>
      </c>
      <c r="J175" s="78">
        <v>45261</v>
      </c>
      <c r="K175" s="502" t="s">
        <v>1741</v>
      </c>
      <c r="L175" s="29" t="s">
        <v>42</v>
      </c>
      <c r="M175" s="28" t="s">
        <v>43</v>
      </c>
      <c r="N175" s="29" t="s">
        <v>1729</v>
      </c>
      <c r="O175" s="29" t="s">
        <v>1931</v>
      </c>
      <c r="P175" s="29" t="s">
        <v>1731</v>
      </c>
      <c r="Q175" s="28">
        <v>34</v>
      </c>
      <c r="R175" s="4" t="s">
        <v>2617</v>
      </c>
      <c r="S175" s="4" t="s">
        <v>2618</v>
      </c>
      <c r="T175" s="15">
        <v>34</v>
      </c>
      <c r="U175" s="15">
        <v>34</v>
      </c>
      <c r="V175" s="22">
        <v>1</v>
      </c>
      <c r="W175" s="22">
        <v>1</v>
      </c>
      <c r="X175" s="144"/>
      <c r="Y175" s="4" t="s">
        <v>2619</v>
      </c>
      <c r="Z175" s="4" t="s">
        <v>50</v>
      </c>
      <c r="AA175" s="4"/>
      <c r="AB175" s="28"/>
      <c r="AC175" s="308"/>
      <c r="AD175" s="308" t="b">
        <f t="shared" si="6"/>
        <v>0</v>
      </c>
      <c r="AE175" s="308" t="b">
        <f t="shared" si="12"/>
        <v>0</v>
      </c>
    </row>
    <row r="176" s="378" customFormat="1" ht="24" hidden="1" spans="1:31">
      <c r="A176" s="29">
        <v>174</v>
      </c>
      <c r="B176" s="28" t="s">
        <v>34</v>
      </c>
      <c r="C176" s="28" t="s">
        <v>35</v>
      </c>
      <c r="D176" s="29" t="s">
        <v>228</v>
      </c>
      <c r="E176" s="521" t="s">
        <v>108</v>
      </c>
      <c r="F176" s="29" t="s">
        <v>1943</v>
      </c>
      <c r="G176" s="28" t="s">
        <v>2620</v>
      </c>
      <c r="H176" s="28" t="s">
        <v>2620</v>
      </c>
      <c r="I176" s="28">
        <v>6</v>
      </c>
      <c r="J176" s="78">
        <v>45261</v>
      </c>
      <c r="K176" s="502" t="s">
        <v>1741</v>
      </c>
      <c r="L176" s="29" t="s">
        <v>42</v>
      </c>
      <c r="M176" s="28" t="s">
        <v>43</v>
      </c>
      <c r="N176" s="29" t="s">
        <v>1729</v>
      </c>
      <c r="O176" s="29" t="s">
        <v>1945</v>
      </c>
      <c r="P176" s="29" t="s">
        <v>1731</v>
      </c>
      <c r="Q176" s="28">
        <v>6</v>
      </c>
      <c r="R176" s="4" t="s">
        <v>2621</v>
      </c>
      <c r="S176" s="4" t="s">
        <v>2622</v>
      </c>
      <c r="T176" s="15">
        <v>6</v>
      </c>
      <c r="U176" s="15">
        <v>6</v>
      </c>
      <c r="V176" s="22">
        <v>1</v>
      </c>
      <c r="W176" s="22">
        <v>1</v>
      </c>
      <c r="X176" s="144"/>
      <c r="Y176" s="4" t="s">
        <v>2623</v>
      </c>
      <c r="Z176" s="4" t="s">
        <v>50</v>
      </c>
      <c r="AA176" s="4"/>
      <c r="AB176" s="28"/>
      <c r="AC176" s="308"/>
      <c r="AD176" s="308" t="b">
        <f t="shared" si="6"/>
        <v>0</v>
      </c>
      <c r="AE176" s="308" t="b">
        <f t="shared" si="12"/>
        <v>0</v>
      </c>
    </row>
    <row r="177" s="378" customFormat="1" ht="36" hidden="1" spans="1:31">
      <c r="A177" s="29">
        <v>175</v>
      </c>
      <c r="B177" s="28" t="s">
        <v>34</v>
      </c>
      <c r="C177" s="28" t="s">
        <v>35</v>
      </c>
      <c r="D177" s="29" t="s">
        <v>228</v>
      </c>
      <c r="E177" s="521" t="s">
        <v>108</v>
      </c>
      <c r="F177" s="29" t="s">
        <v>1948</v>
      </c>
      <c r="G177" s="28" t="s">
        <v>2624</v>
      </c>
      <c r="H177" s="28" t="s">
        <v>2624</v>
      </c>
      <c r="I177" s="28">
        <v>6</v>
      </c>
      <c r="J177" s="78">
        <v>45261</v>
      </c>
      <c r="K177" s="502" t="s">
        <v>1741</v>
      </c>
      <c r="L177" s="29" t="s">
        <v>42</v>
      </c>
      <c r="M177" s="28" t="s">
        <v>43</v>
      </c>
      <c r="N177" s="29" t="s">
        <v>1729</v>
      </c>
      <c r="O177" s="29" t="s">
        <v>1950</v>
      </c>
      <c r="P177" s="29" t="s">
        <v>1731</v>
      </c>
      <c r="Q177" s="28">
        <v>6</v>
      </c>
      <c r="R177" s="4" t="s">
        <v>2625</v>
      </c>
      <c r="S177" s="4" t="s">
        <v>2626</v>
      </c>
      <c r="T177" s="15">
        <v>6</v>
      </c>
      <c r="U177" s="15">
        <v>6</v>
      </c>
      <c r="V177" s="22">
        <v>1</v>
      </c>
      <c r="W177" s="22">
        <v>1</v>
      </c>
      <c r="X177" s="144"/>
      <c r="Y177" s="4" t="s">
        <v>2627</v>
      </c>
      <c r="Z177" s="4" t="s">
        <v>50</v>
      </c>
      <c r="AA177" s="4"/>
      <c r="AB177" s="28"/>
      <c r="AC177" s="308"/>
      <c r="AD177" s="308" t="b">
        <f t="shared" si="6"/>
        <v>0</v>
      </c>
      <c r="AE177" s="308" t="b">
        <f t="shared" si="12"/>
        <v>0</v>
      </c>
    </row>
    <row r="178" s="378" customFormat="1" ht="36" hidden="1" spans="1:31">
      <c r="A178" s="29">
        <v>176</v>
      </c>
      <c r="B178" s="28" t="s">
        <v>34</v>
      </c>
      <c r="C178" s="28" t="s">
        <v>35</v>
      </c>
      <c r="D178" s="29" t="s">
        <v>228</v>
      </c>
      <c r="E178" s="28" t="s">
        <v>337</v>
      </c>
      <c r="F178" s="29" t="s">
        <v>1965</v>
      </c>
      <c r="G178" s="28" t="s">
        <v>2628</v>
      </c>
      <c r="H178" s="28" t="s">
        <v>2628</v>
      </c>
      <c r="I178" s="28">
        <v>6</v>
      </c>
      <c r="J178" s="78">
        <v>45261</v>
      </c>
      <c r="K178" s="502" t="s">
        <v>1741</v>
      </c>
      <c r="L178" s="29" t="s">
        <v>42</v>
      </c>
      <c r="M178" s="28" t="s">
        <v>43</v>
      </c>
      <c r="N178" s="29" t="s">
        <v>1729</v>
      </c>
      <c r="O178" s="29" t="s">
        <v>1945</v>
      </c>
      <c r="P178" s="29" t="s">
        <v>1731</v>
      </c>
      <c r="Q178" s="28">
        <v>6</v>
      </c>
      <c r="R178" s="4" t="s">
        <v>2629</v>
      </c>
      <c r="S178" s="4" t="s">
        <v>2630</v>
      </c>
      <c r="T178" s="15">
        <v>6</v>
      </c>
      <c r="U178" s="15">
        <v>6</v>
      </c>
      <c r="V178" s="22">
        <v>1</v>
      </c>
      <c r="W178" s="22">
        <v>1</v>
      </c>
      <c r="X178" s="144"/>
      <c r="Y178" s="4" t="s">
        <v>2631</v>
      </c>
      <c r="Z178" s="4" t="s">
        <v>50</v>
      </c>
      <c r="AA178" s="4"/>
      <c r="AB178" s="28"/>
      <c r="AC178" s="308"/>
      <c r="AD178" s="308" t="b">
        <f t="shared" si="6"/>
        <v>0</v>
      </c>
      <c r="AE178" s="308" t="b">
        <f t="shared" si="12"/>
        <v>0</v>
      </c>
    </row>
    <row r="179" s="378" customFormat="1" ht="36" hidden="1" spans="1:31">
      <c r="A179" s="29">
        <v>177</v>
      </c>
      <c r="B179" s="28" t="s">
        <v>34</v>
      </c>
      <c r="C179" s="28" t="s">
        <v>35</v>
      </c>
      <c r="D179" s="29" t="s">
        <v>228</v>
      </c>
      <c r="E179" s="521" t="s">
        <v>108</v>
      </c>
      <c r="F179" s="29" t="s">
        <v>1997</v>
      </c>
      <c r="G179" s="28" t="s">
        <v>2632</v>
      </c>
      <c r="H179" s="28" t="s">
        <v>2632</v>
      </c>
      <c r="I179" s="28">
        <v>6</v>
      </c>
      <c r="J179" s="78">
        <v>45261</v>
      </c>
      <c r="K179" s="502" t="s">
        <v>1741</v>
      </c>
      <c r="L179" s="29" t="s">
        <v>42</v>
      </c>
      <c r="M179" s="28" t="s">
        <v>43</v>
      </c>
      <c r="N179" s="29" t="s">
        <v>1729</v>
      </c>
      <c r="O179" s="29" t="s">
        <v>2000</v>
      </c>
      <c r="P179" s="29" t="s">
        <v>1731</v>
      </c>
      <c r="Q179" s="28">
        <v>6</v>
      </c>
      <c r="R179" s="4" t="s">
        <v>2633</v>
      </c>
      <c r="S179" s="4" t="s">
        <v>2634</v>
      </c>
      <c r="T179" s="15">
        <v>6</v>
      </c>
      <c r="U179" s="15">
        <v>6</v>
      </c>
      <c r="V179" s="22">
        <v>1</v>
      </c>
      <c r="W179" s="22">
        <v>1</v>
      </c>
      <c r="X179" s="144"/>
      <c r="Y179" s="4" t="s">
        <v>2635</v>
      </c>
      <c r="Z179" s="4" t="s">
        <v>50</v>
      </c>
      <c r="AA179" s="4"/>
      <c r="AB179" s="28"/>
      <c r="AC179" s="308"/>
      <c r="AD179" s="308" t="b">
        <f t="shared" si="6"/>
        <v>0</v>
      </c>
      <c r="AE179" s="308" t="b">
        <f t="shared" si="12"/>
        <v>0</v>
      </c>
    </row>
    <row r="180" s="378" customFormat="1" ht="36" hidden="1" spans="1:31">
      <c r="A180" s="29">
        <v>178</v>
      </c>
      <c r="B180" s="28" t="s">
        <v>34</v>
      </c>
      <c r="C180" s="28" t="s">
        <v>35</v>
      </c>
      <c r="D180" s="29" t="s">
        <v>228</v>
      </c>
      <c r="E180" s="521" t="s">
        <v>108</v>
      </c>
      <c r="F180" s="29" t="s">
        <v>2006</v>
      </c>
      <c r="G180" s="28" t="s">
        <v>2628</v>
      </c>
      <c r="H180" s="28" t="s">
        <v>2628</v>
      </c>
      <c r="I180" s="28">
        <v>6</v>
      </c>
      <c r="J180" s="78">
        <v>45261</v>
      </c>
      <c r="K180" s="502" t="s">
        <v>1741</v>
      </c>
      <c r="L180" s="29" t="s">
        <v>42</v>
      </c>
      <c r="M180" s="28" t="s">
        <v>43</v>
      </c>
      <c r="N180" s="29" t="s">
        <v>1729</v>
      </c>
      <c r="O180" s="29" t="s">
        <v>2000</v>
      </c>
      <c r="P180" s="29" t="s">
        <v>1731</v>
      </c>
      <c r="Q180" s="28">
        <v>6</v>
      </c>
      <c r="R180" s="4" t="s">
        <v>2633</v>
      </c>
      <c r="S180" s="4" t="s">
        <v>2634</v>
      </c>
      <c r="T180" s="15">
        <v>6</v>
      </c>
      <c r="U180" s="15">
        <v>6</v>
      </c>
      <c r="V180" s="22">
        <v>1</v>
      </c>
      <c r="W180" s="22">
        <v>1</v>
      </c>
      <c r="X180" s="144"/>
      <c r="Y180" s="4" t="s">
        <v>2635</v>
      </c>
      <c r="Z180" s="4" t="s">
        <v>50</v>
      </c>
      <c r="AA180" s="4"/>
      <c r="AB180" s="28"/>
      <c r="AC180" s="308"/>
      <c r="AD180" s="308" t="b">
        <f t="shared" si="6"/>
        <v>0</v>
      </c>
      <c r="AE180" s="308" t="b">
        <f t="shared" si="12"/>
        <v>0</v>
      </c>
    </row>
    <row r="181" s="378" customFormat="1" ht="36" hidden="1" spans="1:31">
      <c r="A181" s="29">
        <v>179</v>
      </c>
      <c r="B181" s="28" t="s">
        <v>34</v>
      </c>
      <c r="C181" s="28" t="s">
        <v>35</v>
      </c>
      <c r="D181" s="29" t="s">
        <v>228</v>
      </c>
      <c r="E181" s="521" t="s">
        <v>2636</v>
      </c>
      <c r="F181" s="28" t="s">
        <v>2010</v>
      </c>
      <c r="G181" s="28" t="s">
        <v>2637</v>
      </c>
      <c r="H181" s="28" t="s">
        <v>2637</v>
      </c>
      <c r="I181" s="28">
        <v>3</v>
      </c>
      <c r="J181" s="78">
        <v>45261</v>
      </c>
      <c r="K181" s="502" t="s">
        <v>1741</v>
      </c>
      <c r="L181" s="29" t="s">
        <v>42</v>
      </c>
      <c r="M181" s="28" t="s">
        <v>43</v>
      </c>
      <c r="N181" s="29" t="s">
        <v>1729</v>
      </c>
      <c r="O181" s="29" t="s">
        <v>2000</v>
      </c>
      <c r="P181" s="29" t="s">
        <v>1731</v>
      </c>
      <c r="Q181" s="28">
        <v>3</v>
      </c>
      <c r="R181" s="4" t="s">
        <v>2638</v>
      </c>
      <c r="S181" s="4" t="s">
        <v>2639</v>
      </c>
      <c r="T181" s="15">
        <v>3</v>
      </c>
      <c r="U181" s="15">
        <v>3</v>
      </c>
      <c r="V181" s="22">
        <v>1</v>
      </c>
      <c r="W181" s="22">
        <v>1</v>
      </c>
      <c r="X181" s="144"/>
      <c r="Y181" s="4" t="s">
        <v>2640</v>
      </c>
      <c r="Z181" s="4" t="s">
        <v>50</v>
      </c>
      <c r="AA181" s="4"/>
      <c r="AB181" s="28"/>
      <c r="AC181" s="308"/>
      <c r="AD181" s="308" t="b">
        <f t="shared" si="6"/>
        <v>0</v>
      </c>
      <c r="AE181" s="308" t="b">
        <f t="shared" si="12"/>
        <v>0</v>
      </c>
    </row>
    <row r="182" s="378" customFormat="1" ht="36" hidden="1" spans="1:31">
      <c r="A182" s="29">
        <v>180</v>
      </c>
      <c r="B182" s="28" t="s">
        <v>34</v>
      </c>
      <c r="C182" s="28" t="s">
        <v>35</v>
      </c>
      <c r="D182" s="29" t="s">
        <v>228</v>
      </c>
      <c r="E182" s="28" t="s">
        <v>337</v>
      </c>
      <c r="F182" s="29" t="s">
        <v>2016</v>
      </c>
      <c r="G182" s="28" t="s">
        <v>2641</v>
      </c>
      <c r="H182" s="28" t="s">
        <v>2641</v>
      </c>
      <c r="I182" s="28">
        <v>6</v>
      </c>
      <c r="J182" s="78">
        <v>45261</v>
      </c>
      <c r="K182" s="502" t="s">
        <v>1741</v>
      </c>
      <c r="L182" s="29" t="s">
        <v>42</v>
      </c>
      <c r="M182" s="28" t="s">
        <v>43</v>
      </c>
      <c r="N182" s="29" t="s">
        <v>1729</v>
      </c>
      <c r="O182" s="29" t="s">
        <v>2000</v>
      </c>
      <c r="P182" s="29" t="s">
        <v>1731</v>
      </c>
      <c r="Q182" s="28">
        <v>6</v>
      </c>
      <c r="R182" s="4" t="s">
        <v>2642</v>
      </c>
      <c r="S182" s="4" t="s">
        <v>2643</v>
      </c>
      <c r="T182" s="15">
        <v>6</v>
      </c>
      <c r="U182" s="15">
        <v>6</v>
      </c>
      <c r="V182" s="22">
        <v>1</v>
      </c>
      <c r="W182" s="22">
        <v>1</v>
      </c>
      <c r="X182" s="144"/>
      <c r="Y182" s="4" t="s">
        <v>2644</v>
      </c>
      <c r="Z182" s="4" t="s">
        <v>50</v>
      </c>
      <c r="AA182" s="4"/>
      <c r="AB182" s="28"/>
      <c r="AC182" s="308"/>
      <c r="AD182" s="308" t="b">
        <f t="shared" si="6"/>
        <v>0</v>
      </c>
      <c r="AE182" s="308" t="b">
        <f t="shared" si="12"/>
        <v>0</v>
      </c>
    </row>
    <row r="183" s="378" customFormat="1" ht="36" hidden="1" spans="1:31">
      <c r="A183" s="29">
        <v>181</v>
      </c>
      <c r="B183" s="28" t="s">
        <v>34</v>
      </c>
      <c r="C183" s="28" t="s">
        <v>35</v>
      </c>
      <c r="D183" s="29" t="s">
        <v>228</v>
      </c>
      <c r="E183" s="28" t="s">
        <v>337</v>
      </c>
      <c r="F183" s="29" t="s">
        <v>2022</v>
      </c>
      <c r="G183" s="28" t="s">
        <v>2645</v>
      </c>
      <c r="H183" s="28" t="s">
        <v>2645</v>
      </c>
      <c r="I183" s="28">
        <v>6</v>
      </c>
      <c r="J183" s="78">
        <v>45261</v>
      </c>
      <c r="K183" s="502" t="s">
        <v>1741</v>
      </c>
      <c r="L183" s="29" t="s">
        <v>42</v>
      </c>
      <c r="M183" s="28" t="s">
        <v>43</v>
      </c>
      <c r="N183" s="29" t="s">
        <v>1729</v>
      </c>
      <c r="O183" s="29" t="s">
        <v>2000</v>
      </c>
      <c r="P183" s="29" t="s">
        <v>1731</v>
      </c>
      <c r="Q183" s="28">
        <v>6</v>
      </c>
      <c r="R183" s="4" t="s">
        <v>2642</v>
      </c>
      <c r="S183" s="4" t="s">
        <v>2643</v>
      </c>
      <c r="T183" s="15">
        <v>6</v>
      </c>
      <c r="U183" s="15">
        <v>6</v>
      </c>
      <c r="V183" s="22">
        <v>1</v>
      </c>
      <c r="W183" s="22">
        <v>1</v>
      </c>
      <c r="X183" s="144"/>
      <c r="Y183" s="4" t="s">
        <v>2644</v>
      </c>
      <c r="Z183" s="4" t="s">
        <v>50</v>
      </c>
      <c r="AA183" s="4"/>
      <c r="AB183" s="28"/>
      <c r="AC183" s="308"/>
      <c r="AD183" s="308" t="b">
        <f t="shared" si="6"/>
        <v>0</v>
      </c>
      <c r="AE183" s="308" t="b">
        <f t="shared" si="12"/>
        <v>0</v>
      </c>
    </row>
    <row r="184" s="378" customFormat="1" ht="48" hidden="1" spans="1:31">
      <c r="A184" s="29">
        <v>182</v>
      </c>
      <c r="B184" s="28" t="s">
        <v>34</v>
      </c>
      <c r="C184" s="28" t="s">
        <v>35</v>
      </c>
      <c r="D184" s="29" t="s">
        <v>228</v>
      </c>
      <c r="E184" s="521" t="s">
        <v>2636</v>
      </c>
      <c r="F184" s="28" t="s">
        <v>2025</v>
      </c>
      <c r="G184" s="28" t="s">
        <v>2646</v>
      </c>
      <c r="H184" s="28" t="s">
        <v>2646</v>
      </c>
      <c r="I184" s="28">
        <v>20</v>
      </c>
      <c r="J184" s="78">
        <v>45261</v>
      </c>
      <c r="K184" s="502" t="s">
        <v>1741</v>
      </c>
      <c r="L184" s="29" t="s">
        <v>42</v>
      </c>
      <c r="M184" s="28" t="s">
        <v>43</v>
      </c>
      <c r="N184" s="29" t="s">
        <v>1729</v>
      </c>
      <c r="O184" s="29" t="s">
        <v>2000</v>
      </c>
      <c r="P184" s="29" t="s">
        <v>1731</v>
      </c>
      <c r="Q184" s="28">
        <v>20</v>
      </c>
      <c r="R184" s="4" t="s">
        <v>2647</v>
      </c>
      <c r="S184" s="4" t="s">
        <v>2648</v>
      </c>
      <c r="T184" s="15">
        <v>20</v>
      </c>
      <c r="U184" s="15">
        <v>20</v>
      </c>
      <c r="V184" s="22">
        <v>1</v>
      </c>
      <c r="W184" s="22">
        <v>1</v>
      </c>
      <c r="X184" s="144"/>
      <c r="Y184" s="4" t="s">
        <v>2649</v>
      </c>
      <c r="Z184" s="4" t="s">
        <v>50</v>
      </c>
      <c r="AA184" s="4"/>
      <c r="AB184" s="28"/>
      <c r="AC184" s="308"/>
      <c r="AD184" s="308" t="b">
        <f t="shared" si="6"/>
        <v>0</v>
      </c>
      <c r="AE184" s="308" t="b">
        <f t="shared" si="12"/>
        <v>0</v>
      </c>
    </row>
    <row r="185" s="378" customFormat="1" ht="36" hidden="1" spans="1:31">
      <c r="A185" s="29">
        <v>183</v>
      </c>
      <c r="B185" s="28" t="s">
        <v>34</v>
      </c>
      <c r="C185" s="28" t="s">
        <v>35</v>
      </c>
      <c r="D185" s="29" t="s">
        <v>228</v>
      </c>
      <c r="E185" s="28" t="s">
        <v>337</v>
      </c>
      <c r="F185" s="29" t="s">
        <v>2031</v>
      </c>
      <c r="G185" s="28" t="s">
        <v>2650</v>
      </c>
      <c r="H185" s="28" t="s">
        <v>2650</v>
      </c>
      <c r="I185" s="28">
        <v>6</v>
      </c>
      <c r="J185" s="78">
        <v>45261</v>
      </c>
      <c r="K185" s="502" t="s">
        <v>1741</v>
      </c>
      <c r="L185" s="29" t="s">
        <v>42</v>
      </c>
      <c r="M185" s="28" t="s">
        <v>43</v>
      </c>
      <c r="N185" s="29" t="s">
        <v>1729</v>
      </c>
      <c r="O185" s="29" t="s">
        <v>2000</v>
      </c>
      <c r="P185" s="29" t="s">
        <v>1731</v>
      </c>
      <c r="Q185" s="28">
        <v>6</v>
      </c>
      <c r="R185" s="4" t="s">
        <v>2651</v>
      </c>
      <c r="S185" s="4" t="s">
        <v>2652</v>
      </c>
      <c r="T185" s="15">
        <v>6</v>
      </c>
      <c r="U185" s="15">
        <v>6</v>
      </c>
      <c r="V185" s="22">
        <v>1</v>
      </c>
      <c r="W185" s="22">
        <v>1</v>
      </c>
      <c r="X185" s="144"/>
      <c r="Y185" s="4" t="s">
        <v>2653</v>
      </c>
      <c r="Z185" s="4" t="s">
        <v>50</v>
      </c>
      <c r="AA185" s="4"/>
      <c r="AB185" s="28"/>
      <c r="AC185" s="308"/>
      <c r="AD185" s="308" t="b">
        <f t="shared" si="6"/>
        <v>0</v>
      </c>
      <c r="AE185" s="308" t="b">
        <f t="shared" si="12"/>
        <v>0</v>
      </c>
    </row>
    <row r="186" s="378" customFormat="1" ht="36" hidden="1" spans="1:31">
      <c r="A186" s="29">
        <v>184</v>
      </c>
      <c r="B186" s="28" t="s">
        <v>34</v>
      </c>
      <c r="C186" s="28" t="s">
        <v>35</v>
      </c>
      <c r="D186" s="29" t="s">
        <v>228</v>
      </c>
      <c r="E186" s="28" t="s">
        <v>337</v>
      </c>
      <c r="F186" s="29" t="s">
        <v>2036</v>
      </c>
      <c r="G186" s="28" t="s">
        <v>2650</v>
      </c>
      <c r="H186" s="28" t="s">
        <v>2650</v>
      </c>
      <c r="I186" s="28">
        <v>6</v>
      </c>
      <c r="J186" s="78">
        <v>45261</v>
      </c>
      <c r="K186" s="502" t="s">
        <v>1741</v>
      </c>
      <c r="L186" s="29" t="s">
        <v>42</v>
      </c>
      <c r="M186" s="28" t="s">
        <v>43</v>
      </c>
      <c r="N186" s="29" t="s">
        <v>1729</v>
      </c>
      <c r="O186" s="29" t="s">
        <v>2000</v>
      </c>
      <c r="P186" s="29" t="s">
        <v>1731</v>
      </c>
      <c r="Q186" s="28">
        <v>6</v>
      </c>
      <c r="R186" s="4" t="s">
        <v>2651</v>
      </c>
      <c r="S186" s="4" t="s">
        <v>2652</v>
      </c>
      <c r="T186" s="15">
        <v>6</v>
      </c>
      <c r="U186" s="15">
        <v>6</v>
      </c>
      <c r="V186" s="22">
        <v>1</v>
      </c>
      <c r="W186" s="22">
        <v>1</v>
      </c>
      <c r="X186" s="144"/>
      <c r="Y186" s="4" t="s">
        <v>2653</v>
      </c>
      <c r="Z186" s="4" t="s">
        <v>50</v>
      </c>
      <c r="AA186" s="4"/>
      <c r="AB186" s="28"/>
      <c r="AC186" s="308"/>
      <c r="AD186" s="308" t="b">
        <f t="shared" si="6"/>
        <v>0</v>
      </c>
      <c r="AE186" s="308" t="b">
        <f t="shared" si="12"/>
        <v>0</v>
      </c>
    </row>
    <row r="187" s="378" customFormat="1" ht="36" hidden="1" spans="1:31">
      <c r="A187" s="29">
        <v>185</v>
      </c>
      <c r="B187" s="28" t="s">
        <v>34</v>
      </c>
      <c r="C187" s="28" t="s">
        <v>35</v>
      </c>
      <c r="D187" s="29" t="s">
        <v>228</v>
      </c>
      <c r="E187" s="521" t="s">
        <v>108</v>
      </c>
      <c r="F187" s="29" t="s">
        <v>2043</v>
      </c>
      <c r="G187" s="28" t="s">
        <v>2654</v>
      </c>
      <c r="H187" s="28" t="s">
        <v>2654</v>
      </c>
      <c r="I187" s="28">
        <v>6</v>
      </c>
      <c r="J187" s="78">
        <v>45261</v>
      </c>
      <c r="K187" s="502" t="s">
        <v>1741</v>
      </c>
      <c r="L187" s="29" t="s">
        <v>42</v>
      </c>
      <c r="M187" s="28" t="s">
        <v>43</v>
      </c>
      <c r="N187" s="29" t="s">
        <v>1729</v>
      </c>
      <c r="O187" s="29" t="s">
        <v>1981</v>
      </c>
      <c r="P187" s="29" t="s">
        <v>1731</v>
      </c>
      <c r="Q187" s="28">
        <v>6</v>
      </c>
      <c r="R187" s="4" t="s">
        <v>2655</v>
      </c>
      <c r="S187" s="4" t="s">
        <v>2656</v>
      </c>
      <c r="T187" s="15">
        <v>6</v>
      </c>
      <c r="U187" s="15">
        <v>6</v>
      </c>
      <c r="V187" s="22">
        <v>1</v>
      </c>
      <c r="W187" s="22">
        <v>1</v>
      </c>
      <c r="X187" s="144"/>
      <c r="Y187" s="4" t="s">
        <v>2657</v>
      </c>
      <c r="Z187" s="4" t="s">
        <v>50</v>
      </c>
      <c r="AA187" s="4"/>
      <c r="AB187" s="28"/>
      <c r="AC187" s="308"/>
      <c r="AD187" s="308" t="b">
        <f t="shared" si="6"/>
        <v>0</v>
      </c>
      <c r="AE187" s="308" t="b">
        <f t="shared" si="12"/>
        <v>0</v>
      </c>
    </row>
    <row r="188" s="378" customFormat="1" ht="36" hidden="1" spans="1:31">
      <c r="A188" s="29">
        <v>186</v>
      </c>
      <c r="B188" s="28" t="s">
        <v>34</v>
      </c>
      <c r="C188" s="28" t="s">
        <v>35</v>
      </c>
      <c r="D188" s="29" t="s">
        <v>228</v>
      </c>
      <c r="E188" s="521" t="s">
        <v>108</v>
      </c>
      <c r="F188" s="29" t="s">
        <v>2051</v>
      </c>
      <c r="G188" s="28" t="s">
        <v>2654</v>
      </c>
      <c r="H188" s="28" t="s">
        <v>2654</v>
      </c>
      <c r="I188" s="28">
        <v>6</v>
      </c>
      <c r="J188" s="78">
        <v>45261</v>
      </c>
      <c r="K188" s="502" t="s">
        <v>1741</v>
      </c>
      <c r="L188" s="29" t="s">
        <v>42</v>
      </c>
      <c r="M188" s="28" t="s">
        <v>43</v>
      </c>
      <c r="N188" s="29" t="s">
        <v>1729</v>
      </c>
      <c r="O188" s="29" t="s">
        <v>1981</v>
      </c>
      <c r="P188" s="29" t="s">
        <v>1731</v>
      </c>
      <c r="Q188" s="28">
        <v>6</v>
      </c>
      <c r="R188" s="4" t="s">
        <v>2655</v>
      </c>
      <c r="S188" s="4" t="s">
        <v>2656</v>
      </c>
      <c r="T188" s="15">
        <v>6</v>
      </c>
      <c r="U188" s="15">
        <v>6</v>
      </c>
      <c r="V188" s="22">
        <v>1</v>
      </c>
      <c r="W188" s="22">
        <v>1</v>
      </c>
      <c r="X188" s="144"/>
      <c r="Y188" s="4" t="s">
        <v>2657</v>
      </c>
      <c r="Z188" s="4" t="s">
        <v>50</v>
      </c>
      <c r="AA188" s="4"/>
      <c r="AB188" s="28"/>
      <c r="AC188" s="308"/>
      <c r="AD188" s="308" t="b">
        <f t="shared" si="6"/>
        <v>0</v>
      </c>
      <c r="AE188" s="308" t="b">
        <f t="shared" si="12"/>
        <v>0</v>
      </c>
    </row>
    <row r="189" s="378" customFormat="1" ht="24" hidden="1" spans="1:31">
      <c r="A189" s="29">
        <v>187</v>
      </c>
      <c r="B189" s="28" t="s">
        <v>34</v>
      </c>
      <c r="C189" s="28" t="s">
        <v>35</v>
      </c>
      <c r="D189" s="29" t="s">
        <v>228</v>
      </c>
      <c r="E189" s="28" t="s">
        <v>337</v>
      </c>
      <c r="F189" s="29" t="s">
        <v>2059</v>
      </c>
      <c r="G189" s="28" t="s">
        <v>2658</v>
      </c>
      <c r="H189" s="28" t="s">
        <v>2658</v>
      </c>
      <c r="I189" s="28">
        <v>3</v>
      </c>
      <c r="J189" s="78">
        <v>45261</v>
      </c>
      <c r="K189" s="502" t="s">
        <v>1741</v>
      </c>
      <c r="L189" s="29" t="s">
        <v>42</v>
      </c>
      <c r="M189" s="28" t="s">
        <v>43</v>
      </c>
      <c r="N189" s="29" t="s">
        <v>1729</v>
      </c>
      <c r="O189" s="29" t="s">
        <v>1945</v>
      </c>
      <c r="P189" s="29" t="s">
        <v>1731</v>
      </c>
      <c r="Q189" s="28">
        <v>3</v>
      </c>
      <c r="R189" s="4" t="s">
        <v>2659</v>
      </c>
      <c r="S189" s="4" t="s">
        <v>921</v>
      </c>
      <c r="T189" s="15">
        <v>3</v>
      </c>
      <c r="U189" s="15">
        <v>3</v>
      </c>
      <c r="V189" s="22">
        <v>1</v>
      </c>
      <c r="W189" s="22">
        <v>1</v>
      </c>
      <c r="X189" s="144"/>
      <c r="Y189" s="4" t="s">
        <v>2660</v>
      </c>
      <c r="Z189" s="4" t="s">
        <v>50</v>
      </c>
      <c r="AA189" s="4"/>
      <c r="AB189" s="28"/>
      <c r="AC189" s="308"/>
      <c r="AD189" s="308" t="b">
        <f t="shared" si="6"/>
        <v>0</v>
      </c>
      <c r="AE189" s="308" t="b">
        <f t="shared" si="12"/>
        <v>0</v>
      </c>
    </row>
    <row r="190" s="378" customFormat="1" ht="36" hidden="1" spans="1:31">
      <c r="A190" s="29">
        <v>188</v>
      </c>
      <c r="B190" s="28" t="s">
        <v>34</v>
      </c>
      <c r="C190" s="28" t="s">
        <v>35</v>
      </c>
      <c r="D190" s="29" t="s">
        <v>228</v>
      </c>
      <c r="E190" s="521" t="s">
        <v>108</v>
      </c>
      <c r="F190" s="29" t="s">
        <v>2094</v>
      </c>
      <c r="G190" s="28" t="s">
        <v>2661</v>
      </c>
      <c r="H190" s="28" t="s">
        <v>2661</v>
      </c>
      <c r="I190" s="28">
        <v>6</v>
      </c>
      <c r="J190" s="78">
        <v>45261</v>
      </c>
      <c r="K190" s="502" t="s">
        <v>1741</v>
      </c>
      <c r="L190" s="29" t="s">
        <v>42</v>
      </c>
      <c r="M190" s="28" t="s">
        <v>43</v>
      </c>
      <c r="N190" s="29" t="s">
        <v>1729</v>
      </c>
      <c r="O190" s="29" t="s">
        <v>2070</v>
      </c>
      <c r="P190" s="29" t="s">
        <v>1731</v>
      </c>
      <c r="Q190" s="28">
        <v>6</v>
      </c>
      <c r="R190" s="4" t="s">
        <v>2662</v>
      </c>
      <c r="S190" s="4" t="s">
        <v>2663</v>
      </c>
      <c r="T190" s="15">
        <v>6</v>
      </c>
      <c r="U190" s="15">
        <v>6</v>
      </c>
      <c r="V190" s="22">
        <v>1</v>
      </c>
      <c r="W190" s="22">
        <v>1</v>
      </c>
      <c r="X190" s="144"/>
      <c r="Y190" s="4" t="s">
        <v>2664</v>
      </c>
      <c r="Z190" s="4" t="s">
        <v>50</v>
      </c>
      <c r="AA190" s="4"/>
      <c r="AB190" s="28"/>
      <c r="AC190" s="308"/>
      <c r="AD190" s="308" t="b">
        <f t="shared" si="6"/>
        <v>0</v>
      </c>
      <c r="AE190" s="308" t="b">
        <f t="shared" si="12"/>
        <v>0</v>
      </c>
    </row>
    <row r="191" s="378" customFormat="1" ht="60" hidden="1" spans="1:31">
      <c r="A191" s="29">
        <v>189</v>
      </c>
      <c r="B191" s="28" t="s">
        <v>34</v>
      </c>
      <c r="C191" s="28" t="s">
        <v>35</v>
      </c>
      <c r="D191" s="29" t="s">
        <v>82</v>
      </c>
      <c r="E191" s="521" t="s">
        <v>2636</v>
      </c>
      <c r="F191" s="29" t="s">
        <v>2107</v>
      </c>
      <c r="G191" s="28" t="s">
        <v>2665</v>
      </c>
      <c r="H191" s="28" t="s">
        <v>2665</v>
      </c>
      <c r="I191" s="28">
        <v>40</v>
      </c>
      <c r="J191" s="78">
        <v>45261</v>
      </c>
      <c r="K191" s="502" t="s">
        <v>1741</v>
      </c>
      <c r="L191" s="29" t="s">
        <v>42</v>
      </c>
      <c r="M191" s="28" t="s">
        <v>43</v>
      </c>
      <c r="N191" s="29" t="s">
        <v>1729</v>
      </c>
      <c r="O191" s="29" t="s">
        <v>1917</v>
      </c>
      <c r="P191" s="29" t="s">
        <v>1731</v>
      </c>
      <c r="Q191" s="28">
        <v>40</v>
      </c>
      <c r="R191" s="4" t="s">
        <v>2666</v>
      </c>
      <c r="S191" s="4" t="s">
        <v>2667</v>
      </c>
      <c r="T191" s="15">
        <v>40</v>
      </c>
      <c r="U191" s="15">
        <v>40</v>
      </c>
      <c r="V191" s="22">
        <v>1</v>
      </c>
      <c r="W191" s="22">
        <v>1</v>
      </c>
      <c r="X191" s="144"/>
      <c r="Y191" s="4" t="s">
        <v>2668</v>
      </c>
      <c r="Z191" s="4" t="s">
        <v>50</v>
      </c>
      <c r="AA191" s="4"/>
      <c r="AB191" s="28"/>
      <c r="AC191" s="308"/>
      <c r="AD191" s="308" t="b">
        <f t="shared" si="6"/>
        <v>0</v>
      </c>
      <c r="AE191" s="308" t="b">
        <f t="shared" si="12"/>
        <v>0</v>
      </c>
    </row>
    <row r="192" s="378" customFormat="1" ht="60" hidden="1" spans="1:31">
      <c r="A192" s="29">
        <v>190</v>
      </c>
      <c r="B192" s="28" t="s">
        <v>34</v>
      </c>
      <c r="C192" s="28" t="s">
        <v>35</v>
      </c>
      <c r="D192" s="29" t="s">
        <v>82</v>
      </c>
      <c r="E192" s="521" t="s">
        <v>2636</v>
      </c>
      <c r="F192" s="29" t="s">
        <v>2110</v>
      </c>
      <c r="G192" s="28" t="s">
        <v>2665</v>
      </c>
      <c r="H192" s="28" t="s">
        <v>2665</v>
      </c>
      <c r="I192" s="28">
        <v>40</v>
      </c>
      <c r="J192" s="78">
        <v>45261</v>
      </c>
      <c r="K192" s="502" t="s">
        <v>1741</v>
      </c>
      <c r="L192" s="29" t="s">
        <v>42</v>
      </c>
      <c r="M192" s="28" t="s">
        <v>43</v>
      </c>
      <c r="N192" s="29" t="s">
        <v>1729</v>
      </c>
      <c r="O192" s="29" t="s">
        <v>1917</v>
      </c>
      <c r="P192" s="29" t="s">
        <v>1731</v>
      </c>
      <c r="Q192" s="28">
        <v>40</v>
      </c>
      <c r="R192" s="4" t="s">
        <v>2666</v>
      </c>
      <c r="S192" s="4" t="s">
        <v>2667</v>
      </c>
      <c r="T192" s="15">
        <v>40</v>
      </c>
      <c r="U192" s="15">
        <v>40</v>
      </c>
      <c r="V192" s="22">
        <v>1</v>
      </c>
      <c r="W192" s="22">
        <v>1</v>
      </c>
      <c r="X192" s="144"/>
      <c r="Y192" s="4" t="s">
        <v>2668</v>
      </c>
      <c r="Z192" s="4" t="s">
        <v>50</v>
      </c>
      <c r="AA192" s="4"/>
      <c r="AB192" s="28"/>
      <c r="AC192" s="308"/>
      <c r="AD192" s="308" t="b">
        <f t="shared" si="6"/>
        <v>0</v>
      </c>
      <c r="AE192" s="308" t="b">
        <f t="shared" si="12"/>
        <v>0</v>
      </c>
    </row>
    <row r="193" s="378" customFormat="1" ht="36" hidden="1" spans="1:31">
      <c r="A193" s="29">
        <v>191</v>
      </c>
      <c r="B193" s="28" t="s">
        <v>34</v>
      </c>
      <c r="C193" s="28" t="s">
        <v>35</v>
      </c>
      <c r="D193" s="29" t="s">
        <v>82</v>
      </c>
      <c r="E193" s="521" t="s">
        <v>108</v>
      </c>
      <c r="F193" s="29" t="s">
        <v>1979</v>
      </c>
      <c r="G193" s="28" t="s">
        <v>2669</v>
      </c>
      <c r="H193" s="28" t="s">
        <v>2669</v>
      </c>
      <c r="I193" s="28">
        <v>6</v>
      </c>
      <c r="J193" s="78">
        <v>45261</v>
      </c>
      <c r="K193" s="502" t="s">
        <v>1741</v>
      </c>
      <c r="L193" s="29" t="s">
        <v>42</v>
      </c>
      <c r="M193" s="28" t="s">
        <v>43</v>
      </c>
      <c r="N193" s="29" t="s">
        <v>1729</v>
      </c>
      <c r="O193" s="29" t="s">
        <v>1981</v>
      </c>
      <c r="P193" s="29" t="s">
        <v>1731</v>
      </c>
      <c r="Q193" s="28">
        <v>6</v>
      </c>
      <c r="R193" s="4" t="s">
        <v>2670</v>
      </c>
      <c r="S193" s="4" t="s">
        <v>2671</v>
      </c>
      <c r="T193" s="15">
        <v>6</v>
      </c>
      <c r="U193" s="15">
        <v>6</v>
      </c>
      <c r="V193" s="22">
        <v>1</v>
      </c>
      <c r="W193" s="22">
        <v>1</v>
      </c>
      <c r="X193" s="144"/>
      <c r="Y193" s="4" t="s">
        <v>2672</v>
      </c>
      <c r="Z193" s="4" t="s">
        <v>50</v>
      </c>
      <c r="AA193" s="4"/>
      <c r="AB193" s="28"/>
      <c r="AC193" s="308"/>
      <c r="AD193" s="308" t="b">
        <f t="shared" si="6"/>
        <v>0</v>
      </c>
      <c r="AE193" s="308" t="b">
        <f t="shared" si="12"/>
        <v>0</v>
      </c>
    </row>
    <row r="194" s="378" customFormat="1" ht="36" hidden="1" spans="1:31">
      <c r="A194" s="29">
        <v>192</v>
      </c>
      <c r="B194" s="28" t="s">
        <v>34</v>
      </c>
      <c r="C194" s="28" t="s">
        <v>35</v>
      </c>
      <c r="D194" s="29" t="s">
        <v>82</v>
      </c>
      <c r="E194" s="521" t="s">
        <v>108</v>
      </c>
      <c r="F194" s="29" t="s">
        <v>1990</v>
      </c>
      <c r="G194" s="28" t="s">
        <v>2669</v>
      </c>
      <c r="H194" s="28" t="s">
        <v>2669</v>
      </c>
      <c r="I194" s="28">
        <v>6</v>
      </c>
      <c r="J194" s="78">
        <v>45261</v>
      </c>
      <c r="K194" s="502" t="s">
        <v>1741</v>
      </c>
      <c r="L194" s="29" t="s">
        <v>42</v>
      </c>
      <c r="M194" s="28" t="s">
        <v>43</v>
      </c>
      <c r="N194" s="29" t="s">
        <v>1729</v>
      </c>
      <c r="O194" s="29" t="s">
        <v>1981</v>
      </c>
      <c r="P194" s="29" t="s">
        <v>1731</v>
      </c>
      <c r="Q194" s="28">
        <v>6</v>
      </c>
      <c r="R194" s="4" t="s">
        <v>2670</v>
      </c>
      <c r="S194" s="4" t="s">
        <v>2671</v>
      </c>
      <c r="T194" s="15">
        <v>6</v>
      </c>
      <c r="U194" s="15">
        <v>6</v>
      </c>
      <c r="V194" s="22">
        <v>1</v>
      </c>
      <c r="W194" s="22">
        <v>1</v>
      </c>
      <c r="X194" s="144"/>
      <c r="Y194" s="4" t="s">
        <v>2672</v>
      </c>
      <c r="Z194" s="4" t="s">
        <v>50</v>
      </c>
      <c r="AA194" s="4"/>
      <c r="AB194" s="28"/>
      <c r="AC194" s="308"/>
      <c r="AD194" s="308" t="b">
        <f t="shared" si="6"/>
        <v>0</v>
      </c>
      <c r="AE194" s="308" t="b">
        <f t="shared" si="12"/>
        <v>0</v>
      </c>
    </row>
  </sheetData>
  <sheetProtection formatCells="0" insertHyperlinks="0" autoFilter="0"/>
  <autoFilter ref="A2:AE194">
    <filterColumn colId="17">
      <customFilters>
        <customFilter operator="equal" val="无"/>
      </customFilters>
    </filterColumn>
    <extLst/>
  </autoFilter>
  <mergeCells count="1">
    <mergeCell ref="A1:Q1"/>
  </mergeCells>
  <conditionalFormatting sqref="F2">
    <cfRule type="duplicateValues" dxfId="0" priority="168"/>
  </conditionalFormatting>
  <conditionalFormatting sqref="F6">
    <cfRule type="duplicateValues" dxfId="0" priority="22"/>
  </conditionalFormatting>
  <conditionalFormatting sqref="F25">
    <cfRule type="duplicateValues" dxfId="0" priority="30"/>
  </conditionalFormatting>
  <conditionalFormatting sqref="F26">
    <cfRule type="duplicateValues" dxfId="0" priority="29"/>
  </conditionalFormatting>
  <conditionalFormatting sqref="F30">
    <cfRule type="duplicateValues" dxfId="0" priority="28"/>
  </conditionalFormatting>
  <conditionalFormatting sqref="F31">
    <cfRule type="duplicateValues" dxfId="0" priority="27"/>
  </conditionalFormatting>
  <conditionalFormatting sqref="F32">
    <cfRule type="duplicateValues" dxfId="0" priority="26"/>
  </conditionalFormatting>
  <conditionalFormatting sqref="F33">
    <cfRule type="duplicateValues" dxfId="0" priority="25"/>
  </conditionalFormatting>
  <conditionalFormatting sqref="F34">
    <cfRule type="duplicateValues" dxfId="0" priority="24"/>
  </conditionalFormatting>
  <conditionalFormatting sqref="F35">
    <cfRule type="duplicateValues" dxfId="0" priority="23"/>
  </conditionalFormatting>
  <conditionalFormatting sqref="F121">
    <cfRule type="duplicateValues" dxfId="0" priority="12"/>
  </conditionalFormatting>
  <conditionalFormatting sqref="F122">
    <cfRule type="duplicateValues" dxfId="0" priority="11"/>
  </conditionalFormatting>
  <conditionalFormatting sqref="F123">
    <cfRule type="duplicateValues" dxfId="0" priority="10"/>
  </conditionalFormatting>
  <conditionalFormatting sqref="F124">
    <cfRule type="duplicateValues" dxfId="0" priority="9"/>
  </conditionalFormatting>
  <conditionalFormatting sqref="F125">
    <cfRule type="duplicateValues" dxfId="0" priority="20"/>
  </conditionalFormatting>
  <conditionalFormatting sqref="F126">
    <cfRule type="duplicateValues" dxfId="0" priority="19"/>
  </conditionalFormatting>
  <conditionalFormatting sqref="F127">
    <cfRule type="duplicateValues" dxfId="0" priority="21"/>
  </conditionalFormatting>
  <conditionalFormatting sqref="F128">
    <cfRule type="duplicateValues" dxfId="0" priority="18"/>
  </conditionalFormatting>
  <conditionalFormatting sqref="F129">
    <cfRule type="duplicateValues" dxfId="0" priority="17"/>
  </conditionalFormatting>
  <conditionalFormatting sqref="F130">
    <cfRule type="duplicateValues" dxfId="0" priority="15"/>
  </conditionalFormatting>
  <conditionalFormatting sqref="F131">
    <cfRule type="duplicateValues" dxfId="0" priority="16"/>
  </conditionalFormatting>
  <conditionalFormatting sqref="F132">
    <cfRule type="duplicateValues" dxfId="0" priority="14"/>
  </conditionalFormatting>
  <conditionalFormatting sqref="F133">
    <cfRule type="duplicateValues" dxfId="0" priority="13"/>
  </conditionalFormatting>
  <conditionalFormatting sqref="F134">
    <cfRule type="duplicateValues" dxfId="0" priority="8"/>
  </conditionalFormatting>
  <conditionalFormatting sqref="F135">
    <cfRule type="duplicateValues" dxfId="0" priority="7"/>
  </conditionalFormatting>
  <conditionalFormatting sqref="F136">
    <cfRule type="duplicateValues" dxfId="0" priority="6"/>
  </conditionalFormatting>
  <conditionalFormatting sqref="F137">
    <cfRule type="duplicateValues" dxfId="0" priority="5"/>
  </conditionalFormatting>
  <conditionalFormatting sqref="F155">
    <cfRule type="duplicateValues" dxfId="0" priority="3"/>
  </conditionalFormatting>
  <conditionalFormatting sqref="F159">
    <cfRule type="duplicateValues" dxfId="0" priority="2"/>
  </conditionalFormatting>
  <conditionalFormatting sqref="F160">
    <cfRule type="duplicateValues" dxfId="0" priority="1"/>
  </conditionalFormatting>
  <conditionalFormatting sqref="F3:F5 F7:F24 F36:F37 F27:F29">
    <cfRule type="duplicateValues" dxfId="0" priority="31"/>
  </conditionalFormatting>
  <conditionalFormatting sqref="F138:F154 F156:F158">
    <cfRule type="duplicateValues" dxfId="0" priority="4"/>
  </conditionalFormatting>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pageSetUpPr fitToPage="1"/>
  </sheetPr>
  <dimension ref="A1:AK43"/>
  <sheetViews>
    <sheetView zoomScale="70" zoomScaleNormal="70" workbookViewId="0">
      <pane xSplit="8" topLeftCell="I1" activePane="topRight" state="frozenSplit"/>
      <selection/>
      <selection pane="topRight" activeCell="D24" sqref="D24"/>
    </sheetView>
  </sheetViews>
  <sheetFormatPr defaultColWidth="9" defaultRowHeight="14.25"/>
  <cols>
    <col min="1" max="1" width="7" style="453" customWidth="1"/>
    <col min="2" max="3" width="7.49166666666667" style="454" customWidth="1"/>
    <col min="4" max="4" width="18.825" style="455" customWidth="1"/>
    <col min="5" max="5" width="13.875" style="448" customWidth="1"/>
    <col min="6" max="6" width="12.5" style="454" customWidth="1"/>
    <col min="7" max="7" width="13.125" style="456" customWidth="1"/>
    <col min="8" max="8" width="11.4666666666667" style="454" customWidth="1"/>
    <col min="9" max="9" width="12.875" style="454" customWidth="1"/>
    <col min="10" max="10" width="9.55" style="454" customWidth="1"/>
    <col min="11" max="11" width="12.4916666666667" style="454" customWidth="1"/>
    <col min="12" max="12" width="8.675" style="454" customWidth="1"/>
    <col min="13" max="13" width="10.4416666666667" style="457" customWidth="1"/>
    <col min="14" max="14" width="13.75" style="453" customWidth="1"/>
    <col min="15" max="15" width="15.5" style="453" customWidth="1"/>
    <col min="16" max="16" width="13.525" style="453" customWidth="1"/>
    <col min="17" max="17" width="10.375" style="453" customWidth="1"/>
    <col min="18" max="18" width="9.85" style="453" customWidth="1"/>
    <col min="19" max="20" width="10.8833333333333" style="458" customWidth="1"/>
    <col min="21" max="21" width="11.4666666666667" style="453" customWidth="1"/>
    <col min="22" max="22" width="9.11666666666667" style="453" customWidth="1"/>
    <col min="23" max="23" width="8.375" style="459" customWidth="1"/>
    <col min="24" max="24" width="9.26666666666667" style="453" customWidth="1"/>
    <col min="25" max="25" width="8.23333333333333" style="453" customWidth="1"/>
    <col min="26" max="26" width="9.55833333333333" style="453" customWidth="1"/>
    <col min="27" max="30" width="11.625" style="454" customWidth="1"/>
    <col min="31" max="31" width="15.875" style="457" customWidth="1"/>
    <col min="32" max="32" width="17" style="460" customWidth="1"/>
    <col min="33" max="33" width="9" style="460"/>
    <col min="34" max="34" width="14.875" style="454" customWidth="1"/>
    <col min="35" max="35" width="9" style="454"/>
    <col min="36" max="36" width="20.875" style="454" customWidth="1"/>
    <col min="37" max="16384" width="9" style="454"/>
  </cols>
  <sheetData>
    <row r="1" s="448" customFormat="1" ht="78" customHeight="1" spans="1:33">
      <c r="A1" s="461" t="s">
        <v>2673</v>
      </c>
      <c r="B1" s="461"/>
      <c r="C1" s="461"/>
      <c r="D1" s="461"/>
      <c r="E1" s="461"/>
      <c r="F1" s="461"/>
      <c r="G1" s="461"/>
      <c r="H1" s="461"/>
      <c r="I1" s="461"/>
      <c r="J1" s="461"/>
      <c r="K1" s="461"/>
      <c r="L1" s="461"/>
      <c r="M1" s="461"/>
      <c r="N1" s="461"/>
      <c r="O1" s="461"/>
      <c r="P1" s="461"/>
      <c r="Q1" s="461"/>
      <c r="R1" s="461"/>
      <c r="S1" s="461"/>
      <c r="T1" s="461"/>
      <c r="U1" s="461"/>
      <c r="V1" s="461"/>
      <c r="W1" s="480"/>
      <c r="X1" s="461"/>
      <c r="Y1" s="461"/>
      <c r="Z1" s="461"/>
      <c r="AA1" s="461"/>
      <c r="AB1" s="461"/>
      <c r="AC1" s="461"/>
      <c r="AD1" s="461"/>
      <c r="AE1" s="461"/>
      <c r="AF1" s="484"/>
      <c r="AG1" s="484"/>
    </row>
    <row r="2" s="449" customFormat="1" ht="38" customHeight="1" spans="1:36">
      <c r="A2" s="462" t="s">
        <v>2</v>
      </c>
      <c r="B2" s="462" t="s">
        <v>3</v>
      </c>
      <c r="C2" s="462" t="s">
        <v>5</v>
      </c>
      <c r="D2" s="462" t="s">
        <v>2674</v>
      </c>
      <c r="E2" s="462" t="s">
        <v>6</v>
      </c>
      <c r="F2" s="462" t="s">
        <v>2675</v>
      </c>
      <c r="G2" s="463" t="s">
        <v>2676</v>
      </c>
      <c r="H2" s="462" t="s">
        <v>14</v>
      </c>
      <c r="I2" s="462" t="s">
        <v>15</v>
      </c>
      <c r="J2" s="462" t="s">
        <v>16</v>
      </c>
      <c r="K2" s="462" t="s">
        <v>17</v>
      </c>
      <c r="L2" s="2" t="s">
        <v>18</v>
      </c>
      <c r="M2" s="2" t="s">
        <v>20</v>
      </c>
      <c r="N2" s="13" t="s">
        <v>22</v>
      </c>
      <c r="O2" s="13" t="s">
        <v>23</v>
      </c>
      <c r="P2" s="473" t="s">
        <v>2677</v>
      </c>
      <c r="Q2" s="13" t="s">
        <v>24</v>
      </c>
      <c r="R2" s="13" t="s">
        <v>25</v>
      </c>
      <c r="S2" s="13" t="s">
        <v>26</v>
      </c>
      <c r="T2" s="13" t="s">
        <v>27</v>
      </c>
      <c r="U2" s="473" t="s">
        <v>2678</v>
      </c>
      <c r="V2" s="13" t="s">
        <v>24</v>
      </c>
      <c r="W2" s="13" t="s">
        <v>25</v>
      </c>
      <c r="X2" s="13" t="s">
        <v>26</v>
      </c>
      <c r="Y2" s="13" t="s">
        <v>27</v>
      </c>
      <c r="Z2" s="473" t="s">
        <v>2679</v>
      </c>
      <c r="AA2" s="13" t="s">
        <v>24</v>
      </c>
      <c r="AB2" s="13" t="s">
        <v>25</v>
      </c>
      <c r="AC2" s="13" t="s">
        <v>26</v>
      </c>
      <c r="AD2" s="13" t="s">
        <v>27</v>
      </c>
      <c r="AE2" s="178" t="s">
        <v>28</v>
      </c>
      <c r="AF2" s="179" t="s">
        <v>29</v>
      </c>
      <c r="AG2" s="179" t="s">
        <v>30</v>
      </c>
      <c r="AH2" s="179" t="s">
        <v>31</v>
      </c>
      <c r="AI2" s="179" t="s">
        <v>32</v>
      </c>
      <c r="AJ2" s="449" t="s">
        <v>33</v>
      </c>
    </row>
    <row r="3" s="450" customFormat="1" ht="24" hidden="1" spans="1:37">
      <c r="A3" s="59">
        <v>1</v>
      </c>
      <c r="B3" s="464" t="s">
        <v>34</v>
      </c>
      <c r="C3" s="465" t="s">
        <v>228</v>
      </c>
      <c r="D3" s="402" t="s">
        <v>2680</v>
      </c>
      <c r="E3" s="58" t="s">
        <v>108</v>
      </c>
      <c r="F3" s="464" t="s">
        <v>2681</v>
      </c>
      <c r="G3" s="396">
        <v>45169</v>
      </c>
      <c r="H3" s="396">
        <v>44927</v>
      </c>
      <c r="I3" s="474" t="s">
        <v>97</v>
      </c>
      <c r="J3" s="58" t="s">
        <v>2682</v>
      </c>
      <c r="K3" s="58" t="s">
        <v>43</v>
      </c>
      <c r="L3" s="58" t="s">
        <v>44</v>
      </c>
      <c r="M3" s="58" t="s">
        <v>46</v>
      </c>
      <c r="N3" s="4" t="s">
        <v>2683</v>
      </c>
      <c r="O3" s="4" t="s">
        <v>2684</v>
      </c>
      <c r="P3" s="475">
        <v>9</v>
      </c>
      <c r="Q3" s="15">
        <f>IF(OR(O3=0,O3="无"),"",P3)</f>
        <v>9</v>
      </c>
      <c r="R3" s="15">
        <f>Q3</f>
        <v>9</v>
      </c>
      <c r="S3" s="22">
        <f>IFERROR(IF(Q3/P3&gt;0,Q3/P3,""),"")</f>
        <v>1</v>
      </c>
      <c r="T3" s="22">
        <f>IFERROR(R3/Q3,"")</f>
        <v>1</v>
      </c>
      <c r="U3" s="481">
        <v>6</v>
      </c>
      <c r="V3" s="15">
        <f>IF(OR(O3=0,O3="无"),"",U3)</f>
        <v>6</v>
      </c>
      <c r="W3" s="15">
        <f>V3</f>
        <v>6</v>
      </c>
      <c r="X3" s="22">
        <f>IFERROR(IF(V3/U3&gt;0,V3/U3,""),"")</f>
        <v>1</v>
      </c>
      <c r="Y3" s="22">
        <f>IFERROR(W3/V3,"")</f>
        <v>1</v>
      </c>
      <c r="Z3" s="481">
        <v>3</v>
      </c>
      <c r="AA3" s="15">
        <f>IF(OR(O3=0,O3="无"),"",Z3)</f>
        <v>3</v>
      </c>
      <c r="AB3" s="347">
        <f>AA3</f>
        <v>3</v>
      </c>
      <c r="AC3" s="22">
        <f>IFERROR(IF(AA3/Z3&gt;0,AA3/Z3,""),"")</f>
        <v>1</v>
      </c>
      <c r="AD3" s="22">
        <f>IFERROR(AB3/AA3,"")</f>
        <v>1</v>
      </c>
      <c r="AE3" s="347"/>
      <c r="AF3" s="4" t="s">
        <v>2685</v>
      </c>
      <c r="AG3" s="4" t="s">
        <v>50</v>
      </c>
      <c r="AH3" s="4" t="str">
        <f>IF(AF3="无","未匹配到系统工单信息",IF(AG3="已完成","无",AG3))</f>
        <v>无</v>
      </c>
      <c r="AI3" s="487"/>
      <c r="AK3" s="308" t="b">
        <f>IF(I3="2023年01月","2023年01月31日",IF(I3="2023年02月","2023年02月28日",IF(I3="2023年3月","2023年3月31日",IF(I3="2023年4月","2023年4月30日",IF(I3="2023年5月","2023年5月31日",IF(I3="2023年6月","2023年6月30日",IF(I3="2023年7月","2023年7月31日",IF(I3="2023年8月","2023年8月31日",IF(I3="2023年9月","2023年9月30日",IF(I3="2023年10月","2023年10月31日",IF(I3="2023年11月","2023年11月30日",IF(I3="2023年12月","2023年12月31日"))))))))))))</f>
        <v>0</v>
      </c>
    </row>
    <row r="4" s="450" customFormat="1" ht="24" hidden="1" spans="1:37">
      <c r="A4" s="59">
        <v>2</v>
      </c>
      <c r="B4" s="464" t="s">
        <v>34</v>
      </c>
      <c r="C4" s="465" t="s">
        <v>82</v>
      </c>
      <c r="D4" s="402" t="s">
        <v>2686</v>
      </c>
      <c r="E4" s="58" t="s">
        <v>153</v>
      </c>
      <c r="F4" s="464" t="s">
        <v>2681</v>
      </c>
      <c r="G4" s="396">
        <v>44958</v>
      </c>
      <c r="H4" s="396">
        <v>44927</v>
      </c>
      <c r="I4" s="474" t="s">
        <v>2299</v>
      </c>
      <c r="J4" s="58" t="s">
        <v>2682</v>
      </c>
      <c r="K4" s="58" t="s">
        <v>43</v>
      </c>
      <c r="L4" s="58" t="s">
        <v>44</v>
      </c>
      <c r="M4" s="58" t="s">
        <v>46</v>
      </c>
      <c r="N4" s="312" t="s">
        <v>2687</v>
      </c>
      <c r="O4" s="312" t="s">
        <v>2688</v>
      </c>
      <c r="P4" s="475">
        <v>9</v>
      </c>
      <c r="Q4" s="15">
        <f t="shared" ref="Q4:Q35" si="0">IF(OR(O4=0,O4="无"),"",P4)</f>
        <v>9</v>
      </c>
      <c r="R4" s="15">
        <f t="shared" ref="R4:R35" si="1">Q4</f>
        <v>9</v>
      </c>
      <c r="S4" s="22">
        <f t="shared" ref="S4:S35" si="2">IFERROR(IF(Q4/P4&gt;0,Q4/P4,""),"")</f>
        <v>1</v>
      </c>
      <c r="T4" s="22">
        <f t="shared" ref="T4:T35" si="3">IFERROR(R4/Q4,"")</f>
        <v>1</v>
      </c>
      <c r="U4" s="481">
        <v>6</v>
      </c>
      <c r="V4" s="15">
        <f t="shared" ref="V4:V18" si="4">IF(OR(O4=0,O4="无"),"",U4)</f>
        <v>6</v>
      </c>
      <c r="W4" s="15">
        <f t="shared" ref="W4:W18" si="5">V4</f>
        <v>6</v>
      </c>
      <c r="X4" s="22">
        <f t="shared" ref="X4:X12" si="6">IFERROR(IF(V4/U4&gt;0,V4/U4,""),"")</f>
        <v>1</v>
      </c>
      <c r="Y4" s="22">
        <f t="shared" ref="Y4:Y12" si="7">IFERROR(W4/V4,"")</f>
        <v>1</v>
      </c>
      <c r="Z4" s="481">
        <v>3</v>
      </c>
      <c r="AA4" s="15">
        <f t="shared" ref="AA4:AA19" si="8">IF(OR(O4=0,O4="无"),"",Z4)</f>
        <v>3</v>
      </c>
      <c r="AB4" s="347">
        <f t="shared" ref="AB4:AB19" si="9">AA4</f>
        <v>3</v>
      </c>
      <c r="AC4" s="22">
        <f t="shared" ref="AC4:AC12" si="10">IFERROR(IF(AA4/Z4&gt;0,AA4/Z4,""),"")</f>
        <v>1</v>
      </c>
      <c r="AD4" s="22">
        <f t="shared" ref="AD4:AD12" si="11">IFERROR(AB4/AA4,"")</f>
        <v>1</v>
      </c>
      <c r="AE4" s="347" t="s">
        <v>2689</v>
      </c>
      <c r="AF4" s="58" t="s">
        <v>2690</v>
      </c>
      <c r="AG4" s="4" t="s">
        <v>50</v>
      </c>
      <c r="AH4" s="4" t="str">
        <f>IF(AF4="无","未匹配到系统工单信息",IF(AG4="已完成","无",AG4))</f>
        <v>无</v>
      </c>
      <c r="AI4" s="59" t="s">
        <v>2691</v>
      </c>
      <c r="AJ4" s="450" t="s">
        <v>2690</v>
      </c>
      <c r="AK4" s="308" t="b">
        <f t="shared" ref="AK4:AK34" si="12">IF(I4="2023年01月","2023年01月31日",IF(I4="2023年02月","2023年02月28日",IF(I4="2023年3月","2023年3月31日",IF(I4="2023年4月","2023年4月30日",IF(I4="2023年5月","2023年5月31日",IF(I4="2023年6月","2023年6月30日",IF(I4="2023年7月","2023年7月31日",IF(I4="2023年8月","2023年8月31日",IF(I4="2023年9月","2023年9月30日",IF(I4="2023年10月","2023年10月31日",IF(I4="2023年11月","2023年11月30日",IF(I4="2023年12月","2023年12月31日"))))))))))))</f>
        <v>0</v>
      </c>
    </row>
    <row r="5" s="450" customFormat="1" ht="24" hidden="1" spans="1:37">
      <c r="A5" s="59">
        <v>3</v>
      </c>
      <c r="B5" s="464" t="s">
        <v>34</v>
      </c>
      <c r="C5" s="465" t="s">
        <v>82</v>
      </c>
      <c r="D5" s="402" t="s">
        <v>2692</v>
      </c>
      <c r="E5" s="58" t="s">
        <v>153</v>
      </c>
      <c r="F5" s="464" t="s">
        <v>2681</v>
      </c>
      <c r="G5" s="396">
        <v>44958</v>
      </c>
      <c r="H5" s="396">
        <v>44927</v>
      </c>
      <c r="I5" s="474" t="s">
        <v>2299</v>
      </c>
      <c r="J5" s="58" t="s">
        <v>2682</v>
      </c>
      <c r="K5" s="58" t="s">
        <v>43</v>
      </c>
      <c r="L5" s="58" t="s">
        <v>44</v>
      </c>
      <c r="M5" s="58" t="s">
        <v>46</v>
      </c>
      <c r="N5" s="312" t="s">
        <v>2687</v>
      </c>
      <c r="O5" s="312" t="s">
        <v>2688</v>
      </c>
      <c r="P5" s="475">
        <v>9</v>
      </c>
      <c r="Q5" s="15">
        <f t="shared" si="0"/>
        <v>9</v>
      </c>
      <c r="R5" s="15">
        <f t="shared" si="1"/>
        <v>9</v>
      </c>
      <c r="S5" s="22">
        <f t="shared" si="2"/>
        <v>1</v>
      </c>
      <c r="T5" s="22">
        <f t="shared" si="3"/>
        <v>1</v>
      </c>
      <c r="U5" s="481">
        <v>6</v>
      </c>
      <c r="V5" s="15">
        <f t="shared" si="4"/>
        <v>6</v>
      </c>
      <c r="W5" s="15">
        <f t="shared" si="5"/>
        <v>6</v>
      </c>
      <c r="X5" s="22">
        <f t="shared" si="6"/>
        <v>1</v>
      </c>
      <c r="Y5" s="22">
        <f t="shared" si="7"/>
        <v>1</v>
      </c>
      <c r="Z5" s="481">
        <v>3</v>
      </c>
      <c r="AA5" s="15">
        <f t="shared" si="8"/>
        <v>3</v>
      </c>
      <c r="AB5" s="347">
        <f t="shared" si="9"/>
        <v>3</v>
      </c>
      <c r="AC5" s="22">
        <f t="shared" si="10"/>
        <v>1</v>
      </c>
      <c r="AD5" s="22">
        <f t="shared" si="11"/>
        <v>1</v>
      </c>
      <c r="AE5" s="347" t="s">
        <v>2689</v>
      </c>
      <c r="AF5" s="58" t="s">
        <v>2690</v>
      </c>
      <c r="AG5" s="4" t="s">
        <v>50</v>
      </c>
      <c r="AH5" s="4" t="str">
        <f>IF(AF5="无","未匹配到系统工单信息",IF(AG5="已完成","无",AG5))</f>
        <v>无</v>
      </c>
      <c r="AI5" s="59" t="s">
        <v>2691</v>
      </c>
      <c r="AJ5" s="450" t="s">
        <v>2690</v>
      </c>
      <c r="AK5" s="308" t="b">
        <f t="shared" si="12"/>
        <v>0</v>
      </c>
    </row>
    <row r="6" s="450" customFormat="1" ht="24" hidden="1" spans="1:37">
      <c r="A6" s="59">
        <v>4</v>
      </c>
      <c r="B6" s="464" t="s">
        <v>34</v>
      </c>
      <c r="C6" s="465" t="s">
        <v>228</v>
      </c>
      <c r="D6" s="402" t="s">
        <v>2693</v>
      </c>
      <c r="E6" s="58" t="s">
        <v>153</v>
      </c>
      <c r="F6" s="464" t="s">
        <v>2681</v>
      </c>
      <c r="G6" s="396">
        <v>45047</v>
      </c>
      <c r="H6" s="396">
        <v>44927</v>
      </c>
      <c r="I6" s="474" t="s">
        <v>304</v>
      </c>
      <c r="J6" s="58" t="s">
        <v>2682</v>
      </c>
      <c r="K6" s="58" t="s">
        <v>43</v>
      </c>
      <c r="L6" s="58" t="s">
        <v>44</v>
      </c>
      <c r="M6" s="58" t="s">
        <v>46</v>
      </c>
      <c r="N6" s="4" t="s">
        <v>2694</v>
      </c>
      <c r="O6" s="4" t="s">
        <v>2695</v>
      </c>
      <c r="P6" s="475">
        <v>24</v>
      </c>
      <c r="Q6" s="15">
        <f t="shared" si="0"/>
        <v>24</v>
      </c>
      <c r="R6" s="15">
        <f t="shared" si="1"/>
        <v>24</v>
      </c>
      <c r="S6" s="22">
        <f t="shared" si="2"/>
        <v>1</v>
      </c>
      <c r="T6" s="22">
        <f t="shared" si="3"/>
        <v>1</v>
      </c>
      <c r="U6" s="481">
        <v>15</v>
      </c>
      <c r="V6" s="15">
        <f t="shared" si="4"/>
        <v>15</v>
      </c>
      <c r="W6" s="15">
        <f t="shared" si="5"/>
        <v>15</v>
      </c>
      <c r="X6" s="22">
        <f t="shared" si="6"/>
        <v>1</v>
      </c>
      <c r="Y6" s="22">
        <f t="shared" si="7"/>
        <v>1</v>
      </c>
      <c r="Z6" s="481">
        <v>5</v>
      </c>
      <c r="AA6" s="15">
        <f t="shared" si="8"/>
        <v>5</v>
      </c>
      <c r="AB6" s="347">
        <f t="shared" si="9"/>
        <v>5</v>
      </c>
      <c r="AC6" s="22">
        <f t="shared" si="10"/>
        <v>1</v>
      </c>
      <c r="AD6" s="22">
        <f t="shared" si="11"/>
        <v>1</v>
      </c>
      <c r="AE6" s="347"/>
      <c r="AF6" s="4" t="s">
        <v>2696</v>
      </c>
      <c r="AG6" s="4" t="s">
        <v>50</v>
      </c>
      <c r="AH6" s="4"/>
      <c r="AI6" s="487"/>
      <c r="AK6" s="308" t="b">
        <f t="shared" si="12"/>
        <v>0</v>
      </c>
    </row>
    <row r="7" s="451" customFormat="1" ht="24" hidden="1" spans="1:37">
      <c r="A7" s="59">
        <v>5</v>
      </c>
      <c r="B7" s="464" t="s">
        <v>34</v>
      </c>
      <c r="C7" s="466" t="s">
        <v>228</v>
      </c>
      <c r="D7" s="59" t="s">
        <v>540</v>
      </c>
      <c r="E7" s="58" t="s">
        <v>258</v>
      </c>
      <c r="F7" s="464" t="s">
        <v>2681</v>
      </c>
      <c r="G7" s="8">
        <v>45077</v>
      </c>
      <c r="H7" s="8">
        <v>44927</v>
      </c>
      <c r="I7" s="474" t="s">
        <v>304</v>
      </c>
      <c r="J7" s="58" t="s">
        <v>2682</v>
      </c>
      <c r="K7" s="58" t="s">
        <v>43</v>
      </c>
      <c r="L7" s="58" t="s">
        <v>305</v>
      </c>
      <c r="M7" s="59" t="s">
        <v>307</v>
      </c>
      <c r="N7" s="476">
        <v>45072.375</v>
      </c>
      <c r="O7" s="476">
        <v>45072.66875</v>
      </c>
      <c r="P7" s="477">
        <v>12</v>
      </c>
      <c r="Q7" s="15">
        <f t="shared" si="0"/>
        <v>12</v>
      </c>
      <c r="R7" s="15">
        <f t="shared" si="1"/>
        <v>12</v>
      </c>
      <c r="S7" s="22">
        <f t="shared" si="2"/>
        <v>1</v>
      </c>
      <c r="T7" s="22">
        <f t="shared" si="3"/>
        <v>1</v>
      </c>
      <c r="U7" s="477">
        <v>9</v>
      </c>
      <c r="V7" s="15">
        <f t="shared" si="4"/>
        <v>9</v>
      </c>
      <c r="W7" s="15">
        <f t="shared" si="5"/>
        <v>9</v>
      </c>
      <c r="X7" s="22">
        <f t="shared" si="6"/>
        <v>1</v>
      </c>
      <c r="Y7" s="22">
        <f t="shared" si="7"/>
        <v>1</v>
      </c>
      <c r="Z7" s="477">
        <v>3</v>
      </c>
      <c r="AA7" s="15">
        <f t="shared" si="8"/>
        <v>3</v>
      </c>
      <c r="AB7" s="347">
        <f t="shared" si="9"/>
        <v>3</v>
      </c>
      <c r="AC7" s="22">
        <f t="shared" si="10"/>
        <v>1</v>
      </c>
      <c r="AD7" s="22">
        <f t="shared" si="11"/>
        <v>1</v>
      </c>
      <c r="AE7" s="59" t="s">
        <v>2697</v>
      </c>
      <c r="AF7" s="476" t="s">
        <v>2698</v>
      </c>
      <c r="AG7" s="4" t="s">
        <v>50</v>
      </c>
      <c r="AH7" s="4"/>
      <c r="AI7" s="487"/>
      <c r="AK7" s="308" t="b">
        <f t="shared" si="12"/>
        <v>0</v>
      </c>
    </row>
    <row r="8" s="451" customFormat="1" ht="24" hidden="1" spans="1:37">
      <c r="A8" s="59">
        <v>6</v>
      </c>
      <c r="B8" s="464" t="s">
        <v>34</v>
      </c>
      <c r="C8" s="466" t="s">
        <v>228</v>
      </c>
      <c r="D8" s="59" t="s">
        <v>552</v>
      </c>
      <c r="E8" s="58" t="s">
        <v>258</v>
      </c>
      <c r="F8" s="464" t="s">
        <v>2681</v>
      </c>
      <c r="G8" s="8">
        <v>45046</v>
      </c>
      <c r="H8" s="8">
        <v>44928</v>
      </c>
      <c r="I8" s="10" t="s">
        <v>231</v>
      </c>
      <c r="J8" s="58" t="s">
        <v>2682</v>
      </c>
      <c r="K8" s="58" t="s">
        <v>43</v>
      </c>
      <c r="L8" s="58" t="s">
        <v>305</v>
      </c>
      <c r="M8" s="59" t="s">
        <v>307</v>
      </c>
      <c r="N8" s="4" t="s">
        <v>2699</v>
      </c>
      <c r="O8" s="4" t="s">
        <v>2700</v>
      </c>
      <c r="P8" s="477">
        <v>12</v>
      </c>
      <c r="Q8" s="15">
        <f t="shared" si="0"/>
        <v>12</v>
      </c>
      <c r="R8" s="15">
        <f t="shared" si="1"/>
        <v>12</v>
      </c>
      <c r="S8" s="22">
        <f t="shared" si="2"/>
        <v>1</v>
      </c>
      <c r="T8" s="22">
        <f t="shared" si="3"/>
        <v>1</v>
      </c>
      <c r="U8" s="477">
        <v>9</v>
      </c>
      <c r="V8" s="15">
        <f t="shared" si="4"/>
        <v>9</v>
      </c>
      <c r="W8" s="15">
        <f t="shared" si="5"/>
        <v>9</v>
      </c>
      <c r="X8" s="22">
        <f t="shared" si="6"/>
        <v>1</v>
      </c>
      <c r="Y8" s="22">
        <f t="shared" si="7"/>
        <v>1</v>
      </c>
      <c r="Z8" s="477">
        <v>3</v>
      </c>
      <c r="AA8" s="15">
        <f t="shared" si="8"/>
        <v>3</v>
      </c>
      <c r="AB8" s="347">
        <f t="shared" si="9"/>
        <v>3</v>
      </c>
      <c r="AC8" s="22">
        <f t="shared" si="10"/>
        <v>1</v>
      </c>
      <c r="AD8" s="22">
        <f t="shared" si="11"/>
        <v>1</v>
      </c>
      <c r="AE8" s="59" t="s">
        <v>2697</v>
      </c>
      <c r="AF8" s="4" t="s">
        <v>2701</v>
      </c>
      <c r="AG8" s="4" t="s">
        <v>50</v>
      </c>
      <c r="AH8" s="4"/>
      <c r="AI8" s="487"/>
      <c r="AK8" s="308" t="b">
        <f t="shared" si="12"/>
        <v>0</v>
      </c>
    </row>
    <row r="9" s="451" customFormat="1" ht="24" hidden="1" spans="1:37">
      <c r="A9" s="59">
        <v>7</v>
      </c>
      <c r="B9" s="464" t="s">
        <v>34</v>
      </c>
      <c r="C9" s="466" t="s">
        <v>228</v>
      </c>
      <c r="D9" s="59" t="s">
        <v>2702</v>
      </c>
      <c r="E9" s="58" t="s">
        <v>108</v>
      </c>
      <c r="F9" s="464" t="s">
        <v>2681</v>
      </c>
      <c r="G9" s="8">
        <v>45138</v>
      </c>
      <c r="H9" s="8">
        <v>44930</v>
      </c>
      <c r="I9" s="10" t="s">
        <v>165</v>
      </c>
      <c r="J9" s="58" t="s">
        <v>2682</v>
      </c>
      <c r="K9" s="58" t="s">
        <v>43</v>
      </c>
      <c r="L9" s="58" t="s">
        <v>305</v>
      </c>
      <c r="M9" s="59" t="s">
        <v>307</v>
      </c>
      <c r="N9" s="4" t="s">
        <v>2703</v>
      </c>
      <c r="O9" s="4" t="s">
        <v>2704</v>
      </c>
      <c r="P9" s="477">
        <v>27</v>
      </c>
      <c r="Q9" s="15">
        <f t="shared" si="0"/>
        <v>27</v>
      </c>
      <c r="R9" s="15">
        <f t="shared" si="1"/>
        <v>27</v>
      </c>
      <c r="S9" s="22">
        <f t="shared" si="2"/>
        <v>1</v>
      </c>
      <c r="T9" s="22">
        <f t="shared" si="3"/>
        <v>1</v>
      </c>
      <c r="U9" s="477">
        <v>24</v>
      </c>
      <c r="V9" s="15">
        <f t="shared" si="4"/>
        <v>24</v>
      </c>
      <c r="W9" s="15">
        <f t="shared" si="5"/>
        <v>24</v>
      </c>
      <c r="X9" s="22">
        <f t="shared" si="6"/>
        <v>1</v>
      </c>
      <c r="Y9" s="22">
        <f t="shared" si="7"/>
        <v>1</v>
      </c>
      <c r="Z9" s="477">
        <v>8</v>
      </c>
      <c r="AA9" s="15">
        <f t="shared" si="8"/>
        <v>8</v>
      </c>
      <c r="AB9" s="347">
        <f t="shared" si="9"/>
        <v>8</v>
      </c>
      <c r="AC9" s="22">
        <f t="shared" si="10"/>
        <v>1</v>
      </c>
      <c r="AD9" s="22">
        <f t="shared" si="11"/>
        <v>1</v>
      </c>
      <c r="AE9" s="59"/>
      <c r="AF9" s="4" t="s">
        <v>2705</v>
      </c>
      <c r="AG9" s="4" t="s">
        <v>50</v>
      </c>
      <c r="AH9" s="4"/>
      <c r="AI9" s="487"/>
      <c r="AK9" s="308" t="b">
        <f t="shared" si="12"/>
        <v>0</v>
      </c>
    </row>
    <row r="10" s="451" customFormat="1" ht="24" hidden="1" spans="1:37">
      <c r="A10" s="59">
        <v>8</v>
      </c>
      <c r="B10" s="464" t="s">
        <v>34</v>
      </c>
      <c r="C10" s="466" t="s">
        <v>228</v>
      </c>
      <c r="D10" s="59" t="s">
        <v>947</v>
      </c>
      <c r="E10" s="467" t="s">
        <v>2706</v>
      </c>
      <c r="F10" s="464" t="s">
        <v>2681</v>
      </c>
      <c r="G10" s="8">
        <v>45016</v>
      </c>
      <c r="H10" s="8">
        <v>44931</v>
      </c>
      <c r="I10" s="10" t="s">
        <v>41</v>
      </c>
      <c r="J10" s="58" t="s">
        <v>2682</v>
      </c>
      <c r="K10" s="58" t="s">
        <v>43</v>
      </c>
      <c r="L10" s="58" t="s">
        <v>305</v>
      </c>
      <c r="M10" s="59" t="s">
        <v>307</v>
      </c>
      <c r="N10" s="4" t="s">
        <v>2707</v>
      </c>
      <c r="O10" s="4" t="s">
        <v>2708</v>
      </c>
      <c r="P10" s="475">
        <v>9</v>
      </c>
      <c r="Q10" s="15">
        <f t="shared" si="0"/>
        <v>9</v>
      </c>
      <c r="R10" s="15">
        <f t="shared" si="1"/>
        <v>9</v>
      </c>
      <c r="S10" s="22">
        <f t="shared" si="2"/>
        <v>1</v>
      </c>
      <c r="T10" s="22">
        <f t="shared" si="3"/>
        <v>1</v>
      </c>
      <c r="U10" s="481">
        <v>6</v>
      </c>
      <c r="V10" s="15">
        <f>IF(OR(T10=0,T10="无"),"",U10)</f>
        <v>6</v>
      </c>
      <c r="W10" s="15">
        <f t="shared" si="5"/>
        <v>6</v>
      </c>
      <c r="X10" s="22">
        <f t="shared" si="6"/>
        <v>1</v>
      </c>
      <c r="Y10" s="22">
        <f t="shared" si="7"/>
        <v>1</v>
      </c>
      <c r="Z10" s="481">
        <v>3</v>
      </c>
      <c r="AA10" s="15">
        <f>IF(OR(Y10=0,Y10="无"),"",Z10)</f>
        <v>3</v>
      </c>
      <c r="AB10" s="15">
        <f t="shared" si="9"/>
        <v>3</v>
      </c>
      <c r="AC10" s="22">
        <f t="shared" si="10"/>
        <v>1</v>
      </c>
      <c r="AD10" s="22">
        <f t="shared" si="11"/>
        <v>1</v>
      </c>
      <c r="AE10" s="347"/>
      <c r="AF10" s="4" t="s">
        <v>2709</v>
      </c>
      <c r="AG10" s="4" t="s">
        <v>50</v>
      </c>
      <c r="AH10" s="4" t="str">
        <f>IF(AF10="无","未匹配到系统工单信息",IF(AG10="已完成","无",AG10))</f>
        <v>无</v>
      </c>
      <c r="AI10" s="487"/>
      <c r="AK10" s="308" t="b">
        <f t="shared" si="12"/>
        <v>0</v>
      </c>
    </row>
    <row r="11" s="451" customFormat="1" ht="24" hidden="1" spans="1:37">
      <c r="A11" s="59">
        <v>9</v>
      </c>
      <c r="B11" s="464" t="s">
        <v>34</v>
      </c>
      <c r="C11" s="466" t="s">
        <v>228</v>
      </c>
      <c r="D11" s="402" t="s">
        <v>577</v>
      </c>
      <c r="E11" s="467" t="s">
        <v>2706</v>
      </c>
      <c r="F11" s="464" t="s">
        <v>2681</v>
      </c>
      <c r="G11" s="8">
        <v>45046</v>
      </c>
      <c r="H11" s="8">
        <v>44934</v>
      </c>
      <c r="I11" s="10" t="s">
        <v>231</v>
      </c>
      <c r="J11" s="58" t="s">
        <v>2682</v>
      </c>
      <c r="K11" s="58" t="s">
        <v>43</v>
      </c>
      <c r="L11" s="58" t="s">
        <v>305</v>
      </c>
      <c r="M11" s="59" t="s">
        <v>307</v>
      </c>
      <c r="N11" s="4" t="s">
        <v>2710</v>
      </c>
      <c r="O11" s="4" t="s">
        <v>2711</v>
      </c>
      <c r="P11" s="477">
        <v>63</v>
      </c>
      <c r="Q11" s="15">
        <f t="shared" si="0"/>
        <v>63</v>
      </c>
      <c r="R11" s="15">
        <f t="shared" si="1"/>
        <v>63</v>
      </c>
      <c r="S11" s="22">
        <f t="shared" si="2"/>
        <v>1</v>
      </c>
      <c r="T11" s="22">
        <f t="shared" si="3"/>
        <v>1</v>
      </c>
      <c r="U11" s="477">
        <v>42</v>
      </c>
      <c r="V11" s="15">
        <f t="shared" si="4"/>
        <v>42</v>
      </c>
      <c r="W11" s="15">
        <f t="shared" si="5"/>
        <v>42</v>
      </c>
      <c r="X11" s="22">
        <f t="shared" si="6"/>
        <v>1</v>
      </c>
      <c r="Y11" s="22">
        <f t="shared" si="7"/>
        <v>1</v>
      </c>
      <c r="Z11" s="477">
        <v>11</v>
      </c>
      <c r="AA11" s="15">
        <f t="shared" si="8"/>
        <v>11</v>
      </c>
      <c r="AB11" s="347">
        <f t="shared" si="9"/>
        <v>11</v>
      </c>
      <c r="AC11" s="22">
        <f t="shared" si="10"/>
        <v>1</v>
      </c>
      <c r="AD11" s="22">
        <f t="shared" si="11"/>
        <v>1</v>
      </c>
      <c r="AE11" s="59"/>
      <c r="AF11" s="4" t="s">
        <v>2712</v>
      </c>
      <c r="AG11" s="4" t="s">
        <v>50</v>
      </c>
      <c r="AH11" s="4"/>
      <c r="AI11" s="487"/>
      <c r="AK11" s="308" t="b">
        <f t="shared" si="12"/>
        <v>0</v>
      </c>
    </row>
    <row r="12" s="451" customFormat="1" ht="24" hidden="1" spans="1:37">
      <c r="A12" s="59">
        <v>10</v>
      </c>
      <c r="B12" s="464" t="s">
        <v>34</v>
      </c>
      <c r="C12" s="466" t="s">
        <v>228</v>
      </c>
      <c r="D12" s="402" t="s">
        <v>2713</v>
      </c>
      <c r="E12" s="58" t="s">
        <v>108</v>
      </c>
      <c r="F12" s="464" t="s">
        <v>2681</v>
      </c>
      <c r="G12" s="8">
        <v>45046</v>
      </c>
      <c r="H12" s="8">
        <v>44935</v>
      </c>
      <c r="I12" s="10" t="s">
        <v>231</v>
      </c>
      <c r="J12" s="58" t="s">
        <v>2682</v>
      </c>
      <c r="K12" s="58" t="s">
        <v>43</v>
      </c>
      <c r="L12" s="58" t="s">
        <v>305</v>
      </c>
      <c r="M12" s="59" t="s">
        <v>307</v>
      </c>
      <c r="N12" s="4" t="s">
        <v>2714</v>
      </c>
      <c r="O12" s="4" t="s">
        <v>2715</v>
      </c>
      <c r="P12" s="477">
        <v>39</v>
      </c>
      <c r="Q12" s="15">
        <f t="shared" si="0"/>
        <v>39</v>
      </c>
      <c r="R12" s="15">
        <f t="shared" si="1"/>
        <v>39</v>
      </c>
      <c r="S12" s="22">
        <f t="shared" si="2"/>
        <v>1</v>
      </c>
      <c r="T12" s="22">
        <f t="shared" si="3"/>
        <v>1</v>
      </c>
      <c r="U12" s="477">
        <v>24</v>
      </c>
      <c r="V12" s="15">
        <f t="shared" si="4"/>
        <v>24</v>
      </c>
      <c r="W12" s="15">
        <f t="shared" si="5"/>
        <v>24</v>
      </c>
      <c r="X12" s="22">
        <f t="shared" si="6"/>
        <v>1</v>
      </c>
      <c r="Y12" s="22">
        <f t="shared" ref="Y12:Y19" si="13">IFERROR(W12/V12,"")</f>
        <v>1</v>
      </c>
      <c r="Z12" s="477">
        <v>12</v>
      </c>
      <c r="AA12" s="15">
        <f t="shared" si="8"/>
        <v>12</v>
      </c>
      <c r="AB12" s="347">
        <f t="shared" si="9"/>
        <v>12</v>
      </c>
      <c r="AC12" s="22">
        <f t="shared" si="10"/>
        <v>1</v>
      </c>
      <c r="AD12" s="22">
        <f t="shared" si="11"/>
        <v>1</v>
      </c>
      <c r="AE12" s="59"/>
      <c r="AF12" s="4" t="s">
        <v>2716</v>
      </c>
      <c r="AG12" s="4" t="s">
        <v>50</v>
      </c>
      <c r="AH12" s="4"/>
      <c r="AI12" s="487"/>
      <c r="AK12" s="308" t="b">
        <f t="shared" si="12"/>
        <v>0</v>
      </c>
    </row>
    <row r="13" s="451" customFormat="1" ht="24" hidden="1" spans="1:37">
      <c r="A13" s="59">
        <v>11</v>
      </c>
      <c r="B13" s="464" t="s">
        <v>34</v>
      </c>
      <c r="C13" s="466" t="s">
        <v>82</v>
      </c>
      <c r="D13" s="59" t="s">
        <v>163</v>
      </c>
      <c r="E13" s="467" t="s">
        <v>2706</v>
      </c>
      <c r="F13" s="464" t="s">
        <v>2681</v>
      </c>
      <c r="G13" s="8">
        <v>45169</v>
      </c>
      <c r="H13" s="8">
        <v>44936</v>
      </c>
      <c r="I13" s="474" t="s">
        <v>97</v>
      </c>
      <c r="J13" s="58" t="s">
        <v>2682</v>
      </c>
      <c r="K13" s="58" t="s">
        <v>43</v>
      </c>
      <c r="L13" s="58" t="s">
        <v>305</v>
      </c>
      <c r="M13" s="59" t="s">
        <v>307</v>
      </c>
      <c r="N13" s="4" t="s">
        <v>2717</v>
      </c>
      <c r="O13" s="4" t="s">
        <v>2718</v>
      </c>
      <c r="P13" s="477">
        <v>3</v>
      </c>
      <c r="Q13" s="15">
        <f t="shared" si="0"/>
        <v>3</v>
      </c>
      <c r="R13" s="15">
        <f t="shared" si="1"/>
        <v>3</v>
      </c>
      <c r="S13" s="22">
        <f t="shared" si="2"/>
        <v>1</v>
      </c>
      <c r="T13" s="22">
        <f t="shared" si="3"/>
        <v>1</v>
      </c>
      <c r="U13" s="477">
        <v>0</v>
      </c>
      <c r="V13" s="15">
        <f t="shared" si="4"/>
        <v>0</v>
      </c>
      <c r="W13" s="15">
        <f t="shared" si="5"/>
        <v>0</v>
      </c>
      <c r="X13" s="482" t="str">
        <f>IFERROR(IF(V13/U13&gt;0,V13/U13,""),"计划数为0")</f>
        <v>计划数为0</v>
      </c>
      <c r="Y13" s="22" t="str">
        <f t="shared" si="13"/>
        <v/>
      </c>
      <c r="Z13" s="477">
        <v>0</v>
      </c>
      <c r="AA13" s="15">
        <f t="shared" si="8"/>
        <v>0</v>
      </c>
      <c r="AB13" s="347">
        <f t="shared" si="9"/>
        <v>0</v>
      </c>
      <c r="AC13" s="482" t="str">
        <f>IFERROR(IF(AA13/Z13&gt;0,AA13/Z13,""),"计划数为0")</f>
        <v>计划数为0</v>
      </c>
      <c r="AD13" s="482" t="str">
        <f t="shared" ref="AD4:AD35" si="14">IFERROR(AB13/AA13,"")</f>
        <v/>
      </c>
      <c r="AE13" s="59"/>
      <c r="AF13" s="4" t="s">
        <v>2719</v>
      </c>
      <c r="AG13" s="4" t="s">
        <v>50</v>
      </c>
      <c r="AH13" s="4"/>
      <c r="AI13" s="487"/>
      <c r="AK13" s="308" t="b">
        <f t="shared" si="12"/>
        <v>0</v>
      </c>
    </row>
    <row r="14" s="451" customFormat="1" ht="24" hidden="1" spans="1:37">
      <c r="A14" s="59">
        <v>12</v>
      </c>
      <c r="B14" s="464" t="s">
        <v>34</v>
      </c>
      <c r="C14" s="466" t="s">
        <v>228</v>
      </c>
      <c r="D14" s="59" t="s">
        <v>573</v>
      </c>
      <c r="E14" s="173" t="s">
        <v>337</v>
      </c>
      <c r="F14" s="464" t="s">
        <v>2681</v>
      </c>
      <c r="G14" s="8">
        <v>45199</v>
      </c>
      <c r="H14" s="8">
        <v>44937</v>
      </c>
      <c r="I14" s="10" t="s">
        <v>54</v>
      </c>
      <c r="J14" s="58" t="s">
        <v>2682</v>
      </c>
      <c r="K14" s="58" t="s">
        <v>43</v>
      </c>
      <c r="L14" s="58" t="s">
        <v>305</v>
      </c>
      <c r="M14" s="59" t="s">
        <v>307</v>
      </c>
      <c r="N14" s="4" t="s">
        <v>2720</v>
      </c>
      <c r="O14" s="4" t="s">
        <v>2721</v>
      </c>
      <c r="P14" s="477">
        <v>9</v>
      </c>
      <c r="Q14" s="15">
        <f t="shared" si="0"/>
        <v>9</v>
      </c>
      <c r="R14" s="15">
        <f t="shared" si="1"/>
        <v>9</v>
      </c>
      <c r="S14" s="22">
        <f t="shared" si="2"/>
        <v>1</v>
      </c>
      <c r="T14" s="22">
        <f t="shared" si="3"/>
        <v>1</v>
      </c>
      <c r="U14" s="477">
        <v>36</v>
      </c>
      <c r="V14" s="15">
        <f t="shared" si="4"/>
        <v>36</v>
      </c>
      <c r="W14" s="15">
        <f t="shared" si="5"/>
        <v>36</v>
      </c>
      <c r="X14" s="22">
        <f t="shared" ref="X14:X19" si="15">IFERROR(IF(V14/U14&gt;0,V14/U14,""),"")</f>
        <v>1</v>
      </c>
      <c r="Y14" s="22">
        <f t="shared" si="13"/>
        <v>1</v>
      </c>
      <c r="Z14" s="477">
        <v>11</v>
      </c>
      <c r="AA14" s="15">
        <f t="shared" si="8"/>
        <v>11</v>
      </c>
      <c r="AB14" s="347">
        <f t="shared" si="9"/>
        <v>11</v>
      </c>
      <c r="AC14" s="22">
        <f t="shared" ref="AC14:AC16" si="16">IFERROR(IF(AA14/Z14&gt;0,AA14/Z14,""),"")</f>
        <v>1</v>
      </c>
      <c r="AD14" s="22">
        <f t="shared" si="14"/>
        <v>1</v>
      </c>
      <c r="AE14" s="59"/>
      <c r="AF14" s="4" t="s">
        <v>2722</v>
      </c>
      <c r="AG14" s="4" t="s">
        <v>50</v>
      </c>
      <c r="AH14" s="4"/>
      <c r="AI14" s="487"/>
      <c r="AK14" s="308" t="b">
        <f t="shared" si="12"/>
        <v>0</v>
      </c>
    </row>
    <row r="15" s="451" customFormat="1" ht="24" hidden="1" spans="1:37">
      <c r="A15" s="59">
        <v>13</v>
      </c>
      <c r="B15" s="464" t="s">
        <v>34</v>
      </c>
      <c r="C15" s="466" t="s">
        <v>228</v>
      </c>
      <c r="D15" s="59" t="s">
        <v>2723</v>
      </c>
      <c r="E15" s="58" t="s">
        <v>258</v>
      </c>
      <c r="F15" s="464" t="s">
        <v>2681</v>
      </c>
      <c r="G15" s="8">
        <v>45077</v>
      </c>
      <c r="H15" s="8">
        <v>44927</v>
      </c>
      <c r="I15" s="10" t="s">
        <v>304</v>
      </c>
      <c r="J15" s="58" t="s">
        <v>2682</v>
      </c>
      <c r="K15" s="58" t="s">
        <v>43</v>
      </c>
      <c r="L15" s="58" t="s">
        <v>305</v>
      </c>
      <c r="M15" s="59" t="s">
        <v>307</v>
      </c>
      <c r="N15" s="4" t="s">
        <v>2724</v>
      </c>
      <c r="O15" s="4" t="s">
        <v>2725</v>
      </c>
      <c r="P15" s="477">
        <v>18</v>
      </c>
      <c r="Q15" s="15">
        <f t="shared" si="0"/>
        <v>18</v>
      </c>
      <c r="R15" s="15">
        <f t="shared" si="1"/>
        <v>18</v>
      </c>
      <c r="S15" s="22">
        <f t="shared" si="2"/>
        <v>1</v>
      </c>
      <c r="T15" s="22">
        <f t="shared" si="3"/>
        <v>1</v>
      </c>
      <c r="U15" s="477">
        <v>15</v>
      </c>
      <c r="V15" s="15">
        <f t="shared" si="4"/>
        <v>15</v>
      </c>
      <c r="W15" s="15">
        <f t="shared" si="5"/>
        <v>15</v>
      </c>
      <c r="X15" s="22">
        <f t="shared" si="15"/>
        <v>1</v>
      </c>
      <c r="Y15" s="22">
        <f t="shared" si="13"/>
        <v>1</v>
      </c>
      <c r="Z15" s="477">
        <v>5</v>
      </c>
      <c r="AA15" s="15">
        <f t="shared" si="8"/>
        <v>5</v>
      </c>
      <c r="AB15" s="347">
        <f t="shared" si="9"/>
        <v>5</v>
      </c>
      <c r="AC15" s="22">
        <f t="shared" si="16"/>
        <v>1</v>
      </c>
      <c r="AD15" s="22">
        <f t="shared" si="14"/>
        <v>1</v>
      </c>
      <c r="AE15" s="59" t="s">
        <v>2726</v>
      </c>
      <c r="AF15" s="4" t="s">
        <v>2727</v>
      </c>
      <c r="AG15" s="4" t="s">
        <v>50</v>
      </c>
      <c r="AH15" s="4"/>
      <c r="AI15" s="487"/>
      <c r="AK15" s="308" t="b">
        <f t="shared" si="12"/>
        <v>0</v>
      </c>
    </row>
    <row r="16" s="451" customFormat="1" ht="24" hidden="1" spans="1:37">
      <c r="A16" s="59">
        <v>14</v>
      </c>
      <c r="B16" s="464" t="s">
        <v>34</v>
      </c>
      <c r="C16" s="466" t="s">
        <v>228</v>
      </c>
      <c r="D16" s="59" t="s">
        <v>951</v>
      </c>
      <c r="E16" s="467" t="s">
        <v>2706</v>
      </c>
      <c r="F16" s="464" t="s">
        <v>2681</v>
      </c>
      <c r="G16" s="8">
        <v>45169</v>
      </c>
      <c r="H16" s="8">
        <v>44927</v>
      </c>
      <c r="I16" s="10" t="s">
        <v>97</v>
      </c>
      <c r="J16" s="58" t="s">
        <v>2682</v>
      </c>
      <c r="K16" s="58" t="s">
        <v>43</v>
      </c>
      <c r="L16" s="58" t="s">
        <v>305</v>
      </c>
      <c r="M16" s="59" t="s">
        <v>307</v>
      </c>
      <c r="N16" s="4" t="s">
        <v>2728</v>
      </c>
      <c r="O16" s="4" t="s">
        <v>2729</v>
      </c>
      <c r="P16" s="477">
        <v>27</v>
      </c>
      <c r="Q16" s="15">
        <f t="shared" si="0"/>
        <v>27</v>
      </c>
      <c r="R16" s="15">
        <f t="shared" si="1"/>
        <v>27</v>
      </c>
      <c r="S16" s="22">
        <f t="shared" si="2"/>
        <v>1</v>
      </c>
      <c r="T16" s="22">
        <f t="shared" si="3"/>
        <v>1</v>
      </c>
      <c r="U16" s="477">
        <v>21</v>
      </c>
      <c r="V16" s="15">
        <f t="shared" si="4"/>
        <v>21</v>
      </c>
      <c r="W16" s="15">
        <f t="shared" si="5"/>
        <v>21</v>
      </c>
      <c r="X16" s="22">
        <f t="shared" si="15"/>
        <v>1</v>
      </c>
      <c r="Y16" s="22">
        <f t="shared" si="13"/>
        <v>1</v>
      </c>
      <c r="Z16" s="477">
        <v>8</v>
      </c>
      <c r="AA16" s="15">
        <f t="shared" si="8"/>
        <v>8</v>
      </c>
      <c r="AB16" s="347">
        <f t="shared" si="9"/>
        <v>8</v>
      </c>
      <c r="AC16" s="22">
        <f t="shared" si="16"/>
        <v>1</v>
      </c>
      <c r="AD16" s="22">
        <f t="shared" si="14"/>
        <v>1</v>
      </c>
      <c r="AE16" s="59"/>
      <c r="AF16" s="4" t="s">
        <v>2730</v>
      </c>
      <c r="AG16" s="4" t="s">
        <v>50</v>
      </c>
      <c r="AH16" s="4"/>
      <c r="AI16" s="487"/>
      <c r="AK16" s="308" t="b">
        <f t="shared" si="12"/>
        <v>0</v>
      </c>
    </row>
    <row r="17" s="451" customFormat="1" ht="24" hidden="1" spans="1:37">
      <c r="A17" s="59">
        <v>15</v>
      </c>
      <c r="B17" s="464" t="s">
        <v>34</v>
      </c>
      <c r="C17" s="58" t="s">
        <v>82</v>
      </c>
      <c r="D17" s="59" t="s">
        <v>456</v>
      </c>
      <c r="E17" s="7" t="s">
        <v>37</v>
      </c>
      <c r="F17" s="464" t="s">
        <v>2681</v>
      </c>
      <c r="G17" s="8">
        <v>45169</v>
      </c>
      <c r="H17" s="8">
        <v>44927</v>
      </c>
      <c r="I17" s="10" t="s">
        <v>231</v>
      </c>
      <c r="J17" s="58" t="s">
        <v>2682</v>
      </c>
      <c r="K17" s="58" t="s">
        <v>43</v>
      </c>
      <c r="L17" s="58" t="s">
        <v>305</v>
      </c>
      <c r="M17" s="59" t="s">
        <v>307</v>
      </c>
      <c r="N17" s="4" t="s">
        <v>2731</v>
      </c>
      <c r="O17" s="4" t="s">
        <v>2732</v>
      </c>
      <c r="P17" s="477">
        <v>6</v>
      </c>
      <c r="Q17" s="15">
        <f t="shared" si="0"/>
        <v>6</v>
      </c>
      <c r="R17" s="15">
        <f t="shared" si="1"/>
        <v>6</v>
      </c>
      <c r="S17" s="22">
        <f t="shared" si="2"/>
        <v>1</v>
      </c>
      <c r="T17" s="22">
        <f t="shared" si="3"/>
        <v>1</v>
      </c>
      <c r="U17" s="477">
        <v>0</v>
      </c>
      <c r="V17" s="15">
        <f t="shared" si="4"/>
        <v>0</v>
      </c>
      <c r="W17" s="15">
        <f t="shared" si="5"/>
        <v>0</v>
      </c>
      <c r="X17" s="482" t="str">
        <f>IFERROR(IF(V17/U17&gt;0,V17/U17,""),"计划数为0")</f>
        <v>计划数为0</v>
      </c>
      <c r="Y17" s="482" t="str">
        <f t="shared" si="13"/>
        <v/>
      </c>
      <c r="Z17" s="477">
        <v>0</v>
      </c>
      <c r="AA17" s="15">
        <f t="shared" si="8"/>
        <v>0</v>
      </c>
      <c r="AB17" s="347">
        <f t="shared" si="9"/>
        <v>0</v>
      </c>
      <c r="AC17" s="482" t="str">
        <f>IFERROR(IF(AA17/Z17&gt;0,AA17/Z17,""),"计划数为0")</f>
        <v>计划数为0</v>
      </c>
      <c r="AD17" s="482" t="str">
        <f t="shared" si="14"/>
        <v/>
      </c>
      <c r="AE17" s="59" t="s">
        <v>2733</v>
      </c>
      <c r="AF17" s="4" t="s">
        <v>2734</v>
      </c>
      <c r="AG17" s="4" t="s">
        <v>50</v>
      </c>
      <c r="AH17" s="4"/>
      <c r="AI17" s="487"/>
      <c r="AK17" s="308" t="b">
        <f t="shared" si="12"/>
        <v>0</v>
      </c>
    </row>
    <row r="18" s="451" customFormat="1" ht="24" hidden="1" spans="1:37">
      <c r="A18" s="59">
        <v>16</v>
      </c>
      <c r="B18" s="401" t="s">
        <v>34</v>
      </c>
      <c r="C18" s="403" t="s">
        <v>228</v>
      </c>
      <c r="D18" s="404" t="s">
        <v>2735</v>
      </c>
      <c r="E18" s="191" t="s">
        <v>337</v>
      </c>
      <c r="F18" s="464" t="s">
        <v>2681</v>
      </c>
      <c r="G18" s="399">
        <v>45050</v>
      </c>
      <c r="H18" s="399">
        <v>44930</v>
      </c>
      <c r="I18" s="474" t="s">
        <v>304</v>
      </c>
      <c r="J18" s="393" t="s">
        <v>2682</v>
      </c>
      <c r="K18" s="58" t="s">
        <v>43</v>
      </c>
      <c r="L18" s="58" t="s">
        <v>305</v>
      </c>
      <c r="M18" s="59" t="s">
        <v>307</v>
      </c>
      <c r="N18" s="4" t="s">
        <v>2736</v>
      </c>
      <c r="O18" s="4" t="s">
        <v>2737</v>
      </c>
      <c r="P18" s="477">
        <v>3</v>
      </c>
      <c r="Q18" s="15">
        <f t="shared" si="0"/>
        <v>3</v>
      </c>
      <c r="R18" s="15">
        <f t="shared" si="1"/>
        <v>3</v>
      </c>
      <c r="S18" s="22">
        <f t="shared" si="2"/>
        <v>1</v>
      </c>
      <c r="T18" s="22">
        <f t="shared" si="3"/>
        <v>1</v>
      </c>
      <c r="U18" s="477">
        <v>0</v>
      </c>
      <c r="V18" s="15">
        <f t="shared" si="4"/>
        <v>0</v>
      </c>
      <c r="W18" s="15">
        <f t="shared" si="5"/>
        <v>0</v>
      </c>
      <c r="X18" s="482" t="str">
        <f>IFERROR(IF(V18/U18&gt;0,V18/U18,""),"计划数为0")</f>
        <v>计划数为0</v>
      </c>
      <c r="Y18" s="482" t="str">
        <f t="shared" si="13"/>
        <v/>
      </c>
      <c r="Z18" s="477">
        <v>0</v>
      </c>
      <c r="AA18" s="15">
        <f t="shared" si="8"/>
        <v>0</v>
      </c>
      <c r="AB18" s="347">
        <f t="shared" si="9"/>
        <v>0</v>
      </c>
      <c r="AC18" s="482" t="str">
        <f>IFERROR(IF(AA18/Z18&gt;0,AA18/Z18,""),"计划数为0")</f>
        <v>计划数为0</v>
      </c>
      <c r="AD18" s="482" t="str">
        <f t="shared" si="14"/>
        <v/>
      </c>
      <c r="AE18" s="59"/>
      <c r="AF18" s="4" t="s">
        <v>2738</v>
      </c>
      <c r="AG18" s="4" t="s">
        <v>50</v>
      </c>
      <c r="AH18" s="4"/>
      <c r="AI18" s="487"/>
      <c r="AK18" s="308" t="b">
        <f t="shared" si="12"/>
        <v>0</v>
      </c>
    </row>
    <row r="19" s="451" customFormat="1" ht="24" hidden="1" spans="1:37">
      <c r="A19" s="59">
        <v>17</v>
      </c>
      <c r="B19" s="401" t="s">
        <v>34</v>
      </c>
      <c r="C19" s="10" t="s">
        <v>228</v>
      </c>
      <c r="D19" s="468" t="s">
        <v>2739</v>
      </c>
      <c r="E19" s="58" t="s">
        <v>258</v>
      </c>
      <c r="F19" s="10" t="s">
        <v>2681</v>
      </c>
      <c r="G19" s="469">
        <v>44926</v>
      </c>
      <c r="H19" s="8">
        <v>44927</v>
      </c>
      <c r="I19" s="10" t="s">
        <v>231</v>
      </c>
      <c r="J19" s="393" t="s">
        <v>2682</v>
      </c>
      <c r="K19" s="58" t="s">
        <v>43</v>
      </c>
      <c r="L19" s="58" t="s">
        <v>305</v>
      </c>
      <c r="M19" s="59" t="s">
        <v>307</v>
      </c>
      <c r="N19" s="4" t="s">
        <v>2740</v>
      </c>
      <c r="O19" s="4" t="s">
        <v>2741</v>
      </c>
      <c r="P19" s="478">
        <v>21</v>
      </c>
      <c r="Q19" s="15">
        <f t="shared" si="0"/>
        <v>21</v>
      </c>
      <c r="R19" s="15">
        <f t="shared" si="1"/>
        <v>21</v>
      </c>
      <c r="S19" s="22">
        <f t="shared" si="2"/>
        <v>1</v>
      </c>
      <c r="T19" s="22">
        <f t="shared" si="3"/>
        <v>1</v>
      </c>
      <c r="U19" s="478">
        <v>15</v>
      </c>
      <c r="V19" s="15">
        <f t="shared" ref="V19:V35" si="17">IF(OR(O19=0,O19="无"),"",U19)</f>
        <v>15</v>
      </c>
      <c r="W19" s="15">
        <f t="shared" ref="W19:W35" si="18">V19</f>
        <v>15</v>
      </c>
      <c r="X19" s="22">
        <f t="shared" si="15"/>
        <v>1</v>
      </c>
      <c r="Y19" s="22">
        <f t="shared" si="13"/>
        <v>1</v>
      </c>
      <c r="Z19" s="478">
        <v>6</v>
      </c>
      <c r="AA19" s="15">
        <f t="shared" si="8"/>
        <v>6</v>
      </c>
      <c r="AB19" s="347">
        <f t="shared" si="9"/>
        <v>6</v>
      </c>
      <c r="AC19" s="22">
        <f>IFERROR(IF(AA19/Z19&gt;0,AA19/Z19,""),"")</f>
        <v>1</v>
      </c>
      <c r="AD19" s="22">
        <f t="shared" si="14"/>
        <v>1</v>
      </c>
      <c r="AE19" s="59" t="s">
        <v>2697</v>
      </c>
      <c r="AF19" s="4" t="s">
        <v>2742</v>
      </c>
      <c r="AG19" s="4" t="s">
        <v>50</v>
      </c>
      <c r="AH19" s="4"/>
      <c r="AI19" s="487"/>
      <c r="AK19" s="308" t="b">
        <f t="shared" si="12"/>
        <v>0</v>
      </c>
    </row>
    <row r="20" s="452" customFormat="1" ht="24" hidden="1" spans="1:37">
      <c r="A20" s="59">
        <v>18</v>
      </c>
      <c r="B20" s="401" t="s">
        <v>34</v>
      </c>
      <c r="C20" s="10" t="s">
        <v>228</v>
      </c>
      <c r="D20" s="412" t="s">
        <v>2743</v>
      </c>
      <c r="E20" s="58" t="s">
        <v>337</v>
      </c>
      <c r="F20" s="10" t="s">
        <v>2681</v>
      </c>
      <c r="G20" s="8">
        <v>45077</v>
      </c>
      <c r="H20" s="78">
        <v>44927</v>
      </c>
      <c r="I20" s="10" t="s">
        <v>304</v>
      </c>
      <c r="J20" s="412" t="s">
        <v>2682</v>
      </c>
      <c r="K20" s="58" t="s">
        <v>43</v>
      </c>
      <c r="L20" s="58" t="s">
        <v>305</v>
      </c>
      <c r="M20" s="59" t="s">
        <v>307</v>
      </c>
      <c r="N20" s="4" t="s">
        <v>2744</v>
      </c>
      <c r="O20" s="4" t="s">
        <v>2745</v>
      </c>
      <c r="P20" s="477">
        <v>3</v>
      </c>
      <c r="Q20" s="15">
        <f t="shared" si="0"/>
        <v>3</v>
      </c>
      <c r="R20" s="15">
        <f t="shared" si="1"/>
        <v>3</v>
      </c>
      <c r="S20" s="22">
        <f t="shared" si="2"/>
        <v>1</v>
      </c>
      <c r="T20" s="22">
        <f t="shared" si="3"/>
        <v>1</v>
      </c>
      <c r="U20" s="477">
        <v>3</v>
      </c>
      <c r="V20" s="15">
        <f t="shared" si="17"/>
        <v>3</v>
      </c>
      <c r="W20" s="15">
        <f t="shared" si="18"/>
        <v>3</v>
      </c>
      <c r="X20" s="22">
        <f t="shared" ref="X20:X35" si="19">IFERROR(IF(V20/U20&gt;0,V20/U20,""),"")</f>
        <v>1</v>
      </c>
      <c r="Y20" s="22">
        <f t="shared" ref="Y20:Y35" si="20">IFERROR(W20/V20,"")</f>
        <v>1</v>
      </c>
      <c r="Z20" s="477">
        <v>0</v>
      </c>
      <c r="AA20" s="15">
        <f t="shared" ref="AA20:AA35" si="21">IF(OR(O20=0,O20="无"),"",Z20)</f>
        <v>0</v>
      </c>
      <c r="AB20" s="347">
        <f t="shared" ref="AB20:AB35" si="22">AA20</f>
        <v>0</v>
      </c>
      <c r="AC20" s="482" t="str">
        <f t="shared" ref="AC20:AC27" si="23">IFERROR(IF(AA20/Z20&gt;0,AA20/Z20,""),"计划数为0")</f>
        <v>计划数为0</v>
      </c>
      <c r="AD20" s="482" t="str">
        <f t="shared" si="14"/>
        <v/>
      </c>
      <c r="AE20" s="485"/>
      <c r="AF20" s="4" t="s">
        <v>2746</v>
      </c>
      <c r="AG20" s="4" t="s">
        <v>50</v>
      </c>
      <c r="AH20" s="4"/>
      <c r="AI20" s="487"/>
      <c r="AK20" s="308" t="b">
        <f t="shared" si="12"/>
        <v>0</v>
      </c>
    </row>
    <row r="21" s="452" customFormat="1" ht="24" hidden="1" spans="1:37">
      <c r="A21" s="59">
        <v>19</v>
      </c>
      <c r="B21" s="401" t="s">
        <v>34</v>
      </c>
      <c r="C21" s="10" t="s">
        <v>228</v>
      </c>
      <c r="D21" s="412" t="s">
        <v>482</v>
      </c>
      <c r="E21" s="58" t="s">
        <v>37</v>
      </c>
      <c r="F21" s="10" t="s">
        <v>2681</v>
      </c>
      <c r="G21" s="8">
        <v>45077</v>
      </c>
      <c r="H21" s="78">
        <v>44927</v>
      </c>
      <c r="I21" s="10" t="s">
        <v>304</v>
      </c>
      <c r="J21" s="412" t="s">
        <v>2682</v>
      </c>
      <c r="K21" s="58" t="s">
        <v>43</v>
      </c>
      <c r="L21" s="58" t="s">
        <v>305</v>
      </c>
      <c r="M21" s="59" t="s">
        <v>307</v>
      </c>
      <c r="N21" s="4" t="s">
        <v>2747</v>
      </c>
      <c r="O21" s="4" t="s">
        <v>2748</v>
      </c>
      <c r="P21" s="477">
        <v>3</v>
      </c>
      <c r="Q21" s="15">
        <f t="shared" si="0"/>
        <v>3</v>
      </c>
      <c r="R21" s="15">
        <f t="shared" si="1"/>
        <v>3</v>
      </c>
      <c r="S21" s="22">
        <f t="shared" si="2"/>
        <v>1</v>
      </c>
      <c r="T21" s="22">
        <f t="shared" si="3"/>
        <v>1</v>
      </c>
      <c r="U21" s="477">
        <v>3</v>
      </c>
      <c r="V21" s="15">
        <f t="shared" si="17"/>
        <v>3</v>
      </c>
      <c r="W21" s="15">
        <f t="shared" si="18"/>
        <v>3</v>
      </c>
      <c r="X21" s="22">
        <f t="shared" si="19"/>
        <v>1</v>
      </c>
      <c r="Y21" s="22">
        <f t="shared" si="20"/>
        <v>1</v>
      </c>
      <c r="Z21" s="477">
        <v>0</v>
      </c>
      <c r="AA21" s="15">
        <f t="shared" si="21"/>
        <v>0</v>
      </c>
      <c r="AB21" s="347">
        <f t="shared" si="22"/>
        <v>0</v>
      </c>
      <c r="AC21" s="482" t="str">
        <f t="shared" si="23"/>
        <v>计划数为0</v>
      </c>
      <c r="AD21" s="482" t="str">
        <f t="shared" si="14"/>
        <v/>
      </c>
      <c r="AE21" s="271"/>
      <c r="AF21" s="4" t="s">
        <v>2749</v>
      </c>
      <c r="AG21" s="4" t="s">
        <v>50</v>
      </c>
      <c r="AH21" s="4"/>
      <c r="AI21" s="487"/>
      <c r="AK21" s="308" t="b">
        <f t="shared" si="12"/>
        <v>0</v>
      </c>
    </row>
    <row r="22" s="452" customFormat="1" ht="24" hidden="1" spans="1:37">
      <c r="A22" s="59">
        <v>20</v>
      </c>
      <c r="B22" s="401" t="s">
        <v>34</v>
      </c>
      <c r="C22" s="10" t="s">
        <v>228</v>
      </c>
      <c r="D22" s="412" t="s">
        <v>469</v>
      </c>
      <c r="E22" s="58" t="s">
        <v>37</v>
      </c>
      <c r="F22" s="10" t="s">
        <v>2681</v>
      </c>
      <c r="G22" s="470">
        <v>45443</v>
      </c>
      <c r="H22" s="78">
        <v>44927</v>
      </c>
      <c r="I22" s="10" t="s">
        <v>1741</v>
      </c>
      <c r="J22" s="412" t="s">
        <v>2682</v>
      </c>
      <c r="K22" s="58" t="s">
        <v>43</v>
      </c>
      <c r="L22" s="58" t="s">
        <v>305</v>
      </c>
      <c r="M22" s="59" t="s">
        <v>307</v>
      </c>
      <c r="N22" s="4" t="str">
        <f>IFERROR(VLOOKUP("*"&amp;$D22&amp;"*",交叉互联!$A:$AS,20,FALSE),IFERROR(VLOOKUP("*"&amp;$D22&amp;"*",交叉互联!$B:$AS,19,FALSE),"无"))</f>
        <v>2023-12-14 10:25:00</v>
      </c>
      <c r="O22" s="4" t="str">
        <f>IFERROR(VLOOKUP("*"&amp;$D22&amp;"*",交叉互联!$A:$AS,21,FALSE),IFERROR(VLOOKUP("*"&amp;$D22&amp;"*",交叉互联!$B:$AS,20,FALSE),"无"))</f>
        <v>2023-12-14 15:18:00</v>
      </c>
      <c r="P22" s="477">
        <v>3</v>
      </c>
      <c r="Q22" s="15">
        <f t="shared" si="0"/>
        <v>3</v>
      </c>
      <c r="R22" s="15">
        <f t="shared" si="1"/>
        <v>3</v>
      </c>
      <c r="S22" s="22">
        <f t="shared" si="2"/>
        <v>1</v>
      </c>
      <c r="T22" s="22">
        <f t="shared" si="3"/>
        <v>1</v>
      </c>
      <c r="U22" s="477">
        <v>3</v>
      </c>
      <c r="V22" s="15">
        <f t="shared" si="17"/>
        <v>3</v>
      </c>
      <c r="W22" s="15">
        <f t="shared" si="18"/>
        <v>3</v>
      </c>
      <c r="X22" s="22">
        <f t="shared" si="19"/>
        <v>1</v>
      </c>
      <c r="Y22" s="22">
        <f t="shared" si="20"/>
        <v>1</v>
      </c>
      <c r="Z22" s="477">
        <v>0</v>
      </c>
      <c r="AA22" s="15">
        <f t="shared" si="21"/>
        <v>0</v>
      </c>
      <c r="AB22" s="347">
        <f t="shared" si="22"/>
        <v>0</v>
      </c>
      <c r="AC22" s="482" t="str">
        <f t="shared" si="23"/>
        <v>计划数为0</v>
      </c>
      <c r="AD22" s="482" t="str">
        <f t="shared" si="14"/>
        <v/>
      </c>
      <c r="AE22" s="271"/>
      <c r="AF22" s="4" t="str">
        <f>IFERROR(VLOOKUP("*"&amp;$D22&amp;"*",交叉互联!$A:$AS,5,FALSE),IFERROR(VLOOKUP("*"&amp;$D22&amp;"*",交叉互联!$B:$AS,4,FALSE),"无"))</f>
        <v>SCWH0301231123009335</v>
      </c>
      <c r="AG22" s="4" t="str">
        <f>IFERROR(VLOOKUP("*"&amp;$D22&amp;"*",交叉互联!$A:$AS,3,FALSE),IFERROR(VLOOKUP("*"&amp;$D22&amp;"*",交叉互联!$B:$AS,2,FALSE),"无"))</f>
        <v>已完成</v>
      </c>
      <c r="AH22" s="4"/>
      <c r="AI22" s="488"/>
      <c r="AK22" s="308" t="b">
        <f t="shared" si="12"/>
        <v>0</v>
      </c>
    </row>
    <row r="23" s="452" customFormat="1" ht="12" spans="1:37">
      <c r="A23" s="59">
        <v>21</v>
      </c>
      <c r="B23" s="401" t="s">
        <v>34</v>
      </c>
      <c r="C23" s="10" t="s">
        <v>228</v>
      </c>
      <c r="D23" s="412" t="s">
        <v>2750</v>
      </c>
      <c r="E23" s="467" t="s">
        <v>2706</v>
      </c>
      <c r="F23" s="10" t="s">
        <v>2681</v>
      </c>
      <c r="G23" s="470">
        <v>45412</v>
      </c>
      <c r="H23" s="78">
        <v>44927</v>
      </c>
      <c r="I23" s="10" t="s">
        <v>1741</v>
      </c>
      <c r="J23" s="412" t="s">
        <v>2682</v>
      </c>
      <c r="K23" s="58" t="s">
        <v>43</v>
      </c>
      <c r="L23" s="58" t="s">
        <v>305</v>
      </c>
      <c r="M23" s="59" t="s">
        <v>307</v>
      </c>
      <c r="N23" s="4" t="str">
        <f>IFERROR(VLOOKUP("*"&amp;$D23&amp;"*",交叉互联!$A:$AS,20,FALSE),IFERROR(VLOOKUP("*"&amp;$D23&amp;"*",交叉互联!$B:$AS,19,FALSE),"无"))</f>
        <v>无</v>
      </c>
      <c r="O23" s="4" t="str">
        <f>IFERROR(VLOOKUP("*"&amp;$D23&amp;"*",交叉互联!$A:$AS,21,FALSE),IFERROR(VLOOKUP("*"&amp;$D23&amp;"*",交叉互联!$B:$AS,20,FALSE),"无"))</f>
        <v>无</v>
      </c>
      <c r="P23" s="477">
        <v>3</v>
      </c>
      <c r="Q23" s="15" t="str">
        <f t="shared" si="0"/>
        <v/>
      </c>
      <c r="R23" s="15" t="str">
        <f t="shared" si="1"/>
        <v/>
      </c>
      <c r="S23" s="22" t="str">
        <f t="shared" si="2"/>
        <v/>
      </c>
      <c r="T23" s="22" t="str">
        <f t="shared" si="3"/>
        <v/>
      </c>
      <c r="U23" s="477">
        <v>3</v>
      </c>
      <c r="V23" s="15" t="str">
        <f t="shared" si="17"/>
        <v/>
      </c>
      <c r="W23" s="15" t="str">
        <f t="shared" si="18"/>
        <v/>
      </c>
      <c r="X23" s="22" t="str">
        <f t="shared" si="19"/>
        <v/>
      </c>
      <c r="Y23" s="22" t="str">
        <f t="shared" si="20"/>
        <v/>
      </c>
      <c r="Z23" s="477">
        <v>0</v>
      </c>
      <c r="AA23" s="15" t="str">
        <f t="shared" si="21"/>
        <v/>
      </c>
      <c r="AB23" s="347" t="str">
        <f t="shared" si="22"/>
        <v/>
      </c>
      <c r="AC23" s="482" t="str">
        <f t="shared" si="23"/>
        <v>计划数为0</v>
      </c>
      <c r="AD23" s="482" t="str">
        <f t="shared" si="14"/>
        <v/>
      </c>
      <c r="AE23" s="271"/>
      <c r="AF23" s="4" t="str">
        <f>IFERROR(VLOOKUP("*"&amp;$D23&amp;"*",交叉互联!$A:$AS,5,FALSE),IFERROR(VLOOKUP("*"&amp;$D23&amp;"*",交叉互联!$B:$AS,4,FALSE),"无"))</f>
        <v>无</v>
      </c>
      <c r="AG23" s="4" t="str">
        <f>IFERROR(VLOOKUP("*"&amp;$D23&amp;"*",交叉互联!$A:$AS,3,FALSE),IFERROR(VLOOKUP("*"&amp;$D23&amp;"*",交叉互联!$B:$AS,2,FALSE),"无"))</f>
        <v>无</v>
      </c>
      <c r="AH23" s="4"/>
      <c r="AI23" s="488"/>
      <c r="AK23" s="308" t="b">
        <f t="shared" si="12"/>
        <v>0</v>
      </c>
    </row>
    <row r="24" s="452" customFormat="1" ht="24" spans="1:37">
      <c r="A24" s="59">
        <v>22</v>
      </c>
      <c r="B24" s="401" t="s">
        <v>34</v>
      </c>
      <c r="C24" s="10" t="s">
        <v>228</v>
      </c>
      <c r="D24" s="412" t="s">
        <v>2751</v>
      </c>
      <c r="E24" s="58" t="s">
        <v>108</v>
      </c>
      <c r="F24" s="10" t="s">
        <v>2681</v>
      </c>
      <c r="G24" s="470">
        <v>45322</v>
      </c>
      <c r="H24" s="78">
        <v>44927</v>
      </c>
      <c r="I24" s="10" t="s">
        <v>1741</v>
      </c>
      <c r="J24" s="412" t="s">
        <v>2682</v>
      </c>
      <c r="K24" s="58" t="s">
        <v>43</v>
      </c>
      <c r="L24" s="58" t="s">
        <v>305</v>
      </c>
      <c r="M24" s="59" t="s">
        <v>307</v>
      </c>
      <c r="N24" s="4">
        <f>IFERROR(VLOOKUP("*"&amp;$D24&amp;"*",交叉互联!$A:$AS,20,FALSE),IFERROR(VLOOKUP("*"&amp;$D24&amp;"*",交叉互联!$B:$AS,19,FALSE),"无"))</f>
        <v>0</v>
      </c>
      <c r="O24" s="4">
        <f>IFERROR(VLOOKUP("*"&amp;$D24&amp;"*",交叉互联!$A:$AS,21,FALSE),IFERROR(VLOOKUP("*"&amp;$D24&amp;"*",交叉互联!$B:$AS,20,FALSE),"无"))</f>
        <v>0</v>
      </c>
      <c r="P24" s="477">
        <v>3</v>
      </c>
      <c r="Q24" s="15" t="str">
        <f t="shared" si="0"/>
        <v/>
      </c>
      <c r="R24" s="15" t="str">
        <f t="shared" si="1"/>
        <v/>
      </c>
      <c r="S24" s="22" t="str">
        <f t="shared" si="2"/>
        <v/>
      </c>
      <c r="T24" s="22" t="str">
        <f t="shared" si="3"/>
        <v/>
      </c>
      <c r="U24" s="477">
        <v>3</v>
      </c>
      <c r="V24" s="15" t="str">
        <f t="shared" si="17"/>
        <v/>
      </c>
      <c r="W24" s="15" t="str">
        <f t="shared" si="18"/>
        <v/>
      </c>
      <c r="X24" s="22" t="str">
        <f t="shared" si="19"/>
        <v/>
      </c>
      <c r="Y24" s="22" t="str">
        <f t="shared" si="20"/>
        <v/>
      </c>
      <c r="Z24" s="477">
        <v>0</v>
      </c>
      <c r="AA24" s="15" t="str">
        <f t="shared" si="21"/>
        <v/>
      </c>
      <c r="AB24" s="347" t="str">
        <f t="shared" si="22"/>
        <v/>
      </c>
      <c r="AC24" s="482" t="str">
        <f t="shared" si="23"/>
        <v>计划数为0</v>
      </c>
      <c r="AD24" s="482" t="str">
        <f t="shared" si="14"/>
        <v/>
      </c>
      <c r="AE24" s="271"/>
      <c r="AF24" s="4" t="str">
        <f>IFERROR(VLOOKUP("*"&amp;$D24&amp;"*",交叉互联!$A:$AS,5,FALSE),IFERROR(VLOOKUP("*"&amp;$D24&amp;"*",交叉互联!$B:$AS,4,FALSE),"无"))</f>
        <v>JH030120221230-020359</v>
      </c>
      <c r="AG24" s="4" t="str">
        <f>IFERROR(VLOOKUP("*"&amp;$D24&amp;"*",交叉互联!$A:$AS,3,FALSE),IFERROR(VLOOKUP("*"&amp;$D24&amp;"*",交叉互联!$B:$AS,2,FALSE),"无"))</f>
        <v>已发布(未派工)</v>
      </c>
      <c r="AH24" s="4"/>
      <c r="AI24" s="488"/>
      <c r="AK24" s="308" t="b">
        <f t="shared" si="12"/>
        <v>0</v>
      </c>
    </row>
    <row r="25" s="452" customFormat="1" ht="24" hidden="1" spans="1:37">
      <c r="A25" s="59">
        <v>23</v>
      </c>
      <c r="B25" s="401" t="s">
        <v>34</v>
      </c>
      <c r="C25" s="10" t="s">
        <v>228</v>
      </c>
      <c r="D25" s="412" t="s">
        <v>486</v>
      </c>
      <c r="E25" s="58" t="s">
        <v>37</v>
      </c>
      <c r="F25" s="10" t="s">
        <v>2681</v>
      </c>
      <c r="G25" s="8">
        <v>45382</v>
      </c>
      <c r="H25" s="78">
        <v>44927</v>
      </c>
      <c r="I25" s="10" t="s">
        <v>1741</v>
      </c>
      <c r="J25" s="412" t="s">
        <v>2682</v>
      </c>
      <c r="K25" s="58" t="s">
        <v>43</v>
      </c>
      <c r="L25" s="58" t="s">
        <v>305</v>
      </c>
      <c r="M25" s="59" t="s">
        <v>307</v>
      </c>
      <c r="N25" s="4" t="s">
        <v>2752</v>
      </c>
      <c r="O25" s="4" t="s">
        <v>2753</v>
      </c>
      <c r="P25" s="477">
        <v>3</v>
      </c>
      <c r="Q25" s="15">
        <f t="shared" si="0"/>
        <v>3</v>
      </c>
      <c r="R25" s="15">
        <f t="shared" si="1"/>
        <v>3</v>
      </c>
      <c r="S25" s="22">
        <f t="shared" si="2"/>
        <v>1</v>
      </c>
      <c r="T25" s="22">
        <f t="shared" si="3"/>
        <v>1</v>
      </c>
      <c r="U25" s="477">
        <v>3</v>
      </c>
      <c r="V25" s="15">
        <f t="shared" si="17"/>
        <v>3</v>
      </c>
      <c r="W25" s="15">
        <f t="shared" si="18"/>
        <v>3</v>
      </c>
      <c r="X25" s="22">
        <f t="shared" si="19"/>
        <v>1</v>
      </c>
      <c r="Y25" s="22">
        <f t="shared" si="20"/>
        <v>1</v>
      </c>
      <c r="Z25" s="477">
        <v>0</v>
      </c>
      <c r="AA25" s="15">
        <f t="shared" si="21"/>
        <v>0</v>
      </c>
      <c r="AB25" s="347">
        <f t="shared" si="22"/>
        <v>0</v>
      </c>
      <c r="AC25" s="482" t="str">
        <f t="shared" si="23"/>
        <v>计划数为0</v>
      </c>
      <c r="AD25" s="482" t="str">
        <f t="shared" si="14"/>
        <v/>
      </c>
      <c r="AE25" s="271"/>
      <c r="AF25" s="4" t="s">
        <v>2754</v>
      </c>
      <c r="AG25" s="4" t="s">
        <v>50</v>
      </c>
      <c r="AH25" s="4"/>
      <c r="AI25" s="488"/>
      <c r="AK25" s="308" t="b">
        <f t="shared" si="12"/>
        <v>0</v>
      </c>
    </row>
    <row r="26" s="452" customFormat="1" ht="24" hidden="1" spans="1:37">
      <c r="A26" s="59">
        <v>24</v>
      </c>
      <c r="B26" s="58" t="s">
        <v>34</v>
      </c>
      <c r="C26" s="58" t="s">
        <v>228</v>
      </c>
      <c r="D26" s="59" t="s">
        <v>1591</v>
      </c>
      <c r="E26" s="58" t="s">
        <v>337</v>
      </c>
      <c r="F26" s="464" t="s">
        <v>2681</v>
      </c>
      <c r="G26" s="8">
        <v>45260</v>
      </c>
      <c r="H26" s="8">
        <v>44927</v>
      </c>
      <c r="I26" s="10" t="s">
        <v>1741</v>
      </c>
      <c r="J26" s="58" t="s">
        <v>2682</v>
      </c>
      <c r="K26" s="58" t="s">
        <v>43</v>
      </c>
      <c r="L26" s="58" t="s">
        <v>991</v>
      </c>
      <c r="M26" s="59" t="s">
        <v>993</v>
      </c>
      <c r="N26" s="4" t="s">
        <v>2755</v>
      </c>
      <c r="O26" s="4" t="s">
        <v>2756</v>
      </c>
      <c r="P26" s="477">
        <v>3</v>
      </c>
      <c r="Q26" s="15">
        <f t="shared" si="0"/>
        <v>3</v>
      </c>
      <c r="R26" s="15">
        <f t="shared" si="1"/>
        <v>3</v>
      </c>
      <c r="S26" s="22">
        <f t="shared" si="2"/>
        <v>1</v>
      </c>
      <c r="T26" s="22">
        <f t="shared" si="3"/>
        <v>1</v>
      </c>
      <c r="U26" s="477">
        <v>3</v>
      </c>
      <c r="V26" s="15">
        <f t="shared" si="17"/>
        <v>3</v>
      </c>
      <c r="W26" s="15">
        <f t="shared" si="18"/>
        <v>3</v>
      </c>
      <c r="X26" s="22">
        <f t="shared" si="19"/>
        <v>1</v>
      </c>
      <c r="Y26" s="22">
        <f t="shared" si="20"/>
        <v>1</v>
      </c>
      <c r="Z26" s="477">
        <v>0</v>
      </c>
      <c r="AA26" s="15">
        <f t="shared" si="21"/>
        <v>0</v>
      </c>
      <c r="AB26" s="347">
        <f t="shared" si="22"/>
        <v>0</v>
      </c>
      <c r="AC26" s="482" t="str">
        <f t="shared" si="23"/>
        <v>计划数为0</v>
      </c>
      <c r="AD26" s="482" t="str">
        <f t="shared" si="14"/>
        <v/>
      </c>
      <c r="AE26" s="271"/>
      <c r="AF26" s="4" t="s">
        <v>2757</v>
      </c>
      <c r="AG26" s="4" t="s">
        <v>50</v>
      </c>
      <c r="AH26" s="4"/>
      <c r="AI26" s="488"/>
      <c r="AK26" s="308" t="b">
        <f t="shared" si="12"/>
        <v>0</v>
      </c>
    </row>
    <row r="27" s="452" customFormat="1" ht="24" hidden="1" spans="1:37">
      <c r="A27" s="59">
        <v>25</v>
      </c>
      <c r="B27" s="58" t="s">
        <v>34</v>
      </c>
      <c r="C27" s="58" t="s">
        <v>228</v>
      </c>
      <c r="D27" s="59" t="s">
        <v>1538</v>
      </c>
      <c r="E27" s="58" t="s">
        <v>337</v>
      </c>
      <c r="F27" s="464" t="s">
        <v>2681</v>
      </c>
      <c r="G27" s="8">
        <v>45138</v>
      </c>
      <c r="H27" s="8">
        <v>44927</v>
      </c>
      <c r="I27" s="10" t="s">
        <v>165</v>
      </c>
      <c r="J27" s="58" t="s">
        <v>2682</v>
      </c>
      <c r="K27" s="58" t="s">
        <v>43</v>
      </c>
      <c r="L27" s="58" t="s">
        <v>991</v>
      </c>
      <c r="M27" s="59" t="s">
        <v>993</v>
      </c>
      <c r="N27" s="4" t="s">
        <v>2758</v>
      </c>
      <c r="O27" s="4" t="s">
        <v>2759</v>
      </c>
      <c r="P27" s="478">
        <v>3</v>
      </c>
      <c r="Q27" s="15">
        <f t="shared" si="0"/>
        <v>3</v>
      </c>
      <c r="R27" s="15">
        <f t="shared" si="1"/>
        <v>3</v>
      </c>
      <c r="S27" s="22">
        <f t="shared" si="2"/>
        <v>1</v>
      </c>
      <c r="T27" s="22">
        <f t="shared" si="3"/>
        <v>1</v>
      </c>
      <c r="U27" s="478">
        <v>3</v>
      </c>
      <c r="V27" s="15">
        <f t="shared" si="17"/>
        <v>3</v>
      </c>
      <c r="W27" s="15">
        <f t="shared" si="18"/>
        <v>3</v>
      </c>
      <c r="X27" s="22">
        <f t="shared" si="19"/>
        <v>1</v>
      </c>
      <c r="Y27" s="22">
        <f t="shared" si="20"/>
        <v>1</v>
      </c>
      <c r="Z27" s="478">
        <v>0</v>
      </c>
      <c r="AA27" s="15">
        <f t="shared" si="21"/>
        <v>0</v>
      </c>
      <c r="AB27" s="347">
        <f t="shared" si="22"/>
        <v>0</v>
      </c>
      <c r="AC27" s="482" t="str">
        <f t="shared" si="23"/>
        <v>计划数为0</v>
      </c>
      <c r="AD27" s="482" t="str">
        <f t="shared" si="14"/>
        <v/>
      </c>
      <c r="AE27" s="485"/>
      <c r="AF27" s="4" t="s">
        <v>2760</v>
      </c>
      <c r="AG27" s="4" t="s">
        <v>50</v>
      </c>
      <c r="AH27" s="4"/>
      <c r="AI27" s="488"/>
      <c r="AK27" s="308" t="b">
        <f t="shared" si="12"/>
        <v>0</v>
      </c>
    </row>
    <row r="28" s="452" customFormat="1" ht="24" hidden="1" spans="1:37">
      <c r="A28" s="59">
        <v>26</v>
      </c>
      <c r="B28" s="58" t="s">
        <v>34</v>
      </c>
      <c r="C28" s="58" t="s">
        <v>228</v>
      </c>
      <c r="D28" s="59" t="s">
        <v>1501</v>
      </c>
      <c r="E28" s="58" t="s">
        <v>337</v>
      </c>
      <c r="F28" s="464" t="s">
        <v>2681</v>
      </c>
      <c r="G28" s="8">
        <v>45107</v>
      </c>
      <c r="H28" s="8">
        <v>44927</v>
      </c>
      <c r="I28" s="10" t="s">
        <v>93</v>
      </c>
      <c r="J28" s="58" t="s">
        <v>2682</v>
      </c>
      <c r="K28" s="58" t="s">
        <v>43</v>
      </c>
      <c r="L28" s="58" t="s">
        <v>991</v>
      </c>
      <c r="M28" s="59" t="s">
        <v>993</v>
      </c>
      <c r="N28" s="4" t="s">
        <v>2761</v>
      </c>
      <c r="O28" s="4" t="s">
        <v>2762</v>
      </c>
      <c r="P28" s="478">
        <v>36</v>
      </c>
      <c r="Q28" s="15">
        <f t="shared" si="0"/>
        <v>36</v>
      </c>
      <c r="R28" s="15">
        <f t="shared" si="1"/>
        <v>36</v>
      </c>
      <c r="S28" s="22">
        <f t="shared" si="2"/>
        <v>1</v>
      </c>
      <c r="T28" s="22">
        <f t="shared" si="3"/>
        <v>1</v>
      </c>
      <c r="U28" s="478">
        <v>24</v>
      </c>
      <c r="V28" s="15">
        <f t="shared" si="17"/>
        <v>24</v>
      </c>
      <c r="W28" s="15">
        <f t="shared" si="18"/>
        <v>24</v>
      </c>
      <c r="X28" s="22">
        <f t="shared" si="19"/>
        <v>1</v>
      </c>
      <c r="Y28" s="22">
        <f t="shared" si="20"/>
        <v>1</v>
      </c>
      <c r="Z28" s="478">
        <v>6</v>
      </c>
      <c r="AA28" s="15">
        <f t="shared" si="21"/>
        <v>6</v>
      </c>
      <c r="AB28" s="347">
        <f t="shared" si="22"/>
        <v>6</v>
      </c>
      <c r="AC28" s="22">
        <f>IFERROR(IF(AA28/Z28&gt;0,AA28/Z28,""),"")</f>
        <v>1</v>
      </c>
      <c r="AD28" s="22">
        <f t="shared" si="14"/>
        <v>1</v>
      </c>
      <c r="AE28" s="485"/>
      <c r="AF28" s="4" t="s">
        <v>2763</v>
      </c>
      <c r="AG28" s="4" t="s">
        <v>50</v>
      </c>
      <c r="AH28" s="4"/>
      <c r="AI28" s="488"/>
      <c r="AK28" s="308" t="b">
        <f t="shared" si="12"/>
        <v>0</v>
      </c>
    </row>
    <row r="29" s="452" customFormat="1" ht="24" hidden="1" spans="1:37">
      <c r="A29" s="59">
        <v>27</v>
      </c>
      <c r="B29" s="58" t="s">
        <v>34</v>
      </c>
      <c r="C29" s="58" t="s">
        <v>228</v>
      </c>
      <c r="D29" s="59" t="s">
        <v>1651</v>
      </c>
      <c r="E29" s="58" t="s">
        <v>108</v>
      </c>
      <c r="F29" s="464" t="s">
        <v>2681</v>
      </c>
      <c r="G29" s="8">
        <v>45107</v>
      </c>
      <c r="H29" s="8">
        <v>44927</v>
      </c>
      <c r="I29" s="10" t="s">
        <v>93</v>
      </c>
      <c r="J29" s="58" t="s">
        <v>2682</v>
      </c>
      <c r="K29" s="58" t="s">
        <v>43</v>
      </c>
      <c r="L29" s="58" t="s">
        <v>991</v>
      </c>
      <c r="M29" s="59" t="s">
        <v>993</v>
      </c>
      <c r="N29" s="4" t="s">
        <v>2764</v>
      </c>
      <c r="O29" s="4" t="s">
        <v>2765</v>
      </c>
      <c r="P29" s="270">
        <v>18</v>
      </c>
      <c r="Q29" s="15">
        <f t="shared" si="0"/>
        <v>18</v>
      </c>
      <c r="R29" s="15">
        <f t="shared" si="1"/>
        <v>18</v>
      </c>
      <c r="S29" s="22">
        <f t="shared" si="2"/>
        <v>1</v>
      </c>
      <c r="T29" s="22">
        <f t="shared" si="3"/>
        <v>1</v>
      </c>
      <c r="U29" s="270">
        <v>12</v>
      </c>
      <c r="V29" s="15">
        <f t="shared" si="17"/>
        <v>12</v>
      </c>
      <c r="W29" s="15">
        <f t="shared" si="18"/>
        <v>12</v>
      </c>
      <c r="X29" s="22">
        <f t="shared" si="19"/>
        <v>1</v>
      </c>
      <c r="Y29" s="22">
        <f t="shared" si="20"/>
        <v>1</v>
      </c>
      <c r="Z29" s="270">
        <v>0</v>
      </c>
      <c r="AA29" s="15">
        <f t="shared" si="21"/>
        <v>0</v>
      </c>
      <c r="AB29" s="347">
        <f t="shared" si="22"/>
        <v>0</v>
      </c>
      <c r="AC29" s="22" t="str">
        <f>IFERROR(IF(AA29/Z29&gt;0,AA29/Z29,""),"计划数为0")</f>
        <v>计划数为0</v>
      </c>
      <c r="AD29" s="22" t="str">
        <f t="shared" si="14"/>
        <v/>
      </c>
      <c r="AE29" s="485"/>
      <c r="AF29" s="4" t="s">
        <v>2766</v>
      </c>
      <c r="AG29" s="4" t="s">
        <v>50</v>
      </c>
      <c r="AH29" s="4"/>
      <c r="AI29" s="488"/>
      <c r="AK29" s="308" t="b">
        <f t="shared" si="12"/>
        <v>0</v>
      </c>
    </row>
    <row r="30" s="452" customFormat="1" ht="24" hidden="1" spans="1:37">
      <c r="A30" s="59">
        <v>28</v>
      </c>
      <c r="B30" s="464" t="s">
        <v>34</v>
      </c>
      <c r="C30" s="466" t="s">
        <v>228</v>
      </c>
      <c r="D30" s="471" t="s">
        <v>1758</v>
      </c>
      <c r="E30" s="58" t="s">
        <v>108</v>
      </c>
      <c r="F30" s="464" t="s">
        <v>2681</v>
      </c>
      <c r="G30" s="8">
        <v>46113</v>
      </c>
      <c r="H30" s="78">
        <v>44927</v>
      </c>
      <c r="I30" s="10" t="s">
        <v>1741</v>
      </c>
      <c r="J30" s="58" t="s">
        <v>2682</v>
      </c>
      <c r="K30" s="58" t="s">
        <v>43</v>
      </c>
      <c r="L30" s="58" t="s">
        <v>1729</v>
      </c>
      <c r="M30" s="29" t="s">
        <v>1731</v>
      </c>
      <c r="N30" s="4" t="s">
        <v>2767</v>
      </c>
      <c r="O30" s="4" t="s">
        <v>2768</v>
      </c>
      <c r="P30" s="478">
        <v>18</v>
      </c>
      <c r="Q30" s="15">
        <f t="shared" si="0"/>
        <v>18</v>
      </c>
      <c r="R30" s="15">
        <f t="shared" si="1"/>
        <v>18</v>
      </c>
      <c r="S30" s="22">
        <f t="shared" si="2"/>
        <v>1</v>
      </c>
      <c r="T30" s="22">
        <f t="shared" si="3"/>
        <v>1</v>
      </c>
      <c r="U30" s="478">
        <v>12</v>
      </c>
      <c r="V30" s="15">
        <f t="shared" si="17"/>
        <v>12</v>
      </c>
      <c r="W30" s="15">
        <f t="shared" si="18"/>
        <v>12</v>
      </c>
      <c r="X30" s="22">
        <f t="shared" si="19"/>
        <v>1</v>
      </c>
      <c r="Y30" s="22">
        <f t="shared" si="20"/>
        <v>1</v>
      </c>
      <c r="Z30" s="478">
        <v>0</v>
      </c>
      <c r="AA30" s="15">
        <f t="shared" si="21"/>
        <v>0</v>
      </c>
      <c r="AB30" s="347">
        <f t="shared" si="22"/>
        <v>0</v>
      </c>
      <c r="AC30" s="482" t="str">
        <f>IFERROR(IF(AA30/Z30&gt;0,AA30/Z30,""),"计划数为0")</f>
        <v>计划数为0</v>
      </c>
      <c r="AD30" s="482" t="str">
        <f t="shared" si="14"/>
        <v/>
      </c>
      <c r="AE30" s="485"/>
      <c r="AF30" s="4" t="s">
        <v>2769</v>
      </c>
      <c r="AG30" s="4" t="s">
        <v>50</v>
      </c>
      <c r="AH30" s="4"/>
      <c r="AI30" s="488"/>
      <c r="AK30" s="308" t="b">
        <f t="shared" si="12"/>
        <v>0</v>
      </c>
    </row>
    <row r="31" s="450" customFormat="1" ht="24" hidden="1" spans="1:37">
      <c r="A31" s="59">
        <v>29</v>
      </c>
      <c r="B31" s="464" t="s">
        <v>34</v>
      </c>
      <c r="C31" s="466" t="s">
        <v>228</v>
      </c>
      <c r="D31" s="58" t="s">
        <v>2094</v>
      </c>
      <c r="E31" s="58" t="s">
        <v>108</v>
      </c>
      <c r="F31" s="464" t="s">
        <v>2681</v>
      </c>
      <c r="G31" s="472">
        <v>46388</v>
      </c>
      <c r="H31" s="78">
        <v>44927</v>
      </c>
      <c r="I31" s="10" t="s">
        <v>1741</v>
      </c>
      <c r="J31" s="58" t="s">
        <v>2682</v>
      </c>
      <c r="K31" s="58" t="s">
        <v>43</v>
      </c>
      <c r="L31" s="58" t="s">
        <v>1729</v>
      </c>
      <c r="M31" s="29" t="s">
        <v>1731</v>
      </c>
      <c r="N31" s="4" t="s">
        <v>2770</v>
      </c>
      <c r="O31" s="4" t="s">
        <v>2771</v>
      </c>
      <c r="P31" s="477">
        <v>3</v>
      </c>
      <c r="Q31" s="15">
        <f t="shared" si="0"/>
        <v>3</v>
      </c>
      <c r="R31" s="15">
        <f t="shared" si="1"/>
        <v>3</v>
      </c>
      <c r="S31" s="22">
        <f t="shared" si="2"/>
        <v>1</v>
      </c>
      <c r="T31" s="22">
        <f t="shared" si="3"/>
        <v>1</v>
      </c>
      <c r="U31" s="483">
        <v>6</v>
      </c>
      <c r="V31" s="15">
        <f t="shared" si="17"/>
        <v>6</v>
      </c>
      <c r="W31" s="15">
        <f t="shared" si="18"/>
        <v>6</v>
      </c>
      <c r="X31" s="22">
        <f t="shared" si="19"/>
        <v>1</v>
      </c>
      <c r="Y31" s="22">
        <f t="shared" si="20"/>
        <v>1</v>
      </c>
      <c r="Z31" s="477">
        <v>3</v>
      </c>
      <c r="AA31" s="15">
        <f t="shared" si="21"/>
        <v>3</v>
      </c>
      <c r="AB31" s="347">
        <f t="shared" si="22"/>
        <v>3</v>
      </c>
      <c r="AC31" s="22">
        <f>IFERROR(IF(AA31/Z31&gt;0,AA31/Z31,""),"")</f>
        <v>1</v>
      </c>
      <c r="AD31" s="22">
        <f t="shared" si="14"/>
        <v>1</v>
      </c>
      <c r="AE31" s="59"/>
      <c r="AF31" s="4" t="s">
        <v>2772</v>
      </c>
      <c r="AG31" s="4" t="s">
        <v>50</v>
      </c>
      <c r="AH31" s="4"/>
      <c r="AI31" s="487"/>
      <c r="AK31" s="308" t="b">
        <f t="shared" si="12"/>
        <v>0</v>
      </c>
    </row>
    <row r="32" s="450" customFormat="1" ht="24" hidden="1" spans="1:37">
      <c r="A32" s="59">
        <v>30</v>
      </c>
      <c r="B32" s="464" t="s">
        <v>34</v>
      </c>
      <c r="C32" s="466" t="s">
        <v>228</v>
      </c>
      <c r="D32" s="58" t="s">
        <v>2101</v>
      </c>
      <c r="E32" s="58" t="s">
        <v>108</v>
      </c>
      <c r="F32" s="464" t="s">
        <v>2681</v>
      </c>
      <c r="G32" s="472">
        <v>46235</v>
      </c>
      <c r="H32" s="78">
        <v>44927</v>
      </c>
      <c r="I32" s="10" t="s">
        <v>1741</v>
      </c>
      <c r="J32" s="58" t="s">
        <v>2682</v>
      </c>
      <c r="K32" s="58" t="s">
        <v>43</v>
      </c>
      <c r="L32" s="58" t="s">
        <v>1729</v>
      </c>
      <c r="M32" s="29" t="s">
        <v>1731</v>
      </c>
      <c r="N32" s="4" t="s">
        <v>2773</v>
      </c>
      <c r="O32" s="4" t="s">
        <v>2774</v>
      </c>
      <c r="P32" s="477">
        <v>3</v>
      </c>
      <c r="Q32" s="15">
        <f t="shared" si="0"/>
        <v>3</v>
      </c>
      <c r="R32" s="15">
        <f t="shared" si="1"/>
        <v>3</v>
      </c>
      <c r="S32" s="22">
        <f t="shared" si="2"/>
        <v>1</v>
      </c>
      <c r="T32" s="22">
        <f t="shared" si="3"/>
        <v>1</v>
      </c>
      <c r="U32" s="483">
        <v>3</v>
      </c>
      <c r="V32" s="15">
        <f t="shared" si="17"/>
        <v>3</v>
      </c>
      <c r="W32" s="15">
        <f t="shared" si="18"/>
        <v>3</v>
      </c>
      <c r="X32" s="22">
        <f t="shared" si="19"/>
        <v>1</v>
      </c>
      <c r="Y32" s="22">
        <f t="shared" si="20"/>
        <v>1</v>
      </c>
      <c r="Z32" s="477">
        <v>3</v>
      </c>
      <c r="AA32" s="15">
        <f t="shared" si="21"/>
        <v>3</v>
      </c>
      <c r="AB32" s="347">
        <f t="shared" si="22"/>
        <v>3</v>
      </c>
      <c r="AC32" s="22">
        <f>IFERROR(IF(AA32/Z32&gt;0,AA32/Z32,""),"")</f>
        <v>1</v>
      </c>
      <c r="AD32" s="22">
        <f t="shared" si="14"/>
        <v>1</v>
      </c>
      <c r="AE32" s="486"/>
      <c r="AF32" s="4" t="s">
        <v>2775</v>
      </c>
      <c r="AG32" s="4" t="s">
        <v>50</v>
      </c>
      <c r="AH32" s="4"/>
      <c r="AI32" s="487"/>
      <c r="AK32" s="308" t="b">
        <f t="shared" si="12"/>
        <v>0</v>
      </c>
    </row>
    <row r="33" s="450" customFormat="1" ht="24" hidden="1" spans="1:37">
      <c r="A33" s="59">
        <v>31</v>
      </c>
      <c r="B33" s="464" t="s">
        <v>34</v>
      </c>
      <c r="C33" s="466" t="s">
        <v>228</v>
      </c>
      <c r="D33" s="58" t="s">
        <v>1914</v>
      </c>
      <c r="E33" s="58" t="s">
        <v>108</v>
      </c>
      <c r="F33" s="464" t="s">
        <v>2681</v>
      </c>
      <c r="G33" s="472">
        <v>46327</v>
      </c>
      <c r="H33" s="78">
        <v>44927</v>
      </c>
      <c r="I33" s="10" t="s">
        <v>1741</v>
      </c>
      <c r="J33" s="58" t="s">
        <v>2682</v>
      </c>
      <c r="K33" s="58" t="s">
        <v>43</v>
      </c>
      <c r="L33" s="58" t="s">
        <v>1729</v>
      </c>
      <c r="M33" s="29" t="s">
        <v>1731</v>
      </c>
      <c r="N33" s="4" t="s">
        <v>2776</v>
      </c>
      <c r="O33" s="4" t="s">
        <v>2777</v>
      </c>
      <c r="P33" s="477">
        <v>3</v>
      </c>
      <c r="Q33" s="15">
        <f t="shared" si="0"/>
        <v>3</v>
      </c>
      <c r="R33" s="15">
        <f t="shared" si="1"/>
        <v>3</v>
      </c>
      <c r="S33" s="22">
        <f t="shared" si="2"/>
        <v>1</v>
      </c>
      <c r="T33" s="22">
        <f t="shared" si="3"/>
        <v>1</v>
      </c>
      <c r="U33" s="483">
        <v>3</v>
      </c>
      <c r="V33" s="15">
        <f t="shared" si="17"/>
        <v>3</v>
      </c>
      <c r="W33" s="15">
        <f t="shared" si="18"/>
        <v>3</v>
      </c>
      <c r="X33" s="22">
        <f t="shared" si="19"/>
        <v>1</v>
      </c>
      <c r="Y33" s="22">
        <f t="shared" si="20"/>
        <v>1</v>
      </c>
      <c r="Z33" s="477">
        <v>3</v>
      </c>
      <c r="AA33" s="15">
        <f t="shared" si="21"/>
        <v>3</v>
      </c>
      <c r="AB33" s="347">
        <f t="shared" si="22"/>
        <v>3</v>
      </c>
      <c r="AC33" s="22">
        <f>IFERROR(IF(AA33/Z33&gt;0,AA33/Z33,""),"")</f>
        <v>1</v>
      </c>
      <c r="AD33" s="22">
        <f t="shared" si="14"/>
        <v>1</v>
      </c>
      <c r="AE33" s="486"/>
      <c r="AF33" s="4" t="s">
        <v>2778</v>
      </c>
      <c r="AG33" s="4" t="s">
        <v>50</v>
      </c>
      <c r="AH33" s="4"/>
      <c r="AI33" s="487"/>
      <c r="AK33" s="308" t="b">
        <f t="shared" si="12"/>
        <v>0</v>
      </c>
    </row>
    <row r="34" s="450" customFormat="1" ht="24" hidden="1" spans="1:37">
      <c r="A34" s="59">
        <v>32</v>
      </c>
      <c r="B34" s="464" t="s">
        <v>34</v>
      </c>
      <c r="C34" s="466" t="s">
        <v>228</v>
      </c>
      <c r="D34" s="58" t="s">
        <v>1908</v>
      </c>
      <c r="E34" s="58" t="s">
        <v>108</v>
      </c>
      <c r="F34" s="464" t="s">
        <v>2681</v>
      </c>
      <c r="G34" s="472">
        <v>45748</v>
      </c>
      <c r="H34" s="78">
        <v>44927</v>
      </c>
      <c r="I34" s="10" t="s">
        <v>1741</v>
      </c>
      <c r="J34" s="58" t="s">
        <v>2682</v>
      </c>
      <c r="K34" s="58" t="s">
        <v>43</v>
      </c>
      <c r="L34" s="58" t="s">
        <v>1729</v>
      </c>
      <c r="M34" s="29" t="s">
        <v>1731</v>
      </c>
      <c r="N34" s="4" t="s">
        <v>2779</v>
      </c>
      <c r="O34" s="4" t="s">
        <v>2780</v>
      </c>
      <c r="P34" s="477">
        <v>12</v>
      </c>
      <c r="Q34" s="15">
        <f t="shared" si="0"/>
        <v>12</v>
      </c>
      <c r="R34" s="15">
        <f t="shared" si="1"/>
        <v>12</v>
      </c>
      <c r="S34" s="22">
        <f t="shared" si="2"/>
        <v>1</v>
      </c>
      <c r="T34" s="22">
        <f t="shared" si="3"/>
        <v>1</v>
      </c>
      <c r="U34" s="483">
        <v>9</v>
      </c>
      <c r="V34" s="15">
        <f t="shared" si="17"/>
        <v>9</v>
      </c>
      <c r="W34" s="15">
        <f t="shared" si="18"/>
        <v>9</v>
      </c>
      <c r="X34" s="22">
        <f t="shared" si="19"/>
        <v>1</v>
      </c>
      <c r="Y34" s="22">
        <f t="shared" si="20"/>
        <v>1</v>
      </c>
      <c r="Z34" s="477">
        <v>12</v>
      </c>
      <c r="AA34" s="15">
        <f t="shared" si="21"/>
        <v>12</v>
      </c>
      <c r="AB34" s="347">
        <f t="shared" si="22"/>
        <v>12</v>
      </c>
      <c r="AC34" s="22">
        <f>IFERROR(IF(AA34/Z34&gt;0,AA34/Z34,""),"")</f>
        <v>1</v>
      </c>
      <c r="AD34" s="22">
        <f t="shared" si="14"/>
        <v>1</v>
      </c>
      <c r="AE34" s="486"/>
      <c r="AF34" s="4" t="s">
        <v>2781</v>
      </c>
      <c r="AG34" s="4" t="s">
        <v>50</v>
      </c>
      <c r="AH34" s="4"/>
      <c r="AI34" s="487"/>
      <c r="AK34" s="308" t="b">
        <f t="shared" si="12"/>
        <v>0</v>
      </c>
    </row>
    <row r="35" spans="6:30">
      <c r="F35" s="308"/>
      <c r="G35" s="308"/>
      <c r="H35" s="308"/>
      <c r="AC35" s="308"/>
      <c r="AD35" s="308"/>
    </row>
    <row r="43" spans="13:13">
      <c r="M43" s="479"/>
    </row>
  </sheetData>
  <sheetProtection autoFilter="0"/>
  <autoFilter ref="A2:AK34">
    <filterColumn colId="13">
      <customFilters>
        <customFilter operator="equal" val="0"/>
        <customFilter operator="equal" val="无"/>
      </customFilters>
    </filterColumn>
    <extLst/>
  </autoFilter>
  <mergeCells count="1">
    <mergeCell ref="A1:AE1"/>
  </mergeCells>
  <conditionalFormatting sqref="D3">
    <cfRule type="duplicateValues" dxfId="0" priority="4"/>
  </conditionalFormatting>
  <conditionalFormatting sqref="D4">
    <cfRule type="duplicateValues" dxfId="0" priority="3"/>
  </conditionalFormatting>
  <conditionalFormatting sqref="D5">
    <cfRule type="duplicateValues" dxfId="0" priority="2"/>
  </conditionalFormatting>
  <conditionalFormatting sqref="D6">
    <cfRule type="duplicateValues" dxfId="0" priority="1"/>
  </conditionalFormatting>
  <pageMargins left="0.751388888888889" right="0.751388888888889" top="0.979861111111111" bottom="0.979861111111111" header="0.511805555555556" footer="0.511805555555556"/>
  <pageSetup paperSize="9" scale="26" fitToHeight="0" orientation="landscape"/>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pageSetUpPr fitToPage="1"/>
  </sheetPr>
  <dimension ref="A1:AC93"/>
  <sheetViews>
    <sheetView showGridLines="0" defaultGridColor="0" colorId="9" topLeftCell="K1" workbookViewId="0">
      <selection activeCell="P56" sqref="P56:X56"/>
    </sheetView>
  </sheetViews>
  <sheetFormatPr defaultColWidth="9" defaultRowHeight="14.25"/>
  <cols>
    <col min="1" max="1" width="5.88333333333333" style="382" customWidth="1"/>
    <col min="2" max="2" width="8.95833333333333" style="382" customWidth="1"/>
    <col min="3" max="3" width="7.78333333333333" style="382" customWidth="1"/>
    <col min="4" max="4" width="15.875" style="383" customWidth="1"/>
    <col min="5" max="5" width="14.55" style="383" customWidth="1"/>
    <col min="6" max="6" width="18.8166666666667" style="382" customWidth="1"/>
    <col min="7" max="7" width="13.8166666666667" style="382" customWidth="1"/>
    <col min="8" max="8" width="12.625" style="384" customWidth="1"/>
    <col min="9" max="9" width="11.6166666666667" style="384" customWidth="1"/>
    <col min="10" max="10" width="13.6666666666667" style="384" customWidth="1"/>
    <col min="11" max="11" width="9.55833333333333" style="382" customWidth="1"/>
    <col min="12" max="12" width="11.9" style="382" customWidth="1"/>
    <col min="13" max="13" width="9" style="382" customWidth="1"/>
    <col min="14" max="14" width="10.2916666666667" style="382" customWidth="1"/>
    <col min="15" max="15" width="11.7583333333333" style="385" customWidth="1"/>
    <col min="16" max="16" width="12.25" style="386" customWidth="1"/>
    <col min="17" max="17" width="13.75" style="386" customWidth="1"/>
    <col min="18" max="18" width="11.7583333333333" style="382" customWidth="1"/>
    <col min="19" max="19" width="10.5833333333333" style="382" customWidth="1"/>
    <col min="20" max="20" width="11.175" style="387" customWidth="1"/>
    <col min="21" max="21" width="11.25" style="387" customWidth="1"/>
    <col min="22" max="22" width="20.4416666666667" style="382" customWidth="1"/>
    <col min="23" max="23" width="19.2583333333333" style="382" customWidth="1"/>
    <col min="24" max="25" width="11.025" customWidth="1"/>
    <col min="26" max="26" width="13.3833333333333" customWidth="1"/>
  </cols>
  <sheetData>
    <row r="1" ht="36" customHeight="1" spans="1:27">
      <c r="A1" s="388" t="s">
        <v>0</v>
      </c>
      <c r="B1" s="388"/>
      <c r="C1" s="388"/>
      <c r="D1" s="388"/>
      <c r="E1" s="388"/>
      <c r="F1" s="388"/>
      <c r="G1" s="389"/>
      <c r="H1" s="390"/>
      <c r="I1" s="390"/>
      <c r="J1" s="390"/>
      <c r="K1" s="389"/>
      <c r="L1" s="389"/>
      <c r="M1" s="389"/>
      <c r="N1" s="389"/>
      <c r="O1" s="418"/>
      <c r="P1" s="419"/>
      <c r="Q1" s="419"/>
      <c r="R1" s="389"/>
      <c r="S1" s="389"/>
      <c r="T1" s="430"/>
      <c r="U1" s="430"/>
      <c r="V1" s="389"/>
      <c r="W1" s="389"/>
      <c r="X1" s="431"/>
      <c r="Y1" s="431"/>
      <c r="Z1" s="431"/>
      <c r="AA1" s="431"/>
    </row>
    <row r="2" customFormat="1" ht="137.65" customHeight="1" spans="1:27">
      <c r="A2" s="391" t="s">
        <v>2782</v>
      </c>
      <c r="B2" s="391"/>
      <c r="C2" s="391"/>
      <c r="D2" s="391"/>
      <c r="E2" s="391"/>
      <c r="F2" s="391"/>
      <c r="G2" s="391"/>
      <c r="H2" s="391"/>
      <c r="I2" s="391"/>
      <c r="J2" s="391"/>
      <c r="K2" s="391"/>
      <c r="L2" s="391"/>
      <c r="M2" s="391"/>
      <c r="N2" s="391"/>
      <c r="O2" s="391"/>
      <c r="P2" s="391"/>
      <c r="Q2" s="391"/>
      <c r="R2" s="391"/>
      <c r="S2" s="391"/>
      <c r="T2" s="391"/>
      <c r="U2" s="391"/>
      <c r="V2" s="391"/>
      <c r="W2" s="389"/>
      <c r="X2" s="431"/>
      <c r="Y2" s="431"/>
      <c r="Z2" s="431"/>
      <c r="AA2" s="431"/>
    </row>
    <row r="3" s="377" customFormat="1" ht="30" customHeight="1" spans="1:28">
      <c r="A3" s="2" t="s">
        <v>2</v>
      </c>
      <c r="B3" s="2" t="s">
        <v>3</v>
      </c>
      <c r="C3" s="2" t="s">
        <v>5</v>
      </c>
      <c r="D3" s="2" t="s">
        <v>2674</v>
      </c>
      <c r="E3" s="2" t="s">
        <v>6</v>
      </c>
      <c r="F3" s="2" t="s">
        <v>9</v>
      </c>
      <c r="G3" s="2" t="s">
        <v>2675</v>
      </c>
      <c r="H3" s="392" t="s">
        <v>2676</v>
      </c>
      <c r="I3" s="392" t="s">
        <v>14</v>
      </c>
      <c r="J3" s="392" t="s">
        <v>15</v>
      </c>
      <c r="K3" s="2" t="s">
        <v>16</v>
      </c>
      <c r="L3" s="2" t="s">
        <v>17</v>
      </c>
      <c r="M3" s="2" t="s">
        <v>18</v>
      </c>
      <c r="N3" s="2" t="s">
        <v>20</v>
      </c>
      <c r="O3" s="300" t="s">
        <v>2783</v>
      </c>
      <c r="P3" s="13" t="s">
        <v>22</v>
      </c>
      <c r="Q3" s="13" t="s">
        <v>23</v>
      </c>
      <c r="R3" s="13" t="s">
        <v>24</v>
      </c>
      <c r="S3" s="13" t="s">
        <v>25</v>
      </c>
      <c r="T3" s="13" t="s">
        <v>26</v>
      </c>
      <c r="U3" s="13" t="s">
        <v>27</v>
      </c>
      <c r="V3" s="178" t="s">
        <v>28</v>
      </c>
      <c r="W3" s="179" t="s">
        <v>29</v>
      </c>
      <c r="X3" s="179" t="s">
        <v>30</v>
      </c>
      <c r="Y3" s="179" t="s">
        <v>2784</v>
      </c>
      <c r="Z3" s="179" t="s">
        <v>31</v>
      </c>
      <c r="AA3" s="179" t="s">
        <v>32</v>
      </c>
      <c r="AB3" s="377" t="s">
        <v>33</v>
      </c>
    </row>
    <row r="4" s="378" customFormat="1" ht="24" hidden="1" spans="1:29">
      <c r="A4" s="393">
        <v>1</v>
      </c>
      <c r="B4" s="394" t="s">
        <v>34</v>
      </c>
      <c r="C4" s="395" t="s">
        <v>228</v>
      </c>
      <c r="D4" s="395" t="s">
        <v>229</v>
      </c>
      <c r="E4" s="393" t="s">
        <v>108</v>
      </c>
      <c r="F4" s="395" t="s">
        <v>2785</v>
      </c>
      <c r="G4" s="393" t="s">
        <v>2786</v>
      </c>
      <c r="H4" s="396">
        <v>45057</v>
      </c>
      <c r="I4" s="399">
        <v>45047</v>
      </c>
      <c r="J4" s="420" t="s">
        <v>304</v>
      </c>
      <c r="K4" s="393" t="s">
        <v>42</v>
      </c>
      <c r="L4" s="394" t="s">
        <v>43</v>
      </c>
      <c r="M4" s="393" t="s">
        <v>44</v>
      </c>
      <c r="N4" s="394" t="s">
        <v>46</v>
      </c>
      <c r="O4" s="397">
        <v>3</v>
      </c>
      <c r="P4" s="421" t="s">
        <v>2787</v>
      </c>
      <c r="Q4" s="421" t="s">
        <v>2788</v>
      </c>
      <c r="R4" s="15">
        <v>3</v>
      </c>
      <c r="S4" s="15">
        <v>3</v>
      </c>
      <c r="T4" s="22">
        <v>1</v>
      </c>
      <c r="U4" s="22">
        <v>1</v>
      </c>
      <c r="V4" s="5"/>
      <c r="W4" s="421" t="s">
        <v>2789</v>
      </c>
      <c r="X4" s="421" t="s">
        <v>50</v>
      </c>
      <c r="Y4" s="421" t="s">
        <v>2790</v>
      </c>
      <c r="Z4" s="4"/>
      <c r="AA4" s="58"/>
      <c r="AC4" s="308" t="b">
        <f>IF(J4="2023年01月","2023年01月31日",IF(J4="2023年02月","2023年02月28日",IF(J4="2023年3月","2023年3月31日",IF(J4="2023年4月","2023年4月30日",IF(J4="2023年5月","2023年5月31日",IF(J4="2023年6月","2023年6月30日",IF(J4="2023年7月","2023年7月31日",IF(J4="2023年8月","2023年8月31日",IF(J4="2023年9月","2023年9月30日",IF(J4="2023年10月","2023年10月31日",IF(J4="2023年11月","2023年11月30日",IF(J4="2023年12月","2023年12月31日"))))))))))))</f>
        <v>0</v>
      </c>
    </row>
    <row r="5" s="378" customFormat="1" ht="24" hidden="1" spans="1:29">
      <c r="A5" s="393">
        <v>2</v>
      </c>
      <c r="B5" s="394" t="s">
        <v>34</v>
      </c>
      <c r="C5" s="395" t="s">
        <v>228</v>
      </c>
      <c r="D5" s="395" t="s">
        <v>2175</v>
      </c>
      <c r="E5" s="393" t="s">
        <v>108</v>
      </c>
      <c r="F5" s="395" t="s">
        <v>2791</v>
      </c>
      <c r="G5" s="393" t="s">
        <v>2786</v>
      </c>
      <c r="H5" s="396">
        <v>45057</v>
      </c>
      <c r="I5" s="399">
        <v>45047</v>
      </c>
      <c r="J5" s="420" t="s">
        <v>304</v>
      </c>
      <c r="K5" s="393" t="s">
        <v>42</v>
      </c>
      <c r="L5" s="394" t="s">
        <v>43</v>
      </c>
      <c r="M5" s="393" t="s">
        <v>44</v>
      </c>
      <c r="N5" s="394" t="s">
        <v>46</v>
      </c>
      <c r="O5" s="397">
        <v>3</v>
      </c>
      <c r="P5" s="421" t="s">
        <v>2787</v>
      </c>
      <c r="Q5" s="421" t="s">
        <v>2788</v>
      </c>
      <c r="R5" s="15">
        <v>3</v>
      </c>
      <c r="S5" s="15">
        <v>3</v>
      </c>
      <c r="T5" s="22">
        <v>1</v>
      </c>
      <c r="U5" s="22">
        <v>1</v>
      </c>
      <c r="V5" s="5"/>
      <c r="W5" s="421" t="s">
        <v>2789</v>
      </c>
      <c r="X5" s="421" t="s">
        <v>50</v>
      </c>
      <c r="Y5" s="421" t="s">
        <v>2790</v>
      </c>
      <c r="Z5" s="4"/>
      <c r="AA5" s="144"/>
      <c r="AC5" s="308" t="b">
        <f t="shared" ref="AC5:AC36" si="0">IF(J5="2023年01月","2023年01月31日",IF(J5="2023年02月","2023年02月28日",IF(J5="2023年3月","2023年3月31日",IF(J5="2023年4月","2023年4月30日",IF(J5="2023年5月","2023年5月31日",IF(J5="2023年6月","2023年6月30日",IF(J5="2023年7月","2023年7月31日",IF(J5="2023年8月","2023年8月31日",IF(J5="2023年9月","2023年9月30日",IF(J5="2023年10月","2023年10月31日",IF(J5="2023年11月","2023年11月30日",IF(J5="2023年12月","2023年12月31日"))))))))))))</f>
        <v>0</v>
      </c>
    </row>
    <row r="6" s="378" customFormat="1" ht="24" hidden="1" spans="1:29">
      <c r="A6" s="393">
        <v>3</v>
      </c>
      <c r="B6" s="394" t="s">
        <v>34</v>
      </c>
      <c r="C6" s="395" t="s">
        <v>228</v>
      </c>
      <c r="D6" s="395" t="s">
        <v>245</v>
      </c>
      <c r="E6" s="393" t="s">
        <v>108</v>
      </c>
      <c r="F6" s="395" t="s">
        <v>2792</v>
      </c>
      <c r="G6" s="393" t="s">
        <v>2786</v>
      </c>
      <c r="H6" s="396">
        <v>45057</v>
      </c>
      <c r="I6" s="399">
        <v>45047</v>
      </c>
      <c r="J6" s="420" t="s">
        <v>304</v>
      </c>
      <c r="K6" s="393" t="s">
        <v>42</v>
      </c>
      <c r="L6" s="394" t="s">
        <v>43</v>
      </c>
      <c r="M6" s="393" t="s">
        <v>44</v>
      </c>
      <c r="N6" s="394" t="s">
        <v>46</v>
      </c>
      <c r="O6" s="397">
        <v>3</v>
      </c>
      <c r="P6" s="421" t="s">
        <v>2787</v>
      </c>
      <c r="Q6" s="421" t="s">
        <v>2788</v>
      </c>
      <c r="R6" s="15">
        <v>3</v>
      </c>
      <c r="S6" s="15">
        <v>3</v>
      </c>
      <c r="T6" s="22">
        <v>1</v>
      </c>
      <c r="U6" s="22">
        <v>1</v>
      </c>
      <c r="V6" s="5"/>
      <c r="W6" s="421" t="s">
        <v>2789</v>
      </c>
      <c r="X6" s="421" t="s">
        <v>50</v>
      </c>
      <c r="Y6" s="421" t="s">
        <v>2790</v>
      </c>
      <c r="Z6" s="4"/>
      <c r="AA6" s="144"/>
      <c r="AC6" s="308" t="b">
        <f t="shared" si="0"/>
        <v>0</v>
      </c>
    </row>
    <row r="7" s="378" customFormat="1" ht="24" hidden="1" spans="1:29">
      <c r="A7" s="393">
        <v>4</v>
      </c>
      <c r="B7" s="394" t="s">
        <v>34</v>
      </c>
      <c r="C7" s="395" t="s">
        <v>228</v>
      </c>
      <c r="D7" s="395" t="s">
        <v>245</v>
      </c>
      <c r="E7" s="393" t="s">
        <v>108</v>
      </c>
      <c r="F7" s="395" t="s">
        <v>2793</v>
      </c>
      <c r="G7" s="393" t="s">
        <v>2786</v>
      </c>
      <c r="H7" s="396">
        <v>45057</v>
      </c>
      <c r="I7" s="399">
        <v>45047</v>
      </c>
      <c r="J7" s="420" t="s">
        <v>304</v>
      </c>
      <c r="K7" s="393" t="s">
        <v>42</v>
      </c>
      <c r="L7" s="394" t="s">
        <v>43</v>
      </c>
      <c r="M7" s="393" t="s">
        <v>44</v>
      </c>
      <c r="N7" s="394" t="s">
        <v>46</v>
      </c>
      <c r="O7" s="397">
        <v>3</v>
      </c>
      <c r="P7" s="421" t="s">
        <v>2787</v>
      </c>
      <c r="Q7" s="421" t="s">
        <v>2788</v>
      </c>
      <c r="R7" s="15">
        <v>3</v>
      </c>
      <c r="S7" s="15">
        <v>3</v>
      </c>
      <c r="T7" s="22">
        <v>1</v>
      </c>
      <c r="U7" s="22">
        <v>1</v>
      </c>
      <c r="V7" s="5"/>
      <c r="W7" s="421" t="s">
        <v>2789</v>
      </c>
      <c r="X7" s="421" t="s">
        <v>50</v>
      </c>
      <c r="Y7" s="421" t="s">
        <v>2790</v>
      </c>
      <c r="Z7" s="4"/>
      <c r="AA7" s="144"/>
      <c r="AC7" s="308" t="b">
        <f t="shared" si="0"/>
        <v>0</v>
      </c>
    </row>
    <row r="8" s="378" customFormat="1" ht="24" hidden="1" spans="1:29">
      <c r="A8" s="393">
        <v>5</v>
      </c>
      <c r="B8" s="394" t="s">
        <v>34</v>
      </c>
      <c r="C8" s="395" t="s">
        <v>228</v>
      </c>
      <c r="D8" s="397" t="s">
        <v>253</v>
      </c>
      <c r="E8" s="393" t="s">
        <v>108</v>
      </c>
      <c r="F8" s="397" t="s">
        <v>2794</v>
      </c>
      <c r="G8" s="393" t="s">
        <v>2786</v>
      </c>
      <c r="H8" s="396">
        <v>45057</v>
      </c>
      <c r="I8" s="399">
        <v>45047</v>
      </c>
      <c r="J8" s="420" t="s">
        <v>304</v>
      </c>
      <c r="K8" s="393" t="s">
        <v>42</v>
      </c>
      <c r="L8" s="394" t="s">
        <v>43</v>
      </c>
      <c r="M8" s="393" t="s">
        <v>44</v>
      </c>
      <c r="N8" s="394" t="s">
        <v>46</v>
      </c>
      <c r="O8" s="397">
        <v>3</v>
      </c>
      <c r="P8" s="421" t="s">
        <v>2787</v>
      </c>
      <c r="Q8" s="421" t="s">
        <v>2788</v>
      </c>
      <c r="R8" s="15">
        <v>3</v>
      </c>
      <c r="S8" s="15">
        <v>3</v>
      </c>
      <c r="T8" s="22">
        <v>1</v>
      </c>
      <c r="U8" s="22">
        <v>1</v>
      </c>
      <c r="V8" s="5"/>
      <c r="W8" s="421" t="s">
        <v>2789</v>
      </c>
      <c r="X8" s="421" t="s">
        <v>50</v>
      </c>
      <c r="Y8" s="421" t="s">
        <v>2790</v>
      </c>
      <c r="Z8" s="4"/>
      <c r="AA8" s="144"/>
      <c r="AC8" s="308" t="b">
        <f t="shared" si="0"/>
        <v>0</v>
      </c>
    </row>
    <row r="9" s="378" customFormat="1" ht="24" hidden="1" spans="1:29">
      <c r="A9" s="393">
        <v>6</v>
      </c>
      <c r="B9" s="394" t="s">
        <v>34</v>
      </c>
      <c r="C9" s="395" t="s">
        <v>228</v>
      </c>
      <c r="D9" s="397" t="s">
        <v>253</v>
      </c>
      <c r="E9" s="393" t="s">
        <v>108</v>
      </c>
      <c r="F9" s="397" t="s">
        <v>2795</v>
      </c>
      <c r="G9" s="393" t="s">
        <v>2786</v>
      </c>
      <c r="H9" s="396">
        <v>45057</v>
      </c>
      <c r="I9" s="399">
        <v>45047</v>
      </c>
      <c r="J9" s="420" t="s">
        <v>304</v>
      </c>
      <c r="K9" s="393" t="s">
        <v>42</v>
      </c>
      <c r="L9" s="394" t="s">
        <v>43</v>
      </c>
      <c r="M9" s="393" t="s">
        <v>44</v>
      </c>
      <c r="N9" s="394" t="s">
        <v>46</v>
      </c>
      <c r="O9" s="397">
        <v>3</v>
      </c>
      <c r="P9" s="421" t="s">
        <v>2787</v>
      </c>
      <c r="Q9" s="421" t="s">
        <v>2788</v>
      </c>
      <c r="R9" s="15">
        <v>3</v>
      </c>
      <c r="S9" s="15">
        <v>3</v>
      </c>
      <c r="T9" s="22">
        <v>1</v>
      </c>
      <c r="U9" s="22">
        <v>1</v>
      </c>
      <c r="V9" s="5"/>
      <c r="W9" s="421" t="s">
        <v>2789</v>
      </c>
      <c r="X9" s="421" t="s">
        <v>50</v>
      </c>
      <c r="Y9" s="421" t="s">
        <v>2790</v>
      </c>
      <c r="Z9" s="4"/>
      <c r="AA9" s="144"/>
      <c r="AC9" s="308" t="b">
        <f t="shared" si="0"/>
        <v>0</v>
      </c>
    </row>
    <row r="10" s="378" customFormat="1" ht="24" hidden="1" spans="1:29">
      <c r="A10" s="393">
        <v>7</v>
      </c>
      <c r="B10" s="394" t="s">
        <v>34</v>
      </c>
      <c r="C10" s="395" t="s">
        <v>228</v>
      </c>
      <c r="D10" s="395" t="s">
        <v>259</v>
      </c>
      <c r="E10" s="393" t="s">
        <v>258</v>
      </c>
      <c r="F10" s="395" t="s">
        <v>2796</v>
      </c>
      <c r="G10" s="393" t="s">
        <v>2786</v>
      </c>
      <c r="H10" s="396">
        <v>45057</v>
      </c>
      <c r="I10" s="399">
        <v>45047</v>
      </c>
      <c r="J10" s="420" t="s">
        <v>304</v>
      </c>
      <c r="K10" s="393" t="s">
        <v>42</v>
      </c>
      <c r="L10" s="394" t="s">
        <v>43</v>
      </c>
      <c r="M10" s="393" t="s">
        <v>44</v>
      </c>
      <c r="N10" s="394" t="s">
        <v>46</v>
      </c>
      <c r="O10" s="397">
        <v>3</v>
      </c>
      <c r="P10" s="421" t="s">
        <v>2787</v>
      </c>
      <c r="Q10" s="421" t="s">
        <v>2788</v>
      </c>
      <c r="R10" s="15">
        <v>3</v>
      </c>
      <c r="S10" s="15">
        <v>3</v>
      </c>
      <c r="T10" s="22">
        <v>1</v>
      </c>
      <c r="U10" s="22">
        <v>1</v>
      </c>
      <c r="V10" s="5"/>
      <c r="W10" s="421" t="s">
        <v>2789</v>
      </c>
      <c r="X10" s="421" t="s">
        <v>50</v>
      </c>
      <c r="Y10" s="421" t="s">
        <v>2790</v>
      </c>
      <c r="Z10" s="4"/>
      <c r="AA10" s="144"/>
      <c r="AC10" s="308" t="b">
        <f t="shared" si="0"/>
        <v>0</v>
      </c>
    </row>
    <row r="11" s="378" customFormat="1" ht="24" hidden="1" spans="1:29">
      <c r="A11" s="393">
        <v>8</v>
      </c>
      <c r="B11" s="397" t="s">
        <v>34</v>
      </c>
      <c r="C11" s="395" t="s">
        <v>228</v>
      </c>
      <c r="D11" s="395" t="s">
        <v>259</v>
      </c>
      <c r="E11" s="393" t="s">
        <v>258</v>
      </c>
      <c r="F11" s="395" t="s">
        <v>2797</v>
      </c>
      <c r="G11" s="394" t="s">
        <v>2786</v>
      </c>
      <c r="H11" s="396">
        <v>45057</v>
      </c>
      <c r="I11" s="399">
        <v>45047</v>
      </c>
      <c r="J11" s="420" t="s">
        <v>304</v>
      </c>
      <c r="K11" s="393" t="s">
        <v>42</v>
      </c>
      <c r="L11" s="397" t="s">
        <v>43</v>
      </c>
      <c r="M11" s="393" t="s">
        <v>44</v>
      </c>
      <c r="N11" s="394" t="s">
        <v>46</v>
      </c>
      <c r="O11" s="397">
        <v>3</v>
      </c>
      <c r="P11" s="421" t="s">
        <v>2787</v>
      </c>
      <c r="Q11" s="421" t="s">
        <v>2788</v>
      </c>
      <c r="R11" s="15">
        <v>3</v>
      </c>
      <c r="S11" s="15">
        <v>3</v>
      </c>
      <c r="T11" s="22">
        <v>1</v>
      </c>
      <c r="U11" s="22">
        <v>1</v>
      </c>
      <c r="V11" s="5"/>
      <c r="W11" s="421" t="s">
        <v>2789</v>
      </c>
      <c r="X11" s="421" t="s">
        <v>50</v>
      </c>
      <c r="Y11" s="421" t="s">
        <v>2790</v>
      </c>
      <c r="Z11" s="4"/>
      <c r="AA11" s="144"/>
      <c r="AC11" s="308" t="b">
        <f t="shared" si="0"/>
        <v>0</v>
      </c>
    </row>
    <row r="12" s="378" customFormat="1" ht="24" hidden="1" spans="1:29">
      <c r="A12" s="393">
        <v>9</v>
      </c>
      <c r="B12" s="397" t="s">
        <v>34</v>
      </c>
      <c r="C12" s="395" t="s">
        <v>228</v>
      </c>
      <c r="D12" s="395" t="s">
        <v>2798</v>
      </c>
      <c r="E12" s="393" t="s">
        <v>108</v>
      </c>
      <c r="F12" s="395" t="s">
        <v>2799</v>
      </c>
      <c r="G12" s="394" t="s">
        <v>2786</v>
      </c>
      <c r="H12" s="396">
        <v>45057</v>
      </c>
      <c r="I12" s="399">
        <v>45047</v>
      </c>
      <c r="J12" s="420" t="s">
        <v>304</v>
      </c>
      <c r="K12" s="393" t="s">
        <v>42</v>
      </c>
      <c r="L12" s="397" t="s">
        <v>43</v>
      </c>
      <c r="M12" s="393" t="s">
        <v>44</v>
      </c>
      <c r="N12" s="394" t="s">
        <v>46</v>
      </c>
      <c r="O12" s="397">
        <v>3</v>
      </c>
      <c r="P12" s="421" t="s">
        <v>2787</v>
      </c>
      <c r="Q12" s="421" t="s">
        <v>2788</v>
      </c>
      <c r="R12" s="15">
        <v>3</v>
      </c>
      <c r="S12" s="15">
        <v>3</v>
      </c>
      <c r="T12" s="22">
        <v>1</v>
      </c>
      <c r="U12" s="22">
        <v>1</v>
      </c>
      <c r="V12" s="5"/>
      <c r="W12" s="421" t="s">
        <v>2789</v>
      </c>
      <c r="X12" s="421" t="s">
        <v>50</v>
      </c>
      <c r="Y12" s="421" t="s">
        <v>2790</v>
      </c>
      <c r="Z12" s="4"/>
      <c r="AA12" s="144"/>
      <c r="AC12" s="308" t="b">
        <f t="shared" si="0"/>
        <v>0</v>
      </c>
    </row>
    <row r="13" s="378" customFormat="1" ht="24" hidden="1" spans="1:29">
      <c r="A13" s="393">
        <v>10</v>
      </c>
      <c r="B13" s="397" t="s">
        <v>34</v>
      </c>
      <c r="C13" s="395" t="s">
        <v>228</v>
      </c>
      <c r="D13" s="395" t="s">
        <v>2800</v>
      </c>
      <c r="E13" s="393" t="s">
        <v>337</v>
      </c>
      <c r="F13" s="395" t="s">
        <v>2799</v>
      </c>
      <c r="G13" s="394" t="s">
        <v>2786</v>
      </c>
      <c r="H13" s="396">
        <v>45057</v>
      </c>
      <c r="I13" s="399">
        <v>45047</v>
      </c>
      <c r="J13" s="420" t="s">
        <v>304</v>
      </c>
      <c r="K13" s="393" t="s">
        <v>42</v>
      </c>
      <c r="L13" s="397" t="s">
        <v>43</v>
      </c>
      <c r="M13" s="393" t="s">
        <v>44</v>
      </c>
      <c r="N13" s="394" t="s">
        <v>46</v>
      </c>
      <c r="O13" s="397">
        <v>3</v>
      </c>
      <c r="P13" s="421" t="s">
        <v>2787</v>
      </c>
      <c r="Q13" s="421" t="s">
        <v>2788</v>
      </c>
      <c r="R13" s="15">
        <v>3</v>
      </c>
      <c r="S13" s="15">
        <v>3</v>
      </c>
      <c r="T13" s="22">
        <v>1</v>
      </c>
      <c r="U13" s="22">
        <v>1</v>
      </c>
      <c r="V13" s="5"/>
      <c r="W13" s="421" t="s">
        <v>2789</v>
      </c>
      <c r="X13" s="421" t="s">
        <v>50</v>
      </c>
      <c r="Y13" s="421" t="s">
        <v>2790</v>
      </c>
      <c r="Z13" s="4"/>
      <c r="AA13" s="144"/>
      <c r="AC13" s="308" t="b">
        <f t="shared" si="0"/>
        <v>0</v>
      </c>
    </row>
    <row r="14" s="378" customFormat="1" ht="24" hidden="1" spans="1:29">
      <c r="A14" s="393">
        <v>11</v>
      </c>
      <c r="B14" s="397" t="s">
        <v>34</v>
      </c>
      <c r="C14" s="395" t="s">
        <v>228</v>
      </c>
      <c r="D14" s="395" t="s">
        <v>2801</v>
      </c>
      <c r="E14" s="393" t="s">
        <v>108</v>
      </c>
      <c r="F14" s="395" t="s">
        <v>2802</v>
      </c>
      <c r="G14" s="394" t="s">
        <v>2786</v>
      </c>
      <c r="H14" s="396">
        <v>45057</v>
      </c>
      <c r="I14" s="399">
        <v>45047</v>
      </c>
      <c r="J14" s="420" t="s">
        <v>304</v>
      </c>
      <c r="K14" s="393" t="s">
        <v>42</v>
      </c>
      <c r="L14" s="397" t="s">
        <v>43</v>
      </c>
      <c r="M14" s="393" t="s">
        <v>44</v>
      </c>
      <c r="N14" s="394" t="s">
        <v>46</v>
      </c>
      <c r="O14" s="397">
        <v>3</v>
      </c>
      <c r="P14" s="421" t="s">
        <v>2787</v>
      </c>
      <c r="Q14" s="421" t="s">
        <v>2788</v>
      </c>
      <c r="R14" s="15">
        <v>3</v>
      </c>
      <c r="S14" s="15">
        <v>3</v>
      </c>
      <c r="T14" s="22">
        <v>1</v>
      </c>
      <c r="U14" s="22">
        <v>1</v>
      </c>
      <c r="V14" s="5"/>
      <c r="W14" s="421" t="s">
        <v>2789</v>
      </c>
      <c r="X14" s="421" t="s">
        <v>50</v>
      </c>
      <c r="Y14" s="421" t="s">
        <v>2790</v>
      </c>
      <c r="Z14" s="4"/>
      <c r="AA14" s="144"/>
      <c r="AC14" s="308" t="b">
        <f t="shared" si="0"/>
        <v>0</v>
      </c>
    </row>
    <row r="15" s="378" customFormat="1" ht="24" hidden="1" spans="1:29">
      <c r="A15" s="393">
        <v>12</v>
      </c>
      <c r="B15" s="397" t="s">
        <v>34</v>
      </c>
      <c r="C15" s="395" t="s">
        <v>228</v>
      </c>
      <c r="D15" s="395" t="s">
        <v>2803</v>
      </c>
      <c r="E15" s="393" t="s">
        <v>337</v>
      </c>
      <c r="F15" s="395" t="s">
        <v>2799</v>
      </c>
      <c r="G15" s="394" t="s">
        <v>2786</v>
      </c>
      <c r="H15" s="396">
        <v>45057</v>
      </c>
      <c r="I15" s="399">
        <v>45047</v>
      </c>
      <c r="J15" s="420" t="s">
        <v>304</v>
      </c>
      <c r="K15" s="393" t="s">
        <v>42</v>
      </c>
      <c r="L15" s="397" t="s">
        <v>43</v>
      </c>
      <c r="M15" s="393" t="s">
        <v>44</v>
      </c>
      <c r="N15" s="394" t="s">
        <v>46</v>
      </c>
      <c r="O15" s="397">
        <v>3</v>
      </c>
      <c r="P15" s="421" t="s">
        <v>2787</v>
      </c>
      <c r="Q15" s="421" t="s">
        <v>2788</v>
      </c>
      <c r="R15" s="15">
        <v>3</v>
      </c>
      <c r="S15" s="15">
        <v>3</v>
      </c>
      <c r="T15" s="22">
        <v>1</v>
      </c>
      <c r="U15" s="22">
        <v>1</v>
      </c>
      <c r="V15" s="5"/>
      <c r="W15" s="421" t="s">
        <v>2789</v>
      </c>
      <c r="X15" s="421" t="s">
        <v>50</v>
      </c>
      <c r="Y15" s="421" t="s">
        <v>2790</v>
      </c>
      <c r="Z15" s="4"/>
      <c r="AA15" s="144"/>
      <c r="AC15" s="308" t="b">
        <f t="shared" si="0"/>
        <v>0</v>
      </c>
    </row>
    <row r="16" s="378" customFormat="1" ht="24" hidden="1" spans="1:29">
      <c r="A16" s="393">
        <v>13</v>
      </c>
      <c r="B16" s="397" t="s">
        <v>34</v>
      </c>
      <c r="C16" s="395" t="s">
        <v>228</v>
      </c>
      <c r="D16" s="395" t="s">
        <v>2804</v>
      </c>
      <c r="E16" s="393" t="s">
        <v>275</v>
      </c>
      <c r="F16" s="395" t="s">
        <v>2805</v>
      </c>
      <c r="G16" s="394" t="s">
        <v>2786</v>
      </c>
      <c r="H16" s="396">
        <v>45057</v>
      </c>
      <c r="I16" s="399">
        <v>45047</v>
      </c>
      <c r="J16" s="420" t="s">
        <v>304</v>
      </c>
      <c r="K16" s="393" t="s">
        <v>42</v>
      </c>
      <c r="L16" s="397" t="s">
        <v>43</v>
      </c>
      <c r="M16" s="393" t="s">
        <v>44</v>
      </c>
      <c r="N16" s="394" t="s">
        <v>46</v>
      </c>
      <c r="O16" s="397">
        <v>3</v>
      </c>
      <c r="P16" s="421" t="s">
        <v>2787</v>
      </c>
      <c r="Q16" s="421" t="s">
        <v>2788</v>
      </c>
      <c r="R16" s="15">
        <v>3</v>
      </c>
      <c r="S16" s="15">
        <v>3</v>
      </c>
      <c r="T16" s="22">
        <v>1</v>
      </c>
      <c r="U16" s="22">
        <v>1</v>
      </c>
      <c r="V16" s="5"/>
      <c r="W16" s="421" t="s">
        <v>2789</v>
      </c>
      <c r="X16" s="421" t="s">
        <v>50</v>
      </c>
      <c r="Y16" s="421" t="s">
        <v>2790</v>
      </c>
      <c r="Z16" s="4"/>
      <c r="AA16" s="144"/>
      <c r="AC16" s="308" t="b">
        <f t="shared" si="0"/>
        <v>0</v>
      </c>
    </row>
    <row r="17" s="378" customFormat="1" ht="24" hidden="1" spans="1:29">
      <c r="A17" s="393">
        <v>14</v>
      </c>
      <c r="B17" s="397" t="s">
        <v>34</v>
      </c>
      <c r="C17" s="395" t="s">
        <v>228</v>
      </c>
      <c r="D17" s="395" t="s">
        <v>264</v>
      </c>
      <c r="E17" s="393" t="s">
        <v>108</v>
      </c>
      <c r="F17" s="395" t="s">
        <v>2806</v>
      </c>
      <c r="G17" s="394" t="s">
        <v>2786</v>
      </c>
      <c r="H17" s="396">
        <v>45057</v>
      </c>
      <c r="I17" s="399">
        <v>45047</v>
      </c>
      <c r="J17" s="420" t="s">
        <v>304</v>
      </c>
      <c r="K17" s="393" t="s">
        <v>42</v>
      </c>
      <c r="L17" s="397" t="s">
        <v>43</v>
      </c>
      <c r="M17" s="393" t="s">
        <v>44</v>
      </c>
      <c r="N17" s="394" t="s">
        <v>46</v>
      </c>
      <c r="O17" s="397">
        <v>3</v>
      </c>
      <c r="P17" s="421" t="s">
        <v>2787</v>
      </c>
      <c r="Q17" s="421" t="s">
        <v>2788</v>
      </c>
      <c r="R17" s="15">
        <v>3</v>
      </c>
      <c r="S17" s="15">
        <v>3</v>
      </c>
      <c r="T17" s="22">
        <v>1</v>
      </c>
      <c r="U17" s="22">
        <v>1</v>
      </c>
      <c r="V17" s="5"/>
      <c r="W17" s="421" t="s">
        <v>2789</v>
      </c>
      <c r="X17" s="421" t="s">
        <v>50</v>
      </c>
      <c r="Y17" s="421" t="s">
        <v>2790</v>
      </c>
      <c r="Z17" s="4"/>
      <c r="AA17" s="144"/>
      <c r="AC17" s="308" t="b">
        <f t="shared" si="0"/>
        <v>0</v>
      </c>
    </row>
    <row r="18" s="378" customFormat="1" ht="24" hidden="1" spans="1:29">
      <c r="A18" s="393">
        <v>15</v>
      </c>
      <c r="B18" s="397" t="s">
        <v>34</v>
      </c>
      <c r="C18" s="395" t="s">
        <v>228</v>
      </c>
      <c r="D18" s="395" t="s">
        <v>271</v>
      </c>
      <c r="E18" s="393" t="s">
        <v>108</v>
      </c>
      <c r="F18" s="395" t="s">
        <v>2807</v>
      </c>
      <c r="G18" s="394" t="s">
        <v>2786</v>
      </c>
      <c r="H18" s="396">
        <v>45057</v>
      </c>
      <c r="I18" s="399">
        <v>45047</v>
      </c>
      <c r="J18" s="420" t="s">
        <v>304</v>
      </c>
      <c r="K18" s="393" t="s">
        <v>42</v>
      </c>
      <c r="L18" s="397" t="s">
        <v>43</v>
      </c>
      <c r="M18" s="393" t="s">
        <v>44</v>
      </c>
      <c r="N18" s="394" t="s">
        <v>46</v>
      </c>
      <c r="O18" s="397">
        <v>3</v>
      </c>
      <c r="P18" s="421" t="s">
        <v>2787</v>
      </c>
      <c r="Q18" s="421" t="s">
        <v>2788</v>
      </c>
      <c r="R18" s="15">
        <v>3</v>
      </c>
      <c r="S18" s="15">
        <v>3</v>
      </c>
      <c r="T18" s="22">
        <v>1</v>
      </c>
      <c r="U18" s="22">
        <v>1</v>
      </c>
      <c r="V18" s="5"/>
      <c r="W18" s="421" t="s">
        <v>2789</v>
      </c>
      <c r="X18" s="421" t="s">
        <v>50</v>
      </c>
      <c r="Y18" s="421" t="s">
        <v>2790</v>
      </c>
      <c r="Z18" s="4"/>
      <c r="AA18" s="144"/>
      <c r="AC18" s="308" t="b">
        <f t="shared" si="0"/>
        <v>0</v>
      </c>
    </row>
    <row r="19" s="378" customFormat="1" ht="24" hidden="1" spans="1:29">
      <c r="A19" s="393">
        <v>16</v>
      </c>
      <c r="B19" s="397" t="s">
        <v>34</v>
      </c>
      <c r="C19" s="395" t="s">
        <v>228</v>
      </c>
      <c r="D19" s="395" t="s">
        <v>276</v>
      </c>
      <c r="E19" s="393" t="s">
        <v>275</v>
      </c>
      <c r="F19" s="395" t="s">
        <v>2808</v>
      </c>
      <c r="G19" s="394" t="s">
        <v>2786</v>
      </c>
      <c r="H19" s="396">
        <v>45057</v>
      </c>
      <c r="I19" s="399">
        <v>45047</v>
      </c>
      <c r="J19" s="420" t="s">
        <v>304</v>
      </c>
      <c r="K19" s="393" t="s">
        <v>42</v>
      </c>
      <c r="L19" s="397" t="s">
        <v>43</v>
      </c>
      <c r="M19" s="393" t="s">
        <v>44</v>
      </c>
      <c r="N19" s="394" t="s">
        <v>46</v>
      </c>
      <c r="O19" s="397">
        <v>3</v>
      </c>
      <c r="P19" s="421" t="s">
        <v>2787</v>
      </c>
      <c r="Q19" s="421" t="s">
        <v>2788</v>
      </c>
      <c r="R19" s="15">
        <v>3</v>
      </c>
      <c r="S19" s="15">
        <v>3</v>
      </c>
      <c r="T19" s="22">
        <v>1</v>
      </c>
      <c r="U19" s="22">
        <v>1</v>
      </c>
      <c r="V19" s="5"/>
      <c r="W19" s="421" t="s">
        <v>2789</v>
      </c>
      <c r="X19" s="421" t="s">
        <v>50</v>
      </c>
      <c r="Y19" s="421" t="s">
        <v>2790</v>
      </c>
      <c r="Z19" s="4"/>
      <c r="AA19" s="144"/>
      <c r="AC19" s="308" t="b">
        <f t="shared" si="0"/>
        <v>0</v>
      </c>
    </row>
    <row r="20" s="378" customFormat="1" ht="24" hidden="1" spans="1:29">
      <c r="A20" s="393">
        <v>17</v>
      </c>
      <c r="B20" s="397" t="s">
        <v>34</v>
      </c>
      <c r="C20" s="395" t="s">
        <v>228</v>
      </c>
      <c r="D20" s="395" t="s">
        <v>292</v>
      </c>
      <c r="E20" s="393" t="s">
        <v>2809</v>
      </c>
      <c r="F20" s="395" t="s">
        <v>2810</v>
      </c>
      <c r="G20" s="394" t="s">
        <v>2786</v>
      </c>
      <c r="H20" s="396">
        <v>45057</v>
      </c>
      <c r="I20" s="399">
        <v>45047</v>
      </c>
      <c r="J20" s="420" t="s">
        <v>304</v>
      </c>
      <c r="K20" s="393" t="s">
        <v>42</v>
      </c>
      <c r="L20" s="397" t="s">
        <v>43</v>
      </c>
      <c r="M20" s="393" t="s">
        <v>44</v>
      </c>
      <c r="N20" s="394" t="s">
        <v>46</v>
      </c>
      <c r="O20" s="397">
        <v>3</v>
      </c>
      <c r="P20" s="421" t="s">
        <v>2787</v>
      </c>
      <c r="Q20" s="421" t="s">
        <v>2788</v>
      </c>
      <c r="R20" s="15">
        <v>3</v>
      </c>
      <c r="S20" s="15">
        <v>3</v>
      </c>
      <c r="T20" s="22">
        <v>1</v>
      </c>
      <c r="U20" s="22">
        <v>1</v>
      </c>
      <c r="V20" s="5"/>
      <c r="W20" s="421" t="s">
        <v>2789</v>
      </c>
      <c r="X20" s="421" t="s">
        <v>50</v>
      </c>
      <c r="Y20" s="421" t="s">
        <v>2790</v>
      </c>
      <c r="Z20" s="4"/>
      <c r="AA20" s="144"/>
      <c r="AC20" s="308" t="b">
        <f t="shared" si="0"/>
        <v>0</v>
      </c>
    </row>
    <row r="21" s="378" customFormat="1" ht="24" hidden="1" spans="1:29">
      <c r="A21" s="393">
        <v>18</v>
      </c>
      <c r="B21" s="397" t="s">
        <v>34</v>
      </c>
      <c r="C21" s="395" t="s">
        <v>228</v>
      </c>
      <c r="D21" s="395" t="s">
        <v>2191</v>
      </c>
      <c r="E21" s="393" t="s">
        <v>258</v>
      </c>
      <c r="F21" s="395" t="s">
        <v>2811</v>
      </c>
      <c r="G21" s="394" t="s">
        <v>2786</v>
      </c>
      <c r="H21" s="396">
        <v>45057</v>
      </c>
      <c r="I21" s="399">
        <v>45047</v>
      </c>
      <c r="J21" s="420" t="s">
        <v>304</v>
      </c>
      <c r="K21" s="393" t="s">
        <v>42</v>
      </c>
      <c r="L21" s="397" t="s">
        <v>43</v>
      </c>
      <c r="M21" s="393" t="s">
        <v>44</v>
      </c>
      <c r="N21" s="394" t="s">
        <v>46</v>
      </c>
      <c r="O21" s="397">
        <v>3</v>
      </c>
      <c r="P21" s="421" t="s">
        <v>2787</v>
      </c>
      <c r="Q21" s="421" t="s">
        <v>2788</v>
      </c>
      <c r="R21" s="15">
        <v>3</v>
      </c>
      <c r="S21" s="15">
        <v>3</v>
      </c>
      <c r="T21" s="22">
        <v>1</v>
      </c>
      <c r="U21" s="22">
        <v>1</v>
      </c>
      <c r="V21" s="5"/>
      <c r="W21" s="421" t="s">
        <v>2789</v>
      </c>
      <c r="X21" s="421" t="s">
        <v>50</v>
      </c>
      <c r="Y21" s="421" t="s">
        <v>2790</v>
      </c>
      <c r="Z21" s="4"/>
      <c r="AA21" s="144"/>
      <c r="AC21" s="308" t="b">
        <f t="shared" si="0"/>
        <v>0</v>
      </c>
    </row>
    <row r="22" s="378" customFormat="1" ht="24" hidden="1" spans="1:29">
      <c r="A22" s="393">
        <v>19</v>
      </c>
      <c r="B22" s="397" t="s">
        <v>34</v>
      </c>
      <c r="C22" s="395" t="s">
        <v>228</v>
      </c>
      <c r="D22" s="395" t="s">
        <v>2193</v>
      </c>
      <c r="E22" s="393" t="s">
        <v>153</v>
      </c>
      <c r="F22" s="395" t="s">
        <v>2812</v>
      </c>
      <c r="G22" s="394" t="s">
        <v>2786</v>
      </c>
      <c r="H22" s="396">
        <v>45057</v>
      </c>
      <c r="I22" s="399">
        <v>45047</v>
      </c>
      <c r="J22" s="420" t="s">
        <v>304</v>
      </c>
      <c r="K22" s="393" t="s">
        <v>42</v>
      </c>
      <c r="L22" s="397" t="s">
        <v>43</v>
      </c>
      <c r="M22" s="393" t="s">
        <v>44</v>
      </c>
      <c r="N22" s="394" t="s">
        <v>46</v>
      </c>
      <c r="O22" s="397">
        <v>3</v>
      </c>
      <c r="P22" s="421" t="s">
        <v>2787</v>
      </c>
      <c r="Q22" s="421" t="s">
        <v>2788</v>
      </c>
      <c r="R22" s="15">
        <v>3</v>
      </c>
      <c r="S22" s="15">
        <v>3</v>
      </c>
      <c r="T22" s="22">
        <v>1</v>
      </c>
      <c r="U22" s="22">
        <v>1</v>
      </c>
      <c r="V22" s="5"/>
      <c r="W22" s="421" t="s">
        <v>2789</v>
      </c>
      <c r="X22" s="421" t="s">
        <v>50</v>
      </c>
      <c r="Y22" s="421" t="s">
        <v>2790</v>
      </c>
      <c r="Z22" s="4"/>
      <c r="AA22" s="144"/>
      <c r="AC22" s="308" t="b">
        <f t="shared" si="0"/>
        <v>0</v>
      </c>
    </row>
    <row r="23" s="378" customFormat="1" ht="24" hidden="1" spans="1:29">
      <c r="A23" s="393">
        <v>20</v>
      </c>
      <c r="B23" s="397" t="s">
        <v>34</v>
      </c>
      <c r="C23" s="395" t="s">
        <v>228</v>
      </c>
      <c r="D23" s="395" t="s">
        <v>2813</v>
      </c>
      <c r="E23" s="393" t="s">
        <v>275</v>
      </c>
      <c r="F23" s="395" t="s">
        <v>2814</v>
      </c>
      <c r="G23" s="394" t="s">
        <v>2786</v>
      </c>
      <c r="H23" s="396">
        <v>45057</v>
      </c>
      <c r="I23" s="399">
        <v>45047</v>
      </c>
      <c r="J23" s="420" t="s">
        <v>304</v>
      </c>
      <c r="K23" s="393" t="s">
        <v>42</v>
      </c>
      <c r="L23" s="397" t="s">
        <v>43</v>
      </c>
      <c r="M23" s="393" t="s">
        <v>44</v>
      </c>
      <c r="N23" s="394" t="s">
        <v>46</v>
      </c>
      <c r="O23" s="397">
        <v>3</v>
      </c>
      <c r="P23" s="421" t="s">
        <v>2787</v>
      </c>
      <c r="Q23" s="421" t="s">
        <v>2788</v>
      </c>
      <c r="R23" s="15">
        <v>3</v>
      </c>
      <c r="S23" s="15">
        <v>3</v>
      </c>
      <c r="T23" s="22">
        <v>1</v>
      </c>
      <c r="U23" s="22">
        <v>1</v>
      </c>
      <c r="V23" s="5"/>
      <c r="W23" s="421" t="s">
        <v>2789</v>
      </c>
      <c r="X23" s="421" t="s">
        <v>50</v>
      </c>
      <c r="Y23" s="421" t="s">
        <v>2790</v>
      </c>
      <c r="Z23" s="4"/>
      <c r="AA23" s="144"/>
      <c r="AC23" s="308" t="b">
        <f t="shared" si="0"/>
        <v>0</v>
      </c>
    </row>
    <row r="24" s="378" customFormat="1" ht="24" hidden="1" spans="1:29">
      <c r="A24" s="393">
        <v>21</v>
      </c>
      <c r="B24" s="397" t="s">
        <v>34</v>
      </c>
      <c r="C24" s="395" t="s">
        <v>228</v>
      </c>
      <c r="D24" s="395" t="s">
        <v>2815</v>
      </c>
      <c r="E24" s="393" t="s">
        <v>275</v>
      </c>
      <c r="F24" s="395" t="s">
        <v>2816</v>
      </c>
      <c r="G24" s="394" t="s">
        <v>2786</v>
      </c>
      <c r="H24" s="396">
        <v>45057</v>
      </c>
      <c r="I24" s="399">
        <v>45047</v>
      </c>
      <c r="J24" s="420" t="s">
        <v>304</v>
      </c>
      <c r="K24" s="393" t="s">
        <v>42</v>
      </c>
      <c r="L24" s="397" t="s">
        <v>43</v>
      </c>
      <c r="M24" s="393" t="s">
        <v>44</v>
      </c>
      <c r="N24" s="394" t="s">
        <v>46</v>
      </c>
      <c r="O24" s="397">
        <v>3</v>
      </c>
      <c r="P24" s="421" t="s">
        <v>2787</v>
      </c>
      <c r="Q24" s="421" t="s">
        <v>2788</v>
      </c>
      <c r="R24" s="15">
        <v>3</v>
      </c>
      <c r="S24" s="15">
        <v>3</v>
      </c>
      <c r="T24" s="22">
        <v>1</v>
      </c>
      <c r="U24" s="22">
        <v>1</v>
      </c>
      <c r="V24" s="5"/>
      <c r="W24" s="421" t="s">
        <v>2789</v>
      </c>
      <c r="X24" s="421" t="s">
        <v>50</v>
      </c>
      <c r="Y24" s="421" t="s">
        <v>2790</v>
      </c>
      <c r="Z24" s="4"/>
      <c r="AA24" s="144"/>
      <c r="AC24" s="308" t="b">
        <f t="shared" si="0"/>
        <v>0</v>
      </c>
    </row>
    <row r="25" s="378" customFormat="1" ht="24" hidden="1" spans="1:29">
      <c r="A25" s="393">
        <v>22</v>
      </c>
      <c r="B25" s="397" t="s">
        <v>34</v>
      </c>
      <c r="C25" s="395" t="s">
        <v>228</v>
      </c>
      <c r="D25" s="395" t="s">
        <v>2817</v>
      </c>
      <c r="E25" s="393" t="s">
        <v>337</v>
      </c>
      <c r="F25" s="395" t="s">
        <v>2816</v>
      </c>
      <c r="G25" s="394" t="s">
        <v>2786</v>
      </c>
      <c r="H25" s="396">
        <v>45057</v>
      </c>
      <c r="I25" s="399">
        <v>45047</v>
      </c>
      <c r="J25" s="420" t="s">
        <v>304</v>
      </c>
      <c r="K25" s="393" t="s">
        <v>42</v>
      </c>
      <c r="L25" s="397" t="s">
        <v>43</v>
      </c>
      <c r="M25" s="393" t="s">
        <v>44</v>
      </c>
      <c r="N25" s="394" t="s">
        <v>46</v>
      </c>
      <c r="O25" s="397">
        <v>3</v>
      </c>
      <c r="P25" s="421" t="s">
        <v>2787</v>
      </c>
      <c r="Q25" s="421" t="s">
        <v>2788</v>
      </c>
      <c r="R25" s="15">
        <v>3</v>
      </c>
      <c r="S25" s="15">
        <v>3</v>
      </c>
      <c r="T25" s="22">
        <v>1</v>
      </c>
      <c r="U25" s="22">
        <v>1</v>
      </c>
      <c r="V25" s="5"/>
      <c r="W25" s="421" t="s">
        <v>2789</v>
      </c>
      <c r="X25" s="421" t="s">
        <v>50</v>
      </c>
      <c r="Y25" s="421" t="s">
        <v>2790</v>
      </c>
      <c r="Z25" s="4"/>
      <c r="AA25" s="144"/>
      <c r="AC25" s="308" t="b">
        <f t="shared" si="0"/>
        <v>0</v>
      </c>
    </row>
    <row r="26" s="378" customFormat="1" ht="24" hidden="1" spans="1:29">
      <c r="A26" s="393">
        <v>23</v>
      </c>
      <c r="B26" s="397" t="s">
        <v>34</v>
      </c>
      <c r="C26" s="395" t="s">
        <v>82</v>
      </c>
      <c r="D26" s="395" t="s">
        <v>181</v>
      </c>
      <c r="E26" s="393" t="s">
        <v>2818</v>
      </c>
      <c r="F26" s="395" t="s">
        <v>2819</v>
      </c>
      <c r="G26" s="394" t="s">
        <v>2786</v>
      </c>
      <c r="H26" s="396">
        <v>45057</v>
      </c>
      <c r="I26" s="399">
        <v>45047</v>
      </c>
      <c r="J26" s="420" t="s">
        <v>304</v>
      </c>
      <c r="K26" s="393" t="s">
        <v>42</v>
      </c>
      <c r="L26" s="397" t="s">
        <v>43</v>
      </c>
      <c r="M26" s="393" t="s">
        <v>44</v>
      </c>
      <c r="N26" s="394" t="s">
        <v>46</v>
      </c>
      <c r="O26" s="397">
        <v>3</v>
      </c>
      <c r="P26" s="421" t="s">
        <v>2820</v>
      </c>
      <c r="Q26" s="421" t="s">
        <v>2821</v>
      </c>
      <c r="R26" s="15">
        <v>3</v>
      </c>
      <c r="S26" s="15">
        <v>3</v>
      </c>
      <c r="T26" s="22">
        <v>1</v>
      </c>
      <c r="U26" s="22">
        <v>1</v>
      </c>
      <c r="V26" s="5"/>
      <c r="W26" s="421" t="s">
        <v>2822</v>
      </c>
      <c r="X26" s="421" t="s">
        <v>50</v>
      </c>
      <c r="Y26" s="421" t="s">
        <v>2790</v>
      </c>
      <c r="Z26" s="4"/>
      <c r="AA26" s="144"/>
      <c r="AC26" s="308" t="b">
        <f t="shared" si="0"/>
        <v>0</v>
      </c>
    </row>
    <row r="27" s="378" customFormat="1" ht="24" hidden="1" spans="1:29">
      <c r="A27" s="393">
        <v>24</v>
      </c>
      <c r="B27" s="397" t="s">
        <v>34</v>
      </c>
      <c r="C27" s="395" t="s">
        <v>82</v>
      </c>
      <c r="D27" s="395" t="s">
        <v>193</v>
      </c>
      <c r="E27" s="393" t="s">
        <v>2818</v>
      </c>
      <c r="F27" s="395" t="s">
        <v>2819</v>
      </c>
      <c r="G27" s="394" t="s">
        <v>2786</v>
      </c>
      <c r="H27" s="396">
        <v>45057</v>
      </c>
      <c r="I27" s="399">
        <v>45047</v>
      </c>
      <c r="J27" s="420" t="s">
        <v>304</v>
      </c>
      <c r="K27" s="393" t="s">
        <v>42</v>
      </c>
      <c r="L27" s="397" t="s">
        <v>43</v>
      </c>
      <c r="M27" s="393" t="s">
        <v>44</v>
      </c>
      <c r="N27" s="394" t="s">
        <v>46</v>
      </c>
      <c r="O27" s="397">
        <v>3</v>
      </c>
      <c r="P27" s="421" t="s">
        <v>2820</v>
      </c>
      <c r="Q27" s="421" t="s">
        <v>2821</v>
      </c>
      <c r="R27" s="15">
        <v>3</v>
      </c>
      <c r="S27" s="15">
        <v>3</v>
      </c>
      <c r="T27" s="22">
        <v>1</v>
      </c>
      <c r="U27" s="22">
        <v>1</v>
      </c>
      <c r="V27" s="5"/>
      <c r="W27" s="421" t="s">
        <v>2822</v>
      </c>
      <c r="X27" s="421" t="s">
        <v>50</v>
      </c>
      <c r="Y27" s="421" t="s">
        <v>2790</v>
      </c>
      <c r="Z27" s="4"/>
      <c r="AA27" s="144"/>
      <c r="AC27" s="308" t="b">
        <f t="shared" si="0"/>
        <v>0</v>
      </c>
    </row>
    <row r="28" s="325" customFormat="1" ht="24" hidden="1" spans="1:29">
      <c r="A28" s="393">
        <v>25</v>
      </c>
      <c r="B28" s="394" t="s">
        <v>34</v>
      </c>
      <c r="C28" s="393" t="s">
        <v>82</v>
      </c>
      <c r="D28" s="394" t="s">
        <v>448</v>
      </c>
      <c r="E28" s="393" t="s">
        <v>37</v>
      </c>
      <c r="F28" s="398" t="s">
        <v>2823</v>
      </c>
      <c r="G28" s="393" t="s">
        <v>2786</v>
      </c>
      <c r="H28" s="399">
        <v>45017</v>
      </c>
      <c r="I28" s="399">
        <v>44927</v>
      </c>
      <c r="J28" s="420" t="s">
        <v>231</v>
      </c>
      <c r="K28" s="393" t="s">
        <v>42</v>
      </c>
      <c r="L28" s="394" t="s">
        <v>43</v>
      </c>
      <c r="M28" s="270" t="s">
        <v>305</v>
      </c>
      <c r="N28" s="271" t="s">
        <v>307</v>
      </c>
      <c r="O28" s="5">
        <v>6</v>
      </c>
      <c r="P28" s="421" t="s">
        <v>2824</v>
      </c>
      <c r="Q28" s="421" t="s">
        <v>2825</v>
      </c>
      <c r="R28" s="15">
        <v>6</v>
      </c>
      <c r="S28" s="15">
        <v>6</v>
      </c>
      <c r="T28" s="22">
        <v>1</v>
      </c>
      <c r="U28" s="22">
        <v>1</v>
      </c>
      <c r="V28" s="5"/>
      <c r="W28" s="421" t="s">
        <v>2826</v>
      </c>
      <c r="X28" s="421" t="s">
        <v>50</v>
      </c>
      <c r="Y28" s="421" t="s">
        <v>2790</v>
      </c>
      <c r="Z28" s="4"/>
      <c r="AA28" s="5"/>
      <c r="AC28" s="308" t="b">
        <f t="shared" si="0"/>
        <v>0</v>
      </c>
    </row>
    <row r="29" s="325" customFormat="1" ht="24" hidden="1" spans="1:29">
      <c r="A29" s="393">
        <v>26</v>
      </c>
      <c r="B29" s="394" t="s">
        <v>34</v>
      </c>
      <c r="C29" s="393" t="s">
        <v>82</v>
      </c>
      <c r="D29" s="394" t="s">
        <v>456</v>
      </c>
      <c r="E29" s="393" t="s">
        <v>37</v>
      </c>
      <c r="F29" s="398" t="s">
        <v>2823</v>
      </c>
      <c r="G29" s="393" t="s">
        <v>2786</v>
      </c>
      <c r="H29" s="399">
        <v>45017</v>
      </c>
      <c r="I29" s="399">
        <v>44927</v>
      </c>
      <c r="J29" s="420" t="s">
        <v>231</v>
      </c>
      <c r="K29" s="393" t="s">
        <v>42</v>
      </c>
      <c r="L29" s="394" t="s">
        <v>43</v>
      </c>
      <c r="M29" s="270" t="s">
        <v>305</v>
      </c>
      <c r="N29" s="271" t="s">
        <v>307</v>
      </c>
      <c r="O29" s="5">
        <v>6</v>
      </c>
      <c r="P29" s="421" t="s">
        <v>2824</v>
      </c>
      <c r="Q29" s="421" t="s">
        <v>2825</v>
      </c>
      <c r="R29" s="15">
        <v>6</v>
      </c>
      <c r="S29" s="15">
        <v>6</v>
      </c>
      <c r="T29" s="22">
        <v>1</v>
      </c>
      <c r="U29" s="22">
        <v>1</v>
      </c>
      <c r="V29" s="5"/>
      <c r="W29" s="421" t="s">
        <v>2826</v>
      </c>
      <c r="X29" s="421" t="s">
        <v>50</v>
      </c>
      <c r="Y29" s="421" t="s">
        <v>2790</v>
      </c>
      <c r="Z29" s="4"/>
      <c r="AA29" s="5"/>
      <c r="AC29" s="308" t="b">
        <f t="shared" si="0"/>
        <v>0</v>
      </c>
    </row>
    <row r="30" s="325" customFormat="1" ht="24" hidden="1" spans="1:29">
      <c r="A30" s="393">
        <v>27</v>
      </c>
      <c r="B30" s="394" t="s">
        <v>34</v>
      </c>
      <c r="C30" s="393" t="s">
        <v>228</v>
      </c>
      <c r="D30" s="394" t="s">
        <v>446</v>
      </c>
      <c r="E30" s="393" t="s">
        <v>108</v>
      </c>
      <c r="F30" s="394" t="s">
        <v>2827</v>
      </c>
      <c r="G30" s="393" t="s">
        <v>2786</v>
      </c>
      <c r="H30" s="399">
        <v>45017</v>
      </c>
      <c r="I30" s="399">
        <v>44927</v>
      </c>
      <c r="J30" s="420" t="s">
        <v>231</v>
      </c>
      <c r="K30" s="393" t="s">
        <v>42</v>
      </c>
      <c r="L30" s="394" t="s">
        <v>43</v>
      </c>
      <c r="M30" s="270" t="s">
        <v>305</v>
      </c>
      <c r="N30" s="271" t="s">
        <v>307</v>
      </c>
      <c r="O30" s="5">
        <v>3</v>
      </c>
      <c r="P30" s="421" t="s">
        <v>2828</v>
      </c>
      <c r="Q30" s="421" t="s">
        <v>2265</v>
      </c>
      <c r="R30" s="15">
        <v>3</v>
      </c>
      <c r="S30" s="15">
        <v>3</v>
      </c>
      <c r="T30" s="22">
        <v>1</v>
      </c>
      <c r="U30" s="22">
        <v>1</v>
      </c>
      <c r="V30" s="5"/>
      <c r="W30" s="421" t="s">
        <v>2829</v>
      </c>
      <c r="X30" s="421" t="s">
        <v>50</v>
      </c>
      <c r="Y30" s="421" t="s">
        <v>2790</v>
      </c>
      <c r="Z30" s="4"/>
      <c r="AA30" s="5"/>
      <c r="AC30" s="308" t="b">
        <f t="shared" si="0"/>
        <v>0</v>
      </c>
    </row>
    <row r="31" s="325" customFormat="1" ht="24" hidden="1" spans="1:29">
      <c r="A31" s="393">
        <v>28</v>
      </c>
      <c r="B31" s="394" t="s">
        <v>34</v>
      </c>
      <c r="C31" s="393" t="s">
        <v>228</v>
      </c>
      <c r="D31" s="394" t="s">
        <v>515</v>
      </c>
      <c r="E31" s="393" t="s">
        <v>108</v>
      </c>
      <c r="F31" s="394" t="s">
        <v>2830</v>
      </c>
      <c r="G31" s="393" t="s">
        <v>2786</v>
      </c>
      <c r="H31" s="399">
        <v>45017</v>
      </c>
      <c r="I31" s="399">
        <v>44927</v>
      </c>
      <c r="J31" s="420" t="s">
        <v>231</v>
      </c>
      <c r="K31" s="393" t="s">
        <v>42</v>
      </c>
      <c r="L31" s="394" t="s">
        <v>43</v>
      </c>
      <c r="M31" s="270" t="s">
        <v>305</v>
      </c>
      <c r="N31" s="271" t="s">
        <v>307</v>
      </c>
      <c r="O31" s="5">
        <v>3</v>
      </c>
      <c r="P31" s="421" t="s">
        <v>2828</v>
      </c>
      <c r="Q31" s="421" t="s">
        <v>2265</v>
      </c>
      <c r="R31" s="15">
        <v>3</v>
      </c>
      <c r="S31" s="15">
        <v>3</v>
      </c>
      <c r="T31" s="22">
        <v>1</v>
      </c>
      <c r="U31" s="22">
        <v>1</v>
      </c>
      <c r="V31" s="5"/>
      <c r="W31" s="421" t="s">
        <v>2829</v>
      </c>
      <c r="X31" s="421" t="s">
        <v>50</v>
      </c>
      <c r="Y31" s="421" t="s">
        <v>2790</v>
      </c>
      <c r="Z31" s="4"/>
      <c r="AA31" s="5"/>
      <c r="AC31" s="308" t="b">
        <f t="shared" si="0"/>
        <v>0</v>
      </c>
    </row>
    <row r="32" s="325" customFormat="1" ht="24" hidden="1" spans="1:29">
      <c r="A32" s="393">
        <v>29</v>
      </c>
      <c r="B32" s="394" t="s">
        <v>34</v>
      </c>
      <c r="C32" s="393" t="s">
        <v>228</v>
      </c>
      <c r="D32" s="394" t="s">
        <v>486</v>
      </c>
      <c r="E32" s="393" t="s">
        <v>37</v>
      </c>
      <c r="F32" s="394" t="s">
        <v>2831</v>
      </c>
      <c r="G32" s="393" t="s">
        <v>2786</v>
      </c>
      <c r="H32" s="399">
        <v>45017</v>
      </c>
      <c r="I32" s="399">
        <v>44927</v>
      </c>
      <c r="J32" s="420" t="s">
        <v>231</v>
      </c>
      <c r="K32" s="393" t="s">
        <v>42</v>
      </c>
      <c r="L32" s="394" t="s">
        <v>43</v>
      </c>
      <c r="M32" s="270" t="s">
        <v>305</v>
      </c>
      <c r="N32" s="271" t="s">
        <v>307</v>
      </c>
      <c r="O32" s="5">
        <v>3</v>
      </c>
      <c r="P32" s="421" t="s">
        <v>2828</v>
      </c>
      <c r="Q32" s="421" t="s">
        <v>2265</v>
      </c>
      <c r="R32" s="15">
        <v>3</v>
      </c>
      <c r="S32" s="15">
        <v>3</v>
      </c>
      <c r="T32" s="22">
        <v>1</v>
      </c>
      <c r="U32" s="22">
        <v>1</v>
      </c>
      <c r="V32" s="5"/>
      <c r="W32" s="421" t="s">
        <v>2829</v>
      </c>
      <c r="X32" s="421" t="s">
        <v>50</v>
      </c>
      <c r="Y32" s="421" t="s">
        <v>2790</v>
      </c>
      <c r="Z32" s="4"/>
      <c r="AA32" s="5"/>
      <c r="AC32" s="308" t="b">
        <f t="shared" si="0"/>
        <v>0</v>
      </c>
    </row>
    <row r="33" s="325" customFormat="1" ht="24" hidden="1" spans="1:29">
      <c r="A33" s="393">
        <v>30</v>
      </c>
      <c r="B33" s="394" t="s">
        <v>34</v>
      </c>
      <c r="C33" s="393" t="s">
        <v>228</v>
      </c>
      <c r="D33" s="394" t="s">
        <v>488</v>
      </c>
      <c r="E33" s="393" t="s">
        <v>37</v>
      </c>
      <c r="F33" s="394" t="s">
        <v>2831</v>
      </c>
      <c r="G33" s="393" t="s">
        <v>2786</v>
      </c>
      <c r="H33" s="399">
        <v>45017</v>
      </c>
      <c r="I33" s="399">
        <v>44927</v>
      </c>
      <c r="J33" s="420" t="s">
        <v>231</v>
      </c>
      <c r="K33" s="393" t="s">
        <v>42</v>
      </c>
      <c r="L33" s="394" t="s">
        <v>43</v>
      </c>
      <c r="M33" s="270" t="s">
        <v>305</v>
      </c>
      <c r="N33" s="271" t="s">
        <v>307</v>
      </c>
      <c r="O33" s="5">
        <v>3</v>
      </c>
      <c r="P33" s="421" t="s">
        <v>2828</v>
      </c>
      <c r="Q33" s="421" t="s">
        <v>2265</v>
      </c>
      <c r="R33" s="15">
        <v>3</v>
      </c>
      <c r="S33" s="15">
        <v>3</v>
      </c>
      <c r="T33" s="22">
        <v>1</v>
      </c>
      <c r="U33" s="22">
        <v>1</v>
      </c>
      <c r="V33" s="5"/>
      <c r="W33" s="421" t="s">
        <v>2829</v>
      </c>
      <c r="X33" s="421" t="s">
        <v>50</v>
      </c>
      <c r="Y33" s="421" t="s">
        <v>2790</v>
      </c>
      <c r="Z33" s="4"/>
      <c r="AA33" s="5"/>
      <c r="AC33" s="308" t="b">
        <f t="shared" si="0"/>
        <v>0</v>
      </c>
    </row>
    <row r="34" s="325" customFormat="1" ht="24" hidden="1" spans="1:29">
      <c r="A34" s="393">
        <v>31</v>
      </c>
      <c r="B34" s="394" t="s">
        <v>34</v>
      </c>
      <c r="C34" s="393" t="s">
        <v>228</v>
      </c>
      <c r="D34" s="394" t="s">
        <v>2832</v>
      </c>
      <c r="E34" s="393" t="s">
        <v>337</v>
      </c>
      <c r="F34" s="394" t="s">
        <v>2833</v>
      </c>
      <c r="G34" s="393" t="s">
        <v>2786</v>
      </c>
      <c r="H34" s="399">
        <v>45017</v>
      </c>
      <c r="I34" s="399">
        <v>44927</v>
      </c>
      <c r="J34" s="420" t="s">
        <v>231</v>
      </c>
      <c r="K34" s="393" t="s">
        <v>42</v>
      </c>
      <c r="L34" s="394" t="s">
        <v>43</v>
      </c>
      <c r="M34" s="270" t="s">
        <v>305</v>
      </c>
      <c r="N34" s="271" t="s">
        <v>307</v>
      </c>
      <c r="O34" s="5">
        <v>3</v>
      </c>
      <c r="P34" s="421" t="s">
        <v>2828</v>
      </c>
      <c r="Q34" s="421" t="s">
        <v>2265</v>
      </c>
      <c r="R34" s="15">
        <v>3</v>
      </c>
      <c r="S34" s="15">
        <v>3</v>
      </c>
      <c r="T34" s="22">
        <v>1</v>
      </c>
      <c r="U34" s="22">
        <v>1</v>
      </c>
      <c r="V34" s="5"/>
      <c r="W34" s="421" t="s">
        <v>2829</v>
      </c>
      <c r="X34" s="421" t="s">
        <v>50</v>
      </c>
      <c r="Y34" s="421" t="s">
        <v>2790</v>
      </c>
      <c r="Z34" s="4"/>
      <c r="AA34" s="5"/>
      <c r="AC34" s="308" t="b">
        <f t="shared" si="0"/>
        <v>0</v>
      </c>
    </row>
    <row r="35" s="325" customFormat="1" ht="24" hidden="1" spans="1:29">
      <c r="A35" s="393">
        <v>32</v>
      </c>
      <c r="B35" s="394" t="s">
        <v>34</v>
      </c>
      <c r="C35" s="393" t="s">
        <v>228</v>
      </c>
      <c r="D35" s="394" t="s">
        <v>2832</v>
      </c>
      <c r="E35" s="393" t="s">
        <v>337</v>
      </c>
      <c r="F35" s="394" t="s">
        <v>2834</v>
      </c>
      <c r="G35" s="393" t="s">
        <v>2786</v>
      </c>
      <c r="H35" s="399">
        <v>45017</v>
      </c>
      <c r="I35" s="399">
        <v>44927</v>
      </c>
      <c r="J35" s="420" t="s">
        <v>231</v>
      </c>
      <c r="K35" s="393" t="s">
        <v>42</v>
      </c>
      <c r="L35" s="394" t="s">
        <v>43</v>
      </c>
      <c r="M35" s="270" t="s">
        <v>305</v>
      </c>
      <c r="N35" s="271" t="s">
        <v>307</v>
      </c>
      <c r="O35" s="5">
        <v>3</v>
      </c>
      <c r="P35" s="421" t="s">
        <v>2828</v>
      </c>
      <c r="Q35" s="421" t="s">
        <v>2265</v>
      </c>
      <c r="R35" s="15">
        <v>3</v>
      </c>
      <c r="S35" s="15">
        <v>3</v>
      </c>
      <c r="T35" s="22">
        <v>1</v>
      </c>
      <c r="U35" s="22">
        <v>1</v>
      </c>
      <c r="V35" s="5"/>
      <c r="W35" s="421" t="s">
        <v>2829</v>
      </c>
      <c r="X35" s="421" t="s">
        <v>50</v>
      </c>
      <c r="Y35" s="421" t="s">
        <v>2790</v>
      </c>
      <c r="Z35" s="4"/>
      <c r="AA35" s="5"/>
      <c r="AC35" s="308" t="b">
        <f t="shared" si="0"/>
        <v>0</v>
      </c>
    </row>
    <row r="36" s="325" customFormat="1" ht="24" hidden="1" spans="1:29">
      <c r="A36" s="393">
        <v>33</v>
      </c>
      <c r="B36" s="397" t="s">
        <v>34</v>
      </c>
      <c r="C36" s="394" t="s">
        <v>228</v>
      </c>
      <c r="D36" s="191" t="s">
        <v>963</v>
      </c>
      <c r="E36" s="400" t="s">
        <v>2706</v>
      </c>
      <c r="F36" s="394" t="s">
        <v>2835</v>
      </c>
      <c r="G36" s="394" t="s">
        <v>2786</v>
      </c>
      <c r="H36" s="399">
        <v>45016</v>
      </c>
      <c r="I36" s="399">
        <v>44927</v>
      </c>
      <c r="J36" s="420" t="s">
        <v>41</v>
      </c>
      <c r="K36" s="393" t="s">
        <v>42</v>
      </c>
      <c r="L36" s="394" t="s">
        <v>43</v>
      </c>
      <c r="M36" s="270" t="s">
        <v>305</v>
      </c>
      <c r="N36" s="271" t="s">
        <v>307</v>
      </c>
      <c r="O36" s="5">
        <v>3</v>
      </c>
      <c r="P36" s="421" t="s">
        <v>2836</v>
      </c>
      <c r="Q36" s="421" t="s">
        <v>2837</v>
      </c>
      <c r="R36" s="15">
        <v>3</v>
      </c>
      <c r="S36" s="15">
        <v>3</v>
      </c>
      <c r="T36" s="22">
        <v>1</v>
      </c>
      <c r="U36" s="22">
        <v>1</v>
      </c>
      <c r="V36" s="4" t="s">
        <v>2838</v>
      </c>
      <c r="W36" s="421" t="s">
        <v>2839</v>
      </c>
      <c r="X36" s="421" t="s">
        <v>50</v>
      </c>
      <c r="Y36" s="421" t="s">
        <v>2790</v>
      </c>
      <c r="Z36" s="4" t="s">
        <v>2840</v>
      </c>
      <c r="AA36" s="5"/>
      <c r="AC36" s="308" t="b">
        <f t="shared" si="0"/>
        <v>0</v>
      </c>
    </row>
    <row r="37" s="325" customFormat="1" ht="24" hidden="1" spans="1:29">
      <c r="A37" s="393">
        <v>34</v>
      </c>
      <c r="B37" s="397" t="s">
        <v>34</v>
      </c>
      <c r="C37" s="394" t="s">
        <v>228</v>
      </c>
      <c r="D37" s="191" t="s">
        <v>2841</v>
      </c>
      <c r="E37" s="400" t="s">
        <v>2706</v>
      </c>
      <c r="F37" s="394" t="s">
        <v>2835</v>
      </c>
      <c r="G37" s="394" t="s">
        <v>2786</v>
      </c>
      <c r="H37" s="399">
        <v>45016</v>
      </c>
      <c r="I37" s="399">
        <v>44927</v>
      </c>
      <c r="J37" s="420" t="s">
        <v>41</v>
      </c>
      <c r="K37" s="393" t="s">
        <v>42</v>
      </c>
      <c r="L37" s="394" t="s">
        <v>43</v>
      </c>
      <c r="M37" s="270" t="s">
        <v>305</v>
      </c>
      <c r="N37" s="271" t="s">
        <v>307</v>
      </c>
      <c r="O37" s="5">
        <v>3</v>
      </c>
      <c r="P37" s="421" t="s">
        <v>2836</v>
      </c>
      <c r="Q37" s="421" t="s">
        <v>2837</v>
      </c>
      <c r="R37" s="15">
        <v>3</v>
      </c>
      <c r="S37" s="15">
        <v>3</v>
      </c>
      <c r="T37" s="22">
        <v>1</v>
      </c>
      <c r="U37" s="22">
        <v>1</v>
      </c>
      <c r="V37" s="4" t="s">
        <v>2838</v>
      </c>
      <c r="W37" s="421" t="s">
        <v>2839</v>
      </c>
      <c r="X37" s="421" t="s">
        <v>50</v>
      </c>
      <c r="Y37" s="421" t="s">
        <v>2790</v>
      </c>
      <c r="Z37" s="4" t="s">
        <v>2840</v>
      </c>
      <c r="AA37" s="5"/>
      <c r="AC37" s="308" t="b">
        <f t="shared" ref="AC37:AC68" si="1">IF(J37="2023年01月","2023年01月31日",IF(J37="2023年02月","2023年02月28日",IF(J37="2023年3月","2023年3月31日",IF(J37="2023年4月","2023年4月30日",IF(J37="2023年5月","2023年5月31日",IF(J37="2023年6月","2023年6月30日",IF(J37="2023年7月","2023年7月31日",IF(J37="2023年8月","2023年8月31日",IF(J37="2023年9月","2023年9月30日",IF(J37="2023年10月","2023年10月31日",IF(J37="2023年11月","2023年11月30日",IF(J37="2023年12月","2023年12月31日"))))))))))))</f>
        <v>0</v>
      </c>
    </row>
    <row r="38" s="325" customFormat="1" ht="24" hidden="1" spans="1:29">
      <c r="A38" s="393">
        <v>35</v>
      </c>
      <c r="B38" s="397" t="s">
        <v>34</v>
      </c>
      <c r="C38" s="394" t="s">
        <v>228</v>
      </c>
      <c r="D38" s="191" t="s">
        <v>2842</v>
      </c>
      <c r="E38" s="400" t="s">
        <v>2706</v>
      </c>
      <c r="F38" s="394" t="s">
        <v>2835</v>
      </c>
      <c r="G38" s="394" t="s">
        <v>2786</v>
      </c>
      <c r="H38" s="399">
        <v>45016</v>
      </c>
      <c r="I38" s="399">
        <v>44927</v>
      </c>
      <c r="J38" s="420" t="s">
        <v>41</v>
      </c>
      <c r="K38" s="393" t="s">
        <v>42</v>
      </c>
      <c r="L38" s="394" t="s">
        <v>43</v>
      </c>
      <c r="M38" s="270" t="s">
        <v>305</v>
      </c>
      <c r="N38" s="271" t="s">
        <v>307</v>
      </c>
      <c r="O38" s="5">
        <v>3</v>
      </c>
      <c r="P38" s="421" t="s">
        <v>2836</v>
      </c>
      <c r="Q38" s="421" t="s">
        <v>2837</v>
      </c>
      <c r="R38" s="15">
        <v>3</v>
      </c>
      <c r="S38" s="15">
        <v>3</v>
      </c>
      <c r="T38" s="22">
        <v>1</v>
      </c>
      <c r="U38" s="22">
        <v>1</v>
      </c>
      <c r="V38" s="4" t="s">
        <v>2838</v>
      </c>
      <c r="W38" s="421" t="s">
        <v>2839</v>
      </c>
      <c r="X38" s="421" t="s">
        <v>50</v>
      </c>
      <c r="Y38" s="421" t="s">
        <v>2790</v>
      </c>
      <c r="Z38" s="4" t="s">
        <v>2840</v>
      </c>
      <c r="AA38" s="5"/>
      <c r="AC38" s="308" t="b">
        <f t="shared" si="1"/>
        <v>0</v>
      </c>
    </row>
    <row r="39" s="325" customFormat="1" ht="24" hidden="1" spans="1:29">
      <c r="A39" s="393">
        <v>36</v>
      </c>
      <c r="B39" s="397" t="s">
        <v>34</v>
      </c>
      <c r="C39" s="394" t="s">
        <v>228</v>
      </c>
      <c r="D39" s="393" t="s">
        <v>966</v>
      </c>
      <c r="E39" s="400" t="s">
        <v>2706</v>
      </c>
      <c r="F39" s="394" t="s">
        <v>2835</v>
      </c>
      <c r="G39" s="394" t="s">
        <v>2786</v>
      </c>
      <c r="H39" s="399">
        <v>45016</v>
      </c>
      <c r="I39" s="399">
        <v>44927</v>
      </c>
      <c r="J39" s="420" t="s">
        <v>41</v>
      </c>
      <c r="K39" s="393" t="s">
        <v>42</v>
      </c>
      <c r="L39" s="394" t="s">
        <v>43</v>
      </c>
      <c r="M39" s="270" t="s">
        <v>305</v>
      </c>
      <c r="N39" s="271" t="s">
        <v>307</v>
      </c>
      <c r="O39" s="5">
        <v>3</v>
      </c>
      <c r="P39" s="421" t="s">
        <v>2836</v>
      </c>
      <c r="Q39" s="421" t="s">
        <v>2837</v>
      </c>
      <c r="R39" s="15">
        <v>3</v>
      </c>
      <c r="S39" s="15">
        <v>3</v>
      </c>
      <c r="T39" s="22">
        <v>1</v>
      </c>
      <c r="U39" s="22">
        <v>1</v>
      </c>
      <c r="V39" s="4" t="s">
        <v>2838</v>
      </c>
      <c r="W39" s="421" t="s">
        <v>2839</v>
      </c>
      <c r="X39" s="421" t="s">
        <v>50</v>
      </c>
      <c r="Y39" s="421" t="s">
        <v>2790</v>
      </c>
      <c r="Z39" s="4" t="s">
        <v>2840</v>
      </c>
      <c r="AA39" s="5"/>
      <c r="AC39" s="308" t="b">
        <f t="shared" si="1"/>
        <v>0</v>
      </c>
    </row>
    <row r="40" s="325" customFormat="1" ht="24" hidden="1" spans="1:29">
      <c r="A40" s="393">
        <v>37</v>
      </c>
      <c r="B40" s="397" t="s">
        <v>34</v>
      </c>
      <c r="C40" s="397" t="s">
        <v>228</v>
      </c>
      <c r="D40" s="397" t="s">
        <v>338</v>
      </c>
      <c r="E40" s="393" t="s">
        <v>337</v>
      </c>
      <c r="F40" s="397" t="s">
        <v>2843</v>
      </c>
      <c r="G40" s="394" t="s">
        <v>2786</v>
      </c>
      <c r="H40" s="399">
        <v>45016</v>
      </c>
      <c r="I40" s="399">
        <v>44927</v>
      </c>
      <c r="J40" s="420" t="s">
        <v>41</v>
      </c>
      <c r="K40" s="393" t="s">
        <v>42</v>
      </c>
      <c r="L40" s="394" t="s">
        <v>43</v>
      </c>
      <c r="M40" s="270" t="s">
        <v>305</v>
      </c>
      <c r="N40" s="271" t="s">
        <v>307</v>
      </c>
      <c r="O40" s="5">
        <v>3</v>
      </c>
      <c r="P40" s="421" t="s">
        <v>2836</v>
      </c>
      <c r="Q40" s="421" t="s">
        <v>2837</v>
      </c>
      <c r="R40" s="15">
        <v>3</v>
      </c>
      <c r="S40" s="15">
        <v>3</v>
      </c>
      <c r="T40" s="22">
        <v>1</v>
      </c>
      <c r="U40" s="22">
        <v>1</v>
      </c>
      <c r="V40" s="4" t="s">
        <v>2838</v>
      </c>
      <c r="W40" s="421" t="s">
        <v>2839</v>
      </c>
      <c r="X40" s="421" t="s">
        <v>50</v>
      </c>
      <c r="Y40" s="421" t="s">
        <v>2790</v>
      </c>
      <c r="Z40" s="4" t="s">
        <v>2840</v>
      </c>
      <c r="AA40" s="5"/>
      <c r="AC40" s="308" t="b">
        <f t="shared" si="1"/>
        <v>0</v>
      </c>
    </row>
    <row r="41" s="325" customFormat="1" ht="24" hidden="1" spans="1:29">
      <c r="A41" s="393">
        <v>38</v>
      </c>
      <c r="B41" s="397" t="s">
        <v>34</v>
      </c>
      <c r="C41" s="397" t="s">
        <v>228</v>
      </c>
      <c r="D41" s="397" t="s">
        <v>345</v>
      </c>
      <c r="E41" s="393" t="s">
        <v>337</v>
      </c>
      <c r="F41" s="397" t="s">
        <v>2843</v>
      </c>
      <c r="G41" s="394" t="s">
        <v>2786</v>
      </c>
      <c r="H41" s="399">
        <v>45016</v>
      </c>
      <c r="I41" s="399">
        <v>44927</v>
      </c>
      <c r="J41" s="420" t="s">
        <v>41</v>
      </c>
      <c r="K41" s="393" t="s">
        <v>42</v>
      </c>
      <c r="L41" s="394" t="s">
        <v>43</v>
      </c>
      <c r="M41" s="270" t="s">
        <v>305</v>
      </c>
      <c r="N41" s="271" t="s">
        <v>307</v>
      </c>
      <c r="O41" s="5">
        <v>3</v>
      </c>
      <c r="P41" s="421" t="s">
        <v>2836</v>
      </c>
      <c r="Q41" s="421" t="s">
        <v>2837</v>
      </c>
      <c r="R41" s="15">
        <v>3</v>
      </c>
      <c r="S41" s="15">
        <v>3</v>
      </c>
      <c r="T41" s="22">
        <v>1</v>
      </c>
      <c r="U41" s="22">
        <v>1</v>
      </c>
      <c r="V41" s="4" t="s">
        <v>2838</v>
      </c>
      <c r="W41" s="421" t="s">
        <v>2839</v>
      </c>
      <c r="X41" s="421" t="s">
        <v>50</v>
      </c>
      <c r="Y41" s="421" t="s">
        <v>2790</v>
      </c>
      <c r="Z41" s="4" t="s">
        <v>2840</v>
      </c>
      <c r="AA41" s="5"/>
      <c r="AC41" s="308" t="b">
        <f t="shared" si="1"/>
        <v>0</v>
      </c>
    </row>
    <row r="42" s="325" customFormat="1" ht="24" hidden="1" spans="1:29">
      <c r="A42" s="393">
        <v>39</v>
      </c>
      <c r="B42" s="397" t="s">
        <v>34</v>
      </c>
      <c r="C42" s="397" t="s">
        <v>82</v>
      </c>
      <c r="D42" s="397" t="s">
        <v>710</v>
      </c>
      <c r="E42" s="400" t="s">
        <v>108</v>
      </c>
      <c r="F42" s="397" t="s">
        <v>2844</v>
      </c>
      <c r="G42" s="394" t="s">
        <v>2786</v>
      </c>
      <c r="H42" s="399">
        <v>45016</v>
      </c>
      <c r="I42" s="399">
        <v>44927</v>
      </c>
      <c r="J42" s="420" t="s">
        <v>41</v>
      </c>
      <c r="K42" s="393" t="s">
        <v>42</v>
      </c>
      <c r="L42" s="394" t="s">
        <v>43</v>
      </c>
      <c r="M42" s="270" t="s">
        <v>305</v>
      </c>
      <c r="N42" s="271" t="s">
        <v>307</v>
      </c>
      <c r="O42" s="5">
        <v>3</v>
      </c>
      <c r="P42" s="421" t="s">
        <v>2845</v>
      </c>
      <c r="Q42" s="421" t="s">
        <v>2846</v>
      </c>
      <c r="R42" s="15">
        <v>3</v>
      </c>
      <c r="S42" s="15">
        <v>3</v>
      </c>
      <c r="T42" s="22">
        <v>1</v>
      </c>
      <c r="U42" s="22">
        <v>1</v>
      </c>
      <c r="V42" s="4"/>
      <c r="W42" s="421" t="s">
        <v>2847</v>
      </c>
      <c r="X42" s="421" t="s">
        <v>50</v>
      </c>
      <c r="Y42" s="421" t="s">
        <v>2790</v>
      </c>
      <c r="Z42" s="4" t="s">
        <v>2840</v>
      </c>
      <c r="AA42" s="5"/>
      <c r="AC42" s="308" t="b">
        <f t="shared" si="1"/>
        <v>0</v>
      </c>
    </row>
    <row r="43" s="325" customFormat="1" ht="24" hidden="1" spans="1:29">
      <c r="A43" s="393">
        <v>40</v>
      </c>
      <c r="B43" s="397" t="s">
        <v>34</v>
      </c>
      <c r="C43" s="397" t="s">
        <v>82</v>
      </c>
      <c r="D43" s="397" t="s">
        <v>718</v>
      </c>
      <c r="E43" s="400" t="s">
        <v>108</v>
      </c>
      <c r="F43" s="397" t="s">
        <v>2844</v>
      </c>
      <c r="G43" s="394" t="s">
        <v>2786</v>
      </c>
      <c r="H43" s="399">
        <v>45016</v>
      </c>
      <c r="I43" s="399">
        <v>44927</v>
      </c>
      <c r="J43" s="420" t="s">
        <v>41</v>
      </c>
      <c r="K43" s="393" t="s">
        <v>42</v>
      </c>
      <c r="L43" s="394" t="s">
        <v>43</v>
      </c>
      <c r="M43" s="270" t="s">
        <v>305</v>
      </c>
      <c r="N43" s="271" t="s">
        <v>307</v>
      </c>
      <c r="O43" s="5">
        <v>3</v>
      </c>
      <c r="P43" s="421" t="s">
        <v>2848</v>
      </c>
      <c r="Q43" s="421" t="s">
        <v>2849</v>
      </c>
      <c r="R43" s="15">
        <v>3</v>
      </c>
      <c r="S43" s="15">
        <v>3</v>
      </c>
      <c r="T43" s="22">
        <v>1</v>
      </c>
      <c r="U43" s="22">
        <v>1</v>
      </c>
      <c r="V43" s="4"/>
      <c r="W43" s="421" t="s">
        <v>2850</v>
      </c>
      <c r="X43" s="421" t="s">
        <v>50</v>
      </c>
      <c r="Y43" s="421" t="s">
        <v>2790</v>
      </c>
      <c r="Z43" s="4" t="s">
        <v>2840</v>
      </c>
      <c r="AA43" s="5"/>
      <c r="AC43" s="308" t="b">
        <f t="shared" si="1"/>
        <v>0</v>
      </c>
    </row>
    <row r="44" s="325" customFormat="1" ht="24" hidden="1" spans="1:29">
      <c r="A44" s="393">
        <v>41</v>
      </c>
      <c r="B44" s="401" t="s">
        <v>34</v>
      </c>
      <c r="C44" s="10" t="s">
        <v>228</v>
      </c>
      <c r="D44" s="402" t="s">
        <v>577</v>
      </c>
      <c r="E44" s="243" t="s">
        <v>2706</v>
      </c>
      <c r="F44" s="402" t="s">
        <v>2851</v>
      </c>
      <c r="G44" s="5" t="s">
        <v>2852</v>
      </c>
      <c r="H44" s="399">
        <v>44986</v>
      </c>
      <c r="I44" s="399">
        <v>44927</v>
      </c>
      <c r="J44" s="420" t="s">
        <v>41</v>
      </c>
      <c r="K44" s="393" t="s">
        <v>2682</v>
      </c>
      <c r="L44" s="394" t="s">
        <v>43</v>
      </c>
      <c r="M44" s="270" t="s">
        <v>305</v>
      </c>
      <c r="N44" s="271" t="s">
        <v>307</v>
      </c>
      <c r="O44" s="5">
        <v>3</v>
      </c>
      <c r="P44" s="421" t="s">
        <v>2710</v>
      </c>
      <c r="Q44" s="421" t="s">
        <v>2711</v>
      </c>
      <c r="R44" s="15">
        <v>3</v>
      </c>
      <c r="S44" s="15">
        <v>3</v>
      </c>
      <c r="T44" s="22">
        <v>1</v>
      </c>
      <c r="U44" s="22">
        <v>1</v>
      </c>
      <c r="V44" s="5"/>
      <c r="W44" s="421" t="s">
        <v>2712</v>
      </c>
      <c r="X44" s="421" t="s">
        <v>50</v>
      </c>
      <c r="Y44" s="421" t="s">
        <v>2853</v>
      </c>
      <c r="Z44" s="4" t="s">
        <v>1454</v>
      </c>
      <c r="AA44" s="5"/>
      <c r="AC44" s="308" t="b">
        <f t="shared" si="1"/>
        <v>0</v>
      </c>
    </row>
    <row r="45" s="378" customFormat="1" ht="24" hidden="1" spans="1:29">
      <c r="A45" s="393">
        <v>42</v>
      </c>
      <c r="B45" s="401" t="s">
        <v>34</v>
      </c>
      <c r="C45" s="403" t="s">
        <v>228</v>
      </c>
      <c r="D45" s="404" t="s">
        <v>2735</v>
      </c>
      <c r="E45" s="191" t="s">
        <v>337</v>
      </c>
      <c r="F45" s="50" t="s">
        <v>2854</v>
      </c>
      <c r="G45" s="5" t="s">
        <v>2852</v>
      </c>
      <c r="H45" s="399">
        <v>45050</v>
      </c>
      <c r="I45" s="399">
        <v>44930</v>
      </c>
      <c r="J45" s="420" t="s">
        <v>304</v>
      </c>
      <c r="K45" s="393" t="s">
        <v>2682</v>
      </c>
      <c r="L45" s="394" t="s">
        <v>43</v>
      </c>
      <c r="M45" s="270" t="s">
        <v>305</v>
      </c>
      <c r="N45" s="271" t="s">
        <v>307</v>
      </c>
      <c r="O45" s="5">
        <v>3</v>
      </c>
      <c r="P45" s="421" t="s">
        <v>2736</v>
      </c>
      <c r="Q45" s="421" t="s">
        <v>2737</v>
      </c>
      <c r="R45" s="15">
        <v>3</v>
      </c>
      <c r="S45" s="15">
        <v>3</v>
      </c>
      <c r="T45" s="22">
        <v>1</v>
      </c>
      <c r="U45" s="22">
        <v>1</v>
      </c>
      <c r="V45" s="5"/>
      <c r="W45" s="421" t="s">
        <v>2738</v>
      </c>
      <c r="X45" s="421" t="s">
        <v>50</v>
      </c>
      <c r="Y45" s="421" t="s">
        <v>2853</v>
      </c>
      <c r="Z45" s="4"/>
      <c r="AA45" s="144"/>
      <c r="AC45" s="308" t="b">
        <f t="shared" si="1"/>
        <v>0</v>
      </c>
    </row>
    <row r="46" s="379" customFormat="1" ht="24" hidden="1" spans="1:29">
      <c r="A46" s="405">
        <v>43</v>
      </c>
      <c r="B46" s="406" t="s">
        <v>34</v>
      </c>
      <c r="C46" s="407" t="s">
        <v>82</v>
      </c>
      <c r="D46" s="408" t="s">
        <v>456</v>
      </c>
      <c r="E46" s="409" t="s">
        <v>37</v>
      </c>
      <c r="F46" s="410" t="s">
        <v>2823</v>
      </c>
      <c r="G46" s="407" t="s">
        <v>2852</v>
      </c>
      <c r="H46" s="411">
        <v>45017</v>
      </c>
      <c r="I46" s="411">
        <v>44931</v>
      </c>
      <c r="J46" s="422" t="s">
        <v>231</v>
      </c>
      <c r="K46" s="405" t="s">
        <v>2682</v>
      </c>
      <c r="L46" s="423" t="s">
        <v>43</v>
      </c>
      <c r="M46" s="424" t="s">
        <v>305</v>
      </c>
      <c r="N46" s="425" t="s">
        <v>307</v>
      </c>
      <c r="O46" s="407">
        <v>6</v>
      </c>
      <c r="P46" s="408" t="s">
        <v>2855</v>
      </c>
      <c r="Q46" s="408" t="s">
        <v>2856</v>
      </c>
      <c r="R46" s="432">
        <v>6</v>
      </c>
      <c r="S46" s="432">
        <v>6</v>
      </c>
      <c r="T46" s="433">
        <v>1</v>
      </c>
      <c r="U46" s="433">
        <v>1</v>
      </c>
      <c r="V46" s="434" t="s">
        <v>2857</v>
      </c>
      <c r="W46" s="435" t="s">
        <v>1454</v>
      </c>
      <c r="X46" s="408" t="s">
        <v>1454</v>
      </c>
      <c r="Y46" s="408" t="s">
        <v>1454</v>
      </c>
      <c r="Z46" s="408"/>
      <c r="AA46" s="407"/>
      <c r="AC46" s="443" t="b">
        <f t="shared" si="1"/>
        <v>0</v>
      </c>
    </row>
    <row r="47" s="325" customFormat="1" ht="24" hidden="1" spans="1:29">
      <c r="A47" s="393">
        <v>44</v>
      </c>
      <c r="B47" s="397" t="s">
        <v>34</v>
      </c>
      <c r="C47" s="397" t="s">
        <v>82</v>
      </c>
      <c r="D47" s="397" t="s">
        <v>710</v>
      </c>
      <c r="E47" s="400" t="s">
        <v>108</v>
      </c>
      <c r="F47" s="397" t="s">
        <v>2844</v>
      </c>
      <c r="G47" s="5" t="s">
        <v>2852</v>
      </c>
      <c r="H47" s="399">
        <v>45139</v>
      </c>
      <c r="I47" s="399">
        <v>44930</v>
      </c>
      <c r="J47" s="420" t="s">
        <v>97</v>
      </c>
      <c r="K47" s="393" t="s">
        <v>2682</v>
      </c>
      <c r="L47" s="394" t="s">
        <v>43</v>
      </c>
      <c r="M47" s="270" t="s">
        <v>305</v>
      </c>
      <c r="N47" s="271" t="s">
        <v>307</v>
      </c>
      <c r="O47" s="5">
        <v>3</v>
      </c>
      <c r="P47" s="421" t="s">
        <v>2845</v>
      </c>
      <c r="Q47" s="421" t="s">
        <v>2846</v>
      </c>
      <c r="R47" s="15">
        <v>3</v>
      </c>
      <c r="S47" s="15">
        <v>3</v>
      </c>
      <c r="T47" s="22">
        <v>1</v>
      </c>
      <c r="U47" s="22">
        <v>1</v>
      </c>
      <c r="V47" s="5"/>
      <c r="W47" s="421" t="s">
        <v>2847</v>
      </c>
      <c r="X47" s="421" t="s">
        <v>50</v>
      </c>
      <c r="Y47" s="421" t="s">
        <v>2853</v>
      </c>
      <c r="Z47" s="4"/>
      <c r="AA47" s="5"/>
      <c r="AC47" s="308" t="b">
        <f t="shared" si="1"/>
        <v>0</v>
      </c>
    </row>
    <row r="48" s="325" customFormat="1" ht="24" hidden="1" spans="1:29">
      <c r="A48" s="393">
        <v>45</v>
      </c>
      <c r="B48" s="397" t="s">
        <v>34</v>
      </c>
      <c r="C48" s="397" t="s">
        <v>82</v>
      </c>
      <c r="D48" s="397" t="s">
        <v>718</v>
      </c>
      <c r="E48" s="400" t="s">
        <v>108</v>
      </c>
      <c r="F48" s="397" t="s">
        <v>2844</v>
      </c>
      <c r="G48" s="5" t="s">
        <v>2852</v>
      </c>
      <c r="H48" s="399">
        <v>45170</v>
      </c>
      <c r="I48" s="399">
        <v>44931</v>
      </c>
      <c r="J48" s="420" t="s">
        <v>54</v>
      </c>
      <c r="K48" s="393" t="s">
        <v>2682</v>
      </c>
      <c r="L48" s="394" t="s">
        <v>43</v>
      </c>
      <c r="M48" s="270" t="s">
        <v>305</v>
      </c>
      <c r="N48" s="271" t="s">
        <v>307</v>
      </c>
      <c r="O48" s="5">
        <v>3</v>
      </c>
      <c r="P48" s="421" t="s">
        <v>2848</v>
      </c>
      <c r="Q48" s="421" t="s">
        <v>2849</v>
      </c>
      <c r="R48" s="15">
        <v>3</v>
      </c>
      <c r="S48" s="15">
        <v>3</v>
      </c>
      <c r="T48" s="22">
        <v>1</v>
      </c>
      <c r="U48" s="22">
        <v>1</v>
      </c>
      <c r="V48" s="5"/>
      <c r="W48" s="421" t="s">
        <v>2850</v>
      </c>
      <c r="X48" s="421" t="s">
        <v>50</v>
      </c>
      <c r="Y48" s="421" t="s">
        <v>2853</v>
      </c>
      <c r="Z48" s="4"/>
      <c r="AA48" s="5"/>
      <c r="AC48" s="308" t="b">
        <f t="shared" si="1"/>
        <v>0</v>
      </c>
    </row>
    <row r="49" s="325" customFormat="1" ht="36" hidden="1" spans="1:29">
      <c r="A49" s="393">
        <v>46</v>
      </c>
      <c r="B49" s="397" t="s">
        <v>34</v>
      </c>
      <c r="C49" s="397" t="s">
        <v>82</v>
      </c>
      <c r="D49" s="397" t="s">
        <v>163</v>
      </c>
      <c r="E49" s="400" t="s">
        <v>2858</v>
      </c>
      <c r="F49" s="397" t="s">
        <v>2859</v>
      </c>
      <c r="G49" s="5" t="s">
        <v>2852</v>
      </c>
      <c r="H49" s="399">
        <v>45139</v>
      </c>
      <c r="I49" s="399">
        <v>44930</v>
      </c>
      <c r="J49" s="420" t="s">
        <v>97</v>
      </c>
      <c r="K49" s="393" t="s">
        <v>2682</v>
      </c>
      <c r="L49" s="394" t="s">
        <v>43</v>
      </c>
      <c r="M49" s="270" t="s">
        <v>305</v>
      </c>
      <c r="N49" s="271" t="s">
        <v>307</v>
      </c>
      <c r="O49" s="5">
        <v>3</v>
      </c>
      <c r="P49" s="421" t="s">
        <v>2717</v>
      </c>
      <c r="Q49" s="421" t="s">
        <v>2718</v>
      </c>
      <c r="R49" s="15">
        <v>3</v>
      </c>
      <c r="S49" s="15">
        <v>2</v>
      </c>
      <c r="T49" s="22">
        <v>1</v>
      </c>
      <c r="U49" s="22">
        <v>0.666666666666667</v>
      </c>
      <c r="V49" s="436" t="s">
        <v>2860</v>
      </c>
      <c r="W49" s="421" t="s">
        <v>2719</v>
      </c>
      <c r="X49" s="421" t="s">
        <v>50</v>
      </c>
      <c r="Y49" s="421" t="s">
        <v>2853</v>
      </c>
      <c r="Z49" s="4"/>
      <c r="AA49" s="5"/>
      <c r="AC49" s="308" t="b">
        <f t="shared" si="1"/>
        <v>0</v>
      </c>
    </row>
    <row r="50" s="356" customFormat="1" ht="12" hidden="1" spans="1:29">
      <c r="A50" s="393">
        <v>47</v>
      </c>
      <c r="B50" s="5" t="s">
        <v>34</v>
      </c>
      <c r="C50" s="5" t="s">
        <v>228</v>
      </c>
      <c r="D50" s="5" t="s">
        <v>540</v>
      </c>
      <c r="E50" s="5" t="s">
        <v>258</v>
      </c>
      <c r="F50" s="5" t="s">
        <v>2861</v>
      </c>
      <c r="G50" s="5" t="s">
        <v>2852</v>
      </c>
      <c r="H50" s="65">
        <v>45046</v>
      </c>
      <c r="I50" s="399">
        <v>44931</v>
      </c>
      <c r="J50" s="420" t="s">
        <v>231</v>
      </c>
      <c r="K50" s="5" t="s">
        <v>2682</v>
      </c>
      <c r="L50" s="5" t="s">
        <v>43</v>
      </c>
      <c r="M50" s="5" t="s">
        <v>305</v>
      </c>
      <c r="N50" s="5" t="s">
        <v>307</v>
      </c>
      <c r="O50" s="29">
        <v>3</v>
      </c>
      <c r="P50" s="426">
        <v>45072.375</v>
      </c>
      <c r="Q50" s="426">
        <v>45072.66875</v>
      </c>
      <c r="R50" s="15">
        <v>3</v>
      </c>
      <c r="S50" s="15">
        <v>3</v>
      </c>
      <c r="T50" s="22">
        <v>1</v>
      </c>
      <c r="U50" s="22">
        <v>1</v>
      </c>
      <c r="V50" s="5" t="s">
        <v>2862</v>
      </c>
      <c r="W50" s="421" t="s">
        <v>2698</v>
      </c>
      <c r="X50" s="421" t="s">
        <v>50</v>
      </c>
      <c r="Y50" s="421" t="s">
        <v>2853</v>
      </c>
      <c r="Z50" s="4"/>
      <c r="AA50" s="29"/>
      <c r="AC50" s="308" t="b">
        <f t="shared" si="1"/>
        <v>0</v>
      </c>
    </row>
    <row r="51" s="356" customFormat="1" ht="24" hidden="1" spans="1:29">
      <c r="A51" s="393">
        <v>48</v>
      </c>
      <c r="B51" s="5" t="s">
        <v>34</v>
      </c>
      <c r="C51" s="5" t="s">
        <v>228</v>
      </c>
      <c r="D51" s="5" t="s">
        <v>552</v>
      </c>
      <c r="E51" s="5" t="s">
        <v>258</v>
      </c>
      <c r="F51" s="5" t="s">
        <v>2863</v>
      </c>
      <c r="G51" s="5" t="s">
        <v>2852</v>
      </c>
      <c r="H51" s="65">
        <v>45046</v>
      </c>
      <c r="I51" s="399">
        <v>44930</v>
      </c>
      <c r="J51" s="420" t="s">
        <v>231</v>
      </c>
      <c r="K51" s="5" t="s">
        <v>2682</v>
      </c>
      <c r="L51" s="5" t="s">
        <v>43</v>
      </c>
      <c r="M51" s="5" t="s">
        <v>305</v>
      </c>
      <c r="N51" s="5" t="s">
        <v>307</v>
      </c>
      <c r="O51" s="29">
        <v>3</v>
      </c>
      <c r="P51" s="421" t="s">
        <v>2699</v>
      </c>
      <c r="Q51" s="421" t="s">
        <v>2700</v>
      </c>
      <c r="R51" s="15">
        <v>3</v>
      </c>
      <c r="S51" s="15">
        <v>3</v>
      </c>
      <c r="T51" s="22">
        <v>1</v>
      </c>
      <c r="U51" s="22">
        <v>1</v>
      </c>
      <c r="V51" s="5" t="s">
        <v>2862</v>
      </c>
      <c r="W51" s="421" t="s">
        <v>2701</v>
      </c>
      <c r="X51" s="421" t="s">
        <v>50</v>
      </c>
      <c r="Y51" s="421" t="s">
        <v>2853</v>
      </c>
      <c r="Z51" s="4"/>
      <c r="AA51" s="29"/>
      <c r="AC51" s="308" t="b">
        <f t="shared" si="1"/>
        <v>0</v>
      </c>
    </row>
    <row r="52" s="378" customFormat="1" ht="26" hidden="1" customHeight="1" spans="1:29">
      <c r="A52" s="393">
        <v>49</v>
      </c>
      <c r="B52" s="401" t="s">
        <v>34</v>
      </c>
      <c r="C52" s="10" t="s">
        <v>228</v>
      </c>
      <c r="D52" s="412" t="s">
        <v>2739</v>
      </c>
      <c r="E52" s="5" t="s">
        <v>258</v>
      </c>
      <c r="F52" s="413" t="s">
        <v>2864</v>
      </c>
      <c r="G52" s="393" t="s">
        <v>2852</v>
      </c>
      <c r="H52" s="8">
        <v>45016</v>
      </c>
      <c r="I52" s="78">
        <v>44927</v>
      </c>
      <c r="J52" s="10" t="s">
        <v>41</v>
      </c>
      <c r="K52" s="393" t="s">
        <v>2682</v>
      </c>
      <c r="L52" s="5" t="s">
        <v>43</v>
      </c>
      <c r="M52" s="5" t="s">
        <v>305</v>
      </c>
      <c r="N52" s="5" t="s">
        <v>307</v>
      </c>
      <c r="O52" s="394">
        <v>3</v>
      </c>
      <c r="P52" s="421" t="s">
        <v>2740</v>
      </c>
      <c r="Q52" s="421" t="s">
        <v>2741</v>
      </c>
      <c r="R52" s="15">
        <v>3</v>
      </c>
      <c r="S52" s="15">
        <v>3</v>
      </c>
      <c r="T52" s="22">
        <v>1</v>
      </c>
      <c r="U52" s="22">
        <v>1</v>
      </c>
      <c r="V52" s="5" t="s">
        <v>2862</v>
      </c>
      <c r="W52" s="421" t="s">
        <v>2742</v>
      </c>
      <c r="X52" s="421" t="s">
        <v>50</v>
      </c>
      <c r="Y52" s="421" t="s">
        <v>2853</v>
      </c>
      <c r="Z52" s="4"/>
      <c r="AA52" s="144"/>
      <c r="AC52" s="308" t="b">
        <f t="shared" si="1"/>
        <v>0</v>
      </c>
    </row>
    <row r="53" s="378" customFormat="1" ht="26" hidden="1" customHeight="1" spans="1:29">
      <c r="A53" s="393">
        <v>50</v>
      </c>
      <c r="B53" s="401" t="s">
        <v>34</v>
      </c>
      <c r="C53" s="10" t="s">
        <v>228</v>
      </c>
      <c r="D53" s="412" t="s">
        <v>2739</v>
      </c>
      <c r="E53" s="5" t="s">
        <v>258</v>
      </c>
      <c r="F53" s="413" t="s">
        <v>2864</v>
      </c>
      <c r="G53" s="393" t="s">
        <v>2786</v>
      </c>
      <c r="H53" s="8">
        <v>45016</v>
      </c>
      <c r="I53" s="78">
        <v>44927</v>
      </c>
      <c r="J53" s="10" t="s">
        <v>41</v>
      </c>
      <c r="K53" s="393" t="s">
        <v>42</v>
      </c>
      <c r="L53" s="5" t="s">
        <v>43</v>
      </c>
      <c r="M53" s="5" t="s">
        <v>305</v>
      </c>
      <c r="N53" s="5" t="s">
        <v>307</v>
      </c>
      <c r="O53" s="394">
        <v>3</v>
      </c>
      <c r="P53" s="421" t="s">
        <v>2836</v>
      </c>
      <c r="Q53" s="421" t="s">
        <v>2837</v>
      </c>
      <c r="R53" s="15">
        <v>3</v>
      </c>
      <c r="S53" s="15">
        <v>3</v>
      </c>
      <c r="T53" s="22">
        <v>1</v>
      </c>
      <c r="U53" s="22">
        <v>1</v>
      </c>
      <c r="V53" s="4" t="s">
        <v>2838</v>
      </c>
      <c r="W53" s="421" t="s">
        <v>2839</v>
      </c>
      <c r="X53" s="421" t="s">
        <v>50</v>
      </c>
      <c r="Y53" s="421" t="s">
        <v>2790</v>
      </c>
      <c r="Z53" s="4" t="s">
        <v>2840</v>
      </c>
      <c r="AA53" s="5"/>
      <c r="AC53" s="308" t="b">
        <f t="shared" si="1"/>
        <v>0</v>
      </c>
    </row>
    <row r="54" s="380" customFormat="1" ht="24" hidden="1" spans="1:29">
      <c r="A54" s="393">
        <v>51</v>
      </c>
      <c r="B54" s="401" t="s">
        <v>34</v>
      </c>
      <c r="C54" s="10" t="s">
        <v>228</v>
      </c>
      <c r="D54" s="404" t="s">
        <v>2743</v>
      </c>
      <c r="E54" s="191" t="s">
        <v>337</v>
      </c>
      <c r="F54" s="50" t="s">
        <v>2854</v>
      </c>
      <c r="G54" s="393" t="s">
        <v>2852</v>
      </c>
      <c r="H54" s="8">
        <v>45077</v>
      </c>
      <c r="I54" s="78">
        <v>44927</v>
      </c>
      <c r="J54" s="10" t="s">
        <v>304</v>
      </c>
      <c r="K54" s="393" t="s">
        <v>42</v>
      </c>
      <c r="L54" s="5" t="s">
        <v>43</v>
      </c>
      <c r="M54" s="5" t="s">
        <v>305</v>
      </c>
      <c r="N54" s="5" t="s">
        <v>307</v>
      </c>
      <c r="O54" s="394">
        <v>6</v>
      </c>
      <c r="P54" s="421" t="s">
        <v>2744</v>
      </c>
      <c r="Q54" s="421" t="s">
        <v>2745</v>
      </c>
      <c r="R54" s="15">
        <v>6</v>
      </c>
      <c r="S54" s="15">
        <v>6</v>
      </c>
      <c r="T54" s="22">
        <v>1</v>
      </c>
      <c r="U54" s="22">
        <v>1</v>
      </c>
      <c r="V54" s="5"/>
      <c r="W54" s="421" t="s">
        <v>2746</v>
      </c>
      <c r="X54" s="421" t="s">
        <v>50</v>
      </c>
      <c r="Y54" s="421" t="s">
        <v>2853</v>
      </c>
      <c r="Z54" s="4"/>
      <c r="AA54" s="5"/>
      <c r="AC54" s="308" t="b">
        <f t="shared" si="1"/>
        <v>0</v>
      </c>
    </row>
    <row r="55" s="380" customFormat="1" ht="24" hidden="1" spans="1:29">
      <c r="A55" s="393">
        <v>52</v>
      </c>
      <c r="B55" s="401" t="s">
        <v>34</v>
      </c>
      <c r="C55" s="401" t="s">
        <v>228</v>
      </c>
      <c r="D55" s="412" t="s">
        <v>482</v>
      </c>
      <c r="E55" s="58" t="s">
        <v>37</v>
      </c>
      <c r="F55" s="50" t="s">
        <v>2865</v>
      </c>
      <c r="G55" s="393" t="s">
        <v>2852</v>
      </c>
      <c r="H55" s="8">
        <v>45077</v>
      </c>
      <c r="I55" s="78">
        <v>44927</v>
      </c>
      <c r="J55" s="10" t="s">
        <v>304</v>
      </c>
      <c r="K55" s="393" t="s">
        <v>42</v>
      </c>
      <c r="L55" s="5" t="s">
        <v>43</v>
      </c>
      <c r="M55" s="5" t="s">
        <v>305</v>
      </c>
      <c r="N55" s="5" t="s">
        <v>307</v>
      </c>
      <c r="O55" s="394">
        <v>6</v>
      </c>
      <c r="P55" s="421" t="s">
        <v>2747</v>
      </c>
      <c r="Q55" s="421" t="s">
        <v>2748</v>
      </c>
      <c r="R55" s="15">
        <v>6</v>
      </c>
      <c r="S55" s="15">
        <v>6</v>
      </c>
      <c r="T55" s="22">
        <v>1</v>
      </c>
      <c r="U55" s="22">
        <v>1</v>
      </c>
      <c r="V55" s="5"/>
      <c r="W55" s="421" t="s">
        <v>2749</v>
      </c>
      <c r="X55" s="421" t="s">
        <v>50</v>
      </c>
      <c r="Y55" s="421" t="s">
        <v>2853</v>
      </c>
      <c r="Z55" s="4"/>
      <c r="AA55" s="5"/>
      <c r="AC55" s="308" t="b">
        <f t="shared" si="1"/>
        <v>0</v>
      </c>
    </row>
    <row r="56" s="380" customFormat="1" ht="24" spans="1:29">
      <c r="A56" s="393">
        <v>53</v>
      </c>
      <c r="B56" s="401" t="s">
        <v>34</v>
      </c>
      <c r="C56" s="401" t="s">
        <v>228</v>
      </c>
      <c r="D56" s="412" t="s">
        <v>469</v>
      </c>
      <c r="E56" s="58" t="s">
        <v>37</v>
      </c>
      <c r="F56" s="50" t="s">
        <v>2865</v>
      </c>
      <c r="G56" s="393" t="s">
        <v>2852</v>
      </c>
      <c r="H56" s="8">
        <v>45443</v>
      </c>
      <c r="I56" s="78">
        <v>44927</v>
      </c>
      <c r="J56" s="10" t="s">
        <v>1741</v>
      </c>
      <c r="K56" s="393" t="s">
        <v>42</v>
      </c>
      <c r="L56" s="5" t="s">
        <v>43</v>
      </c>
      <c r="M56" s="5" t="s">
        <v>305</v>
      </c>
      <c r="N56" s="5" t="s">
        <v>307</v>
      </c>
      <c r="O56" s="394">
        <v>6</v>
      </c>
      <c r="P56" s="4" t="str">
        <f>IFERROR(VLOOKUP("*"&amp;$D56&amp;"*",避雷器试验!$A:$AS,20,FALSE),IFERROR(VLOOKUP("*"&amp;$D56&amp;"*",避雷器试验!$B:$AS,19,FALSE),"无"))</f>
        <v>2023-12-14 10:25:00</v>
      </c>
      <c r="Q56" s="4" t="str">
        <f>IFERROR(VLOOKUP("*"&amp;$D56&amp;"*",避雷器试验!$A:$AS,21,FALSE),IFERROR(VLOOKUP("*"&amp;$D56&amp;"*",避雷器试验!$B:$AS,20,FALSE),"无"))</f>
        <v>2023-12-14 15:18:00</v>
      </c>
      <c r="R56" s="15">
        <f>IF(OR(Q56=0,Q56="无"),"",O56)</f>
        <v>6</v>
      </c>
      <c r="S56" s="15">
        <f>R56</f>
        <v>6</v>
      </c>
      <c r="T56" s="22">
        <f>IFERROR(IF(R56/O56&gt;0,R56/O56,""),"")</f>
        <v>1</v>
      </c>
      <c r="U56" s="22">
        <f>IFERROR(S56/R56,"")</f>
        <v>1</v>
      </c>
      <c r="V56" s="144"/>
      <c r="W56" s="4" t="str">
        <f>IFERROR(VLOOKUP("*"&amp;$D56&amp;"*",避雷器试验!$A:$AS,5,FALSE),IFERROR(VLOOKUP("*"&amp;$D56&amp;"*",避雷器试验!$B:$AS,4,FALSE),"无"))</f>
        <v>SCWH0301231123009335</v>
      </c>
      <c r="X56" s="4" t="str">
        <f>IFERROR(VLOOKUP("*"&amp;$D56&amp;"*",避雷器试验!$A:$AS,3,FALSE),IFERROR(VLOOKUP("*"&amp;$D56&amp;"*",避雷器试验!$B:$AS,2,FALSE),"无"))</f>
        <v>已完成</v>
      </c>
      <c r="Y56" s="444" t="s">
        <v>2853</v>
      </c>
      <c r="Z56" s="4"/>
      <c r="AA56" s="5"/>
      <c r="AC56" s="308" t="b">
        <f t="shared" si="1"/>
        <v>0</v>
      </c>
    </row>
    <row r="57" s="380" customFormat="1" ht="12" spans="1:29">
      <c r="A57" s="393">
        <v>54</v>
      </c>
      <c r="B57" s="401" t="s">
        <v>34</v>
      </c>
      <c r="C57" s="10" t="s">
        <v>228</v>
      </c>
      <c r="D57" s="412" t="s">
        <v>2750</v>
      </c>
      <c r="E57" s="400" t="s">
        <v>2858</v>
      </c>
      <c r="F57" s="413" t="s">
        <v>2835</v>
      </c>
      <c r="G57" s="393" t="s">
        <v>2852</v>
      </c>
      <c r="H57" s="65">
        <v>45412</v>
      </c>
      <c r="I57" s="78">
        <v>44927</v>
      </c>
      <c r="J57" s="10" t="s">
        <v>1741</v>
      </c>
      <c r="K57" s="393" t="s">
        <v>42</v>
      </c>
      <c r="L57" s="5" t="s">
        <v>43</v>
      </c>
      <c r="M57" s="5" t="s">
        <v>305</v>
      </c>
      <c r="N57" s="5" t="s">
        <v>307</v>
      </c>
      <c r="O57" s="394">
        <v>3</v>
      </c>
      <c r="P57" s="4" t="str">
        <f>IFERROR(VLOOKUP("*"&amp;$D57&amp;"*",避雷器试验!$A:$AS,20,FALSE),IFERROR(VLOOKUP("*"&amp;$D57&amp;"*",避雷器试验!$B:$AS,19,FALSE),"无"))</f>
        <v>无</v>
      </c>
      <c r="Q57" s="4" t="str">
        <f>IFERROR(VLOOKUP("*"&amp;$D57&amp;"*",避雷器试验!$A:$AS,21,FALSE),IFERROR(VLOOKUP("*"&amp;$D57&amp;"*",避雷器试验!$B:$AS,20,FALSE),"无"))</f>
        <v>无</v>
      </c>
      <c r="R57" s="15" t="str">
        <f>IF(OR(Q57=0,Q57="无"),"",O57)</f>
        <v/>
      </c>
      <c r="S57" s="15" t="str">
        <f>R57</f>
        <v/>
      </c>
      <c r="T57" s="22" t="str">
        <f>IFERROR(IF(R57/O57&gt;0,R57/O57,""),"")</f>
        <v/>
      </c>
      <c r="U57" s="22" t="str">
        <f>IFERROR(S57/R57,"")</f>
        <v/>
      </c>
      <c r="V57" s="144"/>
      <c r="W57" s="4" t="str">
        <f>IFERROR(VLOOKUP("*"&amp;$D57&amp;"*",避雷器试验!$A:$AS,5,FALSE),IFERROR(VLOOKUP("*"&amp;$D57&amp;"*",避雷器试验!$B:$AS,4,FALSE),"无"))</f>
        <v>无</v>
      </c>
      <c r="X57" s="4" t="str">
        <f>IFERROR(VLOOKUP("*"&amp;$D57&amp;"*",避雷器试验!$A:$AS,3,FALSE),IFERROR(VLOOKUP("*"&amp;$D57&amp;"*",避雷器试验!$B:$AS,2,FALSE),"无"))</f>
        <v>无</v>
      </c>
      <c r="Y57" s="444" t="s">
        <v>1454</v>
      </c>
      <c r="Z57" s="4"/>
      <c r="AA57" s="5"/>
      <c r="AC57" s="308" t="b">
        <f t="shared" si="1"/>
        <v>0</v>
      </c>
    </row>
    <row r="58" s="380" customFormat="1" ht="24" hidden="1" spans="1:29">
      <c r="A58" s="393">
        <v>55</v>
      </c>
      <c r="B58" s="401" t="s">
        <v>34</v>
      </c>
      <c r="C58" s="401" t="s">
        <v>228</v>
      </c>
      <c r="D58" s="412" t="s">
        <v>486</v>
      </c>
      <c r="E58" s="58" t="s">
        <v>37</v>
      </c>
      <c r="F58" s="50" t="s">
        <v>2866</v>
      </c>
      <c r="G58" s="393" t="s">
        <v>2852</v>
      </c>
      <c r="H58" s="8">
        <v>45382</v>
      </c>
      <c r="I58" s="78">
        <v>44927</v>
      </c>
      <c r="J58" s="10" t="s">
        <v>1741</v>
      </c>
      <c r="K58" s="393" t="s">
        <v>42</v>
      </c>
      <c r="L58" s="5" t="s">
        <v>43</v>
      </c>
      <c r="M58" s="5" t="s">
        <v>305</v>
      </c>
      <c r="N58" s="5" t="s">
        <v>307</v>
      </c>
      <c r="O58" s="394">
        <v>6</v>
      </c>
      <c r="P58" s="421" t="s">
        <v>2752</v>
      </c>
      <c r="Q58" s="421" t="s">
        <v>2753</v>
      </c>
      <c r="R58" s="15">
        <v>6</v>
      </c>
      <c r="S58" s="15">
        <v>6</v>
      </c>
      <c r="T58" s="22">
        <v>1</v>
      </c>
      <c r="U58" s="22">
        <v>1</v>
      </c>
      <c r="V58" s="5"/>
      <c r="W58" s="421" t="s">
        <v>2754</v>
      </c>
      <c r="X58" s="421" t="s">
        <v>50</v>
      </c>
      <c r="Y58" s="421" t="s">
        <v>1454</v>
      </c>
      <c r="Z58" s="4"/>
      <c r="AA58" s="5"/>
      <c r="AC58" s="308" t="b">
        <f t="shared" si="1"/>
        <v>0</v>
      </c>
    </row>
    <row r="59" s="380" customFormat="1" ht="24" hidden="1" spans="1:29">
      <c r="A59" s="393">
        <v>56</v>
      </c>
      <c r="B59" s="5" t="s">
        <v>34</v>
      </c>
      <c r="C59" s="5" t="s">
        <v>228</v>
      </c>
      <c r="D59" s="4" t="s">
        <v>1591</v>
      </c>
      <c r="E59" s="4" t="s">
        <v>337</v>
      </c>
      <c r="F59" s="5" t="s">
        <v>2867</v>
      </c>
      <c r="G59" s="5" t="s">
        <v>2852</v>
      </c>
      <c r="H59" s="399">
        <v>45200</v>
      </c>
      <c r="I59" s="399">
        <v>44927</v>
      </c>
      <c r="J59" s="420" t="s">
        <v>189</v>
      </c>
      <c r="K59" s="5" t="s">
        <v>2682</v>
      </c>
      <c r="L59" s="394" t="s">
        <v>43</v>
      </c>
      <c r="M59" s="5" t="s">
        <v>991</v>
      </c>
      <c r="N59" s="5" t="s">
        <v>993</v>
      </c>
      <c r="O59" s="5">
        <v>6</v>
      </c>
      <c r="P59" s="421" t="s">
        <v>2755</v>
      </c>
      <c r="Q59" s="421" t="s">
        <v>2756</v>
      </c>
      <c r="R59" s="15">
        <v>6</v>
      </c>
      <c r="S59" s="15">
        <v>6</v>
      </c>
      <c r="T59" s="22">
        <v>1</v>
      </c>
      <c r="U59" s="22">
        <v>1</v>
      </c>
      <c r="V59" s="5"/>
      <c r="W59" s="421" t="s">
        <v>2868</v>
      </c>
      <c r="X59" s="421" t="s">
        <v>50</v>
      </c>
      <c r="Y59" s="421" t="s">
        <v>2853</v>
      </c>
      <c r="Z59" s="4"/>
      <c r="AA59" s="5"/>
      <c r="AC59" s="308" t="b">
        <f t="shared" si="1"/>
        <v>0</v>
      </c>
    </row>
    <row r="60" s="380" customFormat="1" ht="12" hidden="1" spans="1:29">
      <c r="A60" s="393">
        <v>57</v>
      </c>
      <c r="B60" s="5" t="s">
        <v>34</v>
      </c>
      <c r="C60" s="5" t="s">
        <v>82</v>
      </c>
      <c r="D60" s="4" t="s">
        <v>1435</v>
      </c>
      <c r="E60" s="4" t="s">
        <v>337</v>
      </c>
      <c r="F60" s="5" t="s">
        <v>2869</v>
      </c>
      <c r="G60" s="5" t="s">
        <v>2852</v>
      </c>
      <c r="H60" s="399">
        <v>45078</v>
      </c>
      <c r="I60" s="399">
        <v>44927</v>
      </c>
      <c r="J60" s="420" t="s">
        <v>93</v>
      </c>
      <c r="K60" s="5" t="s">
        <v>2682</v>
      </c>
      <c r="L60" s="394" t="s">
        <v>43</v>
      </c>
      <c r="M60" s="5" t="s">
        <v>991</v>
      </c>
      <c r="N60" s="5" t="s">
        <v>993</v>
      </c>
      <c r="O60" s="5">
        <v>3</v>
      </c>
      <c r="P60" s="426">
        <v>44931.3909722222</v>
      </c>
      <c r="Q60" s="426">
        <v>44932.6083333333</v>
      </c>
      <c r="R60" s="15">
        <v>3</v>
      </c>
      <c r="S60" s="15">
        <v>3</v>
      </c>
      <c r="T60" s="22">
        <v>1</v>
      </c>
      <c r="U60" s="22">
        <v>1</v>
      </c>
      <c r="V60" s="5"/>
      <c r="W60" s="437" t="s">
        <v>2870</v>
      </c>
      <c r="X60" s="421" t="s">
        <v>50</v>
      </c>
      <c r="Y60" s="421" t="s">
        <v>2853</v>
      </c>
      <c r="Z60" s="4"/>
      <c r="AA60" s="5"/>
      <c r="AC60" s="308" t="b">
        <f t="shared" si="1"/>
        <v>0</v>
      </c>
    </row>
    <row r="61" s="378" customFormat="1" ht="24" hidden="1" spans="1:29">
      <c r="A61" s="393">
        <v>58</v>
      </c>
      <c r="B61" s="5" t="s">
        <v>34</v>
      </c>
      <c r="C61" s="5" t="s">
        <v>82</v>
      </c>
      <c r="D61" s="4" t="s">
        <v>1447</v>
      </c>
      <c r="E61" s="4" t="s">
        <v>337</v>
      </c>
      <c r="F61" s="5" t="s">
        <v>2869</v>
      </c>
      <c r="G61" s="5" t="s">
        <v>2852</v>
      </c>
      <c r="H61" s="399">
        <v>45078</v>
      </c>
      <c r="I61" s="399">
        <v>44927</v>
      </c>
      <c r="J61" s="420" t="s">
        <v>93</v>
      </c>
      <c r="K61" s="5" t="s">
        <v>2682</v>
      </c>
      <c r="L61" s="394" t="s">
        <v>43</v>
      </c>
      <c r="M61" s="5" t="s">
        <v>991</v>
      </c>
      <c r="N61" s="5" t="s">
        <v>993</v>
      </c>
      <c r="O61" s="5">
        <v>3</v>
      </c>
      <c r="P61" s="421" t="s">
        <v>2871</v>
      </c>
      <c r="Q61" s="421" t="s">
        <v>2872</v>
      </c>
      <c r="R61" s="15">
        <v>3</v>
      </c>
      <c r="S61" s="15">
        <v>3</v>
      </c>
      <c r="T61" s="22">
        <v>1</v>
      </c>
      <c r="U61" s="22">
        <v>1</v>
      </c>
      <c r="V61" s="5"/>
      <c r="W61" s="421" t="s">
        <v>2873</v>
      </c>
      <c r="X61" s="421" t="s">
        <v>50</v>
      </c>
      <c r="Y61" s="421" t="s">
        <v>2853</v>
      </c>
      <c r="Z61" s="4"/>
      <c r="AA61" s="144"/>
      <c r="AC61" s="308" t="b">
        <f t="shared" si="1"/>
        <v>0</v>
      </c>
    </row>
    <row r="62" s="381" customFormat="1" ht="12" spans="1:29">
      <c r="A62" s="414">
        <v>59</v>
      </c>
      <c r="B62" s="415" t="s">
        <v>34</v>
      </c>
      <c r="C62" s="415" t="s">
        <v>82</v>
      </c>
      <c r="D62" s="416" t="s">
        <v>1488</v>
      </c>
      <c r="E62" s="416" t="s">
        <v>108</v>
      </c>
      <c r="F62" s="415" t="s">
        <v>2874</v>
      </c>
      <c r="G62" s="415" t="s">
        <v>2852</v>
      </c>
      <c r="H62" s="417">
        <v>45199</v>
      </c>
      <c r="I62" s="417">
        <v>44927</v>
      </c>
      <c r="J62" s="427" t="s">
        <v>54</v>
      </c>
      <c r="K62" s="415" t="s">
        <v>2682</v>
      </c>
      <c r="L62" s="428" t="s">
        <v>43</v>
      </c>
      <c r="M62" s="415" t="s">
        <v>991</v>
      </c>
      <c r="N62" s="415"/>
      <c r="O62" s="415"/>
      <c r="P62" s="4"/>
      <c r="Q62" s="4"/>
      <c r="R62" s="438" t="s">
        <v>2875</v>
      </c>
      <c r="S62" s="438" t="s">
        <v>2875</v>
      </c>
      <c r="T62" s="439" t="s">
        <v>2875</v>
      </c>
      <c r="U62" s="439" t="s">
        <v>2875</v>
      </c>
      <c r="V62" s="415" t="s">
        <v>2876</v>
      </c>
      <c r="W62" s="440"/>
      <c r="X62" s="441"/>
      <c r="Y62" s="440"/>
      <c r="Z62" s="416"/>
      <c r="AA62" s="415"/>
      <c r="AC62" s="445" t="b">
        <f t="shared" si="1"/>
        <v>0</v>
      </c>
    </row>
    <row r="63" s="381" customFormat="1" ht="12" spans="1:29">
      <c r="A63" s="414">
        <v>60</v>
      </c>
      <c r="B63" s="415" t="s">
        <v>34</v>
      </c>
      <c r="C63" s="415" t="s">
        <v>82</v>
      </c>
      <c r="D63" s="416" t="s">
        <v>1497</v>
      </c>
      <c r="E63" s="416" t="s">
        <v>108</v>
      </c>
      <c r="F63" s="415" t="s">
        <v>2874</v>
      </c>
      <c r="G63" s="415" t="s">
        <v>2852</v>
      </c>
      <c r="H63" s="417">
        <v>45199</v>
      </c>
      <c r="I63" s="417">
        <v>44927</v>
      </c>
      <c r="J63" s="427" t="s">
        <v>54</v>
      </c>
      <c r="K63" s="415" t="s">
        <v>2682</v>
      </c>
      <c r="L63" s="428" t="s">
        <v>43</v>
      </c>
      <c r="M63" s="415" t="s">
        <v>991</v>
      </c>
      <c r="N63" s="415"/>
      <c r="O63" s="415"/>
      <c r="P63" s="4"/>
      <c r="Q63" s="4"/>
      <c r="R63" s="438" t="s">
        <v>2875</v>
      </c>
      <c r="S63" s="438" t="s">
        <v>2875</v>
      </c>
      <c r="T63" s="439" t="s">
        <v>2875</v>
      </c>
      <c r="U63" s="439" t="s">
        <v>2875</v>
      </c>
      <c r="V63" s="415" t="s">
        <v>2876</v>
      </c>
      <c r="W63" s="440"/>
      <c r="X63" s="441"/>
      <c r="Y63" s="440"/>
      <c r="Z63" s="416"/>
      <c r="AA63" s="415"/>
      <c r="AC63" s="445" t="b">
        <f t="shared" si="1"/>
        <v>0</v>
      </c>
    </row>
    <row r="64" s="380" customFormat="1" ht="27" hidden="1" customHeight="1" spans="1:29">
      <c r="A64" s="393">
        <v>61</v>
      </c>
      <c r="B64" s="5" t="s">
        <v>34</v>
      </c>
      <c r="C64" s="5" t="s">
        <v>82</v>
      </c>
      <c r="D64" s="4" t="s">
        <v>1460</v>
      </c>
      <c r="E64" s="4" t="s">
        <v>108</v>
      </c>
      <c r="F64" s="5" t="s">
        <v>2877</v>
      </c>
      <c r="G64" s="5" t="s">
        <v>2852</v>
      </c>
      <c r="H64" s="399">
        <v>44986</v>
      </c>
      <c r="I64" s="399">
        <v>44927</v>
      </c>
      <c r="J64" s="420" t="s">
        <v>41</v>
      </c>
      <c r="K64" s="5" t="s">
        <v>2682</v>
      </c>
      <c r="L64" s="394" t="s">
        <v>43</v>
      </c>
      <c r="M64" s="5" t="s">
        <v>991</v>
      </c>
      <c r="N64" s="5" t="s">
        <v>993</v>
      </c>
      <c r="O64" s="5">
        <v>3</v>
      </c>
      <c r="P64" s="429" t="s">
        <v>2878</v>
      </c>
      <c r="Q64" s="429" t="s">
        <v>2879</v>
      </c>
      <c r="R64" s="15">
        <v>3</v>
      </c>
      <c r="S64" s="15">
        <v>3</v>
      </c>
      <c r="T64" s="22">
        <v>1</v>
      </c>
      <c r="U64" s="22">
        <v>1</v>
      </c>
      <c r="V64" s="442" t="s">
        <v>2689</v>
      </c>
      <c r="W64" s="378" t="s">
        <v>2880</v>
      </c>
      <c r="X64" s="421" t="s">
        <v>50</v>
      </c>
      <c r="Y64" s="446" t="s">
        <v>2853</v>
      </c>
      <c r="Z64" s="4" t="s">
        <v>1454</v>
      </c>
      <c r="AA64" s="5"/>
      <c r="AB64" s="378" t="s">
        <v>2880</v>
      </c>
      <c r="AC64" s="308" t="b">
        <f t="shared" si="1"/>
        <v>0</v>
      </c>
    </row>
    <row r="65" s="380" customFormat="1" ht="24" hidden="1" spans="1:29">
      <c r="A65" s="393">
        <v>62</v>
      </c>
      <c r="B65" s="5" t="s">
        <v>34</v>
      </c>
      <c r="C65" s="5" t="s">
        <v>82</v>
      </c>
      <c r="D65" s="4" t="s">
        <v>1468</v>
      </c>
      <c r="E65" s="4" t="s">
        <v>108</v>
      </c>
      <c r="F65" s="5" t="s">
        <v>2877</v>
      </c>
      <c r="G65" s="5" t="s">
        <v>2852</v>
      </c>
      <c r="H65" s="399">
        <v>44986</v>
      </c>
      <c r="I65" s="399">
        <v>44927</v>
      </c>
      <c r="J65" s="420" t="s">
        <v>41</v>
      </c>
      <c r="K65" s="5" t="s">
        <v>2682</v>
      </c>
      <c r="L65" s="394" t="s">
        <v>43</v>
      </c>
      <c r="M65" s="5" t="s">
        <v>991</v>
      </c>
      <c r="N65" s="5" t="s">
        <v>993</v>
      </c>
      <c r="O65" s="5">
        <v>3</v>
      </c>
      <c r="P65" s="14" t="s">
        <v>2881</v>
      </c>
      <c r="Q65" s="14" t="s">
        <v>2882</v>
      </c>
      <c r="R65" s="15">
        <v>3</v>
      </c>
      <c r="S65" s="15">
        <v>3</v>
      </c>
      <c r="T65" s="22">
        <v>1</v>
      </c>
      <c r="U65" s="22">
        <v>1</v>
      </c>
      <c r="V65" s="5"/>
      <c r="W65" s="447" t="s">
        <v>2883</v>
      </c>
      <c r="X65" s="421" t="s">
        <v>50</v>
      </c>
      <c r="Y65" s="446" t="s">
        <v>2853</v>
      </c>
      <c r="Z65" s="4" t="s">
        <v>1454</v>
      </c>
      <c r="AA65" s="5"/>
      <c r="AB65" s="447" t="s">
        <v>2883</v>
      </c>
      <c r="AC65" s="308" t="b">
        <f t="shared" si="1"/>
        <v>0</v>
      </c>
    </row>
    <row r="66" s="380" customFormat="1" ht="24" hidden="1" spans="1:29">
      <c r="A66" s="393">
        <v>63</v>
      </c>
      <c r="B66" s="5" t="s">
        <v>34</v>
      </c>
      <c r="C66" s="5" t="s">
        <v>228</v>
      </c>
      <c r="D66" s="4" t="s">
        <v>1591</v>
      </c>
      <c r="E66" s="4" t="s">
        <v>337</v>
      </c>
      <c r="F66" s="5" t="s">
        <v>2884</v>
      </c>
      <c r="G66" s="5" t="s">
        <v>2786</v>
      </c>
      <c r="H66" s="399">
        <v>45017</v>
      </c>
      <c r="I66" s="399">
        <v>45017</v>
      </c>
      <c r="J66" s="420" t="s">
        <v>231</v>
      </c>
      <c r="K66" s="393" t="s">
        <v>42</v>
      </c>
      <c r="L66" s="394" t="s">
        <v>43</v>
      </c>
      <c r="M66" s="5" t="s">
        <v>991</v>
      </c>
      <c r="N66" s="5" t="s">
        <v>993</v>
      </c>
      <c r="O66" s="5">
        <v>3</v>
      </c>
      <c r="P66" s="421" t="s">
        <v>2885</v>
      </c>
      <c r="Q66" s="421" t="s">
        <v>2886</v>
      </c>
      <c r="R66" s="15">
        <v>3</v>
      </c>
      <c r="S66" s="15">
        <v>3</v>
      </c>
      <c r="T66" s="22">
        <v>1</v>
      </c>
      <c r="U66" s="22">
        <v>1</v>
      </c>
      <c r="V66" s="5"/>
      <c r="W66" s="421" t="s">
        <v>2887</v>
      </c>
      <c r="X66" s="421" t="s">
        <v>50</v>
      </c>
      <c r="Y66" s="421" t="s">
        <v>2790</v>
      </c>
      <c r="Z66" s="4"/>
      <c r="AA66" s="5"/>
      <c r="AC66" s="308" t="b">
        <f t="shared" si="1"/>
        <v>0</v>
      </c>
    </row>
    <row r="67" s="380" customFormat="1" ht="24" hidden="1" spans="1:29">
      <c r="A67" s="393">
        <v>64</v>
      </c>
      <c r="B67" s="5" t="s">
        <v>34</v>
      </c>
      <c r="C67" s="5" t="s">
        <v>228</v>
      </c>
      <c r="D67" s="4" t="s">
        <v>1574</v>
      </c>
      <c r="E67" s="4" t="s">
        <v>275</v>
      </c>
      <c r="F67" s="5" t="s">
        <v>2884</v>
      </c>
      <c r="G67" s="5" t="s">
        <v>2786</v>
      </c>
      <c r="H67" s="399">
        <v>45017</v>
      </c>
      <c r="I67" s="399">
        <v>45017</v>
      </c>
      <c r="J67" s="420" t="s">
        <v>231</v>
      </c>
      <c r="K67" s="393" t="s">
        <v>42</v>
      </c>
      <c r="L67" s="394" t="s">
        <v>43</v>
      </c>
      <c r="M67" s="5" t="s">
        <v>991</v>
      </c>
      <c r="N67" s="5" t="s">
        <v>993</v>
      </c>
      <c r="O67" s="5">
        <v>3</v>
      </c>
      <c r="P67" s="421" t="s">
        <v>2888</v>
      </c>
      <c r="Q67" s="421" t="s">
        <v>2889</v>
      </c>
      <c r="R67" s="15">
        <v>3</v>
      </c>
      <c r="S67" s="15">
        <v>3</v>
      </c>
      <c r="T67" s="22">
        <v>1</v>
      </c>
      <c r="U67" s="22">
        <v>1</v>
      </c>
      <c r="V67" s="5"/>
      <c r="W67" s="421" t="s">
        <v>2890</v>
      </c>
      <c r="X67" s="421" t="s">
        <v>50</v>
      </c>
      <c r="Y67" s="421" t="s">
        <v>2790</v>
      </c>
      <c r="Z67" s="4"/>
      <c r="AA67" s="5"/>
      <c r="AC67" s="308" t="b">
        <f t="shared" si="1"/>
        <v>0</v>
      </c>
    </row>
    <row r="68" s="380" customFormat="1" ht="24" hidden="1" spans="1:29">
      <c r="A68" s="393">
        <v>65</v>
      </c>
      <c r="B68" s="5" t="s">
        <v>34</v>
      </c>
      <c r="C68" s="5" t="s">
        <v>82</v>
      </c>
      <c r="D68" s="4" t="s">
        <v>1435</v>
      </c>
      <c r="E68" s="4" t="s">
        <v>275</v>
      </c>
      <c r="F68" s="5" t="s">
        <v>2869</v>
      </c>
      <c r="G68" s="5" t="s">
        <v>2786</v>
      </c>
      <c r="H68" s="399">
        <v>45017</v>
      </c>
      <c r="I68" s="399">
        <v>45017</v>
      </c>
      <c r="J68" s="420" t="s">
        <v>231</v>
      </c>
      <c r="K68" s="393" t="s">
        <v>42</v>
      </c>
      <c r="L68" s="394" t="s">
        <v>43</v>
      </c>
      <c r="M68" s="5" t="s">
        <v>991</v>
      </c>
      <c r="N68" s="5" t="s">
        <v>993</v>
      </c>
      <c r="O68" s="5">
        <v>3</v>
      </c>
      <c r="P68" s="421" t="s">
        <v>2891</v>
      </c>
      <c r="Q68" s="421" t="s">
        <v>2892</v>
      </c>
      <c r="R68" s="15">
        <v>3</v>
      </c>
      <c r="S68" s="15">
        <v>3</v>
      </c>
      <c r="T68" s="22">
        <v>1</v>
      </c>
      <c r="U68" s="22">
        <v>1</v>
      </c>
      <c r="V68" s="5"/>
      <c r="W68" s="421" t="s">
        <v>2893</v>
      </c>
      <c r="X68" s="421" t="s">
        <v>50</v>
      </c>
      <c r="Y68" s="421" t="s">
        <v>2790</v>
      </c>
      <c r="Z68" s="4"/>
      <c r="AA68" s="5"/>
      <c r="AC68" s="308" t="b">
        <f t="shared" si="1"/>
        <v>0</v>
      </c>
    </row>
    <row r="69" s="380" customFormat="1" ht="24" hidden="1" spans="1:29">
      <c r="A69" s="393">
        <v>66</v>
      </c>
      <c r="B69" s="5" t="s">
        <v>34</v>
      </c>
      <c r="C69" s="5" t="s">
        <v>82</v>
      </c>
      <c r="D69" s="4" t="s">
        <v>1447</v>
      </c>
      <c r="E69" s="4" t="s">
        <v>275</v>
      </c>
      <c r="F69" s="5" t="s">
        <v>2869</v>
      </c>
      <c r="G69" s="5" t="s">
        <v>2786</v>
      </c>
      <c r="H69" s="399">
        <v>45017</v>
      </c>
      <c r="I69" s="399">
        <v>45017</v>
      </c>
      <c r="J69" s="420" t="s">
        <v>231</v>
      </c>
      <c r="K69" s="393" t="s">
        <v>42</v>
      </c>
      <c r="L69" s="394" t="s">
        <v>43</v>
      </c>
      <c r="M69" s="5" t="s">
        <v>991</v>
      </c>
      <c r="N69" s="5" t="s">
        <v>993</v>
      </c>
      <c r="O69" s="5">
        <v>3</v>
      </c>
      <c r="P69" s="421" t="s">
        <v>2894</v>
      </c>
      <c r="Q69" s="421" t="s">
        <v>2895</v>
      </c>
      <c r="R69" s="15">
        <v>3</v>
      </c>
      <c r="S69" s="15">
        <v>3</v>
      </c>
      <c r="T69" s="22">
        <v>1</v>
      </c>
      <c r="U69" s="22">
        <v>1</v>
      </c>
      <c r="V69" s="5"/>
      <c r="W69" s="421" t="s">
        <v>2896</v>
      </c>
      <c r="X69" s="421" t="s">
        <v>50</v>
      </c>
      <c r="Y69" s="421" t="s">
        <v>2790</v>
      </c>
      <c r="Z69" s="4"/>
      <c r="AA69" s="5"/>
      <c r="AC69" s="308" t="b">
        <f t="shared" ref="AC69:AC93" si="2">IF(J69="2023年01月","2023年01月31日",IF(J69="2023年02月","2023年02月28日",IF(J69="2023年3月","2023年3月31日",IF(J69="2023年4月","2023年4月30日",IF(J69="2023年5月","2023年5月31日",IF(J69="2023年6月","2023年6月30日",IF(J69="2023年7月","2023年7月31日",IF(J69="2023年8月","2023年8月31日",IF(J69="2023年9月","2023年9月30日",IF(J69="2023年10月","2023年10月31日",IF(J69="2023年11月","2023年11月30日",IF(J69="2023年12月","2023年12月31日"))))))))))))</f>
        <v>0</v>
      </c>
    </row>
    <row r="70" s="380" customFormat="1" ht="24" hidden="1" spans="1:29">
      <c r="A70" s="393">
        <v>67</v>
      </c>
      <c r="B70" s="5" t="s">
        <v>34</v>
      </c>
      <c r="C70" s="5" t="s">
        <v>82</v>
      </c>
      <c r="D70" s="4" t="s">
        <v>1488</v>
      </c>
      <c r="E70" s="4" t="s">
        <v>108</v>
      </c>
      <c r="F70" s="5" t="s">
        <v>2874</v>
      </c>
      <c r="G70" s="5" t="s">
        <v>2786</v>
      </c>
      <c r="H70" s="399">
        <v>45017</v>
      </c>
      <c r="I70" s="399">
        <v>45017</v>
      </c>
      <c r="J70" s="420" t="s">
        <v>231</v>
      </c>
      <c r="K70" s="393" t="s">
        <v>42</v>
      </c>
      <c r="L70" s="394" t="s">
        <v>43</v>
      </c>
      <c r="M70" s="5" t="s">
        <v>991</v>
      </c>
      <c r="N70" s="5" t="s">
        <v>993</v>
      </c>
      <c r="O70" s="5">
        <v>3</v>
      </c>
      <c r="P70" s="421" t="s">
        <v>2897</v>
      </c>
      <c r="Q70" s="421" t="s">
        <v>2898</v>
      </c>
      <c r="R70" s="15">
        <v>3</v>
      </c>
      <c r="S70" s="15">
        <v>3</v>
      </c>
      <c r="T70" s="22">
        <v>1</v>
      </c>
      <c r="U70" s="22">
        <v>1</v>
      </c>
      <c r="V70" s="5"/>
      <c r="W70" s="421" t="s">
        <v>2899</v>
      </c>
      <c r="X70" s="421" t="s">
        <v>50</v>
      </c>
      <c r="Y70" s="421" t="s">
        <v>2790</v>
      </c>
      <c r="Z70" s="4"/>
      <c r="AA70" s="5"/>
      <c r="AC70" s="308" t="b">
        <f t="shared" si="2"/>
        <v>0</v>
      </c>
    </row>
    <row r="71" s="380" customFormat="1" ht="24" hidden="1" spans="1:29">
      <c r="A71" s="393">
        <v>68</v>
      </c>
      <c r="B71" s="5" t="s">
        <v>34</v>
      </c>
      <c r="C71" s="5" t="s">
        <v>82</v>
      </c>
      <c r="D71" s="4" t="s">
        <v>1497</v>
      </c>
      <c r="E71" s="4" t="s">
        <v>108</v>
      </c>
      <c r="F71" s="5" t="s">
        <v>2874</v>
      </c>
      <c r="G71" s="5" t="s">
        <v>2786</v>
      </c>
      <c r="H71" s="399">
        <v>45017</v>
      </c>
      <c r="I71" s="399">
        <v>45017</v>
      </c>
      <c r="J71" s="420" t="s">
        <v>231</v>
      </c>
      <c r="K71" s="393" t="s">
        <v>42</v>
      </c>
      <c r="L71" s="394" t="s">
        <v>43</v>
      </c>
      <c r="M71" s="5" t="s">
        <v>991</v>
      </c>
      <c r="N71" s="5" t="s">
        <v>993</v>
      </c>
      <c r="O71" s="5">
        <v>3</v>
      </c>
      <c r="P71" s="421" t="s">
        <v>2900</v>
      </c>
      <c r="Q71" s="421" t="s">
        <v>2901</v>
      </c>
      <c r="R71" s="15">
        <v>3</v>
      </c>
      <c r="S71" s="15">
        <v>3</v>
      </c>
      <c r="T71" s="22">
        <v>1</v>
      </c>
      <c r="U71" s="22">
        <v>1</v>
      </c>
      <c r="V71" s="5"/>
      <c r="W71" s="421" t="s">
        <v>2902</v>
      </c>
      <c r="X71" s="421" t="s">
        <v>50</v>
      </c>
      <c r="Y71" s="421" t="s">
        <v>2790</v>
      </c>
      <c r="Z71" s="4"/>
      <c r="AA71" s="5"/>
      <c r="AC71" s="308" t="b">
        <f t="shared" si="2"/>
        <v>0</v>
      </c>
    </row>
    <row r="72" s="380" customFormat="1" ht="24" hidden="1" spans="1:29">
      <c r="A72" s="393">
        <v>69</v>
      </c>
      <c r="B72" s="5" t="s">
        <v>34</v>
      </c>
      <c r="C72" s="5" t="s">
        <v>82</v>
      </c>
      <c r="D72" s="4" t="s">
        <v>1460</v>
      </c>
      <c r="E72" s="4" t="s">
        <v>108</v>
      </c>
      <c r="F72" s="5" t="s">
        <v>2877</v>
      </c>
      <c r="G72" s="5" t="s">
        <v>2786</v>
      </c>
      <c r="H72" s="399">
        <v>44986</v>
      </c>
      <c r="I72" s="399">
        <v>44986</v>
      </c>
      <c r="J72" s="420" t="s">
        <v>41</v>
      </c>
      <c r="K72" s="393" t="s">
        <v>42</v>
      </c>
      <c r="L72" s="394" t="s">
        <v>43</v>
      </c>
      <c r="M72" s="5" t="s">
        <v>991</v>
      </c>
      <c r="N72" s="5" t="s">
        <v>993</v>
      </c>
      <c r="O72" s="5">
        <v>3</v>
      </c>
      <c r="P72" s="421" t="s">
        <v>2903</v>
      </c>
      <c r="Q72" s="421" t="s">
        <v>2904</v>
      </c>
      <c r="R72" s="15">
        <v>3</v>
      </c>
      <c r="S72" s="15">
        <v>3</v>
      </c>
      <c r="T72" s="22">
        <v>1</v>
      </c>
      <c r="U72" s="22">
        <v>1</v>
      </c>
      <c r="V72" s="5"/>
      <c r="W72" s="421" t="s">
        <v>2905</v>
      </c>
      <c r="X72" s="421" t="s">
        <v>50</v>
      </c>
      <c r="Y72" s="421" t="s">
        <v>2790</v>
      </c>
      <c r="Z72" s="4" t="s">
        <v>1454</v>
      </c>
      <c r="AA72" s="5"/>
      <c r="AC72" s="308" t="b">
        <f t="shared" si="2"/>
        <v>0</v>
      </c>
    </row>
    <row r="73" s="380" customFormat="1" ht="24" hidden="1" spans="1:29">
      <c r="A73" s="393">
        <v>70</v>
      </c>
      <c r="B73" s="5" t="s">
        <v>34</v>
      </c>
      <c r="C73" s="5" t="s">
        <v>82</v>
      </c>
      <c r="D73" s="4" t="s">
        <v>1468</v>
      </c>
      <c r="E73" s="4" t="s">
        <v>108</v>
      </c>
      <c r="F73" s="5" t="s">
        <v>2877</v>
      </c>
      <c r="G73" s="5" t="s">
        <v>2786</v>
      </c>
      <c r="H73" s="399">
        <v>44986</v>
      </c>
      <c r="I73" s="399">
        <v>44986</v>
      </c>
      <c r="J73" s="420" t="s">
        <v>41</v>
      </c>
      <c r="K73" s="393" t="s">
        <v>42</v>
      </c>
      <c r="L73" s="394" t="s">
        <v>43</v>
      </c>
      <c r="M73" s="5" t="s">
        <v>991</v>
      </c>
      <c r="N73" s="5" t="s">
        <v>993</v>
      </c>
      <c r="O73" s="5">
        <v>3</v>
      </c>
      <c r="P73" s="421" t="s">
        <v>130</v>
      </c>
      <c r="Q73" s="421" t="s">
        <v>2906</v>
      </c>
      <c r="R73" s="15">
        <v>3</v>
      </c>
      <c r="S73" s="15">
        <v>3</v>
      </c>
      <c r="T73" s="22">
        <v>1</v>
      </c>
      <c r="U73" s="22">
        <v>1</v>
      </c>
      <c r="V73" s="5"/>
      <c r="W73" s="421" t="s">
        <v>2907</v>
      </c>
      <c r="X73" s="421" t="s">
        <v>50</v>
      </c>
      <c r="Y73" s="421" t="s">
        <v>2790</v>
      </c>
      <c r="Z73" s="4" t="s">
        <v>1454</v>
      </c>
      <c r="AA73" s="5"/>
      <c r="AC73" s="308" t="b">
        <f t="shared" si="2"/>
        <v>0</v>
      </c>
    </row>
    <row r="74" s="380" customFormat="1" ht="24" hidden="1" spans="1:29">
      <c r="A74" s="393">
        <v>71</v>
      </c>
      <c r="B74" s="394" t="s">
        <v>34</v>
      </c>
      <c r="C74" s="393" t="s">
        <v>228</v>
      </c>
      <c r="D74" s="394" t="s">
        <v>1758</v>
      </c>
      <c r="E74" s="393" t="s">
        <v>108</v>
      </c>
      <c r="F74" s="394" t="s">
        <v>2908</v>
      </c>
      <c r="G74" s="393" t="s">
        <v>2852</v>
      </c>
      <c r="H74" s="78">
        <v>46113</v>
      </c>
      <c r="I74" s="78">
        <v>44927</v>
      </c>
      <c r="J74" s="192" t="s">
        <v>1741</v>
      </c>
      <c r="K74" s="393" t="s">
        <v>2682</v>
      </c>
      <c r="L74" s="394" t="s">
        <v>43</v>
      </c>
      <c r="M74" s="393" t="s">
        <v>1729</v>
      </c>
      <c r="N74" s="393" t="s">
        <v>1731</v>
      </c>
      <c r="O74" s="397">
        <v>3</v>
      </c>
      <c r="P74" s="421" t="s">
        <v>2767</v>
      </c>
      <c r="Q74" s="421" t="s">
        <v>2768</v>
      </c>
      <c r="R74" s="15">
        <v>3</v>
      </c>
      <c r="S74" s="15">
        <v>3</v>
      </c>
      <c r="T74" s="22">
        <v>1</v>
      </c>
      <c r="U74" s="22">
        <v>1</v>
      </c>
      <c r="V74" s="5"/>
      <c r="W74" s="421" t="s">
        <v>2769</v>
      </c>
      <c r="X74" s="421" t="s">
        <v>50</v>
      </c>
      <c r="Y74" s="421" t="s">
        <v>2853</v>
      </c>
      <c r="Z74" s="4"/>
      <c r="AA74" s="5"/>
      <c r="AC74" s="308" t="b">
        <f t="shared" si="2"/>
        <v>0</v>
      </c>
    </row>
    <row r="75" s="380" customFormat="1" ht="24" hidden="1" spans="1:29">
      <c r="A75" s="393">
        <v>72</v>
      </c>
      <c r="B75" s="393" t="s">
        <v>34</v>
      </c>
      <c r="C75" s="393" t="s">
        <v>228</v>
      </c>
      <c r="D75" s="393" t="s">
        <v>1908</v>
      </c>
      <c r="E75" s="393" t="s">
        <v>108</v>
      </c>
      <c r="F75" s="393" t="s">
        <v>2909</v>
      </c>
      <c r="G75" s="393" t="s">
        <v>2852</v>
      </c>
      <c r="H75" s="78">
        <v>45261</v>
      </c>
      <c r="I75" s="78">
        <v>44927</v>
      </c>
      <c r="J75" s="192" t="s">
        <v>1741</v>
      </c>
      <c r="K75" s="393" t="s">
        <v>2682</v>
      </c>
      <c r="L75" s="393" t="s">
        <v>43</v>
      </c>
      <c r="M75" s="393" t="s">
        <v>1729</v>
      </c>
      <c r="N75" s="393" t="s">
        <v>1731</v>
      </c>
      <c r="O75" s="393">
        <v>3</v>
      </c>
      <c r="P75" s="421" t="s">
        <v>2910</v>
      </c>
      <c r="Q75" s="421" t="s">
        <v>2911</v>
      </c>
      <c r="R75" s="15">
        <v>3</v>
      </c>
      <c r="S75" s="15">
        <v>3</v>
      </c>
      <c r="T75" s="22">
        <v>1</v>
      </c>
      <c r="U75" s="22">
        <v>1</v>
      </c>
      <c r="V75" s="5"/>
      <c r="W75" s="421" t="s">
        <v>2912</v>
      </c>
      <c r="X75" s="421" t="s">
        <v>50</v>
      </c>
      <c r="Y75" s="421" t="s">
        <v>1454</v>
      </c>
      <c r="Z75" s="4"/>
      <c r="AA75" s="5"/>
      <c r="AC75" s="308" t="b">
        <f t="shared" si="2"/>
        <v>0</v>
      </c>
    </row>
    <row r="76" s="378" customFormat="1" ht="24" hidden="1" spans="1:29">
      <c r="A76" s="393">
        <v>73</v>
      </c>
      <c r="B76" s="393" t="s">
        <v>34</v>
      </c>
      <c r="C76" s="393" t="s">
        <v>228</v>
      </c>
      <c r="D76" s="393" t="s">
        <v>2101</v>
      </c>
      <c r="E76" s="393" t="s">
        <v>108</v>
      </c>
      <c r="F76" s="393" t="s">
        <v>2909</v>
      </c>
      <c r="G76" s="393" t="s">
        <v>2852</v>
      </c>
      <c r="H76" s="78">
        <v>46235</v>
      </c>
      <c r="I76" s="78">
        <v>44927</v>
      </c>
      <c r="J76" s="192" t="s">
        <v>1741</v>
      </c>
      <c r="K76" s="393" t="s">
        <v>2682</v>
      </c>
      <c r="L76" s="393" t="s">
        <v>43</v>
      </c>
      <c r="M76" s="393" t="s">
        <v>1729</v>
      </c>
      <c r="N76" s="393" t="s">
        <v>1731</v>
      </c>
      <c r="O76" s="393">
        <v>3</v>
      </c>
      <c r="P76" s="421" t="s">
        <v>2773</v>
      </c>
      <c r="Q76" s="421" t="s">
        <v>2774</v>
      </c>
      <c r="R76" s="15">
        <v>3</v>
      </c>
      <c r="S76" s="15">
        <v>3</v>
      </c>
      <c r="T76" s="22">
        <v>1</v>
      </c>
      <c r="U76" s="22">
        <v>1</v>
      </c>
      <c r="V76" s="5"/>
      <c r="W76" s="421" t="s">
        <v>2775</v>
      </c>
      <c r="X76" s="421" t="s">
        <v>50</v>
      </c>
      <c r="Y76" s="421" t="s">
        <v>2853</v>
      </c>
      <c r="Z76" s="4"/>
      <c r="AA76" s="144"/>
      <c r="AC76" s="308" t="b">
        <f t="shared" si="2"/>
        <v>0</v>
      </c>
    </row>
    <row r="77" s="378" customFormat="1" ht="24" hidden="1" spans="1:29">
      <c r="A77" s="393">
        <v>74</v>
      </c>
      <c r="B77" s="393" t="s">
        <v>34</v>
      </c>
      <c r="C77" s="393" t="s">
        <v>228</v>
      </c>
      <c r="D77" s="393" t="s">
        <v>1914</v>
      </c>
      <c r="E77" s="393" t="s">
        <v>108</v>
      </c>
      <c r="F77" s="393" t="s">
        <v>2913</v>
      </c>
      <c r="G77" s="393" t="s">
        <v>2852</v>
      </c>
      <c r="H77" s="78">
        <v>46327</v>
      </c>
      <c r="I77" s="78">
        <v>44927</v>
      </c>
      <c r="J77" s="192" t="s">
        <v>1741</v>
      </c>
      <c r="K77" s="393" t="s">
        <v>2682</v>
      </c>
      <c r="L77" s="393" t="s">
        <v>43</v>
      </c>
      <c r="M77" s="393" t="s">
        <v>1729</v>
      </c>
      <c r="N77" s="393" t="s">
        <v>1731</v>
      </c>
      <c r="O77" s="393">
        <v>6</v>
      </c>
      <c r="P77" s="421" t="s">
        <v>2914</v>
      </c>
      <c r="Q77" s="421" t="s">
        <v>2915</v>
      </c>
      <c r="R77" s="15">
        <v>6</v>
      </c>
      <c r="S77" s="15">
        <v>6</v>
      </c>
      <c r="T77" s="22">
        <v>1</v>
      </c>
      <c r="U77" s="22">
        <v>1</v>
      </c>
      <c r="V77" s="5"/>
      <c r="W77" s="421" t="s">
        <v>2916</v>
      </c>
      <c r="X77" s="421" t="s">
        <v>50</v>
      </c>
      <c r="Y77" s="421" t="s">
        <v>2853</v>
      </c>
      <c r="Z77" s="4"/>
      <c r="AA77" s="144"/>
      <c r="AC77" s="308" t="b">
        <f t="shared" si="2"/>
        <v>0</v>
      </c>
    </row>
    <row r="78" s="378" customFormat="1" ht="24" hidden="1" spans="1:29">
      <c r="A78" s="393">
        <v>75</v>
      </c>
      <c r="B78" s="393" t="s">
        <v>34</v>
      </c>
      <c r="C78" s="393" t="s">
        <v>228</v>
      </c>
      <c r="D78" s="393" t="s">
        <v>2094</v>
      </c>
      <c r="E78" s="393" t="s">
        <v>108</v>
      </c>
      <c r="F78" s="393" t="s">
        <v>2917</v>
      </c>
      <c r="G78" s="393" t="s">
        <v>2852</v>
      </c>
      <c r="H78" s="78">
        <v>46388</v>
      </c>
      <c r="I78" s="78">
        <v>44927</v>
      </c>
      <c r="J78" s="192" t="s">
        <v>1741</v>
      </c>
      <c r="K78" s="393" t="s">
        <v>2682</v>
      </c>
      <c r="L78" s="393" t="s">
        <v>43</v>
      </c>
      <c r="M78" s="393" t="s">
        <v>1729</v>
      </c>
      <c r="N78" s="393" t="s">
        <v>1731</v>
      </c>
      <c r="O78" s="393">
        <v>6</v>
      </c>
      <c r="P78" s="421" t="s">
        <v>2770</v>
      </c>
      <c r="Q78" s="421" t="s">
        <v>2771</v>
      </c>
      <c r="R78" s="15">
        <v>6</v>
      </c>
      <c r="S78" s="15">
        <v>6</v>
      </c>
      <c r="T78" s="22">
        <v>1</v>
      </c>
      <c r="U78" s="22">
        <v>1</v>
      </c>
      <c r="V78" s="5"/>
      <c r="W78" s="421" t="s">
        <v>2772</v>
      </c>
      <c r="X78" s="421" t="s">
        <v>50</v>
      </c>
      <c r="Y78" s="421" t="s">
        <v>2853</v>
      </c>
      <c r="Z78" s="4"/>
      <c r="AA78" s="144"/>
      <c r="AC78" s="308" t="b">
        <f t="shared" si="2"/>
        <v>0</v>
      </c>
    </row>
    <row r="79" s="378" customFormat="1" ht="24" hidden="1" spans="1:29">
      <c r="A79" s="393">
        <v>76</v>
      </c>
      <c r="B79" s="394" t="s">
        <v>34</v>
      </c>
      <c r="C79" s="393" t="s">
        <v>228</v>
      </c>
      <c r="D79" s="402" t="s">
        <v>1908</v>
      </c>
      <c r="E79" s="393" t="s">
        <v>108</v>
      </c>
      <c r="F79" s="393" t="s">
        <v>2909</v>
      </c>
      <c r="G79" s="393" t="s">
        <v>2786</v>
      </c>
      <c r="H79" s="78">
        <v>45107</v>
      </c>
      <c r="I79" s="78">
        <v>45017</v>
      </c>
      <c r="J79" s="420" t="s">
        <v>231</v>
      </c>
      <c r="K79" s="393" t="s">
        <v>42</v>
      </c>
      <c r="L79" s="394" t="s">
        <v>43</v>
      </c>
      <c r="M79" s="393" t="s">
        <v>1729</v>
      </c>
      <c r="N79" s="393" t="s">
        <v>1731</v>
      </c>
      <c r="O79" s="393">
        <v>3</v>
      </c>
      <c r="P79" s="421" t="s">
        <v>2910</v>
      </c>
      <c r="Q79" s="421" t="s">
        <v>2911</v>
      </c>
      <c r="R79" s="15">
        <v>3</v>
      </c>
      <c r="S79" s="15">
        <v>3</v>
      </c>
      <c r="T79" s="22">
        <v>1</v>
      </c>
      <c r="U79" s="22">
        <v>1</v>
      </c>
      <c r="V79" s="5"/>
      <c r="W79" s="421" t="s">
        <v>2912</v>
      </c>
      <c r="X79" s="421" t="s">
        <v>50</v>
      </c>
      <c r="Y79" s="421" t="s">
        <v>2853</v>
      </c>
      <c r="Z79" s="4"/>
      <c r="AA79" s="144"/>
      <c r="AC79" s="308" t="b">
        <f t="shared" si="2"/>
        <v>0</v>
      </c>
    </row>
    <row r="80" s="378" customFormat="1" ht="24" hidden="1" spans="1:29">
      <c r="A80" s="393">
        <v>77</v>
      </c>
      <c r="B80" s="394" t="s">
        <v>34</v>
      </c>
      <c r="C80" s="393" t="s">
        <v>228</v>
      </c>
      <c r="D80" s="402" t="s">
        <v>2101</v>
      </c>
      <c r="E80" s="393" t="s">
        <v>108</v>
      </c>
      <c r="F80" s="393" t="s">
        <v>2909</v>
      </c>
      <c r="G80" s="393" t="s">
        <v>2786</v>
      </c>
      <c r="H80" s="78">
        <v>45046</v>
      </c>
      <c r="I80" s="78">
        <v>45017</v>
      </c>
      <c r="J80" s="420" t="s">
        <v>231</v>
      </c>
      <c r="K80" s="393" t="s">
        <v>42</v>
      </c>
      <c r="L80" s="394" t="s">
        <v>43</v>
      </c>
      <c r="M80" s="393" t="s">
        <v>1729</v>
      </c>
      <c r="N80" s="393" t="s">
        <v>1731</v>
      </c>
      <c r="O80" s="393">
        <v>3</v>
      </c>
      <c r="P80" s="421" t="s">
        <v>2773</v>
      </c>
      <c r="Q80" s="421" t="s">
        <v>2774</v>
      </c>
      <c r="R80" s="15">
        <v>3</v>
      </c>
      <c r="S80" s="15">
        <v>3</v>
      </c>
      <c r="T80" s="22">
        <v>1</v>
      </c>
      <c r="U80" s="22">
        <v>1</v>
      </c>
      <c r="V80" s="5"/>
      <c r="W80" s="421" t="s">
        <v>2775</v>
      </c>
      <c r="X80" s="421" t="s">
        <v>50</v>
      </c>
      <c r="Y80" s="421" t="s">
        <v>2790</v>
      </c>
      <c r="Z80" s="4"/>
      <c r="AA80" s="144"/>
      <c r="AC80" s="308" t="b">
        <f t="shared" si="2"/>
        <v>0</v>
      </c>
    </row>
    <row r="81" s="378" customFormat="1" ht="24" hidden="1" spans="1:29">
      <c r="A81" s="393">
        <v>78</v>
      </c>
      <c r="B81" s="394" t="s">
        <v>34</v>
      </c>
      <c r="C81" s="393" t="s">
        <v>228</v>
      </c>
      <c r="D81" s="402" t="s">
        <v>1914</v>
      </c>
      <c r="E81" s="393" t="s">
        <v>108</v>
      </c>
      <c r="F81" s="393" t="s">
        <v>2913</v>
      </c>
      <c r="G81" s="393" t="s">
        <v>2786</v>
      </c>
      <c r="H81" s="78">
        <v>45046</v>
      </c>
      <c r="I81" s="78">
        <v>45017</v>
      </c>
      <c r="J81" s="420" t="s">
        <v>231</v>
      </c>
      <c r="K81" s="393" t="s">
        <v>42</v>
      </c>
      <c r="L81" s="394" t="s">
        <v>43</v>
      </c>
      <c r="M81" s="393" t="s">
        <v>1729</v>
      </c>
      <c r="N81" s="393" t="s">
        <v>1731</v>
      </c>
      <c r="O81" s="393">
        <v>6</v>
      </c>
      <c r="P81" s="421" t="s">
        <v>2914</v>
      </c>
      <c r="Q81" s="421" t="s">
        <v>2915</v>
      </c>
      <c r="R81" s="15">
        <v>6</v>
      </c>
      <c r="S81" s="15">
        <v>6</v>
      </c>
      <c r="T81" s="22">
        <v>1</v>
      </c>
      <c r="U81" s="22">
        <v>1</v>
      </c>
      <c r="V81" s="5"/>
      <c r="W81" s="421" t="s">
        <v>2916</v>
      </c>
      <c r="X81" s="421" t="s">
        <v>50</v>
      </c>
      <c r="Y81" s="421" t="s">
        <v>2790</v>
      </c>
      <c r="Z81" s="4"/>
      <c r="AA81" s="144"/>
      <c r="AC81" s="308" t="b">
        <f t="shared" si="2"/>
        <v>0</v>
      </c>
    </row>
    <row r="82" s="378" customFormat="1" ht="24" hidden="1" spans="1:29">
      <c r="A82" s="393">
        <v>79</v>
      </c>
      <c r="B82" s="394" t="s">
        <v>34</v>
      </c>
      <c r="C82" s="393" t="s">
        <v>228</v>
      </c>
      <c r="D82" s="402" t="s">
        <v>2010</v>
      </c>
      <c r="E82" s="393" t="s">
        <v>108</v>
      </c>
      <c r="F82" s="393" t="s">
        <v>2918</v>
      </c>
      <c r="G82" s="393" t="s">
        <v>2786</v>
      </c>
      <c r="H82" s="78">
        <v>45107</v>
      </c>
      <c r="I82" s="78">
        <v>45017</v>
      </c>
      <c r="J82" s="420" t="s">
        <v>231</v>
      </c>
      <c r="K82" s="393" t="s">
        <v>42</v>
      </c>
      <c r="L82" s="394" t="s">
        <v>43</v>
      </c>
      <c r="M82" s="393" t="s">
        <v>1729</v>
      </c>
      <c r="N82" s="393" t="s">
        <v>1731</v>
      </c>
      <c r="O82" s="393">
        <v>3</v>
      </c>
      <c r="P82" s="421" t="s">
        <v>2919</v>
      </c>
      <c r="Q82" s="421" t="s">
        <v>2920</v>
      </c>
      <c r="R82" s="15">
        <v>3</v>
      </c>
      <c r="S82" s="15">
        <v>3</v>
      </c>
      <c r="T82" s="22">
        <v>1</v>
      </c>
      <c r="U82" s="22">
        <v>1</v>
      </c>
      <c r="V82" s="5"/>
      <c r="W82" s="421" t="s">
        <v>2921</v>
      </c>
      <c r="X82" s="421" t="s">
        <v>50</v>
      </c>
      <c r="Y82" s="421" t="s">
        <v>2790</v>
      </c>
      <c r="Z82" s="4"/>
      <c r="AA82" s="144"/>
      <c r="AC82" s="308" t="b">
        <f t="shared" si="2"/>
        <v>0</v>
      </c>
    </row>
    <row r="83" s="378" customFormat="1" ht="24" hidden="1" spans="1:29">
      <c r="A83" s="393">
        <v>80</v>
      </c>
      <c r="B83" s="394" t="s">
        <v>34</v>
      </c>
      <c r="C83" s="393" t="s">
        <v>228</v>
      </c>
      <c r="D83" s="402" t="s">
        <v>2025</v>
      </c>
      <c r="E83" s="393" t="s">
        <v>108</v>
      </c>
      <c r="F83" s="393" t="s">
        <v>2918</v>
      </c>
      <c r="G83" s="393" t="s">
        <v>2786</v>
      </c>
      <c r="H83" s="78">
        <v>45107</v>
      </c>
      <c r="I83" s="78">
        <v>45017</v>
      </c>
      <c r="J83" s="420" t="s">
        <v>231</v>
      </c>
      <c r="K83" s="393" t="s">
        <v>42</v>
      </c>
      <c r="L83" s="394" t="s">
        <v>43</v>
      </c>
      <c r="M83" s="393" t="s">
        <v>1729</v>
      </c>
      <c r="N83" s="393" t="s">
        <v>1731</v>
      </c>
      <c r="O83" s="393">
        <v>3</v>
      </c>
      <c r="P83" s="421" t="s">
        <v>2922</v>
      </c>
      <c r="Q83" s="421" t="s">
        <v>2923</v>
      </c>
      <c r="R83" s="15">
        <v>3</v>
      </c>
      <c r="S83" s="15">
        <v>3</v>
      </c>
      <c r="T83" s="22">
        <v>1</v>
      </c>
      <c r="U83" s="22">
        <v>1</v>
      </c>
      <c r="V83" s="5"/>
      <c r="W83" s="421" t="s">
        <v>2924</v>
      </c>
      <c r="X83" s="421" t="s">
        <v>50</v>
      </c>
      <c r="Y83" s="421" t="s">
        <v>2790</v>
      </c>
      <c r="Z83" s="4"/>
      <c r="AA83" s="144"/>
      <c r="AC83" s="308" t="b">
        <f t="shared" si="2"/>
        <v>0</v>
      </c>
    </row>
    <row r="84" s="378" customFormat="1" ht="24" hidden="1" spans="1:29">
      <c r="A84" s="393">
        <v>81</v>
      </c>
      <c r="B84" s="394" t="s">
        <v>34</v>
      </c>
      <c r="C84" s="393" t="s">
        <v>228</v>
      </c>
      <c r="D84" s="402" t="s">
        <v>2094</v>
      </c>
      <c r="E84" s="393" t="s">
        <v>108</v>
      </c>
      <c r="F84" s="393" t="s">
        <v>2917</v>
      </c>
      <c r="G84" s="393" t="s">
        <v>2786</v>
      </c>
      <c r="H84" s="78">
        <v>45107</v>
      </c>
      <c r="I84" s="78">
        <v>45017</v>
      </c>
      <c r="J84" s="420" t="s">
        <v>231</v>
      </c>
      <c r="K84" s="393" t="s">
        <v>42</v>
      </c>
      <c r="L84" s="394" t="s">
        <v>43</v>
      </c>
      <c r="M84" s="393" t="s">
        <v>1729</v>
      </c>
      <c r="N84" s="393" t="s">
        <v>1731</v>
      </c>
      <c r="O84" s="393">
        <v>6</v>
      </c>
      <c r="P84" s="421" t="s">
        <v>2925</v>
      </c>
      <c r="Q84" s="421" t="s">
        <v>2926</v>
      </c>
      <c r="R84" s="15">
        <v>6</v>
      </c>
      <c r="S84" s="15">
        <v>6</v>
      </c>
      <c r="T84" s="22">
        <v>1</v>
      </c>
      <c r="U84" s="22">
        <v>1</v>
      </c>
      <c r="V84" s="5"/>
      <c r="W84" s="421" t="s">
        <v>2927</v>
      </c>
      <c r="X84" s="421" t="s">
        <v>50</v>
      </c>
      <c r="Y84" s="421" t="s">
        <v>2790</v>
      </c>
      <c r="Z84" s="4"/>
      <c r="AA84" s="144"/>
      <c r="AC84" s="308" t="b">
        <f t="shared" si="2"/>
        <v>0</v>
      </c>
    </row>
    <row r="85" s="378" customFormat="1" ht="24" hidden="1" spans="1:29">
      <c r="A85" s="393">
        <v>82</v>
      </c>
      <c r="B85" s="394" t="s">
        <v>34</v>
      </c>
      <c r="C85" s="393" t="s">
        <v>228</v>
      </c>
      <c r="D85" s="394" t="s">
        <v>1758</v>
      </c>
      <c r="E85" s="393" t="s">
        <v>108</v>
      </c>
      <c r="F85" s="394" t="s">
        <v>2908</v>
      </c>
      <c r="G85" s="393" t="s">
        <v>2786</v>
      </c>
      <c r="H85" s="78">
        <v>45046</v>
      </c>
      <c r="I85" s="78">
        <v>45017</v>
      </c>
      <c r="J85" s="420" t="s">
        <v>231</v>
      </c>
      <c r="K85" s="393" t="s">
        <v>42</v>
      </c>
      <c r="L85" s="394" t="s">
        <v>43</v>
      </c>
      <c r="M85" s="393" t="s">
        <v>1729</v>
      </c>
      <c r="N85" s="393" t="s">
        <v>1731</v>
      </c>
      <c r="O85" s="397">
        <v>9</v>
      </c>
      <c r="P85" s="421" t="s">
        <v>2928</v>
      </c>
      <c r="Q85" s="421" t="s">
        <v>2929</v>
      </c>
      <c r="R85" s="15">
        <v>9</v>
      </c>
      <c r="S85" s="15">
        <v>9</v>
      </c>
      <c r="T85" s="22">
        <v>1</v>
      </c>
      <c r="U85" s="22">
        <v>1</v>
      </c>
      <c r="V85" s="5"/>
      <c r="W85" s="421" t="s">
        <v>2930</v>
      </c>
      <c r="X85" s="421" t="s">
        <v>50</v>
      </c>
      <c r="Y85" s="421" t="s">
        <v>2790</v>
      </c>
      <c r="Z85" s="4"/>
      <c r="AA85" s="144"/>
      <c r="AC85" s="308" t="b">
        <f t="shared" si="2"/>
        <v>0</v>
      </c>
    </row>
    <row r="86" s="378" customFormat="1" ht="24" hidden="1" spans="1:29">
      <c r="A86" s="393">
        <v>83</v>
      </c>
      <c r="B86" s="394" t="s">
        <v>34</v>
      </c>
      <c r="C86" s="393" t="s">
        <v>228</v>
      </c>
      <c r="D86" s="394" t="s">
        <v>1859</v>
      </c>
      <c r="E86" s="393" t="s">
        <v>108</v>
      </c>
      <c r="F86" s="394" t="s">
        <v>2931</v>
      </c>
      <c r="G86" s="393" t="s">
        <v>2786</v>
      </c>
      <c r="H86" s="78">
        <v>45046</v>
      </c>
      <c r="I86" s="78">
        <v>45017</v>
      </c>
      <c r="J86" s="420" t="s">
        <v>231</v>
      </c>
      <c r="K86" s="393" t="s">
        <v>42</v>
      </c>
      <c r="L86" s="394" t="s">
        <v>43</v>
      </c>
      <c r="M86" s="393" t="s">
        <v>1729</v>
      </c>
      <c r="N86" s="393" t="s">
        <v>1731</v>
      </c>
      <c r="O86" s="397">
        <v>3</v>
      </c>
      <c r="P86" s="421" t="s">
        <v>2932</v>
      </c>
      <c r="Q86" s="421" t="s">
        <v>2933</v>
      </c>
      <c r="R86" s="15">
        <v>3</v>
      </c>
      <c r="S86" s="15">
        <v>3</v>
      </c>
      <c r="T86" s="22">
        <v>1</v>
      </c>
      <c r="U86" s="22">
        <v>1</v>
      </c>
      <c r="V86" s="5"/>
      <c r="W86" s="421" t="s">
        <v>2934</v>
      </c>
      <c r="X86" s="421" t="s">
        <v>50</v>
      </c>
      <c r="Y86" s="421" t="s">
        <v>2790</v>
      </c>
      <c r="Z86" s="4"/>
      <c r="AA86" s="144"/>
      <c r="AC86" s="308" t="b">
        <f t="shared" si="2"/>
        <v>0</v>
      </c>
    </row>
    <row r="87" s="378" customFormat="1" ht="24" hidden="1" spans="1:29">
      <c r="A87" s="393">
        <v>84</v>
      </c>
      <c r="B87" s="394" t="s">
        <v>34</v>
      </c>
      <c r="C87" s="393" t="s">
        <v>228</v>
      </c>
      <c r="D87" s="394" t="s">
        <v>1882</v>
      </c>
      <c r="E87" s="393" t="s">
        <v>108</v>
      </c>
      <c r="F87" s="394" t="s">
        <v>2931</v>
      </c>
      <c r="G87" s="393" t="s">
        <v>2786</v>
      </c>
      <c r="H87" s="78">
        <v>45046</v>
      </c>
      <c r="I87" s="78">
        <v>45017</v>
      </c>
      <c r="J87" s="420" t="s">
        <v>231</v>
      </c>
      <c r="K87" s="393" t="s">
        <v>42</v>
      </c>
      <c r="L87" s="394" t="s">
        <v>43</v>
      </c>
      <c r="M87" s="393" t="s">
        <v>1729</v>
      </c>
      <c r="N87" s="393" t="s">
        <v>1731</v>
      </c>
      <c r="O87" s="397">
        <v>3</v>
      </c>
      <c r="P87" s="421" t="s">
        <v>2935</v>
      </c>
      <c r="Q87" s="421" t="s">
        <v>2936</v>
      </c>
      <c r="R87" s="15">
        <v>3</v>
      </c>
      <c r="S87" s="15">
        <v>3</v>
      </c>
      <c r="T87" s="22">
        <v>1</v>
      </c>
      <c r="U87" s="22">
        <v>1</v>
      </c>
      <c r="V87" s="5"/>
      <c r="W87" s="421" t="s">
        <v>2937</v>
      </c>
      <c r="X87" s="421" t="s">
        <v>50</v>
      </c>
      <c r="Y87" s="421" t="s">
        <v>2790</v>
      </c>
      <c r="Z87" s="4"/>
      <c r="AA87" s="144"/>
      <c r="AC87" s="308" t="b">
        <f t="shared" si="2"/>
        <v>0</v>
      </c>
    </row>
    <row r="88" s="378" customFormat="1" ht="24" hidden="1" spans="1:29">
      <c r="A88" s="393">
        <v>85</v>
      </c>
      <c r="B88" s="394" t="s">
        <v>34</v>
      </c>
      <c r="C88" s="393" t="s">
        <v>228</v>
      </c>
      <c r="D88" s="394" t="s">
        <v>1828</v>
      </c>
      <c r="E88" s="393" t="s">
        <v>108</v>
      </c>
      <c r="F88" s="394" t="s">
        <v>2931</v>
      </c>
      <c r="G88" s="393" t="s">
        <v>2786</v>
      </c>
      <c r="H88" s="78">
        <v>45046</v>
      </c>
      <c r="I88" s="78">
        <v>45017</v>
      </c>
      <c r="J88" s="420" t="s">
        <v>231</v>
      </c>
      <c r="K88" s="393" t="s">
        <v>42</v>
      </c>
      <c r="L88" s="394" t="s">
        <v>43</v>
      </c>
      <c r="M88" s="393" t="s">
        <v>1729</v>
      </c>
      <c r="N88" s="393" t="s">
        <v>1731</v>
      </c>
      <c r="O88" s="397">
        <v>3</v>
      </c>
      <c r="P88" s="421" t="s">
        <v>2938</v>
      </c>
      <c r="Q88" s="421" t="s">
        <v>2939</v>
      </c>
      <c r="R88" s="15">
        <v>3</v>
      </c>
      <c r="S88" s="15">
        <v>3</v>
      </c>
      <c r="T88" s="22">
        <v>1</v>
      </c>
      <c r="U88" s="22">
        <v>1</v>
      </c>
      <c r="V88" s="5"/>
      <c r="W88" s="421" t="s">
        <v>2940</v>
      </c>
      <c r="X88" s="421" t="s">
        <v>50</v>
      </c>
      <c r="Y88" s="421" t="s">
        <v>2790</v>
      </c>
      <c r="Z88" s="4"/>
      <c r="AA88" s="144"/>
      <c r="AC88" s="308" t="b">
        <f t="shared" si="2"/>
        <v>0</v>
      </c>
    </row>
    <row r="89" s="378" customFormat="1" ht="24" hidden="1" spans="1:29">
      <c r="A89" s="393">
        <v>86</v>
      </c>
      <c r="B89" s="394" t="s">
        <v>34</v>
      </c>
      <c r="C89" s="393" t="s">
        <v>228</v>
      </c>
      <c r="D89" s="394" t="s">
        <v>1847</v>
      </c>
      <c r="E89" s="393" t="s">
        <v>108</v>
      </c>
      <c r="F89" s="394" t="s">
        <v>2931</v>
      </c>
      <c r="G89" s="393" t="s">
        <v>2786</v>
      </c>
      <c r="H89" s="78">
        <v>45046</v>
      </c>
      <c r="I89" s="78">
        <v>45017</v>
      </c>
      <c r="J89" s="420" t="s">
        <v>231</v>
      </c>
      <c r="K89" s="393" t="s">
        <v>42</v>
      </c>
      <c r="L89" s="394" t="s">
        <v>43</v>
      </c>
      <c r="M89" s="393" t="s">
        <v>1729</v>
      </c>
      <c r="N89" s="393" t="s">
        <v>1731</v>
      </c>
      <c r="O89" s="397">
        <v>3</v>
      </c>
      <c r="P89" s="421" t="s">
        <v>2941</v>
      </c>
      <c r="Q89" s="421" t="s">
        <v>2942</v>
      </c>
      <c r="R89" s="15">
        <v>3</v>
      </c>
      <c r="S89" s="15">
        <v>3</v>
      </c>
      <c r="T89" s="22">
        <v>1</v>
      </c>
      <c r="U89" s="22">
        <v>1</v>
      </c>
      <c r="V89" s="5"/>
      <c r="W89" s="421" t="s">
        <v>2943</v>
      </c>
      <c r="X89" s="421" t="s">
        <v>50</v>
      </c>
      <c r="Y89" s="421" t="s">
        <v>2790</v>
      </c>
      <c r="Z89" s="4"/>
      <c r="AA89" s="144"/>
      <c r="AC89" s="308" t="b">
        <f t="shared" si="2"/>
        <v>0</v>
      </c>
    </row>
    <row r="90" s="378" customFormat="1" ht="24" hidden="1" spans="1:29">
      <c r="A90" s="393">
        <v>87</v>
      </c>
      <c r="B90" s="394" t="s">
        <v>34</v>
      </c>
      <c r="C90" s="393" t="s">
        <v>228</v>
      </c>
      <c r="D90" s="394" t="s">
        <v>1811</v>
      </c>
      <c r="E90" s="393" t="s">
        <v>108</v>
      </c>
      <c r="F90" s="394" t="s">
        <v>2931</v>
      </c>
      <c r="G90" s="393" t="s">
        <v>2786</v>
      </c>
      <c r="H90" s="78">
        <v>45046</v>
      </c>
      <c r="I90" s="78">
        <v>45017</v>
      </c>
      <c r="J90" s="420" t="s">
        <v>231</v>
      </c>
      <c r="K90" s="393" t="s">
        <v>42</v>
      </c>
      <c r="L90" s="394" t="s">
        <v>43</v>
      </c>
      <c r="M90" s="393" t="s">
        <v>1729</v>
      </c>
      <c r="N90" s="393" t="s">
        <v>1731</v>
      </c>
      <c r="O90" s="397">
        <v>3</v>
      </c>
      <c r="P90" s="421" t="s">
        <v>2944</v>
      </c>
      <c r="Q90" s="421" t="s">
        <v>2945</v>
      </c>
      <c r="R90" s="15">
        <v>3</v>
      </c>
      <c r="S90" s="15">
        <v>3</v>
      </c>
      <c r="T90" s="22">
        <v>1</v>
      </c>
      <c r="U90" s="22">
        <v>1</v>
      </c>
      <c r="V90" s="5"/>
      <c r="W90" s="421" t="s">
        <v>2946</v>
      </c>
      <c r="X90" s="421" t="s">
        <v>50</v>
      </c>
      <c r="Y90" s="421" t="s">
        <v>2790</v>
      </c>
      <c r="Z90" s="4"/>
      <c r="AA90" s="144"/>
      <c r="AC90" s="308" t="b">
        <f t="shared" si="2"/>
        <v>0</v>
      </c>
    </row>
    <row r="91" s="378" customFormat="1" ht="24" hidden="1" spans="1:29">
      <c r="A91" s="393">
        <v>88</v>
      </c>
      <c r="B91" s="394" t="s">
        <v>34</v>
      </c>
      <c r="C91" s="393" t="s">
        <v>228</v>
      </c>
      <c r="D91" s="394" t="s">
        <v>1817</v>
      </c>
      <c r="E91" s="393" t="s">
        <v>108</v>
      </c>
      <c r="F91" s="394" t="s">
        <v>2931</v>
      </c>
      <c r="G91" s="393" t="s">
        <v>2786</v>
      </c>
      <c r="H91" s="78">
        <v>45046</v>
      </c>
      <c r="I91" s="78">
        <v>45017</v>
      </c>
      <c r="J91" s="420" t="s">
        <v>231</v>
      </c>
      <c r="K91" s="393" t="s">
        <v>42</v>
      </c>
      <c r="L91" s="394" t="s">
        <v>43</v>
      </c>
      <c r="M91" s="393" t="s">
        <v>1729</v>
      </c>
      <c r="N91" s="393" t="s">
        <v>1731</v>
      </c>
      <c r="O91" s="397">
        <v>3</v>
      </c>
      <c r="P91" s="421" t="s">
        <v>2947</v>
      </c>
      <c r="Q91" s="421" t="s">
        <v>2948</v>
      </c>
      <c r="R91" s="15">
        <v>3</v>
      </c>
      <c r="S91" s="15">
        <v>3</v>
      </c>
      <c r="T91" s="22">
        <v>1</v>
      </c>
      <c r="U91" s="22">
        <v>1</v>
      </c>
      <c r="V91" s="5"/>
      <c r="W91" s="421" t="s">
        <v>2949</v>
      </c>
      <c r="X91" s="421" t="s">
        <v>50</v>
      </c>
      <c r="Y91" s="421" t="s">
        <v>2790</v>
      </c>
      <c r="Z91" s="4"/>
      <c r="AA91" s="144"/>
      <c r="AC91" s="308" t="b">
        <f t="shared" si="2"/>
        <v>0</v>
      </c>
    </row>
    <row r="92" s="378" customFormat="1" ht="24" hidden="1" spans="1:29">
      <c r="A92" s="393">
        <v>89</v>
      </c>
      <c r="B92" s="394" t="s">
        <v>34</v>
      </c>
      <c r="C92" s="393" t="s">
        <v>228</v>
      </c>
      <c r="D92" s="394" t="s">
        <v>1838</v>
      </c>
      <c r="E92" s="393" t="s">
        <v>108</v>
      </c>
      <c r="F92" s="394" t="s">
        <v>2931</v>
      </c>
      <c r="G92" s="393" t="s">
        <v>2786</v>
      </c>
      <c r="H92" s="78">
        <v>45046</v>
      </c>
      <c r="I92" s="78">
        <v>45017</v>
      </c>
      <c r="J92" s="420" t="s">
        <v>231</v>
      </c>
      <c r="K92" s="393" t="s">
        <v>42</v>
      </c>
      <c r="L92" s="394" t="s">
        <v>43</v>
      </c>
      <c r="M92" s="393" t="s">
        <v>1729</v>
      </c>
      <c r="N92" s="393" t="s">
        <v>1731</v>
      </c>
      <c r="O92" s="397">
        <v>3</v>
      </c>
      <c r="P92" s="421" t="s">
        <v>2950</v>
      </c>
      <c r="Q92" s="421" t="s">
        <v>2129</v>
      </c>
      <c r="R92" s="15">
        <v>3</v>
      </c>
      <c r="S92" s="15">
        <v>3</v>
      </c>
      <c r="T92" s="22">
        <v>1</v>
      </c>
      <c r="U92" s="22">
        <v>1</v>
      </c>
      <c r="V92" s="5"/>
      <c r="W92" s="421" t="s">
        <v>2951</v>
      </c>
      <c r="X92" s="421" t="s">
        <v>50</v>
      </c>
      <c r="Y92" s="421" t="s">
        <v>2790</v>
      </c>
      <c r="Z92" s="4"/>
      <c r="AA92" s="144"/>
      <c r="AC92" s="308" t="b">
        <f t="shared" si="2"/>
        <v>0</v>
      </c>
    </row>
    <row r="93" s="378" customFormat="1" ht="24" hidden="1" spans="1:29">
      <c r="A93" s="393">
        <v>90</v>
      </c>
      <c r="B93" s="394" t="s">
        <v>34</v>
      </c>
      <c r="C93" s="393" t="s">
        <v>228</v>
      </c>
      <c r="D93" s="394" t="s">
        <v>1801</v>
      </c>
      <c r="E93" s="393" t="s">
        <v>108</v>
      </c>
      <c r="F93" s="394" t="s">
        <v>2931</v>
      </c>
      <c r="G93" s="393" t="s">
        <v>2786</v>
      </c>
      <c r="H93" s="78">
        <v>45046</v>
      </c>
      <c r="I93" s="78">
        <v>45017</v>
      </c>
      <c r="J93" s="420" t="s">
        <v>231</v>
      </c>
      <c r="K93" s="393" t="s">
        <v>42</v>
      </c>
      <c r="L93" s="394" t="s">
        <v>43</v>
      </c>
      <c r="M93" s="393" t="s">
        <v>1729</v>
      </c>
      <c r="N93" s="393" t="s">
        <v>1731</v>
      </c>
      <c r="O93" s="397">
        <v>3</v>
      </c>
      <c r="P93" s="421" t="s">
        <v>2952</v>
      </c>
      <c r="Q93" s="421" t="s">
        <v>2953</v>
      </c>
      <c r="R93" s="15">
        <v>3</v>
      </c>
      <c r="S93" s="15">
        <v>3</v>
      </c>
      <c r="T93" s="22">
        <v>1</v>
      </c>
      <c r="U93" s="22">
        <v>1</v>
      </c>
      <c r="V93" s="5"/>
      <c r="W93" s="421" t="s">
        <v>2954</v>
      </c>
      <c r="X93" s="421" t="s">
        <v>50</v>
      </c>
      <c r="Y93" s="421" t="s">
        <v>2790</v>
      </c>
      <c r="Z93" s="4"/>
      <c r="AA93" s="144"/>
      <c r="AC93" s="308" t="b">
        <f t="shared" si="2"/>
        <v>0</v>
      </c>
    </row>
  </sheetData>
  <sheetProtection autoFilter="0"/>
  <autoFilter ref="A3:AC93">
    <filterColumn colId="15">
      <customFilters>
        <customFilter operator="equal" val=""/>
        <customFilter operator="equal" val="无"/>
      </customFilters>
    </filterColumn>
    <extLst/>
  </autoFilter>
  <mergeCells count="2">
    <mergeCell ref="A1:F1"/>
    <mergeCell ref="A2:V2"/>
  </mergeCells>
  <conditionalFormatting sqref="D44">
    <cfRule type="duplicateValues" dxfId="1" priority="2"/>
  </conditionalFormatting>
  <conditionalFormatting sqref="D36:D38">
    <cfRule type="duplicateValues" dxfId="0" priority="3"/>
  </conditionalFormatting>
  <pageMargins left="0.751388888888889" right="0.751388888888889" top="1" bottom="1" header="0.5" footer="0.5"/>
  <pageSetup paperSize="9" scale="39" fitToHeight="0" orientation="landscape"/>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A868"/>
  <sheetViews>
    <sheetView zoomScale="85" zoomScaleNormal="85" topLeftCell="B1" workbookViewId="0">
      <pane ySplit="2" topLeftCell="A481" activePane="bottomLeft" state="frozen"/>
      <selection/>
      <selection pane="bottomLeft" activeCell="N697" sqref="N697:V697"/>
    </sheetView>
  </sheetViews>
  <sheetFormatPr defaultColWidth="9" defaultRowHeight="30" customHeight="1"/>
  <cols>
    <col min="1" max="1" width="5.25" style="358" customWidth="1"/>
    <col min="2" max="2" width="8.25" style="359" customWidth="1"/>
    <col min="3" max="3" width="8.25" style="358" customWidth="1"/>
    <col min="4" max="4" width="14.375" style="358" customWidth="1"/>
    <col min="5" max="5" width="14.875" style="358" customWidth="1"/>
    <col min="6" max="6" width="16.25" style="357" customWidth="1"/>
    <col min="7" max="7" width="11.625" style="360" customWidth="1"/>
    <col min="8" max="8" width="12.7916666666667" style="360" customWidth="1"/>
    <col min="9" max="9" width="8" style="357" customWidth="1"/>
    <col min="10" max="10" width="11.375" style="357" customWidth="1"/>
    <col min="11" max="11" width="8.5" style="357" customWidth="1"/>
    <col min="12" max="12" width="10.125" style="357" customWidth="1"/>
    <col min="13" max="13" width="10.75" style="357" customWidth="1"/>
    <col min="14" max="14" width="14.8583333333333" style="360" customWidth="1"/>
    <col min="15" max="15" width="23.525" style="360" customWidth="1"/>
    <col min="16" max="17" width="12.125" style="359" customWidth="1"/>
    <col min="18" max="18" width="10.625" style="357" customWidth="1"/>
    <col min="19" max="19" width="11.875" style="357" customWidth="1"/>
    <col min="20" max="20" width="16.625" style="361" customWidth="1"/>
    <col min="21" max="21" width="23.3833333333333" style="362" customWidth="1"/>
    <col min="22" max="22" width="9.25" style="362" customWidth="1"/>
    <col min="23" max="23" width="13.375" style="361" customWidth="1"/>
    <col min="24" max="24" width="9" style="361" customWidth="1"/>
    <col min="25" max="25" width="18.375" style="357" customWidth="1"/>
    <col min="26" max="16384" width="9" style="357"/>
  </cols>
  <sheetData>
    <row r="1" ht="89" customHeight="1" spans="1:24">
      <c r="A1" s="363" t="s">
        <v>2955</v>
      </c>
      <c r="B1" s="364"/>
      <c r="C1" s="364"/>
      <c r="D1" s="364"/>
      <c r="E1" s="364"/>
      <c r="F1" s="364"/>
      <c r="G1" s="364"/>
      <c r="H1" s="364"/>
      <c r="I1" s="364"/>
      <c r="J1" s="364"/>
      <c r="K1" s="364"/>
      <c r="L1" s="364"/>
      <c r="M1" s="364"/>
      <c r="N1" s="365"/>
      <c r="O1" s="365"/>
      <c r="P1" s="364"/>
      <c r="Q1" s="364"/>
      <c r="R1" s="364"/>
      <c r="S1" s="364"/>
      <c r="T1" s="366"/>
      <c r="X1" s="357"/>
    </row>
    <row r="2" s="351" customFormat="1" customHeight="1" spans="1:25">
      <c r="A2" s="1" t="s">
        <v>2</v>
      </c>
      <c r="B2" s="2" t="s">
        <v>3</v>
      </c>
      <c r="C2" s="2" t="s">
        <v>5</v>
      </c>
      <c r="D2" s="2" t="s">
        <v>2674</v>
      </c>
      <c r="E2" s="2" t="s">
        <v>6</v>
      </c>
      <c r="F2" s="2" t="s">
        <v>2675</v>
      </c>
      <c r="G2" s="3" t="s">
        <v>14</v>
      </c>
      <c r="H2" s="3" t="s">
        <v>15</v>
      </c>
      <c r="I2" s="2" t="s">
        <v>16</v>
      </c>
      <c r="J2" s="2" t="s">
        <v>17</v>
      </c>
      <c r="K2" s="2" t="s">
        <v>18</v>
      </c>
      <c r="L2" s="2" t="s">
        <v>20</v>
      </c>
      <c r="M2" s="12" t="s">
        <v>2956</v>
      </c>
      <c r="N2" s="13" t="s">
        <v>22</v>
      </c>
      <c r="O2" s="13" t="s">
        <v>23</v>
      </c>
      <c r="P2" s="13" t="s">
        <v>24</v>
      </c>
      <c r="Q2" s="13" t="s">
        <v>25</v>
      </c>
      <c r="R2" s="13" t="s">
        <v>26</v>
      </c>
      <c r="S2" s="13" t="s">
        <v>27</v>
      </c>
      <c r="T2" s="20" t="s">
        <v>28</v>
      </c>
      <c r="U2" s="21" t="s">
        <v>29</v>
      </c>
      <c r="V2" s="21" t="s">
        <v>30</v>
      </c>
      <c r="W2" s="21" t="s">
        <v>31</v>
      </c>
      <c r="X2" s="179" t="s">
        <v>32</v>
      </c>
      <c r="Y2" s="351" t="s">
        <v>33</v>
      </c>
    </row>
    <row r="3" s="24" customFormat="1" ht="24" hidden="1" spans="1:27">
      <c r="A3" s="4">
        <v>1</v>
      </c>
      <c r="B3" s="4" t="s">
        <v>34</v>
      </c>
      <c r="C3" s="5" t="s">
        <v>228</v>
      </c>
      <c r="D3" s="6" t="s">
        <v>2957</v>
      </c>
      <c r="E3" s="6" t="s">
        <v>258</v>
      </c>
      <c r="F3" s="7" t="s">
        <v>2958</v>
      </c>
      <c r="G3" s="8">
        <v>44927</v>
      </c>
      <c r="H3" s="9" t="s">
        <v>2959</v>
      </c>
      <c r="I3" s="4" t="s">
        <v>42</v>
      </c>
      <c r="J3" s="4" t="s">
        <v>43</v>
      </c>
      <c r="K3" s="4" t="s">
        <v>44</v>
      </c>
      <c r="L3" s="5" t="s">
        <v>46</v>
      </c>
      <c r="M3" s="5">
        <v>3</v>
      </c>
      <c r="N3" s="14" t="s">
        <v>2960</v>
      </c>
      <c r="O3" s="14" t="s">
        <v>2961</v>
      </c>
      <c r="P3" s="15">
        <v>3</v>
      </c>
      <c r="Q3" s="15">
        <v>3</v>
      </c>
      <c r="R3" s="22">
        <v>1</v>
      </c>
      <c r="S3" s="22">
        <v>1</v>
      </c>
      <c r="T3" s="16"/>
      <c r="U3" s="23" t="s">
        <v>2962</v>
      </c>
      <c r="V3" s="16" t="s">
        <v>50</v>
      </c>
      <c r="W3" s="4" t="s">
        <v>1454</v>
      </c>
      <c r="X3" s="16"/>
      <c r="Y3" s="367" t="s">
        <v>2962</v>
      </c>
      <c r="Z3" s="308"/>
      <c r="AA3" s="308" t="b">
        <f t="shared" ref="AA3:AA66" si="0">IF(H3="2023年01月","2023年01月31日",IF(H3="2023年02月","2023年02月28日",IF(H3="2023年3月","2023年3月31日",IF(H3="2023年4月","2023年4月30日",IF(H3="2023年5月","2023年5月31日",IF(H3="2023年6月","2023年6月30日",IF(H3="2023年7月","2023年7月31日",IF(H3="2023年8月","2023年8月31日",IF(H3="2023年9月","2023年9月30日",IF(H3="2023年10月","2023年10月31日",IF(H3="2023年11月","2023年11月30日",IF(H3="2023年12月","2023年12月31日"))))))))))))</f>
        <v>0</v>
      </c>
    </row>
    <row r="4" s="24" customFormat="1" ht="12" hidden="1" spans="1:27">
      <c r="A4" s="4">
        <v>2</v>
      </c>
      <c r="B4" s="4" t="s">
        <v>34</v>
      </c>
      <c r="C4" s="5" t="s">
        <v>228</v>
      </c>
      <c r="D4" s="6" t="s">
        <v>2957</v>
      </c>
      <c r="E4" s="6" t="s">
        <v>258</v>
      </c>
      <c r="F4" s="7" t="s">
        <v>2958</v>
      </c>
      <c r="G4" s="8">
        <v>44986</v>
      </c>
      <c r="H4" s="10" t="s">
        <v>41</v>
      </c>
      <c r="I4" s="4" t="s">
        <v>42</v>
      </c>
      <c r="J4" s="4" t="s">
        <v>43</v>
      </c>
      <c r="K4" s="4" t="s">
        <v>44</v>
      </c>
      <c r="L4" s="5" t="s">
        <v>46</v>
      </c>
      <c r="M4" s="5">
        <v>3</v>
      </c>
      <c r="N4" s="16" t="s">
        <v>2963</v>
      </c>
      <c r="O4" s="16" t="s">
        <v>2964</v>
      </c>
      <c r="P4" s="15">
        <v>3</v>
      </c>
      <c r="Q4" s="15">
        <v>3</v>
      </c>
      <c r="R4" s="22">
        <v>1</v>
      </c>
      <c r="S4" s="22">
        <v>1</v>
      </c>
      <c r="T4" s="16"/>
      <c r="U4" s="16" t="s">
        <v>2965</v>
      </c>
      <c r="V4" s="16" t="s">
        <v>50</v>
      </c>
      <c r="W4" s="4" t="s">
        <v>1454</v>
      </c>
      <c r="X4" s="232" t="s">
        <v>2966</v>
      </c>
      <c r="Y4" s="367" t="s">
        <v>2967</v>
      </c>
      <c r="AA4" s="308" t="b">
        <f t="shared" si="0"/>
        <v>0</v>
      </c>
    </row>
    <row r="5" s="24" customFormat="1" ht="12" hidden="1" spans="1:27">
      <c r="A5" s="4">
        <v>3</v>
      </c>
      <c r="B5" s="4" t="s">
        <v>34</v>
      </c>
      <c r="C5" s="5" t="s">
        <v>228</v>
      </c>
      <c r="D5" s="6" t="s">
        <v>2957</v>
      </c>
      <c r="E5" s="6" t="s">
        <v>258</v>
      </c>
      <c r="F5" s="7" t="s">
        <v>2958</v>
      </c>
      <c r="G5" s="8">
        <v>45047</v>
      </c>
      <c r="H5" s="10" t="s">
        <v>304</v>
      </c>
      <c r="I5" s="4" t="s">
        <v>42</v>
      </c>
      <c r="J5" s="4" t="s">
        <v>43</v>
      </c>
      <c r="K5" s="4" t="s">
        <v>44</v>
      </c>
      <c r="L5" s="5" t="s">
        <v>46</v>
      </c>
      <c r="M5" s="5">
        <v>3</v>
      </c>
      <c r="N5" s="16" t="s">
        <v>2968</v>
      </c>
      <c r="O5" s="16" t="s">
        <v>2969</v>
      </c>
      <c r="P5" s="15">
        <v>3</v>
      </c>
      <c r="Q5" s="15">
        <v>3</v>
      </c>
      <c r="R5" s="22">
        <v>1</v>
      </c>
      <c r="S5" s="22">
        <v>1</v>
      </c>
      <c r="T5" s="16"/>
      <c r="U5" s="16" t="s">
        <v>2970</v>
      </c>
      <c r="V5" s="16" t="s">
        <v>50</v>
      </c>
      <c r="W5" s="4"/>
      <c r="X5" s="232"/>
      <c r="AA5" s="308" t="b">
        <f t="shared" si="0"/>
        <v>0</v>
      </c>
    </row>
    <row r="6" s="24" customFormat="1" ht="12" hidden="1" spans="1:27">
      <c r="A6" s="4">
        <v>4</v>
      </c>
      <c r="B6" s="4" t="s">
        <v>34</v>
      </c>
      <c r="C6" s="5" t="s">
        <v>228</v>
      </c>
      <c r="D6" s="6" t="s">
        <v>2957</v>
      </c>
      <c r="E6" s="6" t="s">
        <v>258</v>
      </c>
      <c r="F6" s="7" t="s">
        <v>2958</v>
      </c>
      <c r="G6" s="8">
        <v>45108</v>
      </c>
      <c r="H6" s="10" t="s">
        <v>165</v>
      </c>
      <c r="I6" s="4" t="s">
        <v>42</v>
      </c>
      <c r="J6" s="4" t="s">
        <v>43</v>
      </c>
      <c r="K6" s="4" t="s">
        <v>44</v>
      </c>
      <c r="L6" s="5" t="s">
        <v>46</v>
      </c>
      <c r="M6" s="5">
        <v>3</v>
      </c>
      <c r="N6" s="16" t="s">
        <v>2971</v>
      </c>
      <c r="O6" s="16" t="s">
        <v>2972</v>
      </c>
      <c r="P6" s="15">
        <v>3</v>
      </c>
      <c r="Q6" s="15">
        <v>3</v>
      </c>
      <c r="R6" s="22">
        <v>1</v>
      </c>
      <c r="S6" s="22">
        <v>1</v>
      </c>
      <c r="T6" s="16"/>
      <c r="U6" s="16" t="s">
        <v>2973</v>
      </c>
      <c r="V6" s="16" t="s">
        <v>50</v>
      </c>
      <c r="W6" s="4"/>
      <c r="X6" s="232"/>
      <c r="AA6" s="308" t="b">
        <f t="shared" si="0"/>
        <v>0</v>
      </c>
    </row>
    <row r="7" s="24" customFormat="1" ht="12" hidden="1" spans="1:27">
      <c r="A7" s="4">
        <v>5</v>
      </c>
      <c r="B7" s="4" t="s">
        <v>34</v>
      </c>
      <c r="C7" s="5" t="s">
        <v>228</v>
      </c>
      <c r="D7" s="6" t="s">
        <v>2957</v>
      </c>
      <c r="E7" s="6" t="s">
        <v>258</v>
      </c>
      <c r="F7" s="7" t="s">
        <v>2958</v>
      </c>
      <c r="G7" s="8">
        <v>45170</v>
      </c>
      <c r="H7" s="10" t="s">
        <v>54</v>
      </c>
      <c r="I7" s="4" t="s">
        <v>42</v>
      </c>
      <c r="J7" s="4" t="s">
        <v>43</v>
      </c>
      <c r="K7" s="4" t="s">
        <v>44</v>
      </c>
      <c r="L7" s="5" t="s">
        <v>46</v>
      </c>
      <c r="M7" s="5">
        <v>3</v>
      </c>
      <c r="N7" s="16" t="s">
        <v>2974</v>
      </c>
      <c r="O7" s="16" t="s">
        <v>2975</v>
      </c>
      <c r="P7" s="15">
        <v>3</v>
      </c>
      <c r="Q7" s="15">
        <v>3</v>
      </c>
      <c r="R7" s="22">
        <v>1</v>
      </c>
      <c r="S7" s="22">
        <v>1</v>
      </c>
      <c r="T7" s="16"/>
      <c r="U7" s="16" t="s">
        <v>2976</v>
      </c>
      <c r="V7" s="16" t="s">
        <v>50</v>
      </c>
      <c r="W7" s="4"/>
      <c r="X7" s="232"/>
      <c r="AA7" s="308" t="b">
        <f t="shared" si="0"/>
        <v>0</v>
      </c>
    </row>
    <row r="8" s="24" customFormat="1" ht="12" spans="1:27">
      <c r="A8" s="4">
        <v>6</v>
      </c>
      <c r="B8" s="4" t="s">
        <v>34</v>
      </c>
      <c r="C8" s="5" t="s">
        <v>228</v>
      </c>
      <c r="D8" s="6" t="s">
        <v>2957</v>
      </c>
      <c r="E8" s="6" t="s">
        <v>258</v>
      </c>
      <c r="F8" s="7" t="s">
        <v>2958</v>
      </c>
      <c r="G8" s="8">
        <v>45231</v>
      </c>
      <c r="H8" s="10" t="s">
        <v>632</v>
      </c>
      <c r="I8" s="4" t="s">
        <v>42</v>
      </c>
      <c r="J8" s="4" t="s">
        <v>43</v>
      </c>
      <c r="K8" s="4" t="s">
        <v>44</v>
      </c>
      <c r="L8" s="5" t="s">
        <v>46</v>
      </c>
      <c r="M8" s="5">
        <v>3</v>
      </c>
      <c r="N8" s="16" t="s">
        <v>2977</v>
      </c>
      <c r="O8" s="16" t="s">
        <v>2978</v>
      </c>
      <c r="P8" s="15">
        <v>3</v>
      </c>
      <c r="Q8" s="15">
        <v>3</v>
      </c>
      <c r="R8" s="22">
        <v>1</v>
      </c>
      <c r="S8" s="22">
        <v>1</v>
      </c>
      <c r="T8" s="16"/>
      <c r="U8" s="16" t="s">
        <v>2979</v>
      </c>
      <c r="V8" s="16" t="s">
        <v>50</v>
      </c>
      <c r="W8" s="4"/>
      <c r="X8" s="232"/>
      <c r="AA8" s="308" t="b">
        <f t="shared" si="0"/>
        <v>0</v>
      </c>
    </row>
    <row r="9" s="24" customFormat="1" ht="24" hidden="1" spans="1:27">
      <c r="A9" s="4">
        <v>7</v>
      </c>
      <c r="B9" s="4" t="s">
        <v>34</v>
      </c>
      <c r="C9" s="5" t="s">
        <v>228</v>
      </c>
      <c r="D9" s="6" t="s">
        <v>2980</v>
      </c>
      <c r="E9" s="6" t="s">
        <v>258</v>
      </c>
      <c r="F9" s="7" t="s">
        <v>2958</v>
      </c>
      <c r="G9" s="8">
        <v>44927</v>
      </c>
      <c r="H9" s="9" t="s">
        <v>2959</v>
      </c>
      <c r="I9" s="4" t="s">
        <v>42</v>
      </c>
      <c r="J9" s="4" t="s">
        <v>43</v>
      </c>
      <c r="K9" s="4" t="s">
        <v>44</v>
      </c>
      <c r="L9" s="5" t="s">
        <v>46</v>
      </c>
      <c r="M9" s="5">
        <v>6</v>
      </c>
      <c r="N9" s="17" t="s">
        <v>2981</v>
      </c>
      <c r="O9" s="17" t="s">
        <v>2982</v>
      </c>
      <c r="P9" s="15">
        <v>6</v>
      </c>
      <c r="Q9" s="15">
        <v>6</v>
      </c>
      <c r="R9" s="22">
        <v>1</v>
      </c>
      <c r="S9" s="22">
        <v>1</v>
      </c>
      <c r="T9" s="16"/>
      <c r="U9" s="23" t="s">
        <v>2983</v>
      </c>
      <c r="V9" s="16" t="s">
        <v>50</v>
      </c>
      <c r="W9" s="4" t="s">
        <v>1454</v>
      </c>
      <c r="X9" s="232"/>
      <c r="Y9" s="367" t="s">
        <v>2983</v>
      </c>
      <c r="AA9" s="308" t="b">
        <f t="shared" si="0"/>
        <v>0</v>
      </c>
    </row>
    <row r="10" s="24" customFormat="1" ht="12" hidden="1" spans="1:27">
      <c r="A10" s="4">
        <v>8</v>
      </c>
      <c r="B10" s="4" t="s">
        <v>34</v>
      </c>
      <c r="C10" s="5" t="s">
        <v>228</v>
      </c>
      <c r="D10" s="6" t="s">
        <v>2980</v>
      </c>
      <c r="E10" s="6" t="s">
        <v>258</v>
      </c>
      <c r="F10" s="7" t="s">
        <v>2958</v>
      </c>
      <c r="G10" s="8">
        <v>44986</v>
      </c>
      <c r="H10" s="10" t="s">
        <v>41</v>
      </c>
      <c r="I10" s="4" t="s">
        <v>42</v>
      </c>
      <c r="J10" s="4" t="s">
        <v>43</v>
      </c>
      <c r="K10" s="4" t="s">
        <v>44</v>
      </c>
      <c r="L10" s="5" t="s">
        <v>46</v>
      </c>
      <c r="M10" s="5">
        <v>6</v>
      </c>
      <c r="N10" s="16" t="s">
        <v>2963</v>
      </c>
      <c r="O10" s="16" t="s">
        <v>2964</v>
      </c>
      <c r="P10" s="15">
        <v>6</v>
      </c>
      <c r="Q10" s="15">
        <v>6</v>
      </c>
      <c r="R10" s="22">
        <v>1</v>
      </c>
      <c r="S10" s="22">
        <v>1</v>
      </c>
      <c r="T10" s="16"/>
      <c r="U10" s="16" t="s">
        <v>2965</v>
      </c>
      <c r="V10" s="16" t="s">
        <v>50</v>
      </c>
      <c r="W10" s="4" t="s">
        <v>1454</v>
      </c>
      <c r="X10" s="232" t="s">
        <v>2966</v>
      </c>
      <c r="Y10" s="367" t="s">
        <v>2962</v>
      </c>
      <c r="AA10" s="308" t="b">
        <f t="shared" si="0"/>
        <v>0</v>
      </c>
    </row>
    <row r="11" s="24" customFormat="1" ht="12" hidden="1" spans="1:27">
      <c r="A11" s="4">
        <v>9</v>
      </c>
      <c r="B11" s="4" t="s">
        <v>34</v>
      </c>
      <c r="C11" s="5" t="s">
        <v>228</v>
      </c>
      <c r="D11" s="6" t="s">
        <v>2980</v>
      </c>
      <c r="E11" s="6" t="s">
        <v>258</v>
      </c>
      <c r="F11" s="7" t="s">
        <v>2958</v>
      </c>
      <c r="G11" s="8">
        <v>45047</v>
      </c>
      <c r="H11" s="10" t="s">
        <v>304</v>
      </c>
      <c r="I11" s="4" t="s">
        <v>42</v>
      </c>
      <c r="J11" s="4" t="s">
        <v>43</v>
      </c>
      <c r="K11" s="4" t="s">
        <v>44</v>
      </c>
      <c r="L11" s="5" t="s">
        <v>46</v>
      </c>
      <c r="M11" s="5">
        <v>6</v>
      </c>
      <c r="N11" s="16" t="s">
        <v>2968</v>
      </c>
      <c r="O11" s="16" t="s">
        <v>2969</v>
      </c>
      <c r="P11" s="15">
        <v>6</v>
      </c>
      <c r="Q11" s="15">
        <v>6</v>
      </c>
      <c r="R11" s="22">
        <v>1</v>
      </c>
      <c r="S11" s="22">
        <v>1</v>
      </c>
      <c r="T11" s="16"/>
      <c r="U11" s="16" t="s">
        <v>2970</v>
      </c>
      <c r="V11" s="16" t="s">
        <v>50</v>
      </c>
      <c r="W11" s="4"/>
      <c r="X11" s="232"/>
      <c r="AA11" s="308" t="b">
        <f t="shared" si="0"/>
        <v>0</v>
      </c>
    </row>
    <row r="12" s="24" customFormat="1" ht="12" hidden="1" spans="1:27">
      <c r="A12" s="4">
        <v>10</v>
      </c>
      <c r="B12" s="4" t="s">
        <v>34</v>
      </c>
      <c r="C12" s="5" t="s">
        <v>228</v>
      </c>
      <c r="D12" s="6" t="s">
        <v>2980</v>
      </c>
      <c r="E12" s="6" t="s">
        <v>258</v>
      </c>
      <c r="F12" s="7" t="s">
        <v>2958</v>
      </c>
      <c r="G12" s="8">
        <v>45108</v>
      </c>
      <c r="H12" s="10" t="s">
        <v>165</v>
      </c>
      <c r="I12" s="4" t="s">
        <v>42</v>
      </c>
      <c r="J12" s="4" t="s">
        <v>43</v>
      </c>
      <c r="K12" s="4" t="s">
        <v>44</v>
      </c>
      <c r="L12" s="5" t="s">
        <v>46</v>
      </c>
      <c r="M12" s="5">
        <v>6</v>
      </c>
      <c r="N12" s="16" t="s">
        <v>2971</v>
      </c>
      <c r="O12" s="16" t="s">
        <v>2972</v>
      </c>
      <c r="P12" s="15">
        <v>6</v>
      </c>
      <c r="Q12" s="15">
        <v>6</v>
      </c>
      <c r="R12" s="22">
        <v>1</v>
      </c>
      <c r="S12" s="22">
        <v>1</v>
      </c>
      <c r="T12" s="16"/>
      <c r="U12" s="16" t="s">
        <v>2973</v>
      </c>
      <c r="V12" s="16" t="s">
        <v>50</v>
      </c>
      <c r="W12" s="4"/>
      <c r="X12" s="232"/>
      <c r="AA12" s="308" t="b">
        <f t="shared" si="0"/>
        <v>0</v>
      </c>
    </row>
    <row r="13" s="24" customFormat="1" ht="12" hidden="1" spans="1:27">
      <c r="A13" s="4">
        <v>11</v>
      </c>
      <c r="B13" s="4" t="s">
        <v>34</v>
      </c>
      <c r="C13" s="5" t="s">
        <v>228</v>
      </c>
      <c r="D13" s="6" t="s">
        <v>2980</v>
      </c>
      <c r="E13" s="6" t="s">
        <v>258</v>
      </c>
      <c r="F13" s="7" t="s">
        <v>2958</v>
      </c>
      <c r="G13" s="8">
        <v>45170</v>
      </c>
      <c r="H13" s="10" t="s">
        <v>54</v>
      </c>
      <c r="I13" s="4" t="s">
        <v>42</v>
      </c>
      <c r="J13" s="4" t="s">
        <v>43</v>
      </c>
      <c r="K13" s="4" t="s">
        <v>44</v>
      </c>
      <c r="L13" s="5" t="s">
        <v>46</v>
      </c>
      <c r="M13" s="5">
        <v>6</v>
      </c>
      <c r="N13" s="16" t="s">
        <v>2984</v>
      </c>
      <c r="O13" s="16" t="s">
        <v>2985</v>
      </c>
      <c r="P13" s="15">
        <v>6</v>
      </c>
      <c r="Q13" s="15">
        <v>6</v>
      </c>
      <c r="R13" s="22">
        <v>1</v>
      </c>
      <c r="S13" s="22">
        <v>1</v>
      </c>
      <c r="T13" s="16"/>
      <c r="U13" s="16" t="s">
        <v>2986</v>
      </c>
      <c r="V13" s="16" t="s">
        <v>50</v>
      </c>
      <c r="W13" s="4"/>
      <c r="X13" s="232"/>
      <c r="AA13" s="308" t="b">
        <f t="shared" si="0"/>
        <v>0</v>
      </c>
    </row>
    <row r="14" s="24" customFormat="1" ht="12" spans="1:27">
      <c r="A14" s="4">
        <v>12</v>
      </c>
      <c r="B14" s="4" t="s">
        <v>34</v>
      </c>
      <c r="C14" s="5" t="s">
        <v>228</v>
      </c>
      <c r="D14" s="6" t="s">
        <v>2980</v>
      </c>
      <c r="E14" s="6" t="s">
        <v>258</v>
      </c>
      <c r="F14" s="7" t="s">
        <v>2958</v>
      </c>
      <c r="G14" s="8">
        <v>45231</v>
      </c>
      <c r="H14" s="10" t="s">
        <v>632</v>
      </c>
      <c r="I14" s="4" t="s">
        <v>42</v>
      </c>
      <c r="J14" s="4" t="s">
        <v>43</v>
      </c>
      <c r="K14" s="4" t="s">
        <v>44</v>
      </c>
      <c r="L14" s="5" t="s">
        <v>46</v>
      </c>
      <c r="M14" s="5">
        <v>6</v>
      </c>
      <c r="N14" s="16" t="s">
        <v>2987</v>
      </c>
      <c r="O14" s="16" t="s">
        <v>2988</v>
      </c>
      <c r="P14" s="15">
        <v>6</v>
      </c>
      <c r="Q14" s="15">
        <v>6</v>
      </c>
      <c r="R14" s="22">
        <v>1</v>
      </c>
      <c r="S14" s="22">
        <v>1</v>
      </c>
      <c r="T14" s="16"/>
      <c r="U14" s="16" t="s">
        <v>2989</v>
      </c>
      <c r="V14" s="16" t="s">
        <v>50</v>
      </c>
      <c r="W14" s="4"/>
      <c r="X14" s="232"/>
      <c r="AA14" s="308" t="b">
        <f t="shared" si="0"/>
        <v>0</v>
      </c>
    </row>
    <row r="15" s="24" customFormat="1" ht="24" hidden="1" spans="1:27">
      <c r="A15" s="4">
        <v>13</v>
      </c>
      <c r="B15" s="4" t="s">
        <v>34</v>
      </c>
      <c r="C15" s="5" t="s">
        <v>228</v>
      </c>
      <c r="D15" s="6" t="s">
        <v>2990</v>
      </c>
      <c r="E15" s="6" t="s">
        <v>258</v>
      </c>
      <c r="F15" s="7" t="s">
        <v>2958</v>
      </c>
      <c r="G15" s="8">
        <v>44927</v>
      </c>
      <c r="H15" s="9" t="s">
        <v>2959</v>
      </c>
      <c r="I15" s="4" t="s">
        <v>42</v>
      </c>
      <c r="J15" s="4" t="s">
        <v>43</v>
      </c>
      <c r="K15" s="4" t="s">
        <v>44</v>
      </c>
      <c r="L15" s="5" t="s">
        <v>46</v>
      </c>
      <c r="M15" s="5">
        <v>6</v>
      </c>
      <c r="N15" s="17" t="s">
        <v>2991</v>
      </c>
      <c r="O15" s="17" t="s">
        <v>2992</v>
      </c>
      <c r="P15" s="15">
        <v>6</v>
      </c>
      <c r="Q15" s="15">
        <v>6</v>
      </c>
      <c r="R15" s="22">
        <v>1</v>
      </c>
      <c r="S15" s="22">
        <v>1</v>
      </c>
      <c r="T15" s="16"/>
      <c r="U15" s="23" t="s">
        <v>2993</v>
      </c>
      <c r="V15" s="16" t="s">
        <v>50</v>
      </c>
      <c r="W15" s="4" t="s">
        <v>1454</v>
      </c>
      <c r="X15" s="232"/>
      <c r="Y15" s="367" t="s">
        <v>2993</v>
      </c>
      <c r="AA15" s="308" t="b">
        <f t="shared" si="0"/>
        <v>0</v>
      </c>
    </row>
    <row r="16" s="24" customFormat="1" ht="12" hidden="1" spans="1:27">
      <c r="A16" s="4">
        <v>14</v>
      </c>
      <c r="B16" s="4" t="s">
        <v>34</v>
      </c>
      <c r="C16" s="5" t="s">
        <v>228</v>
      </c>
      <c r="D16" s="6" t="s">
        <v>2990</v>
      </c>
      <c r="E16" s="6" t="s">
        <v>258</v>
      </c>
      <c r="F16" s="7" t="s">
        <v>2958</v>
      </c>
      <c r="G16" s="8">
        <v>44986</v>
      </c>
      <c r="H16" s="10" t="s">
        <v>41</v>
      </c>
      <c r="I16" s="4" t="s">
        <v>42</v>
      </c>
      <c r="J16" s="4" t="s">
        <v>43</v>
      </c>
      <c r="K16" s="4" t="s">
        <v>44</v>
      </c>
      <c r="L16" s="5" t="s">
        <v>46</v>
      </c>
      <c r="M16" s="5">
        <v>6</v>
      </c>
      <c r="N16" s="16" t="s">
        <v>2963</v>
      </c>
      <c r="O16" s="16" t="s">
        <v>2964</v>
      </c>
      <c r="P16" s="15">
        <v>6</v>
      </c>
      <c r="Q16" s="15">
        <v>6</v>
      </c>
      <c r="R16" s="22">
        <v>1</v>
      </c>
      <c r="S16" s="22">
        <v>1</v>
      </c>
      <c r="T16" s="16"/>
      <c r="U16" s="16" t="s">
        <v>2965</v>
      </c>
      <c r="V16" s="16" t="s">
        <v>50</v>
      </c>
      <c r="W16" s="4" t="s">
        <v>1454</v>
      </c>
      <c r="X16" s="232" t="s">
        <v>2966</v>
      </c>
      <c r="Y16" s="367" t="s">
        <v>2962</v>
      </c>
      <c r="AA16" s="308" t="b">
        <f t="shared" si="0"/>
        <v>0</v>
      </c>
    </row>
    <row r="17" s="24" customFormat="1" ht="12" hidden="1" spans="1:27">
      <c r="A17" s="4">
        <v>15</v>
      </c>
      <c r="B17" s="4" t="s">
        <v>34</v>
      </c>
      <c r="C17" s="5" t="s">
        <v>228</v>
      </c>
      <c r="D17" s="6" t="s">
        <v>2990</v>
      </c>
      <c r="E17" s="6" t="s">
        <v>258</v>
      </c>
      <c r="F17" s="7" t="s">
        <v>2958</v>
      </c>
      <c r="G17" s="8">
        <v>45047</v>
      </c>
      <c r="H17" s="10" t="s">
        <v>304</v>
      </c>
      <c r="I17" s="4" t="s">
        <v>42</v>
      </c>
      <c r="J17" s="4" t="s">
        <v>43</v>
      </c>
      <c r="K17" s="4" t="s">
        <v>44</v>
      </c>
      <c r="L17" s="5" t="s">
        <v>46</v>
      </c>
      <c r="M17" s="5">
        <v>6</v>
      </c>
      <c r="N17" s="16" t="s">
        <v>2968</v>
      </c>
      <c r="O17" s="16" t="s">
        <v>2969</v>
      </c>
      <c r="P17" s="15">
        <v>6</v>
      </c>
      <c r="Q17" s="15">
        <v>6</v>
      </c>
      <c r="R17" s="22">
        <v>1</v>
      </c>
      <c r="S17" s="22">
        <v>1</v>
      </c>
      <c r="T17" s="16"/>
      <c r="U17" s="16" t="s">
        <v>2970</v>
      </c>
      <c r="V17" s="16" t="s">
        <v>50</v>
      </c>
      <c r="W17" s="4"/>
      <c r="X17" s="232"/>
      <c r="AA17" s="308" t="b">
        <f t="shared" si="0"/>
        <v>0</v>
      </c>
    </row>
    <row r="18" s="24" customFormat="1" ht="12" hidden="1" spans="1:27">
      <c r="A18" s="4">
        <v>16</v>
      </c>
      <c r="B18" s="4" t="s">
        <v>34</v>
      </c>
      <c r="C18" s="5" t="s">
        <v>228</v>
      </c>
      <c r="D18" s="6" t="s">
        <v>2990</v>
      </c>
      <c r="E18" s="6" t="s">
        <v>258</v>
      </c>
      <c r="F18" s="7" t="s">
        <v>2958</v>
      </c>
      <c r="G18" s="8">
        <v>45108</v>
      </c>
      <c r="H18" s="10" t="s">
        <v>165</v>
      </c>
      <c r="I18" s="4" t="s">
        <v>42</v>
      </c>
      <c r="J18" s="4" t="s">
        <v>43</v>
      </c>
      <c r="K18" s="4" t="s">
        <v>44</v>
      </c>
      <c r="L18" s="5" t="s">
        <v>46</v>
      </c>
      <c r="M18" s="5">
        <v>6</v>
      </c>
      <c r="N18" s="16" t="s">
        <v>2971</v>
      </c>
      <c r="O18" s="16" t="s">
        <v>2972</v>
      </c>
      <c r="P18" s="15">
        <v>6</v>
      </c>
      <c r="Q18" s="15">
        <v>6</v>
      </c>
      <c r="R18" s="22">
        <v>1</v>
      </c>
      <c r="S18" s="22">
        <v>1</v>
      </c>
      <c r="T18" s="16"/>
      <c r="U18" s="16" t="s">
        <v>2973</v>
      </c>
      <c r="V18" s="16" t="s">
        <v>50</v>
      </c>
      <c r="W18" s="4"/>
      <c r="X18" s="232"/>
      <c r="AA18" s="308" t="b">
        <f t="shared" si="0"/>
        <v>0</v>
      </c>
    </row>
    <row r="19" s="24" customFormat="1" ht="12" hidden="1" spans="1:27">
      <c r="A19" s="4">
        <v>17</v>
      </c>
      <c r="B19" s="4" t="s">
        <v>34</v>
      </c>
      <c r="C19" s="5" t="s">
        <v>228</v>
      </c>
      <c r="D19" s="6" t="s">
        <v>2990</v>
      </c>
      <c r="E19" s="6" t="s">
        <v>258</v>
      </c>
      <c r="F19" s="7" t="s">
        <v>2958</v>
      </c>
      <c r="G19" s="8">
        <v>45170</v>
      </c>
      <c r="H19" s="10" t="s">
        <v>54</v>
      </c>
      <c r="I19" s="4" t="s">
        <v>42</v>
      </c>
      <c r="J19" s="4" t="s">
        <v>43</v>
      </c>
      <c r="K19" s="4" t="s">
        <v>44</v>
      </c>
      <c r="L19" s="5" t="s">
        <v>46</v>
      </c>
      <c r="M19" s="5">
        <v>6</v>
      </c>
      <c r="N19" s="16" t="s">
        <v>2974</v>
      </c>
      <c r="O19" s="16" t="s">
        <v>2975</v>
      </c>
      <c r="P19" s="15">
        <v>6</v>
      </c>
      <c r="Q19" s="15">
        <v>6</v>
      </c>
      <c r="R19" s="22">
        <v>1</v>
      </c>
      <c r="S19" s="22">
        <v>1</v>
      </c>
      <c r="T19" s="16"/>
      <c r="U19" s="16" t="s">
        <v>2976</v>
      </c>
      <c r="V19" s="16" t="s">
        <v>50</v>
      </c>
      <c r="W19" s="4"/>
      <c r="X19" s="232"/>
      <c r="AA19" s="308" t="b">
        <f t="shared" si="0"/>
        <v>0</v>
      </c>
    </row>
    <row r="20" s="24" customFormat="1" ht="12" spans="1:27">
      <c r="A20" s="4">
        <v>18</v>
      </c>
      <c r="B20" s="4" t="s">
        <v>34</v>
      </c>
      <c r="C20" s="5" t="s">
        <v>228</v>
      </c>
      <c r="D20" s="6" t="s">
        <v>2990</v>
      </c>
      <c r="E20" s="6" t="s">
        <v>258</v>
      </c>
      <c r="F20" s="7" t="s">
        <v>2958</v>
      </c>
      <c r="G20" s="8">
        <v>45231</v>
      </c>
      <c r="H20" s="10" t="s">
        <v>632</v>
      </c>
      <c r="I20" s="4" t="s">
        <v>42</v>
      </c>
      <c r="J20" s="4" t="s">
        <v>43</v>
      </c>
      <c r="K20" s="4" t="s">
        <v>44</v>
      </c>
      <c r="L20" s="5" t="s">
        <v>46</v>
      </c>
      <c r="M20" s="5">
        <v>6</v>
      </c>
      <c r="N20" s="16" t="s">
        <v>2977</v>
      </c>
      <c r="O20" s="16" t="s">
        <v>2978</v>
      </c>
      <c r="P20" s="15">
        <v>6</v>
      </c>
      <c r="Q20" s="15">
        <v>6</v>
      </c>
      <c r="R20" s="22">
        <v>1</v>
      </c>
      <c r="S20" s="22">
        <v>1</v>
      </c>
      <c r="T20" s="16"/>
      <c r="U20" s="16" t="s">
        <v>2979</v>
      </c>
      <c r="V20" s="16" t="s">
        <v>50</v>
      </c>
      <c r="W20" s="4"/>
      <c r="X20" s="232"/>
      <c r="AA20" s="308" t="b">
        <f t="shared" si="0"/>
        <v>0</v>
      </c>
    </row>
    <row r="21" s="24" customFormat="1" ht="24" hidden="1" spans="1:27">
      <c r="A21" s="4">
        <v>19</v>
      </c>
      <c r="B21" s="4" t="s">
        <v>34</v>
      </c>
      <c r="C21" s="5" t="s">
        <v>82</v>
      </c>
      <c r="D21" s="7" t="s">
        <v>2994</v>
      </c>
      <c r="E21" s="6" t="s">
        <v>258</v>
      </c>
      <c r="F21" s="7" t="s">
        <v>2958</v>
      </c>
      <c r="G21" s="8">
        <v>44927</v>
      </c>
      <c r="H21" s="9" t="s">
        <v>2959</v>
      </c>
      <c r="I21" s="4" t="s">
        <v>42</v>
      </c>
      <c r="J21" s="4" t="s">
        <v>43</v>
      </c>
      <c r="K21" s="4" t="s">
        <v>44</v>
      </c>
      <c r="L21" s="5" t="s">
        <v>46</v>
      </c>
      <c r="M21" s="5">
        <v>6</v>
      </c>
      <c r="N21" s="18" t="s">
        <v>2960</v>
      </c>
      <c r="O21" s="18" t="s">
        <v>2961</v>
      </c>
      <c r="P21" s="15">
        <v>6</v>
      </c>
      <c r="Q21" s="15">
        <v>6</v>
      </c>
      <c r="R21" s="22">
        <v>1</v>
      </c>
      <c r="S21" s="22">
        <v>1</v>
      </c>
      <c r="T21" s="16"/>
      <c r="U21" s="23" t="s">
        <v>2962</v>
      </c>
      <c r="V21" s="16" t="s">
        <v>50</v>
      </c>
      <c r="W21" s="4" t="s">
        <v>1454</v>
      </c>
      <c r="X21" s="232"/>
      <c r="Y21" s="24" t="s">
        <v>2962</v>
      </c>
      <c r="AA21" s="308" t="b">
        <f t="shared" si="0"/>
        <v>0</v>
      </c>
    </row>
    <row r="22" s="24" customFormat="1" ht="12" hidden="1" spans="1:27">
      <c r="A22" s="4">
        <v>20</v>
      </c>
      <c r="B22" s="4" t="s">
        <v>34</v>
      </c>
      <c r="C22" s="5" t="s">
        <v>82</v>
      </c>
      <c r="D22" s="7" t="s">
        <v>2994</v>
      </c>
      <c r="E22" s="6" t="s">
        <v>258</v>
      </c>
      <c r="F22" s="7" t="s">
        <v>2958</v>
      </c>
      <c r="G22" s="8">
        <v>44986</v>
      </c>
      <c r="H22" s="10" t="s">
        <v>41</v>
      </c>
      <c r="I22" s="4" t="s">
        <v>42</v>
      </c>
      <c r="J22" s="4" t="s">
        <v>43</v>
      </c>
      <c r="K22" s="4" t="s">
        <v>44</v>
      </c>
      <c r="L22" s="5" t="s">
        <v>46</v>
      </c>
      <c r="M22" s="5">
        <v>6</v>
      </c>
      <c r="N22" s="16" t="s">
        <v>2995</v>
      </c>
      <c r="O22" s="16" t="s">
        <v>2963</v>
      </c>
      <c r="P22" s="15">
        <v>6</v>
      </c>
      <c r="Q22" s="15">
        <v>6</v>
      </c>
      <c r="R22" s="22">
        <v>1</v>
      </c>
      <c r="S22" s="22">
        <v>1</v>
      </c>
      <c r="T22" s="16"/>
      <c r="U22" s="16" t="s">
        <v>2996</v>
      </c>
      <c r="V22" s="16" t="s">
        <v>50</v>
      </c>
      <c r="W22" s="4" t="s">
        <v>1454</v>
      </c>
      <c r="X22" s="232" t="s">
        <v>2966</v>
      </c>
      <c r="Y22" s="24" t="s">
        <v>2997</v>
      </c>
      <c r="AA22" s="308" t="b">
        <f t="shared" si="0"/>
        <v>0</v>
      </c>
    </row>
    <row r="23" s="24" customFormat="1" ht="12" hidden="1" spans="1:27">
      <c r="A23" s="4">
        <v>21</v>
      </c>
      <c r="B23" s="4" t="s">
        <v>34</v>
      </c>
      <c r="C23" s="5" t="s">
        <v>82</v>
      </c>
      <c r="D23" s="7" t="s">
        <v>2994</v>
      </c>
      <c r="E23" s="6" t="s">
        <v>258</v>
      </c>
      <c r="F23" s="7" t="s">
        <v>2958</v>
      </c>
      <c r="G23" s="8">
        <v>45047</v>
      </c>
      <c r="H23" s="10" t="s">
        <v>304</v>
      </c>
      <c r="I23" s="4" t="s">
        <v>42</v>
      </c>
      <c r="J23" s="4" t="s">
        <v>43</v>
      </c>
      <c r="K23" s="4" t="s">
        <v>44</v>
      </c>
      <c r="L23" s="5" t="s">
        <v>46</v>
      </c>
      <c r="M23" s="5">
        <v>6</v>
      </c>
      <c r="N23" s="16" t="s">
        <v>2968</v>
      </c>
      <c r="O23" s="16" t="s">
        <v>2969</v>
      </c>
      <c r="P23" s="15">
        <v>6</v>
      </c>
      <c r="Q23" s="15">
        <v>6</v>
      </c>
      <c r="R23" s="22">
        <v>1</v>
      </c>
      <c r="S23" s="22">
        <v>1</v>
      </c>
      <c r="T23" s="16"/>
      <c r="U23" s="16" t="s">
        <v>2970</v>
      </c>
      <c r="V23" s="16" t="s">
        <v>50</v>
      </c>
      <c r="W23" s="4"/>
      <c r="X23" s="232"/>
      <c r="AA23" s="308" t="b">
        <f t="shared" si="0"/>
        <v>0</v>
      </c>
    </row>
    <row r="24" s="24" customFormat="1" ht="12" hidden="1" spans="1:27">
      <c r="A24" s="4">
        <v>22</v>
      </c>
      <c r="B24" s="4" t="s">
        <v>34</v>
      </c>
      <c r="C24" s="5" t="s">
        <v>82</v>
      </c>
      <c r="D24" s="7" t="s">
        <v>2994</v>
      </c>
      <c r="E24" s="6" t="s">
        <v>258</v>
      </c>
      <c r="F24" s="7" t="s">
        <v>2958</v>
      </c>
      <c r="G24" s="8">
        <v>45108</v>
      </c>
      <c r="H24" s="10" t="s">
        <v>165</v>
      </c>
      <c r="I24" s="4" t="s">
        <v>42</v>
      </c>
      <c r="J24" s="4" t="s">
        <v>43</v>
      </c>
      <c r="K24" s="4" t="s">
        <v>44</v>
      </c>
      <c r="L24" s="5" t="s">
        <v>46</v>
      </c>
      <c r="M24" s="5">
        <v>6</v>
      </c>
      <c r="N24" s="16" t="s">
        <v>2971</v>
      </c>
      <c r="O24" s="16" t="s">
        <v>2972</v>
      </c>
      <c r="P24" s="15">
        <v>6</v>
      </c>
      <c r="Q24" s="15">
        <v>6</v>
      </c>
      <c r="R24" s="22">
        <v>1</v>
      </c>
      <c r="S24" s="22">
        <v>1</v>
      </c>
      <c r="T24" s="16"/>
      <c r="U24" s="16" t="s">
        <v>2973</v>
      </c>
      <c r="V24" s="16" t="s">
        <v>50</v>
      </c>
      <c r="W24" s="4"/>
      <c r="X24" s="232"/>
      <c r="AA24" s="308" t="b">
        <f t="shared" si="0"/>
        <v>0</v>
      </c>
    </row>
    <row r="25" s="24" customFormat="1" ht="12" hidden="1" spans="1:27">
      <c r="A25" s="4">
        <v>23</v>
      </c>
      <c r="B25" s="4" t="s">
        <v>34</v>
      </c>
      <c r="C25" s="5" t="s">
        <v>82</v>
      </c>
      <c r="D25" s="7" t="s">
        <v>2994</v>
      </c>
      <c r="E25" s="6" t="s">
        <v>258</v>
      </c>
      <c r="F25" s="7" t="s">
        <v>2958</v>
      </c>
      <c r="G25" s="8">
        <v>45170</v>
      </c>
      <c r="H25" s="10" t="s">
        <v>54</v>
      </c>
      <c r="I25" s="4" t="s">
        <v>42</v>
      </c>
      <c r="J25" s="4" t="s">
        <v>43</v>
      </c>
      <c r="K25" s="4" t="s">
        <v>44</v>
      </c>
      <c r="L25" s="5" t="s">
        <v>46</v>
      </c>
      <c r="M25" s="5">
        <v>6</v>
      </c>
      <c r="N25" s="16" t="s">
        <v>2984</v>
      </c>
      <c r="O25" s="16" t="s">
        <v>2985</v>
      </c>
      <c r="P25" s="15">
        <v>6</v>
      </c>
      <c r="Q25" s="15">
        <v>6</v>
      </c>
      <c r="R25" s="22">
        <v>1</v>
      </c>
      <c r="S25" s="22">
        <v>1</v>
      </c>
      <c r="T25" s="16"/>
      <c r="U25" s="16" t="s">
        <v>2986</v>
      </c>
      <c r="V25" s="16" t="s">
        <v>50</v>
      </c>
      <c r="W25" s="4"/>
      <c r="X25" s="232"/>
      <c r="AA25" s="308" t="b">
        <f t="shared" si="0"/>
        <v>0</v>
      </c>
    </row>
    <row r="26" s="24" customFormat="1" ht="12" spans="1:27">
      <c r="A26" s="4">
        <v>24</v>
      </c>
      <c r="B26" s="4" t="s">
        <v>34</v>
      </c>
      <c r="C26" s="5" t="s">
        <v>82</v>
      </c>
      <c r="D26" s="7" t="s">
        <v>2994</v>
      </c>
      <c r="E26" s="6" t="s">
        <v>258</v>
      </c>
      <c r="F26" s="7" t="s">
        <v>2958</v>
      </c>
      <c r="G26" s="8">
        <v>45231</v>
      </c>
      <c r="H26" s="10" t="s">
        <v>632</v>
      </c>
      <c r="I26" s="4" t="s">
        <v>42</v>
      </c>
      <c r="J26" s="4" t="s">
        <v>43</v>
      </c>
      <c r="K26" s="4" t="s">
        <v>44</v>
      </c>
      <c r="L26" s="5" t="s">
        <v>46</v>
      </c>
      <c r="M26" s="5">
        <v>6</v>
      </c>
      <c r="N26" s="16" t="s">
        <v>2987</v>
      </c>
      <c r="O26" s="16" t="s">
        <v>2988</v>
      </c>
      <c r="P26" s="15">
        <v>6</v>
      </c>
      <c r="Q26" s="15">
        <v>6</v>
      </c>
      <c r="R26" s="22">
        <v>1</v>
      </c>
      <c r="S26" s="22">
        <v>1</v>
      </c>
      <c r="T26" s="16"/>
      <c r="U26" s="16" t="s">
        <v>2989</v>
      </c>
      <c r="V26" s="16" t="s">
        <v>50</v>
      </c>
      <c r="W26" s="4"/>
      <c r="X26" s="232"/>
      <c r="AA26" s="308" t="b">
        <f t="shared" si="0"/>
        <v>0</v>
      </c>
    </row>
    <row r="27" s="24" customFormat="1" ht="24" hidden="1" spans="1:27">
      <c r="A27" s="4">
        <v>25</v>
      </c>
      <c r="B27" s="4" t="s">
        <v>34</v>
      </c>
      <c r="C27" s="5" t="s">
        <v>82</v>
      </c>
      <c r="D27" s="7" t="s">
        <v>2998</v>
      </c>
      <c r="E27" s="6" t="s">
        <v>108</v>
      </c>
      <c r="F27" s="7" t="s">
        <v>2958</v>
      </c>
      <c r="G27" s="8">
        <v>44986</v>
      </c>
      <c r="H27" s="10" t="s">
        <v>41</v>
      </c>
      <c r="I27" s="4" t="s">
        <v>42</v>
      </c>
      <c r="J27" s="4" t="s">
        <v>43</v>
      </c>
      <c r="K27" s="4" t="s">
        <v>44</v>
      </c>
      <c r="L27" s="5" t="s">
        <v>46</v>
      </c>
      <c r="M27" s="5">
        <v>6</v>
      </c>
      <c r="N27" s="19" t="s">
        <v>2999</v>
      </c>
      <c r="O27" s="19" t="s">
        <v>3000</v>
      </c>
      <c r="P27" s="15">
        <v>6</v>
      </c>
      <c r="Q27" s="15">
        <v>6</v>
      </c>
      <c r="R27" s="22">
        <v>1</v>
      </c>
      <c r="S27" s="22">
        <v>1</v>
      </c>
      <c r="T27" s="16"/>
      <c r="U27" s="23" t="s">
        <v>2997</v>
      </c>
      <c r="V27" s="16" t="s">
        <v>50</v>
      </c>
      <c r="W27" s="4" t="s">
        <v>1454</v>
      </c>
      <c r="X27" s="232" t="s">
        <v>2966</v>
      </c>
      <c r="Y27" s="24" t="s">
        <v>2997</v>
      </c>
      <c r="AA27" s="308" t="b">
        <f t="shared" si="0"/>
        <v>0</v>
      </c>
    </row>
    <row r="28" s="24" customFormat="1" ht="12" hidden="1" spans="1:27">
      <c r="A28" s="4">
        <v>26</v>
      </c>
      <c r="B28" s="4" t="s">
        <v>34</v>
      </c>
      <c r="C28" s="5" t="s">
        <v>82</v>
      </c>
      <c r="D28" s="7" t="s">
        <v>2998</v>
      </c>
      <c r="E28" s="6" t="s">
        <v>108</v>
      </c>
      <c r="F28" s="7" t="s">
        <v>2958</v>
      </c>
      <c r="G28" s="8">
        <v>45170</v>
      </c>
      <c r="H28" s="10" t="s">
        <v>54</v>
      </c>
      <c r="I28" s="4" t="s">
        <v>42</v>
      </c>
      <c r="J28" s="4" t="s">
        <v>43</v>
      </c>
      <c r="K28" s="4" t="s">
        <v>44</v>
      </c>
      <c r="L28" s="5" t="s">
        <v>46</v>
      </c>
      <c r="M28" s="5">
        <v>6</v>
      </c>
      <c r="N28" s="16" t="s">
        <v>2987</v>
      </c>
      <c r="O28" s="16" t="s">
        <v>2988</v>
      </c>
      <c r="P28" s="15">
        <v>6</v>
      </c>
      <c r="Q28" s="15">
        <v>6</v>
      </c>
      <c r="R28" s="22">
        <v>1</v>
      </c>
      <c r="S28" s="22">
        <v>1</v>
      </c>
      <c r="T28" s="16"/>
      <c r="U28" s="16" t="s">
        <v>3001</v>
      </c>
      <c r="V28" s="16" t="s">
        <v>50</v>
      </c>
      <c r="W28" s="4"/>
      <c r="X28" s="232"/>
      <c r="AA28" s="308" t="b">
        <f t="shared" si="0"/>
        <v>0</v>
      </c>
    </row>
    <row r="29" s="352" customFormat="1" ht="24" hidden="1" spans="1:27">
      <c r="A29" s="4">
        <v>27</v>
      </c>
      <c r="B29" s="4" t="s">
        <v>34</v>
      </c>
      <c r="C29" s="5" t="s">
        <v>228</v>
      </c>
      <c r="D29" s="6" t="s">
        <v>3002</v>
      </c>
      <c r="E29" s="6" t="s">
        <v>108</v>
      </c>
      <c r="F29" s="7" t="s">
        <v>2958</v>
      </c>
      <c r="G29" s="8">
        <v>44958</v>
      </c>
      <c r="H29" s="9" t="s">
        <v>2299</v>
      </c>
      <c r="I29" s="4" t="s">
        <v>42</v>
      </c>
      <c r="J29" s="4" t="s">
        <v>43</v>
      </c>
      <c r="K29" s="4" t="s">
        <v>44</v>
      </c>
      <c r="L29" s="5" t="s">
        <v>46</v>
      </c>
      <c r="M29" s="5">
        <v>3</v>
      </c>
      <c r="N29" s="19" t="s">
        <v>2960</v>
      </c>
      <c r="O29" s="19" t="s">
        <v>2961</v>
      </c>
      <c r="P29" s="15">
        <v>3</v>
      </c>
      <c r="Q29" s="15">
        <v>3</v>
      </c>
      <c r="R29" s="22">
        <v>1</v>
      </c>
      <c r="S29" s="22">
        <v>1</v>
      </c>
      <c r="T29" s="16"/>
      <c r="U29" s="23" t="s">
        <v>2962</v>
      </c>
      <c r="V29" s="16" t="s">
        <v>50</v>
      </c>
      <c r="W29" s="4" t="s">
        <v>1454</v>
      </c>
      <c r="X29" s="232"/>
      <c r="Y29" s="24" t="s">
        <v>2962</v>
      </c>
      <c r="AA29" s="308" t="b">
        <f t="shared" si="0"/>
        <v>0</v>
      </c>
    </row>
    <row r="30" s="352" customFormat="1" ht="12.75" hidden="1" spans="1:27">
      <c r="A30" s="4">
        <v>28</v>
      </c>
      <c r="B30" s="4" t="s">
        <v>34</v>
      </c>
      <c r="C30" s="5" t="s">
        <v>228</v>
      </c>
      <c r="D30" s="6" t="s">
        <v>3002</v>
      </c>
      <c r="E30" s="6" t="s">
        <v>108</v>
      </c>
      <c r="F30" s="7" t="s">
        <v>2958</v>
      </c>
      <c r="G30" s="8">
        <v>45139</v>
      </c>
      <c r="H30" s="9" t="s">
        <v>97</v>
      </c>
      <c r="I30" s="4" t="s">
        <v>42</v>
      </c>
      <c r="J30" s="4" t="s">
        <v>43</v>
      </c>
      <c r="K30" s="4" t="s">
        <v>44</v>
      </c>
      <c r="L30" s="5" t="s">
        <v>46</v>
      </c>
      <c r="M30" s="5">
        <v>3</v>
      </c>
      <c r="N30" s="16" t="s">
        <v>3003</v>
      </c>
      <c r="O30" s="16" t="s">
        <v>3004</v>
      </c>
      <c r="P30" s="15">
        <v>3</v>
      </c>
      <c r="Q30" s="15">
        <v>3</v>
      </c>
      <c r="R30" s="22">
        <v>1</v>
      </c>
      <c r="S30" s="22">
        <v>1</v>
      </c>
      <c r="T30" s="16"/>
      <c r="U30" s="16" t="s">
        <v>2973</v>
      </c>
      <c r="V30" s="16" t="s">
        <v>50</v>
      </c>
      <c r="W30" s="4"/>
      <c r="X30" s="232"/>
      <c r="AA30" s="308" t="b">
        <f t="shared" si="0"/>
        <v>0</v>
      </c>
    </row>
    <row r="31" s="352" customFormat="1" ht="24" hidden="1" spans="1:27">
      <c r="A31" s="4">
        <v>29</v>
      </c>
      <c r="B31" s="4" t="s">
        <v>34</v>
      </c>
      <c r="C31" s="5" t="s">
        <v>228</v>
      </c>
      <c r="D31" s="11" t="s">
        <v>3005</v>
      </c>
      <c r="E31" s="6" t="s">
        <v>258</v>
      </c>
      <c r="F31" s="7" t="s">
        <v>2958</v>
      </c>
      <c r="G31" s="8">
        <v>44927</v>
      </c>
      <c r="H31" s="9" t="s">
        <v>2959</v>
      </c>
      <c r="I31" s="4" t="s">
        <v>42</v>
      </c>
      <c r="J31" s="4" t="s">
        <v>43</v>
      </c>
      <c r="K31" s="4" t="s">
        <v>44</v>
      </c>
      <c r="L31" s="5" t="s">
        <v>46</v>
      </c>
      <c r="M31" s="5">
        <v>21</v>
      </c>
      <c r="N31" s="19" t="s">
        <v>3006</v>
      </c>
      <c r="O31" s="19" t="s">
        <v>3007</v>
      </c>
      <c r="P31" s="15">
        <v>21</v>
      </c>
      <c r="Q31" s="15">
        <v>21</v>
      </c>
      <c r="R31" s="22">
        <v>1</v>
      </c>
      <c r="S31" s="22">
        <v>1</v>
      </c>
      <c r="T31" s="16"/>
      <c r="U31" s="23" t="s">
        <v>3008</v>
      </c>
      <c r="V31" s="16" t="s">
        <v>50</v>
      </c>
      <c r="W31" s="4" t="s">
        <v>1454</v>
      </c>
      <c r="X31" s="232"/>
      <c r="Y31" s="24" t="s">
        <v>3008</v>
      </c>
      <c r="AA31" s="308" t="b">
        <f t="shared" si="0"/>
        <v>0</v>
      </c>
    </row>
    <row r="32" s="352" customFormat="1" ht="12.75" hidden="1" spans="1:27">
      <c r="A32" s="4">
        <v>30</v>
      </c>
      <c r="B32" s="4" t="s">
        <v>34</v>
      </c>
      <c r="C32" s="5" t="s">
        <v>228</v>
      </c>
      <c r="D32" s="11" t="s">
        <v>3005</v>
      </c>
      <c r="E32" s="6" t="s">
        <v>258</v>
      </c>
      <c r="F32" s="7" t="s">
        <v>2958</v>
      </c>
      <c r="G32" s="8">
        <v>44986</v>
      </c>
      <c r="H32" s="10" t="s">
        <v>41</v>
      </c>
      <c r="I32" s="4" t="s">
        <v>42</v>
      </c>
      <c r="J32" s="4" t="s">
        <v>43</v>
      </c>
      <c r="K32" s="4" t="s">
        <v>44</v>
      </c>
      <c r="L32" s="5" t="s">
        <v>46</v>
      </c>
      <c r="M32" s="5">
        <v>21</v>
      </c>
      <c r="N32" s="16" t="s">
        <v>2963</v>
      </c>
      <c r="O32" s="16" t="s">
        <v>2964</v>
      </c>
      <c r="P32" s="15">
        <v>21</v>
      </c>
      <c r="Q32" s="15">
        <v>21</v>
      </c>
      <c r="R32" s="22">
        <v>1</v>
      </c>
      <c r="S32" s="22">
        <v>1</v>
      </c>
      <c r="T32" s="16"/>
      <c r="U32" s="16" t="s">
        <v>2965</v>
      </c>
      <c r="V32" s="16" t="s">
        <v>50</v>
      </c>
      <c r="W32" s="4" t="s">
        <v>1454</v>
      </c>
      <c r="X32" s="232" t="s">
        <v>2966</v>
      </c>
      <c r="Y32" s="24" t="s">
        <v>2967</v>
      </c>
      <c r="AA32" s="308" t="b">
        <f t="shared" si="0"/>
        <v>0</v>
      </c>
    </row>
    <row r="33" s="352" customFormat="1" ht="12.75" hidden="1" spans="1:27">
      <c r="A33" s="4">
        <v>31</v>
      </c>
      <c r="B33" s="4" t="s">
        <v>34</v>
      </c>
      <c r="C33" s="5" t="s">
        <v>228</v>
      </c>
      <c r="D33" s="11" t="s">
        <v>3005</v>
      </c>
      <c r="E33" s="6" t="s">
        <v>258</v>
      </c>
      <c r="F33" s="7" t="s">
        <v>2958</v>
      </c>
      <c r="G33" s="8">
        <v>45047</v>
      </c>
      <c r="H33" s="10" t="s">
        <v>304</v>
      </c>
      <c r="I33" s="4" t="s">
        <v>42</v>
      </c>
      <c r="J33" s="4" t="s">
        <v>43</v>
      </c>
      <c r="K33" s="4" t="s">
        <v>44</v>
      </c>
      <c r="L33" s="5" t="s">
        <v>46</v>
      </c>
      <c r="M33" s="5">
        <v>21</v>
      </c>
      <c r="N33" s="16" t="s">
        <v>3009</v>
      </c>
      <c r="O33" s="16" t="s">
        <v>3010</v>
      </c>
      <c r="P33" s="15">
        <v>21</v>
      </c>
      <c r="Q33" s="15">
        <v>21</v>
      </c>
      <c r="R33" s="22">
        <v>1</v>
      </c>
      <c r="S33" s="22">
        <v>1</v>
      </c>
      <c r="T33" s="16"/>
      <c r="U33" s="16" t="s">
        <v>3011</v>
      </c>
      <c r="V33" s="16" t="s">
        <v>50</v>
      </c>
      <c r="W33" s="4"/>
      <c r="X33" s="232"/>
      <c r="AA33" s="308" t="b">
        <f t="shared" si="0"/>
        <v>0</v>
      </c>
    </row>
    <row r="34" s="352" customFormat="1" ht="12.75" hidden="1" spans="1:27">
      <c r="A34" s="4">
        <v>32</v>
      </c>
      <c r="B34" s="4" t="s">
        <v>34</v>
      </c>
      <c r="C34" s="5" t="s">
        <v>228</v>
      </c>
      <c r="D34" s="11" t="s">
        <v>3005</v>
      </c>
      <c r="E34" s="6" t="s">
        <v>258</v>
      </c>
      <c r="F34" s="7" t="s">
        <v>2958</v>
      </c>
      <c r="G34" s="8">
        <v>45108</v>
      </c>
      <c r="H34" s="10" t="s">
        <v>165</v>
      </c>
      <c r="I34" s="4" t="s">
        <v>42</v>
      </c>
      <c r="J34" s="4" t="s">
        <v>43</v>
      </c>
      <c r="K34" s="4" t="s">
        <v>44</v>
      </c>
      <c r="L34" s="5" t="s">
        <v>46</v>
      </c>
      <c r="M34" s="5">
        <v>21</v>
      </c>
      <c r="N34" s="16" t="s">
        <v>3012</v>
      </c>
      <c r="O34" s="16" t="s">
        <v>3013</v>
      </c>
      <c r="P34" s="15">
        <v>21</v>
      </c>
      <c r="Q34" s="15">
        <v>21</v>
      </c>
      <c r="R34" s="22">
        <v>1</v>
      </c>
      <c r="S34" s="22">
        <v>1</v>
      </c>
      <c r="T34" s="16"/>
      <c r="U34" s="16" t="s">
        <v>3014</v>
      </c>
      <c r="V34" s="16" t="s">
        <v>50</v>
      </c>
      <c r="W34" s="4"/>
      <c r="X34" s="232"/>
      <c r="AA34" s="308" t="b">
        <f t="shared" si="0"/>
        <v>0</v>
      </c>
    </row>
    <row r="35" s="352" customFormat="1" ht="12.75" hidden="1" spans="1:27">
      <c r="A35" s="4">
        <v>33</v>
      </c>
      <c r="B35" s="4" t="s">
        <v>34</v>
      </c>
      <c r="C35" s="5" t="s">
        <v>228</v>
      </c>
      <c r="D35" s="11" t="s">
        <v>3005</v>
      </c>
      <c r="E35" s="6" t="s">
        <v>258</v>
      </c>
      <c r="F35" s="7" t="s">
        <v>2958</v>
      </c>
      <c r="G35" s="8">
        <v>45170</v>
      </c>
      <c r="H35" s="10" t="s">
        <v>54</v>
      </c>
      <c r="I35" s="4" t="s">
        <v>42</v>
      </c>
      <c r="J35" s="4" t="s">
        <v>43</v>
      </c>
      <c r="K35" s="4" t="s">
        <v>44</v>
      </c>
      <c r="L35" s="5" t="s">
        <v>46</v>
      </c>
      <c r="M35" s="5">
        <v>21</v>
      </c>
      <c r="N35" s="16" t="s">
        <v>3015</v>
      </c>
      <c r="O35" s="16" t="s">
        <v>3016</v>
      </c>
      <c r="P35" s="15">
        <v>21</v>
      </c>
      <c r="Q35" s="15">
        <v>21</v>
      </c>
      <c r="R35" s="22">
        <v>1</v>
      </c>
      <c r="S35" s="22">
        <v>1</v>
      </c>
      <c r="T35" s="16"/>
      <c r="U35" s="16" t="s">
        <v>3017</v>
      </c>
      <c r="V35" s="16" t="s">
        <v>50</v>
      </c>
      <c r="W35" s="4"/>
      <c r="X35" s="232"/>
      <c r="AA35" s="308" t="b">
        <f t="shared" si="0"/>
        <v>0</v>
      </c>
    </row>
    <row r="36" s="352" customFormat="1" ht="12.75" spans="1:27">
      <c r="A36" s="4">
        <v>34</v>
      </c>
      <c r="B36" s="4" t="s">
        <v>34</v>
      </c>
      <c r="C36" s="5" t="s">
        <v>228</v>
      </c>
      <c r="D36" s="11" t="s">
        <v>3005</v>
      </c>
      <c r="E36" s="6" t="s">
        <v>258</v>
      </c>
      <c r="F36" s="7" t="s">
        <v>2958</v>
      </c>
      <c r="G36" s="8">
        <v>45231</v>
      </c>
      <c r="H36" s="10" t="s">
        <v>632</v>
      </c>
      <c r="I36" s="4" t="s">
        <v>42</v>
      </c>
      <c r="J36" s="4" t="s">
        <v>43</v>
      </c>
      <c r="K36" s="4" t="s">
        <v>44</v>
      </c>
      <c r="L36" s="5" t="s">
        <v>46</v>
      </c>
      <c r="M36" s="5">
        <v>21</v>
      </c>
      <c r="N36" s="16" t="s">
        <v>2977</v>
      </c>
      <c r="O36" s="16" t="s">
        <v>2978</v>
      </c>
      <c r="P36" s="15">
        <v>21</v>
      </c>
      <c r="Q36" s="15">
        <v>21</v>
      </c>
      <c r="R36" s="22">
        <v>1</v>
      </c>
      <c r="S36" s="22">
        <v>1</v>
      </c>
      <c r="T36" s="16"/>
      <c r="U36" s="16" t="s">
        <v>2979</v>
      </c>
      <c r="V36" s="16" t="s">
        <v>50</v>
      </c>
      <c r="W36" s="4"/>
      <c r="X36" s="232"/>
      <c r="AA36" s="308" t="b">
        <f t="shared" si="0"/>
        <v>0</v>
      </c>
    </row>
    <row r="37" s="352" customFormat="1" ht="24" hidden="1" spans="1:27">
      <c r="A37" s="4">
        <v>35</v>
      </c>
      <c r="B37" s="4" t="s">
        <v>34</v>
      </c>
      <c r="C37" s="5" t="s">
        <v>228</v>
      </c>
      <c r="D37" s="11" t="s">
        <v>3018</v>
      </c>
      <c r="E37" s="6" t="s">
        <v>258</v>
      </c>
      <c r="F37" s="7" t="s">
        <v>2958</v>
      </c>
      <c r="G37" s="8">
        <v>44985</v>
      </c>
      <c r="H37" s="9" t="s">
        <v>2299</v>
      </c>
      <c r="I37" s="4" t="s">
        <v>42</v>
      </c>
      <c r="J37" s="4" t="s">
        <v>43</v>
      </c>
      <c r="K37" s="4" t="s">
        <v>44</v>
      </c>
      <c r="L37" s="5" t="s">
        <v>46</v>
      </c>
      <c r="M37" s="5">
        <v>12</v>
      </c>
      <c r="N37" s="19" t="s">
        <v>3019</v>
      </c>
      <c r="O37" s="19" t="s">
        <v>3020</v>
      </c>
      <c r="P37" s="15">
        <v>12</v>
      </c>
      <c r="Q37" s="15">
        <v>12</v>
      </c>
      <c r="R37" s="22">
        <v>1</v>
      </c>
      <c r="S37" s="22">
        <v>1</v>
      </c>
      <c r="T37" s="16"/>
      <c r="U37" s="24" t="s">
        <v>3021</v>
      </c>
      <c r="V37" s="16" t="s">
        <v>50</v>
      </c>
      <c r="W37" s="4" t="s">
        <v>1454</v>
      </c>
      <c r="X37" s="232"/>
      <c r="Y37" s="24" t="s">
        <v>3021</v>
      </c>
      <c r="AA37" s="308" t="b">
        <f t="shared" si="0"/>
        <v>0</v>
      </c>
    </row>
    <row r="38" s="352" customFormat="1" ht="12.75" hidden="1" spans="1:27">
      <c r="A38" s="4">
        <v>36</v>
      </c>
      <c r="B38" s="4" t="s">
        <v>34</v>
      </c>
      <c r="C38" s="5" t="s">
        <v>228</v>
      </c>
      <c r="D38" s="11" t="s">
        <v>3018</v>
      </c>
      <c r="E38" s="6" t="s">
        <v>258</v>
      </c>
      <c r="F38" s="7" t="s">
        <v>2958</v>
      </c>
      <c r="G38" s="8">
        <v>45046</v>
      </c>
      <c r="H38" s="10" t="s">
        <v>231</v>
      </c>
      <c r="I38" s="4" t="s">
        <v>42</v>
      </c>
      <c r="J38" s="4" t="s">
        <v>43</v>
      </c>
      <c r="K38" s="4" t="s">
        <v>44</v>
      </c>
      <c r="L38" s="5" t="s">
        <v>46</v>
      </c>
      <c r="M38" s="5">
        <v>12</v>
      </c>
      <c r="N38" s="16" t="s">
        <v>3022</v>
      </c>
      <c r="O38" s="16" t="s">
        <v>3023</v>
      </c>
      <c r="P38" s="15">
        <v>12</v>
      </c>
      <c r="Q38" s="15">
        <v>12</v>
      </c>
      <c r="R38" s="22">
        <v>1</v>
      </c>
      <c r="S38" s="22">
        <v>1</v>
      </c>
      <c r="T38" s="16"/>
      <c r="U38" s="16" t="s">
        <v>3024</v>
      </c>
      <c r="V38" s="16" t="s">
        <v>50</v>
      </c>
      <c r="W38" s="4"/>
      <c r="X38" s="232"/>
      <c r="AA38" s="308" t="b">
        <f t="shared" si="0"/>
        <v>0</v>
      </c>
    </row>
    <row r="39" s="352" customFormat="1" ht="12.75" hidden="1" spans="1:27">
      <c r="A39" s="4">
        <v>37</v>
      </c>
      <c r="B39" s="4" t="s">
        <v>34</v>
      </c>
      <c r="C39" s="5" t="s">
        <v>228</v>
      </c>
      <c r="D39" s="11" t="s">
        <v>3018</v>
      </c>
      <c r="E39" s="6" t="s">
        <v>258</v>
      </c>
      <c r="F39" s="7" t="s">
        <v>2958</v>
      </c>
      <c r="G39" s="8">
        <v>45107</v>
      </c>
      <c r="H39" s="10" t="s">
        <v>93</v>
      </c>
      <c r="I39" s="4" t="s">
        <v>42</v>
      </c>
      <c r="J39" s="4" t="s">
        <v>43</v>
      </c>
      <c r="K39" s="4" t="s">
        <v>44</v>
      </c>
      <c r="L39" s="5" t="s">
        <v>46</v>
      </c>
      <c r="M39" s="5">
        <v>12</v>
      </c>
      <c r="N39" s="16" t="s">
        <v>3025</v>
      </c>
      <c r="O39" s="16" t="s">
        <v>3026</v>
      </c>
      <c r="P39" s="15">
        <v>12</v>
      </c>
      <c r="Q39" s="15">
        <v>12</v>
      </c>
      <c r="R39" s="22">
        <v>1</v>
      </c>
      <c r="S39" s="22">
        <v>1</v>
      </c>
      <c r="T39" s="16"/>
      <c r="U39" s="16" t="s">
        <v>3027</v>
      </c>
      <c r="V39" s="16" t="s">
        <v>50</v>
      </c>
      <c r="W39" s="4"/>
      <c r="X39" s="232"/>
      <c r="AA39" s="308" t="b">
        <f t="shared" si="0"/>
        <v>0</v>
      </c>
    </row>
    <row r="40" s="352" customFormat="1" ht="12.75" hidden="1" spans="1:27">
      <c r="A40" s="4">
        <v>38</v>
      </c>
      <c r="B40" s="4" t="s">
        <v>34</v>
      </c>
      <c r="C40" s="5" t="s">
        <v>228</v>
      </c>
      <c r="D40" s="11" t="s">
        <v>3018</v>
      </c>
      <c r="E40" s="6" t="s">
        <v>258</v>
      </c>
      <c r="F40" s="7" t="s">
        <v>2958</v>
      </c>
      <c r="G40" s="8">
        <v>45169</v>
      </c>
      <c r="H40" s="9" t="s">
        <v>97</v>
      </c>
      <c r="I40" s="4" t="s">
        <v>42</v>
      </c>
      <c r="J40" s="4" t="s">
        <v>43</v>
      </c>
      <c r="K40" s="4" t="s">
        <v>44</v>
      </c>
      <c r="L40" s="5" t="s">
        <v>46</v>
      </c>
      <c r="M40" s="5">
        <v>12</v>
      </c>
      <c r="N40" s="16" t="s">
        <v>3028</v>
      </c>
      <c r="O40" s="16" t="s">
        <v>3029</v>
      </c>
      <c r="P40" s="15">
        <v>12</v>
      </c>
      <c r="Q40" s="15">
        <v>12</v>
      </c>
      <c r="R40" s="22">
        <v>1</v>
      </c>
      <c r="S40" s="22">
        <v>1</v>
      </c>
      <c r="T40" s="16"/>
      <c r="U40" s="16" t="s">
        <v>3030</v>
      </c>
      <c r="V40" s="16" t="s">
        <v>50</v>
      </c>
      <c r="W40" s="4"/>
      <c r="X40" s="232"/>
      <c r="AA40" s="308" t="b">
        <f t="shared" si="0"/>
        <v>0</v>
      </c>
    </row>
    <row r="41" s="352" customFormat="1" ht="12.75" hidden="1" spans="1:27">
      <c r="A41" s="4">
        <v>39</v>
      </c>
      <c r="B41" s="4" t="s">
        <v>34</v>
      </c>
      <c r="C41" s="5" t="s">
        <v>228</v>
      </c>
      <c r="D41" s="11" t="s">
        <v>3018</v>
      </c>
      <c r="E41" s="6" t="s">
        <v>258</v>
      </c>
      <c r="F41" s="7" t="s">
        <v>2958</v>
      </c>
      <c r="G41" s="8">
        <v>45230</v>
      </c>
      <c r="H41" s="10" t="s">
        <v>189</v>
      </c>
      <c r="I41" s="4" t="s">
        <v>42</v>
      </c>
      <c r="J41" s="4" t="s">
        <v>43</v>
      </c>
      <c r="K41" s="4" t="s">
        <v>44</v>
      </c>
      <c r="L41" s="5" t="s">
        <v>46</v>
      </c>
      <c r="M41" s="5">
        <v>12</v>
      </c>
      <c r="N41" s="16" t="s">
        <v>3031</v>
      </c>
      <c r="O41" s="16" t="s">
        <v>3032</v>
      </c>
      <c r="P41" s="15">
        <v>12</v>
      </c>
      <c r="Q41" s="15">
        <v>12</v>
      </c>
      <c r="R41" s="22">
        <v>1</v>
      </c>
      <c r="S41" s="22">
        <v>1</v>
      </c>
      <c r="T41" s="16"/>
      <c r="U41" s="16" t="s">
        <v>3033</v>
      </c>
      <c r="V41" s="16" t="s">
        <v>50</v>
      </c>
      <c r="W41" s="4"/>
      <c r="X41" s="232"/>
      <c r="AA41" s="308" t="b">
        <f t="shared" si="0"/>
        <v>0</v>
      </c>
    </row>
    <row r="42" s="352" customFormat="1" ht="12.75" spans="1:27">
      <c r="A42" s="4">
        <v>40</v>
      </c>
      <c r="B42" s="4" t="s">
        <v>34</v>
      </c>
      <c r="C42" s="5" t="s">
        <v>228</v>
      </c>
      <c r="D42" s="11" t="s">
        <v>3018</v>
      </c>
      <c r="E42" s="6" t="s">
        <v>258</v>
      </c>
      <c r="F42" s="7" t="s">
        <v>2958</v>
      </c>
      <c r="G42" s="8">
        <v>45291</v>
      </c>
      <c r="H42" s="10" t="s">
        <v>1741</v>
      </c>
      <c r="I42" s="4" t="s">
        <v>42</v>
      </c>
      <c r="J42" s="4" t="s">
        <v>43</v>
      </c>
      <c r="K42" s="4" t="s">
        <v>44</v>
      </c>
      <c r="L42" s="5" t="s">
        <v>46</v>
      </c>
      <c r="M42" s="5">
        <v>12</v>
      </c>
      <c r="N42" s="16" t="s">
        <v>3034</v>
      </c>
      <c r="O42" s="16" t="s">
        <v>3035</v>
      </c>
      <c r="P42" s="15">
        <v>12</v>
      </c>
      <c r="Q42" s="15">
        <v>12</v>
      </c>
      <c r="R42" s="22">
        <v>1</v>
      </c>
      <c r="S42" s="22">
        <v>1</v>
      </c>
      <c r="T42" s="16"/>
      <c r="U42" s="16" t="s">
        <v>3036</v>
      </c>
      <c r="V42" s="16" t="s">
        <v>50</v>
      </c>
      <c r="W42" s="4"/>
      <c r="X42" s="232"/>
      <c r="AA42" s="308" t="b">
        <f t="shared" si="0"/>
        <v>0</v>
      </c>
    </row>
    <row r="43" s="352" customFormat="1" ht="48" hidden="1" spans="1:27">
      <c r="A43" s="4">
        <v>41</v>
      </c>
      <c r="B43" s="4" t="s">
        <v>34</v>
      </c>
      <c r="C43" s="5" t="s">
        <v>228</v>
      </c>
      <c r="D43" s="11" t="s">
        <v>3037</v>
      </c>
      <c r="E43" s="6" t="s">
        <v>258</v>
      </c>
      <c r="F43" s="7" t="s">
        <v>2958</v>
      </c>
      <c r="G43" s="8">
        <v>44985</v>
      </c>
      <c r="H43" s="9" t="s">
        <v>2299</v>
      </c>
      <c r="I43" s="4" t="s">
        <v>42</v>
      </c>
      <c r="J43" s="4" t="s">
        <v>43</v>
      </c>
      <c r="K43" s="4" t="s">
        <v>44</v>
      </c>
      <c r="L43" s="5" t="s">
        <v>46</v>
      </c>
      <c r="M43" s="5">
        <v>3</v>
      </c>
      <c r="N43" s="19" t="s">
        <v>3038</v>
      </c>
      <c r="O43" s="19" t="s">
        <v>3039</v>
      </c>
      <c r="P43" s="15">
        <v>3</v>
      </c>
      <c r="Q43" s="15">
        <v>3</v>
      </c>
      <c r="R43" s="22">
        <v>1</v>
      </c>
      <c r="S43" s="22">
        <v>1</v>
      </c>
      <c r="T43" s="25" t="s">
        <v>3040</v>
      </c>
      <c r="U43" s="24" t="s">
        <v>3021</v>
      </c>
      <c r="V43" s="16" t="s">
        <v>50</v>
      </c>
      <c r="W43" s="4" t="s">
        <v>1454</v>
      </c>
      <c r="X43" s="232"/>
      <c r="Y43" s="24" t="s">
        <v>3021</v>
      </c>
      <c r="AA43" s="308" t="b">
        <f t="shared" si="0"/>
        <v>0</v>
      </c>
    </row>
    <row r="44" s="352" customFormat="1" ht="12.75" hidden="1" spans="1:27">
      <c r="A44" s="4">
        <v>42</v>
      </c>
      <c r="B44" s="4" t="s">
        <v>34</v>
      </c>
      <c r="C44" s="5" t="s">
        <v>228</v>
      </c>
      <c r="D44" s="11" t="s">
        <v>3037</v>
      </c>
      <c r="E44" s="6" t="s">
        <v>258</v>
      </c>
      <c r="F44" s="7" t="s">
        <v>2958</v>
      </c>
      <c r="G44" s="8">
        <v>45046</v>
      </c>
      <c r="H44" s="10" t="s">
        <v>231</v>
      </c>
      <c r="I44" s="4" t="s">
        <v>42</v>
      </c>
      <c r="J44" s="4" t="s">
        <v>43</v>
      </c>
      <c r="K44" s="4" t="s">
        <v>44</v>
      </c>
      <c r="L44" s="5" t="s">
        <v>46</v>
      </c>
      <c r="M44" s="5">
        <v>3</v>
      </c>
      <c r="N44" s="16" t="s">
        <v>3022</v>
      </c>
      <c r="O44" s="16" t="s">
        <v>3023</v>
      </c>
      <c r="P44" s="15">
        <v>3</v>
      </c>
      <c r="Q44" s="15">
        <v>3</v>
      </c>
      <c r="R44" s="22">
        <v>1</v>
      </c>
      <c r="S44" s="22">
        <v>1</v>
      </c>
      <c r="T44" s="16"/>
      <c r="U44" s="16" t="s">
        <v>3024</v>
      </c>
      <c r="V44" s="16" t="s">
        <v>50</v>
      </c>
      <c r="W44" s="4"/>
      <c r="X44" s="232"/>
      <c r="AA44" s="308" t="b">
        <f t="shared" si="0"/>
        <v>0</v>
      </c>
    </row>
    <row r="45" s="352" customFormat="1" ht="12.75" hidden="1" spans="1:27">
      <c r="A45" s="4">
        <v>43</v>
      </c>
      <c r="B45" s="4" t="s">
        <v>34</v>
      </c>
      <c r="C45" s="5" t="s">
        <v>228</v>
      </c>
      <c r="D45" s="11" t="s">
        <v>3037</v>
      </c>
      <c r="E45" s="6" t="s">
        <v>258</v>
      </c>
      <c r="F45" s="7" t="s">
        <v>2958</v>
      </c>
      <c r="G45" s="8">
        <v>45107</v>
      </c>
      <c r="H45" s="10" t="s">
        <v>93</v>
      </c>
      <c r="I45" s="4" t="s">
        <v>42</v>
      </c>
      <c r="J45" s="4" t="s">
        <v>43</v>
      </c>
      <c r="K45" s="4" t="s">
        <v>44</v>
      </c>
      <c r="L45" s="5" t="s">
        <v>46</v>
      </c>
      <c r="M45" s="5">
        <v>3</v>
      </c>
      <c r="N45" s="16" t="s">
        <v>3025</v>
      </c>
      <c r="O45" s="16" t="s">
        <v>3026</v>
      </c>
      <c r="P45" s="15">
        <v>3</v>
      </c>
      <c r="Q45" s="15">
        <v>3</v>
      </c>
      <c r="R45" s="22">
        <v>1</v>
      </c>
      <c r="S45" s="22">
        <v>1</v>
      </c>
      <c r="T45" s="16"/>
      <c r="U45" s="16" t="s">
        <v>3027</v>
      </c>
      <c r="V45" s="16" t="s">
        <v>50</v>
      </c>
      <c r="W45" s="4"/>
      <c r="X45" s="232"/>
      <c r="AA45" s="308" t="b">
        <f t="shared" si="0"/>
        <v>0</v>
      </c>
    </row>
    <row r="46" s="352" customFormat="1" ht="12.75" hidden="1" spans="1:27">
      <c r="A46" s="4">
        <v>44</v>
      </c>
      <c r="B46" s="4" t="s">
        <v>34</v>
      </c>
      <c r="C46" s="5" t="s">
        <v>228</v>
      </c>
      <c r="D46" s="11" t="s">
        <v>3037</v>
      </c>
      <c r="E46" s="6" t="s">
        <v>258</v>
      </c>
      <c r="F46" s="7" t="s">
        <v>2958</v>
      </c>
      <c r="G46" s="8">
        <v>45169</v>
      </c>
      <c r="H46" s="9" t="s">
        <v>97</v>
      </c>
      <c r="I46" s="4" t="s">
        <v>42</v>
      </c>
      <c r="J46" s="4" t="s">
        <v>43</v>
      </c>
      <c r="K46" s="4" t="s">
        <v>44</v>
      </c>
      <c r="L46" s="5" t="s">
        <v>46</v>
      </c>
      <c r="M46" s="5">
        <v>3</v>
      </c>
      <c r="N46" s="16" t="s">
        <v>3028</v>
      </c>
      <c r="O46" s="16" t="s">
        <v>3029</v>
      </c>
      <c r="P46" s="15">
        <v>3</v>
      </c>
      <c r="Q46" s="15">
        <v>3</v>
      </c>
      <c r="R46" s="22">
        <v>1</v>
      </c>
      <c r="S46" s="22">
        <v>1</v>
      </c>
      <c r="T46" s="16"/>
      <c r="U46" s="16" t="s">
        <v>3030</v>
      </c>
      <c r="V46" s="16" t="s">
        <v>50</v>
      </c>
      <c r="W46" s="4"/>
      <c r="X46" s="232"/>
      <c r="AA46" s="308" t="b">
        <f t="shared" si="0"/>
        <v>0</v>
      </c>
    </row>
    <row r="47" s="352" customFormat="1" ht="12.75" hidden="1" spans="1:27">
      <c r="A47" s="4">
        <v>45</v>
      </c>
      <c r="B47" s="4" t="s">
        <v>34</v>
      </c>
      <c r="C47" s="5" t="s">
        <v>228</v>
      </c>
      <c r="D47" s="11" t="s">
        <v>3037</v>
      </c>
      <c r="E47" s="6" t="s">
        <v>258</v>
      </c>
      <c r="F47" s="7" t="s">
        <v>2958</v>
      </c>
      <c r="G47" s="8">
        <v>45230</v>
      </c>
      <c r="H47" s="10" t="s">
        <v>189</v>
      </c>
      <c r="I47" s="4" t="s">
        <v>42</v>
      </c>
      <c r="J47" s="4" t="s">
        <v>43</v>
      </c>
      <c r="K47" s="4" t="s">
        <v>44</v>
      </c>
      <c r="L47" s="5" t="s">
        <v>46</v>
      </c>
      <c r="M47" s="5">
        <v>3</v>
      </c>
      <c r="N47" s="16" t="s">
        <v>3031</v>
      </c>
      <c r="O47" s="16" t="s">
        <v>3032</v>
      </c>
      <c r="P47" s="15">
        <v>3</v>
      </c>
      <c r="Q47" s="15">
        <v>3</v>
      </c>
      <c r="R47" s="22">
        <v>1</v>
      </c>
      <c r="S47" s="22">
        <v>1</v>
      </c>
      <c r="T47" s="16"/>
      <c r="U47" s="16" t="s">
        <v>3033</v>
      </c>
      <c r="V47" s="16" t="s">
        <v>50</v>
      </c>
      <c r="W47" s="4"/>
      <c r="X47" s="232"/>
      <c r="AA47" s="308" t="b">
        <f t="shared" si="0"/>
        <v>0</v>
      </c>
    </row>
    <row r="48" s="352" customFormat="1" ht="12.75" spans="1:27">
      <c r="A48" s="4">
        <v>46</v>
      </c>
      <c r="B48" s="4" t="s">
        <v>34</v>
      </c>
      <c r="C48" s="5" t="s">
        <v>228</v>
      </c>
      <c r="D48" s="11" t="s">
        <v>3037</v>
      </c>
      <c r="E48" s="6" t="s">
        <v>258</v>
      </c>
      <c r="F48" s="7" t="s">
        <v>2958</v>
      </c>
      <c r="G48" s="8">
        <v>45291</v>
      </c>
      <c r="H48" s="10" t="s">
        <v>1741</v>
      </c>
      <c r="I48" s="4" t="s">
        <v>42</v>
      </c>
      <c r="J48" s="4" t="s">
        <v>43</v>
      </c>
      <c r="K48" s="4" t="s">
        <v>44</v>
      </c>
      <c r="L48" s="5" t="s">
        <v>46</v>
      </c>
      <c r="M48" s="5">
        <v>3</v>
      </c>
      <c r="N48" s="16" t="s">
        <v>3034</v>
      </c>
      <c r="O48" s="16" t="s">
        <v>3035</v>
      </c>
      <c r="P48" s="15">
        <v>3</v>
      </c>
      <c r="Q48" s="15">
        <v>3</v>
      </c>
      <c r="R48" s="22">
        <v>1</v>
      </c>
      <c r="S48" s="22">
        <v>1</v>
      </c>
      <c r="T48" s="16"/>
      <c r="U48" s="16" t="s">
        <v>3036</v>
      </c>
      <c r="V48" s="16" t="s">
        <v>50</v>
      </c>
      <c r="W48" s="4"/>
      <c r="X48" s="232"/>
      <c r="AA48" s="308" t="b">
        <f t="shared" si="0"/>
        <v>0</v>
      </c>
    </row>
    <row r="49" s="352" customFormat="1" ht="24" hidden="1" spans="1:27">
      <c r="A49" s="4">
        <v>47</v>
      </c>
      <c r="B49" s="4" t="s">
        <v>34</v>
      </c>
      <c r="C49" s="5" t="s">
        <v>82</v>
      </c>
      <c r="D49" s="11" t="s">
        <v>3041</v>
      </c>
      <c r="E49" s="6" t="s">
        <v>258</v>
      </c>
      <c r="F49" s="7" t="s">
        <v>2958</v>
      </c>
      <c r="G49" s="8">
        <v>44985</v>
      </c>
      <c r="H49" s="9" t="s">
        <v>2299</v>
      </c>
      <c r="I49" s="4" t="s">
        <v>42</v>
      </c>
      <c r="J49" s="4" t="s">
        <v>43</v>
      </c>
      <c r="K49" s="4" t="s">
        <v>44</v>
      </c>
      <c r="L49" s="5" t="s">
        <v>46</v>
      </c>
      <c r="M49" s="5">
        <v>9</v>
      </c>
      <c r="N49" s="19" t="s">
        <v>3038</v>
      </c>
      <c r="O49" s="19" t="s">
        <v>3039</v>
      </c>
      <c r="P49" s="15">
        <v>9</v>
      </c>
      <c r="Q49" s="15">
        <v>9</v>
      </c>
      <c r="R49" s="22">
        <v>1</v>
      </c>
      <c r="S49" s="22">
        <v>1</v>
      </c>
      <c r="T49" s="16"/>
      <c r="U49" s="24" t="s">
        <v>3021</v>
      </c>
      <c r="V49" s="16" t="s">
        <v>50</v>
      </c>
      <c r="W49" s="4" t="s">
        <v>1454</v>
      </c>
      <c r="X49" s="232"/>
      <c r="Y49" s="24" t="s">
        <v>3021</v>
      </c>
      <c r="AA49" s="308" t="b">
        <f t="shared" si="0"/>
        <v>0</v>
      </c>
    </row>
    <row r="50" s="352" customFormat="1" ht="12.75" hidden="1" spans="1:27">
      <c r="A50" s="4">
        <v>48</v>
      </c>
      <c r="B50" s="4" t="s">
        <v>34</v>
      </c>
      <c r="C50" s="5" t="s">
        <v>82</v>
      </c>
      <c r="D50" s="11" t="s">
        <v>3041</v>
      </c>
      <c r="E50" s="6" t="s">
        <v>258</v>
      </c>
      <c r="F50" s="7" t="s">
        <v>2958</v>
      </c>
      <c r="G50" s="8">
        <v>45169</v>
      </c>
      <c r="H50" s="9" t="s">
        <v>97</v>
      </c>
      <c r="I50" s="4" t="s">
        <v>42</v>
      </c>
      <c r="J50" s="4" t="s">
        <v>43</v>
      </c>
      <c r="K50" s="4" t="s">
        <v>44</v>
      </c>
      <c r="L50" s="5" t="s">
        <v>46</v>
      </c>
      <c r="M50" s="5">
        <v>9</v>
      </c>
      <c r="N50" s="16" t="s">
        <v>3042</v>
      </c>
      <c r="O50" s="16" t="s">
        <v>3043</v>
      </c>
      <c r="P50" s="15">
        <v>9</v>
      </c>
      <c r="Q50" s="15">
        <v>9</v>
      </c>
      <c r="R50" s="22">
        <v>1</v>
      </c>
      <c r="S50" s="22">
        <v>1</v>
      </c>
      <c r="T50" s="16"/>
      <c r="U50" s="16" t="s">
        <v>3044</v>
      </c>
      <c r="V50" s="16" t="s">
        <v>50</v>
      </c>
      <c r="W50" s="4"/>
      <c r="X50" s="232"/>
      <c r="AA50" s="308" t="b">
        <f t="shared" si="0"/>
        <v>0</v>
      </c>
    </row>
    <row r="51" s="352" customFormat="1" ht="24" hidden="1" spans="1:27">
      <c r="A51" s="4">
        <v>49</v>
      </c>
      <c r="B51" s="4" t="s">
        <v>34</v>
      </c>
      <c r="C51" s="5" t="s">
        <v>228</v>
      </c>
      <c r="D51" s="7" t="s">
        <v>3045</v>
      </c>
      <c r="E51" s="6" t="s">
        <v>108</v>
      </c>
      <c r="F51" s="7" t="s">
        <v>2958</v>
      </c>
      <c r="G51" s="8">
        <v>44958</v>
      </c>
      <c r="H51" s="9" t="s">
        <v>2299</v>
      </c>
      <c r="I51" s="4" t="s">
        <v>42</v>
      </c>
      <c r="J51" s="4" t="s">
        <v>43</v>
      </c>
      <c r="K51" s="4" t="s">
        <v>44</v>
      </c>
      <c r="L51" s="5" t="s">
        <v>46</v>
      </c>
      <c r="M51" s="5">
        <v>6</v>
      </c>
      <c r="N51" s="19" t="s">
        <v>3038</v>
      </c>
      <c r="O51" s="19" t="s">
        <v>3039</v>
      </c>
      <c r="P51" s="15">
        <v>6</v>
      </c>
      <c r="Q51" s="15">
        <v>6</v>
      </c>
      <c r="R51" s="22">
        <v>1</v>
      </c>
      <c r="S51" s="22">
        <v>1</v>
      </c>
      <c r="T51" s="16"/>
      <c r="U51" s="24" t="s">
        <v>3021</v>
      </c>
      <c r="V51" s="16" t="s">
        <v>50</v>
      </c>
      <c r="W51" s="4" t="s">
        <v>1454</v>
      </c>
      <c r="X51" s="232"/>
      <c r="Y51" s="24" t="s">
        <v>3021</v>
      </c>
      <c r="AA51" s="308" t="b">
        <f t="shared" si="0"/>
        <v>0</v>
      </c>
    </row>
    <row r="52" s="352" customFormat="1" ht="12.75" hidden="1" spans="1:27">
      <c r="A52" s="4">
        <v>50</v>
      </c>
      <c r="B52" s="4" t="s">
        <v>34</v>
      </c>
      <c r="C52" s="5" t="s">
        <v>228</v>
      </c>
      <c r="D52" s="7" t="s">
        <v>3045</v>
      </c>
      <c r="E52" s="6" t="s">
        <v>108</v>
      </c>
      <c r="F52" s="7" t="s">
        <v>2958</v>
      </c>
      <c r="G52" s="8">
        <v>45139</v>
      </c>
      <c r="H52" s="9" t="s">
        <v>97</v>
      </c>
      <c r="I52" s="4" t="s">
        <v>42</v>
      </c>
      <c r="J52" s="4" t="s">
        <v>43</v>
      </c>
      <c r="K52" s="4" t="s">
        <v>44</v>
      </c>
      <c r="L52" s="5" t="s">
        <v>46</v>
      </c>
      <c r="M52" s="5">
        <v>6</v>
      </c>
      <c r="N52" s="16" t="s">
        <v>2977</v>
      </c>
      <c r="O52" s="16" t="s">
        <v>2978</v>
      </c>
      <c r="P52" s="15">
        <v>6</v>
      </c>
      <c r="Q52" s="15">
        <v>6</v>
      </c>
      <c r="R52" s="22">
        <v>1</v>
      </c>
      <c r="S52" s="22">
        <v>1</v>
      </c>
      <c r="T52" s="16"/>
      <c r="U52" s="16" t="s">
        <v>3001</v>
      </c>
      <c r="V52" s="16" t="s">
        <v>50</v>
      </c>
      <c r="W52" s="4"/>
      <c r="X52" s="232"/>
      <c r="AA52" s="308" t="b">
        <f t="shared" si="0"/>
        <v>0</v>
      </c>
    </row>
    <row r="53" s="352" customFormat="1" ht="24" hidden="1" spans="1:27">
      <c r="A53" s="4">
        <v>51</v>
      </c>
      <c r="B53" s="4" t="s">
        <v>34</v>
      </c>
      <c r="C53" s="5" t="s">
        <v>228</v>
      </c>
      <c r="D53" s="7" t="s">
        <v>3046</v>
      </c>
      <c r="E53" s="6" t="s">
        <v>337</v>
      </c>
      <c r="F53" s="7" t="s">
        <v>2958</v>
      </c>
      <c r="G53" s="8">
        <v>44958</v>
      </c>
      <c r="H53" s="9" t="s">
        <v>2299</v>
      </c>
      <c r="I53" s="4" t="s">
        <v>42</v>
      </c>
      <c r="J53" s="4" t="s">
        <v>43</v>
      </c>
      <c r="K53" s="4" t="s">
        <v>44</v>
      </c>
      <c r="L53" s="5" t="s">
        <v>46</v>
      </c>
      <c r="M53" s="5">
        <v>6</v>
      </c>
      <c r="N53" s="19" t="s">
        <v>3047</v>
      </c>
      <c r="O53" s="19" t="s">
        <v>3048</v>
      </c>
      <c r="P53" s="15">
        <v>6</v>
      </c>
      <c r="Q53" s="15">
        <v>6</v>
      </c>
      <c r="R53" s="22">
        <v>1</v>
      </c>
      <c r="S53" s="22">
        <v>1</v>
      </c>
      <c r="T53" s="16"/>
      <c r="U53" s="24" t="s">
        <v>3021</v>
      </c>
      <c r="V53" s="16" t="s">
        <v>50</v>
      </c>
      <c r="W53" s="4" t="s">
        <v>1454</v>
      </c>
      <c r="X53" s="232"/>
      <c r="Y53" s="24" t="s">
        <v>3021</v>
      </c>
      <c r="AA53" s="308" t="b">
        <f t="shared" si="0"/>
        <v>0</v>
      </c>
    </row>
    <row r="54" s="352" customFormat="1" ht="12.75" hidden="1" spans="1:27">
      <c r="A54" s="4">
        <v>52</v>
      </c>
      <c r="B54" s="4" t="s">
        <v>34</v>
      </c>
      <c r="C54" s="5" t="s">
        <v>228</v>
      </c>
      <c r="D54" s="7" t="s">
        <v>3046</v>
      </c>
      <c r="E54" s="6" t="s">
        <v>337</v>
      </c>
      <c r="F54" s="7" t="s">
        <v>2958</v>
      </c>
      <c r="G54" s="8">
        <v>45139</v>
      </c>
      <c r="H54" s="9" t="s">
        <v>97</v>
      </c>
      <c r="I54" s="4" t="s">
        <v>42</v>
      </c>
      <c r="J54" s="4" t="s">
        <v>43</v>
      </c>
      <c r="K54" s="4" t="s">
        <v>44</v>
      </c>
      <c r="L54" s="5" t="s">
        <v>46</v>
      </c>
      <c r="M54" s="5">
        <v>6</v>
      </c>
      <c r="N54" s="16" t="s">
        <v>2977</v>
      </c>
      <c r="O54" s="16" t="s">
        <v>2978</v>
      </c>
      <c r="P54" s="15">
        <v>6</v>
      </c>
      <c r="Q54" s="15">
        <v>6</v>
      </c>
      <c r="R54" s="22">
        <v>1</v>
      </c>
      <c r="S54" s="22">
        <v>1</v>
      </c>
      <c r="T54" s="16"/>
      <c r="U54" s="16" t="s">
        <v>3001</v>
      </c>
      <c r="V54" s="16" t="s">
        <v>50</v>
      </c>
      <c r="W54" s="4"/>
      <c r="X54" s="232"/>
      <c r="AA54" s="308" t="b">
        <f t="shared" si="0"/>
        <v>0</v>
      </c>
    </row>
    <row r="55" s="352" customFormat="1" ht="24" hidden="1" spans="1:27">
      <c r="A55" s="4">
        <v>53</v>
      </c>
      <c r="B55" s="4" t="s">
        <v>34</v>
      </c>
      <c r="C55" s="5" t="s">
        <v>228</v>
      </c>
      <c r="D55" s="7" t="s">
        <v>3049</v>
      </c>
      <c r="E55" s="6" t="s">
        <v>258</v>
      </c>
      <c r="F55" s="7" t="s">
        <v>2958</v>
      </c>
      <c r="G55" s="8">
        <v>44927</v>
      </c>
      <c r="H55" s="9" t="s">
        <v>2959</v>
      </c>
      <c r="I55" s="4" t="s">
        <v>42</v>
      </c>
      <c r="J55" s="4" t="s">
        <v>43</v>
      </c>
      <c r="K55" s="4" t="s">
        <v>44</v>
      </c>
      <c r="L55" s="5" t="s">
        <v>46</v>
      </c>
      <c r="M55" s="5">
        <v>15</v>
      </c>
      <c r="N55" s="19" t="s">
        <v>3047</v>
      </c>
      <c r="O55" s="19" t="s">
        <v>3048</v>
      </c>
      <c r="P55" s="15">
        <v>15</v>
      </c>
      <c r="Q55" s="15">
        <v>15</v>
      </c>
      <c r="R55" s="22">
        <v>1</v>
      </c>
      <c r="S55" s="22">
        <v>1</v>
      </c>
      <c r="T55" s="16"/>
      <c r="U55" s="24" t="s">
        <v>3021</v>
      </c>
      <c r="V55" s="16" t="s">
        <v>50</v>
      </c>
      <c r="W55" s="4" t="s">
        <v>1454</v>
      </c>
      <c r="X55" s="232"/>
      <c r="Y55" s="24" t="s">
        <v>3021</v>
      </c>
      <c r="AA55" s="308" t="b">
        <f t="shared" si="0"/>
        <v>0</v>
      </c>
    </row>
    <row r="56" s="352" customFormat="1" ht="12.75" hidden="1" spans="1:27">
      <c r="A56" s="4">
        <v>54</v>
      </c>
      <c r="B56" s="4" t="s">
        <v>34</v>
      </c>
      <c r="C56" s="5" t="s">
        <v>228</v>
      </c>
      <c r="D56" s="7" t="s">
        <v>3049</v>
      </c>
      <c r="E56" s="6" t="s">
        <v>258</v>
      </c>
      <c r="F56" s="7" t="s">
        <v>2958</v>
      </c>
      <c r="G56" s="8">
        <v>44986</v>
      </c>
      <c r="H56" s="10" t="s">
        <v>41</v>
      </c>
      <c r="I56" s="4" t="s">
        <v>42</v>
      </c>
      <c r="J56" s="4" t="s">
        <v>43</v>
      </c>
      <c r="K56" s="4" t="s">
        <v>44</v>
      </c>
      <c r="L56" s="5" t="s">
        <v>46</v>
      </c>
      <c r="M56" s="5">
        <v>15</v>
      </c>
      <c r="N56" s="16" t="s">
        <v>2963</v>
      </c>
      <c r="O56" s="16" t="s">
        <v>2964</v>
      </c>
      <c r="P56" s="15">
        <v>15</v>
      </c>
      <c r="Q56" s="15">
        <v>15</v>
      </c>
      <c r="R56" s="22">
        <v>1</v>
      </c>
      <c r="S56" s="22">
        <v>1</v>
      </c>
      <c r="T56" s="16"/>
      <c r="U56" s="16" t="s">
        <v>2965</v>
      </c>
      <c r="V56" s="16" t="s">
        <v>50</v>
      </c>
      <c r="W56" s="4" t="s">
        <v>1454</v>
      </c>
      <c r="X56" s="232" t="s">
        <v>2966</v>
      </c>
      <c r="AA56" s="308" t="b">
        <f t="shared" si="0"/>
        <v>0</v>
      </c>
    </row>
    <row r="57" s="352" customFormat="1" ht="12.75" hidden="1" spans="1:27">
      <c r="A57" s="4">
        <v>55</v>
      </c>
      <c r="B57" s="4" t="s">
        <v>34</v>
      </c>
      <c r="C57" s="5" t="s">
        <v>228</v>
      </c>
      <c r="D57" s="7" t="s">
        <v>3049</v>
      </c>
      <c r="E57" s="6" t="s">
        <v>258</v>
      </c>
      <c r="F57" s="7" t="s">
        <v>2958</v>
      </c>
      <c r="G57" s="8">
        <v>45047</v>
      </c>
      <c r="H57" s="10" t="s">
        <v>304</v>
      </c>
      <c r="I57" s="4" t="s">
        <v>42</v>
      </c>
      <c r="J57" s="4" t="s">
        <v>43</v>
      </c>
      <c r="K57" s="4" t="s">
        <v>44</v>
      </c>
      <c r="L57" s="5" t="s">
        <v>46</v>
      </c>
      <c r="M57" s="5">
        <v>15</v>
      </c>
      <c r="N57" s="16" t="s">
        <v>2969</v>
      </c>
      <c r="O57" s="16" t="s">
        <v>3050</v>
      </c>
      <c r="P57" s="15">
        <v>15</v>
      </c>
      <c r="Q57" s="15">
        <v>15</v>
      </c>
      <c r="R57" s="22">
        <v>1</v>
      </c>
      <c r="S57" s="22">
        <v>1</v>
      </c>
      <c r="T57" s="16"/>
      <c r="U57" s="16" t="s">
        <v>3051</v>
      </c>
      <c r="V57" s="16" t="s">
        <v>50</v>
      </c>
      <c r="W57" s="4"/>
      <c r="X57" s="232"/>
      <c r="AA57" s="308" t="b">
        <f t="shared" si="0"/>
        <v>0</v>
      </c>
    </row>
    <row r="58" s="352" customFormat="1" ht="12.75" hidden="1" spans="1:27">
      <c r="A58" s="4">
        <v>56</v>
      </c>
      <c r="B58" s="4" t="s">
        <v>34</v>
      </c>
      <c r="C58" s="5" t="s">
        <v>228</v>
      </c>
      <c r="D58" s="7" t="s">
        <v>3049</v>
      </c>
      <c r="E58" s="6" t="s">
        <v>258</v>
      </c>
      <c r="F58" s="7" t="s">
        <v>2958</v>
      </c>
      <c r="G58" s="8">
        <v>45108</v>
      </c>
      <c r="H58" s="10" t="s">
        <v>165</v>
      </c>
      <c r="I58" s="4" t="s">
        <v>42</v>
      </c>
      <c r="J58" s="4" t="s">
        <v>43</v>
      </c>
      <c r="K58" s="4" t="s">
        <v>44</v>
      </c>
      <c r="L58" s="5" t="s">
        <v>46</v>
      </c>
      <c r="M58" s="5">
        <v>15</v>
      </c>
      <c r="N58" s="16" t="s">
        <v>3028</v>
      </c>
      <c r="O58" s="16" t="s">
        <v>3029</v>
      </c>
      <c r="P58" s="15">
        <v>15</v>
      </c>
      <c r="Q58" s="15">
        <v>15</v>
      </c>
      <c r="R58" s="22">
        <v>1</v>
      </c>
      <c r="S58" s="22">
        <v>1</v>
      </c>
      <c r="T58" s="16"/>
      <c r="U58" s="16" t="s">
        <v>3030</v>
      </c>
      <c r="V58" s="16" t="s">
        <v>50</v>
      </c>
      <c r="W58" s="4"/>
      <c r="X58" s="232"/>
      <c r="AA58" s="308" t="b">
        <f t="shared" si="0"/>
        <v>0</v>
      </c>
    </row>
    <row r="59" s="352" customFormat="1" ht="12.75" hidden="1" spans="1:27">
      <c r="A59" s="4">
        <v>57</v>
      </c>
      <c r="B59" s="4" t="s">
        <v>34</v>
      </c>
      <c r="C59" s="5" t="s">
        <v>228</v>
      </c>
      <c r="D59" s="7" t="s">
        <v>3049</v>
      </c>
      <c r="E59" s="6" t="s">
        <v>258</v>
      </c>
      <c r="F59" s="7" t="s">
        <v>2958</v>
      </c>
      <c r="G59" s="8">
        <v>45170</v>
      </c>
      <c r="H59" s="10" t="s">
        <v>54</v>
      </c>
      <c r="I59" s="4" t="s">
        <v>42</v>
      </c>
      <c r="J59" s="4" t="s">
        <v>43</v>
      </c>
      <c r="K59" s="4" t="s">
        <v>44</v>
      </c>
      <c r="L59" s="5" t="s">
        <v>46</v>
      </c>
      <c r="M59" s="5">
        <v>15</v>
      </c>
      <c r="N59" s="16" t="s">
        <v>3052</v>
      </c>
      <c r="O59" s="16" t="s">
        <v>3053</v>
      </c>
      <c r="P59" s="15">
        <v>15</v>
      </c>
      <c r="Q59" s="15">
        <v>15</v>
      </c>
      <c r="R59" s="22">
        <v>1</v>
      </c>
      <c r="S59" s="22">
        <v>1</v>
      </c>
      <c r="T59" s="16"/>
      <c r="U59" s="16" t="s">
        <v>3054</v>
      </c>
      <c r="V59" s="16" t="s">
        <v>50</v>
      </c>
      <c r="W59" s="4"/>
      <c r="X59" s="232"/>
      <c r="AA59" s="308" t="b">
        <f t="shared" si="0"/>
        <v>0</v>
      </c>
    </row>
    <row r="60" s="352" customFormat="1" ht="12.75" spans="1:27">
      <c r="A60" s="4">
        <v>58</v>
      </c>
      <c r="B60" s="4" t="s">
        <v>34</v>
      </c>
      <c r="C60" s="5" t="s">
        <v>228</v>
      </c>
      <c r="D60" s="7" t="s">
        <v>3049</v>
      </c>
      <c r="E60" s="6" t="s">
        <v>258</v>
      </c>
      <c r="F60" s="7" t="s">
        <v>2958</v>
      </c>
      <c r="G60" s="8">
        <v>45231</v>
      </c>
      <c r="H60" s="10" t="s">
        <v>632</v>
      </c>
      <c r="I60" s="4" t="s">
        <v>42</v>
      </c>
      <c r="J60" s="4" t="s">
        <v>43</v>
      </c>
      <c r="K60" s="4" t="s">
        <v>44</v>
      </c>
      <c r="L60" s="5" t="s">
        <v>46</v>
      </c>
      <c r="M60" s="5">
        <v>15</v>
      </c>
      <c r="N60" s="16" t="s">
        <v>3034</v>
      </c>
      <c r="O60" s="16" t="s">
        <v>3035</v>
      </c>
      <c r="P60" s="15">
        <v>15</v>
      </c>
      <c r="Q60" s="15">
        <v>15</v>
      </c>
      <c r="R60" s="22">
        <v>1</v>
      </c>
      <c r="S60" s="22">
        <v>1</v>
      </c>
      <c r="T60" s="16"/>
      <c r="U60" s="16" t="s">
        <v>3036</v>
      </c>
      <c r="V60" s="16" t="s">
        <v>50</v>
      </c>
      <c r="W60" s="4"/>
      <c r="X60" s="232"/>
      <c r="AA60" s="308" t="b">
        <f t="shared" si="0"/>
        <v>0</v>
      </c>
    </row>
    <row r="61" s="352" customFormat="1" ht="12.75" hidden="1" spans="1:27">
      <c r="A61" s="4">
        <v>59</v>
      </c>
      <c r="B61" s="4" t="s">
        <v>34</v>
      </c>
      <c r="C61" s="5" t="s">
        <v>228</v>
      </c>
      <c r="D61" s="6" t="s">
        <v>3055</v>
      </c>
      <c r="E61" s="6" t="s">
        <v>258</v>
      </c>
      <c r="F61" s="7" t="s">
        <v>2958</v>
      </c>
      <c r="G61" s="8">
        <v>44927</v>
      </c>
      <c r="H61" s="9" t="s">
        <v>2959</v>
      </c>
      <c r="I61" s="4" t="s">
        <v>42</v>
      </c>
      <c r="J61" s="4" t="s">
        <v>43</v>
      </c>
      <c r="K61" s="4" t="s">
        <v>44</v>
      </c>
      <c r="L61" s="5" t="s">
        <v>46</v>
      </c>
      <c r="M61" s="5">
        <v>3</v>
      </c>
      <c r="N61" s="16" t="s">
        <v>3000</v>
      </c>
      <c r="O61" s="16" t="s">
        <v>3056</v>
      </c>
      <c r="P61" s="15">
        <v>3</v>
      </c>
      <c r="Q61" s="15">
        <v>3</v>
      </c>
      <c r="R61" s="22">
        <v>1</v>
      </c>
      <c r="S61" s="22">
        <v>1</v>
      </c>
      <c r="T61" s="16"/>
      <c r="U61" s="24" t="s">
        <v>3021</v>
      </c>
      <c r="V61" s="16" t="s">
        <v>50</v>
      </c>
      <c r="W61" s="4" t="s">
        <v>1454</v>
      </c>
      <c r="X61" s="232"/>
      <c r="Y61" s="24" t="s">
        <v>3021</v>
      </c>
      <c r="AA61" s="308" t="b">
        <f t="shared" si="0"/>
        <v>0</v>
      </c>
    </row>
    <row r="62" s="352" customFormat="1" ht="12.75" hidden="1" spans="1:27">
      <c r="A62" s="4">
        <v>60</v>
      </c>
      <c r="B62" s="4" t="s">
        <v>34</v>
      </c>
      <c r="C62" s="5" t="s">
        <v>228</v>
      </c>
      <c r="D62" s="6" t="s">
        <v>3055</v>
      </c>
      <c r="E62" s="6" t="s">
        <v>258</v>
      </c>
      <c r="F62" s="7" t="s">
        <v>2958</v>
      </c>
      <c r="G62" s="8">
        <v>44986</v>
      </c>
      <c r="H62" s="10" t="s">
        <v>41</v>
      </c>
      <c r="I62" s="4" t="s">
        <v>42</v>
      </c>
      <c r="J62" s="4" t="s">
        <v>43</v>
      </c>
      <c r="K62" s="4" t="s">
        <v>44</v>
      </c>
      <c r="L62" s="5" t="s">
        <v>46</v>
      </c>
      <c r="M62" s="5">
        <v>3</v>
      </c>
      <c r="N62" s="16" t="s">
        <v>2995</v>
      </c>
      <c r="O62" s="16" t="s">
        <v>2963</v>
      </c>
      <c r="P62" s="15">
        <v>3</v>
      </c>
      <c r="Q62" s="15">
        <v>3</v>
      </c>
      <c r="R62" s="22">
        <v>1</v>
      </c>
      <c r="S62" s="22">
        <v>1</v>
      </c>
      <c r="T62" s="16"/>
      <c r="U62" s="16" t="s">
        <v>2996</v>
      </c>
      <c r="V62" s="16" t="s">
        <v>50</v>
      </c>
      <c r="W62" s="4" t="s">
        <v>1454</v>
      </c>
      <c r="X62" s="232" t="s">
        <v>2966</v>
      </c>
      <c r="AA62" s="308" t="b">
        <f t="shared" si="0"/>
        <v>0</v>
      </c>
    </row>
    <row r="63" s="352" customFormat="1" ht="12.75" hidden="1" spans="1:27">
      <c r="A63" s="4">
        <v>61</v>
      </c>
      <c r="B63" s="4" t="s">
        <v>34</v>
      </c>
      <c r="C63" s="5" t="s">
        <v>228</v>
      </c>
      <c r="D63" s="6" t="s">
        <v>3055</v>
      </c>
      <c r="E63" s="6" t="s">
        <v>258</v>
      </c>
      <c r="F63" s="7" t="s">
        <v>2958</v>
      </c>
      <c r="G63" s="8">
        <v>45047</v>
      </c>
      <c r="H63" s="10" t="s">
        <v>304</v>
      </c>
      <c r="I63" s="4" t="s">
        <v>42</v>
      </c>
      <c r="J63" s="4" t="s">
        <v>43</v>
      </c>
      <c r="K63" s="4" t="s">
        <v>44</v>
      </c>
      <c r="L63" s="5" t="s">
        <v>46</v>
      </c>
      <c r="M63" s="5">
        <v>3</v>
      </c>
      <c r="N63" s="16" t="s">
        <v>2968</v>
      </c>
      <c r="O63" s="16" t="s">
        <v>2969</v>
      </c>
      <c r="P63" s="15">
        <v>3</v>
      </c>
      <c r="Q63" s="15">
        <v>3</v>
      </c>
      <c r="R63" s="22">
        <v>1</v>
      </c>
      <c r="S63" s="22">
        <v>1</v>
      </c>
      <c r="T63" s="16"/>
      <c r="U63" s="16" t="s">
        <v>2970</v>
      </c>
      <c r="V63" s="16" t="s">
        <v>50</v>
      </c>
      <c r="W63" s="4"/>
      <c r="X63" s="232"/>
      <c r="AA63" s="308" t="b">
        <f t="shared" si="0"/>
        <v>0</v>
      </c>
    </row>
    <row r="64" s="352" customFormat="1" ht="12.75" hidden="1" spans="1:27">
      <c r="A64" s="4">
        <v>62</v>
      </c>
      <c r="B64" s="4" t="s">
        <v>34</v>
      </c>
      <c r="C64" s="5" t="s">
        <v>228</v>
      </c>
      <c r="D64" s="6" t="s">
        <v>3055</v>
      </c>
      <c r="E64" s="6" t="s">
        <v>258</v>
      </c>
      <c r="F64" s="7" t="s">
        <v>2958</v>
      </c>
      <c r="G64" s="8">
        <v>45108</v>
      </c>
      <c r="H64" s="10" t="s">
        <v>165</v>
      </c>
      <c r="I64" s="4" t="s">
        <v>42</v>
      </c>
      <c r="J64" s="4" t="s">
        <v>43</v>
      </c>
      <c r="K64" s="4" t="s">
        <v>44</v>
      </c>
      <c r="L64" s="5" t="s">
        <v>46</v>
      </c>
      <c r="M64" s="5">
        <v>3</v>
      </c>
      <c r="N64" s="16" t="s">
        <v>2971</v>
      </c>
      <c r="O64" s="16" t="s">
        <v>2972</v>
      </c>
      <c r="P64" s="15">
        <v>3</v>
      </c>
      <c r="Q64" s="15">
        <v>3</v>
      </c>
      <c r="R64" s="22">
        <v>1</v>
      </c>
      <c r="S64" s="22">
        <v>1</v>
      </c>
      <c r="T64" s="16"/>
      <c r="U64" s="16" t="s">
        <v>2973</v>
      </c>
      <c r="V64" s="16" t="s">
        <v>50</v>
      </c>
      <c r="W64" s="4"/>
      <c r="X64" s="232"/>
      <c r="AA64" s="308" t="b">
        <f t="shared" si="0"/>
        <v>0</v>
      </c>
    </row>
    <row r="65" s="352" customFormat="1" ht="12.75" hidden="1" spans="1:27">
      <c r="A65" s="4">
        <v>63</v>
      </c>
      <c r="B65" s="4" t="s">
        <v>34</v>
      </c>
      <c r="C65" s="5" t="s">
        <v>228</v>
      </c>
      <c r="D65" s="6" t="s">
        <v>3055</v>
      </c>
      <c r="E65" s="6" t="s">
        <v>258</v>
      </c>
      <c r="F65" s="7" t="s">
        <v>2958</v>
      </c>
      <c r="G65" s="8">
        <v>45170</v>
      </c>
      <c r="H65" s="10" t="s">
        <v>54</v>
      </c>
      <c r="I65" s="4" t="s">
        <v>42</v>
      </c>
      <c r="J65" s="4" t="s">
        <v>43</v>
      </c>
      <c r="K65" s="4" t="s">
        <v>44</v>
      </c>
      <c r="L65" s="5" t="s">
        <v>46</v>
      </c>
      <c r="M65" s="5">
        <v>3</v>
      </c>
      <c r="N65" s="16" t="s">
        <v>2984</v>
      </c>
      <c r="O65" s="16" t="s">
        <v>2985</v>
      </c>
      <c r="P65" s="15">
        <v>3</v>
      </c>
      <c r="Q65" s="15">
        <v>3</v>
      </c>
      <c r="R65" s="22">
        <v>1</v>
      </c>
      <c r="S65" s="22">
        <v>1</v>
      </c>
      <c r="T65" s="16"/>
      <c r="U65" s="16" t="s">
        <v>2986</v>
      </c>
      <c r="V65" s="16" t="s">
        <v>50</v>
      </c>
      <c r="W65" s="4"/>
      <c r="X65" s="232"/>
      <c r="AA65" s="308" t="b">
        <f t="shared" si="0"/>
        <v>0</v>
      </c>
    </row>
    <row r="66" s="352" customFormat="1" ht="12.75" spans="1:27">
      <c r="A66" s="4">
        <v>64</v>
      </c>
      <c r="B66" s="4" t="s">
        <v>34</v>
      </c>
      <c r="C66" s="5" t="s">
        <v>228</v>
      </c>
      <c r="D66" s="6" t="s">
        <v>3055</v>
      </c>
      <c r="E66" s="6" t="s">
        <v>258</v>
      </c>
      <c r="F66" s="7" t="s">
        <v>2958</v>
      </c>
      <c r="G66" s="8">
        <v>45231</v>
      </c>
      <c r="H66" s="10" t="s">
        <v>632</v>
      </c>
      <c r="I66" s="4" t="s">
        <v>42</v>
      </c>
      <c r="J66" s="4" t="s">
        <v>43</v>
      </c>
      <c r="K66" s="4" t="s">
        <v>44</v>
      </c>
      <c r="L66" s="5" t="s">
        <v>46</v>
      </c>
      <c r="M66" s="5">
        <v>3</v>
      </c>
      <c r="N66" s="16" t="s">
        <v>2987</v>
      </c>
      <c r="O66" s="16" t="s">
        <v>2988</v>
      </c>
      <c r="P66" s="15">
        <v>3</v>
      </c>
      <c r="Q66" s="15">
        <v>3</v>
      </c>
      <c r="R66" s="22">
        <v>1</v>
      </c>
      <c r="S66" s="22">
        <v>1</v>
      </c>
      <c r="T66" s="16"/>
      <c r="U66" s="16" t="s">
        <v>2989</v>
      </c>
      <c r="V66" s="16" t="s">
        <v>50</v>
      </c>
      <c r="W66" s="4"/>
      <c r="X66" s="232"/>
      <c r="AA66" s="308" t="b">
        <f t="shared" si="0"/>
        <v>0</v>
      </c>
    </row>
    <row r="67" s="352" customFormat="1" ht="12.75" hidden="1" spans="1:27">
      <c r="A67" s="4">
        <v>65</v>
      </c>
      <c r="B67" s="4" t="s">
        <v>34</v>
      </c>
      <c r="C67" s="5" t="s">
        <v>82</v>
      </c>
      <c r="D67" s="11" t="s">
        <v>3057</v>
      </c>
      <c r="E67" s="6" t="s">
        <v>258</v>
      </c>
      <c r="F67" s="7" t="s">
        <v>2958</v>
      </c>
      <c r="G67" s="8">
        <v>44927</v>
      </c>
      <c r="H67" s="9" t="s">
        <v>2959</v>
      </c>
      <c r="I67" s="4" t="s">
        <v>42</v>
      </c>
      <c r="J67" s="4" t="s">
        <v>43</v>
      </c>
      <c r="K67" s="4" t="s">
        <v>44</v>
      </c>
      <c r="L67" s="5" t="s">
        <v>46</v>
      </c>
      <c r="M67" s="5">
        <v>18</v>
      </c>
      <c r="N67" s="16" t="s">
        <v>3058</v>
      </c>
      <c r="O67" s="16" t="s">
        <v>3059</v>
      </c>
      <c r="P67" s="15">
        <v>18</v>
      </c>
      <c r="Q67" s="15">
        <v>18</v>
      </c>
      <c r="R67" s="22">
        <v>1</v>
      </c>
      <c r="S67" s="22">
        <v>1</v>
      </c>
      <c r="T67" s="16"/>
      <c r="U67" s="24" t="s">
        <v>3021</v>
      </c>
      <c r="V67" s="16" t="s">
        <v>50</v>
      </c>
      <c r="W67" s="4" t="s">
        <v>1454</v>
      </c>
      <c r="X67" s="232"/>
      <c r="Y67" s="24" t="s">
        <v>3021</v>
      </c>
      <c r="AA67" s="308" t="b">
        <f t="shared" ref="AA67:AA130" si="1">IF(H67="2023年01月","2023年01月31日",IF(H67="2023年02月","2023年02月28日",IF(H67="2023年3月","2023年3月31日",IF(H67="2023年4月","2023年4月30日",IF(H67="2023年5月","2023年5月31日",IF(H67="2023年6月","2023年6月30日",IF(H67="2023年7月","2023年7月31日",IF(H67="2023年8月","2023年8月31日",IF(H67="2023年9月","2023年9月30日",IF(H67="2023年10月","2023年10月31日",IF(H67="2023年11月","2023年11月30日",IF(H67="2023年12月","2023年12月31日"))))))))))))</f>
        <v>0</v>
      </c>
    </row>
    <row r="68" s="352" customFormat="1" ht="12.75" hidden="1" spans="1:27">
      <c r="A68" s="4">
        <v>66</v>
      </c>
      <c r="B68" s="4" t="s">
        <v>34</v>
      </c>
      <c r="C68" s="5" t="s">
        <v>82</v>
      </c>
      <c r="D68" s="11" t="s">
        <v>3057</v>
      </c>
      <c r="E68" s="6" t="s">
        <v>258</v>
      </c>
      <c r="F68" s="7" t="s">
        <v>2958</v>
      </c>
      <c r="G68" s="8">
        <v>44986</v>
      </c>
      <c r="H68" s="10" t="s">
        <v>41</v>
      </c>
      <c r="I68" s="4" t="s">
        <v>42</v>
      </c>
      <c r="J68" s="4" t="s">
        <v>43</v>
      </c>
      <c r="K68" s="4" t="s">
        <v>44</v>
      </c>
      <c r="L68" s="5" t="s">
        <v>46</v>
      </c>
      <c r="M68" s="5">
        <v>18</v>
      </c>
      <c r="N68" s="16" t="s">
        <v>3060</v>
      </c>
      <c r="O68" s="16" t="s">
        <v>3061</v>
      </c>
      <c r="P68" s="15">
        <v>18</v>
      </c>
      <c r="Q68" s="15">
        <v>18</v>
      </c>
      <c r="R68" s="22">
        <v>1</v>
      </c>
      <c r="S68" s="22">
        <v>1</v>
      </c>
      <c r="T68" s="16"/>
      <c r="U68" s="16" t="s">
        <v>3062</v>
      </c>
      <c r="V68" s="16" t="s">
        <v>50</v>
      </c>
      <c r="W68" s="4" t="s">
        <v>1454</v>
      </c>
      <c r="X68" s="232" t="s">
        <v>2966</v>
      </c>
      <c r="AA68" s="308" t="b">
        <f t="shared" si="1"/>
        <v>0</v>
      </c>
    </row>
    <row r="69" s="352" customFormat="1" ht="12.75" hidden="1" spans="1:27">
      <c r="A69" s="4">
        <v>67</v>
      </c>
      <c r="B69" s="4" t="s">
        <v>34</v>
      </c>
      <c r="C69" s="5" t="s">
        <v>82</v>
      </c>
      <c r="D69" s="11" t="s">
        <v>3057</v>
      </c>
      <c r="E69" s="6" t="s">
        <v>258</v>
      </c>
      <c r="F69" s="7" t="s">
        <v>2958</v>
      </c>
      <c r="G69" s="8">
        <v>45047</v>
      </c>
      <c r="H69" s="10" t="s">
        <v>304</v>
      </c>
      <c r="I69" s="4" t="s">
        <v>42</v>
      </c>
      <c r="J69" s="4" t="s">
        <v>43</v>
      </c>
      <c r="K69" s="4" t="s">
        <v>44</v>
      </c>
      <c r="L69" s="5" t="s">
        <v>46</v>
      </c>
      <c r="M69" s="5">
        <v>18</v>
      </c>
      <c r="N69" s="16" t="s">
        <v>3063</v>
      </c>
      <c r="O69" s="16" t="s">
        <v>3064</v>
      </c>
      <c r="P69" s="15">
        <v>18</v>
      </c>
      <c r="Q69" s="15">
        <v>18</v>
      </c>
      <c r="R69" s="22">
        <v>1</v>
      </c>
      <c r="S69" s="22">
        <v>1</v>
      </c>
      <c r="T69" s="16"/>
      <c r="U69" s="16" t="s">
        <v>3065</v>
      </c>
      <c r="V69" s="16" t="s">
        <v>50</v>
      </c>
      <c r="W69" s="4"/>
      <c r="X69" s="232"/>
      <c r="AA69" s="308" t="b">
        <f t="shared" si="1"/>
        <v>0</v>
      </c>
    </row>
    <row r="70" s="352" customFormat="1" ht="12.75" hidden="1" spans="1:27">
      <c r="A70" s="4">
        <v>68</v>
      </c>
      <c r="B70" s="4" t="s">
        <v>34</v>
      </c>
      <c r="C70" s="5" t="s">
        <v>82</v>
      </c>
      <c r="D70" s="11" t="s">
        <v>3057</v>
      </c>
      <c r="E70" s="6" t="s">
        <v>258</v>
      </c>
      <c r="F70" s="7" t="s">
        <v>2958</v>
      </c>
      <c r="G70" s="8">
        <v>45108</v>
      </c>
      <c r="H70" s="10" t="s">
        <v>165</v>
      </c>
      <c r="I70" s="4" t="s">
        <v>42</v>
      </c>
      <c r="J70" s="4" t="s">
        <v>43</v>
      </c>
      <c r="K70" s="4" t="s">
        <v>44</v>
      </c>
      <c r="L70" s="5" t="s">
        <v>46</v>
      </c>
      <c r="M70" s="5">
        <v>18</v>
      </c>
      <c r="N70" s="16" t="s">
        <v>3028</v>
      </c>
      <c r="O70" s="16" t="s">
        <v>3029</v>
      </c>
      <c r="P70" s="15">
        <v>18</v>
      </c>
      <c r="Q70" s="15">
        <v>18</v>
      </c>
      <c r="R70" s="22">
        <v>1</v>
      </c>
      <c r="S70" s="22">
        <v>1</v>
      </c>
      <c r="T70" s="16"/>
      <c r="U70" s="16" t="s">
        <v>3030</v>
      </c>
      <c r="V70" s="16" t="s">
        <v>50</v>
      </c>
      <c r="W70" s="4"/>
      <c r="X70" s="232"/>
      <c r="AA70" s="308" t="b">
        <f t="shared" si="1"/>
        <v>0</v>
      </c>
    </row>
    <row r="71" s="352" customFormat="1" ht="12.75" hidden="1" spans="1:27">
      <c r="A71" s="4">
        <v>69</v>
      </c>
      <c r="B71" s="4" t="s">
        <v>34</v>
      </c>
      <c r="C71" s="5" t="s">
        <v>82</v>
      </c>
      <c r="D71" s="11" t="s">
        <v>3057</v>
      </c>
      <c r="E71" s="6" t="s">
        <v>258</v>
      </c>
      <c r="F71" s="7" t="s">
        <v>2958</v>
      </c>
      <c r="G71" s="8">
        <v>45170</v>
      </c>
      <c r="H71" s="10" t="s">
        <v>54</v>
      </c>
      <c r="I71" s="4" t="s">
        <v>42</v>
      </c>
      <c r="J71" s="4" t="s">
        <v>43</v>
      </c>
      <c r="K71" s="4" t="s">
        <v>44</v>
      </c>
      <c r="L71" s="5" t="s">
        <v>46</v>
      </c>
      <c r="M71" s="5">
        <v>18</v>
      </c>
      <c r="N71" s="16" t="s">
        <v>3066</v>
      </c>
      <c r="O71" s="16" t="s">
        <v>3067</v>
      </c>
      <c r="P71" s="15">
        <v>18</v>
      </c>
      <c r="Q71" s="15">
        <v>18</v>
      </c>
      <c r="R71" s="22">
        <v>1</v>
      </c>
      <c r="S71" s="22">
        <v>1</v>
      </c>
      <c r="T71" s="16"/>
      <c r="U71" s="16" t="s">
        <v>3068</v>
      </c>
      <c r="V71" s="16" t="s">
        <v>50</v>
      </c>
      <c r="W71" s="4"/>
      <c r="X71" s="232"/>
      <c r="AA71" s="308" t="b">
        <f t="shared" si="1"/>
        <v>0</v>
      </c>
    </row>
    <row r="72" s="352" customFormat="1" ht="12.75" spans="1:27">
      <c r="A72" s="4">
        <v>70</v>
      </c>
      <c r="B72" s="4" t="s">
        <v>34</v>
      </c>
      <c r="C72" s="5" t="s">
        <v>82</v>
      </c>
      <c r="D72" s="11" t="s">
        <v>3057</v>
      </c>
      <c r="E72" s="6" t="s">
        <v>258</v>
      </c>
      <c r="F72" s="7" t="s">
        <v>2958</v>
      </c>
      <c r="G72" s="8">
        <v>45231</v>
      </c>
      <c r="H72" s="10" t="s">
        <v>632</v>
      </c>
      <c r="I72" s="4" t="s">
        <v>42</v>
      </c>
      <c r="J72" s="4" t="s">
        <v>43</v>
      </c>
      <c r="K72" s="4" t="s">
        <v>44</v>
      </c>
      <c r="L72" s="5" t="s">
        <v>46</v>
      </c>
      <c r="M72" s="5">
        <v>18</v>
      </c>
      <c r="N72" s="16" t="s">
        <v>3034</v>
      </c>
      <c r="O72" s="16" t="s">
        <v>3035</v>
      </c>
      <c r="P72" s="15">
        <v>18</v>
      </c>
      <c r="Q72" s="15">
        <v>18</v>
      </c>
      <c r="R72" s="22">
        <v>1</v>
      </c>
      <c r="S72" s="22">
        <v>1</v>
      </c>
      <c r="T72" s="16"/>
      <c r="U72" s="16" t="s">
        <v>3036</v>
      </c>
      <c r="V72" s="16" t="s">
        <v>50</v>
      </c>
      <c r="W72" s="4"/>
      <c r="X72" s="232"/>
      <c r="AA72" s="308" t="b">
        <f t="shared" si="1"/>
        <v>0</v>
      </c>
    </row>
    <row r="73" s="353" customFormat="1" ht="12.75" hidden="1" spans="1:27">
      <c r="A73" s="4">
        <v>71</v>
      </c>
      <c r="B73" s="4" t="s">
        <v>34</v>
      </c>
      <c r="C73" s="11" t="s">
        <v>228</v>
      </c>
      <c r="D73" s="11" t="s">
        <v>3069</v>
      </c>
      <c r="E73" s="6" t="s">
        <v>258</v>
      </c>
      <c r="F73" s="7" t="s">
        <v>2958</v>
      </c>
      <c r="G73" s="8">
        <v>44927</v>
      </c>
      <c r="H73" s="9" t="s">
        <v>2959</v>
      </c>
      <c r="I73" s="4" t="s">
        <v>42</v>
      </c>
      <c r="J73" s="4" t="s">
        <v>43</v>
      </c>
      <c r="K73" s="4" t="s">
        <v>44</v>
      </c>
      <c r="L73" s="5" t="s">
        <v>46</v>
      </c>
      <c r="M73" s="5">
        <v>3</v>
      </c>
      <c r="N73" s="16" t="s">
        <v>3070</v>
      </c>
      <c r="O73" s="16" t="s">
        <v>3071</v>
      </c>
      <c r="P73" s="15">
        <v>3</v>
      </c>
      <c r="Q73" s="15">
        <v>3</v>
      </c>
      <c r="R73" s="22">
        <v>1</v>
      </c>
      <c r="S73" s="22">
        <v>1</v>
      </c>
      <c r="T73" s="16"/>
      <c r="U73" s="24" t="s">
        <v>3021</v>
      </c>
      <c r="V73" s="16" t="s">
        <v>50</v>
      </c>
      <c r="W73" s="4" t="s">
        <v>1454</v>
      </c>
      <c r="X73" s="232"/>
      <c r="Y73" s="24" t="s">
        <v>3021</v>
      </c>
      <c r="AA73" s="308" t="b">
        <f t="shared" si="1"/>
        <v>0</v>
      </c>
    </row>
    <row r="74" s="353" customFormat="1" ht="12.75" hidden="1" spans="1:27">
      <c r="A74" s="4">
        <v>72</v>
      </c>
      <c r="B74" s="4" t="s">
        <v>34</v>
      </c>
      <c r="C74" s="11" t="s">
        <v>228</v>
      </c>
      <c r="D74" s="11" t="s">
        <v>3069</v>
      </c>
      <c r="E74" s="6" t="s">
        <v>258</v>
      </c>
      <c r="F74" s="7" t="s">
        <v>2958</v>
      </c>
      <c r="G74" s="8">
        <v>44986</v>
      </c>
      <c r="H74" s="10" t="s">
        <v>41</v>
      </c>
      <c r="I74" s="4" t="s">
        <v>42</v>
      </c>
      <c r="J74" s="4" t="s">
        <v>43</v>
      </c>
      <c r="K74" s="4" t="s">
        <v>44</v>
      </c>
      <c r="L74" s="5" t="s">
        <v>46</v>
      </c>
      <c r="M74" s="5">
        <v>3</v>
      </c>
      <c r="N74" s="16" t="s">
        <v>3072</v>
      </c>
      <c r="O74" s="16" t="s">
        <v>3073</v>
      </c>
      <c r="P74" s="15">
        <v>3</v>
      </c>
      <c r="Q74" s="15">
        <v>3</v>
      </c>
      <c r="R74" s="22">
        <v>1</v>
      </c>
      <c r="S74" s="22">
        <v>1</v>
      </c>
      <c r="T74" s="16" t="s">
        <v>3074</v>
      </c>
      <c r="U74" s="16" t="s">
        <v>3075</v>
      </c>
      <c r="V74" s="16" t="s">
        <v>50</v>
      </c>
      <c r="W74" s="4" t="s">
        <v>1454</v>
      </c>
      <c r="X74" s="232" t="s">
        <v>2966</v>
      </c>
      <c r="AA74" s="308" t="b">
        <f t="shared" si="1"/>
        <v>0</v>
      </c>
    </row>
    <row r="75" s="353" customFormat="1" ht="12.75" hidden="1" spans="1:27">
      <c r="A75" s="4">
        <v>73</v>
      </c>
      <c r="B75" s="4" t="s">
        <v>34</v>
      </c>
      <c r="C75" s="11" t="s">
        <v>228</v>
      </c>
      <c r="D75" s="11" t="s">
        <v>3069</v>
      </c>
      <c r="E75" s="6" t="s">
        <v>258</v>
      </c>
      <c r="F75" s="7" t="s">
        <v>2958</v>
      </c>
      <c r="G75" s="8">
        <v>45047</v>
      </c>
      <c r="H75" s="10" t="s">
        <v>304</v>
      </c>
      <c r="I75" s="4" t="s">
        <v>42</v>
      </c>
      <c r="J75" s="4" t="s">
        <v>43</v>
      </c>
      <c r="K75" s="4" t="s">
        <v>44</v>
      </c>
      <c r="L75" s="5" t="s">
        <v>46</v>
      </c>
      <c r="M75" s="5">
        <v>3</v>
      </c>
      <c r="N75" s="16" t="s">
        <v>2969</v>
      </c>
      <c r="O75" s="16" t="s">
        <v>3050</v>
      </c>
      <c r="P75" s="15">
        <v>3</v>
      </c>
      <c r="Q75" s="15">
        <v>3</v>
      </c>
      <c r="R75" s="22">
        <v>1</v>
      </c>
      <c r="S75" s="22">
        <v>1</v>
      </c>
      <c r="T75" s="16"/>
      <c r="U75" s="16" t="s">
        <v>3051</v>
      </c>
      <c r="V75" s="16" t="s">
        <v>50</v>
      </c>
      <c r="W75" s="4"/>
      <c r="X75" s="232"/>
      <c r="AA75" s="308" t="b">
        <f t="shared" si="1"/>
        <v>0</v>
      </c>
    </row>
    <row r="76" s="353" customFormat="1" ht="12.75" hidden="1" spans="1:27">
      <c r="A76" s="4">
        <v>74</v>
      </c>
      <c r="B76" s="4" t="s">
        <v>34</v>
      </c>
      <c r="C76" s="11" t="s">
        <v>228</v>
      </c>
      <c r="D76" s="11" t="s">
        <v>3069</v>
      </c>
      <c r="E76" s="6" t="s">
        <v>258</v>
      </c>
      <c r="F76" s="7" t="s">
        <v>2958</v>
      </c>
      <c r="G76" s="8">
        <v>45108</v>
      </c>
      <c r="H76" s="10" t="s">
        <v>165</v>
      </c>
      <c r="I76" s="4" t="s">
        <v>42</v>
      </c>
      <c r="J76" s="4" t="s">
        <v>43</v>
      </c>
      <c r="K76" s="4" t="s">
        <v>44</v>
      </c>
      <c r="L76" s="5" t="s">
        <v>46</v>
      </c>
      <c r="M76" s="5">
        <v>3</v>
      </c>
      <c r="N76" s="16" t="s">
        <v>3028</v>
      </c>
      <c r="O76" s="16" t="s">
        <v>3029</v>
      </c>
      <c r="P76" s="15">
        <v>3</v>
      </c>
      <c r="Q76" s="15">
        <v>3</v>
      </c>
      <c r="R76" s="22">
        <v>1</v>
      </c>
      <c r="S76" s="22">
        <v>1</v>
      </c>
      <c r="T76" s="16"/>
      <c r="U76" s="16" t="s">
        <v>3030</v>
      </c>
      <c r="V76" s="16" t="s">
        <v>50</v>
      </c>
      <c r="W76" s="4"/>
      <c r="X76" s="232"/>
      <c r="AA76" s="308" t="b">
        <f t="shared" si="1"/>
        <v>0</v>
      </c>
    </row>
    <row r="77" s="353" customFormat="1" ht="12.75" hidden="1" spans="1:27">
      <c r="A77" s="4">
        <v>75</v>
      </c>
      <c r="B77" s="4" t="s">
        <v>34</v>
      </c>
      <c r="C77" s="11" t="s">
        <v>228</v>
      </c>
      <c r="D77" s="11" t="s">
        <v>3069</v>
      </c>
      <c r="E77" s="6" t="s">
        <v>258</v>
      </c>
      <c r="F77" s="7" t="s">
        <v>2958</v>
      </c>
      <c r="G77" s="8">
        <v>45170</v>
      </c>
      <c r="H77" s="10" t="s">
        <v>54</v>
      </c>
      <c r="I77" s="4" t="s">
        <v>42</v>
      </c>
      <c r="J77" s="4" t="s">
        <v>43</v>
      </c>
      <c r="K77" s="4" t="s">
        <v>44</v>
      </c>
      <c r="L77" s="5" t="s">
        <v>46</v>
      </c>
      <c r="M77" s="5">
        <v>3</v>
      </c>
      <c r="N77" s="16" t="s">
        <v>3052</v>
      </c>
      <c r="O77" s="16" t="s">
        <v>3053</v>
      </c>
      <c r="P77" s="15">
        <v>3</v>
      </c>
      <c r="Q77" s="15">
        <v>3</v>
      </c>
      <c r="R77" s="22">
        <v>1</v>
      </c>
      <c r="S77" s="22">
        <v>1</v>
      </c>
      <c r="T77" s="16"/>
      <c r="U77" s="16" t="s">
        <v>3054</v>
      </c>
      <c r="V77" s="16" t="s">
        <v>50</v>
      </c>
      <c r="W77" s="4"/>
      <c r="X77" s="232"/>
      <c r="AA77" s="308" t="b">
        <f t="shared" si="1"/>
        <v>0</v>
      </c>
    </row>
    <row r="78" s="353" customFormat="1" ht="12.75" spans="1:27">
      <c r="A78" s="4">
        <v>76</v>
      </c>
      <c r="B78" s="4" t="s">
        <v>34</v>
      </c>
      <c r="C78" s="11" t="s">
        <v>228</v>
      </c>
      <c r="D78" s="11" t="s">
        <v>3069</v>
      </c>
      <c r="E78" s="6" t="s">
        <v>258</v>
      </c>
      <c r="F78" s="7" t="s">
        <v>2958</v>
      </c>
      <c r="G78" s="8">
        <v>45231</v>
      </c>
      <c r="H78" s="10" t="s">
        <v>632</v>
      </c>
      <c r="I78" s="4" t="s">
        <v>42</v>
      </c>
      <c r="J78" s="4" t="s">
        <v>43</v>
      </c>
      <c r="K78" s="4" t="s">
        <v>44</v>
      </c>
      <c r="L78" s="5" t="s">
        <v>46</v>
      </c>
      <c r="M78" s="5">
        <v>3</v>
      </c>
      <c r="N78" s="16" t="s">
        <v>3034</v>
      </c>
      <c r="O78" s="16" t="s">
        <v>3035</v>
      </c>
      <c r="P78" s="15">
        <v>3</v>
      </c>
      <c r="Q78" s="15">
        <v>3</v>
      </c>
      <c r="R78" s="22">
        <v>1</v>
      </c>
      <c r="S78" s="22">
        <v>1</v>
      </c>
      <c r="T78" s="16"/>
      <c r="U78" s="16" t="s">
        <v>3036</v>
      </c>
      <c r="V78" s="16" t="s">
        <v>50</v>
      </c>
      <c r="W78" s="4"/>
      <c r="X78" s="232"/>
      <c r="AA78" s="308" t="b">
        <f t="shared" si="1"/>
        <v>0</v>
      </c>
    </row>
    <row r="79" s="353" customFormat="1" ht="12.75" hidden="1" spans="1:27">
      <c r="A79" s="4">
        <v>77</v>
      </c>
      <c r="B79" s="4" t="s">
        <v>34</v>
      </c>
      <c r="C79" s="11" t="s">
        <v>228</v>
      </c>
      <c r="D79" s="11" t="s">
        <v>3076</v>
      </c>
      <c r="E79" s="6" t="s">
        <v>258</v>
      </c>
      <c r="F79" s="7" t="s">
        <v>2958</v>
      </c>
      <c r="G79" s="8">
        <v>44927</v>
      </c>
      <c r="H79" s="9" t="s">
        <v>2959</v>
      </c>
      <c r="I79" s="4" t="s">
        <v>42</v>
      </c>
      <c r="J79" s="4" t="s">
        <v>43</v>
      </c>
      <c r="K79" s="4" t="s">
        <v>44</v>
      </c>
      <c r="L79" s="5" t="s">
        <v>46</v>
      </c>
      <c r="M79" s="5">
        <v>3</v>
      </c>
      <c r="N79" s="16" t="s">
        <v>3070</v>
      </c>
      <c r="O79" s="16" t="s">
        <v>3071</v>
      </c>
      <c r="P79" s="15">
        <v>3</v>
      </c>
      <c r="Q79" s="15">
        <v>3</v>
      </c>
      <c r="R79" s="22">
        <v>1</v>
      </c>
      <c r="S79" s="22">
        <v>1</v>
      </c>
      <c r="T79" s="16"/>
      <c r="U79" s="24" t="s">
        <v>3021</v>
      </c>
      <c r="V79" s="16" t="s">
        <v>50</v>
      </c>
      <c r="W79" s="4" t="s">
        <v>1454</v>
      </c>
      <c r="X79" s="232"/>
      <c r="Y79" s="24" t="s">
        <v>3021</v>
      </c>
      <c r="AA79" s="308" t="b">
        <f t="shared" si="1"/>
        <v>0</v>
      </c>
    </row>
    <row r="80" s="353" customFormat="1" ht="12.75" hidden="1" spans="1:27">
      <c r="A80" s="4">
        <v>78</v>
      </c>
      <c r="B80" s="4" t="s">
        <v>34</v>
      </c>
      <c r="C80" s="11" t="s">
        <v>228</v>
      </c>
      <c r="D80" s="11" t="s">
        <v>3076</v>
      </c>
      <c r="E80" s="6" t="s">
        <v>258</v>
      </c>
      <c r="F80" s="7" t="s">
        <v>2958</v>
      </c>
      <c r="G80" s="8">
        <v>44986</v>
      </c>
      <c r="H80" s="10" t="s">
        <v>41</v>
      </c>
      <c r="I80" s="4" t="s">
        <v>42</v>
      </c>
      <c r="J80" s="4" t="s">
        <v>43</v>
      </c>
      <c r="K80" s="4" t="s">
        <v>44</v>
      </c>
      <c r="L80" s="5" t="s">
        <v>46</v>
      </c>
      <c r="M80" s="5">
        <v>3</v>
      </c>
      <c r="N80" s="16" t="s">
        <v>3072</v>
      </c>
      <c r="O80" s="16" t="s">
        <v>3073</v>
      </c>
      <c r="P80" s="15">
        <v>3</v>
      </c>
      <c r="Q80" s="15">
        <v>3</v>
      </c>
      <c r="R80" s="22">
        <v>1</v>
      </c>
      <c r="S80" s="22">
        <v>1</v>
      </c>
      <c r="T80" s="16" t="s">
        <v>3074</v>
      </c>
      <c r="U80" s="16" t="s">
        <v>3075</v>
      </c>
      <c r="V80" s="16" t="s">
        <v>50</v>
      </c>
      <c r="W80" s="4" t="s">
        <v>1454</v>
      </c>
      <c r="X80" s="232" t="s">
        <v>2966</v>
      </c>
      <c r="AA80" s="308" t="b">
        <f t="shared" si="1"/>
        <v>0</v>
      </c>
    </row>
    <row r="81" s="353" customFormat="1" ht="12.75" hidden="1" spans="1:27">
      <c r="A81" s="4">
        <v>79</v>
      </c>
      <c r="B81" s="4" t="s">
        <v>34</v>
      </c>
      <c r="C81" s="11" t="s">
        <v>228</v>
      </c>
      <c r="D81" s="11" t="s">
        <v>3076</v>
      </c>
      <c r="E81" s="6" t="s">
        <v>258</v>
      </c>
      <c r="F81" s="7" t="s">
        <v>2958</v>
      </c>
      <c r="G81" s="8">
        <v>45047</v>
      </c>
      <c r="H81" s="10" t="s">
        <v>304</v>
      </c>
      <c r="I81" s="4" t="s">
        <v>42</v>
      </c>
      <c r="J81" s="4" t="s">
        <v>43</v>
      </c>
      <c r="K81" s="4" t="s">
        <v>44</v>
      </c>
      <c r="L81" s="5" t="s">
        <v>46</v>
      </c>
      <c r="M81" s="5">
        <v>3</v>
      </c>
      <c r="N81" s="16" t="s">
        <v>2969</v>
      </c>
      <c r="O81" s="16" t="s">
        <v>3050</v>
      </c>
      <c r="P81" s="15">
        <v>3</v>
      </c>
      <c r="Q81" s="15">
        <v>3</v>
      </c>
      <c r="R81" s="22">
        <v>1</v>
      </c>
      <c r="S81" s="22">
        <v>1</v>
      </c>
      <c r="T81" s="16"/>
      <c r="U81" s="16" t="s">
        <v>3051</v>
      </c>
      <c r="V81" s="16" t="s">
        <v>50</v>
      </c>
      <c r="W81" s="4"/>
      <c r="X81" s="232"/>
      <c r="AA81" s="308" t="b">
        <f t="shared" si="1"/>
        <v>0</v>
      </c>
    </row>
    <row r="82" s="353" customFormat="1" ht="12.75" hidden="1" spans="1:27">
      <c r="A82" s="4">
        <v>80</v>
      </c>
      <c r="B82" s="4" t="s">
        <v>34</v>
      </c>
      <c r="C82" s="11" t="s">
        <v>228</v>
      </c>
      <c r="D82" s="11" t="s">
        <v>3076</v>
      </c>
      <c r="E82" s="6" t="s">
        <v>258</v>
      </c>
      <c r="F82" s="7" t="s">
        <v>2958</v>
      </c>
      <c r="G82" s="8">
        <v>45108</v>
      </c>
      <c r="H82" s="10" t="s">
        <v>165</v>
      </c>
      <c r="I82" s="4" t="s">
        <v>42</v>
      </c>
      <c r="J82" s="4" t="s">
        <v>43</v>
      </c>
      <c r="K82" s="4" t="s">
        <v>44</v>
      </c>
      <c r="L82" s="5" t="s">
        <v>46</v>
      </c>
      <c r="M82" s="5">
        <v>3</v>
      </c>
      <c r="N82" s="16" t="s">
        <v>3028</v>
      </c>
      <c r="O82" s="16" t="s">
        <v>3029</v>
      </c>
      <c r="P82" s="15">
        <v>3</v>
      </c>
      <c r="Q82" s="15">
        <v>3</v>
      </c>
      <c r="R82" s="22">
        <v>1</v>
      </c>
      <c r="S82" s="22">
        <v>1</v>
      </c>
      <c r="T82" s="16"/>
      <c r="U82" s="16" t="s">
        <v>3030</v>
      </c>
      <c r="V82" s="16" t="s">
        <v>50</v>
      </c>
      <c r="W82" s="4"/>
      <c r="X82" s="232"/>
      <c r="AA82" s="308" t="b">
        <f t="shared" si="1"/>
        <v>0</v>
      </c>
    </row>
    <row r="83" s="353" customFormat="1" ht="12.75" hidden="1" spans="1:27">
      <c r="A83" s="4">
        <v>81</v>
      </c>
      <c r="B83" s="4" t="s">
        <v>34</v>
      </c>
      <c r="C83" s="11" t="s">
        <v>228</v>
      </c>
      <c r="D83" s="11" t="s">
        <v>3076</v>
      </c>
      <c r="E83" s="6" t="s">
        <v>258</v>
      </c>
      <c r="F83" s="7" t="s">
        <v>2958</v>
      </c>
      <c r="G83" s="8">
        <v>45170</v>
      </c>
      <c r="H83" s="10" t="s">
        <v>54</v>
      </c>
      <c r="I83" s="4" t="s">
        <v>42</v>
      </c>
      <c r="J83" s="4" t="s">
        <v>43</v>
      </c>
      <c r="K83" s="4" t="s">
        <v>44</v>
      </c>
      <c r="L83" s="5" t="s">
        <v>46</v>
      </c>
      <c r="M83" s="5">
        <v>3</v>
      </c>
      <c r="N83" s="16" t="s">
        <v>3052</v>
      </c>
      <c r="O83" s="16" t="s">
        <v>3053</v>
      </c>
      <c r="P83" s="15">
        <v>3</v>
      </c>
      <c r="Q83" s="15">
        <v>3</v>
      </c>
      <c r="R83" s="22">
        <v>1</v>
      </c>
      <c r="S83" s="22">
        <v>1</v>
      </c>
      <c r="T83" s="16"/>
      <c r="U83" s="16" t="s">
        <v>3054</v>
      </c>
      <c r="V83" s="16" t="s">
        <v>50</v>
      </c>
      <c r="W83" s="4"/>
      <c r="X83" s="232"/>
      <c r="AA83" s="308" t="b">
        <f t="shared" si="1"/>
        <v>0</v>
      </c>
    </row>
    <row r="84" s="353" customFormat="1" ht="12.75" spans="1:27">
      <c r="A84" s="4">
        <v>82</v>
      </c>
      <c r="B84" s="4" t="s">
        <v>34</v>
      </c>
      <c r="C84" s="11" t="s">
        <v>228</v>
      </c>
      <c r="D84" s="11" t="s">
        <v>3076</v>
      </c>
      <c r="E84" s="6" t="s">
        <v>258</v>
      </c>
      <c r="F84" s="7" t="s">
        <v>2958</v>
      </c>
      <c r="G84" s="8">
        <v>45231</v>
      </c>
      <c r="H84" s="10" t="s">
        <v>632</v>
      </c>
      <c r="I84" s="4" t="s">
        <v>42</v>
      </c>
      <c r="J84" s="4" t="s">
        <v>43</v>
      </c>
      <c r="K84" s="4" t="s">
        <v>44</v>
      </c>
      <c r="L84" s="5" t="s">
        <v>46</v>
      </c>
      <c r="M84" s="5">
        <v>3</v>
      </c>
      <c r="N84" s="16" t="s">
        <v>3034</v>
      </c>
      <c r="O84" s="16" t="s">
        <v>3035</v>
      </c>
      <c r="P84" s="15">
        <v>3</v>
      </c>
      <c r="Q84" s="15">
        <v>3</v>
      </c>
      <c r="R84" s="22">
        <v>1</v>
      </c>
      <c r="S84" s="22">
        <v>1</v>
      </c>
      <c r="T84" s="16"/>
      <c r="U84" s="16" t="s">
        <v>3036</v>
      </c>
      <c r="V84" s="16" t="s">
        <v>50</v>
      </c>
      <c r="W84" s="4"/>
      <c r="X84" s="232"/>
      <c r="AA84" s="308" t="b">
        <f t="shared" si="1"/>
        <v>0</v>
      </c>
    </row>
    <row r="85" s="353" customFormat="1" ht="12.75" hidden="1" spans="1:27">
      <c r="A85" s="4">
        <v>83</v>
      </c>
      <c r="B85" s="4" t="s">
        <v>34</v>
      </c>
      <c r="C85" s="5" t="s">
        <v>228</v>
      </c>
      <c r="D85" s="26" t="s">
        <v>3077</v>
      </c>
      <c r="E85" s="6" t="s">
        <v>258</v>
      </c>
      <c r="F85" s="7" t="s">
        <v>2958</v>
      </c>
      <c r="G85" s="8">
        <v>44927</v>
      </c>
      <c r="H85" s="9" t="s">
        <v>2959</v>
      </c>
      <c r="I85" s="4" t="s">
        <v>42</v>
      </c>
      <c r="J85" s="4" t="s">
        <v>43</v>
      </c>
      <c r="K85" s="4" t="s">
        <v>44</v>
      </c>
      <c r="L85" s="5" t="s">
        <v>46</v>
      </c>
      <c r="M85" s="5">
        <v>6</v>
      </c>
      <c r="N85" s="16" t="s">
        <v>3070</v>
      </c>
      <c r="O85" s="16" t="s">
        <v>3071</v>
      </c>
      <c r="P85" s="15">
        <v>6</v>
      </c>
      <c r="Q85" s="15">
        <v>6</v>
      </c>
      <c r="R85" s="22">
        <v>1</v>
      </c>
      <c r="S85" s="22">
        <v>1</v>
      </c>
      <c r="T85" s="16"/>
      <c r="U85" s="24" t="s">
        <v>3021</v>
      </c>
      <c r="V85" s="16" t="s">
        <v>50</v>
      </c>
      <c r="W85" s="4" t="s">
        <v>1454</v>
      </c>
      <c r="X85" s="232"/>
      <c r="Y85" s="24" t="s">
        <v>3021</v>
      </c>
      <c r="AA85" s="308" t="b">
        <f t="shared" si="1"/>
        <v>0</v>
      </c>
    </row>
    <row r="86" s="353" customFormat="1" ht="12.75" hidden="1" spans="1:27">
      <c r="A86" s="4">
        <v>84</v>
      </c>
      <c r="B86" s="4" t="s">
        <v>34</v>
      </c>
      <c r="C86" s="5" t="s">
        <v>228</v>
      </c>
      <c r="D86" s="26" t="s">
        <v>3077</v>
      </c>
      <c r="E86" s="6" t="s">
        <v>258</v>
      </c>
      <c r="F86" s="7" t="s">
        <v>2958</v>
      </c>
      <c r="G86" s="8">
        <v>44986</v>
      </c>
      <c r="H86" s="10" t="s">
        <v>41</v>
      </c>
      <c r="I86" s="4" t="s">
        <v>42</v>
      </c>
      <c r="J86" s="4" t="s">
        <v>43</v>
      </c>
      <c r="K86" s="4" t="s">
        <v>44</v>
      </c>
      <c r="L86" s="5" t="s">
        <v>46</v>
      </c>
      <c r="M86" s="5">
        <v>6</v>
      </c>
      <c r="N86" s="16" t="s">
        <v>3078</v>
      </c>
      <c r="O86" s="16" t="s">
        <v>3079</v>
      </c>
      <c r="P86" s="15">
        <v>6</v>
      </c>
      <c r="Q86" s="15">
        <v>6</v>
      </c>
      <c r="R86" s="22">
        <v>1</v>
      </c>
      <c r="S86" s="22">
        <v>1</v>
      </c>
      <c r="T86" s="16"/>
      <c r="U86" s="16" t="s">
        <v>3080</v>
      </c>
      <c r="V86" s="16" t="s">
        <v>50</v>
      </c>
      <c r="W86" s="4" t="s">
        <v>1454</v>
      </c>
      <c r="X86" s="232" t="s">
        <v>2966</v>
      </c>
      <c r="AA86" s="308" t="b">
        <f t="shared" si="1"/>
        <v>0</v>
      </c>
    </row>
    <row r="87" s="353" customFormat="1" ht="12.75" hidden="1" spans="1:27">
      <c r="A87" s="4">
        <v>85</v>
      </c>
      <c r="B87" s="4" t="s">
        <v>34</v>
      </c>
      <c r="C87" s="5" t="s">
        <v>228</v>
      </c>
      <c r="D87" s="26" t="s">
        <v>3077</v>
      </c>
      <c r="E87" s="6" t="s">
        <v>258</v>
      </c>
      <c r="F87" s="7" t="s">
        <v>2958</v>
      </c>
      <c r="G87" s="8">
        <v>45047</v>
      </c>
      <c r="H87" s="10" t="s">
        <v>304</v>
      </c>
      <c r="I87" s="4" t="s">
        <v>42</v>
      </c>
      <c r="J87" s="4" t="s">
        <v>43</v>
      </c>
      <c r="K87" s="4" t="s">
        <v>44</v>
      </c>
      <c r="L87" s="5" t="s">
        <v>46</v>
      </c>
      <c r="M87" s="5">
        <v>6</v>
      </c>
      <c r="N87" s="16" t="s">
        <v>2969</v>
      </c>
      <c r="O87" s="16" t="s">
        <v>3050</v>
      </c>
      <c r="P87" s="15">
        <v>6</v>
      </c>
      <c r="Q87" s="15">
        <v>6</v>
      </c>
      <c r="R87" s="22">
        <v>1</v>
      </c>
      <c r="S87" s="22">
        <v>1</v>
      </c>
      <c r="T87" s="16"/>
      <c r="U87" s="16" t="s">
        <v>3051</v>
      </c>
      <c r="V87" s="16" t="s">
        <v>50</v>
      </c>
      <c r="W87" s="4"/>
      <c r="X87" s="232"/>
      <c r="AA87" s="308" t="b">
        <f t="shared" si="1"/>
        <v>0</v>
      </c>
    </row>
    <row r="88" s="353" customFormat="1" ht="12.75" hidden="1" spans="1:27">
      <c r="A88" s="4">
        <v>86</v>
      </c>
      <c r="B88" s="4" t="s">
        <v>34</v>
      </c>
      <c r="C88" s="5" t="s">
        <v>228</v>
      </c>
      <c r="D88" s="26" t="s">
        <v>3077</v>
      </c>
      <c r="E88" s="6" t="s">
        <v>258</v>
      </c>
      <c r="F88" s="7" t="s">
        <v>2958</v>
      </c>
      <c r="G88" s="8">
        <v>45108</v>
      </c>
      <c r="H88" s="10" t="s">
        <v>165</v>
      </c>
      <c r="I88" s="4" t="s">
        <v>42</v>
      </c>
      <c r="J88" s="4" t="s">
        <v>43</v>
      </c>
      <c r="K88" s="4" t="s">
        <v>44</v>
      </c>
      <c r="L88" s="5" t="s">
        <v>46</v>
      </c>
      <c r="M88" s="5">
        <v>6</v>
      </c>
      <c r="N88" s="16" t="s">
        <v>3028</v>
      </c>
      <c r="O88" s="16" t="s">
        <v>3029</v>
      </c>
      <c r="P88" s="15">
        <v>6</v>
      </c>
      <c r="Q88" s="15">
        <v>6</v>
      </c>
      <c r="R88" s="22">
        <v>1</v>
      </c>
      <c r="S88" s="22">
        <v>1</v>
      </c>
      <c r="T88" s="16"/>
      <c r="U88" s="16" t="s">
        <v>3030</v>
      </c>
      <c r="V88" s="16" t="s">
        <v>50</v>
      </c>
      <c r="W88" s="4"/>
      <c r="X88" s="232"/>
      <c r="AA88" s="308" t="b">
        <f t="shared" si="1"/>
        <v>0</v>
      </c>
    </row>
    <row r="89" s="353" customFormat="1" ht="12.75" hidden="1" spans="1:27">
      <c r="A89" s="4">
        <v>87</v>
      </c>
      <c r="B89" s="4" t="s">
        <v>34</v>
      </c>
      <c r="C89" s="5" t="s">
        <v>228</v>
      </c>
      <c r="D89" s="26" t="s">
        <v>3077</v>
      </c>
      <c r="E89" s="6" t="s">
        <v>258</v>
      </c>
      <c r="F89" s="7" t="s">
        <v>2958</v>
      </c>
      <c r="G89" s="8">
        <v>45170</v>
      </c>
      <c r="H89" s="10" t="s">
        <v>54</v>
      </c>
      <c r="I89" s="4" t="s">
        <v>42</v>
      </c>
      <c r="J89" s="4" t="s">
        <v>43</v>
      </c>
      <c r="K89" s="4" t="s">
        <v>44</v>
      </c>
      <c r="L89" s="5" t="s">
        <v>46</v>
      </c>
      <c r="M89" s="5">
        <v>6</v>
      </c>
      <c r="N89" s="16" t="s">
        <v>3052</v>
      </c>
      <c r="O89" s="16" t="s">
        <v>3053</v>
      </c>
      <c r="P89" s="15">
        <v>6</v>
      </c>
      <c r="Q89" s="15">
        <v>6</v>
      </c>
      <c r="R89" s="22">
        <v>1</v>
      </c>
      <c r="S89" s="22">
        <v>1</v>
      </c>
      <c r="T89" s="16"/>
      <c r="U89" s="16" t="s">
        <v>3054</v>
      </c>
      <c r="V89" s="16" t="s">
        <v>50</v>
      </c>
      <c r="W89" s="4"/>
      <c r="X89" s="232"/>
      <c r="AA89" s="308" t="b">
        <f t="shared" si="1"/>
        <v>0</v>
      </c>
    </row>
    <row r="90" s="353" customFormat="1" ht="12.75" spans="1:27">
      <c r="A90" s="4">
        <v>88</v>
      </c>
      <c r="B90" s="4" t="s">
        <v>34</v>
      </c>
      <c r="C90" s="5" t="s">
        <v>228</v>
      </c>
      <c r="D90" s="26" t="s">
        <v>3077</v>
      </c>
      <c r="E90" s="6" t="s">
        <v>258</v>
      </c>
      <c r="F90" s="7" t="s">
        <v>2958</v>
      </c>
      <c r="G90" s="8">
        <v>45231</v>
      </c>
      <c r="H90" s="10" t="s">
        <v>632</v>
      </c>
      <c r="I90" s="4" t="s">
        <v>42</v>
      </c>
      <c r="J90" s="4" t="s">
        <v>43</v>
      </c>
      <c r="K90" s="4" t="s">
        <v>44</v>
      </c>
      <c r="L90" s="5" t="s">
        <v>46</v>
      </c>
      <c r="M90" s="5">
        <v>6</v>
      </c>
      <c r="N90" s="16" t="s">
        <v>3034</v>
      </c>
      <c r="O90" s="16" t="s">
        <v>3035</v>
      </c>
      <c r="P90" s="15">
        <v>6</v>
      </c>
      <c r="Q90" s="15">
        <v>6</v>
      </c>
      <c r="R90" s="22">
        <v>1</v>
      </c>
      <c r="S90" s="22">
        <v>1</v>
      </c>
      <c r="T90" s="16"/>
      <c r="U90" s="16" t="s">
        <v>3036</v>
      </c>
      <c r="V90" s="16" t="s">
        <v>50</v>
      </c>
      <c r="W90" s="4"/>
      <c r="X90" s="232"/>
      <c r="AA90" s="308" t="b">
        <f t="shared" si="1"/>
        <v>0</v>
      </c>
    </row>
    <row r="91" s="353" customFormat="1" ht="12.75" hidden="1" spans="1:27">
      <c r="A91" s="4">
        <v>89</v>
      </c>
      <c r="B91" s="4" t="s">
        <v>34</v>
      </c>
      <c r="C91" s="5" t="s">
        <v>228</v>
      </c>
      <c r="D91" s="11" t="s">
        <v>3081</v>
      </c>
      <c r="E91" s="6" t="s">
        <v>258</v>
      </c>
      <c r="F91" s="7" t="s">
        <v>2958</v>
      </c>
      <c r="G91" s="8">
        <v>44927</v>
      </c>
      <c r="H91" s="9" t="s">
        <v>2959</v>
      </c>
      <c r="I91" s="4" t="s">
        <v>42</v>
      </c>
      <c r="J91" s="4" t="s">
        <v>43</v>
      </c>
      <c r="K91" s="4" t="s">
        <v>44</v>
      </c>
      <c r="L91" s="5" t="s">
        <v>46</v>
      </c>
      <c r="M91" s="5">
        <v>9</v>
      </c>
      <c r="N91" s="16" t="s">
        <v>2960</v>
      </c>
      <c r="O91" s="16" t="s">
        <v>2961</v>
      </c>
      <c r="P91" s="15">
        <v>9</v>
      </c>
      <c r="Q91" s="15">
        <v>9</v>
      </c>
      <c r="R91" s="22">
        <v>1</v>
      </c>
      <c r="S91" s="22">
        <v>1</v>
      </c>
      <c r="T91" s="16"/>
      <c r="U91" s="24" t="s">
        <v>3021</v>
      </c>
      <c r="V91" s="16" t="s">
        <v>50</v>
      </c>
      <c r="W91" s="4" t="s">
        <v>1454</v>
      </c>
      <c r="X91" s="232"/>
      <c r="Y91" s="24" t="s">
        <v>3021</v>
      </c>
      <c r="AA91" s="308" t="b">
        <f t="shared" si="1"/>
        <v>0</v>
      </c>
    </row>
    <row r="92" s="353" customFormat="1" ht="12.75" hidden="1" spans="1:27">
      <c r="A92" s="4">
        <v>90</v>
      </c>
      <c r="B92" s="4" t="s">
        <v>34</v>
      </c>
      <c r="C92" s="5" t="s">
        <v>228</v>
      </c>
      <c r="D92" s="11" t="s">
        <v>3081</v>
      </c>
      <c r="E92" s="6" t="s">
        <v>258</v>
      </c>
      <c r="F92" s="7" t="s">
        <v>2958</v>
      </c>
      <c r="G92" s="8">
        <v>44986</v>
      </c>
      <c r="H92" s="10" t="s">
        <v>41</v>
      </c>
      <c r="I92" s="4" t="s">
        <v>42</v>
      </c>
      <c r="J92" s="4" t="s">
        <v>43</v>
      </c>
      <c r="K92" s="4" t="s">
        <v>44</v>
      </c>
      <c r="L92" s="5" t="s">
        <v>46</v>
      </c>
      <c r="M92" s="5">
        <v>9</v>
      </c>
      <c r="N92" s="16" t="s">
        <v>2963</v>
      </c>
      <c r="O92" s="16" t="s">
        <v>2964</v>
      </c>
      <c r="P92" s="15">
        <v>9</v>
      </c>
      <c r="Q92" s="15">
        <v>9</v>
      </c>
      <c r="R92" s="22">
        <v>1</v>
      </c>
      <c r="S92" s="22">
        <v>1</v>
      </c>
      <c r="T92" s="16"/>
      <c r="U92" s="16" t="s">
        <v>2965</v>
      </c>
      <c r="V92" s="16" t="s">
        <v>50</v>
      </c>
      <c r="W92" s="4" t="s">
        <v>1454</v>
      </c>
      <c r="X92" s="232" t="s">
        <v>2966</v>
      </c>
      <c r="AA92" s="308" t="b">
        <f t="shared" si="1"/>
        <v>0</v>
      </c>
    </row>
    <row r="93" s="353" customFormat="1" ht="12.75" hidden="1" spans="1:27">
      <c r="A93" s="4">
        <v>91</v>
      </c>
      <c r="B93" s="4" t="s">
        <v>34</v>
      </c>
      <c r="C93" s="5" t="s">
        <v>228</v>
      </c>
      <c r="D93" s="11" t="s">
        <v>3081</v>
      </c>
      <c r="E93" s="6" t="s">
        <v>258</v>
      </c>
      <c r="F93" s="7" t="s">
        <v>2958</v>
      </c>
      <c r="G93" s="8">
        <v>45047</v>
      </c>
      <c r="H93" s="10" t="s">
        <v>304</v>
      </c>
      <c r="I93" s="4" t="s">
        <v>42</v>
      </c>
      <c r="J93" s="4" t="s">
        <v>43</v>
      </c>
      <c r="K93" s="4" t="s">
        <v>44</v>
      </c>
      <c r="L93" s="5" t="s">
        <v>46</v>
      </c>
      <c r="M93" s="5">
        <v>9</v>
      </c>
      <c r="N93" s="16" t="s">
        <v>2969</v>
      </c>
      <c r="O93" s="16" t="s">
        <v>3050</v>
      </c>
      <c r="P93" s="15">
        <v>9</v>
      </c>
      <c r="Q93" s="15">
        <v>9</v>
      </c>
      <c r="R93" s="22">
        <v>1</v>
      </c>
      <c r="S93" s="22">
        <v>1</v>
      </c>
      <c r="T93" s="16"/>
      <c r="U93" s="16" t="s">
        <v>3051</v>
      </c>
      <c r="V93" s="16" t="s">
        <v>50</v>
      </c>
      <c r="W93" s="4"/>
      <c r="X93" s="232"/>
      <c r="AA93" s="308" t="b">
        <f t="shared" si="1"/>
        <v>0</v>
      </c>
    </row>
    <row r="94" s="353" customFormat="1" ht="12.75" hidden="1" spans="1:27">
      <c r="A94" s="4">
        <v>92</v>
      </c>
      <c r="B94" s="4" t="s">
        <v>34</v>
      </c>
      <c r="C94" s="5" t="s">
        <v>228</v>
      </c>
      <c r="D94" s="11" t="s">
        <v>3081</v>
      </c>
      <c r="E94" s="6" t="s">
        <v>258</v>
      </c>
      <c r="F94" s="7" t="s">
        <v>2958</v>
      </c>
      <c r="G94" s="8">
        <v>45108</v>
      </c>
      <c r="H94" s="10" t="s">
        <v>165</v>
      </c>
      <c r="I94" s="4" t="s">
        <v>42</v>
      </c>
      <c r="J94" s="4" t="s">
        <v>43</v>
      </c>
      <c r="K94" s="4" t="s">
        <v>44</v>
      </c>
      <c r="L94" s="5" t="s">
        <v>46</v>
      </c>
      <c r="M94" s="5">
        <v>9</v>
      </c>
      <c r="N94" s="16" t="s">
        <v>3028</v>
      </c>
      <c r="O94" s="16" t="s">
        <v>3029</v>
      </c>
      <c r="P94" s="15">
        <v>9</v>
      </c>
      <c r="Q94" s="15">
        <v>9</v>
      </c>
      <c r="R94" s="22">
        <v>1</v>
      </c>
      <c r="S94" s="22">
        <v>1</v>
      </c>
      <c r="T94" s="16"/>
      <c r="U94" s="16" t="s">
        <v>3030</v>
      </c>
      <c r="V94" s="16" t="s">
        <v>50</v>
      </c>
      <c r="W94" s="4"/>
      <c r="X94" s="232"/>
      <c r="AA94" s="308" t="b">
        <f t="shared" si="1"/>
        <v>0</v>
      </c>
    </row>
    <row r="95" s="353" customFormat="1" ht="12.75" hidden="1" spans="1:27">
      <c r="A95" s="4">
        <v>93</v>
      </c>
      <c r="B95" s="4" t="s">
        <v>34</v>
      </c>
      <c r="C95" s="5" t="s">
        <v>228</v>
      </c>
      <c r="D95" s="11" t="s">
        <v>3081</v>
      </c>
      <c r="E95" s="6" t="s">
        <v>258</v>
      </c>
      <c r="F95" s="7" t="s">
        <v>2958</v>
      </c>
      <c r="G95" s="8">
        <v>45170</v>
      </c>
      <c r="H95" s="10" t="s">
        <v>54</v>
      </c>
      <c r="I95" s="4" t="s">
        <v>42</v>
      </c>
      <c r="J95" s="4" t="s">
        <v>43</v>
      </c>
      <c r="K95" s="4" t="s">
        <v>44</v>
      </c>
      <c r="L95" s="5" t="s">
        <v>46</v>
      </c>
      <c r="M95" s="5">
        <v>9</v>
      </c>
      <c r="N95" s="16" t="s">
        <v>2974</v>
      </c>
      <c r="O95" s="16" t="s">
        <v>2975</v>
      </c>
      <c r="P95" s="15">
        <v>9</v>
      </c>
      <c r="Q95" s="15">
        <v>9</v>
      </c>
      <c r="R95" s="22">
        <v>1</v>
      </c>
      <c r="S95" s="22">
        <v>1</v>
      </c>
      <c r="T95" s="16"/>
      <c r="U95" s="16" t="s">
        <v>2976</v>
      </c>
      <c r="V95" s="16" t="s">
        <v>50</v>
      </c>
      <c r="W95" s="4"/>
      <c r="X95" s="232"/>
      <c r="AA95" s="308" t="b">
        <f t="shared" si="1"/>
        <v>0</v>
      </c>
    </row>
    <row r="96" s="353" customFormat="1" ht="12.75" spans="1:27">
      <c r="A96" s="4">
        <v>94</v>
      </c>
      <c r="B96" s="4" t="s">
        <v>34</v>
      </c>
      <c r="C96" s="5" t="s">
        <v>228</v>
      </c>
      <c r="D96" s="11" t="s">
        <v>3081</v>
      </c>
      <c r="E96" s="6" t="s">
        <v>258</v>
      </c>
      <c r="F96" s="7" t="s">
        <v>2958</v>
      </c>
      <c r="G96" s="8">
        <v>45231</v>
      </c>
      <c r="H96" s="10" t="s">
        <v>632</v>
      </c>
      <c r="I96" s="4" t="s">
        <v>42</v>
      </c>
      <c r="J96" s="4" t="s">
        <v>43</v>
      </c>
      <c r="K96" s="4" t="s">
        <v>44</v>
      </c>
      <c r="L96" s="5" t="s">
        <v>46</v>
      </c>
      <c r="M96" s="5">
        <v>9</v>
      </c>
      <c r="N96" s="16" t="s">
        <v>3034</v>
      </c>
      <c r="O96" s="16" t="s">
        <v>3035</v>
      </c>
      <c r="P96" s="15">
        <v>9</v>
      </c>
      <c r="Q96" s="15">
        <v>9</v>
      </c>
      <c r="R96" s="22">
        <v>1</v>
      </c>
      <c r="S96" s="22">
        <v>1</v>
      </c>
      <c r="T96" s="16"/>
      <c r="U96" s="16" t="s">
        <v>3036</v>
      </c>
      <c r="V96" s="16" t="s">
        <v>50</v>
      </c>
      <c r="W96" s="4"/>
      <c r="X96" s="232"/>
      <c r="AA96" s="308" t="b">
        <f t="shared" si="1"/>
        <v>0</v>
      </c>
    </row>
    <row r="97" s="353" customFormat="1" ht="12.75" hidden="1" spans="1:27">
      <c r="A97" s="4">
        <v>95</v>
      </c>
      <c r="B97" s="4" t="s">
        <v>34</v>
      </c>
      <c r="C97" s="5" t="s">
        <v>228</v>
      </c>
      <c r="D97" s="11" t="s">
        <v>3082</v>
      </c>
      <c r="E97" s="6" t="s">
        <v>258</v>
      </c>
      <c r="F97" s="7" t="s">
        <v>2958</v>
      </c>
      <c r="G97" s="8">
        <v>44927</v>
      </c>
      <c r="H97" s="9" t="s">
        <v>2959</v>
      </c>
      <c r="I97" s="4" t="s">
        <v>42</v>
      </c>
      <c r="J97" s="4" t="s">
        <v>43</v>
      </c>
      <c r="K97" s="4" t="s">
        <v>44</v>
      </c>
      <c r="L97" s="5" t="s">
        <v>46</v>
      </c>
      <c r="M97" s="5">
        <v>3</v>
      </c>
      <c r="N97" s="16" t="s">
        <v>2960</v>
      </c>
      <c r="O97" s="16" t="s">
        <v>2961</v>
      </c>
      <c r="P97" s="15">
        <v>3</v>
      </c>
      <c r="Q97" s="15">
        <v>3</v>
      </c>
      <c r="R97" s="22">
        <v>1</v>
      </c>
      <c r="S97" s="22">
        <v>1</v>
      </c>
      <c r="T97" s="16"/>
      <c r="U97" s="24" t="s">
        <v>3021</v>
      </c>
      <c r="V97" s="16" t="s">
        <v>50</v>
      </c>
      <c r="W97" s="4" t="s">
        <v>1454</v>
      </c>
      <c r="X97" s="232"/>
      <c r="Y97" s="24" t="s">
        <v>3021</v>
      </c>
      <c r="AA97" s="308" t="b">
        <f t="shared" si="1"/>
        <v>0</v>
      </c>
    </row>
    <row r="98" s="353" customFormat="1" ht="12.75" hidden="1" spans="1:27">
      <c r="A98" s="4">
        <v>96</v>
      </c>
      <c r="B98" s="4" t="s">
        <v>34</v>
      </c>
      <c r="C98" s="5" t="s">
        <v>228</v>
      </c>
      <c r="D98" s="11" t="s">
        <v>3082</v>
      </c>
      <c r="E98" s="6" t="s">
        <v>258</v>
      </c>
      <c r="F98" s="7" t="s">
        <v>2958</v>
      </c>
      <c r="G98" s="8">
        <v>44986</v>
      </c>
      <c r="H98" s="10" t="s">
        <v>41</v>
      </c>
      <c r="I98" s="4" t="s">
        <v>42</v>
      </c>
      <c r="J98" s="4" t="s">
        <v>43</v>
      </c>
      <c r="K98" s="4" t="s">
        <v>44</v>
      </c>
      <c r="L98" s="5" t="s">
        <v>46</v>
      </c>
      <c r="M98" s="5">
        <v>3</v>
      </c>
      <c r="N98" s="16" t="s">
        <v>2995</v>
      </c>
      <c r="O98" s="16" t="s">
        <v>2963</v>
      </c>
      <c r="P98" s="15">
        <v>3</v>
      </c>
      <c r="Q98" s="15">
        <v>3</v>
      </c>
      <c r="R98" s="22">
        <v>1</v>
      </c>
      <c r="S98" s="22">
        <v>1</v>
      </c>
      <c r="T98" s="16"/>
      <c r="U98" s="16" t="s">
        <v>2996</v>
      </c>
      <c r="V98" s="16" t="s">
        <v>50</v>
      </c>
      <c r="W98" s="4" t="s">
        <v>1454</v>
      </c>
      <c r="X98" s="232" t="s">
        <v>2966</v>
      </c>
      <c r="AA98" s="308" t="b">
        <f t="shared" si="1"/>
        <v>0</v>
      </c>
    </row>
    <row r="99" s="353" customFormat="1" ht="12.75" hidden="1" spans="1:27">
      <c r="A99" s="4">
        <v>97</v>
      </c>
      <c r="B99" s="4" t="s">
        <v>34</v>
      </c>
      <c r="C99" s="5" t="s">
        <v>228</v>
      </c>
      <c r="D99" s="11" t="s">
        <v>3082</v>
      </c>
      <c r="E99" s="6" t="s">
        <v>258</v>
      </c>
      <c r="F99" s="7" t="s">
        <v>2958</v>
      </c>
      <c r="G99" s="8">
        <v>45047</v>
      </c>
      <c r="H99" s="10" t="s">
        <v>304</v>
      </c>
      <c r="I99" s="4" t="s">
        <v>42</v>
      </c>
      <c r="J99" s="4" t="s">
        <v>43</v>
      </c>
      <c r="K99" s="4" t="s">
        <v>44</v>
      </c>
      <c r="L99" s="5" t="s">
        <v>46</v>
      </c>
      <c r="M99" s="5">
        <v>3</v>
      </c>
      <c r="N99" s="16" t="s">
        <v>2969</v>
      </c>
      <c r="O99" s="16" t="s">
        <v>3050</v>
      </c>
      <c r="P99" s="15">
        <v>3</v>
      </c>
      <c r="Q99" s="15">
        <v>3</v>
      </c>
      <c r="R99" s="22">
        <v>1</v>
      </c>
      <c r="S99" s="22">
        <v>1</v>
      </c>
      <c r="T99" s="16"/>
      <c r="U99" s="16" t="s">
        <v>3051</v>
      </c>
      <c r="V99" s="16" t="s">
        <v>50</v>
      </c>
      <c r="W99" s="4"/>
      <c r="X99" s="232"/>
      <c r="AA99" s="308" t="b">
        <f t="shared" si="1"/>
        <v>0</v>
      </c>
    </row>
    <row r="100" s="353" customFormat="1" ht="12.75" hidden="1" spans="1:27">
      <c r="A100" s="4">
        <v>98</v>
      </c>
      <c r="B100" s="4" t="s">
        <v>34</v>
      </c>
      <c r="C100" s="5" t="s">
        <v>228</v>
      </c>
      <c r="D100" s="11" t="s">
        <v>3082</v>
      </c>
      <c r="E100" s="6" t="s">
        <v>258</v>
      </c>
      <c r="F100" s="7" t="s">
        <v>2958</v>
      </c>
      <c r="G100" s="8">
        <v>45108</v>
      </c>
      <c r="H100" s="10" t="s">
        <v>165</v>
      </c>
      <c r="I100" s="4" t="s">
        <v>42</v>
      </c>
      <c r="J100" s="4" t="s">
        <v>43</v>
      </c>
      <c r="K100" s="4" t="s">
        <v>44</v>
      </c>
      <c r="L100" s="5" t="s">
        <v>46</v>
      </c>
      <c r="M100" s="5">
        <v>3</v>
      </c>
      <c r="N100" s="16" t="s">
        <v>3028</v>
      </c>
      <c r="O100" s="16" t="s">
        <v>3029</v>
      </c>
      <c r="P100" s="15">
        <v>3</v>
      </c>
      <c r="Q100" s="15">
        <v>3</v>
      </c>
      <c r="R100" s="22">
        <v>1</v>
      </c>
      <c r="S100" s="22">
        <v>1</v>
      </c>
      <c r="T100" s="16"/>
      <c r="U100" s="16" t="s">
        <v>3030</v>
      </c>
      <c r="V100" s="16" t="s">
        <v>50</v>
      </c>
      <c r="W100" s="4"/>
      <c r="X100" s="232"/>
      <c r="AA100" s="308" t="b">
        <f t="shared" si="1"/>
        <v>0</v>
      </c>
    </row>
    <row r="101" s="353" customFormat="1" ht="12.75" hidden="1" spans="1:27">
      <c r="A101" s="4">
        <v>99</v>
      </c>
      <c r="B101" s="4" t="s">
        <v>34</v>
      </c>
      <c r="C101" s="5" t="s">
        <v>228</v>
      </c>
      <c r="D101" s="11" t="s">
        <v>3082</v>
      </c>
      <c r="E101" s="6" t="s">
        <v>258</v>
      </c>
      <c r="F101" s="7" t="s">
        <v>2958</v>
      </c>
      <c r="G101" s="8">
        <v>45170</v>
      </c>
      <c r="H101" s="10" t="s">
        <v>54</v>
      </c>
      <c r="I101" s="4" t="s">
        <v>42</v>
      </c>
      <c r="J101" s="4" t="s">
        <v>43</v>
      </c>
      <c r="K101" s="4" t="s">
        <v>44</v>
      </c>
      <c r="L101" s="5" t="s">
        <v>46</v>
      </c>
      <c r="M101" s="5">
        <v>3</v>
      </c>
      <c r="N101" s="16" t="s">
        <v>2974</v>
      </c>
      <c r="O101" s="16" t="s">
        <v>2975</v>
      </c>
      <c r="P101" s="15">
        <v>3</v>
      </c>
      <c r="Q101" s="15">
        <v>3</v>
      </c>
      <c r="R101" s="22">
        <v>1</v>
      </c>
      <c r="S101" s="22">
        <v>1</v>
      </c>
      <c r="T101" s="16"/>
      <c r="U101" s="16" t="s">
        <v>2976</v>
      </c>
      <c r="V101" s="16" t="s">
        <v>50</v>
      </c>
      <c r="W101" s="4"/>
      <c r="X101" s="232"/>
      <c r="AA101" s="308" t="b">
        <f t="shared" si="1"/>
        <v>0</v>
      </c>
    </row>
    <row r="102" s="353" customFormat="1" ht="12.75" spans="1:27">
      <c r="A102" s="4">
        <v>100</v>
      </c>
      <c r="B102" s="4" t="s">
        <v>34</v>
      </c>
      <c r="C102" s="5" t="s">
        <v>228</v>
      </c>
      <c r="D102" s="11" t="s">
        <v>3082</v>
      </c>
      <c r="E102" s="6" t="s">
        <v>258</v>
      </c>
      <c r="F102" s="7" t="s">
        <v>2958</v>
      </c>
      <c r="G102" s="8">
        <v>45231</v>
      </c>
      <c r="H102" s="10" t="s">
        <v>632</v>
      </c>
      <c r="I102" s="4" t="s">
        <v>42</v>
      </c>
      <c r="J102" s="4" t="s">
        <v>43</v>
      </c>
      <c r="K102" s="4" t="s">
        <v>44</v>
      </c>
      <c r="L102" s="5" t="s">
        <v>46</v>
      </c>
      <c r="M102" s="5">
        <v>3</v>
      </c>
      <c r="N102" s="16" t="s">
        <v>3034</v>
      </c>
      <c r="O102" s="16" t="s">
        <v>3035</v>
      </c>
      <c r="P102" s="15">
        <v>3</v>
      </c>
      <c r="Q102" s="15">
        <v>3</v>
      </c>
      <c r="R102" s="22">
        <v>1</v>
      </c>
      <c r="S102" s="22">
        <v>1</v>
      </c>
      <c r="T102" s="16"/>
      <c r="U102" s="16" t="s">
        <v>3036</v>
      </c>
      <c r="V102" s="16" t="s">
        <v>50</v>
      </c>
      <c r="W102" s="4"/>
      <c r="X102" s="232"/>
      <c r="AA102" s="308" t="b">
        <f t="shared" si="1"/>
        <v>0</v>
      </c>
    </row>
    <row r="103" s="354" customFormat="1" ht="12" hidden="1" spans="1:27">
      <c r="A103" s="4">
        <v>101</v>
      </c>
      <c r="B103" s="4" t="s">
        <v>34</v>
      </c>
      <c r="C103" s="27" t="s">
        <v>228</v>
      </c>
      <c r="D103" s="4" t="s">
        <v>259</v>
      </c>
      <c r="E103" s="6" t="s">
        <v>258</v>
      </c>
      <c r="F103" s="4" t="s">
        <v>2958</v>
      </c>
      <c r="G103" s="8">
        <v>44985</v>
      </c>
      <c r="H103" s="9" t="s">
        <v>2299</v>
      </c>
      <c r="I103" s="4" t="s">
        <v>42</v>
      </c>
      <c r="J103" s="4" t="s">
        <v>43</v>
      </c>
      <c r="K103" s="4" t="s">
        <v>44</v>
      </c>
      <c r="L103" s="5" t="s">
        <v>46</v>
      </c>
      <c r="M103" s="5">
        <v>18</v>
      </c>
      <c r="N103" s="16" t="s">
        <v>3038</v>
      </c>
      <c r="O103" s="16" t="s">
        <v>3039</v>
      </c>
      <c r="P103" s="15">
        <v>18</v>
      </c>
      <c r="Q103" s="15">
        <v>18</v>
      </c>
      <c r="R103" s="22">
        <v>1</v>
      </c>
      <c r="S103" s="22">
        <v>1</v>
      </c>
      <c r="T103" s="16"/>
      <c r="U103" s="16" t="s">
        <v>3083</v>
      </c>
      <c r="V103" s="16" t="s">
        <v>50</v>
      </c>
      <c r="W103" s="4" t="s">
        <v>1454</v>
      </c>
      <c r="X103" s="232"/>
      <c r="Y103" s="24" t="s">
        <v>3021</v>
      </c>
      <c r="AA103" s="308" t="b">
        <f t="shared" si="1"/>
        <v>0</v>
      </c>
    </row>
    <row r="104" s="354" customFormat="1" ht="12" hidden="1" spans="1:27">
      <c r="A104" s="4">
        <v>102</v>
      </c>
      <c r="B104" s="4" t="s">
        <v>34</v>
      </c>
      <c r="C104" s="27" t="s">
        <v>228</v>
      </c>
      <c r="D104" s="4" t="s">
        <v>259</v>
      </c>
      <c r="E104" s="6" t="s">
        <v>258</v>
      </c>
      <c r="F104" s="4" t="s">
        <v>2958</v>
      </c>
      <c r="G104" s="8">
        <v>45046</v>
      </c>
      <c r="H104" s="10" t="s">
        <v>231</v>
      </c>
      <c r="I104" s="4" t="s">
        <v>42</v>
      </c>
      <c r="J104" s="4" t="s">
        <v>43</v>
      </c>
      <c r="K104" s="4" t="s">
        <v>44</v>
      </c>
      <c r="L104" s="5" t="s">
        <v>46</v>
      </c>
      <c r="M104" s="5">
        <v>18</v>
      </c>
      <c r="N104" s="16" t="s">
        <v>3084</v>
      </c>
      <c r="O104" s="16" t="s">
        <v>3085</v>
      </c>
      <c r="P104" s="15">
        <v>18</v>
      </c>
      <c r="Q104" s="15">
        <v>18</v>
      </c>
      <c r="R104" s="22">
        <v>1</v>
      </c>
      <c r="S104" s="22">
        <v>1</v>
      </c>
      <c r="T104" s="16"/>
      <c r="U104" s="16" t="s">
        <v>3086</v>
      </c>
      <c r="V104" s="16" t="s">
        <v>50</v>
      </c>
      <c r="W104" s="4"/>
      <c r="X104" s="368"/>
      <c r="AA104" s="308" t="b">
        <f t="shared" si="1"/>
        <v>0</v>
      </c>
    </row>
    <row r="105" s="354" customFormat="1" ht="12" hidden="1" spans="1:27">
      <c r="A105" s="4">
        <v>103</v>
      </c>
      <c r="B105" s="4" t="s">
        <v>34</v>
      </c>
      <c r="C105" s="27" t="s">
        <v>228</v>
      </c>
      <c r="D105" s="4" t="s">
        <v>259</v>
      </c>
      <c r="E105" s="6" t="s">
        <v>258</v>
      </c>
      <c r="F105" s="4" t="s">
        <v>2958</v>
      </c>
      <c r="G105" s="8">
        <v>45107</v>
      </c>
      <c r="H105" s="10" t="s">
        <v>93</v>
      </c>
      <c r="I105" s="4" t="s">
        <v>42</v>
      </c>
      <c r="J105" s="4" t="s">
        <v>43</v>
      </c>
      <c r="K105" s="4" t="s">
        <v>44</v>
      </c>
      <c r="L105" s="5" t="s">
        <v>46</v>
      </c>
      <c r="M105" s="5">
        <v>18</v>
      </c>
      <c r="N105" s="16" t="s">
        <v>3025</v>
      </c>
      <c r="O105" s="16" t="s">
        <v>3087</v>
      </c>
      <c r="P105" s="15">
        <v>18</v>
      </c>
      <c r="Q105" s="15">
        <v>18</v>
      </c>
      <c r="R105" s="22">
        <v>1</v>
      </c>
      <c r="S105" s="22">
        <v>1</v>
      </c>
      <c r="T105" s="16"/>
      <c r="U105" s="16" t="s">
        <v>3088</v>
      </c>
      <c r="V105" s="16" t="s">
        <v>50</v>
      </c>
      <c r="W105" s="4"/>
      <c r="X105" s="368"/>
      <c r="AA105" s="308" t="b">
        <f t="shared" si="1"/>
        <v>0</v>
      </c>
    </row>
    <row r="106" s="354" customFormat="1" ht="12" hidden="1" spans="1:27">
      <c r="A106" s="4">
        <v>104</v>
      </c>
      <c r="B106" s="4" t="s">
        <v>34</v>
      </c>
      <c r="C106" s="27" t="s">
        <v>228</v>
      </c>
      <c r="D106" s="4" t="s">
        <v>259</v>
      </c>
      <c r="E106" s="6" t="s">
        <v>258</v>
      </c>
      <c r="F106" s="4" t="s">
        <v>2958</v>
      </c>
      <c r="G106" s="8">
        <v>45169</v>
      </c>
      <c r="H106" s="9" t="s">
        <v>97</v>
      </c>
      <c r="I106" s="4" t="s">
        <v>42</v>
      </c>
      <c r="J106" s="4" t="s">
        <v>43</v>
      </c>
      <c r="K106" s="4" t="s">
        <v>44</v>
      </c>
      <c r="L106" s="5" t="s">
        <v>46</v>
      </c>
      <c r="M106" s="5">
        <v>18</v>
      </c>
      <c r="N106" s="16" t="s">
        <v>3089</v>
      </c>
      <c r="O106" s="16" t="s">
        <v>3090</v>
      </c>
      <c r="P106" s="15">
        <v>18</v>
      </c>
      <c r="Q106" s="15">
        <v>18</v>
      </c>
      <c r="R106" s="22">
        <v>1</v>
      </c>
      <c r="S106" s="22">
        <v>1</v>
      </c>
      <c r="T106" s="16"/>
      <c r="U106" s="16" t="s">
        <v>3091</v>
      </c>
      <c r="V106" s="16" t="s">
        <v>50</v>
      </c>
      <c r="W106" s="4"/>
      <c r="X106" s="368"/>
      <c r="AA106" s="308" t="b">
        <f t="shared" si="1"/>
        <v>0</v>
      </c>
    </row>
    <row r="107" s="354" customFormat="1" ht="12" hidden="1" spans="1:27">
      <c r="A107" s="4">
        <v>105</v>
      </c>
      <c r="B107" s="4" t="s">
        <v>34</v>
      </c>
      <c r="C107" s="27" t="s">
        <v>228</v>
      </c>
      <c r="D107" s="4" t="s">
        <v>259</v>
      </c>
      <c r="E107" s="6" t="s">
        <v>258</v>
      </c>
      <c r="F107" s="4" t="s">
        <v>2958</v>
      </c>
      <c r="G107" s="8">
        <v>45230</v>
      </c>
      <c r="H107" s="10" t="s">
        <v>189</v>
      </c>
      <c r="I107" s="4" t="s">
        <v>42</v>
      </c>
      <c r="J107" s="4" t="s">
        <v>43</v>
      </c>
      <c r="K107" s="4" t="s">
        <v>44</v>
      </c>
      <c r="L107" s="5" t="s">
        <v>46</v>
      </c>
      <c r="M107" s="5">
        <v>18</v>
      </c>
      <c r="N107" s="16" t="s">
        <v>3092</v>
      </c>
      <c r="O107" s="16" t="s">
        <v>3093</v>
      </c>
      <c r="P107" s="15">
        <v>18</v>
      </c>
      <c r="Q107" s="15">
        <v>18</v>
      </c>
      <c r="R107" s="22">
        <v>1</v>
      </c>
      <c r="S107" s="22">
        <v>1</v>
      </c>
      <c r="T107" s="16"/>
      <c r="U107" s="16" t="s">
        <v>3094</v>
      </c>
      <c r="V107" s="16" t="s">
        <v>50</v>
      </c>
      <c r="W107" s="4"/>
      <c r="X107" s="368"/>
      <c r="AA107" s="308" t="b">
        <f t="shared" si="1"/>
        <v>0</v>
      </c>
    </row>
    <row r="108" s="24" customFormat="1" ht="12" spans="1:27">
      <c r="A108" s="4">
        <v>106</v>
      </c>
      <c r="B108" s="4" t="s">
        <v>34</v>
      </c>
      <c r="C108" s="27" t="s">
        <v>228</v>
      </c>
      <c r="D108" s="4" t="s">
        <v>259</v>
      </c>
      <c r="E108" s="6" t="s">
        <v>258</v>
      </c>
      <c r="F108" s="4" t="s">
        <v>2958</v>
      </c>
      <c r="G108" s="8">
        <v>45291</v>
      </c>
      <c r="H108" s="10" t="s">
        <v>1741</v>
      </c>
      <c r="I108" s="4" t="s">
        <v>42</v>
      </c>
      <c r="J108" s="4" t="s">
        <v>43</v>
      </c>
      <c r="K108" s="4" t="s">
        <v>44</v>
      </c>
      <c r="L108" s="5" t="s">
        <v>46</v>
      </c>
      <c r="M108" s="5">
        <v>18</v>
      </c>
      <c r="N108" s="16" t="s">
        <v>3095</v>
      </c>
      <c r="O108" s="16" t="s">
        <v>3096</v>
      </c>
      <c r="P108" s="15">
        <v>18</v>
      </c>
      <c r="Q108" s="15">
        <v>18</v>
      </c>
      <c r="R108" s="22">
        <v>1</v>
      </c>
      <c r="S108" s="22">
        <v>1</v>
      </c>
      <c r="T108" s="16"/>
      <c r="U108" s="16" t="s">
        <v>3097</v>
      </c>
      <c r="V108" s="16" t="s">
        <v>50</v>
      </c>
      <c r="W108" s="4"/>
      <c r="X108" s="181"/>
      <c r="AA108" s="308" t="b">
        <f t="shared" si="1"/>
        <v>0</v>
      </c>
    </row>
    <row r="109" s="24" customFormat="1" ht="12" hidden="1" spans="1:27">
      <c r="A109" s="4">
        <v>107</v>
      </c>
      <c r="B109" s="4" t="s">
        <v>34</v>
      </c>
      <c r="C109" s="28" t="s">
        <v>228</v>
      </c>
      <c r="D109" s="7" t="s">
        <v>3098</v>
      </c>
      <c r="E109" s="6" t="s">
        <v>108</v>
      </c>
      <c r="F109" s="7" t="s">
        <v>2958</v>
      </c>
      <c r="G109" s="8">
        <v>45107</v>
      </c>
      <c r="H109" s="10" t="s">
        <v>93</v>
      </c>
      <c r="I109" s="28" t="s">
        <v>42</v>
      </c>
      <c r="J109" s="28" t="s">
        <v>43</v>
      </c>
      <c r="K109" s="4" t="s">
        <v>44</v>
      </c>
      <c r="L109" s="5" t="s">
        <v>46</v>
      </c>
      <c r="M109" s="28">
        <v>3</v>
      </c>
      <c r="N109" s="16" t="s">
        <v>3095</v>
      </c>
      <c r="O109" s="16" t="s">
        <v>3096</v>
      </c>
      <c r="P109" s="15">
        <v>3</v>
      </c>
      <c r="Q109" s="15">
        <v>3</v>
      </c>
      <c r="R109" s="22">
        <v>1</v>
      </c>
      <c r="S109" s="22">
        <v>1</v>
      </c>
      <c r="T109" s="16"/>
      <c r="U109" s="16" t="s">
        <v>3099</v>
      </c>
      <c r="V109" s="16" t="s">
        <v>50</v>
      </c>
      <c r="W109" s="4"/>
      <c r="X109" s="232"/>
      <c r="AA109" s="308" t="b">
        <f t="shared" si="1"/>
        <v>0</v>
      </c>
    </row>
    <row r="110" s="24" customFormat="1" ht="12" hidden="1" spans="1:27">
      <c r="A110" s="4">
        <v>108</v>
      </c>
      <c r="B110" s="4" t="s">
        <v>34</v>
      </c>
      <c r="C110" s="28" t="s">
        <v>228</v>
      </c>
      <c r="D110" s="7" t="s">
        <v>3098</v>
      </c>
      <c r="E110" s="6" t="s">
        <v>108</v>
      </c>
      <c r="F110" s="7" t="s">
        <v>2958</v>
      </c>
      <c r="G110" s="8">
        <v>45291</v>
      </c>
      <c r="H110" s="10" t="s">
        <v>1741</v>
      </c>
      <c r="I110" s="28" t="s">
        <v>42</v>
      </c>
      <c r="J110" s="28" t="s">
        <v>43</v>
      </c>
      <c r="K110" s="4" t="s">
        <v>44</v>
      </c>
      <c r="L110" s="5" t="s">
        <v>46</v>
      </c>
      <c r="M110" s="28">
        <v>3</v>
      </c>
      <c r="N110" s="16" t="s">
        <v>3095</v>
      </c>
      <c r="O110" s="16" t="s">
        <v>3096</v>
      </c>
      <c r="P110" s="15">
        <v>3</v>
      </c>
      <c r="Q110" s="15">
        <v>3</v>
      </c>
      <c r="R110" s="22">
        <v>1</v>
      </c>
      <c r="S110" s="22">
        <v>1</v>
      </c>
      <c r="T110" s="16"/>
      <c r="U110" s="16" t="s">
        <v>3100</v>
      </c>
      <c r="V110" s="16" t="s">
        <v>50</v>
      </c>
      <c r="W110" s="4"/>
      <c r="X110" s="232"/>
      <c r="AA110" s="308" t="b">
        <f t="shared" si="1"/>
        <v>0</v>
      </c>
    </row>
    <row r="111" s="24" customFormat="1" ht="12" hidden="1" spans="1:27">
      <c r="A111" s="4">
        <v>109</v>
      </c>
      <c r="B111" s="4" t="s">
        <v>34</v>
      </c>
      <c r="C111" s="29" t="s">
        <v>228</v>
      </c>
      <c r="D111" s="30" t="s">
        <v>3101</v>
      </c>
      <c r="E111" s="6" t="s">
        <v>108</v>
      </c>
      <c r="F111" s="7" t="s">
        <v>2958</v>
      </c>
      <c r="G111" s="8">
        <v>45107</v>
      </c>
      <c r="H111" s="10" t="s">
        <v>93</v>
      </c>
      <c r="I111" s="27" t="s">
        <v>42</v>
      </c>
      <c r="J111" s="4" t="s">
        <v>43</v>
      </c>
      <c r="K111" s="4" t="s">
        <v>44</v>
      </c>
      <c r="L111" s="5" t="s">
        <v>46</v>
      </c>
      <c r="M111" s="29">
        <v>3</v>
      </c>
      <c r="N111" s="16" t="s">
        <v>3095</v>
      </c>
      <c r="O111" s="16" t="s">
        <v>3096</v>
      </c>
      <c r="P111" s="15">
        <v>3</v>
      </c>
      <c r="Q111" s="15">
        <v>3</v>
      </c>
      <c r="R111" s="22">
        <v>1</v>
      </c>
      <c r="S111" s="22">
        <v>1</v>
      </c>
      <c r="T111" s="16"/>
      <c r="U111" s="16" t="s">
        <v>3099</v>
      </c>
      <c r="V111" s="16" t="s">
        <v>50</v>
      </c>
      <c r="W111" s="4"/>
      <c r="X111" s="232"/>
      <c r="AA111" s="308" t="b">
        <f t="shared" si="1"/>
        <v>0</v>
      </c>
    </row>
    <row r="112" s="24" customFormat="1" ht="12" hidden="1" spans="1:27">
      <c r="A112" s="4">
        <v>110</v>
      </c>
      <c r="B112" s="4" t="s">
        <v>34</v>
      </c>
      <c r="C112" s="29" t="s">
        <v>228</v>
      </c>
      <c r="D112" s="30" t="s">
        <v>3101</v>
      </c>
      <c r="E112" s="6" t="s">
        <v>108</v>
      </c>
      <c r="F112" s="7" t="s">
        <v>2958</v>
      </c>
      <c r="G112" s="8">
        <v>45291</v>
      </c>
      <c r="H112" s="10" t="s">
        <v>1741</v>
      </c>
      <c r="I112" s="27" t="s">
        <v>42</v>
      </c>
      <c r="J112" s="4" t="s">
        <v>43</v>
      </c>
      <c r="K112" s="4" t="s">
        <v>44</v>
      </c>
      <c r="L112" s="5" t="s">
        <v>46</v>
      </c>
      <c r="M112" s="29">
        <v>3</v>
      </c>
      <c r="N112" s="16" t="s">
        <v>3095</v>
      </c>
      <c r="O112" s="16" t="s">
        <v>3096</v>
      </c>
      <c r="P112" s="15">
        <v>3</v>
      </c>
      <c r="Q112" s="15">
        <v>3</v>
      </c>
      <c r="R112" s="22">
        <v>1</v>
      </c>
      <c r="S112" s="22">
        <v>1</v>
      </c>
      <c r="T112" s="16"/>
      <c r="U112" s="16" t="s">
        <v>3102</v>
      </c>
      <c r="V112" s="16" t="s">
        <v>50</v>
      </c>
      <c r="W112" s="4"/>
      <c r="X112" s="232"/>
      <c r="AA112" s="308" t="b">
        <f t="shared" si="1"/>
        <v>0</v>
      </c>
    </row>
    <row r="113" s="24" customFormat="1" ht="24" hidden="1" spans="1:27">
      <c r="A113" s="4">
        <v>111</v>
      </c>
      <c r="B113" s="4" t="s">
        <v>34</v>
      </c>
      <c r="C113" s="29" t="s">
        <v>228</v>
      </c>
      <c r="D113" s="31" t="s">
        <v>3103</v>
      </c>
      <c r="E113" s="6" t="s">
        <v>2858</v>
      </c>
      <c r="F113" s="7" t="s">
        <v>2958</v>
      </c>
      <c r="G113" s="8">
        <v>45047</v>
      </c>
      <c r="H113" s="10" t="s">
        <v>304</v>
      </c>
      <c r="I113" s="27" t="s">
        <v>42</v>
      </c>
      <c r="J113" s="4" t="s">
        <v>43</v>
      </c>
      <c r="K113" s="4" t="s">
        <v>44</v>
      </c>
      <c r="L113" s="5" t="s">
        <v>46</v>
      </c>
      <c r="M113" s="29">
        <v>3</v>
      </c>
      <c r="N113" s="16" t="s">
        <v>3104</v>
      </c>
      <c r="O113" s="16" t="s">
        <v>3105</v>
      </c>
      <c r="P113" s="15">
        <v>3</v>
      </c>
      <c r="Q113" s="15">
        <v>3</v>
      </c>
      <c r="R113" s="22">
        <v>1</v>
      </c>
      <c r="S113" s="22">
        <v>1</v>
      </c>
      <c r="T113" s="16"/>
      <c r="U113" s="16" t="s">
        <v>3099</v>
      </c>
      <c r="V113" s="16" t="s">
        <v>50</v>
      </c>
      <c r="W113" s="4"/>
      <c r="X113" s="232"/>
      <c r="AA113" s="308" t="b">
        <f t="shared" si="1"/>
        <v>0</v>
      </c>
    </row>
    <row r="114" s="24" customFormat="1" ht="24" hidden="1" spans="1:27">
      <c r="A114" s="4">
        <v>112</v>
      </c>
      <c r="B114" s="4" t="s">
        <v>34</v>
      </c>
      <c r="C114" s="29" t="s">
        <v>228</v>
      </c>
      <c r="D114" s="31" t="s">
        <v>3103</v>
      </c>
      <c r="E114" s="6" t="s">
        <v>2858</v>
      </c>
      <c r="F114" s="7" t="s">
        <v>2958</v>
      </c>
      <c r="G114" s="8">
        <v>45108</v>
      </c>
      <c r="H114" s="10" t="s">
        <v>165</v>
      </c>
      <c r="I114" s="27" t="s">
        <v>42</v>
      </c>
      <c r="J114" s="4" t="s">
        <v>43</v>
      </c>
      <c r="K114" s="4" t="s">
        <v>44</v>
      </c>
      <c r="L114" s="5" t="s">
        <v>46</v>
      </c>
      <c r="M114" s="29">
        <v>3</v>
      </c>
      <c r="N114" s="16" t="s">
        <v>3106</v>
      </c>
      <c r="O114" s="16" t="s">
        <v>3107</v>
      </c>
      <c r="P114" s="15">
        <v>3</v>
      </c>
      <c r="Q114" s="15">
        <v>3</v>
      </c>
      <c r="R114" s="22">
        <v>1</v>
      </c>
      <c r="S114" s="22">
        <v>1</v>
      </c>
      <c r="T114" s="16"/>
      <c r="U114" s="16" t="s">
        <v>3102</v>
      </c>
      <c r="V114" s="16" t="s">
        <v>50</v>
      </c>
      <c r="W114" s="4"/>
      <c r="X114" s="232"/>
      <c r="AA114" s="308" t="b">
        <f t="shared" si="1"/>
        <v>0</v>
      </c>
    </row>
    <row r="115" s="24" customFormat="1" ht="24" hidden="1" spans="1:27">
      <c r="A115" s="4">
        <v>113</v>
      </c>
      <c r="B115" s="4" t="s">
        <v>34</v>
      </c>
      <c r="C115" s="29" t="s">
        <v>228</v>
      </c>
      <c r="D115" s="31" t="s">
        <v>3103</v>
      </c>
      <c r="E115" s="6" t="s">
        <v>2858</v>
      </c>
      <c r="F115" s="7" t="s">
        <v>2958</v>
      </c>
      <c r="G115" s="8">
        <v>45170</v>
      </c>
      <c r="H115" s="10" t="s">
        <v>54</v>
      </c>
      <c r="I115" s="27" t="s">
        <v>42</v>
      </c>
      <c r="J115" s="4" t="s">
        <v>43</v>
      </c>
      <c r="K115" s="4" t="s">
        <v>44</v>
      </c>
      <c r="L115" s="5" t="s">
        <v>46</v>
      </c>
      <c r="M115" s="29">
        <v>3</v>
      </c>
      <c r="N115" s="16" t="s">
        <v>2613</v>
      </c>
      <c r="O115" s="16" t="s">
        <v>3108</v>
      </c>
      <c r="P115" s="15">
        <v>3</v>
      </c>
      <c r="Q115" s="15">
        <v>3</v>
      </c>
      <c r="R115" s="22">
        <v>1</v>
      </c>
      <c r="S115" s="22">
        <v>1</v>
      </c>
      <c r="T115" s="23"/>
      <c r="U115" s="16" t="s">
        <v>3109</v>
      </c>
      <c r="V115" s="16" t="s">
        <v>50</v>
      </c>
      <c r="W115" s="4"/>
      <c r="X115" s="232"/>
      <c r="AA115" s="308" t="b">
        <f t="shared" si="1"/>
        <v>0</v>
      </c>
    </row>
    <row r="116" s="24" customFormat="1" ht="12" hidden="1" spans="1:27">
      <c r="A116" s="4">
        <v>114</v>
      </c>
      <c r="B116" s="4" t="s">
        <v>34</v>
      </c>
      <c r="C116" s="28" t="s">
        <v>228</v>
      </c>
      <c r="D116" s="7" t="s">
        <v>3110</v>
      </c>
      <c r="E116" s="6" t="s">
        <v>108</v>
      </c>
      <c r="F116" s="7" t="s">
        <v>2958</v>
      </c>
      <c r="G116" s="8">
        <v>45107</v>
      </c>
      <c r="H116" s="10" t="s">
        <v>93</v>
      </c>
      <c r="I116" s="28" t="s">
        <v>42</v>
      </c>
      <c r="J116" s="28" t="s">
        <v>43</v>
      </c>
      <c r="K116" s="4" t="s">
        <v>44</v>
      </c>
      <c r="L116" s="5" t="s">
        <v>46</v>
      </c>
      <c r="M116" s="28">
        <v>3</v>
      </c>
      <c r="N116" s="16" t="s">
        <v>3104</v>
      </c>
      <c r="O116" s="16" t="s">
        <v>3105</v>
      </c>
      <c r="P116" s="15">
        <v>3</v>
      </c>
      <c r="Q116" s="15">
        <v>3</v>
      </c>
      <c r="R116" s="22">
        <v>1</v>
      </c>
      <c r="S116" s="22">
        <v>1</v>
      </c>
      <c r="T116" s="16"/>
      <c r="U116" s="16" t="s">
        <v>3099</v>
      </c>
      <c r="V116" s="16" t="s">
        <v>50</v>
      </c>
      <c r="W116" s="4"/>
      <c r="X116" s="232"/>
      <c r="AA116" s="308" t="b">
        <f t="shared" si="1"/>
        <v>0</v>
      </c>
    </row>
    <row r="117" s="24" customFormat="1" ht="12" hidden="1" spans="1:27">
      <c r="A117" s="4">
        <v>115</v>
      </c>
      <c r="B117" s="4" t="s">
        <v>34</v>
      </c>
      <c r="C117" s="28" t="s">
        <v>228</v>
      </c>
      <c r="D117" s="7" t="s">
        <v>3110</v>
      </c>
      <c r="E117" s="6" t="s">
        <v>108</v>
      </c>
      <c r="F117" s="7" t="s">
        <v>2958</v>
      </c>
      <c r="G117" s="8">
        <v>45291</v>
      </c>
      <c r="H117" s="10" t="s">
        <v>1741</v>
      </c>
      <c r="I117" s="28" t="s">
        <v>42</v>
      </c>
      <c r="J117" s="28" t="s">
        <v>43</v>
      </c>
      <c r="K117" s="4" t="s">
        <v>44</v>
      </c>
      <c r="L117" s="5" t="s">
        <v>46</v>
      </c>
      <c r="M117" s="28">
        <v>3</v>
      </c>
      <c r="N117" s="16" t="s">
        <v>3095</v>
      </c>
      <c r="O117" s="16" t="s">
        <v>3096</v>
      </c>
      <c r="P117" s="15">
        <v>3</v>
      </c>
      <c r="Q117" s="15">
        <v>3</v>
      </c>
      <c r="R117" s="22">
        <v>1</v>
      </c>
      <c r="S117" s="22">
        <v>1</v>
      </c>
      <c r="T117" s="16"/>
      <c r="U117" s="16" t="s">
        <v>3100</v>
      </c>
      <c r="V117" s="16" t="s">
        <v>50</v>
      </c>
      <c r="W117" s="4"/>
      <c r="X117" s="232"/>
      <c r="AA117" s="308" t="b">
        <f t="shared" si="1"/>
        <v>0</v>
      </c>
    </row>
    <row r="118" s="24" customFormat="1" ht="12" hidden="1" spans="1:27">
      <c r="A118" s="4">
        <v>116</v>
      </c>
      <c r="B118" s="4" t="s">
        <v>34</v>
      </c>
      <c r="C118" s="28" t="s">
        <v>228</v>
      </c>
      <c r="D118" s="7" t="s">
        <v>2815</v>
      </c>
      <c r="E118" s="6" t="s">
        <v>258</v>
      </c>
      <c r="F118" s="7" t="s">
        <v>2958</v>
      </c>
      <c r="G118" s="8">
        <v>44927</v>
      </c>
      <c r="H118" s="9" t="s">
        <v>2959</v>
      </c>
      <c r="I118" s="28" t="s">
        <v>42</v>
      </c>
      <c r="J118" s="28" t="s">
        <v>43</v>
      </c>
      <c r="K118" s="4" t="s">
        <v>44</v>
      </c>
      <c r="L118" s="5" t="s">
        <v>46</v>
      </c>
      <c r="M118" s="28">
        <v>9</v>
      </c>
      <c r="N118" s="16" t="s">
        <v>3038</v>
      </c>
      <c r="O118" s="16" t="s">
        <v>3039</v>
      </c>
      <c r="P118" s="15">
        <v>9</v>
      </c>
      <c r="Q118" s="15">
        <v>9</v>
      </c>
      <c r="R118" s="22">
        <v>1</v>
      </c>
      <c r="S118" s="22">
        <v>1</v>
      </c>
      <c r="T118" s="16"/>
      <c r="U118" s="24" t="s">
        <v>3021</v>
      </c>
      <c r="V118" s="16" t="s">
        <v>50</v>
      </c>
      <c r="W118" s="4" t="s">
        <v>1454</v>
      </c>
      <c r="X118" s="232"/>
      <c r="Y118" s="24" t="s">
        <v>3021</v>
      </c>
      <c r="AA118" s="308" t="b">
        <f t="shared" si="1"/>
        <v>0</v>
      </c>
    </row>
    <row r="119" s="24" customFormat="1" ht="12" hidden="1" spans="1:27">
      <c r="A119" s="4">
        <v>117</v>
      </c>
      <c r="B119" s="4" t="s">
        <v>34</v>
      </c>
      <c r="C119" s="28" t="s">
        <v>228</v>
      </c>
      <c r="D119" s="7" t="s">
        <v>2815</v>
      </c>
      <c r="E119" s="6" t="s">
        <v>258</v>
      </c>
      <c r="F119" s="7" t="s">
        <v>2958</v>
      </c>
      <c r="G119" s="8">
        <v>44986</v>
      </c>
      <c r="H119" s="10" t="s">
        <v>41</v>
      </c>
      <c r="I119" s="28" t="s">
        <v>42</v>
      </c>
      <c r="J119" s="28" t="s">
        <v>43</v>
      </c>
      <c r="K119" s="4" t="s">
        <v>44</v>
      </c>
      <c r="L119" s="5" t="s">
        <v>46</v>
      </c>
      <c r="M119" s="28">
        <v>9</v>
      </c>
      <c r="N119" s="16" t="s">
        <v>3111</v>
      </c>
      <c r="O119" s="16" t="s">
        <v>3112</v>
      </c>
      <c r="P119" s="15">
        <v>9</v>
      </c>
      <c r="Q119" s="15">
        <v>9</v>
      </c>
      <c r="R119" s="22">
        <v>1</v>
      </c>
      <c r="S119" s="22">
        <v>1</v>
      </c>
      <c r="T119" s="16"/>
      <c r="U119" s="16" t="s">
        <v>3113</v>
      </c>
      <c r="V119" s="16" t="s">
        <v>50</v>
      </c>
      <c r="W119" s="4" t="s">
        <v>1454</v>
      </c>
      <c r="X119" s="232"/>
      <c r="AA119" s="308" t="b">
        <f t="shared" si="1"/>
        <v>0</v>
      </c>
    </row>
    <row r="120" s="24" customFormat="1" ht="12" hidden="1" spans="1:27">
      <c r="A120" s="4">
        <v>118</v>
      </c>
      <c r="B120" s="4" t="s">
        <v>34</v>
      </c>
      <c r="C120" s="28" t="s">
        <v>228</v>
      </c>
      <c r="D120" s="7" t="s">
        <v>2815</v>
      </c>
      <c r="E120" s="6" t="s">
        <v>258</v>
      </c>
      <c r="F120" s="7" t="s">
        <v>2958</v>
      </c>
      <c r="G120" s="8">
        <v>45047</v>
      </c>
      <c r="H120" s="10" t="s">
        <v>304</v>
      </c>
      <c r="I120" s="28" t="s">
        <v>42</v>
      </c>
      <c r="J120" s="28" t="s">
        <v>43</v>
      </c>
      <c r="K120" s="4" t="s">
        <v>44</v>
      </c>
      <c r="L120" s="5" t="s">
        <v>46</v>
      </c>
      <c r="M120" s="28">
        <v>9</v>
      </c>
      <c r="N120" s="16" t="s">
        <v>3114</v>
      </c>
      <c r="O120" s="16" t="s">
        <v>3115</v>
      </c>
      <c r="P120" s="15">
        <v>9</v>
      </c>
      <c r="Q120" s="15">
        <v>9</v>
      </c>
      <c r="R120" s="22">
        <v>1</v>
      </c>
      <c r="S120" s="22">
        <v>1</v>
      </c>
      <c r="T120" s="16"/>
      <c r="U120" s="16" t="s">
        <v>3116</v>
      </c>
      <c r="V120" s="16" t="s">
        <v>50</v>
      </c>
      <c r="W120" s="4"/>
      <c r="X120" s="232"/>
      <c r="AA120" s="308" t="b">
        <f t="shared" si="1"/>
        <v>0</v>
      </c>
    </row>
    <row r="121" s="24" customFormat="1" ht="12" hidden="1" spans="1:27">
      <c r="A121" s="4">
        <v>119</v>
      </c>
      <c r="B121" s="4" t="s">
        <v>34</v>
      </c>
      <c r="C121" s="28" t="s">
        <v>228</v>
      </c>
      <c r="D121" s="7" t="s">
        <v>2815</v>
      </c>
      <c r="E121" s="6" t="s">
        <v>258</v>
      </c>
      <c r="F121" s="7" t="s">
        <v>2958</v>
      </c>
      <c r="G121" s="8">
        <v>45108</v>
      </c>
      <c r="H121" s="10" t="s">
        <v>165</v>
      </c>
      <c r="I121" s="28" t="s">
        <v>42</v>
      </c>
      <c r="J121" s="28" t="s">
        <v>43</v>
      </c>
      <c r="K121" s="4" t="s">
        <v>44</v>
      </c>
      <c r="L121" s="5" t="s">
        <v>46</v>
      </c>
      <c r="M121" s="28">
        <v>9</v>
      </c>
      <c r="N121" s="16" t="s">
        <v>3106</v>
      </c>
      <c r="O121" s="16" t="s">
        <v>3107</v>
      </c>
      <c r="P121" s="15">
        <v>9</v>
      </c>
      <c r="Q121" s="15">
        <v>9</v>
      </c>
      <c r="R121" s="22">
        <v>1</v>
      </c>
      <c r="S121" s="22">
        <v>1</v>
      </c>
      <c r="T121" s="16"/>
      <c r="U121" s="16" t="s">
        <v>3102</v>
      </c>
      <c r="V121" s="16" t="s">
        <v>50</v>
      </c>
      <c r="W121" s="4"/>
      <c r="X121" s="232"/>
      <c r="AA121" s="308" t="b">
        <f t="shared" si="1"/>
        <v>0</v>
      </c>
    </row>
    <row r="122" s="24" customFormat="1" ht="12" hidden="1" spans="1:27">
      <c r="A122" s="4">
        <v>120</v>
      </c>
      <c r="B122" s="4" t="s">
        <v>34</v>
      </c>
      <c r="C122" s="28" t="s">
        <v>228</v>
      </c>
      <c r="D122" s="7" t="s">
        <v>2815</v>
      </c>
      <c r="E122" s="6" t="s">
        <v>258</v>
      </c>
      <c r="F122" s="7" t="s">
        <v>2958</v>
      </c>
      <c r="G122" s="8">
        <v>45170</v>
      </c>
      <c r="H122" s="10" t="s">
        <v>54</v>
      </c>
      <c r="I122" s="28" t="s">
        <v>42</v>
      </c>
      <c r="J122" s="28" t="s">
        <v>43</v>
      </c>
      <c r="K122" s="4" t="s">
        <v>44</v>
      </c>
      <c r="L122" s="5" t="s">
        <v>46</v>
      </c>
      <c r="M122" s="28">
        <v>9</v>
      </c>
      <c r="N122" s="16" t="s">
        <v>3117</v>
      </c>
      <c r="O122" s="16" t="s">
        <v>3118</v>
      </c>
      <c r="P122" s="15">
        <v>9</v>
      </c>
      <c r="Q122" s="15">
        <v>9</v>
      </c>
      <c r="R122" s="22">
        <v>1</v>
      </c>
      <c r="S122" s="22">
        <v>1</v>
      </c>
      <c r="T122" s="16"/>
      <c r="U122" s="16" t="s">
        <v>3119</v>
      </c>
      <c r="V122" s="16" t="s">
        <v>50</v>
      </c>
      <c r="W122" s="4"/>
      <c r="X122" s="232"/>
      <c r="AA122" s="308" t="b">
        <f t="shared" si="1"/>
        <v>0</v>
      </c>
    </row>
    <row r="123" s="24" customFormat="1" ht="12" spans="1:27">
      <c r="A123" s="4">
        <v>121</v>
      </c>
      <c r="B123" s="4" t="s">
        <v>34</v>
      </c>
      <c r="C123" s="28" t="s">
        <v>228</v>
      </c>
      <c r="D123" s="7" t="s">
        <v>2815</v>
      </c>
      <c r="E123" s="6" t="s">
        <v>258</v>
      </c>
      <c r="F123" s="7" t="s">
        <v>2958</v>
      </c>
      <c r="G123" s="8">
        <v>45231</v>
      </c>
      <c r="H123" s="10" t="s">
        <v>632</v>
      </c>
      <c r="I123" s="28" t="s">
        <v>42</v>
      </c>
      <c r="J123" s="28" t="s">
        <v>43</v>
      </c>
      <c r="K123" s="4" t="s">
        <v>44</v>
      </c>
      <c r="L123" s="5" t="s">
        <v>46</v>
      </c>
      <c r="M123" s="28">
        <v>9</v>
      </c>
      <c r="N123" s="16" t="s">
        <v>3095</v>
      </c>
      <c r="O123" s="16" t="s">
        <v>3096</v>
      </c>
      <c r="P123" s="15">
        <v>9</v>
      </c>
      <c r="Q123" s="15">
        <v>9</v>
      </c>
      <c r="R123" s="22">
        <v>1</v>
      </c>
      <c r="S123" s="22">
        <v>1</v>
      </c>
      <c r="T123" s="16"/>
      <c r="U123" s="16" t="s">
        <v>3097</v>
      </c>
      <c r="V123" s="16" t="s">
        <v>50</v>
      </c>
      <c r="W123" s="4"/>
      <c r="X123" s="232"/>
      <c r="AA123" s="308" t="b">
        <f t="shared" si="1"/>
        <v>0</v>
      </c>
    </row>
    <row r="124" s="24" customFormat="1" ht="12" hidden="1" spans="1:27">
      <c r="A124" s="4">
        <v>122</v>
      </c>
      <c r="B124" s="4" t="s">
        <v>34</v>
      </c>
      <c r="C124" s="28" t="s">
        <v>228</v>
      </c>
      <c r="D124" s="7" t="s">
        <v>2817</v>
      </c>
      <c r="E124" s="6" t="s">
        <v>258</v>
      </c>
      <c r="F124" s="7" t="s">
        <v>2958</v>
      </c>
      <c r="G124" s="8">
        <v>44927</v>
      </c>
      <c r="H124" s="9" t="s">
        <v>2959</v>
      </c>
      <c r="I124" s="28" t="s">
        <v>42</v>
      </c>
      <c r="J124" s="28" t="s">
        <v>43</v>
      </c>
      <c r="K124" s="4" t="s">
        <v>44</v>
      </c>
      <c r="L124" s="5" t="s">
        <v>46</v>
      </c>
      <c r="M124" s="28">
        <v>3</v>
      </c>
      <c r="N124" s="16" t="s">
        <v>3038</v>
      </c>
      <c r="O124" s="16" t="s">
        <v>3039</v>
      </c>
      <c r="P124" s="15">
        <v>3</v>
      </c>
      <c r="Q124" s="15">
        <v>3</v>
      </c>
      <c r="R124" s="22">
        <v>1</v>
      </c>
      <c r="S124" s="22">
        <v>1</v>
      </c>
      <c r="T124" s="16"/>
      <c r="U124" s="24" t="s">
        <v>3021</v>
      </c>
      <c r="V124" s="16" t="s">
        <v>50</v>
      </c>
      <c r="W124" s="4" t="s">
        <v>1454</v>
      </c>
      <c r="X124" s="232"/>
      <c r="Y124" s="24" t="s">
        <v>3021</v>
      </c>
      <c r="AA124" s="308" t="b">
        <f t="shared" si="1"/>
        <v>0</v>
      </c>
    </row>
    <row r="125" s="24" customFormat="1" ht="12" hidden="1" spans="1:27">
      <c r="A125" s="4">
        <v>123</v>
      </c>
      <c r="B125" s="4" t="s">
        <v>34</v>
      </c>
      <c r="C125" s="28" t="s">
        <v>228</v>
      </c>
      <c r="D125" s="7" t="s">
        <v>2817</v>
      </c>
      <c r="E125" s="6" t="s">
        <v>258</v>
      </c>
      <c r="F125" s="7" t="s">
        <v>2958</v>
      </c>
      <c r="G125" s="8">
        <v>44986</v>
      </c>
      <c r="H125" s="10" t="s">
        <v>41</v>
      </c>
      <c r="I125" s="28" t="s">
        <v>42</v>
      </c>
      <c r="J125" s="28" t="s">
        <v>43</v>
      </c>
      <c r="K125" s="4" t="s">
        <v>44</v>
      </c>
      <c r="L125" s="5" t="s">
        <v>46</v>
      </c>
      <c r="M125" s="28">
        <v>3</v>
      </c>
      <c r="N125" s="16" t="s">
        <v>3111</v>
      </c>
      <c r="O125" s="16" t="s">
        <v>3112</v>
      </c>
      <c r="P125" s="15">
        <v>3</v>
      </c>
      <c r="Q125" s="15">
        <v>3</v>
      </c>
      <c r="R125" s="22">
        <v>1</v>
      </c>
      <c r="S125" s="22">
        <v>1</v>
      </c>
      <c r="T125" s="16"/>
      <c r="U125" s="16" t="s">
        <v>3113</v>
      </c>
      <c r="V125" s="16" t="s">
        <v>50</v>
      </c>
      <c r="W125" s="4" t="s">
        <v>1454</v>
      </c>
      <c r="X125" s="232"/>
      <c r="AA125" s="308" t="b">
        <f t="shared" si="1"/>
        <v>0</v>
      </c>
    </row>
    <row r="126" s="24" customFormat="1" ht="12" hidden="1" spans="1:27">
      <c r="A126" s="4">
        <v>124</v>
      </c>
      <c r="B126" s="4" t="s">
        <v>34</v>
      </c>
      <c r="C126" s="28" t="s">
        <v>228</v>
      </c>
      <c r="D126" s="7" t="s">
        <v>2817</v>
      </c>
      <c r="E126" s="6" t="s">
        <v>258</v>
      </c>
      <c r="F126" s="7" t="s">
        <v>2958</v>
      </c>
      <c r="G126" s="8">
        <v>45047</v>
      </c>
      <c r="H126" s="10" t="s">
        <v>304</v>
      </c>
      <c r="I126" s="28" t="s">
        <v>42</v>
      </c>
      <c r="J126" s="28" t="s">
        <v>43</v>
      </c>
      <c r="K126" s="4" t="s">
        <v>44</v>
      </c>
      <c r="L126" s="5" t="s">
        <v>46</v>
      </c>
      <c r="M126" s="28">
        <v>3</v>
      </c>
      <c r="N126" s="16" t="s">
        <v>3120</v>
      </c>
      <c r="O126" s="16" t="s">
        <v>3121</v>
      </c>
      <c r="P126" s="15">
        <v>3</v>
      </c>
      <c r="Q126" s="15">
        <v>3</v>
      </c>
      <c r="R126" s="22">
        <v>1</v>
      </c>
      <c r="S126" s="22">
        <v>1</v>
      </c>
      <c r="T126" s="16"/>
      <c r="U126" s="16" t="s">
        <v>3122</v>
      </c>
      <c r="V126" s="16" t="s">
        <v>50</v>
      </c>
      <c r="W126" s="4"/>
      <c r="X126" s="232"/>
      <c r="AA126" s="308" t="b">
        <f t="shared" si="1"/>
        <v>0</v>
      </c>
    </row>
    <row r="127" s="24" customFormat="1" ht="12" hidden="1" spans="1:27">
      <c r="A127" s="4">
        <v>125</v>
      </c>
      <c r="B127" s="4" t="s">
        <v>34</v>
      </c>
      <c r="C127" s="28" t="s">
        <v>228</v>
      </c>
      <c r="D127" s="7" t="s">
        <v>2817</v>
      </c>
      <c r="E127" s="6" t="s">
        <v>258</v>
      </c>
      <c r="F127" s="7" t="s">
        <v>2958</v>
      </c>
      <c r="G127" s="8">
        <v>45108</v>
      </c>
      <c r="H127" s="10" t="s">
        <v>165</v>
      </c>
      <c r="I127" s="28" t="s">
        <v>42</v>
      </c>
      <c r="J127" s="28" t="s">
        <v>43</v>
      </c>
      <c r="K127" s="4" t="s">
        <v>44</v>
      </c>
      <c r="L127" s="5" t="s">
        <v>46</v>
      </c>
      <c r="M127" s="28">
        <v>3</v>
      </c>
      <c r="N127" s="16" t="s">
        <v>3106</v>
      </c>
      <c r="O127" s="16" t="s">
        <v>3107</v>
      </c>
      <c r="P127" s="15">
        <v>3</v>
      </c>
      <c r="Q127" s="15">
        <v>3</v>
      </c>
      <c r="R127" s="22">
        <v>1</v>
      </c>
      <c r="S127" s="22">
        <v>1</v>
      </c>
      <c r="T127" s="16"/>
      <c r="U127" s="16" t="s">
        <v>3102</v>
      </c>
      <c r="V127" s="16" t="s">
        <v>50</v>
      </c>
      <c r="W127" s="4"/>
      <c r="X127" s="232"/>
      <c r="AA127" s="308" t="b">
        <f t="shared" si="1"/>
        <v>0</v>
      </c>
    </row>
    <row r="128" s="24" customFormat="1" ht="12" hidden="1" spans="1:27">
      <c r="A128" s="4">
        <v>126</v>
      </c>
      <c r="B128" s="4" t="s">
        <v>34</v>
      </c>
      <c r="C128" s="28" t="s">
        <v>228</v>
      </c>
      <c r="D128" s="7" t="s">
        <v>2817</v>
      </c>
      <c r="E128" s="6" t="s">
        <v>258</v>
      </c>
      <c r="F128" s="7" t="s">
        <v>2958</v>
      </c>
      <c r="G128" s="8">
        <v>45170</v>
      </c>
      <c r="H128" s="10" t="s">
        <v>54</v>
      </c>
      <c r="I128" s="28" t="s">
        <v>42</v>
      </c>
      <c r="J128" s="28" t="s">
        <v>43</v>
      </c>
      <c r="K128" s="4" t="s">
        <v>44</v>
      </c>
      <c r="L128" s="5" t="s">
        <v>46</v>
      </c>
      <c r="M128" s="28">
        <v>3</v>
      </c>
      <c r="N128" s="16" t="s">
        <v>3117</v>
      </c>
      <c r="O128" s="16" t="s">
        <v>3118</v>
      </c>
      <c r="P128" s="15">
        <v>3</v>
      </c>
      <c r="Q128" s="15">
        <v>3</v>
      </c>
      <c r="R128" s="22">
        <v>1</v>
      </c>
      <c r="S128" s="22">
        <v>1</v>
      </c>
      <c r="T128" s="16"/>
      <c r="U128" s="16" t="s">
        <v>3119</v>
      </c>
      <c r="V128" s="16" t="s">
        <v>50</v>
      </c>
      <c r="W128" s="4"/>
      <c r="X128" s="232"/>
      <c r="AA128" s="308" t="b">
        <f t="shared" si="1"/>
        <v>0</v>
      </c>
    </row>
    <row r="129" s="24" customFormat="1" ht="12" spans="1:27">
      <c r="A129" s="4">
        <v>127</v>
      </c>
      <c r="B129" s="4" t="s">
        <v>34</v>
      </c>
      <c r="C129" s="28" t="s">
        <v>228</v>
      </c>
      <c r="D129" s="7" t="s">
        <v>2817</v>
      </c>
      <c r="E129" s="6" t="s">
        <v>258</v>
      </c>
      <c r="F129" s="7" t="s">
        <v>2958</v>
      </c>
      <c r="G129" s="8">
        <v>45231</v>
      </c>
      <c r="H129" s="10" t="s">
        <v>632</v>
      </c>
      <c r="I129" s="28" t="s">
        <v>42</v>
      </c>
      <c r="J129" s="28" t="s">
        <v>43</v>
      </c>
      <c r="K129" s="4" t="s">
        <v>44</v>
      </c>
      <c r="L129" s="5" t="s">
        <v>46</v>
      </c>
      <c r="M129" s="28">
        <v>3</v>
      </c>
      <c r="N129" s="16" t="s">
        <v>3095</v>
      </c>
      <c r="O129" s="16" t="s">
        <v>3096</v>
      </c>
      <c r="P129" s="15">
        <v>3</v>
      </c>
      <c r="Q129" s="15">
        <v>3</v>
      </c>
      <c r="R129" s="22">
        <v>1</v>
      </c>
      <c r="S129" s="22">
        <v>1</v>
      </c>
      <c r="T129" s="16"/>
      <c r="U129" s="16" t="s">
        <v>3097</v>
      </c>
      <c r="V129" s="16" t="s">
        <v>50</v>
      </c>
      <c r="W129" s="4"/>
      <c r="X129" s="232"/>
      <c r="AA129" s="308" t="b">
        <f t="shared" si="1"/>
        <v>0</v>
      </c>
    </row>
    <row r="130" s="24" customFormat="1" ht="24" hidden="1" spans="1:27">
      <c r="A130" s="4">
        <v>128</v>
      </c>
      <c r="B130" s="4" t="s">
        <v>34</v>
      </c>
      <c r="C130" s="28" t="s">
        <v>228</v>
      </c>
      <c r="D130" s="7" t="s">
        <v>276</v>
      </c>
      <c r="E130" s="6" t="s">
        <v>2706</v>
      </c>
      <c r="F130" s="7" t="s">
        <v>2958</v>
      </c>
      <c r="G130" s="8">
        <v>45047</v>
      </c>
      <c r="H130" s="10" t="s">
        <v>304</v>
      </c>
      <c r="I130" s="28" t="s">
        <v>42</v>
      </c>
      <c r="J130" s="28" t="s">
        <v>43</v>
      </c>
      <c r="K130" s="4" t="s">
        <v>44</v>
      </c>
      <c r="L130" s="5" t="s">
        <v>46</v>
      </c>
      <c r="M130" s="28">
        <v>3</v>
      </c>
      <c r="N130" s="16" t="s">
        <v>3060</v>
      </c>
      <c r="O130" s="16" t="s">
        <v>3061</v>
      </c>
      <c r="P130" s="15">
        <v>3</v>
      </c>
      <c r="Q130" s="15">
        <v>3</v>
      </c>
      <c r="R130" s="22">
        <v>1</v>
      </c>
      <c r="S130" s="22">
        <v>1</v>
      </c>
      <c r="T130" s="16"/>
      <c r="U130" s="16" t="s">
        <v>3062</v>
      </c>
      <c r="V130" s="16" t="s">
        <v>50</v>
      </c>
      <c r="W130" s="4"/>
      <c r="X130" s="232"/>
      <c r="AA130" s="308" t="b">
        <f t="shared" si="1"/>
        <v>0</v>
      </c>
    </row>
    <row r="131" s="24" customFormat="1" ht="24" hidden="1" spans="1:27">
      <c r="A131" s="4">
        <v>129</v>
      </c>
      <c r="B131" s="4" t="s">
        <v>34</v>
      </c>
      <c r="C131" s="28" t="s">
        <v>228</v>
      </c>
      <c r="D131" s="7" t="s">
        <v>276</v>
      </c>
      <c r="E131" s="6" t="s">
        <v>2706</v>
      </c>
      <c r="F131" s="7" t="s">
        <v>2958</v>
      </c>
      <c r="G131" s="8">
        <v>45108</v>
      </c>
      <c r="H131" s="10" t="s">
        <v>165</v>
      </c>
      <c r="I131" s="28" t="s">
        <v>42</v>
      </c>
      <c r="J131" s="28" t="s">
        <v>43</v>
      </c>
      <c r="K131" s="4" t="s">
        <v>44</v>
      </c>
      <c r="L131" s="5" t="s">
        <v>46</v>
      </c>
      <c r="M131" s="28">
        <v>3</v>
      </c>
      <c r="N131" s="16" t="s">
        <v>1876</v>
      </c>
      <c r="O131" s="16" t="s">
        <v>3123</v>
      </c>
      <c r="P131" s="15">
        <v>3</v>
      </c>
      <c r="Q131" s="15">
        <v>3</v>
      </c>
      <c r="R131" s="22">
        <v>1</v>
      </c>
      <c r="S131" s="22">
        <v>1</v>
      </c>
      <c r="T131" s="16"/>
      <c r="U131" s="16" t="s">
        <v>3124</v>
      </c>
      <c r="V131" s="16" t="s">
        <v>50</v>
      </c>
      <c r="W131" s="4"/>
      <c r="X131" s="232"/>
      <c r="AA131" s="308" t="b">
        <f t="shared" ref="AA131:AA194" si="2">IF(H131="2023年01月","2023年01月31日",IF(H131="2023年02月","2023年02月28日",IF(H131="2023年3月","2023年3月31日",IF(H131="2023年4月","2023年4月30日",IF(H131="2023年5月","2023年5月31日",IF(H131="2023年6月","2023年6月30日",IF(H131="2023年7月","2023年7月31日",IF(H131="2023年8月","2023年8月31日",IF(H131="2023年9月","2023年9月30日",IF(H131="2023年10月","2023年10月31日",IF(H131="2023年11月","2023年11月30日",IF(H131="2023年12月","2023年12月31日"))))))))))))</f>
        <v>0</v>
      </c>
    </row>
    <row r="132" s="24" customFormat="1" ht="24" hidden="1" spans="1:27">
      <c r="A132" s="4">
        <v>130</v>
      </c>
      <c r="B132" s="4" t="s">
        <v>34</v>
      </c>
      <c r="C132" s="28" t="s">
        <v>228</v>
      </c>
      <c r="D132" s="7" t="s">
        <v>276</v>
      </c>
      <c r="E132" s="6" t="s">
        <v>2706</v>
      </c>
      <c r="F132" s="7" t="s">
        <v>2958</v>
      </c>
      <c r="G132" s="8">
        <v>45170</v>
      </c>
      <c r="H132" s="10" t="s">
        <v>54</v>
      </c>
      <c r="I132" s="28" t="s">
        <v>42</v>
      </c>
      <c r="J132" s="28" t="s">
        <v>43</v>
      </c>
      <c r="K132" s="4" t="s">
        <v>44</v>
      </c>
      <c r="L132" s="5" t="s">
        <v>46</v>
      </c>
      <c r="M132" s="28">
        <v>3</v>
      </c>
      <c r="N132" s="16" t="s">
        <v>3066</v>
      </c>
      <c r="O132" s="16" t="s">
        <v>3067</v>
      </c>
      <c r="P132" s="15">
        <v>3</v>
      </c>
      <c r="Q132" s="15">
        <v>3</v>
      </c>
      <c r="R132" s="22">
        <v>1</v>
      </c>
      <c r="S132" s="22">
        <v>1</v>
      </c>
      <c r="T132" s="16"/>
      <c r="U132" s="16" t="s">
        <v>3068</v>
      </c>
      <c r="V132" s="16" t="s">
        <v>50</v>
      </c>
      <c r="W132" s="4"/>
      <c r="X132" s="232"/>
      <c r="AA132" s="308" t="b">
        <f t="shared" si="2"/>
        <v>0</v>
      </c>
    </row>
    <row r="133" s="24" customFormat="1" ht="24" hidden="1" spans="1:27">
      <c r="A133" s="4">
        <v>131</v>
      </c>
      <c r="B133" s="4" t="s">
        <v>34</v>
      </c>
      <c r="C133" s="28" t="s">
        <v>228</v>
      </c>
      <c r="D133" s="7" t="s">
        <v>3125</v>
      </c>
      <c r="E133" s="6" t="s">
        <v>2706</v>
      </c>
      <c r="F133" s="7" t="s">
        <v>2958</v>
      </c>
      <c r="G133" s="8">
        <v>45047</v>
      </c>
      <c r="H133" s="10" t="s">
        <v>304</v>
      </c>
      <c r="I133" s="28" t="s">
        <v>42</v>
      </c>
      <c r="J133" s="28" t="s">
        <v>43</v>
      </c>
      <c r="K133" s="4" t="s">
        <v>44</v>
      </c>
      <c r="L133" s="5" t="s">
        <v>46</v>
      </c>
      <c r="M133" s="28">
        <v>3</v>
      </c>
      <c r="N133" s="16" t="s">
        <v>3126</v>
      </c>
      <c r="O133" s="16" t="s">
        <v>3127</v>
      </c>
      <c r="P133" s="15">
        <v>3</v>
      </c>
      <c r="Q133" s="15">
        <v>3</v>
      </c>
      <c r="R133" s="22">
        <v>1</v>
      </c>
      <c r="S133" s="22">
        <v>1</v>
      </c>
      <c r="T133" s="16"/>
      <c r="U133" s="16" t="s">
        <v>3128</v>
      </c>
      <c r="V133" s="16" t="s">
        <v>50</v>
      </c>
      <c r="W133" s="4"/>
      <c r="X133" s="232"/>
      <c r="AA133" s="308" t="b">
        <f t="shared" si="2"/>
        <v>0</v>
      </c>
    </row>
    <row r="134" s="24" customFormat="1" ht="24" hidden="1" spans="1:27">
      <c r="A134" s="4">
        <v>132</v>
      </c>
      <c r="B134" s="4" t="s">
        <v>34</v>
      </c>
      <c r="C134" s="28" t="s">
        <v>228</v>
      </c>
      <c r="D134" s="369" t="s">
        <v>3125</v>
      </c>
      <c r="E134" s="370" t="s">
        <v>2706</v>
      </c>
      <c r="F134" s="369" t="s">
        <v>2958</v>
      </c>
      <c r="G134" s="371">
        <v>45108</v>
      </c>
      <c r="H134" s="372" t="s">
        <v>165</v>
      </c>
      <c r="I134" s="28" t="s">
        <v>42</v>
      </c>
      <c r="J134" s="28" t="s">
        <v>43</v>
      </c>
      <c r="K134" s="4" t="s">
        <v>44</v>
      </c>
      <c r="L134" s="5" t="s">
        <v>46</v>
      </c>
      <c r="M134" s="28">
        <v>3</v>
      </c>
      <c r="N134" s="16" t="s">
        <v>3129</v>
      </c>
      <c r="O134" s="16" t="s">
        <v>3130</v>
      </c>
      <c r="P134" s="15">
        <v>3</v>
      </c>
      <c r="Q134" s="15">
        <v>3</v>
      </c>
      <c r="R134" s="22">
        <v>1</v>
      </c>
      <c r="S134" s="22">
        <v>1</v>
      </c>
      <c r="T134" s="16"/>
      <c r="U134" s="16" t="s">
        <v>3131</v>
      </c>
      <c r="V134" s="16" t="s">
        <v>50</v>
      </c>
      <c r="W134" s="4"/>
      <c r="X134" s="232"/>
      <c r="AA134" s="308" t="b">
        <f t="shared" si="2"/>
        <v>0</v>
      </c>
    </row>
    <row r="135" s="24" customFormat="1" ht="12" hidden="1" customHeight="1" spans="1:27">
      <c r="A135" s="4">
        <v>133</v>
      </c>
      <c r="B135" s="4" t="s">
        <v>34</v>
      </c>
      <c r="C135" s="28" t="s">
        <v>228</v>
      </c>
      <c r="D135" s="7" t="s">
        <v>3125</v>
      </c>
      <c r="E135" s="6" t="s">
        <v>2706</v>
      </c>
      <c r="F135" s="7" t="s">
        <v>2958</v>
      </c>
      <c r="G135" s="8">
        <v>45170</v>
      </c>
      <c r="H135" s="10" t="s">
        <v>54</v>
      </c>
      <c r="I135" s="28" t="s">
        <v>42</v>
      </c>
      <c r="J135" s="28" t="s">
        <v>43</v>
      </c>
      <c r="K135" s="4" t="s">
        <v>44</v>
      </c>
      <c r="L135" s="5" t="s">
        <v>46</v>
      </c>
      <c r="M135" s="28">
        <v>3</v>
      </c>
      <c r="N135" s="77">
        <v>45207.375</v>
      </c>
      <c r="O135" s="77">
        <v>45207.4770833333</v>
      </c>
      <c r="P135" s="15">
        <v>3</v>
      </c>
      <c r="Q135" s="15">
        <v>3</v>
      </c>
      <c r="R135" s="22">
        <v>1</v>
      </c>
      <c r="S135" s="22">
        <v>1</v>
      </c>
      <c r="U135" s="16" t="s">
        <v>3132</v>
      </c>
      <c r="V135" s="16" t="s">
        <v>50</v>
      </c>
      <c r="W135" s="4"/>
      <c r="X135" s="232"/>
      <c r="AA135" s="308" t="b">
        <f t="shared" si="2"/>
        <v>0</v>
      </c>
    </row>
    <row r="136" s="24" customFormat="1" ht="12" hidden="1" spans="1:27">
      <c r="A136" s="4">
        <v>134</v>
      </c>
      <c r="B136" s="4" t="s">
        <v>34</v>
      </c>
      <c r="C136" s="49" t="s">
        <v>228</v>
      </c>
      <c r="D136" s="50" t="s">
        <v>3133</v>
      </c>
      <c r="E136" s="6" t="s">
        <v>258</v>
      </c>
      <c r="F136" s="7" t="s">
        <v>2958</v>
      </c>
      <c r="G136" s="8">
        <v>44927</v>
      </c>
      <c r="H136" s="9" t="s">
        <v>2959</v>
      </c>
      <c r="I136" s="28" t="s">
        <v>42</v>
      </c>
      <c r="J136" s="28" t="s">
        <v>43</v>
      </c>
      <c r="K136" s="4" t="s">
        <v>44</v>
      </c>
      <c r="L136" s="5" t="s">
        <v>46</v>
      </c>
      <c r="M136" s="28">
        <v>3</v>
      </c>
      <c r="N136" s="16" t="s">
        <v>3058</v>
      </c>
      <c r="O136" s="16" t="s">
        <v>3134</v>
      </c>
      <c r="P136" s="15">
        <v>3</v>
      </c>
      <c r="Q136" s="15">
        <v>3</v>
      </c>
      <c r="R136" s="22">
        <v>1</v>
      </c>
      <c r="S136" s="22">
        <v>1</v>
      </c>
      <c r="U136" s="16" t="s">
        <v>3021</v>
      </c>
      <c r="V136" s="16" t="s">
        <v>50</v>
      </c>
      <c r="W136" s="4" t="e">
        <v>#REF!</v>
      </c>
      <c r="X136" s="232"/>
      <c r="Y136" s="24" t="s">
        <v>3021</v>
      </c>
      <c r="AA136" s="308" t="b">
        <f t="shared" si="2"/>
        <v>0</v>
      </c>
    </row>
    <row r="137" s="24" customFormat="1" ht="12" hidden="1" spans="1:27">
      <c r="A137" s="4">
        <v>135</v>
      </c>
      <c r="B137" s="4" t="s">
        <v>34</v>
      </c>
      <c r="C137" s="49" t="s">
        <v>228</v>
      </c>
      <c r="D137" s="50" t="s">
        <v>3133</v>
      </c>
      <c r="E137" s="6" t="s">
        <v>258</v>
      </c>
      <c r="F137" s="7" t="s">
        <v>2958</v>
      </c>
      <c r="G137" s="8">
        <v>44986</v>
      </c>
      <c r="H137" s="10" t="s">
        <v>41</v>
      </c>
      <c r="I137" s="28" t="s">
        <v>42</v>
      </c>
      <c r="J137" s="28" t="s">
        <v>43</v>
      </c>
      <c r="K137" s="4" t="s">
        <v>44</v>
      </c>
      <c r="L137" s="5" t="s">
        <v>46</v>
      </c>
      <c r="M137" s="28">
        <v>3</v>
      </c>
      <c r="N137" s="16" t="s">
        <v>3078</v>
      </c>
      <c r="O137" s="16" t="s">
        <v>3079</v>
      </c>
      <c r="P137" s="15">
        <v>3</v>
      </c>
      <c r="Q137" s="15">
        <v>3</v>
      </c>
      <c r="R137" s="22">
        <v>1</v>
      </c>
      <c r="S137" s="22">
        <v>1</v>
      </c>
      <c r="U137" s="16" t="s">
        <v>3080</v>
      </c>
      <c r="V137" s="16" t="s">
        <v>50</v>
      </c>
      <c r="W137" s="4" t="e">
        <v>#REF!</v>
      </c>
      <c r="X137" s="232" t="s">
        <v>2966</v>
      </c>
      <c r="AA137" s="308" t="b">
        <f t="shared" si="2"/>
        <v>0</v>
      </c>
    </row>
    <row r="138" s="24" customFormat="1" ht="12" hidden="1" spans="1:27">
      <c r="A138" s="4">
        <v>136</v>
      </c>
      <c r="B138" s="4" t="s">
        <v>34</v>
      </c>
      <c r="C138" s="49" t="s">
        <v>228</v>
      </c>
      <c r="D138" s="50" t="s">
        <v>3133</v>
      </c>
      <c r="E138" s="6" t="s">
        <v>258</v>
      </c>
      <c r="F138" s="7" t="s">
        <v>2958</v>
      </c>
      <c r="G138" s="8">
        <v>45047</v>
      </c>
      <c r="H138" s="10" t="s">
        <v>304</v>
      </c>
      <c r="I138" s="28" t="s">
        <v>42</v>
      </c>
      <c r="J138" s="28" t="s">
        <v>43</v>
      </c>
      <c r="K138" s="4" t="s">
        <v>44</v>
      </c>
      <c r="L138" s="5" t="s">
        <v>46</v>
      </c>
      <c r="M138" s="28">
        <v>3</v>
      </c>
      <c r="N138" s="16" t="s">
        <v>3009</v>
      </c>
      <c r="O138" s="16" t="s">
        <v>3010</v>
      </c>
      <c r="P138" s="15">
        <v>3</v>
      </c>
      <c r="Q138" s="15">
        <v>3</v>
      </c>
      <c r="R138" s="22">
        <v>1</v>
      </c>
      <c r="S138" s="22">
        <v>1</v>
      </c>
      <c r="U138" s="16" t="s">
        <v>3011</v>
      </c>
      <c r="V138" s="16" t="s">
        <v>50</v>
      </c>
      <c r="W138" s="4"/>
      <c r="X138" s="232"/>
      <c r="AA138" s="308" t="b">
        <f t="shared" si="2"/>
        <v>0</v>
      </c>
    </row>
    <row r="139" s="24" customFormat="1" ht="12" hidden="1" spans="1:27">
      <c r="A139" s="4">
        <v>137</v>
      </c>
      <c r="B139" s="4" t="s">
        <v>34</v>
      </c>
      <c r="C139" s="49" t="s">
        <v>228</v>
      </c>
      <c r="D139" s="50" t="s">
        <v>3133</v>
      </c>
      <c r="E139" s="6" t="s">
        <v>258</v>
      </c>
      <c r="F139" s="7" t="s">
        <v>2958</v>
      </c>
      <c r="G139" s="8">
        <v>45108</v>
      </c>
      <c r="H139" s="10" t="s">
        <v>165</v>
      </c>
      <c r="I139" s="28" t="s">
        <v>42</v>
      </c>
      <c r="J139" s="28" t="s">
        <v>43</v>
      </c>
      <c r="K139" s="4" t="s">
        <v>44</v>
      </c>
      <c r="L139" s="5" t="s">
        <v>46</v>
      </c>
      <c r="M139" s="28">
        <v>3</v>
      </c>
      <c r="N139" s="16" t="s">
        <v>3012</v>
      </c>
      <c r="O139" s="16" t="s">
        <v>3013</v>
      </c>
      <c r="P139" s="15">
        <v>3</v>
      </c>
      <c r="Q139" s="15">
        <v>3</v>
      </c>
      <c r="R139" s="22">
        <v>1</v>
      </c>
      <c r="S139" s="22">
        <v>1</v>
      </c>
      <c r="U139" s="16" t="s">
        <v>3014</v>
      </c>
      <c r="V139" s="16" t="s">
        <v>50</v>
      </c>
      <c r="W139" s="4"/>
      <c r="X139" s="232"/>
      <c r="AA139" s="308" t="b">
        <f t="shared" si="2"/>
        <v>0</v>
      </c>
    </row>
    <row r="140" s="24" customFormat="1" ht="12" hidden="1" spans="1:27">
      <c r="A140" s="4">
        <v>138</v>
      </c>
      <c r="B140" s="4" t="s">
        <v>34</v>
      </c>
      <c r="C140" s="49" t="s">
        <v>228</v>
      </c>
      <c r="D140" s="50" t="s">
        <v>3133</v>
      </c>
      <c r="E140" s="6" t="s">
        <v>258</v>
      </c>
      <c r="F140" s="7" t="s">
        <v>2958</v>
      </c>
      <c r="G140" s="8">
        <v>45170</v>
      </c>
      <c r="H140" s="10" t="s">
        <v>54</v>
      </c>
      <c r="I140" s="28" t="s">
        <v>42</v>
      </c>
      <c r="J140" s="28" t="s">
        <v>43</v>
      </c>
      <c r="K140" s="4" t="s">
        <v>44</v>
      </c>
      <c r="L140" s="5" t="s">
        <v>46</v>
      </c>
      <c r="M140" s="28">
        <v>3</v>
      </c>
      <c r="N140" s="16" t="s">
        <v>3135</v>
      </c>
      <c r="O140" s="16" t="s">
        <v>3136</v>
      </c>
      <c r="P140" s="15">
        <v>3</v>
      </c>
      <c r="Q140" s="15">
        <v>3</v>
      </c>
      <c r="R140" s="22">
        <v>1</v>
      </c>
      <c r="S140" s="22">
        <v>1</v>
      </c>
      <c r="T140" s="16"/>
      <c r="U140" s="16" t="s">
        <v>3137</v>
      </c>
      <c r="V140" s="16" t="s">
        <v>50</v>
      </c>
      <c r="W140" s="4"/>
      <c r="X140" s="232"/>
      <c r="AA140" s="308" t="b">
        <f t="shared" si="2"/>
        <v>0</v>
      </c>
    </row>
    <row r="141" s="24" customFormat="1" ht="12" spans="1:27">
      <c r="A141" s="4">
        <v>139</v>
      </c>
      <c r="B141" s="4" t="s">
        <v>34</v>
      </c>
      <c r="C141" s="49" t="s">
        <v>228</v>
      </c>
      <c r="D141" s="50" t="s">
        <v>3133</v>
      </c>
      <c r="E141" s="6" t="s">
        <v>258</v>
      </c>
      <c r="F141" s="7" t="s">
        <v>2958</v>
      </c>
      <c r="G141" s="8">
        <v>45231</v>
      </c>
      <c r="H141" s="10" t="s">
        <v>632</v>
      </c>
      <c r="I141" s="28" t="s">
        <v>42</v>
      </c>
      <c r="J141" s="28" t="s">
        <v>43</v>
      </c>
      <c r="K141" s="4" t="s">
        <v>44</v>
      </c>
      <c r="L141" s="5" t="s">
        <v>46</v>
      </c>
      <c r="M141" s="28">
        <v>3</v>
      </c>
      <c r="N141" s="16" t="s">
        <v>3138</v>
      </c>
      <c r="O141" s="16" t="s">
        <v>3139</v>
      </c>
      <c r="P141" s="15">
        <v>3</v>
      </c>
      <c r="Q141" s="15">
        <v>3</v>
      </c>
      <c r="R141" s="22">
        <v>1</v>
      </c>
      <c r="S141" s="22">
        <v>1</v>
      </c>
      <c r="T141" s="16"/>
      <c r="U141" s="16" t="s">
        <v>3140</v>
      </c>
      <c r="V141" s="16" t="s">
        <v>50</v>
      </c>
      <c r="W141" s="4"/>
      <c r="X141" s="232"/>
      <c r="AA141" s="308" t="b">
        <f t="shared" si="2"/>
        <v>0</v>
      </c>
    </row>
    <row r="142" s="24" customFormat="1" ht="12" hidden="1" spans="1:27">
      <c r="A142" s="4">
        <v>140</v>
      </c>
      <c r="B142" s="4" t="s">
        <v>34</v>
      </c>
      <c r="C142" s="28" t="s">
        <v>228</v>
      </c>
      <c r="D142" s="7" t="s">
        <v>3141</v>
      </c>
      <c r="E142" s="6" t="s">
        <v>258</v>
      </c>
      <c r="F142" s="7" t="s">
        <v>2958</v>
      </c>
      <c r="G142" s="8">
        <v>44927</v>
      </c>
      <c r="H142" s="9" t="s">
        <v>2959</v>
      </c>
      <c r="I142" s="28" t="s">
        <v>42</v>
      </c>
      <c r="J142" s="28" t="s">
        <v>43</v>
      </c>
      <c r="K142" s="4" t="s">
        <v>44</v>
      </c>
      <c r="L142" s="5" t="s">
        <v>46</v>
      </c>
      <c r="M142" s="28">
        <v>3</v>
      </c>
      <c r="N142" s="16" t="s">
        <v>3058</v>
      </c>
      <c r="O142" s="16" t="s">
        <v>3134</v>
      </c>
      <c r="P142" s="15">
        <v>3</v>
      </c>
      <c r="Q142" s="15">
        <v>3</v>
      </c>
      <c r="R142" s="22">
        <v>1</v>
      </c>
      <c r="S142" s="22">
        <v>1</v>
      </c>
      <c r="U142" s="16" t="s">
        <v>3021</v>
      </c>
      <c r="V142" s="16" t="s">
        <v>50</v>
      </c>
      <c r="W142" s="4" t="e">
        <v>#REF!</v>
      </c>
      <c r="X142" s="232"/>
      <c r="Y142" s="24" t="s">
        <v>3021</v>
      </c>
      <c r="AA142" s="308" t="b">
        <f t="shared" si="2"/>
        <v>0</v>
      </c>
    </row>
    <row r="143" s="24" customFormat="1" ht="12" hidden="1" spans="1:27">
      <c r="A143" s="4">
        <v>141</v>
      </c>
      <c r="B143" s="4" t="s">
        <v>34</v>
      </c>
      <c r="C143" s="28" t="s">
        <v>228</v>
      </c>
      <c r="D143" s="7" t="s">
        <v>3141</v>
      </c>
      <c r="E143" s="6" t="s">
        <v>258</v>
      </c>
      <c r="F143" s="7" t="s">
        <v>2958</v>
      </c>
      <c r="G143" s="8">
        <v>44986</v>
      </c>
      <c r="H143" s="10" t="s">
        <v>41</v>
      </c>
      <c r="I143" s="28" t="s">
        <v>42</v>
      </c>
      <c r="J143" s="28" t="s">
        <v>43</v>
      </c>
      <c r="K143" s="4" t="s">
        <v>44</v>
      </c>
      <c r="L143" s="5" t="s">
        <v>46</v>
      </c>
      <c r="M143" s="28">
        <v>3</v>
      </c>
      <c r="N143" s="16" t="s">
        <v>3078</v>
      </c>
      <c r="O143" s="16" t="s">
        <v>3079</v>
      </c>
      <c r="P143" s="15">
        <v>3</v>
      </c>
      <c r="Q143" s="15">
        <v>3</v>
      </c>
      <c r="R143" s="22">
        <v>1</v>
      </c>
      <c r="S143" s="22">
        <v>1</v>
      </c>
      <c r="U143" s="16" t="s">
        <v>3080</v>
      </c>
      <c r="V143" s="16" t="s">
        <v>50</v>
      </c>
      <c r="W143" s="4" t="e">
        <v>#REF!</v>
      </c>
      <c r="X143" s="232" t="s">
        <v>2966</v>
      </c>
      <c r="AA143" s="308" t="b">
        <f t="shared" si="2"/>
        <v>0</v>
      </c>
    </row>
    <row r="144" s="24" customFormat="1" ht="12" hidden="1" spans="1:27">
      <c r="A144" s="4">
        <v>142</v>
      </c>
      <c r="B144" s="4" t="s">
        <v>34</v>
      </c>
      <c r="C144" s="28" t="s">
        <v>228</v>
      </c>
      <c r="D144" s="7" t="s">
        <v>3141</v>
      </c>
      <c r="E144" s="6" t="s">
        <v>258</v>
      </c>
      <c r="F144" s="7" t="s">
        <v>2958</v>
      </c>
      <c r="G144" s="8">
        <v>45047</v>
      </c>
      <c r="H144" s="10" t="s">
        <v>304</v>
      </c>
      <c r="I144" s="28" t="s">
        <v>42</v>
      </c>
      <c r="J144" s="28" t="s">
        <v>43</v>
      </c>
      <c r="K144" s="4" t="s">
        <v>44</v>
      </c>
      <c r="L144" s="5" t="s">
        <v>46</v>
      </c>
      <c r="M144" s="28">
        <v>3</v>
      </c>
      <c r="N144" s="16" t="s">
        <v>3009</v>
      </c>
      <c r="O144" s="16" t="s">
        <v>3010</v>
      </c>
      <c r="P144" s="15">
        <v>3</v>
      </c>
      <c r="Q144" s="15">
        <v>3</v>
      </c>
      <c r="R144" s="22">
        <v>1</v>
      </c>
      <c r="S144" s="22">
        <v>1</v>
      </c>
      <c r="U144" s="16" t="s">
        <v>3011</v>
      </c>
      <c r="V144" s="16" t="s">
        <v>50</v>
      </c>
      <c r="W144" s="4"/>
      <c r="X144" s="232"/>
      <c r="AA144" s="308" t="b">
        <f t="shared" si="2"/>
        <v>0</v>
      </c>
    </row>
    <row r="145" s="24" customFormat="1" ht="12" hidden="1" spans="1:27">
      <c r="A145" s="4">
        <v>143</v>
      </c>
      <c r="B145" s="4" t="s">
        <v>34</v>
      </c>
      <c r="C145" s="28" t="s">
        <v>228</v>
      </c>
      <c r="D145" s="7" t="s">
        <v>3141</v>
      </c>
      <c r="E145" s="6" t="s">
        <v>258</v>
      </c>
      <c r="F145" s="7" t="s">
        <v>2958</v>
      </c>
      <c r="G145" s="8">
        <v>45108</v>
      </c>
      <c r="H145" s="10" t="s">
        <v>165</v>
      </c>
      <c r="I145" s="28" t="s">
        <v>42</v>
      </c>
      <c r="J145" s="28" t="s">
        <v>43</v>
      </c>
      <c r="K145" s="4" t="s">
        <v>44</v>
      </c>
      <c r="L145" s="5" t="s">
        <v>46</v>
      </c>
      <c r="M145" s="28">
        <v>3</v>
      </c>
      <c r="N145" s="16" t="s">
        <v>3012</v>
      </c>
      <c r="O145" s="16" t="s">
        <v>3013</v>
      </c>
      <c r="P145" s="15">
        <v>3</v>
      </c>
      <c r="Q145" s="15">
        <v>3</v>
      </c>
      <c r="R145" s="22">
        <v>1</v>
      </c>
      <c r="S145" s="22">
        <v>1</v>
      </c>
      <c r="U145" s="16" t="s">
        <v>3014</v>
      </c>
      <c r="V145" s="16" t="s">
        <v>50</v>
      </c>
      <c r="W145" s="4"/>
      <c r="X145" s="232"/>
      <c r="AA145" s="308" t="b">
        <f t="shared" si="2"/>
        <v>0</v>
      </c>
    </row>
    <row r="146" s="24" customFormat="1" ht="12" hidden="1" spans="1:27">
      <c r="A146" s="4">
        <v>144</v>
      </c>
      <c r="B146" s="4" t="s">
        <v>34</v>
      </c>
      <c r="C146" s="28" t="s">
        <v>228</v>
      </c>
      <c r="D146" s="7" t="s">
        <v>3141</v>
      </c>
      <c r="E146" s="6" t="s">
        <v>258</v>
      </c>
      <c r="F146" s="7" t="s">
        <v>2958</v>
      </c>
      <c r="G146" s="8">
        <v>45170</v>
      </c>
      <c r="H146" s="10" t="s">
        <v>54</v>
      </c>
      <c r="I146" s="28" t="s">
        <v>42</v>
      </c>
      <c r="J146" s="28" t="s">
        <v>43</v>
      </c>
      <c r="K146" s="4" t="s">
        <v>44</v>
      </c>
      <c r="L146" s="5" t="s">
        <v>46</v>
      </c>
      <c r="M146" s="28">
        <v>3</v>
      </c>
      <c r="N146" s="16" t="s">
        <v>3135</v>
      </c>
      <c r="O146" s="16" t="s">
        <v>3136</v>
      </c>
      <c r="P146" s="15">
        <v>3</v>
      </c>
      <c r="Q146" s="15">
        <v>3</v>
      </c>
      <c r="R146" s="22">
        <v>1</v>
      </c>
      <c r="S146" s="22">
        <v>1</v>
      </c>
      <c r="T146" s="16"/>
      <c r="U146" s="16" t="s">
        <v>3137</v>
      </c>
      <c r="V146" s="16" t="s">
        <v>50</v>
      </c>
      <c r="W146" s="4"/>
      <c r="X146" s="232"/>
      <c r="AA146" s="308" t="b">
        <f t="shared" si="2"/>
        <v>0</v>
      </c>
    </row>
    <row r="147" s="24" customFormat="1" ht="12" spans="1:27">
      <c r="A147" s="4">
        <v>145</v>
      </c>
      <c r="B147" s="4" t="s">
        <v>34</v>
      </c>
      <c r="C147" s="28" t="s">
        <v>228</v>
      </c>
      <c r="D147" s="7" t="s">
        <v>3141</v>
      </c>
      <c r="E147" s="6" t="s">
        <v>258</v>
      </c>
      <c r="F147" s="7" t="s">
        <v>2958</v>
      </c>
      <c r="G147" s="8">
        <v>45231</v>
      </c>
      <c r="H147" s="10" t="s">
        <v>632</v>
      </c>
      <c r="I147" s="28" t="s">
        <v>42</v>
      </c>
      <c r="J147" s="28" t="s">
        <v>43</v>
      </c>
      <c r="K147" s="4" t="s">
        <v>44</v>
      </c>
      <c r="L147" s="5" t="s">
        <v>46</v>
      </c>
      <c r="M147" s="28">
        <v>3</v>
      </c>
      <c r="N147" s="16" t="s">
        <v>3138</v>
      </c>
      <c r="O147" s="16" t="s">
        <v>3139</v>
      </c>
      <c r="P147" s="15">
        <v>3</v>
      </c>
      <c r="Q147" s="15">
        <v>3</v>
      </c>
      <c r="R147" s="22">
        <v>1</v>
      </c>
      <c r="S147" s="22">
        <v>1</v>
      </c>
      <c r="T147" s="16"/>
      <c r="U147" s="16" t="s">
        <v>3140</v>
      </c>
      <c r="V147" s="16" t="s">
        <v>50</v>
      </c>
      <c r="W147" s="4"/>
      <c r="X147" s="232"/>
      <c r="AA147" s="308" t="b">
        <f t="shared" si="2"/>
        <v>0</v>
      </c>
    </row>
    <row r="148" s="24" customFormat="1" ht="12" hidden="1" spans="1:27">
      <c r="A148" s="4">
        <v>146</v>
      </c>
      <c r="B148" s="4" t="s">
        <v>34</v>
      </c>
      <c r="C148" s="28" t="s">
        <v>228</v>
      </c>
      <c r="D148" s="7" t="s">
        <v>3142</v>
      </c>
      <c r="E148" s="6" t="s">
        <v>108</v>
      </c>
      <c r="F148" s="7" t="s">
        <v>2958</v>
      </c>
      <c r="G148" s="8">
        <v>45107</v>
      </c>
      <c r="H148" s="10" t="s">
        <v>93</v>
      </c>
      <c r="I148" s="28" t="s">
        <v>42</v>
      </c>
      <c r="J148" s="28" t="s">
        <v>43</v>
      </c>
      <c r="K148" s="4" t="s">
        <v>44</v>
      </c>
      <c r="L148" s="5" t="s">
        <v>46</v>
      </c>
      <c r="M148" s="28">
        <v>3</v>
      </c>
      <c r="N148" s="16" t="s">
        <v>3143</v>
      </c>
      <c r="O148" s="16" t="s">
        <v>3144</v>
      </c>
      <c r="P148" s="15">
        <v>3</v>
      </c>
      <c r="Q148" s="15">
        <v>3</v>
      </c>
      <c r="R148" s="22">
        <v>1</v>
      </c>
      <c r="S148" s="22">
        <v>1</v>
      </c>
      <c r="U148" s="16" t="s">
        <v>3145</v>
      </c>
      <c r="V148" s="16" t="s">
        <v>50</v>
      </c>
      <c r="W148" s="4"/>
      <c r="X148" s="181"/>
      <c r="AA148" s="308" t="b">
        <f t="shared" si="2"/>
        <v>0</v>
      </c>
    </row>
    <row r="149" s="24" customFormat="1" ht="12" hidden="1" spans="1:27">
      <c r="A149" s="4">
        <v>147</v>
      </c>
      <c r="B149" s="4" t="s">
        <v>34</v>
      </c>
      <c r="C149" s="28" t="s">
        <v>228</v>
      </c>
      <c r="D149" s="7" t="s">
        <v>3142</v>
      </c>
      <c r="E149" s="6" t="s">
        <v>108</v>
      </c>
      <c r="F149" s="7" t="s">
        <v>2958</v>
      </c>
      <c r="G149" s="8">
        <v>45291</v>
      </c>
      <c r="H149" s="10" t="s">
        <v>1741</v>
      </c>
      <c r="I149" s="28" t="s">
        <v>42</v>
      </c>
      <c r="J149" s="28" t="s">
        <v>43</v>
      </c>
      <c r="K149" s="4" t="s">
        <v>44</v>
      </c>
      <c r="L149" s="5" t="s">
        <v>46</v>
      </c>
      <c r="M149" s="28">
        <v>3</v>
      </c>
      <c r="N149" s="16" t="s">
        <v>3138</v>
      </c>
      <c r="O149" s="16" t="s">
        <v>3139</v>
      </c>
      <c r="P149" s="15">
        <v>3</v>
      </c>
      <c r="Q149" s="15">
        <v>3</v>
      </c>
      <c r="R149" s="22">
        <v>1</v>
      </c>
      <c r="S149" s="22">
        <v>1</v>
      </c>
      <c r="U149" s="16" t="s">
        <v>3044</v>
      </c>
      <c r="V149" s="16" t="s">
        <v>50</v>
      </c>
      <c r="W149" s="4"/>
      <c r="X149" s="181"/>
      <c r="AA149" s="308" t="b">
        <f t="shared" si="2"/>
        <v>0</v>
      </c>
    </row>
    <row r="150" s="24" customFormat="1" ht="12" hidden="1" spans="1:27">
      <c r="A150" s="4">
        <v>148</v>
      </c>
      <c r="B150" s="4" t="s">
        <v>34</v>
      </c>
      <c r="C150" s="28" t="s">
        <v>228</v>
      </c>
      <c r="D150" s="7" t="s">
        <v>2680</v>
      </c>
      <c r="E150" s="6" t="s">
        <v>258</v>
      </c>
      <c r="F150" s="7" t="s">
        <v>2958</v>
      </c>
      <c r="G150" s="8">
        <v>44927</v>
      </c>
      <c r="H150" s="9" t="s">
        <v>2959</v>
      </c>
      <c r="I150" s="28" t="s">
        <v>42</v>
      </c>
      <c r="J150" s="28" t="s">
        <v>43</v>
      </c>
      <c r="K150" s="4" t="s">
        <v>44</v>
      </c>
      <c r="L150" s="5" t="s">
        <v>46</v>
      </c>
      <c r="M150" s="28">
        <v>3</v>
      </c>
      <c r="N150" s="16" t="s">
        <v>3058</v>
      </c>
      <c r="O150" s="16" t="s">
        <v>3134</v>
      </c>
      <c r="P150" s="15">
        <v>3</v>
      </c>
      <c r="Q150" s="15">
        <v>3</v>
      </c>
      <c r="R150" s="22">
        <v>1</v>
      </c>
      <c r="S150" s="22">
        <v>1</v>
      </c>
      <c r="U150" s="16" t="s">
        <v>3021</v>
      </c>
      <c r="V150" s="16" t="s">
        <v>50</v>
      </c>
      <c r="W150" s="4" t="e">
        <v>#REF!</v>
      </c>
      <c r="X150" s="232"/>
      <c r="Y150" s="24" t="s">
        <v>3021</v>
      </c>
      <c r="AA150" s="308" t="b">
        <f t="shared" si="2"/>
        <v>0</v>
      </c>
    </row>
    <row r="151" s="24" customFormat="1" ht="12" hidden="1" spans="1:27">
      <c r="A151" s="4">
        <v>149</v>
      </c>
      <c r="B151" s="4" t="s">
        <v>34</v>
      </c>
      <c r="C151" s="28" t="s">
        <v>228</v>
      </c>
      <c r="D151" s="7" t="s">
        <v>2680</v>
      </c>
      <c r="E151" s="6" t="s">
        <v>258</v>
      </c>
      <c r="F151" s="7" t="s">
        <v>2958</v>
      </c>
      <c r="G151" s="8">
        <v>44986</v>
      </c>
      <c r="H151" s="10" t="s">
        <v>41</v>
      </c>
      <c r="I151" s="28" t="s">
        <v>42</v>
      </c>
      <c r="J151" s="28" t="s">
        <v>43</v>
      </c>
      <c r="K151" s="4" t="s">
        <v>44</v>
      </c>
      <c r="L151" s="5" t="s">
        <v>46</v>
      </c>
      <c r="M151" s="28">
        <v>3</v>
      </c>
      <c r="N151" s="16" t="s">
        <v>1911</v>
      </c>
      <c r="O151" s="16" t="s">
        <v>3146</v>
      </c>
      <c r="P151" s="15">
        <v>3</v>
      </c>
      <c r="Q151" s="15">
        <v>3</v>
      </c>
      <c r="R151" s="22">
        <v>1</v>
      </c>
      <c r="S151" s="22">
        <v>1</v>
      </c>
      <c r="U151" s="16" t="s">
        <v>3147</v>
      </c>
      <c r="V151" s="16" t="s">
        <v>50</v>
      </c>
      <c r="W151" s="4" t="e">
        <v>#REF!</v>
      </c>
      <c r="X151" s="232" t="s">
        <v>2966</v>
      </c>
      <c r="AA151" s="308" t="b">
        <f t="shared" si="2"/>
        <v>0</v>
      </c>
    </row>
    <row r="152" s="24" customFormat="1" ht="12" hidden="1" spans="1:27">
      <c r="A152" s="4">
        <v>150</v>
      </c>
      <c r="B152" s="4" t="s">
        <v>34</v>
      </c>
      <c r="C152" s="28" t="s">
        <v>228</v>
      </c>
      <c r="D152" s="7" t="s">
        <v>2680</v>
      </c>
      <c r="E152" s="6" t="s">
        <v>258</v>
      </c>
      <c r="F152" s="7" t="s">
        <v>2958</v>
      </c>
      <c r="G152" s="8">
        <v>45047</v>
      </c>
      <c r="H152" s="10" t="s">
        <v>304</v>
      </c>
      <c r="I152" s="28" t="s">
        <v>42</v>
      </c>
      <c r="J152" s="28" t="s">
        <v>43</v>
      </c>
      <c r="K152" s="4" t="s">
        <v>44</v>
      </c>
      <c r="L152" s="5" t="s">
        <v>46</v>
      </c>
      <c r="M152" s="28">
        <v>3</v>
      </c>
      <c r="N152" s="16" t="s">
        <v>3009</v>
      </c>
      <c r="O152" s="16" t="s">
        <v>3010</v>
      </c>
      <c r="P152" s="15">
        <v>3</v>
      </c>
      <c r="Q152" s="15">
        <v>3</v>
      </c>
      <c r="R152" s="22">
        <v>1</v>
      </c>
      <c r="S152" s="22">
        <v>1</v>
      </c>
      <c r="U152" s="16" t="s">
        <v>3011</v>
      </c>
      <c r="V152" s="16" t="s">
        <v>50</v>
      </c>
      <c r="W152" s="4"/>
      <c r="X152" s="181"/>
      <c r="AA152" s="308" t="b">
        <f t="shared" si="2"/>
        <v>0</v>
      </c>
    </row>
    <row r="153" s="24" customFormat="1" ht="12" hidden="1" spans="1:27">
      <c r="A153" s="4">
        <v>151</v>
      </c>
      <c r="B153" s="4" t="s">
        <v>34</v>
      </c>
      <c r="C153" s="28" t="s">
        <v>228</v>
      </c>
      <c r="D153" s="7" t="s">
        <v>2680</v>
      </c>
      <c r="E153" s="6" t="s">
        <v>258</v>
      </c>
      <c r="F153" s="7" t="s">
        <v>2958</v>
      </c>
      <c r="G153" s="8">
        <v>45108</v>
      </c>
      <c r="H153" s="10" t="s">
        <v>165</v>
      </c>
      <c r="I153" s="28" t="s">
        <v>42</v>
      </c>
      <c r="J153" s="28" t="s">
        <v>43</v>
      </c>
      <c r="K153" s="4" t="s">
        <v>44</v>
      </c>
      <c r="L153" s="5" t="s">
        <v>46</v>
      </c>
      <c r="M153" s="28">
        <v>3</v>
      </c>
      <c r="N153" s="16" t="s">
        <v>3012</v>
      </c>
      <c r="O153" s="16" t="s">
        <v>3013</v>
      </c>
      <c r="P153" s="15">
        <v>3</v>
      </c>
      <c r="Q153" s="15">
        <v>3</v>
      </c>
      <c r="R153" s="22">
        <v>1</v>
      </c>
      <c r="S153" s="22">
        <v>1</v>
      </c>
      <c r="U153" s="16" t="s">
        <v>3014</v>
      </c>
      <c r="V153" s="16" t="s">
        <v>50</v>
      </c>
      <c r="W153" s="4"/>
      <c r="X153" s="232"/>
      <c r="AA153" s="308" t="b">
        <f t="shared" si="2"/>
        <v>0</v>
      </c>
    </row>
    <row r="154" s="24" customFormat="1" ht="12" hidden="1" spans="1:27">
      <c r="A154" s="4">
        <v>152</v>
      </c>
      <c r="B154" s="4" t="s">
        <v>34</v>
      </c>
      <c r="C154" s="28" t="s">
        <v>228</v>
      </c>
      <c r="D154" s="7" t="s">
        <v>2680</v>
      </c>
      <c r="E154" s="6" t="s">
        <v>258</v>
      </c>
      <c r="F154" s="7" t="s">
        <v>2958</v>
      </c>
      <c r="G154" s="8">
        <v>45170</v>
      </c>
      <c r="H154" s="10" t="s">
        <v>54</v>
      </c>
      <c r="I154" s="28" t="s">
        <v>42</v>
      </c>
      <c r="J154" s="28" t="s">
        <v>43</v>
      </c>
      <c r="K154" s="4" t="s">
        <v>44</v>
      </c>
      <c r="L154" s="5" t="s">
        <v>46</v>
      </c>
      <c r="M154" s="28">
        <v>3</v>
      </c>
      <c r="N154" s="16" t="s">
        <v>3135</v>
      </c>
      <c r="O154" s="16" t="s">
        <v>3136</v>
      </c>
      <c r="P154" s="15">
        <v>3</v>
      </c>
      <c r="Q154" s="15">
        <v>3</v>
      </c>
      <c r="R154" s="22">
        <v>1</v>
      </c>
      <c r="S154" s="22">
        <v>1</v>
      </c>
      <c r="T154" s="16"/>
      <c r="U154" s="16" t="s">
        <v>3137</v>
      </c>
      <c r="V154" s="16" t="s">
        <v>50</v>
      </c>
      <c r="W154" s="4"/>
      <c r="X154" s="181"/>
      <c r="AA154" s="308" t="b">
        <f t="shared" si="2"/>
        <v>0</v>
      </c>
    </row>
    <row r="155" s="24" customFormat="1" ht="12" spans="1:27">
      <c r="A155" s="4">
        <v>153</v>
      </c>
      <c r="B155" s="4" t="s">
        <v>34</v>
      </c>
      <c r="C155" s="28" t="s">
        <v>228</v>
      </c>
      <c r="D155" s="7" t="s">
        <v>2680</v>
      </c>
      <c r="E155" s="6" t="s">
        <v>258</v>
      </c>
      <c r="F155" s="7" t="s">
        <v>2958</v>
      </c>
      <c r="G155" s="8">
        <v>45231</v>
      </c>
      <c r="H155" s="10" t="s">
        <v>632</v>
      </c>
      <c r="I155" s="28" t="s">
        <v>42</v>
      </c>
      <c r="J155" s="28" t="s">
        <v>43</v>
      </c>
      <c r="K155" s="4" t="s">
        <v>44</v>
      </c>
      <c r="L155" s="5" t="s">
        <v>46</v>
      </c>
      <c r="M155" s="28">
        <v>3</v>
      </c>
      <c r="N155" s="16" t="s">
        <v>3138</v>
      </c>
      <c r="O155" s="16" t="s">
        <v>3139</v>
      </c>
      <c r="P155" s="15">
        <v>3</v>
      </c>
      <c r="Q155" s="15">
        <v>3</v>
      </c>
      <c r="R155" s="22">
        <v>1</v>
      </c>
      <c r="S155" s="22">
        <v>1</v>
      </c>
      <c r="T155" s="16"/>
      <c r="U155" s="16" t="s">
        <v>3140</v>
      </c>
      <c r="V155" s="16" t="s">
        <v>50</v>
      </c>
      <c r="W155" s="4"/>
      <c r="X155" s="181"/>
      <c r="AA155" s="308" t="b">
        <f t="shared" si="2"/>
        <v>0</v>
      </c>
    </row>
    <row r="156" s="24" customFormat="1" ht="12" hidden="1" spans="1:27">
      <c r="A156" s="4">
        <v>154</v>
      </c>
      <c r="B156" s="4" t="s">
        <v>34</v>
      </c>
      <c r="C156" s="51" t="s">
        <v>82</v>
      </c>
      <c r="D156" s="7" t="s">
        <v>2686</v>
      </c>
      <c r="E156" s="6" t="s">
        <v>258</v>
      </c>
      <c r="F156" s="7" t="s">
        <v>2958</v>
      </c>
      <c r="G156" s="8">
        <v>44927</v>
      </c>
      <c r="H156" s="9" t="s">
        <v>2959</v>
      </c>
      <c r="I156" s="28" t="s">
        <v>42</v>
      </c>
      <c r="J156" s="28" t="s">
        <v>43</v>
      </c>
      <c r="K156" s="4" t="s">
        <v>44</v>
      </c>
      <c r="L156" s="5" t="s">
        <v>46</v>
      </c>
      <c r="M156" s="28">
        <v>3</v>
      </c>
      <c r="N156" s="16" t="s">
        <v>3058</v>
      </c>
      <c r="O156" s="16" t="s">
        <v>3134</v>
      </c>
      <c r="P156" s="15">
        <v>3</v>
      </c>
      <c r="Q156" s="15">
        <v>3</v>
      </c>
      <c r="R156" s="22">
        <v>1</v>
      </c>
      <c r="S156" s="22">
        <v>1</v>
      </c>
      <c r="U156" s="16" t="s">
        <v>3021</v>
      </c>
      <c r="V156" s="16" t="s">
        <v>50</v>
      </c>
      <c r="W156" s="4" t="e">
        <v>#REF!</v>
      </c>
      <c r="X156" s="232"/>
      <c r="Y156" s="24" t="s">
        <v>3021</v>
      </c>
      <c r="AA156" s="308" t="b">
        <f t="shared" si="2"/>
        <v>0</v>
      </c>
    </row>
    <row r="157" s="24" customFormat="1" ht="12" hidden="1" spans="1:27">
      <c r="A157" s="4">
        <v>155</v>
      </c>
      <c r="B157" s="4" t="s">
        <v>34</v>
      </c>
      <c r="C157" s="51" t="s">
        <v>82</v>
      </c>
      <c r="D157" s="7" t="s">
        <v>2686</v>
      </c>
      <c r="E157" s="6" t="s">
        <v>258</v>
      </c>
      <c r="F157" s="7" t="s">
        <v>2958</v>
      </c>
      <c r="G157" s="8">
        <v>44986</v>
      </c>
      <c r="H157" s="10" t="s">
        <v>41</v>
      </c>
      <c r="I157" s="28" t="s">
        <v>42</v>
      </c>
      <c r="J157" s="28" t="s">
        <v>43</v>
      </c>
      <c r="K157" s="4" t="s">
        <v>44</v>
      </c>
      <c r="L157" s="5" t="s">
        <v>46</v>
      </c>
      <c r="M157" s="28">
        <v>3</v>
      </c>
      <c r="N157" s="16" t="s">
        <v>3143</v>
      </c>
      <c r="O157" s="16" t="s">
        <v>3144</v>
      </c>
      <c r="P157" s="15">
        <v>3</v>
      </c>
      <c r="Q157" s="15">
        <v>3</v>
      </c>
      <c r="R157" s="22">
        <v>1</v>
      </c>
      <c r="S157" s="22">
        <v>1</v>
      </c>
      <c r="U157" s="16" t="s">
        <v>3145</v>
      </c>
      <c r="V157" s="16" t="s">
        <v>50</v>
      </c>
      <c r="W157" s="4" t="e">
        <v>#REF!</v>
      </c>
      <c r="X157" s="232" t="s">
        <v>2966</v>
      </c>
      <c r="AA157" s="308" t="b">
        <f t="shared" si="2"/>
        <v>0</v>
      </c>
    </row>
    <row r="158" s="24" customFormat="1" ht="12" hidden="1" spans="1:27">
      <c r="A158" s="4">
        <v>156</v>
      </c>
      <c r="B158" s="4" t="s">
        <v>34</v>
      </c>
      <c r="C158" s="51" t="s">
        <v>82</v>
      </c>
      <c r="D158" s="7" t="s">
        <v>2686</v>
      </c>
      <c r="E158" s="6" t="s">
        <v>258</v>
      </c>
      <c r="F158" s="7" t="s">
        <v>2958</v>
      </c>
      <c r="G158" s="8">
        <v>45047</v>
      </c>
      <c r="H158" s="10" t="s">
        <v>304</v>
      </c>
      <c r="I158" s="28" t="s">
        <v>42</v>
      </c>
      <c r="J158" s="28" t="s">
        <v>43</v>
      </c>
      <c r="K158" s="4" t="s">
        <v>44</v>
      </c>
      <c r="L158" s="5" t="s">
        <v>46</v>
      </c>
      <c r="M158" s="28">
        <v>3</v>
      </c>
      <c r="N158" s="16" t="s">
        <v>3025</v>
      </c>
      <c r="O158" s="16" t="s">
        <v>3026</v>
      </c>
      <c r="P158" s="15">
        <v>3</v>
      </c>
      <c r="Q158" s="15">
        <v>3</v>
      </c>
      <c r="R158" s="22">
        <v>1</v>
      </c>
      <c r="S158" s="22">
        <v>1</v>
      </c>
      <c r="U158" s="16" t="s">
        <v>3027</v>
      </c>
      <c r="V158" s="16" t="s">
        <v>50</v>
      </c>
      <c r="W158" s="4"/>
      <c r="X158" s="181"/>
      <c r="AA158" s="308" t="b">
        <f t="shared" si="2"/>
        <v>0</v>
      </c>
    </row>
    <row r="159" s="24" customFormat="1" ht="12" hidden="1" spans="1:27">
      <c r="A159" s="4">
        <v>157</v>
      </c>
      <c r="B159" s="4" t="s">
        <v>34</v>
      </c>
      <c r="C159" s="51" t="s">
        <v>82</v>
      </c>
      <c r="D159" s="7" t="s">
        <v>2686</v>
      </c>
      <c r="E159" s="6" t="s">
        <v>258</v>
      </c>
      <c r="F159" s="7" t="s">
        <v>2958</v>
      </c>
      <c r="G159" s="8">
        <v>45108</v>
      </c>
      <c r="H159" s="10" t="s">
        <v>165</v>
      </c>
      <c r="I159" s="28" t="s">
        <v>42</v>
      </c>
      <c r="J159" s="28" t="s">
        <v>43</v>
      </c>
      <c r="K159" s="4" t="s">
        <v>44</v>
      </c>
      <c r="L159" s="5" t="s">
        <v>46</v>
      </c>
      <c r="M159" s="28">
        <v>3</v>
      </c>
      <c r="N159" s="16" t="s">
        <v>3042</v>
      </c>
      <c r="O159" s="16" t="s">
        <v>3043</v>
      </c>
      <c r="P159" s="15">
        <v>3</v>
      </c>
      <c r="Q159" s="15">
        <v>3</v>
      </c>
      <c r="R159" s="22">
        <v>1</v>
      </c>
      <c r="S159" s="22">
        <v>1</v>
      </c>
      <c r="U159" s="16" t="s">
        <v>3044</v>
      </c>
      <c r="V159" s="16" t="s">
        <v>50</v>
      </c>
      <c r="W159" s="4"/>
      <c r="X159" s="232"/>
      <c r="AA159" s="308" t="b">
        <f t="shared" si="2"/>
        <v>0</v>
      </c>
    </row>
    <row r="160" s="24" customFormat="1" ht="12" hidden="1" spans="1:27">
      <c r="A160" s="4">
        <v>158</v>
      </c>
      <c r="B160" s="4" t="s">
        <v>34</v>
      </c>
      <c r="C160" s="51" t="s">
        <v>82</v>
      </c>
      <c r="D160" s="7" t="s">
        <v>2686</v>
      </c>
      <c r="E160" s="6" t="s">
        <v>258</v>
      </c>
      <c r="F160" s="7" t="s">
        <v>2958</v>
      </c>
      <c r="G160" s="8">
        <v>45170</v>
      </c>
      <c r="H160" s="10" t="s">
        <v>54</v>
      </c>
      <c r="I160" s="28" t="s">
        <v>42</v>
      </c>
      <c r="J160" s="28" t="s">
        <v>43</v>
      </c>
      <c r="K160" s="4" t="s">
        <v>44</v>
      </c>
      <c r="L160" s="5" t="s">
        <v>46</v>
      </c>
      <c r="M160" s="28">
        <v>3</v>
      </c>
      <c r="N160" s="16" t="s">
        <v>3135</v>
      </c>
      <c r="O160" s="16" t="s">
        <v>3136</v>
      </c>
      <c r="P160" s="15">
        <v>3</v>
      </c>
      <c r="Q160" s="15">
        <v>3</v>
      </c>
      <c r="R160" s="22">
        <v>1</v>
      </c>
      <c r="S160" s="22">
        <v>1</v>
      </c>
      <c r="T160" s="16"/>
      <c r="U160" s="16" t="s">
        <v>3137</v>
      </c>
      <c r="V160" s="16" t="s">
        <v>50</v>
      </c>
      <c r="W160" s="4"/>
      <c r="X160" s="232"/>
      <c r="AA160" s="308" t="b">
        <f t="shared" si="2"/>
        <v>0</v>
      </c>
    </row>
    <row r="161" s="24" customFormat="1" ht="12" spans="1:27">
      <c r="A161" s="4">
        <v>159</v>
      </c>
      <c r="B161" s="4" t="s">
        <v>34</v>
      </c>
      <c r="C161" s="51" t="s">
        <v>82</v>
      </c>
      <c r="D161" s="7" t="s">
        <v>2686</v>
      </c>
      <c r="E161" s="6" t="s">
        <v>258</v>
      </c>
      <c r="F161" s="7" t="s">
        <v>2958</v>
      </c>
      <c r="G161" s="8">
        <v>45231</v>
      </c>
      <c r="H161" s="10" t="s">
        <v>632</v>
      </c>
      <c r="I161" s="28" t="s">
        <v>42</v>
      </c>
      <c r="J161" s="28" t="s">
        <v>43</v>
      </c>
      <c r="K161" s="4" t="s">
        <v>44</v>
      </c>
      <c r="L161" s="5" t="s">
        <v>46</v>
      </c>
      <c r="M161" s="28">
        <v>3</v>
      </c>
      <c r="N161" s="16" t="s">
        <v>3138</v>
      </c>
      <c r="O161" s="16" t="s">
        <v>3139</v>
      </c>
      <c r="P161" s="15">
        <v>3</v>
      </c>
      <c r="Q161" s="15">
        <v>3</v>
      </c>
      <c r="R161" s="22">
        <v>1</v>
      </c>
      <c r="S161" s="22">
        <v>1</v>
      </c>
      <c r="T161" s="16"/>
      <c r="U161" s="16" t="s">
        <v>3140</v>
      </c>
      <c r="V161" s="16" t="s">
        <v>50</v>
      </c>
      <c r="W161" s="4"/>
      <c r="X161" s="232"/>
      <c r="AA161" s="308" t="b">
        <f t="shared" si="2"/>
        <v>0</v>
      </c>
    </row>
    <row r="162" s="24" customFormat="1" ht="12" hidden="1" spans="1:27">
      <c r="A162" s="4">
        <v>160</v>
      </c>
      <c r="B162" s="4" t="s">
        <v>34</v>
      </c>
      <c r="C162" s="28" t="s">
        <v>228</v>
      </c>
      <c r="D162" s="7" t="s">
        <v>3148</v>
      </c>
      <c r="E162" s="6" t="s">
        <v>258</v>
      </c>
      <c r="F162" s="7" t="s">
        <v>2958</v>
      </c>
      <c r="G162" s="8">
        <v>44927</v>
      </c>
      <c r="H162" s="9" t="s">
        <v>2959</v>
      </c>
      <c r="I162" s="28" t="s">
        <v>42</v>
      </c>
      <c r="J162" s="28" t="s">
        <v>43</v>
      </c>
      <c r="K162" s="4" t="s">
        <v>44</v>
      </c>
      <c r="L162" s="5" t="s">
        <v>46</v>
      </c>
      <c r="M162" s="28">
        <v>3</v>
      </c>
      <c r="N162" s="16" t="s">
        <v>3058</v>
      </c>
      <c r="O162" s="16" t="s">
        <v>3134</v>
      </c>
      <c r="P162" s="15">
        <v>3</v>
      </c>
      <c r="Q162" s="15">
        <v>3</v>
      </c>
      <c r="R162" s="22">
        <v>1</v>
      </c>
      <c r="S162" s="22">
        <v>1</v>
      </c>
      <c r="U162" s="16" t="s">
        <v>3021</v>
      </c>
      <c r="V162" s="16" t="s">
        <v>50</v>
      </c>
      <c r="W162" s="4" t="e">
        <v>#REF!</v>
      </c>
      <c r="X162" s="232"/>
      <c r="Y162" s="24" t="s">
        <v>3021</v>
      </c>
      <c r="AA162" s="308" t="b">
        <f t="shared" si="2"/>
        <v>0</v>
      </c>
    </row>
    <row r="163" s="24" customFormat="1" ht="12" hidden="1" spans="1:27">
      <c r="A163" s="4">
        <v>161</v>
      </c>
      <c r="B163" s="4" t="s">
        <v>34</v>
      </c>
      <c r="C163" s="28" t="s">
        <v>228</v>
      </c>
      <c r="D163" s="7" t="s">
        <v>3148</v>
      </c>
      <c r="E163" s="6" t="s">
        <v>258</v>
      </c>
      <c r="F163" s="7" t="s">
        <v>2958</v>
      </c>
      <c r="G163" s="8">
        <v>44986</v>
      </c>
      <c r="H163" s="10" t="s">
        <v>41</v>
      </c>
      <c r="I163" s="28" t="s">
        <v>42</v>
      </c>
      <c r="J163" s="28" t="s">
        <v>43</v>
      </c>
      <c r="K163" s="4" t="s">
        <v>44</v>
      </c>
      <c r="L163" s="5" t="s">
        <v>46</v>
      </c>
      <c r="M163" s="28">
        <v>3</v>
      </c>
      <c r="N163" s="16" t="s">
        <v>3143</v>
      </c>
      <c r="O163" s="16" t="s">
        <v>3144</v>
      </c>
      <c r="P163" s="15">
        <v>3</v>
      </c>
      <c r="Q163" s="15">
        <v>3</v>
      </c>
      <c r="R163" s="22">
        <v>1</v>
      </c>
      <c r="S163" s="22">
        <v>1</v>
      </c>
      <c r="U163" s="16" t="s">
        <v>3145</v>
      </c>
      <c r="V163" s="16" t="s">
        <v>50</v>
      </c>
      <c r="W163" s="4" t="e">
        <v>#REF!</v>
      </c>
      <c r="X163" s="232"/>
      <c r="AA163" s="308" t="b">
        <f t="shared" si="2"/>
        <v>0</v>
      </c>
    </row>
    <row r="164" s="24" customFormat="1" ht="12" hidden="1" spans="1:27">
      <c r="A164" s="4">
        <v>162</v>
      </c>
      <c r="B164" s="4" t="s">
        <v>34</v>
      </c>
      <c r="C164" s="28" t="s">
        <v>228</v>
      </c>
      <c r="D164" s="7" t="s">
        <v>3148</v>
      </c>
      <c r="E164" s="6" t="s">
        <v>258</v>
      </c>
      <c r="F164" s="7" t="s">
        <v>2958</v>
      </c>
      <c r="G164" s="8">
        <v>45047</v>
      </c>
      <c r="H164" s="10" t="s">
        <v>304</v>
      </c>
      <c r="I164" s="28" t="s">
        <v>42</v>
      </c>
      <c r="J164" s="28" t="s">
        <v>43</v>
      </c>
      <c r="K164" s="4" t="s">
        <v>44</v>
      </c>
      <c r="L164" s="5" t="s">
        <v>46</v>
      </c>
      <c r="M164" s="28">
        <v>3</v>
      </c>
      <c r="N164" s="16" t="s">
        <v>3025</v>
      </c>
      <c r="O164" s="16" t="s">
        <v>3026</v>
      </c>
      <c r="P164" s="15">
        <v>3</v>
      </c>
      <c r="Q164" s="15">
        <v>3</v>
      </c>
      <c r="R164" s="22">
        <v>1</v>
      </c>
      <c r="S164" s="22">
        <v>1</v>
      </c>
      <c r="U164" s="16" t="s">
        <v>3027</v>
      </c>
      <c r="V164" s="16" t="s">
        <v>50</v>
      </c>
      <c r="W164" s="4"/>
      <c r="X164" s="232"/>
      <c r="AA164" s="308" t="b">
        <f t="shared" si="2"/>
        <v>0</v>
      </c>
    </row>
    <row r="165" s="24" customFormat="1" ht="12" hidden="1" spans="1:27">
      <c r="A165" s="4">
        <v>163</v>
      </c>
      <c r="B165" s="4" t="s">
        <v>34</v>
      </c>
      <c r="C165" s="28" t="s">
        <v>228</v>
      </c>
      <c r="D165" s="7" t="s">
        <v>3148</v>
      </c>
      <c r="E165" s="6" t="s">
        <v>258</v>
      </c>
      <c r="F165" s="7" t="s">
        <v>2958</v>
      </c>
      <c r="G165" s="8">
        <v>45108</v>
      </c>
      <c r="H165" s="10" t="s">
        <v>165</v>
      </c>
      <c r="I165" s="28" t="s">
        <v>42</v>
      </c>
      <c r="J165" s="28" t="s">
        <v>43</v>
      </c>
      <c r="K165" s="4" t="s">
        <v>44</v>
      </c>
      <c r="L165" s="5" t="s">
        <v>46</v>
      </c>
      <c r="M165" s="28">
        <v>3</v>
      </c>
      <c r="N165" s="16" t="s">
        <v>3042</v>
      </c>
      <c r="O165" s="16" t="s">
        <v>3043</v>
      </c>
      <c r="P165" s="15">
        <v>3</v>
      </c>
      <c r="Q165" s="15">
        <v>3</v>
      </c>
      <c r="R165" s="22">
        <v>1</v>
      </c>
      <c r="S165" s="22">
        <v>1</v>
      </c>
      <c r="U165" s="16" t="s">
        <v>3044</v>
      </c>
      <c r="V165" s="16" t="s">
        <v>50</v>
      </c>
      <c r="W165" s="4"/>
      <c r="X165" s="232"/>
      <c r="AA165" s="308" t="b">
        <f t="shared" si="2"/>
        <v>0</v>
      </c>
    </row>
    <row r="166" s="24" customFormat="1" ht="12" hidden="1" spans="1:27">
      <c r="A166" s="4">
        <v>164</v>
      </c>
      <c r="B166" s="4" t="s">
        <v>34</v>
      </c>
      <c r="C166" s="28" t="s">
        <v>228</v>
      </c>
      <c r="D166" s="7" t="s">
        <v>3148</v>
      </c>
      <c r="E166" s="6" t="s">
        <v>258</v>
      </c>
      <c r="F166" s="7" t="s">
        <v>2958</v>
      </c>
      <c r="G166" s="8">
        <v>45170</v>
      </c>
      <c r="H166" s="10" t="s">
        <v>54</v>
      </c>
      <c r="I166" s="28" t="s">
        <v>42</v>
      </c>
      <c r="J166" s="28" t="s">
        <v>43</v>
      </c>
      <c r="K166" s="4" t="s">
        <v>44</v>
      </c>
      <c r="L166" s="5" t="s">
        <v>46</v>
      </c>
      <c r="M166" s="28">
        <v>3</v>
      </c>
      <c r="N166" s="16" t="s">
        <v>3135</v>
      </c>
      <c r="O166" s="16" t="s">
        <v>3136</v>
      </c>
      <c r="P166" s="15">
        <v>3</v>
      </c>
      <c r="Q166" s="15">
        <v>3</v>
      </c>
      <c r="R166" s="22">
        <v>1</v>
      </c>
      <c r="S166" s="22">
        <v>1</v>
      </c>
      <c r="T166" s="16"/>
      <c r="U166" s="16" t="s">
        <v>3137</v>
      </c>
      <c r="V166" s="16" t="s">
        <v>50</v>
      </c>
      <c r="W166" s="4"/>
      <c r="X166" s="232"/>
      <c r="AA166" s="308" t="b">
        <f t="shared" si="2"/>
        <v>0</v>
      </c>
    </row>
    <row r="167" s="24" customFormat="1" ht="12" spans="1:27">
      <c r="A167" s="4">
        <v>165</v>
      </c>
      <c r="B167" s="4" t="s">
        <v>34</v>
      </c>
      <c r="C167" s="28" t="s">
        <v>228</v>
      </c>
      <c r="D167" s="7" t="s">
        <v>3148</v>
      </c>
      <c r="E167" s="6" t="s">
        <v>258</v>
      </c>
      <c r="F167" s="7" t="s">
        <v>2958</v>
      </c>
      <c r="G167" s="8">
        <v>45231</v>
      </c>
      <c r="H167" s="10" t="s">
        <v>632</v>
      </c>
      <c r="I167" s="28" t="s">
        <v>42</v>
      </c>
      <c r="J167" s="28" t="s">
        <v>43</v>
      </c>
      <c r="K167" s="4" t="s">
        <v>44</v>
      </c>
      <c r="L167" s="5" t="s">
        <v>46</v>
      </c>
      <c r="M167" s="28">
        <v>3</v>
      </c>
      <c r="N167" s="16" t="s">
        <v>3138</v>
      </c>
      <c r="O167" s="16" t="s">
        <v>3139</v>
      </c>
      <c r="P167" s="15">
        <v>3</v>
      </c>
      <c r="Q167" s="15">
        <v>3</v>
      </c>
      <c r="R167" s="22">
        <v>1</v>
      </c>
      <c r="S167" s="22">
        <v>1</v>
      </c>
      <c r="T167" s="16"/>
      <c r="U167" s="16" t="s">
        <v>3140</v>
      </c>
      <c r="V167" s="16" t="s">
        <v>50</v>
      </c>
      <c r="W167" s="4"/>
      <c r="X167" s="232"/>
      <c r="AA167" s="308" t="b">
        <f t="shared" si="2"/>
        <v>0</v>
      </c>
    </row>
    <row r="168" s="24" customFormat="1" ht="12" hidden="1" spans="1:27">
      <c r="A168" s="4">
        <v>166</v>
      </c>
      <c r="B168" s="4" t="s">
        <v>34</v>
      </c>
      <c r="C168" s="51" t="s">
        <v>82</v>
      </c>
      <c r="D168" s="7" t="s">
        <v>2692</v>
      </c>
      <c r="E168" s="6" t="s">
        <v>258</v>
      </c>
      <c r="F168" s="7" t="s">
        <v>2958</v>
      </c>
      <c r="G168" s="8">
        <v>44927</v>
      </c>
      <c r="H168" s="9" t="s">
        <v>2959</v>
      </c>
      <c r="I168" s="28" t="s">
        <v>42</v>
      </c>
      <c r="J168" s="28" t="s">
        <v>43</v>
      </c>
      <c r="K168" s="4" t="s">
        <v>44</v>
      </c>
      <c r="L168" s="5" t="s">
        <v>46</v>
      </c>
      <c r="M168" s="28">
        <v>3</v>
      </c>
      <c r="N168" s="16" t="s">
        <v>3058</v>
      </c>
      <c r="O168" s="16" t="s">
        <v>3134</v>
      </c>
      <c r="P168" s="15">
        <v>3</v>
      </c>
      <c r="Q168" s="15">
        <v>3</v>
      </c>
      <c r="R168" s="22">
        <v>1</v>
      </c>
      <c r="S168" s="22">
        <v>1</v>
      </c>
      <c r="U168" s="16" t="s">
        <v>3021</v>
      </c>
      <c r="V168" s="16" t="s">
        <v>50</v>
      </c>
      <c r="W168" s="4" t="e">
        <v>#REF!</v>
      </c>
      <c r="X168" s="232"/>
      <c r="Y168" s="24" t="s">
        <v>3021</v>
      </c>
      <c r="AA168" s="308" t="b">
        <f t="shared" si="2"/>
        <v>0</v>
      </c>
    </row>
    <row r="169" s="24" customFormat="1" ht="12" hidden="1" spans="1:27">
      <c r="A169" s="4">
        <v>167</v>
      </c>
      <c r="B169" s="4" t="s">
        <v>34</v>
      </c>
      <c r="C169" s="51" t="s">
        <v>82</v>
      </c>
      <c r="D169" s="7" t="s">
        <v>2692</v>
      </c>
      <c r="E169" s="6" t="s">
        <v>258</v>
      </c>
      <c r="F169" s="7" t="s">
        <v>2958</v>
      </c>
      <c r="G169" s="8">
        <v>44986</v>
      </c>
      <c r="H169" s="10" t="s">
        <v>41</v>
      </c>
      <c r="I169" s="28" t="s">
        <v>42</v>
      </c>
      <c r="J169" s="28" t="s">
        <v>43</v>
      </c>
      <c r="K169" s="4" t="s">
        <v>44</v>
      </c>
      <c r="L169" s="5" t="s">
        <v>46</v>
      </c>
      <c r="M169" s="28">
        <v>3</v>
      </c>
      <c r="N169" s="16" t="s">
        <v>3143</v>
      </c>
      <c r="O169" s="16" t="s">
        <v>3144</v>
      </c>
      <c r="P169" s="15">
        <v>3</v>
      </c>
      <c r="Q169" s="15">
        <v>3</v>
      </c>
      <c r="R169" s="22">
        <v>1</v>
      </c>
      <c r="S169" s="22">
        <v>1</v>
      </c>
      <c r="U169" s="16" t="s">
        <v>3145</v>
      </c>
      <c r="V169" s="16" t="s">
        <v>50</v>
      </c>
      <c r="W169" s="4" t="e">
        <v>#REF!</v>
      </c>
      <c r="X169" s="232" t="s">
        <v>2966</v>
      </c>
      <c r="AA169" s="308" t="b">
        <f t="shared" si="2"/>
        <v>0</v>
      </c>
    </row>
    <row r="170" s="24" customFormat="1" ht="12" hidden="1" spans="1:27">
      <c r="A170" s="4">
        <v>168</v>
      </c>
      <c r="B170" s="4" t="s">
        <v>34</v>
      </c>
      <c r="C170" s="51" t="s">
        <v>82</v>
      </c>
      <c r="D170" s="7" t="s">
        <v>2692</v>
      </c>
      <c r="E170" s="6" t="s">
        <v>258</v>
      </c>
      <c r="F170" s="7" t="s">
        <v>2958</v>
      </c>
      <c r="G170" s="8">
        <v>45047</v>
      </c>
      <c r="H170" s="10" t="s">
        <v>304</v>
      </c>
      <c r="I170" s="28" t="s">
        <v>42</v>
      </c>
      <c r="J170" s="28" t="s">
        <v>43</v>
      </c>
      <c r="K170" s="4" t="s">
        <v>44</v>
      </c>
      <c r="L170" s="5" t="s">
        <v>46</v>
      </c>
      <c r="M170" s="28">
        <v>3</v>
      </c>
      <c r="N170" s="16" t="s">
        <v>3025</v>
      </c>
      <c r="O170" s="16" t="s">
        <v>3026</v>
      </c>
      <c r="P170" s="15">
        <v>3</v>
      </c>
      <c r="Q170" s="15">
        <v>3</v>
      </c>
      <c r="R170" s="22">
        <v>1</v>
      </c>
      <c r="S170" s="22">
        <v>1</v>
      </c>
      <c r="U170" s="16" t="s">
        <v>3027</v>
      </c>
      <c r="V170" s="16" t="s">
        <v>50</v>
      </c>
      <c r="W170" s="4"/>
      <c r="X170" s="232"/>
      <c r="AA170" s="308" t="b">
        <f t="shared" si="2"/>
        <v>0</v>
      </c>
    </row>
    <row r="171" s="24" customFormat="1" ht="12" hidden="1" spans="1:27">
      <c r="A171" s="4">
        <v>169</v>
      </c>
      <c r="B171" s="4" t="s">
        <v>34</v>
      </c>
      <c r="C171" s="51" t="s">
        <v>82</v>
      </c>
      <c r="D171" s="7" t="s">
        <v>2692</v>
      </c>
      <c r="E171" s="6" t="s">
        <v>258</v>
      </c>
      <c r="F171" s="7" t="s">
        <v>2958</v>
      </c>
      <c r="G171" s="8">
        <v>45108</v>
      </c>
      <c r="H171" s="10" t="s">
        <v>165</v>
      </c>
      <c r="I171" s="28" t="s">
        <v>42</v>
      </c>
      <c r="J171" s="28" t="s">
        <v>43</v>
      </c>
      <c r="K171" s="4" t="s">
        <v>44</v>
      </c>
      <c r="L171" s="5" t="s">
        <v>46</v>
      </c>
      <c r="M171" s="28">
        <v>3</v>
      </c>
      <c r="N171" s="16" t="s">
        <v>3042</v>
      </c>
      <c r="O171" s="16" t="s">
        <v>3043</v>
      </c>
      <c r="P171" s="15">
        <v>3</v>
      </c>
      <c r="Q171" s="15">
        <v>3</v>
      </c>
      <c r="R171" s="22">
        <v>1</v>
      </c>
      <c r="S171" s="22">
        <v>1</v>
      </c>
      <c r="U171" s="16" t="s">
        <v>3044</v>
      </c>
      <c r="V171" s="16" t="s">
        <v>50</v>
      </c>
      <c r="W171" s="4"/>
      <c r="X171" s="232"/>
      <c r="AA171" s="308" t="b">
        <f t="shared" si="2"/>
        <v>0</v>
      </c>
    </row>
    <row r="172" s="24" customFormat="1" ht="12" hidden="1" spans="1:27">
      <c r="A172" s="4">
        <v>170</v>
      </c>
      <c r="B172" s="4" t="s">
        <v>34</v>
      </c>
      <c r="C172" s="51" t="s">
        <v>82</v>
      </c>
      <c r="D172" s="7" t="s">
        <v>2692</v>
      </c>
      <c r="E172" s="6" t="s">
        <v>258</v>
      </c>
      <c r="F172" s="7" t="s">
        <v>2958</v>
      </c>
      <c r="G172" s="8">
        <v>45170</v>
      </c>
      <c r="H172" s="10" t="s">
        <v>54</v>
      </c>
      <c r="I172" s="28" t="s">
        <v>42</v>
      </c>
      <c r="J172" s="28" t="s">
        <v>43</v>
      </c>
      <c r="K172" s="4" t="s">
        <v>44</v>
      </c>
      <c r="L172" s="5" t="s">
        <v>46</v>
      </c>
      <c r="M172" s="28">
        <v>3</v>
      </c>
      <c r="N172" s="16" t="s">
        <v>3135</v>
      </c>
      <c r="O172" s="16" t="s">
        <v>3136</v>
      </c>
      <c r="P172" s="15">
        <v>3</v>
      </c>
      <c r="Q172" s="15">
        <v>3</v>
      </c>
      <c r="R172" s="22">
        <v>1</v>
      </c>
      <c r="S172" s="22">
        <v>1</v>
      </c>
      <c r="T172" s="16"/>
      <c r="U172" s="16" t="s">
        <v>3137</v>
      </c>
      <c r="V172" s="16" t="s">
        <v>50</v>
      </c>
      <c r="W172" s="4"/>
      <c r="X172" s="232"/>
      <c r="AA172" s="308" t="b">
        <f t="shared" si="2"/>
        <v>0</v>
      </c>
    </row>
    <row r="173" s="24" customFormat="1" ht="12" spans="1:27">
      <c r="A173" s="4">
        <v>171</v>
      </c>
      <c r="B173" s="4" t="s">
        <v>34</v>
      </c>
      <c r="C173" s="51" t="s">
        <v>82</v>
      </c>
      <c r="D173" s="7" t="s">
        <v>2692</v>
      </c>
      <c r="E173" s="6" t="s">
        <v>258</v>
      </c>
      <c r="F173" s="7" t="s">
        <v>2958</v>
      </c>
      <c r="G173" s="8">
        <v>45231</v>
      </c>
      <c r="H173" s="10" t="s">
        <v>632</v>
      </c>
      <c r="I173" s="28" t="s">
        <v>42</v>
      </c>
      <c r="J173" s="28" t="s">
        <v>43</v>
      </c>
      <c r="K173" s="4" t="s">
        <v>44</v>
      </c>
      <c r="L173" s="5" t="s">
        <v>46</v>
      </c>
      <c r="M173" s="28">
        <v>3</v>
      </c>
      <c r="N173" s="16" t="s">
        <v>3138</v>
      </c>
      <c r="O173" s="16" t="s">
        <v>3139</v>
      </c>
      <c r="P173" s="15">
        <v>3</v>
      </c>
      <c r="Q173" s="15">
        <v>3</v>
      </c>
      <c r="R173" s="22">
        <v>1</v>
      </c>
      <c r="S173" s="22">
        <v>1</v>
      </c>
      <c r="T173" s="16"/>
      <c r="U173" s="16" t="s">
        <v>3140</v>
      </c>
      <c r="V173" s="16" t="s">
        <v>50</v>
      </c>
      <c r="W173" s="4"/>
      <c r="X173" s="232"/>
      <c r="AA173" s="308" t="b">
        <f t="shared" si="2"/>
        <v>0</v>
      </c>
    </row>
    <row r="174" s="24" customFormat="1" ht="12" hidden="1" spans="1:27">
      <c r="A174" s="4">
        <v>172</v>
      </c>
      <c r="B174" s="4" t="s">
        <v>34</v>
      </c>
      <c r="C174" s="28" t="s">
        <v>228</v>
      </c>
      <c r="D174" s="7" t="s">
        <v>3149</v>
      </c>
      <c r="E174" s="6" t="s">
        <v>258</v>
      </c>
      <c r="F174" s="7" t="s">
        <v>2958</v>
      </c>
      <c r="G174" s="8">
        <v>44927</v>
      </c>
      <c r="H174" s="9" t="s">
        <v>2959</v>
      </c>
      <c r="I174" s="28" t="s">
        <v>42</v>
      </c>
      <c r="J174" s="28" t="s">
        <v>43</v>
      </c>
      <c r="K174" s="4" t="s">
        <v>44</v>
      </c>
      <c r="L174" s="5" t="s">
        <v>46</v>
      </c>
      <c r="M174" s="28">
        <v>3</v>
      </c>
      <c r="N174" s="16" t="s">
        <v>3058</v>
      </c>
      <c r="O174" s="16" t="s">
        <v>3134</v>
      </c>
      <c r="P174" s="15">
        <v>3</v>
      </c>
      <c r="Q174" s="15">
        <v>3</v>
      </c>
      <c r="R174" s="22">
        <v>1</v>
      </c>
      <c r="S174" s="22">
        <v>1</v>
      </c>
      <c r="U174" s="16" t="s">
        <v>3021</v>
      </c>
      <c r="V174" s="16" t="s">
        <v>50</v>
      </c>
      <c r="W174" s="4" t="e">
        <v>#REF!</v>
      </c>
      <c r="X174" s="232"/>
      <c r="Y174" s="24" t="s">
        <v>3021</v>
      </c>
      <c r="AA174" s="308" t="b">
        <f t="shared" si="2"/>
        <v>0</v>
      </c>
    </row>
    <row r="175" s="24" customFormat="1" ht="12" hidden="1" spans="1:27">
      <c r="A175" s="4">
        <v>173</v>
      </c>
      <c r="B175" s="4" t="s">
        <v>34</v>
      </c>
      <c r="C175" s="28" t="s">
        <v>228</v>
      </c>
      <c r="D175" s="7" t="s">
        <v>3149</v>
      </c>
      <c r="E175" s="6" t="s">
        <v>258</v>
      </c>
      <c r="F175" s="7" t="s">
        <v>2958</v>
      </c>
      <c r="G175" s="8">
        <v>44986</v>
      </c>
      <c r="H175" s="10" t="s">
        <v>41</v>
      </c>
      <c r="I175" s="28" t="s">
        <v>42</v>
      </c>
      <c r="J175" s="28" t="s">
        <v>43</v>
      </c>
      <c r="K175" s="4" t="s">
        <v>44</v>
      </c>
      <c r="L175" s="5" t="s">
        <v>46</v>
      </c>
      <c r="M175" s="28">
        <v>3</v>
      </c>
      <c r="N175" s="16" t="s">
        <v>3150</v>
      </c>
      <c r="O175" s="16" t="s">
        <v>3151</v>
      </c>
      <c r="P175" s="15">
        <v>3</v>
      </c>
      <c r="Q175" s="15">
        <v>3</v>
      </c>
      <c r="R175" s="22">
        <v>1</v>
      </c>
      <c r="S175" s="22">
        <v>1</v>
      </c>
      <c r="U175" s="16" t="s">
        <v>3152</v>
      </c>
      <c r="V175" s="16" t="s">
        <v>50</v>
      </c>
      <c r="W175" s="4" t="e">
        <v>#REF!</v>
      </c>
      <c r="X175" s="232" t="s">
        <v>2966</v>
      </c>
      <c r="AA175" s="308" t="b">
        <f t="shared" si="2"/>
        <v>0</v>
      </c>
    </row>
    <row r="176" s="24" customFormat="1" ht="12" hidden="1" spans="1:27">
      <c r="A176" s="4">
        <v>174</v>
      </c>
      <c r="B176" s="4" t="s">
        <v>34</v>
      </c>
      <c r="C176" s="28" t="s">
        <v>228</v>
      </c>
      <c r="D176" s="7" t="s">
        <v>3149</v>
      </c>
      <c r="E176" s="6" t="s">
        <v>258</v>
      </c>
      <c r="F176" s="7" t="s">
        <v>2958</v>
      </c>
      <c r="G176" s="8">
        <v>45047</v>
      </c>
      <c r="H176" s="10" t="s">
        <v>304</v>
      </c>
      <c r="I176" s="28" t="s">
        <v>42</v>
      </c>
      <c r="J176" s="28" t="s">
        <v>43</v>
      </c>
      <c r="K176" s="4" t="s">
        <v>44</v>
      </c>
      <c r="L176" s="5" t="s">
        <v>46</v>
      </c>
      <c r="M176" s="28">
        <v>3</v>
      </c>
      <c r="N176" s="16" t="s">
        <v>3009</v>
      </c>
      <c r="O176" s="16" t="s">
        <v>3010</v>
      </c>
      <c r="P176" s="15">
        <v>3</v>
      </c>
      <c r="Q176" s="15">
        <v>3</v>
      </c>
      <c r="R176" s="22">
        <v>1</v>
      </c>
      <c r="S176" s="22">
        <v>1</v>
      </c>
      <c r="U176" s="16" t="s">
        <v>3011</v>
      </c>
      <c r="V176" s="16" t="s">
        <v>50</v>
      </c>
      <c r="W176" s="4"/>
      <c r="X176" s="232"/>
      <c r="AA176" s="308" t="b">
        <f t="shared" si="2"/>
        <v>0</v>
      </c>
    </row>
    <row r="177" s="24" customFormat="1" ht="12" hidden="1" spans="1:27">
      <c r="A177" s="4">
        <v>175</v>
      </c>
      <c r="B177" s="4" t="s">
        <v>34</v>
      </c>
      <c r="C177" s="28" t="s">
        <v>228</v>
      </c>
      <c r="D177" s="7" t="s">
        <v>3149</v>
      </c>
      <c r="E177" s="6" t="s">
        <v>258</v>
      </c>
      <c r="F177" s="7" t="s">
        <v>2958</v>
      </c>
      <c r="G177" s="8">
        <v>45108</v>
      </c>
      <c r="H177" s="10" t="s">
        <v>165</v>
      </c>
      <c r="I177" s="28" t="s">
        <v>42</v>
      </c>
      <c r="J177" s="28" t="s">
        <v>43</v>
      </c>
      <c r="K177" s="4" t="s">
        <v>44</v>
      </c>
      <c r="L177" s="5" t="s">
        <v>46</v>
      </c>
      <c r="M177" s="28">
        <v>3</v>
      </c>
      <c r="N177" s="16" t="s">
        <v>3012</v>
      </c>
      <c r="O177" s="16" t="s">
        <v>3013</v>
      </c>
      <c r="P177" s="15">
        <v>3</v>
      </c>
      <c r="Q177" s="15">
        <v>3</v>
      </c>
      <c r="R177" s="22">
        <v>1</v>
      </c>
      <c r="S177" s="22">
        <v>1</v>
      </c>
      <c r="U177" s="16" t="s">
        <v>3014</v>
      </c>
      <c r="V177" s="16" t="s">
        <v>50</v>
      </c>
      <c r="W177" s="4"/>
      <c r="X177" s="232"/>
      <c r="AA177" s="308" t="b">
        <f t="shared" si="2"/>
        <v>0</v>
      </c>
    </row>
    <row r="178" s="24" customFormat="1" ht="12" hidden="1" spans="1:27">
      <c r="A178" s="4">
        <v>176</v>
      </c>
      <c r="B178" s="4" t="s">
        <v>34</v>
      </c>
      <c r="C178" s="28" t="s">
        <v>228</v>
      </c>
      <c r="D178" s="7" t="s">
        <v>3149</v>
      </c>
      <c r="E178" s="6" t="s">
        <v>258</v>
      </c>
      <c r="F178" s="7" t="s">
        <v>2958</v>
      </c>
      <c r="G178" s="8">
        <v>45170</v>
      </c>
      <c r="H178" s="10" t="s">
        <v>54</v>
      </c>
      <c r="I178" s="28" t="s">
        <v>42</v>
      </c>
      <c r="J178" s="28" t="s">
        <v>43</v>
      </c>
      <c r="K178" s="4" t="s">
        <v>44</v>
      </c>
      <c r="L178" s="5" t="s">
        <v>46</v>
      </c>
      <c r="M178" s="28">
        <v>3</v>
      </c>
      <c r="N178" s="16" t="s">
        <v>3135</v>
      </c>
      <c r="O178" s="16" t="s">
        <v>3136</v>
      </c>
      <c r="P178" s="15">
        <v>3</v>
      </c>
      <c r="Q178" s="15">
        <v>3</v>
      </c>
      <c r="R178" s="22">
        <v>1</v>
      </c>
      <c r="S178" s="22">
        <v>1</v>
      </c>
      <c r="T178" s="16"/>
      <c r="U178" s="16" t="s">
        <v>3137</v>
      </c>
      <c r="V178" s="16" t="s">
        <v>50</v>
      </c>
      <c r="W178" s="4"/>
      <c r="X178" s="232"/>
      <c r="AA178" s="308" t="b">
        <f t="shared" si="2"/>
        <v>0</v>
      </c>
    </row>
    <row r="179" s="24" customFormat="1" ht="12" spans="1:27">
      <c r="A179" s="4">
        <v>177</v>
      </c>
      <c r="B179" s="4" t="s">
        <v>34</v>
      </c>
      <c r="C179" s="28" t="s">
        <v>228</v>
      </c>
      <c r="D179" s="7" t="s">
        <v>3149</v>
      </c>
      <c r="E179" s="6" t="s">
        <v>258</v>
      </c>
      <c r="F179" s="7" t="s">
        <v>2958</v>
      </c>
      <c r="G179" s="8">
        <v>45231</v>
      </c>
      <c r="H179" s="10" t="s">
        <v>632</v>
      </c>
      <c r="I179" s="28" t="s">
        <v>42</v>
      </c>
      <c r="J179" s="28" t="s">
        <v>43</v>
      </c>
      <c r="K179" s="4" t="s">
        <v>44</v>
      </c>
      <c r="L179" s="5" t="s">
        <v>46</v>
      </c>
      <c r="M179" s="28">
        <v>3</v>
      </c>
      <c r="N179" s="16" t="s">
        <v>3138</v>
      </c>
      <c r="O179" s="16" t="s">
        <v>3139</v>
      </c>
      <c r="P179" s="15">
        <v>3</v>
      </c>
      <c r="Q179" s="15">
        <v>3</v>
      </c>
      <c r="R179" s="22">
        <v>1</v>
      </c>
      <c r="S179" s="22">
        <v>1</v>
      </c>
      <c r="T179" s="16"/>
      <c r="U179" s="16" t="s">
        <v>3140</v>
      </c>
      <c r="V179" s="16" t="s">
        <v>50</v>
      </c>
      <c r="W179" s="4"/>
      <c r="X179" s="232"/>
      <c r="AA179" s="308" t="b">
        <f t="shared" si="2"/>
        <v>0</v>
      </c>
    </row>
    <row r="180" s="24" customFormat="1" ht="12" hidden="1" spans="1:27">
      <c r="A180" s="4">
        <v>178</v>
      </c>
      <c r="B180" s="4" t="s">
        <v>34</v>
      </c>
      <c r="C180" s="29" t="s">
        <v>228</v>
      </c>
      <c r="D180" s="51" t="s">
        <v>3153</v>
      </c>
      <c r="E180" s="6" t="s">
        <v>258</v>
      </c>
      <c r="F180" s="7" t="s">
        <v>2958</v>
      </c>
      <c r="G180" s="8">
        <v>44958</v>
      </c>
      <c r="H180" s="9" t="s">
        <v>2299</v>
      </c>
      <c r="I180" s="27" t="s">
        <v>42</v>
      </c>
      <c r="J180" s="4" t="s">
        <v>43</v>
      </c>
      <c r="K180" s="4" t="s">
        <v>44</v>
      </c>
      <c r="L180" s="5" t="s">
        <v>46</v>
      </c>
      <c r="M180" s="29">
        <v>3</v>
      </c>
      <c r="N180" s="16" t="s">
        <v>3154</v>
      </c>
      <c r="O180" s="16" t="s">
        <v>3155</v>
      </c>
      <c r="P180" s="15">
        <v>3</v>
      </c>
      <c r="Q180" s="15">
        <v>3</v>
      </c>
      <c r="R180" s="22">
        <v>1</v>
      </c>
      <c r="S180" s="22">
        <v>1</v>
      </c>
      <c r="U180" s="16" t="s">
        <v>3156</v>
      </c>
      <c r="V180" s="16" t="s">
        <v>50</v>
      </c>
      <c r="W180" s="4" t="e">
        <v>#REF!</v>
      </c>
      <c r="X180" s="232"/>
      <c r="Y180" s="24" t="s">
        <v>3021</v>
      </c>
      <c r="AA180" s="308" t="b">
        <f t="shared" si="2"/>
        <v>0</v>
      </c>
    </row>
    <row r="181" s="24" customFormat="1" ht="12" hidden="1" spans="1:27">
      <c r="A181" s="4">
        <v>179</v>
      </c>
      <c r="B181" s="4" t="s">
        <v>34</v>
      </c>
      <c r="C181" s="29" t="s">
        <v>228</v>
      </c>
      <c r="D181" s="51" t="s">
        <v>3153</v>
      </c>
      <c r="E181" s="6" t="s">
        <v>258</v>
      </c>
      <c r="F181" s="7" t="s">
        <v>2958</v>
      </c>
      <c r="G181" s="8">
        <v>45017</v>
      </c>
      <c r="H181" s="10" t="s">
        <v>231</v>
      </c>
      <c r="I181" s="27" t="s">
        <v>42</v>
      </c>
      <c r="J181" s="4" t="s">
        <v>43</v>
      </c>
      <c r="K181" s="4" t="s">
        <v>44</v>
      </c>
      <c r="L181" s="5" t="s">
        <v>46</v>
      </c>
      <c r="M181" s="29">
        <v>3</v>
      </c>
      <c r="N181" s="16" t="s">
        <v>3150</v>
      </c>
      <c r="O181" s="16" t="s">
        <v>3151</v>
      </c>
      <c r="P181" s="15">
        <v>3</v>
      </c>
      <c r="Q181" s="15">
        <v>3</v>
      </c>
      <c r="R181" s="22">
        <v>1</v>
      </c>
      <c r="S181" s="22">
        <v>1</v>
      </c>
      <c r="U181" s="16" t="s">
        <v>3152</v>
      </c>
      <c r="V181" s="16" t="s">
        <v>50</v>
      </c>
      <c r="W181" s="4"/>
      <c r="X181" s="232"/>
      <c r="AA181" s="308" t="b">
        <f t="shared" si="2"/>
        <v>0</v>
      </c>
    </row>
    <row r="182" s="24" customFormat="1" ht="12" hidden="1" spans="1:27">
      <c r="A182" s="4">
        <v>180</v>
      </c>
      <c r="B182" s="4" t="s">
        <v>34</v>
      </c>
      <c r="C182" s="29" t="s">
        <v>228</v>
      </c>
      <c r="D182" s="51" t="s">
        <v>3153</v>
      </c>
      <c r="E182" s="6" t="s">
        <v>258</v>
      </c>
      <c r="F182" s="7" t="s">
        <v>2958</v>
      </c>
      <c r="G182" s="8">
        <v>45107</v>
      </c>
      <c r="H182" s="10" t="s">
        <v>93</v>
      </c>
      <c r="I182" s="27" t="s">
        <v>42</v>
      </c>
      <c r="J182" s="4" t="s">
        <v>43</v>
      </c>
      <c r="K182" s="4" t="s">
        <v>44</v>
      </c>
      <c r="L182" s="5" t="s">
        <v>46</v>
      </c>
      <c r="M182" s="29">
        <v>3</v>
      </c>
      <c r="N182" s="16" t="s">
        <v>3009</v>
      </c>
      <c r="O182" s="16" t="s">
        <v>3010</v>
      </c>
      <c r="P182" s="15">
        <v>3</v>
      </c>
      <c r="Q182" s="15">
        <v>3</v>
      </c>
      <c r="R182" s="22">
        <v>1</v>
      </c>
      <c r="S182" s="22">
        <v>1</v>
      </c>
      <c r="U182" s="16" t="s">
        <v>3011</v>
      </c>
      <c r="V182" s="16" t="s">
        <v>50</v>
      </c>
      <c r="W182" s="4"/>
      <c r="X182" s="232"/>
      <c r="AA182" s="308" t="b">
        <f t="shared" si="2"/>
        <v>0</v>
      </c>
    </row>
    <row r="183" s="24" customFormat="1" ht="12" hidden="1" spans="1:27">
      <c r="A183" s="4">
        <v>181</v>
      </c>
      <c r="B183" s="4" t="s">
        <v>34</v>
      </c>
      <c r="C183" s="29" t="s">
        <v>228</v>
      </c>
      <c r="D183" s="51" t="s">
        <v>3153</v>
      </c>
      <c r="E183" s="6" t="s">
        <v>258</v>
      </c>
      <c r="F183" s="7" t="s">
        <v>2958</v>
      </c>
      <c r="G183" s="8">
        <v>45139</v>
      </c>
      <c r="H183" s="9" t="s">
        <v>97</v>
      </c>
      <c r="I183" s="27" t="s">
        <v>42</v>
      </c>
      <c r="J183" s="4" t="s">
        <v>43</v>
      </c>
      <c r="K183" s="4" t="s">
        <v>44</v>
      </c>
      <c r="L183" s="5" t="s">
        <v>46</v>
      </c>
      <c r="M183" s="29">
        <v>3</v>
      </c>
      <c r="N183" s="16" t="s">
        <v>3012</v>
      </c>
      <c r="O183" s="16" t="s">
        <v>3013</v>
      </c>
      <c r="P183" s="15">
        <v>3</v>
      </c>
      <c r="Q183" s="15">
        <v>3</v>
      </c>
      <c r="R183" s="22">
        <v>1</v>
      </c>
      <c r="S183" s="22">
        <v>1</v>
      </c>
      <c r="U183" s="16" t="s">
        <v>3014</v>
      </c>
      <c r="V183" s="16" t="s">
        <v>50</v>
      </c>
      <c r="W183" s="4"/>
      <c r="X183" s="232"/>
      <c r="AA183" s="308" t="b">
        <f t="shared" si="2"/>
        <v>0</v>
      </c>
    </row>
    <row r="184" s="24" customFormat="1" ht="12" hidden="1" spans="1:27">
      <c r="A184" s="4">
        <v>182</v>
      </c>
      <c r="B184" s="4" t="s">
        <v>34</v>
      </c>
      <c r="C184" s="29" t="s">
        <v>228</v>
      </c>
      <c r="D184" s="51" t="s">
        <v>3153</v>
      </c>
      <c r="E184" s="6" t="s">
        <v>258</v>
      </c>
      <c r="F184" s="7" t="s">
        <v>2958</v>
      </c>
      <c r="G184" s="8">
        <v>45200</v>
      </c>
      <c r="H184" s="10" t="s">
        <v>189</v>
      </c>
      <c r="I184" s="27" t="s">
        <v>42</v>
      </c>
      <c r="J184" s="4" t="s">
        <v>43</v>
      </c>
      <c r="K184" s="4" t="s">
        <v>44</v>
      </c>
      <c r="L184" s="5" t="s">
        <v>46</v>
      </c>
      <c r="M184" s="29">
        <v>3</v>
      </c>
      <c r="N184" s="16" t="s">
        <v>3015</v>
      </c>
      <c r="O184" s="16" t="s">
        <v>3016</v>
      </c>
      <c r="P184" s="15">
        <v>3</v>
      </c>
      <c r="Q184" s="15">
        <v>3</v>
      </c>
      <c r="R184" s="22">
        <v>1</v>
      </c>
      <c r="S184" s="22">
        <v>1</v>
      </c>
      <c r="U184" s="16" t="s">
        <v>3137</v>
      </c>
      <c r="V184" s="16" t="s">
        <v>50</v>
      </c>
      <c r="W184" s="4"/>
      <c r="X184" s="232"/>
      <c r="AA184" s="308" t="b">
        <f t="shared" si="2"/>
        <v>0</v>
      </c>
    </row>
    <row r="185" s="24" customFormat="1" ht="12" spans="1:27">
      <c r="A185" s="4">
        <v>183</v>
      </c>
      <c r="B185" s="4" t="s">
        <v>34</v>
      </c>
      <c r="C185" s="29" t="s">
        <v>228</v>
      </c>
      <c r="D185" s="51" t="s">
        <v>3153</v>
      </c>
      <c r="E185" s="6" t="s">
        <v>258</v>
      </c>
      <c r="F185" s="7" t="s">
        <v>2958</v>
      </c>
      <c r="G185" s="8">
        <v>45291</v>
      </c>
      <c r="H185" s="10" t="s">
        <v>1741</v>
      </c>
      <c r="I185" s="27" t="s">
        <v>42</v>
      </c>
      <c r="J185" s="4" t="s">
        <v>43</v>
      </c>
      <c r="K185" s="4" t="s">
        <v>44</v>
      </c>
      <c r="L185" s="5" t="s">
        <v>46</v>
      </c>
      <c r="M185" s="29">
        <v>3</v>
      </c>
      <c r="N185" s="16" t="s">
        <v>3138</v>
      </c>
      <c r="O185" s="16" t="s">
        <v>3139</v>
      </c>
      <c r="P185" s="15">
        <v>3</v>
      </c>
      <c r="Q185" s="15">
        <v>3</v>
      </c>
      <c r="R185" s="22">
        <v>1</v>
      </c>
      <c r="S185" s="22">
        <v>1</v>
      </c>
      <c r="T185" s="16"/>
      <c r="U185" s="16" t="s">
        <v>3140</v>
      </c>
      <c r="V185" s="16" t="s">
        <v>50</v>
      </c>
      <c r="W185" s="4"/>
      <c r="X185" s="232"/>
      <c r="AA185" s="308" t="b">
        <f t="shared" si="2"/>
        <v>0</v>
      </c>
    </row>
    <row r="186" s="24" customFormat="1" ht="12" hidden="1" spans="1:27">
      <c r="A186" s="4">
        <v>184</v>
      </c>
      <c r="B186" s="4" t="s">
        <v>34</v>
      </c>
      <c r="C186" s="28" t="s">
        <v>228</v>
      </c>
      <c r="D186" s="7" t="s">
        <v>3157</v>
      </c>
      <c r="E186" s="6" t="s">
        <v>258</v>
      </c>
      <c r="F186" s="7" t="s">
        <v>2958</v>
      </c>
      <c r="G186" s="8">
        <v>44985</v>
      </c>
      <c r="H186" s="9" t="s">
        <v>2299</v>
      </c>
      <c r="I186" s="28" t="s">
        <v>42</v>
      </c>
      <c r="J186" s="28" t="s">
        <v>43</v>
      </c>
      <c r="K186" s="4" t="s">
        <v>44</v>
      </c>
      <c r="L186" s="5" t="s">
        <v>46</v>
      </c>
      <c r="M186" s="28">
        <v>3</v>
      </c>
      <c r="N186" s="16" t="s">
        <v>3154</v>
      </c>
      <c r="O186" s="16" t="s">
        <v>3155</v>
      </c>
      <c r="P186" s="15">
        <v>3</v>
      </c>
      <c r="Q186" s="15">
        <v>3</v>
      </c>
      <c r="R186" s="22">
        <v>1</v>
      </c>
      <c r="S186" s="22">
        <v>1</v>
      </c>
      <c r="U186" s="16" t="s">
        <v>3156</v>
      </c>
      <c r="V186" s="16" t="s">
        <v>50</v>
      </c>
      <c r="W186" s="4" t="e">
        <v>#REF!</v>
      </c>
      <c r="X186" s="232"/>
      <c r="Y186" s="24" t="s">
        <v>3021</v>
      </c>
      <c r="AA186" s="308" t="b">
        <f t="shared" si="2"/>
        <v>0</v>
      </c>
    </row>
    <row r="187" s="24" customFormat="1" ht="12" hidden="1" spans="1:27">
      <c r="A187" s="4">
        <v>185</v>
      </c>
      <c r="B187" s="4" t="s">
        <v>34</v>
      </c>
      <c r="C187" s="28" t="s">
        <v>228</v>
      </c>
      <c r="D187" s="7" t="s">
        <v>3157</v>
      </c>
      <c r="E187" s="6" t="s">
        <v>258</v>
      </c>
      <c r="F187" s="7" t="s">
        <v>2958</v>
      </c>
      <c r="G187" s="8">
        <v>45046</v>
      </c>
      <c r="H187" s="10" t="s">
        <v>231</v>
      </c>
      <c r="I187" s="28" t="s">
        <v>42</v>
      </c>
      <c r="J187" s="28" t="s">
        <v>43</v>
      </c>
      <c r="K187" s="4" t="s">
        <v>44</v>
      </c>
      <c r="L187" s="5" t="s">
        <v>46</v>
      </c>
      <c r="M187" s="28">
        <v>3</v>
      </c>
      <c r="N187" s="16" t="s">
        <v>3078</v>
      </c>
      <c r="O187" s="16" t="s">
        <v>3079</v>
      </c>
      <c r="P187" s="15">
        <v>3</v>
      </c>
      <c r="Q187" s="15">
        <v>3</v>
      </c>
      <c r="R187" s="22">
        <v>1</v>
      </c>
      <c r="S187" s="22">
        <v>1</v>
      </c>
      <c r="U187" s="16" t="s">
        <v>3080</v>
      </c>
      <c r="V187" s="16" t="s">
        <v>50</v>
      </c>
      <c r="W187" s="4"/>
      <c r="X187" s="232"/>
      <c r="AA187" s="308" t="b">
        <f t="shared" si="2"/>
        <v>0</v>
      </c>
    </row>
    <row r="188" s="24" customFormat="1" ht="12" hidden="1" spans="1:27">
      <c r="A188" s="4">
        <v>186</v>
      </c>
      <c r="B188" s="4" t="s">
        <v>34</v>
      </c>
      <c r="C188" s="28" t="s">
        <v>228</v>
      </c>
      <c r="D188" s="7" t="s">
        <v>3157</v>
      </c>
      <c r="E188" s="6" t="s">
        <v>258</v>
      </c>
      <c r="F188" s="7" t="s">
        <v>2958</v>
      </c>
      <c r="G188" s="8">
        <v>45107</v>
      </c>
      <c r="H188" s="10" t="s">
        <v>93</v>
      </c>
      <c r="I188" s="28" t="s">
        <v>42</v>
      </c>
      <c r="J188" s="28" t="s">
        <v>43</v>
      </c>
      <c r="K188" s="4" t="s">
        <v>44</v>
      </c>
      <c r="L188" s="5" t="s">
        <v>46</v>
      </c>
      <c r="M188" s="28">
        <v>3</v>
      </c>
      <c r="N188" s="16" t="s">
        <v>3025</v>
      </c>
      <c r="O188" s="16" t="s">
        <v>3026</v>
      </c>
      <c r="P188" s="15">
        <v>3</v>
      </c>
      <c r="Q188" s="15">
        <v>3</v>
      </c>
      <c r="R188" s="22">
        <v>1</v>
      </c>
      <c r="S188" s="22">
        <v>1</v>
      </c>
      <c r="U188" s="16" t="s">
        <v>3027</v>
      </c>
      <c r="V188" s="16" t="s">
        <v>50</v>
      </c>
      <c r="W188" s="4"/>
      <c r="X188" s="232"/>
      <c r="AA188" s="308" t="b">
        <f t="shared" si="2"/>
        <v>0</v>
      </c>
    </row>
    <row r="189" s="24" customFormat="1" ht="12" hidden="1" spans="1:27">
      <c r="A189" s="4">
        <v>187</v>
      </c>
      <c r="B189" s="4" t="s">
        <v>34</v>
      </c>
      <c r="C189" s="28" t="s">
        <v>228</v>
      </c>
      <c r="D189" s="7" t="s">
        <v>3157</v>
      </c>
      <c r="E189" s="6" t="s">
        <v>258</v>
      </c>
      <c r="F189" s="7" t="s">
        <v>2958</v>
      </c>
      <c r="G189" s="8">
        <v>45169</v>
      </c>
      <c r="H189" s="9" t="s">
        <v>97</v>
      </c>
      <c r="I189" s="28" t="s">
        <v>42</v>
      </c>
      <c r="J189" s="28" t="s">
        <v>43</v>
      </c>
      <c r="K189" s="4" t="s">
        <v>44</v>
      </c>
      <c r="L189" s="5" t="s">
        <v>46</v>
      </c>
      <c r="M189" s="28">
        <v>3</v>
      </c>
      <c r="N189" s="16" t="s">
        <v>3042</v>
      </c>
      <c r="O189" s="16" t="s">
        <v>3043</v>
      </c>
      <c r="P189" s="15">
        <v>3</v>
      </c>
      <c r="Q189" s="15">
        <v>3</v>
      </c>
      <c r="R189" s="22">
        <v>1</v>
      </c>
      <c r="S189" s="22">
        <v>1</v>
      </c>
      <c r="U189" s="16" t="s">
        <v>3044</v>
      </c>
      <c r="V189" s="16" t="s">
        <v>50</v>
      </c>
      <c r="W189" s="4"/>
      <c r="X189" s="232"/>
      <c r="AA189" s="308" t="b">
        <f t="shared" si="2"/>
        <v>0</v>
      </c>
    </row>
    <row r="190" s="24" customFormat="1" ht="12" hidden="1" spans="1:27">
      <c r="A190" s="4">
        <v>188</v>
      </c>
      <c r="B190" s="4" t="s">
        <v>34</v>
      </c>
      <c r="C190" s="28" t="s">
        <v>228</v>
      </c>
      <c r="D190" s="7" t="s">
        <v>3157</v>
      </c>
      <c r="E190" s="6" t="s">
        <v>258</v>
      </c>
      <c r="F190" s="7" t="s">
        <v>2958</v>
      </c>
      <c r="G190" s="8">
        <v>45230</v>
      </c>
      <c r="H190" s="10" t="s">
        <v>189</v>
      </c>
      <c r="I190" s="28" t="s">
        <v>42</v>
      </c>
      <c r="J190" s="28" t="s">
        <v>43</v>
      </c>
      <c r="K190" s="4" t="s">
        <v>44</v>
      </c>
      <c r="L190" s="5" t="s">
        <v>46</v>
      </c>
      <c r="M190" s="28">
        <v>3</v>
      </c>
      <c r="N190" s="16" t="s">
        <v>3031</v>
      </c>
      <c r="O190" s="16" t="s">
        <v>3032</v>
      </c>
      <c r="P190" s="15">
        <v>3</v>
      </c>
      <c r="Q190" s="15">
        <v>3</v>
      </c>
      <c r="R190" s="22">
        <v>1</v>
      </c>
      <c r="S190" s="22">
        <v>1</v>
      </c>
      <c r="U190" s="16" t="s">
        <v>3137</v>
      </c>
      <c r="V190" s="16" t="s">
        <v>50</v>
      </c>
      <c r="W190" s="4"/>
      <c r="X190" s="232"/>
      <c r="AA190" s="308" t="b">
        <f t="shared" si="2"/>
        <v>0</v>
      </c>
    </row>
    <row r="191" s="24" customFormat="1" ht="12" spans="1:27">
      <c r="A191" s="4">
        <v>189</v>
      </c>
      <c r="B191" s="4" t="s">
        <v>34</v>
      </c>
      <c r="C191" s="28" t="s">
        <v>228</v>
      </c>
      <c r="D191" s="7" t="s">
        <v>3157</v>
      </c>
      <c r="E191" s="6" t="s">
        <v>258</v>
      </c>
      <c r="F191" s="7" t="s">
        <v>2958</v>
      </c>
      <c r="G191" s="8">
        <v>45291</v>
      </c>
      <c r="H191" s="10" t="s">
        <v>1741</v>
      </c>
      <c r="I191" s="28" t="s">
        <v>42</v>
      </c>
      <c r="J191" s="28" t="s">
        <v>43</v>
      </c>
      <c r="K191" s="4" t="s">
        <v>44</v>
      </c>
      <c r="L191" s="5" t="s">
        <v>46</v>
      </c>
      <c r="M191" s="28">
        <v>3</v>
      </c>
      <c r="N191" s="16" t="s">
        <v>3138</v>
      </c>
      <c r="O191" s="16" t="s">
        <v>3139</v>
      </c>
      <c r="P191" s="15">
        <v>3</v>
      </c>
      <c r="Q191" s="15">
        <v>3</v>
      </c>
      <c r="R191" s="22">
        <v>1</v>
      </c>
      <c r="S191" s="22">
        <v>1</v>
      </c>
      <c r="T191" s="16"/>
      <c r="U191" s="16" t="s">
        <v>3140</v>
      </c>
      <c r="V191" s="16" t="s">
        <v>50</v>
      </c>
      <c r="W191" s="4"/>
      <c r="X191" s="232"/>
      <c r="AA191" s="308" t="b">
        <f t="shared" si="2"/>
        <v>0</v>
      </c>
    </row>
    <row r="192" s="24" customFormat="1" ht="12" hidden="1" spans="1:27">
      <c r="A192" s="4">
        <v>190</v>
      </c>
      <c r="B192" s="4" t="s">
        <v>34</v>
      </c>
      <c r="C192" s="28" t="s">
        <v>228</v>
      </c>
      <c r="D192" s="7" t="s">
        <v>3158</v>
      </c>
      <c r="E192" s="6" t="s">
        <v>258</v>
      </c>
      <c r="F192" s="7" t="s">
        <v>2958</v>
      </c>
      <c r="G192" s="8">
        <v>44927</v>
      </c>
      <c r="H192" s="9" t="s">
        <v>2959</v>
      </c>
      <c r="I192" s="28" t="s">
        <v>42</v>
      </c>
      <c r="J192" s="28" t="s">
        <v>43</v>
      </c>
      <c r="K192" s="4" t="s">
        <v>44</v>
      </c>
      <c r="L192" s="5" t="s">
        <v>46</v>
      </c>
      <c r="M192" s="28">
        <v>3</v>
      </c>
      <c r="N192" s="16" t="s">
        <v>3058</v>
      </c>
      <c r="O192" s="16" t="s">
        <v>3134</v>
      </c>
      <c r="P192" s="15">
        <v>3</v>
      </c>
      <c r="Q192" s="15">
        <v>3</v>
      </c>
      <c r="R192" s="22">
        <v>1</v>
      </c>
      <c r="S192" s="22">
        <v>1</v>
      </c>
      <c r="U192" s="16" t="s">
        <v>3021</v>
      </c>
      <c r="V192" s="16" t="s">
        <v>50</v>
      </c>
      <c r="W192" s="4" t="e">
        <v>#REF!</v>
      </c>
      <c r="X192" s="232"/>
      <c r="Y192" s="24" t="s">
        <v>3021</v>
      </c>
      <c r="AA192" s="308" t="b">
        <f t="shared" si="2"/>
        <v>0</v>
      </c>
    </row>
    <row r="193" s="352" customFormat="1" ht="12.75" hidden="1" spans="1:27">
      <c r="A193" s="4">
        <v>191</v>
      </c>
      <c r="B193" s="4" t="s">
        <v>34</v>
      </c>
      <c r="C193" s="28" t="s">
        <v>228</v>
      </c>
      <c r="D193" s="7" t="s">
        <v>3158</v>
      </c>
      <c r="E193" s="6" t="s">
        <v>258</v>
      </c>
      <c r="F193" s="7" t="s">
        <v>2958</v>
      </c>
      <c r="G193" s="8">
        <v>44986</v>
      </c>
      <c r="H193" s="10" t="s">
        <v>41</v>
      </c>
      <c r="I193" s="28" t="s">
        <v>42</v>
      </c>
      <c r="J193" s="28" t="s">
        <v>43</v>
      </c>
      <c r="K193" s="4" t="s">
        <v>44</v>
      </c>
      <c r="L193" s="5" t="s">
        <v>46</v>
      </c>
      <c r="M193" s="28">
        <v>3</v>
      </c>
      <c r="N193" s="16" t="s">
        <v>3159</v>
      </c>
      <c r="O193" s="16" t="s">
        <v>3160</v>
      </c>
      <c r="P193" s="15">
        <v>3</v>
      </c>
      <c r="Q193" s="15">
        <v>3</v>
      </c>
      <c r="R193" s="22">
        <v>1</v>
      </c>
      <c r="S193" s="22">
        <v>1</v>
      </c>
      <c r="U193" s="16" t="s">
        <v>3161</v>
      </c>
      <c r="V193" s="16" t="s">
        <v>50</v>
      </c>
      <c r="W193" s="4" t="e">
        <v>#REF!</v>
      </c>
      <c r="X193" s="232" t="s">
        <v>2966</v>
      </c>
      <c r="AA193" s="308" t="b">
        <f t="shared" si="2"/>
        <v>0</v>
      </c>
    </row>
    <row r="194" s="352" customFormat="1" ht="12.75" hidden="1" spans="1:27">
      <c r="A194" s="4">
        <v>192</v>
      </c>
      <c r="B194" s="4" t="s">
        <v>34</v>
      </c>
      <c r="C194" s="28" t="s">
        <v>228</v>
      </c>
      <c r="D194" s="7" t="s">
        <v>3158</v>
      </c>
      <c r="E194" s="6" t="s">
        <v>258</v>
      </c>
      <c r="F194" s="7" t="s">
        <v>2958</v>
      </c>
      <c r="G194" s="8">
        <v>45047</v>
      </c>
      <c r="H194" s="10" t="s">
        <v>304</v>
      </c>
      <c r="I194" s="28" t="s">
        <v>42</v>
      </c>
      <c r="J194" s="28" t="s">
        <v>43</v>
      </c>
      <c r="K194" s="4" t="s">
        <v>44</v>
      </c>
      <c r="L194" s="5" t="s">
        <v>46</v>
      </c>
      <c r="M194" s="28">
        <v>3</v>
      </c>
      <c r="N194" s="16" t="s">
        <v>3114</v>
      </c>
      <c r="O194" s="16" t="s">
        <v>3162</v>
      </c>
      <c r="P194" s="15">
        <v>3</v>
      </c>
      <c r="Q194" s="15">
        <v>3</v>
      </c>
      <c r="R194" s="22">
        <v>1</v>
      </c>
      <c r="S194" s="22">
        <v>1</v>
      </c>
      <c r="U194" s="16" t="s">
        <v>3163</v>
      </c>
      <c r="V194" s="16" t="s">
        <v>50</v>
      </c>
      <c r="W194" s="4"/>
      <c r="X194" s="232"/>
      <c r="AA194" s="308" t="b">
        <f t="shared" si="2"/>
        <v>0</v>
      </c>
    </row>
    <row r="195" s="352" customFormat="1" ht="12.75" hidden="1" spans="1:27">
      <c r="A195" s="4">
        <v>193</v>
      </c>
      <c r="B195" s="4" t="s">
        <v>34</v>
      </c>
      <c r="C195" s="28" t="s">
        <v>228</v>
      </c>
      <c r="D195" s="7" t="s">
        <v>3158</v>
      </c>
      <c r="E195" s="6" t="s">
        <v>258</v>
      </c>
      <c r="F195" s="7" t="s">
        <v>2958</v>
      </c>
      <c r="G195" s="8">
        <v>45108</v>
      </c>
      <c r="H195" s="10" t="s">
        <v>165</v>
      </c>
      <c r="I195" s="28" t="s">
        <v>42</v>
      </c>
      <c r="J195" s="28" t="s">
        <v>43</v>
      </c>
      <c r="K195" s="4" t="s">
        <v>44</v>
      </c>
      <c r="L195" s="5" t="s">
        <v>46</v>
      </c>
      <c r="M195" s="28">
        <v>3</v>
      </c>
      <c r="N195" s="16" t="s">
        <v>3012</v>
      </c>
      <c r="O195" s="16" t="s">
        <v>3013</v>
      </c>
      <c r="P195" s="15">
        <v>3</v>
      </c>
      <c r="Q195" s="15">
        <v>3</v>
      </c>
      <c r="R195" s="22">
        <v>1</v>
      </c>
      <c r="S195" s="22">
        <v>1</v>
      </c>
      <c r="U195" s="16" t="s">
        <v>3014</v>
      </c>
      <c r="V195" s="16" t="s">
        <v>50</v>
      </c>
      <c r="W195" s="4"/>
      <c r="X195" s="232"/>
      <c r="AA195" s="308" t="b">
        <f t="shared" ref="AA195:AA258" si="3">IF(H195="2023年01月","2023年01月31日",IF(H195="2023年02月","2023年02月28日",IF(H195="2023年3月","2023年3月31日",IF(H195="2023年4月","2023年4月30日",IF(H195="2023年5月","2023年5月31日",IF(H195="2023年6月","2023年6月30日",IF(H195="2023年7月","2023年7月31日",IF(H195="2023年8月","2023年8月31日",IF(H195="2023年9月","2023年9月30日",IF(H195="2023年10月","2023年10月31日",IF(H195="2023年11月","2023年11月30日",IF(H195="2023年12月","2023年12月31日"))))))))))))</f>
        <v>0</v>
      </c>
    </row>
    <row r="196" s="352" customFormat="1" ht="12.75" hidden="1" spans="1:27">
      <c r="A196" s="4">
        <v>194</v>
      </c>
      <c r="B196" s="4" t="s">
        <v>34</v>
      </c>
      <c r="C196" s="28" t="s">
        <v>228</v>
      </c>
      <c r="D196" s="7" t="s">
        <v>3158</v>
      </c>
      <c r="E196" s="6" t="s">
        <v>258</v>
      </c>
      <c r="F196" s="7" t="s">
        <v>2958</v>
      </c>
      <c r="G196" s="8">
        <v>45170</v>
      </c>
      <c r="H196" s="10" t="s">
        <v>54</v>
      </c>
      <c r="I196" s="28" t="s">
        <v>42</v>
      </c>
      <c r="J196" s="28" t="s">
        <v>43</v>
      </c>
      <c r="K196" s="4" t="s">
        <v>44</v>
      </c>
      <c r="L196" s="5" t="s">
        <v>46</v>
      </c>
      <c r="M196" s="28">
        <v>3</v>
      </c>
      <c r="N196" s="16" t="s">
        <v>3015</v>
      </c>
      <c r="O196" s="16" t="s">
        <v>3016</v>
      </c>
      <c r="P196" s="15">
        <v>3</v>
      </c>
      <c r="Q196" s="15">
        <v>3</v>
      </c>
      <c r="R196" s="22">
        <v>1</v>
      </c>
      <c r="S196" s="22">
        <v>1</v>
      </c>
      <c r="U196" s="16" t="s">
        <v>3137</v>
      </c>
      <c r="V196" s="16" t="s">
        <v>50</v>
      </c>
      <c r="W196" s="4"/>
      <c r="X196" s="232"/>
      <c r="AA196" s="308" t="b">
        <f t="shared" si="3"/>
        <v>0</v>
      </c>
    </row>
    <row r="197" s="352" customFormat="1" ht="12.75" spans="1:27">
      <c r="A197" s="4">
        <v>195</v>
      </c>
      <c r="B197" s="4" t="s">
        <v>34</v>
      </c>
      <c r="C197" s="28" t="s">
        <v>228</v>
      </c>
      <c r="D197" s="7" t="s">
        <v>3158</v>
      </c>
      <c r="E197" s="6" t="s">
        <v>258</v>
      </c>
      <c r="F197" s="7" t="s">
        <v>2958</v>
      </c>
      <c r="G197" s="8">
        <v>45231</v>
      </c>
      <c r="H197" s="10" t="s">
        <v>632</v>
      </c>
      <c r="I197" s="28" t="s">
        <v>42</v>
      </c>
      <c r="J197" s="28" t="s">
        <v>43</v>
      </c>
      <c r="K197" s="4" t="s">
        <v>44</v>
      </c>
      <c r="L197" s="5" t="s">
        <v>46</v>
      </c>
      <c r="M197" s="28">
        <v>3</v>
      </c>
      <c r="N197" s="16" t="s">
        <v>3138</v>
      </c>
      <c r="O197" s="16" t="s">
        <v>3139</v>
      </c>
      <c r="P197" s="15">
        <v>3</v>
      </c>
      <c r="Q197" s="15">
        <v>3</v>
      </c>
      <c r="R197" s="22">
        <v>1</v>
      </c>
      <c r="S197" s="22">
        <v>1</v>
      </c>
      <c r="T197" s="16"/>
      <c r="U197" s="16" t="s">
        <v>3140</v>
      </c>
      <c r="V197" s="16" t="s">
        <v>50</v>
      </c>
      <c r="W197" s="4"/>
      <c r="X197" s="232"/>
      <c r="AA197" s="308" t="b">
        <f t="shared" si="3"/>
        <v>0</v>
      </c>
    </row>
    <row r="198" s="352" customFormat="1" ht="12.75" hidden="1" spans="1:27">
      <c r="A198" s="4">
        <v>196</v>
      </c>
      <c r="B198" s="4" t="s">
        <v>34</v>
      </c>
      <c r="C198" s="28" t="s">
        <v>228</v>
      </c>
      <c r="D198" s="7" t="s">
        <v>3164</v>
      </c>
      <c r="E198" s="6" t="s">
        <v>258</v>
      </c>
      <c r="F198" s="7" t="s">
        <v>2958</v>
      </c>
      <c r="G198" s="8">
        <v>44927</v>
      </c>
      <c r="H198" s="9" t="s">
        <v>2959</v>
      </c>
      <c r="I198" s="28" t="s">
        <v>42</v>
      </c>
      <c r="J198" s="28" t="s">
        <v>43</v>
      </c>
      <c r="K198" s="4" t="s">
        <v>44</v>
      </c>
      <c r="L198" s="5" t="s">
        <v>46</v>
      </c>
      <c r="M198" s="28">
        <v>3</v>
      </c>
      <c r="N198" s="16" t="s">
        <v>3058</v>
      </c>
      <c r="O198" s="16" t="s">
        <v>3134</v>
      </c>
      <c r="P198" s="15">
        <v>3</v>
      </c>
      <c r="Q198" s="15">
        <v>3</v>
      </c>
      <c r="R198" s="22">
        <v>1</v>
      </c>
      <c r="S198" s="22">
        <v>1</v>
      </c>
      <c r="U198" s="16" t="s">
        <v>3021</v>
      </c>
      <c r="V198" s="16" t="s">
        <v>50</v>
      </c>
      <c r="W198" s="4" t="e">
        <v>#REF!</v>
      </c>
      <c r="X198" s="232"/>
      <c r="Y198" s="24" t="s">
        <v>3021</v>
      </c>
      <c r="AA198" s="308" t="b">
        <f t="shared" si="3"/>
        <v>0</v>
      </c>
    </row>
    <row r="199" s="352" customFormat="1" ht="12.75" hidden="1" spans="1:27">
      <c r="A199" s="4">
        <v>197</v>
      </c>
      <c r="B199" s="4" t="s">
        <v>34</v>
      </c>
      <c r="C199" s="28" t="s">
        <v>228</v>
      </c>
      <c r="D199" s="7" t="s">
        <v>3164</v>
      </c>
      <c r="E199" s="6" t="s">
        <v>258</v>
      </c>
      <c r="F199" s="7" t="s">
        <v>2958</v>
      </c>
      <c r="G199" s="8">
        <v>44986</v>
      </c>
      <c r="H199" s="10" t="s">
        <v>41</v>
      </c>
      <c r="I199" s="28" t="s">
        <v>42</v>
      </c>
      <c r="J199" s="28" t="s">
        <v>43</v>
      </c>
      <c r="K199" s="4" t="s">
        <v>44</v>
      </c>
      <c r="L199" s="5" t="s">
        <v>46</v>
      </c>
      <c r="M199" s="28">
        <v>3</v>
      </c>
      <c r="N199" s="16" t="s">
        <v>3159</v>
      </c>
      <c r="O199" s="16" t="s">
        <v>3160</v>
      </c>
      <c r="P199" s="15">
        <v>3</v>
      </c>
      <c r="Q199" s="15">
        <v>3</v>
      </c>
      <c r="R199" s="22">
        <v>1</v>
      </c>
      <c r="S199" s="22">
        <v>1</v>
      </c>
      <c r="U199" s="16" t="s">
        <v>3161</v>
      </c>
      <c r="V199" s="16" t="s">
        <v>50</v>
      </c>
      <c r="W199" s="4" t="e">
        <v>#REF!</v>
      </c>
      <c r="X199" s="232" t="s">
        <v>2966</v>
      </c>
      <c r="AA199" s="308" t="b">
        <f t="shared" si="3"/>
        <v>0</v>
      </c>
    </row>
    <row r="200" s="352" customFormat="1" ht="12.75" hidden="1" spans="1:27">
      <c r="A200" s="4">
        <v>198</v>
      </c>
      <c r="B200" s="4" t="s">
        <v>34</v>
      </c>
      <c r="C200" s="28" t="s">
        <v>228</v>
      </c>
      <c r="D200" s="7" t="s">
        <v>3164</v>
      </c>
      <c r="E200" s="6" t="s">
        <v>258</v>
      </c>
      <c r="F200" s="7" t="s">
        <v>2958</v>
      </c>
      <c r="G200" s="8">
        <v>45047</v>
      </c>
      <c r="H200" s="10" t="s">
        <v>304</v>
      </c>
      <c r="I200" s="28" t="s">
        <v>42</v>
      </c>
      <c r="J200" s="28" t="s">
        <v>43</v>
      </c>
      <c r="K200" s="4" t="s">
        <v>44</v>
      </c>
      <c r="L200" s="5" t="s">
        <v>46</v>
      </c>
      <c r="M200" s="28">
        <v>3</v>
      </c>
      <c r="N200" s="16" t="s">
        <v>3114</v>
      </c>
      <c r="O200" s="16" t="s">
        <v>3162</v>
      </c>
      <c r="P200" s="15">
        <v>3</v>
      </c>
      <c r="Q200" s="15">
        <v>3</v>
      </c>
      <c r="R200" s="22">
        <v>1</v>
      </c>
      <c r="S200" s="22">
        <v>1</v>
      </c>
      <c r="U200" s="16" t="s">
        <v>3163</v>
      </c>
      <c r="V200" s="16" t="s">
        <v>50</v>
      </c>
      <c r="W200" s="4"/>
      <c r="X200" s="232"/>
      <c r="AA200" s="308" t="b">
        <f t="shared" si="3"/>
        <v>0</v>
      </c>
    </row>
    <row r="201" s="352" customFormat="1" ht="12.75" hidden="1" spans="1:27">
      <c r="A201" s="4">
        <v>199</v>
      </c>
      <c r="B201" s="4" t="s">
        <v>34</v>
      </c>
      <c r="C201" s="28" t="s">
        <v>228</v>
      </c>
      <c r="D201" s="7" t="s">
        <v>3164</v>
      </c>
      <c r="E201" s="6" t="s">
        <v>258</v>
      </c>
      <c r="F201" s="7" t="s">
        <v>2958</v>
      </c>
      <c r="G201" s="8">
        <v>45108</v>
      </c>
      <c r="H201" s="10" t="s">
        <v>165</v>
      </c>
      <c r="I201" s="28" t="s">
        <v>42</v>
      </c>
      <c r="J201" s="28" t="s">
        <v>43</v>
      </c>
      <c r="K201" s="4" t="s">
        <v>44</v>
      </c>
      <c r="L201" s="5" t="s">
        <v>46</v>
      </c>
      <c r="M201" s="28">
        <v>3</v>
      </c>
      <c r="N201" s="16" t="s">
        <v>3012</v>
      </c>
      <c r="O201" s="16" t="s">
        <v>3013</v>
      </c>
      <c r="P201" s="15">
        <v>3</v>
      </c>
      <c r="Q201" s="15">
        <v>3</v>
      </c>
      <c r="R201" s="22">
        <v>1</v>
      </c>
      <c r="S201" s="22">
        <v>1</v>
      </c>
      <c r="U201" s="16" t="s">
        <v>3014</v>
      </c>
      <c r="V201" s="16" t="s">
        <v>50</v>
      </c>
      <c r="W201" s="4"/>
      <c r="X201" s="232"/>
      <c r="AA201" s="308" t="b">
        <f t="shared" si="3"/>
        <v>0</v>
      </c>
    </row>
    <row r="202" s="352" customFormat="1" ht="12.75" hidden="1" spans="1:27">
      <c r="A202" s="4">
        <v>200</v>
      </c>
      <c r="B202" s="4" t="s">
        <v>34</v>
      </c>
      <c r="C202" s="28" t="s">
        <v>228</v>
      </c>
      <c r="D202" s="7" t="s">
        <v>3164</v>
      </c>
      <c r="E202" s="6" t="s">
        <v>258</v>
      </c>
      <c r="F202" s="7" t="s">
        <v>2958</v>
      </c>
      <c r="G202" s="8">
        <v>45170</v>
      </c>
      <c r="H202" s="10" t="s">
        <v>54</v>
      </c>
      <c r="I202" s="28" t="s">
        <v>42</v>
      </c>
      <c r="J202" s="28" t="s">
        <v>43</v>
      </c>
      <c r="K202" s="4" t="s">
        <v>44</v>
      </c>
      <c r="L202" s="5" t="s">
        <v>46</v>
      </c>
      <c r="M202" s="28">
        <v>3</v>
      </c>
      <c r="N202" s="16" t="s">
        <v>3015</v>
      </c>
      <c r="O202" s="16" t="s">
        <v>3016</v>
      </c>
      <c r="P202" s="15">
        <v>3</v>
      </c>
      <c r="Q202" s="15">
        <v>3</v>
      </c>
      <c r="R202" s="22">
        <v>1</v>
      </c>
      <c r="S202" s="22">
        <v>1</v>
      </c>
      <c r="U202" s="16" t="s">
        <v>3137</v>
      </c>
      <c r="V202" s="16" t="s">
        <v>50</v>
      </c>
      <c r="W202" s="4"/>
      <c r="X202" s="232"/>
      <c r="AA202" s="308" t="b">
        <f t="shared" si="3"/>
        <v>0</v>
      </c>
    </row>
    <row r="203" s="352" customFormat="1" ht="12.75" spans="1:27">
      <c r="A203" s="4">
        <v>201</v>
      </c>
      <c r="B203" s="4" t="s">
        <v>34</v>
      </c>
      <c r="C203" s="28" t="s">
        <v>228</v>
      </c>
      <c r="D203" s="7" t="s">
        <v>3164</v>
      </c>
      <c r="E203" s="6" t="s">
        <v>258</v>
      </c>
      <c r="F203" s="7" t="s">
        <v>2958</v>
      </c>
      <c r="G203" s="8">
        <v>45231</v>
      </c>
      <c r="H203" s="10" t="s">
        <v>632</v>
      </c>
      <c r="I203" s="28" t="s">
        <v>42</v>
      </c>
      <c r="J203" s="28" t="s">
        <v>43</v>
      </c>
      <c r="K203" s="4" t="s">
        <v>44</v>
      </c>
      <c r="L203" s="5" t="s">
        <v>46</v>
      </c>
      <c r="M203" s="28">
        <v>3</v>
      </c>
      <c r="N203" s="16" t="s">
        <v>3138</v>
      </c>
      <c r="O203" s="16" t="s">
        <v>3139</v>
      </c>
      <c r="P203" s="15">
        <v>3</v>
      </c>
      <c r="Q203" s="15">
        <v>3</v>
      </c>
      <c r="R203" s="22">
        <v>1</v>
      </c>
      <c r="S203" s="22">
        <v>1</v>
      </c>
      <c r="T203" s="16"/>
      <c r="U203" s="16" t="s">
        <v>3140</v>
      </c>
      <c r="V203" s="16" t="s">
        <v>50</v>
      </c>
      <c r="W203" s="4"/>
      <c r="X203" s="232"/>
      <c r="AA203" s="308" t="b">
        <f t="shared" si="3"/>
        <v>0</v>
      </c>
    </row>
    <row r="204" s="352" customFormat="1" ht="12.75" hidden="1" spans="1:27">
      <c r="A204" s="4">
        <v>202</v>
      </c>
      <c r="B204" s="4" t="s">
        <v>34</v>
      </c>
      <c r="C204" s="29" t="s">
        <v>82</v>
      </c>
      <c r="D204" s="7" t="s">
        <v>181</v>
      </c>
      <c r="E204" s="6" t="s">
        <v>258</v>
      </c>
      <c r="F204" s="7" t="s">
        <v>2958</v>
      </c>
      <c r="G204" s="8">
        <v>44927</v>
      </c>
      <c r="H204" s="9" t="s">
        <v>2959</v>
      </c>
      <c r="I204" s="28" t="s">
        <v>42</v>
      </c>
      <c r="J204" s="28" t="s">
        <v>43</v>
      </c>
      <c r="K204" s="4" t="s">
        <v>44</v>
      </c>
      <c r="L204" s="5" t="s">
        <v>46</v>
      </c>
      <c r="M204" s="28">
        <v>15</v>
      </c>
      <c r="N204" s="16" t="s">
        <v>3165</v>
      </c>
      <c r="O204" s="16" t="s">
        <v>3166</v>
      </c>
      <c r="P204" s="15">
        <v>15</v>
      </c>
      <c r="Q204" s="15">
        <v>15</v>
      </c>
      <c r="R204" s="22">
        <v>1</v>
      </c>
      <c r="S204" s="22">
        <v>1</v>
      </c>
      <c r="U204" s="16" t="s">
        <v>3021</v>
      </c>
      <c r="V204" s="16" t="s">
        <v>50</v>
      </c>
      <c r="W204" s="4" t="e">
        <v>#REF!</v>
      </c>
      <c r="X204" s="232"/>
      <c r="Y204" s="24" t="s">
        <v>3021</v>
      </c>
      <c r="AA204" s="308" t="b">
        <f t="shared" si="3"/>
        <v>0</v>
      </c>
    </row>
    <row r="205" s="352" customFormat="1" ht="12.75" hidden="1" spans="1:27">
      <c r="A205" s="4">
        <v>203</v>
      </c>
      <c r="B205" s="4" t="s">
        <v>34</v>
      </c>
      <c r="C205" s="29" t="s">
        <v>82</v>
      </c>
      <c r="D205" s="7" t="s">
        <v>181</v>
      </c>
      <c r="E205" s="6" t="s">
        <v>258</v>
      </c>
      <c r="F205" s="7" t="s">
        <v>2958</v>
      </c>
      <c r="G205" s="8">
        <v>44986</v>
      </c>
      <c r="H205" s="10" t="s">
        <v>41</v>
      </c>
      <c r="I205" s="28" t="s">
        <v>42</v>
      </c>
      <c r="J205" s="28" t="s">
        <v>43</v>
      </c>
      <c r="K205" s="4" t="s">
        <v>44</v>
      </c>
      <c r="L205" s="5" t="s">
        <v>46</v>
      </c>
      <c r="M205" s="28">
        <v>15</v>
      </c>
      <c r="N205" s="16" t="s">
        <v>3060</v>
      </c>
      <c r="O205" s="16" t="s">
        <v>3061</v>
      </c>
      <c r="P205" s="15">
        <v>15</v>
      </c>
      <c r="Q205" s="15">
        <v>15</v>
      </c>
      <c r="R205" s="22">
        <v>1</v>
      </c>
      <c r="S205" s="22">
        <v>1</v>
      </c>
      <c r="U205" s="16" t="s">
        <v>3062</v>
      </c>
      <c r="V205" s="16" t="s">
        <v>50</v>
      </c>
      <c r="W205" s="4" t="e">
        <v>#REF!</v>
      </c>
      <c r="X205" s="232"/>
      <c r="AA205" s="308" t="b">
        <f t="shared" si="3"/>
        <v>0</v>
      </c>
    </row>
    <row r="206" s="352" customFormat="1" ht="12.75" hidden="1" spans="1:27">
      <c r="A206" s="4">
        <v>204</v>
      </c>
      <c r="B206" s="4" t="s">
        <v>34</v>
      </c>
      <c r="C206" s="29" t="s">
        <v>82</v>
      </c>
      <c r="D206" s="7" t="s">
        <v>181</v>
      </c>
      <c r="E206" s="6" t="s">
        <v>258</v>
      </c>
      <c r="F206" s="7" t="s">
        <v>2958</v>
      </c>
      <c r="G206" s="8">
        <v>45047</v>
      </c>
      <c r="H206" s="10" t="s">
        <v>304</v>
      </c>
      <c r="I206" s="28" t="s">
        <v>42</v>
      </c>
      <c r="J206" s="28" t="s">
        <v>43</v>
      </c>
      <c r="K206" s="4" t="s">
        <v>44</v>
      </c>
      <c r="L206" s="5" t="s">
        <v>46</v>
      </c>
      <c r="M206" s="28">
        <v>15</v>
      </c>
      <c r="N206" s="16" t="s">
        <v>3167</v>
      </c>
      <c r="O206" s="16" t="s">
        <v>3168</v>
      </c>
      <c r="P206" s="15">
        <v>15</v>
      </c>
      <c r="Q206" s="15">
        <v>15</v>
      </c>
      <c r="R206" s="22">
        <v>1</v>
      </c>
      <c r="S206" s="22">
        <v>1</v>
      </c>
      <c r="U206" s="16" t="s">
        <v>3169</v>
      </c>
      <c r="V206" s="16" t="s">
        <v>50</v>
      </c>
      <c r="W206" s="4"/>
      <c r="X206" s="232"/>
      <c r="AA206" s="308" t="b">
        <f t="shared" si="3"/>
        <v>0</v>
      </c>
    </row>
    <row r="207" s="352" customFormat="1" ht="12.75" hidden="1" spans="1:27">
      <c r="A207" s="4">
        <v>205</v>
      </c>
      <c r="B207" s="4" t="s">
        <v>34</v>
      </c>
      <c r="C207" s="29" t="s">
        <v>82</v>
      </c>
      <c r="D207" s="7" t="s">
        <v>181</v>
      </c>
      <c r="E207" s="6" t="s">
        <v>258</v>
      </c>
      <c r="F207" s="7" t="s">
        <v>2958</v>
      </c>
      <c r="G207" s="8">
        <v>45108</v>
      </c>
      <c r="H207" s="10" t="s">
        <v>165</v>
      </c>
      <c r="I207" s="28" t="s">
        <v>42</v>
      </c>
      <c r="J207" s="28" t="s">
        <v>43</v>
      </c>
      <c r="K207" s="4" t="s">
        <v>44</v>
      </c>
      <c r="L207" s="5" t="s">
        <v>46</v>
      </c>
      <c r="M207" s="28">
        <v>15</v>
      </c>
      <c r="N207" s="16" t="s">
        <v>3170</v>
      </c>
      <c r="O207" s="16" t="s">
        <v>3171</v>
      </c>
      <c r="P207" s="15">
        <v>15</v>
      </c>
      <c r="Q207" s="15">
        <v>15</v>
      </c>
      <c r="R207" s="22">
        <v>1</v>
      </c>
      <c r="S207" s="22">
        <v>1</v>
      </c>
      <c r="U207" s="16" t="s">
        <v>3172</v>
      </c>
      <c r="V207" s="16" t="s">
        <v>50</v>
      </c>
      <c r="W207" s="4"/>
      <c r="X207" s="232"/>
      <c r="AA207" s="308" t="b">
        <f t="shared" si="3"/>
        <v>0</v>
      </c>
    </row>
    <row r="208" s="352" customFormat="1" ht="12.75" hidden="1" spans="1:27">
      <c r="A208" s="4">
        <v>206</v>
      </c>
      <c r="B208" s="4" t="s">
        <v>34</v>
      </c>
      <c r="C208" s="29" t="s">
        <v>82</v>
      </c>
      <c r="D208" s="7" t="s">
        <v>181</v>
      </c>
      <c r="E208" s="6" t="s">
        <v>258</v>
      </c>
      <c r="F208" s="7" t="s">
        <v>2958</v>
      </c>
      <c r="G208" s="8">
        <v>45170</v>
      </c>
      <c r="H208" s="10" t="s">
        <v>54</v>
      </c>
      <c r="I208" s="28" t="s">
        <v>42</v>
      </c>
      <c r="J208" s="28" t="s">
        <v>43</v>
      </c>
      <c r="K208" s="4" t="s">
        <v>44</v>
      </c>
      <c r="L208" s="5" t="s">
        <v>46</v>
      </c>
      <c r="M208" s="28">
        <v>15</v>
      </c>
      <c r="N208" s="16" t="s">
        <v>3173</v>
      </c>
      <c r="O208" s="16" t="s">
        <v>3174</v>
      </c>
      <c r="P208" s="15">
        <v>15</v>
      </c>
      <c r="Q208" s="15">
        <v>15</v>
      </c>
      <c r="R208" s="22">
        <v>1</v>
      </c>
      <c r="S208" s="22">
        <v>1</v>
      </c>
      <c r="U208" s="16" t="s">
        <v>3175</v>
      </c>
      <c r="V208" s="16" t="s">
        <v>50</v>
      </c>
      <c r="W208" s="4"/>
      <c r="X208" s="232"/>
      <c r="AA208" s="308" t="b">
        <f t="shared" si="3"/>
        <v>0</v>
      </c>
    </row>
    <row r="209" s="352" customFormat="1" ht="12.75" spans="1:27">
      <c r="A209" s="4">
        <v>207</v>
      </c>
      <c r="B209" s="4" t="s">
        <v>34</v>
      </c>
      <c r="C209" s="29" t="s">
        <v>82</v>
      </c>
      <c r="D209" s="7" t="s">
        <v>181</v>
      </c>
      <c r="E209" s="6" t="s">
        <v>258</v>
      </c>
      <c r="F209" s="7" t="s">
        <v>2958</v>
      </c>
      <c r="G209" s="8">
        <v>45231</v>
      </c>
      <c r="H209" s="10" t="s">
        <v>632</v>
      </c>
      <c r="I209" s="28" t="s">
        <v>42</v>
      </c>
      <c r="J209" s="28" t="s">
        <v>43</v>
      </c>
      <c r="K209" s="4" t="s">
        <v>44</v>
      </c>
      <c r="L209" s="5" t="s">
        <v>46</v>
      </c>
      <c r="M209" s="28">
        <v>15</v>
      </c>
      <c r="N209" s="16" t="s">
        <v>3176</v>
      </c>
      <c r="O209" s="16" t="s">
        <v>3177</v>
      </c>
      <c r="P209" s="15">
        <v>15</v>
      </c>
      <c r="Q209" s="15">
        <v>15</v>
      </c>
      <c r="R209" s="22">
        <v>1</v>
      </c>
      <c r="S209" s="22">
        <v>1</v>
      </c>
      <c r="T209" s="16"/>
      <c r="U209" s="16" t="s">
        <v>3175</v>
      </c>
      <c r="V209" s="16" t="s">
        <v>50</v>
      </c>
      <c r="W209" s="4"/>
      <c r="X209" s="232"/>
      <c r="AA209" s="308" t="b">
        <f t="shared" si="3"/>
        <v>0</v>
      </c>
    </row>
    <row r="210" s="352" customFormat="1" ht="12.75" hidden="1" spans="1:27">
      <c r="A210" s="4">
        <v>208</v>
      </c>
      <c r="B210" s="4" t="s">
        <v>34</v>
      </c>
      <c r="C210" s="29" t="s">
        <v>82</v>
      </c>
      <c r="D210" s="28" t="s">
        <v>193</v>
      </c>
      <c r="E210" s="6" t="s">
        <v>258</v>
      </c>
      <c r="F210" s="7" t="s">
        <v>2958</v>
      </c>
      <c r="G210" s="8">
        <v>44927</v>
      </c>
      <c r="H210" s="9" t="s">
        <v>2959</v>
      </c>
      <c r="I210" s="28" t="s">
        <v>42</v>
      </c>
      <c r="J210" s="28" t="s">
        <v>43</v>
      </c>
      <c r="K210" s="4" t="s">
        <v>44</v>
      </c>
      <c r="L210" s="5" t="s">
        <v>46</v>
      </c>
      <c r="M210" s="28">
        <v>15</v>
      </c>
      <c r="N210" s="16" t="s">
        <v>3165</v>
      </c>
      <c r="O210" s="16" t="s">
        <v>3166</v>
      </c>
      <c r="P210" s="15">
        <v>15</v>
      </c>
      <c r="Q210" s="15">
        <v>15</v>
      </c>
      <c r="R210" s="22">
        <v>1</v>
      </c>
      <c r="S210" s="22">
        <v>1</v>
      </c>
      <c r="U210" s="16" t="s">
        <v>3021</v>
      </c>
      <c r="V210" s="16" t="s">
        <v>50</v>
      </c>
      <c r="W210" s="4" t="e">
        <v>#REF!</v>
      </c>
      <c r="X210" s="232"/>
      <c r="Y210" s="24" t="s">
        <v>3021</v>
      </c>
      <c r="AA210" s="308" t="b">
        <f t="shared" si="3"/>
        <v>0</v>
      </c>
    </row>
    <row r="211" s="352" customFormat="1" ht="12.75" hidden="1" spans="1:27">
      <c r="A211" s="4">
        <v>209</v>
      </c>
      <c r="B211" s="4" t="s">
        <v>34</v>
      </c>
      <c r="C211" s="29" t="s">
        <v>82</v>
      </c>
      <c r="D211" s="28" t="s">
        <v>193</v>
      </c>
      <c r="E211" s="6" t="s">
        <v>258</v>
      </c>
      <c r="F211" s="7" t="s">
        <v>2958</v>
      </c>
      <c r="G211" s="8">
        <v>44986</v>
      </c>
      <c r="H211" s="10" t="s">
        <v>41</v>
      </c>
      <c r="I211" s="28" t="s">
        <v>42</v>
      </c>
      <c r="J211" s="28" t="s">
        <v>43</v>
      </c>
      <c r="K211" s="4" t="s">
        <v>44</v>
      </c>
      <c r="L211" s="5" t="s">
        <v>46</v>
      </c>
      <c r="M211" s="28">
        <v>15</v>
      </c>
      <c r="N211" s="16" t="s">
        <v>3060</v>
      </c>
      <c r="O211" s="16" t="s">
        <v>3061</v>
      </c>
      <c r="P211" s="15">
        <v>15</v>
      </c>
      <c r="Q211" s="15">
        <v>15</v>
      </c>
      <c r="R211" s="22">
        <v>1</v>
      </c>
      <c r="S211" s="22">
        <v>1</v>
      </c>
      <c r="U211" s="16" t="s">
        <v>3062</v>
      </c>
      <c r="V211" s="16" t="s">
        <v>50</v>
      </c>
      <c r="W211" s="4" t="e">
        <v>#REF!</v>
      </c>
      <c r="X211" s="232"/>
      <c r="AA211" s="308" t="b">
        <f t="shared" si="3"/>
        <v>0</v>
      </c>
    </row>
    <row r="212" s="352" customFormat="1" ht="12.75" hidden="1" spans="1:27">
      <c r="A212" s="4">
        <v>210</v>
      </c>
      <c r="B212" s="4" t="s">
        <v>34</v>
      </c>
      <c r="C212" s="29" t="s">
        <v>82</v>
      </c>
      <c r="D212" s="28" t="s">
        <v>193</v>
      </c>
      <c r="E212" s="6" t="s">
        <v>258</v>
      </c>
      <c r="F212" s="7" t="s">
        <v>2958</v>
      </c>
      <c r="G212" s="8">
        <v>45047</v>
      </c>
      <c r="H212" s="10" t="s">
        <v>304</v>
      </c>
      <c r="I212" s="28" t="s">
        <v>42</v>
      </c>
      <c r="J212" s="28" t="s">
        <v>43</v>
      </c>
      <c r="K212" s="4" t="s">
        <v>44</v>
      </c>
      <c r="L212" s="5" t="s">
        <v>46</v>
      </c>
      <c r="M212" s="28">
        <v>15</v>
      </c>
      <c r="N212" s="16" t="s">
        <v>3167</v>
      </c>
      <c r="O212" s="16" t="s">
        <v>3168</v>
      </c>
      <c r="P212" s="15">
        <v>15</v>
      </c>
      <c r="Q212" s="15">
        <v>15</v>
      </c>
      <c r="R212" s="22">
        <v>1</v>
      </c>
      <c r="S212" s="22">
        <v>1</v>
      </c>
      <c r="U212" s="16" t="s">
        <v>3169</v>
      </c>
      <c r="V212" s="16" t="s">
        <v>50</v>
      </c>
      <c r="W212" s="4"/>
      <c r="X212" s="373"/>
      <c r="AA212" s="308" t="b">
        <f t="shared" si="3"/>
        <v>0</v>
      </c>
    </row>
    <row r="213" s="352" customFormat="1" ht="12.75" hidden="1" spans="1:27">
      <c r="A213" s="4">
        <v>211</v>
      </c>
      <c r="B213" s="4" t="s">
        <v>34</v>
      </c>
      <c r="C213" s="29" t="s">
        <v>82</v>
      </c>
      <c r="D213" s="28" t="s">
        <v>193</v>
      </c>
      <c r="E213" s="6" t="s">
        <v>258</v>
      </c>
      <c r="F213" s="7" t="s">
        <v>2958</v>
      </c>
      <c r="G213" s="8">
        <v>45108</v>
      </c>
      <c r="H213" s="10" t="s">
        <v>165</v>
      </c>
      <c r="I213" s="28" t="s">
        <v>42</v>
      </c>
      <c r="J213" s="28" t="s">
        <v>43</v>
      </c>
      <c r="K213" s="4" t="s">
        <v>44</v>
      </c>
      <c r="L213" s="5" t="s">
        <v>46</v>
      </c>
      <c r="M213" s="28">
        <v>15</v>
      </c>
      <c r="N213" s="16" t="s">
        <v>3170</v>
      </c>
      <c r="O213" s="16" t="s">
        <v>3171</v>
      </c>
      <c r="P213" s="15">
        <v>15</v>
      </c>
      <c r="Q213" s="15">
        <v>15</v>
      </c>
      <c r="R213" s="22">
        <v>1</v>
      </c>
      <c r="S213" s="22">
        <v>1</v>
      </c>
      <c r="U213" s="16" t="s">
        <v>3172</v>
      </c>
      <c r="V213" s="16" t="s">
        <v>50</v>
      </c>
      <c r="W213" s="4"/>
      <c r="X213" s="374"/>
      <c r="AA213" s="308" t="b">
        <f t="shared" si="3"/>
        <v>0</v>
      </c>
    </row>
    <row r="214" s="352" customFormat="1" ht="12.75" hidden="1" spans="1:27">
      <c r="A214" s="4">
        <v>212</v>
      </c>
      <c r="B214" s="4" t="s">
        <v>34</v>
      </c>
      <c r="C214" s="29" t="s">
        <v>82</v>
      </c>
      <c r="D214" s="28" t="s">
        <v>193</v>
      </c>
      <c r="E214" s="6" t="s">
        <v>258</v>
      </c>
      <c r="F214" s="7" t="s">
        <v>2958</v>
      </c>
      <c r="G214" s="8">
        <v>45170</v>
      </c>
      <c r="H214" s="10" t="s">
        <v>54</v>
      </c>
      <c r="I214" s="28" t="s">
        <v>42</v>
      </c>
      <c r="J214" s="28" t="s">
        <v>43</v>
      </c>
      <c r="K214" s="4" t="s">
        <v>44</v>
      </c>
      <c r="L214" s="5" t="s">
        <v>46</v>
      </c>
      <c r="M214" s="28">
        <v>15</v>
      </c>
      <c r="N214" s="16" t="s">
        <v>3173</v>
      </c>
      <c r="O214" s="16" t="s">
        <v>3174</v>
      </c>
      <c r="P214" s="15">
        <v>15</v>
      </c>
      <c r="Q214" s="15">
        <v>15</v>
      </c>
      <c r="R214" s="22">
        <v>1</v>
      </c>
      <c r="S214" s="22">
        <v>1</v>
      </c>
      <c r="U214" s="16" t="s">
        <v>3175</v>
      </c>
      <c r="V214" s="16" t="s">
        <v>50</v>
      </c>
      <c r="W214" s="4"/>
      <c r="X214" s="374"/>
      <c r="AA214" s="308" t="b">
        <f t="shared" si="3"/>
        <v>0</v>
      </c>
    </row>
    <row r="215" s="352" customFormat="1" ht="12.75" spans="1:27">
      <c r="A215" s="4">
        <v>213</v>
      </c>
      <c r="B215" s="4" t="s">
        <v>34</v>
      </c>
      <c r="C215" s="29" t="s">
        <v>82</v>
      </c>
      <c r="D215" s="28" t="s">
        <v>193</v>
      </c>
      <c r="E215" s="6" t="s">
        <v>258</v>
      </c>
      <c r="F215" s="7" t="s">
        <v>2958</v>
      </c>
      <c r="G215" s="8">
        <v>45231</v>
      </c>
      <c r="H215" s="10" t="s">
        <v>632</v>
      </c>
      <c r="I215" s="28" t="s">
        <v>42</v>
      </c>
      <c r="J215" s="28" t="s">
        <v>43</v>
      </c>
      <c r="K215" s="4" t="s">
        <v>44</v>
      </c>
      <c r="L215" s="5" t="s">
        <v>46</v>
      </c>
      <c r="M215" s="28">
        <v>15</v>
      </c>
      <c r="N215" s="16" t="s">
        <v>3176</v>
      </c>
      <c r="O215" s="16" t="s">
        <v>3177</v>
      </c>
      <c r="P215" s="15">
        <v>15</v>
      </c>
      <c r="Q215" s="15">
        <v>15</v>
      </c>
      <c r="R215" s="22">
        <v>1</v>
      </c>
      <c r="S215" s="22">
        <v>1</v>
      </c>
      <c r="T215" s="16"/>
      <c r="U215" s="16" t="s">
        <v>3175</v>
      </c>
      <c r="V215" s="16" t="s">
        <v>50</v>
      </c>
      <c r="W215" s="4"/>
      <c r="X215" s="374"/>
      <c r="AA215" s="308" t="b">
        <f t="shared" si="3"/>
        <v>0</v>
      </c>
    </row>
    <row r="216" s="352" customFormat="1" ht="12.75" hidden="1" spans="1:27">
      <c r="A216" s="4">
        <v>214</v>
      </c>
      <c r="B216" s="4" t="s">
        <v>34</v>
      </c>
      <c r="C216" s="29" t="s">
        <v>228</v>
      </c>
      <c r="D216" s="52" t="s">
        <v>3178</v>
      </c>
      <c r="E216" s="6" t="s">
        <v>108</v>
      </c>
      <c r="F216" s="7" t="s">
        <v>2958</v>
      </c>
      <c r="G216" s="8">
        <v>45107</v>
      </c>
      <c r="H216" s="10" t="s">
        <v>93</v>
      </c>
      <c r="I216" s="27" t="s">
        <v>42</v>
      </c>
      <c r="J216" s="4" t="s">
        <v>43</v>
      </c>
      <c r="K216" s="4" t="s">
        <v>44</v>
      </c>
      <c r="L216" s="5" t="s">
        <v>46</v>
      </c>
      <c r="M216" s="29">
        <v>12</v>
      </c>
      <c r="N216" s="16" t="s">
        <v>3179</v>
      </c>
      <c r="O216" s="16" t="s">
        <v>350</v>
      </c>
      <c r="P216" s="15">
        <v>12</v>
      </c>
      <c r="Q216" s="15">
        <v>12</v>
      </c>
      <c r="R216" s="22">
        <v>1</v>
      </c>
      <c r="S216" s="22">
        <v>1</v>
      </c>
      <c r="U216" s="16" t="s">
        <v>3180</v>
      </c>
      <c r="V216" s="16" t="s">
        <v>50</v>
      </c>
      <c r="W216" s="4"/>
      <c r="X216" s="374"/>
      <c r="AA216" s="308" t="b">
        <f t="shared" si="3"/>
        <v>0</v>
      </c>
    </row>
    <row r="217" s="352" customFormat="1" ht="12.75" hidden="1" spans="1:27">
      <c r="A217" s="4">
        <v>215</v>
      </c>
      <c r="B217" s="4" t="s">
        <v>34</v>
      </c>
      <c r="C217" s="29" t="s">
        <v>228</v>
      </c>
      <c r="D217" s="52" t="s">
        <v>3178</v>
      </c>
      <c r="E217" s="6" t="s">
        <v>108</v>
      </c>
      <c r="F217" s="7" t="s">
        <v>2958</v>
      </c>
      <c r="G217" s="8">
        <v>45291</v>
      </c>
      <c r="H217" s="10" t="s">
        <v>1741</v>
      </c>
      <c r="I217" s="27" t="s">
        <v>42</v>
      </c>
      <c r="J217" s="4" t="s">
        <v>43</v>
      </c>
      <c r="K217" s="4" t="s">
        <v>44</v>
      </c>
      <c r="L217" s="5" t="s">
        <v>46</v>
      </c>
      <c r="M217" s="29">
        <v>12</v>
      </c>
      <c r="N217" s="16" t="s">
        <v>3181</v>
      </c>
      <c r="O217" s="16" t="s">
        <v>3182</v>
      </c>
      <c r="P217" s="15">
        <v>12</v>
      </c>
      <c r="Q217" s="15">
        <v>12</v>
      </c>
      <c r="R217" s="22">
        <v>1</v>
      </c>
      <c r="S217" s="22">
        <v>1</v>
      </c>
      <c r="U217" s="16" t="s">
        <v>3124</v>
      </c>
      <c r="V217" s="16" t="s">
        <v>50</v>
      </c>
      <c r="W217" s="4"/>
      <c r="X217" s="374"/>
      <c r="AA217" s="308" t="b">
        <f t="shared" si="3"/>
        <v>0</v>
      </c>
    </row>
    <row r="218" s="352" customFormat="1" ht="24" hidden="1" spans="1:27">
      <c r="A218" s="4">
        <v>216</v>
      </c>
      <c r="B218" s="4" t="s">
        <v>34</v>
      </c>
      <c r="C218" s="29" t="s">
        <v>82</v>
      </c>
      <c r="D218" s="7" t="s">
        <v>3183</v>
      </c>
      <c r="E218" s="6" t="s">
        <v>2858</v>
      </c>
      <c r="F218" s="7" t="s">
        <v>2958</v>
      </c>
      <c r="G218" s="8">
        <v>45047</v>
      </c>
      <c r="H218" s="10" t="s">
        <v>304</v>
      </c>
      <c r="I218" s="28" t="s">
        <v>42</v>
      </c>
      <c r="J218" s="28" t="s">
        <v>43</v>
      </c>
      <c r="K218" s="4" t="s">
        <v>44</v>
      </c>
      <c r="L218" s="5" t="s">
        <v>46</v>
      </c>
      <c r="M218" s="28">
        <v>3</v>
      </c>
      <c r="N218" s="16" t="s">
        <v>3179</v>
      </c>
      <c r="O218" s="16" t="s">
        <v>350</v>
      </c>
      <c r="P218" s="15">
        <v>3</v>
      </c>
      <c r="Q218" s="15">
        <v>3</v>
      </c>
      <c r="R218" s="22">
        <v>1</v>
      </c>
      <c r="S218" s="22">
        <v>1</v>
      </c>
      <c r="U218" s="16" t="s">
        <v>3180</v>
      </c>
      <c r="V218" s="16" t="s">
        <v>50</v>
      </c>
      <c r="W218" s="4"/>
      <c r="X218" s="373"/>
      <c r="AA218" s="308" t="b">
        <f t="shared" si="3"/>
        <v>0</v>
      </c>
    </row>
    <row r="219" s="352" customFormat="1" ht="24" hidden="1" spans="1:27">
      <c r="A219" s="4">
        <v>217</v>
      </c>
      <c r="B219" s="4" t="s">
        <v>34</v>
      </c>
      <c r="C219" s="29" t="s">
        <v>82</v>
      </c>
      <c r="D219" s="7" t="s">
        <v>3183</v>
      </c>
      <c r="E219" s="6" t="s">
        <v>2858</v>
      </c>
      <c r="F219" s="7" t="s">
        <v>2958</v>
      </c>
      <c r="G219" s="8">
        <v>45108</v>
      </c>
      <c r="H219" s="10" t="s">
        <v>165</v>
      </c>
      <c r="I219" s="28" t="s">
        <v>42</v>
      </c>
      <c r="J219" s="28" t="s">
        <v>43</v>
      </c>
      <c r="K219" s="4" t="s">
        <v>44</v>
      </c>
      <c r="L219" s="5" t="s">
        <v>46</v>
      </c>
      <c r="M219" s="28">
        <v>3</v>
      </c>
      <c r="N219" s="16" t="s">
        <v>3170</v>
      </c>
      <c r="O219" s="16" t="s">
        <v>3171</v>
      </c>
      <c r="P219" s="15">
        <v>3</v>
      </c>
      <c r="Q219" s="15">
        <v>3</v>
      </c>
      <c r="R219" s="22">
        <v>1</v>
      </c>
      <c r="S219" s="22">
        <v>1</v>
      </c>
      <c r="U219" s="16" t="s">
        <v>3172</v>
      </c>
      <c r="V219" s="16" t="s">
        <v>50</v>
      </c>
      <c r="W219" s="4"/>
      <c r="X219" s="374"/>
      <c r="AA219" s="308" t="b">
        <f t="shared" si="3"/>
        <v>0</v>
      </c>
    </row>
    <row r="220" s="352" customFormat="1" ht="24" hidden="1" spans="1:27">
      <c r="A220" s="4">
        <v>218</v>
      </c>
      <c r="B220" s="4" t="s">
        <v>34</v>
      </c>
      <c r="C220" s="29" t="s">
        <v>82</v>
      </c>
      <c r="D220" s="7" t="s">
        <v>3183</v>
      </c>
      <c r="E220" s="6" t="s">
        <v>2858</v>
      </c>
      <c r="F220" s="7" t="s">
        <v>2958</v>
      </c>
      <c r="G220" s="8">
        <v>45170</v>
      </c>
      <c r="H220" s="10" t="s">
        <v>54</v>
      </c>
      <c r="I220" s="28" t="s">
        <v>42</v>
      </c>
      <c r="J220" s="28" t="s">
        <v>43</v>
      </c>
      <c r="K220" s="4" t="s">
        <v>44</v>
      </c>
      <c r="L220" s="5" t="s">
        <v>46</v>
      </c>
      <c r="M220" s="28">
        <v>3</v>
      </c>
      <c r="N220" s="16" t="s">
        <v>3173</v>
      </c>
      <c r="O220" s="16" t="s">
        <v>3174</v>
      </c>
      <c r="P220" s="15">
        <v>3</v>
      </c>
      <c r="Q220" s="15">
        <v>3</v>
      </c>
      <c r="R220" s="22">
        <v>1</v>
      </c>
      <c r="S220" s="22">
        <v>1</v>
      </c>
      <c r="U220" s="16" t="s">
        <v>3184</v>
      </c>
      <c r="V220" s="16" t="s">
        <v>50</v>
      </c>
      <c r="W220" s="4"/>
      <c r="X220" s="374"/>
      <c r="AA220" s="308" t="b">
        <f t="shared" si="3"/>
        <v>0</v>
      </c>
    </row>
    <row r="221" s="352" customFormat="1" ht="24" hidden="1" spans="1:27">
      <c r="A221" s="4">
        <v>219</v>
      </c>
      <c r="B221" s="4" t="s">
        <v>34</v>
      </c>
      <c r="C221" s="29" t="s">
        <v>82</v>
      </c>
      <c r="D221" s="7" t="s">
        <v>3185</v>
      </c>
      <c r="E221" s="6" t="s">
        <v>2858</v>
      </c>
      <c r="F221" s="7" t="s">
        <v>2958</v>
      </c>
      <c r="G221" s="8">
        <v>45047</v>
      </c>
      <c r="H221" s="10" t="s">
        <v>304</v>
      </c>
      <c r="I221" s="28" t="s">
        <v>42</v>
      </c>
      <c r="J221" s="28" t="s">
        <v>43</v>
      </c>
      <c r="K221" s="4" t="s">
        <v>44</v>
      </c>
      <c r="L221" s="5" t="s">
        <v>46</v>
      </c>
      <c r="M221" s="28">
        <v>3</v>
      </c>
      <c r="N221" s="16" t="s">
        <v>3179</v>
      </c>
      <c r="O221" s="16" t="s">
        <v>350</v>
      </c>
      <c r="P221" s="15">
        <v>3</v>
      </c>
      <c r="Q221" s="15">
        <v>3</v>
      </c>
      <c r="R221" s="22">
        <v>1</v>
      </c>
      <c r="S221" s="22">
        <v>1</v>
      </c>
      <c r="U221" s="16" t="s">
        <v>3180</v>
      </c>
      <c r="V221" s="16" t="s">
        <v>50</v>
      </c>
      <c r="W221" s="4"/>
      <c r="X221" s="374"/>
      <c r="AA221" s="308" t="b">
        <f t="shared" si="3"/>
        <v>0</v>
      </c>
    </row>
    <row r="222" s="352" customFormat="1" ht="24" hidden="1" spans="1:27">
      <c r="A222" s="4">
        <v>220</v>
      </c>
      <c r="B222" s="4" t="s">
        <v>34</v>
      </c>
      <c r="C222" s="29" t="s">
        <v>82</v>
      </c>
      <c r="D222" s="7" t="s">
        <v>3185</v>
      </c>
      <c r="E222" s="6" t="s">
        <v>2858</v>
      </c>
      <c r="F222" s="7" t="s">
        <v>2958</v>
      </c>
      <c r="G222" s="8">
        <v>45108</v>
      </c>
      <c r="H222" s="10" t="s">
        <v>165</v>
      </c>
      <c r="I222" s="28" t="s">
        <v>42</v>
      </c>
      <c r="J222" s="28" t="s">
        <v>43</v>
      </c>
      <c r="K222" s="4" t="s">
        <v>44</v>
      </c>
      <c r="L222" s="5" t="s">
        <v>46</v>
      </c>
      <c r="M222" s="28">
        <v>3</v>
      </c>
      <c r="N222" s="16" t="s">
        <v>3170</v>
      </c>
      <c r="O222" s="16" t="s">
        <v>3171</v>
      </c>
      <c r="P222" s="15">
        <v>3</v>
      </c>
      <c r="Q222" s="15">
        <v>3</v>
      </c>
      <c r="R222" s="22">
        <v>1</v>
      </c>
      <c r="S222" s="22">
        <v>1</v>
      </c>
      <c r="U222" s="16" t="s">
        <v>3172</v>
      </c>
      <c r="V222" s="16" t="s">
        <v>50</v>
      </c>
      <c r="W222" s="4"/>
      <c r="X222" s="374"/>
      <c r="AA222" s="308" t="b">
        <f t="shared" si="3"/>
        <v>0</v>
      </c>
    </row>
    <row r="223" s="352" customFormat="1" ht="24" hidden="1" spans="1:27">
      <c r="A223" s="4">
        <v>221</v>
      </c>
      <c r="B223" s="4" t="s">
        <v>34</v>
      </c>
      <c r="C223" s="29" t="s">
        <v>82</v>
      </c>
      <c r="D223" s="7" t="s">
        <v>3185</v>
      </c>
      <c r="E223" s="6" t="s">
        <v>2858</v>
      </c>
      <c r="F223" s="7" t="s">
        <v>2958</v>
      </c>
      <c r="G223" s="8">
        <v>45170</v>
      </c>
      <c r="H223" s="10" t="s">
        <v>54</v>
      </c>
      <c r="I223" s="28" t="s">
        <v>42</v>
      </c>
      <c r="J223" s="28" t="s">
        <v>43</v>
      </c>
      <c r="K223" s="4" t="s">
        <v>44</v>
      </c>
      <c r="L223" s="5" t="s">
        <v>46</v>
      </c>
      <c r="M223" s="28">
        <v>3</v>
      </c>
      <c r="N223" s="16" t="s">
        <v>3173</v>
      </c>
      <c r="O223" s="16" t="s">
        <v>3174</v>
      </c>
      <c r="P223" s="15">
        <v>3</v>
      </c>
      <c r="Q223" s="15">
        <v>3</v>
      </c>
      <c r="R223" s="22">
        <v>1</v>
      </c>
      <c r="S223" s="22">
        <v>1</v>
      </c>
      <c r="U223" s="16" t="s">
        <v>3184</v>
      </c>
      <c r="V223" s="16" t="s">
        <v>50</v>
      </c>
      <c r="W223" s="4"/>
      <c r="X223" s="374"/>
      <c r="AA223" s="308" t="b">
        <f t="shared" si="3"/>
        <v>0</v>
      </c>
    </row>
    <row r="224" s="352" customFormat="1" ht="12.75" hidden="1" spans="1:27">
      <c r="A224" s="4">
        <v>222</v>
      </c>
      <c r="B224" s="4" t="s">
        <v>34</v>
      </c>
      <c r="C224" s="28" t="s">
        <v>228</v>
      </c>
      <c r="D224" s="7" t="s">
        <v>264</v>
      </c>
      <c r="E224" s="6" t="s">
        <v>108</v>
      </c>
      <c r="F224" s="7" t="s">
        <v>2958</v>
      </c>
      <c r="G224" s="8">
        <v>45107</v>
      </c>
      <c r="H224" s="10" t="s">
        <v>93</v>
      </c>
      <c r="I224" s="28" t="s">
        <v>42</v>
      </c>
      <c r="J224" s="28" t="s">
        <v>43</v>
      </c>
      <c r="K224" s="4" t="s">
        <v>44</v>
      </c>
      <c r="L224" s="5" t="s">
        <v>46</v>
      </c>
      <c r="M224" s="28">
        <v>3</v>
      </c>
      <c r="N224" s="16" t="s">
        <v>3186</v>
      </c>
      <c r="O224" s="16" t="s">
        <v>3187</v>
      </c>
      <c r="P224" s="15">
        <v>3</v>
      </c>
      <c r="Q224" s="15">
        <v>3</v>
      </c>
      <c r="R224" s="22">
        <v>1</v>
      </c>
      <c r="S224" s="22">
        <v>1</v>
      </c>
      <c r="U224" s="16" t="s">
        <v>3188</v>
      </c>
      <c r="V224" s="16" t="s">
        <v>50</v>
      </c>
      <c r="W224" s="4"/>
      <c r="X224" s="232"/>
      <c r="AA224" s="308" t="b">
        <f t="shared" si="3"/>
        <v>0</v>
      </c>
    </row>
    <row r="225" s="352" customFormat="1" ht="12.75" hidden="1" spans="1:27">
      <c r="A225" s="4">
        <v>223</v>
      </c>
      <c r="B225" s="4" t="s">
        <v>34</v>
      </c>
      <c r="C225" s="28" t="s">
        <v>228</v>
      </c>
      <c r="D225" s="7" t="s">
        <v>264</v>
      </c>
      <c r="E225" s="6" t="s">
        <v>108</v>
      </c>
      <c r="F225" s="7" t="s">
        <v>2958</v>
      </c>
      <c r="G225" s="8">
        <v>45291</v>
      </c>
      <c r="H225" s="10" t="s">
        <v>1741</v>
      </c>
      <c r="I225" s="28" t="s">
        <v>42</v>
      </c>
      <c r="J225" s="28" t="s">
        <v>43</v>
      </c>
      <c r="K225" s="4" t="s">
        <v>44</v>
      </c>
      <c r="L225" s="5" t="s">
        <v>46</v>
      </c>
      <c r="M225" s="28">
        <v>3</v>
      </c>
      <c r="N225" s="16" t="s">
        <v>3181</v>
      </c>
      <c r="O225" s="16" t="s">
        <v>3182</v>
      </c>
      <c r="P225" s="15">
        <v>3</v>
      </c>
      <c r="Q225" s="15">
        <v>3</v>
      </c>
      <c r="R225" s="22">
        <v>1</v>
      </c>
      <c r="S225" s="22">
        <v>1</v>
      </c>
      <c r="U225" s="16" t="s">
        <v>3172</v>
      </c>
      <c r="V225" s="16" t="s">
        <v>50</v>
      </c>
      <c r="W225" s="4"/>
      <c r="X225" s="232"/>
      <c r="AA225" s="308" t="b">
        <f t="shared" si="3"/>
        <v>0</v>
      </c>
    </row>
    <row r="226" s="352" customFormat="1" ht="12.75" hidden="1" spans="1:27">
      <c r="A226" s="4">
        <v>224</v>
      </c>
      <c r="B226" s="4" t="s">
        <v>34</v>
      </c>
      <c r="C226" s="28" t="s">
        <v>228</v>
      </c>
      <c r="D226" s="7" t="s">
        <v>271</v>
      </c>
      <c r="E226" s="6" t="s">
        <v>108</v>
      </c>
      <c r="F226" s="7" t="s">
        <v>2958</v>
      </c>
      <c r="G226" s="8">
        <v>45107</v>
      </c>
      <c r="H226" s="10" t="s">
        <v>93</v>
      </c>
      <c r="I226" s="28" t="s">
        <v>42</v>
      </c>
      <c r="J226" s="28" t="s">
        <v>43</v>
      </c>
      <c r="K226" s="4" t="s">
        <v>44</v>
      </c>
      <c r="L226" s="5" t="s">
        <v>46</v>
      </c>
      <c r="M226" s="28">
        <v>3</v>
      </c>
      <c r="N226" s="16" t="s">
        <v>3186</v>
      </c>
      <c r="O226" s="16" t="s">
        <v>3187</v>
      </c>
      <c r="P226" s="15">
        <v>3</v>
      </c>
      <c r="Q226" s="15">
        <v>3</v>
      </c>
      <c r="R226" s="22">
        <v>1</v>
      </c>
      <c r="S226" s="22">
        <v>1</v>
      </c>
      <c r="U226" s="16" t="s">
        <v>3188</v>
      </c>
      <c r="V226" s="16" t="s">
        <v>50</v>
      </c>
      <c r="W226" s="4"/>
      <c r="X226" s="232"/>
      <c r="AA226" s="308" t="b">
        <f t="shared" si="3"/>
        <v>0</v>
      </c>
    </row>
    <row r="227" s="352" customFormat="1" ht="12.75" hidden="1" spans="1:27">
      <c r="A227" s="4">
        <v>225</v>
      </c>
      <c r="B227" s="4" t="s">
        <v>34</v>
      </c>
      <c r="C227" s="28" t="s">
        <v>228</v>
      </c>
      <c r="D227" s="7" t="s">
        <v>271</v>
      </c>
      <c r="E227" s="6" t="s">
        <v>108</v>
      </c>
      <c r="F227" s="7" t="s">
        <v>2958</v>
      </c>
      <c r="G227" s="8">
        <v>45291</v>
      </c>
      <c r="H227" s="10" t="s">
        <v>1741</v>
      </c>
      <c r="I227" s="28" t="s">
        <v>42</v>
      </c>
      <c r="J227" s="28" t="s">
        <v>43</v>
      </c>
      <c r="K227" s="4" t="s">
        <v>44</v>
      </c>
      <c r="L227" s="5" t="s">
        <v>46</v>
      </c>
      <c r="M227" s="28">
        <v>3</v>
      </c>
      <c r="N227" s="16" t="s">
        <v>3181</v>
      </c>
      <c r="O227" s="16" t="s">
        <v>3182</v>
      </c>
      <c r="P227" s="15">
        <v>3</v>
      </c>
      <c r="Q227" s="15">
        <v>3</v>
      </c>
      <c r="R227" s="22">
        <v>1</v>
      </c>
      <c r="S227" s="22">
        <v>1</v>
      </c>
      <c r="U227" s="16" t="s">
        <v>3172</v>
      </c>
      <c r="V227" s="16" t="s">
        <v>50</v>
      </c>
      <c r="W227" s="4"/>
      <c r="X227" s="232"/>
      <c r="AA227" s="308" t="b">
        <f t="shared" si="3"/>
        <v>0</v>
      </c>
    </row>
    <row r="228" s="352" customFormat="1" ht="12.75" hidden="1" spans="1:27">
      <c r="A228" s="4">
        <v>226</v>
      </c>
      <c r="B228" s="4" t="s">
        <v>34</v>
      </c>
      <c r="C228" s="29" t="s">
        <v>82</v>
      </c>
      <c r="D228" s="7" t="s">
        <v>3189</v>
      </c>
      <c r="E228" s="6" t="s">
        <v>258</v>
      </c>
      <c r="F228" s="7" t="s">
        <v>2958</v>
      </c>
      <c r="G228" s="8">
        <v>44985</v>
      </c>
      <c r="H228" s="9" t="s">
        <v>2299</v>
      </c>
      <c r="I228" s="28" t="s">
        <v>42</v>
      </c>
      <c r="J228" s="28" t="s">
        <v>43</v>
      </c>
      <c r="K228" s="4" t="s">
        <v>44</v>
      </c>
      <c r="L228" s="5" t="s">
        <v>46</v>
      </c>
      <c r="M228" s="28">
        <v>9</v>
      </c>
      <c r="N228" s="16" t="s">
        <v>3190</v>
      </c>
      <c r="O228" s="16" t="s">
        <v>3191</v>
      </c>
      <c r="P228" s="15">
        <v>9</v>
      </c>
      <c r="Q228" s="15">
        <v>9</v>
      </c>
      <c r="R228" s="22">
        <v>1</v>
      </c>
      <c r="S228" s="22">
        <v>1</v>
      </c>
      <c r="U228" s="16" t="s">
        <v>3021</v>
      </c>
      <c r="V228" s="16" t="s">
        <v>50</v>
      </c>
      <c r="W228" s="4" t="e">
        <v>#REF!</v>
      </c>
      <c r="X228" s="232"/>
      <c r="Y228" s="24" t="s">
        <v>3021</v>
      </c>
      <c r="AA228" s="308" t="b">
        <f t="shared" si="3"/>
        <v>0</v>
      </c>
    </row>
    <row r="229" s="352" customFormat="1" ht="12.75" hidden="1" spans="1:27">
      <c r="A229" s="4">
        <v>227</v>
      </c>
      <c r="B229" s="4" t="s">
        <v>34</v>
      </c>
      <c r="C229" s="29" t="s">
        <v>82</v>
      </c>
      <c r="D229" s="7" t="s">
        <v>3189</v>
      </c>
      <c r="E229" s="6" t="s">
        <v>258</v>
      </c>
      <c r="F229" s="7" t="s">
        <v>2958</v>
      </c>
      <c r="G229" s="8">
        <v>45046</v>
      </c>
      <c r="H229" s="10" t="s">
        <v>231</v>
      </c>
      <c r="I229" s="28" t="s">
        <v>42</v>
      </c>
      <c r="J229" s="28" t="s">
        <v>43</v>
      </c>
      <c r="K229" s="4" t="s">
        <v>44</v>
      </c>
      <c r="L229" s="5" t="s">
        <v>46</v>
      </c>
      <c r="M229" s="28">
        <v>9</v>
      </c>
      <c r="N229" s="16" t="s">
        <v>3179</v>
      </c>
      <c r="O229" s="16" t="s">
        <v>350</v>
      </c>
      <c r="P229" s="15">
        <v>9</v>
      </c>
      <c r="Q229" s="15">
        <v>9</v>
      </c>
      <c r="R229" s="22">
        <v>1</v>
      </c>
      <c r="S229" s="22">
        <v>1</v>
      </c>
      <c r="U229" s="16" t="s">
        <v>3180</v>
      </c>
      <c r="V229" s="16" t="s">
        <v>50</v>
      </c>
      <c r="W229" s="4"/>
      <c r="X229" s="232"/>
      <c r="AA229" s="308" t="b">
        <f t="shared" si="3"/>
        <v>0</v>
      </c>
    </row>
    <row r="230" s="352" customFormat="1" ht="12.75" hidden="1" spans="1:27">
      <c r="A230" s="4">
        <v>228</v>
      </c>
      <c r="B230" s="4" t="s">
        <v>34</v>
      </c>
      <c r="C230" s="29" t="s">
        <v>82</v>
      </c>
      <c r="D230" s="7" t="s">
        <v>3189</v>
      </c>
      <c r="E230" s="6" t="s">
        <v>258</v>
      </c>
      <c r="F230" s="7" t="s">
        <v>2958</v>
      </c>
      <c r="G230" s="8">
        <v>45107</v>
      </c>
      <c r="H230" s="10" t="s">
        <v>93</v>
      </c>
      <c r="I230" s="28" t="s">
        <v>42</v>
      </c>
      <c r="J230" s="28" t="s">
        <v>43</v>
      </c>
      <c r="K230" s="4" t="s">
        <v>44</v>
      </c>
      <c r="L230" s="5" t="s">
        <v>46</v>
      </c>
      <c r="M230" s="28">
        <v>9</v>
      </c>
      <c r="N230" s="16" t="s">
        <v>3063</v>
      </c>
      <c r="O230" s="16" t="s">
        <v>3064</v>
      </c>
      <c r="P230" s="15">
        <v>9</v>
      </c>
      <c r="Q230" s="15">
        <v>9</v>
      </c>
      <c r="R230" s="22">
        <v>1</v>
      </c>
      <c r="S230" s="22">
        <v>1</v>
      </c>
      <c r="U230" s="16" t="s">
        <v>3192</v>
      </c>
      <c r="V230" s="16" t="s">
        <v>50</v>
      </c>
      <c r="W230" s="4"/>
      <c r="X230" s="232"/>
      <c r="AA230" s="308" t="b">
        <f t="shared" si="3"/>
        <v>0</v>
      </c>
    </row>
    <row r="231" s="352" customFormat="1" ht="12.75" hidden="1" spans="1:27">
      <c r="A231" s="4">
        <v>229</v>
      </c>
      <c r="B231" s="4" t="s">
        <v>34</v>
      </c>
      <c r="C231" s="29" t="s">
        <v>82</v>
      </c>
      <c r="D231" s="7" t="s">
        <v>3189</v>
      </c>
      <c r="E231" s="6" t="s">
        <v>258</v>
      </c>
      <c r="F231" s="7" t="s">
        <v>2958</v>
      </c>
      <c r="G231" s="8">
        <v>45169</v>
      </c>
      <c r="H231" s="9" t="s">
        <v>97</v>
      </c>
      <c r="I231" s="28" t="s">
        <v>42</v>
      </c>
      <c r="J231" s="28" t="s">
        <v>43</v>
      </c>
      <c r="K231" s="4" t="s">
        <v>44</v>
      </c>
      <c r="L231" s="5" t="s">
        <v>46</v>
      </c>
      <c r="M231" s="28">
        <v>9</v>
      </c>
      <c r="N231" s="16" t="s">
        <v>3170</v>
      </c>
      <c r="O231" s="16" t="s">
        <v>3171</v>
      </c>
      <c r="P231" s="15">
        <v>9</v>
      </c>
      <c r="Q231" s="15">
        <v>9</v>
      </c>
      <c r="R231" s="22">
        <v>1</v>
      </c>
      <c r="S231" s="22">
        <v>1</v>
      </c>
      <c r="U231" s="16" t="s">
        <v>3172</v>
      </c>
      <c r="V231" s="16" t="s">
        <v>50</v>
      </c>
      <c r="W231" s="4"/>
      <c r="X231" s="232"/>
      <c r="AA231" s="308" t="b">
        <f t="shared" si="3"/>
        <v>0</v>
      </c>
    </row>
    <row r="232" s="352" customFormat="1" ht="12.75" hidden="1" spans="1:27">
      <c r="A232" s="4">
        <v>230</v>
      </c>
      <c r="B232" s="4" t="s">
        <v>34</v>
      </c>
      <c r="C232" s="29" t="s">
        <v>82</v>
      </c>
      <c r="D232" s="7" t="s">
        <v>3189</v>
      </c>
      <c r="E232" s="6" t="s">
        <v>258</v>
      </c>
      <c r="F232" s="7" t="s">
        <v>2958</v>
      </c>
      <c r="G232" s="8">
        <v>45230</v>
      </c>
      <c r="H232" s="10" t="s">
        <v>189</v>
      </c>
      <c r="I232" s="28" t="s">
        <v>42</v>
      </c>
      <c r="J232" s="28" t="s">
        <v>43</v>
      </c>
      <c r="K232" s="4" t="s">
        <v>44</v>
      </c>
      <c r="L232" s="5" t="s">
        <v>46</v>
      </c>
      <c r="M232" s="28">
        <v>9</v>
      </c>
      <c r="N232" s="16" t="s">
        <v>3173</v>
      </c>
      <c r="O232" s="16" t="s">
        <v>3174</v>
      </c>
      <c r="P232" s="15">
        <v>9</v>
      </c>
      <c r="Q232" s="15">
        <v>9</v>
      </c>
      <c r="R232" s="22">
        <v>1</v>
      </c>
      <c r="S232" s="22">
        <v>1</v>
      </c>
      <c r="U232" s="16" t="s">
        <v>3175</v>
      </c>
      <c r="V232" s="16" t="s">
        <v>50</v>
      </c>
      <c r="W232" s="4"/>
      <c r="X232" s="232"/>
      <c r="AA232" s="308" t="b">
        <f t="shared" si="3"/>
        <v>0</v>
      </c>
    </row>
    <row r="233" s="352" customFormat="1" ht="12.75" spans="1:27">
      <c r="A233" s="4">
        <v>231</v>
      </c>
      <c r="B233" s="4" t="s">
        <v>34</v>
      </c>
      <c r="C233" s="29" t="s">
        <v>82</v>
      </c>
      <c r="D233" s="7" t="s">
        <v>3189</v>
      </c>
      <c r="E233" s="6" t="s">
        <v>258</v>
      </c>
      <c r="F233" s="7" t="s">
        <v>2958</v>
      </c>
      <c r="G233" s="8">
        <v>45291</v>
      </c>
      <c r="H233" s="10" t="s">
        <v>1741</v>
      </c>
      <c r="I233" s="28" t="s">
        <v>42</v>
      </c>
      <c r="J233" s="28" t="s">
        <v>43</v>
      </c>
      <c r="K233" s="4" t="s">
        <v>44</v>
      </c>
      <c r="L233" s="5" t="s">
        <v>46</v>
      </c>
      <c r="M233" s="28">
        <v>9</v>
      </c>
      <c r="N233" s="16" t="s">
        <v>3034</v>
      </c>
      <c r="O233" s="16" t="s">
        <v>3035</v>
      </c>
      <c r="P233" s="15">
        <v>9</v>
      </c>
      <c r="Q233" s="15">
        <v>9</v>
      </c>
      <c r="R233" s="22">
        <v>1</v>
      </c>
      <c r="S233" s="22">
        <v>1</v>
      </c>
      <c r="T233" s="16"/>
      <c r="U233" s="16" t="s">
        <v>3175</v>
      </c>
      <c r="V233" s="16" t="s">
        <v>50</v>
      </c>
      <c r="W233" s="4"/>
      <c r="X233" s="232"/>
      <c r="AA233" s="308" t="b">
        <f t="shared" si="3"/>
        <v>0</v>
      </c>
    </row>
    <row r="234" s="352" customFormat="1" ht="12.75" hidden="1" spans="1:27">
      <c r="A234" s="4">
        <v>232</v>
      </c>
      <c r="B234" s="4" t="s">
        <v>34</v>
      </c>
      <c r="C234" s="49" t="s">
        <v>228</v>
      </c>
      <c r="D234" s="31" t="s">
        <v>2798</v>
      </c>
      <c r="E234" s="6" t="s">
        <v>258</v>
      </c>
      <c r="F234" s="7" t="s">
        <v>2958</v>
      </c>
      <c r="G234" s="8">
        <v>44927</v>
      </c>
      <c r="H234" s="9" t="s">
        <v>2959</v>
      </c>
      <c r="I234" s="27" t="s">
        <v>42</v>
      </c>
      <c r="J234" s="4" t="s">
        <v>43</v>
      </c>
      <c r="K234" s="4" t="s">
        <v>44</v>
      </c>
      <c r="L234" s="5" t="s">
        <v>46</v>
      </c>
      <c r="M234" s="29">
        <v>3</v>
      </c>
      <c r="N234" s="16" t="s">
        <v>3038</v>
      </c>
      <c r="O234" s="16" t="s">
        <v>3039</v>
      </c>
      <c r="P234" s="15">
        <v>3</v>
      </c>
      <c r="Q234" s="15">
        <v>3</v>
      </c>
      <c r="R234" s="22">
        <v>1</v>
      </c>
      <c r="S234" s="22">
        <v>1</v>
      </c>
      <c r="U234" s="16" t="s">
        <v>3021</v>
      </c>
      <c r="V234" s="16" t="s">
        <v>50</v>
      </c>
      <c r="W234" s="4" t="e">
        <v>#REF!</v>
      </c>
      <c r="X234" s="232"/>
      <c r="Y234" s="24" t="s">
        <v>3021</v>
      </c>
      <c r="AA234" s="308" t="b">
        <f t="shared" si="3"/>
        <v>0</v>
      </c>
    </row>
    <row r="235" s="352" customFormat="1" ht="12.75" hidden="1" spans="1:27">
      <c r="A235" s="4">
        <v>233</v>
      </c>
      <c r="B235" s="4" t="s">
        <v>34</v>
      </c>
      <c r="C235" s="49" t="s">
        <v>228</v>
      </c>
      <c r="D235" s="31" t="s">
        <v>2798</v>
      </c>
      <c r="E235" s="6" t="s">
        <v>258</v>
      </c>
      <c r="F235" s="7" t="s">
        <v>2958</v>
      </c>
      <c r="G235" s="8">
        <v>44986</v>
      </c>
      <c r="H235" s="10" t="s">
        <v>41</v>
      </c>
      <c r="I235" s="27" t="s">
        <v>42</v>
      </c>
      <c r="J235" s="4" t="s">
        <v>43</v>
      </c>
      <c r="K235" s="4" t="s">
        <v>44</v>
      </c>
      <c r="L235" s="5" t="s">
        <v>46</v>
      </c>
      <c r="M235" s="29">
        <v>3</v>
      </c>
      <c r="N235" s="16" t="s">
        <v>3104</v>
      </c>
      <c r="O235" s="16" t="s">
        <v>3105</v>
      </c>
      <c r="P235" s="15">
        <v>3</v>
      </c>
      <c r="Q235" s="15">
        <v>3</v>
      </c>
      <c r="R235" s="22">
        <v>1</v>
      </c>
      <c r="S235" s="22">
        <v>1</v>
      </c>
      <c r="U235" s="16" t="s">
        <v>3074</v>
      </c>
      <c r="V235" s="16" t="s">
        <v>50</v>
      </c>
      <c r="W235" s="4" t="e">
        <v>#REF!</v>
      </c>
      <c r="X235" s="232" t="s">
        <v>2966</v>
      </c>
      <c r="AA235" s="308" t="b">
        <f t="shared" si="3"/>
        <v>0</v>
      </c>
    </row>
    <row r="236" s="352" customFormat="1" ht="12.75" hidden="1" spans="1:27">
      <c r="A236" s="4">
        <v>234</v>
      </c>
      <c r="B236" s="4" t="s">
        <v>34</v>
      </c>
      <c r="C236" s="49" t="s">
        <v>228</v>
      </c>
      <c r="D236" s="31" t="s">
        <v>2798</v>
      </c>
      <c r="E236" s="6" t="s">
        <v>258</v>
      </c>
      <c r="F236" s="7" t="s">
        <v>2958</v>
      </c>
      <c r="G236" s="8">
        <v>45047</v>
      </c>
      <c r="H236" s="10" t="s">
        <v>304</v>
      </c>
      <c r="I236" s="27" t="s">
        <v>42</v>
      </c>
      <c r="J236" s="4" t="s">
        <v>43</v>
      </c>
      <c r="K236" s="4" t="s">
        <v>44</v>
      </c>
      <c r="L236" s="5" t="s">
        <v>46</v>
      </c>
      <c r="M236" s="29">
        <v>3</v>
      </c>
      <c r="N236" s="16" t="s">
        <v>3193</v>
      </c>
      <c r="O236" s="16" t="s">
        <v>3194</v>
      </c>
      <c r="P236" s="15">
        <v>3</v>
      </c>
      <c r="Q236" s="15">
        <v>3</v>
      </c>
      <c r="R236" s="22">
        <v>1</v>
      </c>
      <c r="S236" s="22">
        <v>1</v>
      </c>
      <c r="U236" s="16" t="s">
        <v>3195</v>
      </c>
      <c r="V236" s="16" t="s">
        <v>50</v>
      </c>
      <c r="W236" s="4"/>
      <c r="X236" s="232"/>
      <c r="AA236" s="308" t="b">
        <f t="shared" si="3"/>
        <v>0</v>
      </c>
    </row>
    <row r="237" s="352" customFormat="1" ht="12.75" hidden="1" spans="1:27">
      <c r="A237" s="4">
        <v>235</v>
      </c>
      <c r="B237" s="4" t="s">
        <v>34</v>
      </c>
      <c r="C237" s="49" t="s">
        <v>228</v>
      </c>
      <c r="D237" s="31" t="s">
        <v>2798</v>
      </c>
      <c r="E237" s="6" t="s">
        <v>258</v>
      </c>
      <c r="F237" s="7" t="s">
        <v>2958</v>
      </c>
      <c r="G237" s="8">
        <v>45108</v>
      </c>
      <c r="H237" s="10" t="s">
        <v>165</v>
      </c>
      <c r="I237" s="27" t="s">
        <v>42</v>
      </c>
      <c r="J237" s="4" t="s">
        <v>43</v>
      </c>
      <c r="K237" s="4" t="s">
        <v>44</v>
      </c>
      <c r="L237" s="5" t="s">
        <v>46</v>
      </c>
      <c r="M237" s="29">
        <v>3</v>
      </c>
      <c r="N237" s="16" t="s">
        <v>3196</v>
      </c>
      <c r="O237" s="16" t="s">
        <v>3197</v>
      </c>
      <c r="P237" s="15">
        <v>3</v>
      </c>
      <c r="Q237" s="15">
        <v>3</v>
      </c>
      <c r="R237" s="22">
        <v>1</v>
      </c>
      <c r="S237" s="22">
        <v>1</v>
      </c>
      <c r="U237" s="16" t="s">
        <v>3198</v>
      </c>
      <c r="V237" s="16" t="s">
        <v>50</v>
      </c>
      <c r="W237" s="4"/>
      <c r="X237" s="232"/>
      <c r="AA237" s="308" t="b">
        <f t="shared" si="3"/>
        <v>0</v>
      </c>
    </row>
    <row r="238" s="352" customFormat="1" ht="12.75" hidden="1" spans="1:27">
      <c r="A238" s="4">
        <v>236</v>
      </c>
      <c r="B238" s="4" t="s">
        <v>34</v>
      </c>
      <c r="C238" s="49" t="s">
        <v>228</v>
      </c>
      <c r="D238" s="31" t="s">
        <v>2798</v>
      </c>
      <c r="E238" s="6" t="s">
        <v>258</v>
      </c>
      <c r="F238" s="7" t="s">
        <v>2958</v>
      </c>
      <c r="G238" s="8">
        <v>45170</v>
      </c>
      <c r="H238" s="10" t="s">
        <v>54</v>
      </c>
      <c r="I238" s="27" t="s">
        <v>42</v>
      </c>
      <c r="J238" s="4" t="s">
        <v>43</v>
      </c>
      <c r="K238" s="4" t="s">
        <v>44</v>
      </c>
      <c r="L238" s="5" t="s">
        <v>46</v>
      </c>
      <c r="M238" s="29">
        <v>3</v>
      </c>
      <c r="N238" s="16" t="s">
        <v>3173</v>
      </c>
      <c r="O238" s="16" t="s">
        <v>3174</v>
      </c>
      <c r="P238" s="15">
        <v>3</v>
      </c>
      <c r="Q238" s="15">
        <v>3</v>
      </c>
      <c r="R238" s="22">
        <v>1</v>
      </c>
      <c r="S238" s="22">
        <v>1</v>
      </c>
      <c r="U238" s="16" t="s">
        <v>3199</v>
      </c>
      <c r="V238" s="16" t="s">
        <v>50</v>
      </c>
      <c r="W238" s="4"/>
      <c r="X238" s="232"/>
      <c r="AA238" s="308" t="b">
        <f t="shared" si="3"/>
        <v>0</v>
      </c>
    </row>
    <row r="239" s="352" customFormat="1" ht="12.75" spans="1:27">
      <c r="A239" s="4">
        <v>237</v>
      </c>
      <c r="B239" s="4" t="s">
        <v>34</v>
      </c>
      <c r="C239" s="49" t="s">
        <v>228</v>
      </c>
      <c r="D239" s="31" t="s">
        <v>2798</v>
      </c>
      <c r="E239" s="6" t="s">
        <v>258</v>
      </c>
      <c r="F239" s="7" t="s">
        <v>2958</v>
      </c>
      <c r="G239" s="8">
        <v>45231</v>
      </c>
      <c r="H239" s="10" t="s">
        <v>632</v>
      </c>
      <c r="I239" s="27" t="s">
        <v>42</v>
      </c>
      <c r="J239" s="4" t="s">
        <v>43</v>
      </c>
      <c r="K239" s="4" t="s">
        <v>44</v>
      </c>
      <c r="L239" s="5" t="s">
        <v>46</v>
      </c>
      <c r="M239" s="29">
        <v>3</v>
      </c>
      <c r="N239" s="16" t="s">
        <v>3200</v>
      </c>
      <c r="O239" s="16" t="s">
        <v>3139</v>
      </c>
      <c r="P239" s="15">
        <v>3</v>
      </c>
      <c r="Q239" s="15">
        <v>3</v>
      </c>
      <c r="R239" s="22">
        <v>1</v>
      </c>
      <c r="S239" s="22">
        <v>1</v>
      </c>
      <c r="T239" s="16"/>
      <c r="U239" s="16" t="s">
        <v>3201</v>
      </c>
      <c r="V239" s="16" t="s">
        <v>50</v>
      </c>
      <c r="W239" s="4"/>
      <c r="X239" s="232"/>
      <c r="AA239" s="308" t="b">
        <f t="shared" si="3"/>
        <v>0</v>
      </c>
    </row>
    <row r="240" s="352" customFormat="1" ht="24" hidden="1" spans="1:27">
      <c r="A240" s="4">
        <v>238</v>
      </c>
      <c r="B240" s="4" t="s">
        <v>34</v>
      </c>
      <c r="C240" s="28" t="s">
        <v>228</v>
      </c>
      <c r="D240" s="7" t="s">
        <v>3202</v>
      </c>
      <c r="E240" s="6" t="s">
        <v>2858</v>
      </c>
      <c r="F240" s="7" t="s">
        <v>2958</v>
      </c>
      <c r="G240" s="8">
        <v>45047</v>
      </c>
      <c r="H240" s="10" t="s">
        <v>304</v>
      </c>
      <c r="I240" s="28" t="s">
        <v>42</v>
      </c>
      <c r="J240" s="28" t="s">
        <v>43</v>
      </c>
      <c r="K240" s="4" t="s">
        <v>44</v>
      </c>
      <c r="L240" s="5" t="s">
        <v>46</v>
      </c>
      <c r="M240" s="28">
        <v>3</v>
      </c>
      <c r="N240" s="16" t="s">
        <v>3104</v>
      </c>
      <c r="O240" s="16" t="s">
        <v>3151</v>
      </c>
      <c r="P240" s="15">
        <v>3</v>
      </c>
      <c r="Q240" s="15">
        <v>3</v>
      </c>
      <c r="R240" s="22">
        <v>1</v>
      </c>
      <c r="S240" s="22">
        <v>1</v>
      </c>
      <c r="U240" s="16" t="s">
        <v>3203</v>
      </c>
      <c r="V240" s="16" t="s">
        <v>50</v>
      </c>
      <c r="W240" s="4"/>
      <c r="X240" s="373"/>
      <c r="AA240" s="308" t="b">
        <f t="shared" si="3"/>
        <v>0</v>
      </c>
    </row>
    <row r="241" s="352" customFormat="1" ht="24" hidden="1" spans="1:27">
      <c r="A241" s="4">
        <v>239</v>
      </c>
      <c r="B241" s="4" t="s">
        <v>34</v>
      </c>
      <c r="C241" s="28" t="s">
        <v>228</v>
      </c>
      <c r="D241" s="7" t="s">
        <v>3202</v>
      </c>
      <c r="E241" s="6" t="s">
        <v>2858</v>
      </c>
      <c r="F241" s="7" t="s">
        <v>2958</v>
      </c>
      <c r="G241" s="8">
        <v>45108</v>
      </c>
      <c r="H241" s="10" t="s">
        <v>165</v>
      </c>
      <c r="I241" s="28" t="s">
        <v>42</v>
      </c>
      <c r="J241" s="28" t="s">
        <v>43</v>
      </c>
      <c r="K241" s="4" t="s">
        <v>44</v>
      </c>
      <c r="L241" s="5" t="s">
        <v>46</v>
      </c>
      <c r="M241" s="28">
        <v>3</v>
      </c>
      <c r="N241" s="16" t="s">
        <v>3012</v>
      </c>
      <c r="O241" s="16" t="s">
        <v>3013</v>
      </c>
      <c r="P241" s="15">
        <v>3</v>
      </c>
      <c r="Q241" s="15">
        <v>3</v>
      </c>
      <c r="R241" s="22">
        <v>1</v>
      </c>
      <c r="S241" s="22">
        <v>1</v>
      </c>
      <c r="U241" s="16" t="s">
        <v>3014</v>
      </c>
      <c r="V241" s="16" t="s">
        <v>50</v>
      </c>
      <c r="W241" s="4"/>
      <c r="X241" s="374"/>
      <c r="AA241" s="308" t="b">
        <f t="shared" si="3"/>
        <v>0</v>
      </c>
    </row>
    <row r="242" s="352" customFormat="1" ht="24" hidden="1" spans="1:27">
      <c r="A242" s="4">
        <v>240</v>
      </c>
      <c r="B242" s="4" t="s">
        <v>34</v>
      </c>
      <c r="C242" s="28" t="s">
        <v>228</v>
      </c>
      <c r="D242" s="7" t="s">
        <v>3202</v>
      </c>
      <c r="E242" s="6" t="s">
        <v>2858</v>
      </c>
      <c r="F242" s="7" t="s">
        <v>2958</v>
      </c>
      <c r="G242" s="8">
        <v>45170</v>
      </c>
      <c r="H242" s="10" t="s">
        <v>54</v>
      </c>
      <c r="I242" s="28" t="s">
        <v>42</v>
      </c>
      <c r="J242" s="28" t="s">
        <v>43</v>
      </c>
      <c r="K242" s="4" t="s">
        <v>44</v>
      </c>
      <c r="L242" s="5" t="s">
        <v>46</v>
      </c>
      <c r="M242" s="28">
        <v>3</v>
      </c>
      <c r="N242" s="16" t="s">
        <v>3015</v>
      </c>
      <c r="O242" s="16" t="s">
        <v>3016</v>
      </c>
      <c r="P242" s="15">
        <v>3</v>
      </c>
      <c r="Q242" s="15">
        <v>3</v>
      </c>
      <c r="R242" s="22">
        <v>1</v>
      </c>
      <c r="S242" s="22">
        <v>1</v>
      </c>
      <c r="U242" s="16" t="s">
        <v>3017</v>
      </c>
      <c r="V242" s="16" t="s">
        <v>50</v>
      </c>
      <c r="W242" s="4"/>
      <c r="X242" s="232"/>
      <c r="AA242" s="308" t="b">
        <f t="shared" si="3"/>
        <v>0</v>
      </c>
    </row>
    <row r="243" s="352" customFormat="1" ht="12.75" hidden="1" spans="1:27">
      <c r="A243" s="4">
        <v>241</v>
      </c>
      <c r="B243" s="4" t="s">
        <v>34</v>
      </c>
      <c r="C243" s="29" t="s">
        <v>82</v>
      </c>
      <c r="D243" s="7" t="s">
        <v>3204</v>
      </c>
      <c r="E243" s="6" t="s">
        <v>258</v>
      </c>
      <c r="F243" s="7" t="s">
        <v>2958</v>
      </c>
      <c r="G243" s="8">
        <v>44927</v>
      </c>
      <c r="H243" s="9" t="s">
        <v>2959</v>
      </c>
      <c r="I243" s="28" t="s">
        <v>42</v>
      </c>
      <c r="J243" s="28" t="s">
        <v>43</v>
      </c>
      <c r="K243" s="4" t="s">
        <v>44</v>
      </c>
      <c r="L243" s="5" t="s">
        <v>46</v>
      </c>
      <c r="M243" s="28">
        <v>3</v>
      </c>
      <c r="N243" s="16" t="s">
        <v>3019</v>
      </c>
      <c r="O243" s="16" t="s">
        <v>3020</v>
      </c>
      <c r="P243" s="15">
        <v>3</v>
      </c>
      <c r="Q243" s="15">
        <v>3</v>
      </c>
      <c r="R243" s="22">
        <v>1</v>
      </c>
      <c r="S243" s="22">
        <v>1</v>
      </c>
      <c r="U243" s="16" t="s">
        <v>3021</v>
      </c>
      <c r="V243" s="16" t="s">
        <v>50</v>
      </c>
      <c r="W243" s="4" t="e">
        <v>#REF!</v>
      </c>
      <c r="X243" s="232"/>
      <c r="Y243" s="24" t="s">
        <v>3021</v>
      </c>
      <c r="AA243" s="308" t="b">
        <f t="shared" si="3"/>
        <v>0</v>
      </c>
    </row>
    <row r="244" s="352" customFormat="1" ht="12.75" hidden="1" spans="1:27">
      <c r="A244" s="4">
        <v>242</v>
      </c>
      <c r="B244" s="4" t="s">
        <v>34</v>
      </c>
      <c r="C244" s="29" t="s">
        <v>82</v>
      </c>
      <c r="D244" s="7" t="s">
        <v>3204</v>
      </c>
      <c r="E244" s="6" t="s">
        <v>258</v>
      </c>
      <c r="F244" s="7" t="s">
        <v>2958</v>
      </c>
      <c r="G244" s="8">
        <v>44986</v>
      </c>
      <c r="H244" s="10" t="s">
        <v>41</v>
      </c>
      <c r="I244" s="28" t="s">
        <v>42</v>
      </c>
      <c r="J244" s="28" t="s">
        <v>43</v>
      </c>
      <c r="K244" s="4" t="s">
        <v>44</v>
      </c>
      <c r="L244" s="5" t="s">
        <v>46</v>
      </c>
      <c r="M244" s="28">
        <v>3</v>
      </c>
      <c r="N244" s="16" t="s">
        <v>1911</v>
      </c>
      <c r="O244" s="16" t="s">
        <v>3146</v>
      </c>
      <c r="P244" s="15">
        <v>3</v>
      </c>
      <c r="Q244" s="15">
        <v>3</v>
      </c>
      <c r="R244" s="22">
        <v>1</v>
      </c>
      <c r="S244" s="22">
        <v>1</v>
      </c>
      <c r="U244" s="16" t="s">
        <v>3147</v>
      </c>
      <c r="V244" s="16" t="s">
        <v>50</v>
      </c>
      <c r="W244" s="4" t="e">
        <v>#REF!</v>
      </c>
      <c r="X244" s="232" t="s">
        <v>2966</v>
      </c>
      <c r="AA244" s="308" t="b">
        <f t="shared" si="3"/>
        <v>0</v>
      </c>
    </row>
    <row r="245" s="352" customFormat="1" ht="12.75" hidden="1" spans="1:27">
      <c r="A245" s="4">
        <v>243</v>
      </c>
      <c r="B245" s="4" t="s">
        <v>34</v>
      </c>
      <c r="C245" s="29" t="s">
        <v>82</v>
      </c>
      <c r="D245" s="7" t="s">
        <v>3204</v>
      </c>
      <c r="E245" s="6" t="s">
        <v>258</v>
      </c>
      <c r="F245" s="7" t="s">
        <v>2958</v>
      </c>
      <c r="G245" s="8">
        <v>45047</v>
      </c>
      <c r="H245" s="10" t="s">
        <v>304</v>
      </c>
      <c r="I245" s="28" t="s">
        <v>42</v>
      </c>
      <c r="J245" s="28" t="s">
        <v>43</v>
      </c>
      <c r="K245" s="4" t="s">
        <v>44</v>
      </c>
      <c r="L245" s="5" t="s">
        <v>46</v>
      </c>
      <c r="M245" s="28">
        <v>3</v>
      </c>
      <c r="N245" s="16" t="s">
        <v>3009</v>
      </c>
      <c r="O245" s="16" t="s">
        <v>3010</v>
      </c>
      <c r="P245" s="15">
        <v>3</v>
      </c>
      <c r="Q245" s="15">
        <v>3</v>
      </c>
      <c r="R245" s="22">
        <v>1</v>
      </c>
      <c r="S245" s="22">
        <v>1</v>
      </c>
      <c r="U245" s="16" t="s">
        <v>3011</v>
      </c>
      <c r="V245" s="16" t="s">
        <v>50</v>
      </c>
      <c r="W245" s="4"/>
      <c r="X245" s="232"/>
      <c r="AA245" s="308" t="b">
        <f t="shared" si="3"/>
        <v>0</v>
      </c>
    </row>
    <row r="246" s="352" customFormat="1" ht="12.75" hidden="1" spans="1:27">
      <c r="A246" s="4">
        <v>244</v>
      </c>
      <c r="B246" s="4" t="s">
        <v>34</v>
      </c>
      <c r="C246" s="29" t="s">
        <v>82</v>
      </c>
      <c r="D246" s="7" t="s">
        <v>3204</v>
      </c>
      <c r="E246" s="6" t="s">
        <v>258</v>
      </c>
      <c r="F246" s="7" t="s">
        <v>2958</v>
      </c>
      <c r="G246" s="8">
        <v>45108</v>
      </c>
      <c r="H246" s="10" t="s">
        <v>165</v>
      </c>
      <c r="I246" s="28" t="s">
        <v>42</v>
      </c>
      <c r="J246" s="28" t="s">
        <v>43</v>
      </c>
      <c r="K246" s="4" t="s">
        <v>44</v>
      </c>
      <c r="L246" s="5" t="s">
        <v>46</v>
      </c>
      <c r="M246" s="28">
        <v>3</v>
      </c>
      <c r="N246" s="16" t="s">
        <v>3012</v>
      </c>
      <c r="O246" s="16" t="s">
        <v>3013</v>
      </c>
      <c r="P246" s="15">
        <v>3</v>
      </c>
      <c r="Q246" s="15">
        <v>3</v>
      </c>
      <c r="R246" s="22">
        <v>1</v>
      </c>
      <c r="S246" s="22">
        <v>1</v>
      </c>
      <c r="U246" s="16" t="s">
        <v>3014</v>
      </c>
      <c r="V246" s="16" t="s">
        <v>50</v>
      </c>
      <c r="W246" s="4"/>
      <c r="X246" s="232"/>
      <c r="AA246" s="308" t="b">
        <f t="shared" si="3"/>
        <v>0</v>
      </c>
    </row>
    <row r="247" s="352" customFormat="1" ht="12.75" hidden="1" spans="1:27">
      <c r="A247" s="4">
        <v>245</v>
      </c>
      <c r="B247" s="4" t="s">
        <v>34</v>
      </c>
      <c r="C247" s="29" t="s">
        <v>82</v>
      </c>
      <c r="D247" s="7" t="s">
        <v>3204</v>
      </c>
      <c r="E247" s="6" t="s">
        <v>258</v>
      </c>
      <c r="F247" s="7" t="s">
        <v>2958</v>
      </c>
      <c r="G247" s="8">
        <v>45170</v>
      </c>
      <c r="H247" s="10" t="s">
        <v>54</v>
      </c>
      <c r="I247" s="28" t="s">
        <v>42</v>
      </c>
      <c r="J247" s="28" t="s">
        <v>43</v>
      </c>
      <c r="K247" s="4" t="s">
        <v>44</v>
      </c>
      <c r="L247" s="5" t="s">
        <v>46</v>
      </c>
      <c r="M247" s="28">
        <v>3</v>
      </c>
      <c r="N247" s="16" t="s">
        <v>3173</v>
      </c>
      <c r="O247" s="16" t="s">
        <v>3174</v>
      </c>
      <c r="P247" s="15">
        <v>3</v>
      </c>
      <c r="Q247" s="15">
        <v>3</v>
      </c>
      <c r="R247" s="22">
        <v>1</v>
      </c>
      <c r="S247" s="22">
        <v>1</v>
      </c>
      <c r="U247" s="16" t="s">
        <v>3137</v>
      </c>
      <c r="V247" s="16" t="s">
        <v>50</v>
      </c>
      <c r="W247" s="4"/>
      <c r="X247" s="232"/>
      <c r="AA247" s="308" t="b">
        <f t="shared" si="3"/>
        <v>0</v>
      </c>
    </row>
    <row r="248" s="352" customFormat="1" ht="12.75" spans="1:27">
      <c r="A248" s="4">
        <v>246</v>
      </c>
      <c r="B248" s="4" t="s">
        <v>34</v>
      </c>
      <c r="C248" s="29" t="s">
        <v>82</v>
      </c>
      <c r="D248" s="7" t="s">
        <v>3204</v>
      </c>
      <c r="E248" s="6" t="s">
        <v>258</v>
      </c>
      <c r="F248" s="7" t="s">
        <v>2958</v>
      </c>
      <c r="G248" s="8">
        <v>45231</v>
      </c>
      <c r="H248" s="10" t="s">
        <v>632</v>
      </c>
      <c r="I248" s="28" t="s">
        <v>42</v>
      </c>
      <c r="J248" s="28" t="s">
        <v>43</v>
      </c>
      <c r="K248" s="4" t="s">
        <v>44</v>
      </c>
      <c r="L248" s="5" t="s">
        <v>46</v>
      </c>
      <c r="M248" s="28">
        <v>3</v>
      </c>
      <c r="N248" s="16" t="s">
        <v>3138</v>
      </c>
      <c r="O248" s="16" t="s">
        <v>3139</v>
      </c>
      <c r="P248" s="15">
        <v>3</v>
      </c>
      <c r="Q248" s="15">
        <v>3</v>
      </c>
      <c r="R248" s="22">
        <v>1</v>
      </c>
      <c r="S248" s="22">
        <v>1</v>
      </c>
      <c r="T248" s="16"/>
      <c r="U248" s="16" t="s">
        <v>3140</v>
      </c>
      <c r="V248" s="16" t="s">
        <v>50</v>
      </c>
      <c r="W248" s="4"/>
      <c r="X248" s="232"/>
      <c r="AA248" s="308" t="b">
        <f t="shared" si="3"/>
        <v>0</v>
      </c>
    </row>
    <row r="249" s="352" customFormat="1" ht="12.75" hidden="1" spans="1:27">
      <c r="A249" s="4">
        <v>247</v>
      </c>
      <c r="B249" s="4" t="s">
        <v>34</v>
      </c>
      <c r="C249" s="29" t="s">
        <v>82</v>
      </c>
      <c r="D249" s="7" t="s">
        <v>3205</v>
      </c>
      <c r="E249" s="6" t="s">
        <v>258</v>
      </c>
      <c r="F249" s="7" t="s">
        <v>2958</v>
      </c>
      <c r="G249" s="8">
        <v>44927</v>
      </c>
      <c r="H249" s="9" t="s">
        <v>2959</v>
      </c>
      <c r="I249" s="28" t="s">
        <v>42</v>
      </c>
      <c r="J249" s="28" t="s">
        <v>43</v>
      </c>
      <c r="K249" s="4" t="s">
        <v>44</v>
      </c>
      <c r="L249" s="5" t="s">
        <v>46</v>
      </c>
      <c r="M249" s="28">
        <v>3</v>
      </c>
      <c r="N249" s="16" t="s">
        <v>3019</v>
      </c>
      <c r="O249" s="16" t="s">
        <v>3020</v>
      </c>
      <c r="P249" s="15">
        <v>3</v>
      </c>
      <c r="Q249" s="15">
        <v>3</v>
      </c>
      <c r="R249" s="22">
        <v>1</v>
      </c>
      <c r="S249" s="22">
        <v>1</v>
      </c>
      <c r="U249" s="16" t="s">
        <v>3021</v>
      </c>
      <c r="V249" s="16" t="s">
        <v>50</v>
      </c>
      <c r="W249" s="4" t="e">
        <v>#REF!</v>
      </c>
      <c r="X249" s="232"/>
      <c r="Y249" s="24" t="s">
        <v>3021</v>
      </c>
      <c r="AA249" s="308" t="b">
        <f t="shared" si="3"/>
        <v>0</v>
      </c>
    </row>
    <row r="250" s="352" customFormat="1" ht="12.75" hidden="1" spans="1:27">
      <c r="A250" s="4">
        <v>248</v>
      </c>
      <c r="B250" s="4" t="s">
        <v>34</v>
      </c>
      <c r="C250" s="29" t="s">
        <v>82</v>
      </c>
      <c r="D250" s="7" t="s">
        <v>3205</v>
      </c>
      <c r="E250" s="6" t="s">
        <v>258</v>
      </c>
      <c r="F250" s="7" t="s">
        <v>2958</v>
      </c>
      <c r="G250" s="8">
        <v>44986</v>
      </c>
      <c r="H250" s="10" t="s">
        <v>41</v>
      </c>
      <c r="I250" s="28" t="s">
        <v>42</v>
      </c>
      <c r="J250" s="28" t="s">
        <v>43</v>
      </c>
      <c r="K250" s="4" t="s">
        <v>44</v>
      </c>
      <c r="L250" s="5" t="s">
        <v>46</v>
      </c>
      <c r="M250" s="28">
        <v>3</v>
      </c>
      <c r="N250" s="16" t="s">
        <v>1911</v>
      </c>
      <c r="O250" s="16" t="s">
        <v>3146</v>
      </c>
      <c r="P250" s="15">
        <v>3</v>
      </c>
      <c r="Q250" s="15">
        <v>3</v>
      </c>
      <c r="R250" s="22">
        <v>1</v>
      </c>
      <c r="S250" s="22">
        <v>1</v>
      </c>
      <c r="U250" s="16" t="s">
        <v>3147</v>
      </c>
      <c r="V250" s="16" t="s">
        <v>50</v>
      </c>
      <c r="W250" s="4" t="e">
        <v>#REF!</v>
      </c>
      <c r="X250" s="232" t="s">
        <v>2966</v>
      </c>
      <c r="AA250" s="308" t="b">
        <f t="shared" si="3"/>
        <v>0</v>
      </c>
    </row>
    <row r="251" s="352" customFormat="1" ht="12.75" hidden="1" spans="1:27">
      <c r="A251" s="4">
        <v>249</v>
      </c>
      <c r="B251" s="4" t="s">
        <v>34</v>
      </c>
      <c r="C251" s="29" t="s">
        <v>82</v>
      </c>
      <c r="D251" s="7" t="s">
        <v>3205</v>
      </c>
      <c r="E251" s="6" t="s">
        <v>258</v>
      </c>
      <c r="F251" s="7" t="s">
        <v>2958</v>
      </c>
      <c r="G251" s="8">
        <v>45047</v>
      </c>
      <c r="H251" s="10" t="s">
        <v>304</v>
      </c>
      <c r="I251" s="28" t="s">
        <v>42</v>
      </c>
      <c r="J251" s="28" t="s">
        <v>43</v>
      </c>
      <c r="K251" s="4" t="s">
        <v>44</v>
      </c>
      <c r="L251" s="5" t="s">
        <v>46</v>
      </c>
      <c r="M251" s="28">
        <v>3</v>
      </c>
      <c r="N251" s="16" t="s">
        <v>3009</v>
      </c>
      <c r="O251" s="16" t="s">
        <v>3010</v>
      </c>
      <c r="P251" s="15">
        <v>3</v>
      </c>
      <c r="Q251" s="15">
        <v>3</v>
      </c>
      <c r="R251" s="22">
        <v>1</v>
      </c>
      <c r="S251" s="22">
        <v>1</v>
      </c>
      <c r="U251" s="16" t="s">
        <v>3011</v>
      </c>
      <c r="V251" s="16" t="s">
        <v>50</v>
      </c>
      <c r="W251" s="4"/>
      <c r="X251" s="232"/>
      <c r="AA251" s="308" t="b">
        <f t="shared" si="3"/>
        <v>0</v>
      </c>
    </row>
    <row r="252" s="352" customFormat="1" ht="12.75" hidden="1" spans="1:27">
      <c r="A252" s="4">
        <v>250</v>
      </c>
      <c r="B252" s="4" t="s">
        <v>34</v>
      </c>
      <c r="C252" s="29" t="s">
        <v>82</v>
      </c>
      <c r="D252" s="7" t="s">
        <v>3205</v>
      </c>
      <c r="E252" s="6" t="s">
        <v>258</v>
      </c>
      <c r="F252" s="7" t="s">
        <v>2958</v>
      </c>
      <c r="G252" s="8">
        <v>45108</v>
      </c>
      <c r="H252" s="10" t="s">
        <v>165</v>
      </c>
      <c r="I252" s="28" t="s">
        <v>42</v>
      </c>
      <c r="J252" s="28" t="s">
        <v>43</v>
      </c>
      <c r="K252" s="4" t="s">
        <v>44</v>
      </c>
      <c r="L252" s="5" t="s">
        <v>46</v>
      </c>
      <c r="M252" s="28">
        <v>3</v>
      </c>
      <c r="N252" s="16" t="s">
        <v>3012</v>
      </c>
      <c r="O252" s="16" t="s">
        <v>3013</v>
      </c>
      <c r="P252" s="15">
        <v>3</v>
      </c>
      <c r="Q252" s="15">
        <v>3</v>
      </c>
      <c r="R252" s="22">
        <v>1</v>
      </c>
      <c r="S252" s="22">
        <v>1</v>
      </c>
      <c r="U252" s="16" t="s">
        <v>3014</v>
      </c>
      <c r="V252" s="16" t="s">
        <v>50</v>
      </c>
      <c r="W252" s="4"/>
      <c r="X252" s="232"/>
      <c r="AA252" s="308" t="b">
        <f t="shared" si="3"/>
        <v>0</v>
      </c>
    </row>
    <row r="253" s="352" customFormat="1" ht="12.75" hidden="1" spans="1:27">
      <c r="A253" s="4">
        <v>251</v>
      </c>
      <c r="B253" s="4" t="s">
        <v>34</v>
      </c>
      <c r="C253" s="29" t="s">
        <v>82</v>
      </c>
      <c r="D253" s="7" t="s">
        <v>3205</v>
      </c>
      <c r="E253" s="6" t="s">
        <v>258</v>
      </c>
      <c r="F253" s="7" t="s">
        <v>2958</v>
      </c>
      <c r="G253" s="8">
        <v>45170</v>
      </c>
      <c r="H253" s="10" t="s">
        <v>54</v>
      </c>
      <c r="I253" s="28" t="s">
        <v>42</v>
      </c>
      <c r="J253" s="28" t="s">
        <v>43</v>
      </c>
      <c r="K253" s="4" t="s">
        <v>44</v>
      </c>
      <c r="L253" s="5" t="s">
        <v>46</v>
      </c>
      <c r="M253" s="28">
        <v>3</v>
      </c>
      <c r="N253" s="16" t="s">
        <v>3173</v>
      </c>
      <c r="O253" s="16" t="s">
        <v>3174</v>
      </c>
      <c r="P253" s="15">
        <v>3</v>
      </c>
      <c r="Q253" s="15">
        <v>3</v>
      </c>
      <c r="R253" s="22">
        <v>1</v>
      </c>
      <c r="S253" s="22">
        <v>1</v>
      </c>
      <c r="U253" s="16" t="s">
        <v>3137</v>
      </c>
      <c r="V253" s="16" t="s">
        <v>50</v>
      </c>
      <c r="W253" s="4"/>
      <c r="X253" s="232"/>
      <c r="AA253" s="308" t="b">
        <f t="shared" si="3"/>
        <v>0</v>
      </c>
    </row>
    <row r="254" s="352" customFormat="1" ht="12.75" spans="1:27">
      <c r="A254" s="4">
        <v>252</v>
      </c>
      <c r="B254" s="4" t="s">
        <v>34</v>
      </c>
      <c r="C254" s="29" t="s">
        <v>82</v>
      </c>
      <c r="D254" s="7" t="s">
        <v>3205</v>
      </c>
      <c r="E254" s="6" t="s">
        <v>258</v>
      </c>
      <c r="F254" s="7" t="s">
        <v>2958</v>
      </c>
      <c r="G254" s="8">
        <v>45231</v>
      </c>
      <c r="H254" s="10" t="s">
        <v>632</v>
      </c>
      <c r="I254" s="28" t="s">
        <v>42</v>
      </c>
      <c r="J254" s="28" t="s">
        <v>43</v>
      </c>
      <c r="K254" s="4" t="s">
        <v>44</v>
      </c>
      <c r="L254" s="5" t="s">
        <v>46</v>
      </c>
      <c r="M254" s="28">
        <v>3</v>
      </c>
      <c r="N254" s="16" t="s">
        <v>3138</v>
      </c>
      <c r="O254" s="16" t="s">
        <v>3139</v>
      </c>
      <c r="P254" s="15">
        <v>3</v>
      </c>
      <c r="Q254" s="15">
        <v>3</v>
      </c>
      <c r="R254" s="22">
        <v>1</v>
      </c>
      <c r="S254" s="22">
        <v>1</v>
      </c>
      <c r="T254" s="16"/>
      <c r="U254" s="16" t="s">
        <v>3140</v>
      </c>
      <c r="V254" s="16" t="s">
        <v>50</v>
      </c>
      <c r="W254" s="4"/>
      <c r="X254" s="232"/>
      <c r="AA254" s="308" t="b">
        <f t="shared" si="3"/>
        <v>0</v>
      </c>
    </row>
    <row r="255" s="352" customFormat="1" ht="12.75" hidden="1" spans="1:27">
      <c r="A255" s="4">
        <v>253</v>
      </c>
      <c r="B255" s="4" t="s">
        <v>34</v>
      </c>
      <c r="C255" s="29" t="s">
        <v>82</v>
      </c>
      <c r="D255" s="7" t="s">
        <v>3206</v>
      </c>
      <c r="E255" s="6" t="s">
        <v>258</v>
      </c>
      <c r="F255" s="7" t="s">
        <v>2958</v>
      </c>
      <c r="G255" s="8">
        <v>44927</v>
      </c>
      <c r="H255" s="9" t="s">
        <v>2959</v>
      </c>
      <c r="I255" s="28" t="s">
        <v>42</v>
      </c>
      <c r="J255" s="28" t="s">
        <v>43</v>
      </c>
      <c r="K255" s="4" t="s">
        <v>44</v>
      </c>
      <c r="L255" s="5" t="s">
        <v>46</v>
      </c>
      <c r="M255" s="28">
        <v>3</v>
      </c>
      <c r="N255" s="16" t="s">
        <v>3019</v>
      </c>
      <c r="O255" s="16" t="s">
        <v>3020</v>
      </c>
      <c r="P255" s="15">
        <v>3</v>
      </c>
      <c r="Q255" s="15">
        <v>3</v>
      </c>
      <c r="R255" s="22">
        <v>1</v>
      </c>
      <c r="S255" s="22">
        <v>1</v>
      </c>
      <c r="U255" s="16" t="s">
        <v>3021</v>
      </c>
      <c r="V255" s="16" t="s">
        <v>50</v>
      </c>
      <c r="W255" s="4" t="e">
        <v>#REF!</v>
      </c>
      <c r="X255" s="232"/>
      <c r="Y255" s="24" t="s">
        <v>3021</v>
      </c>
      <c r="AA255" s="308" t="b">
        <f t="shared" si="3"/>
        <v>0</v>
      </c>
    </row>
    <row r="256" s="352" customFormat="1" ht="12.75" hidden="1" spans="1:27">
      <c r="A256" s="4">
        <v>254</v>
      </c>
      <c r="B256" s="4" t="s">
        <v>34</v>
      </c>
      <c r="C256" s="29" t="s">
        <v>82</v>
      </c>
      <c r="D256" s="7" t="s">
        <v>3206</v>
      </c>
      <c r="E256" s="6" t="s">
        <v>258</v>
      </c>
      <c r="F256" s="7" t="s">
        <v>2958</v>
      </c>
      <c r="G256" s="8">
        <v>44986</v>
      </c>
      <c r="H256" s="10" t="s">
        <v>41</v>
      </c>
      <c r="I256" s="28" t="s">
        <v>42</v>
      </c>
      <c r="J256" s="28" t="s">
        <v>43</v>
      </c>
      <c r="K256" s="4" t="s">
        <v>44</v>
      </c>
      <c r="L256" s="5" t="s">
        <v>46</v>
      </c>
      <c r="M256" s="28">
        <v>3</v>
      </c>
      <c r="N256" s="16" t="s">
        <v>1911</v>
      </c>
      <c r="O256" s="16" t="s">
        <v>3146</v>
      </c>
      <c r="P256" s="15">
        <v>3</v>
      </c>
      <c r="Q256" s="15">
        <v>3</v>
      </c>
      <c r="R256" s="22">
        <v>1</v>
      </c>
      <c r="S256" s="22">
        <v>1</v>
      </c>
      <c r="U256" s="16" t="s">
        <v>3147</v>
      </c>
      <c r="V256" s="16" t="s">
        <v>50</v>
      </c>
      <c r="W256" s="4" t="e">
        <v>#REF!</v>
      </c>
      <c r="X256" s="232" t="s">
        <v>2966</v>
      </c>
      <c r="AA256" s="308" t="b">
        <f t="shared" si="3"/>
        <v>0</v>
      </c>
    </row>
    <row r="257" s="352" customFormat="1" ht="12.75" hidden="1" spans="1:27">
      <c r="A257" s="4">
        <v>255</v>
      </c>
      <c r="B257" s="4" t="s">
        <v>34</v>
      </c>
      <c r="C257" s="29" t="s">
        <v>82</v>
      </c>
      <c r="D257" s="7" t="s">
        <v>3206</v>
      </c>
      <c r="E257" s="6" t="s">
        <v>258</v>
      </c>
      <c r="F257" s="7" t="s">
        <v>2958</v>
      </c>
      <c r="G257" s="8">
        <v>45047</v>
      </c>
      <c r="H257" s="10" t="s">
        <v>304</v>
      </c>
      <c r="I257" s="28" t="s">
        <v>42</v>
      </c>
      <c r="J257" s="28" t="s">
        <v>43</v>
      </c>
      <c r="K257" s="4" t="s">
        <v>44</v>
      </c>
      <c r="L257" s="5" t="s">
        <v>46</v>
      </c>
      <c r="M257" s="28">
        <v>3</v>
      </c>
      <c r="N257" s="16" t="s">
        <v>3009</v>
      </c>
      <c r="O257" s="16" t="s">
        <v>3010</v>
      </c>
      <c r="P257" s="15">
        <v>3</v>
      </c>
      <c r="Q257" s="15">
        <v>3</v>
      </c>
      <c r="R257" s="22">
        <v>1</v>
      </c>
      <c r="S257" s="22">
        <v>1</v>
      </c>
      <c r="U257" s="16" t="s">
        <v>3011</v>
      </c>
      <c r="V257" s="16" t="s">
        <v>50</v>
      </c>
      <c r="W257" s="4"/>
      <c r="X257" s="232"/>
      <c r="AA257" s="308" t="b">
        <f t="shared" si="3"/>
        <v>0</v>
      </c>
    </row>
    <row r="258" s="352" customFormat="1" ht="12.75" hidden="1" spans="1:27">
      <c r="A258" s="4">
        <v>256</v>
      </c>
      <c r="B258" s="4" t="s">
        <v>34</v>
      </c>
      <c r="C258" s="29" t="s">
        <v>82</v>
      </c>
      <c r="D258" s="7" t="s">
        <v>3206</v>
      </c>
      <c r="E258" s="6" t="s">
        <v>258</v>
      </c>
      <c r="F258" s="7" t="s">
        <v>2958</v>
      </c>
      <c r="G258" s="8">
        <v>45108</v>
      </c>
      <c r="H258" s="10" t="s">
        <v>165</v>
      </c>
      <c r="I258" s="28" t="s">
        <v>42</v>
      </c>
      <c r="J258" s="28" t="s">
        <v>43</v>
      </c>
      <c r="K258" s="4" t="s">
        <v>44</v>
      </c>
      <c r="L258" s="5" t="s">
        <v>46</v>
      </c>
      <c r="M258" s="28">
        <v>3</v>
      </c>
      <c r="N258" s="16" t="s">
        <v>3012</v>
      </c>
      <c r="O258" s="16" t="s">
        <v>3013</v>
      </c>
      <c r="P258" s="15">
        <v>3</v>
      </c>
      <c r="Q258" s="15">
        <v>3</v>
      </c>
      <c r="R258" s="22">
        <v>1</v>
      </c>
      <c r="S258" s="22">
        <v>1</v>
      </c>
      <c r="U258" s="16" t="s">
        <v>3014</v>
      </c>
      <c r="V258" s="16" t="s">
        <v>50</v>
      </c>
      <c r="W258" s="4"/>
      <c r="X258" s="232"/>
      <c r="AA258" s="308" t="b">
        <f t="shared" si="3"/>
        <v>0</v>
      </c>
    </row>
    <row r="259" s="352" customFormat="1" ht="12.75" hidden="1" spans="1:27">
      <c r="A259" s="4">
        <v>257</v>
      </c>
      <c r="B259" s="4" t="s">
        <v>34</v>
      </c>
      <c r="C259" s="29" t="s">
        <v>82</v>
      </c>
      <c r="D259" s="7" t="s">
        <v>3206</v>
      </c>
      <c r="E259" s="6" t="s">
        <v>258</v>
      </c>
      <c r="F259" s="7" t="s">
        <v>2958</v>
      </c>
      <c r="G259" s="8">
        <v>45170</v>
      </c>
      <c r="H259" s="10" t="s">
        <v>54</v>
      </c>
      <c r="I259" s="28" t="s">
        <v>42</v>
      </c>
      <c r="J259" s="28" t="s">
        <v>43</v>
      </c>
      <c r="K259" s="4" t="s">
        <v>44</v>
      </c>
      <c r="L259" s="5" t="s">
        <v>46</v>
      </c>
      <c r="M259" s="28">
        <v>3</v>
      </c>
      <c r="N259" s="16" t="s">
        <v>3173</v>
      </c>
      <c r="O259" s="16" t="s">
        <v>3174</v>
      </c>
      <c r="P259" s="15">
        <v>3</v>
      </c>
      <c r="Q259" s="15">
        <v>3</v>
      </c>
      <c r="R259" s="22">
        <v>1</v>
      </c>
      <c r="S259" s="22">
        <v>1</v>
      </c>
      <c r="U259" s="16" t="s">
        <v>3137</v>
      </c>
      <c r="V259" s="16" t="s">
        <v>50</v>
      </c>
      <c r="W259" s="4"/>
      <c r="X259" s="232"/>
      <c r="AA259" s="308" t="b">
        <f t="shared" ref="AA259:AA322" si="4">IF(H259="2023年01月","2023年01月31日",IF(H259="2023年02月","2023年02月28日",IF(H259="2023年3月","2023年3月31日",IF(H259="2023年4月","2023年4月30日",IF(H259="2023年5月","2023年5月31日",IF(H259="2023年6月","2023年6月30日",IF(H259="2023年7月","2023年7月31日",IF(H259="2023年8月","2023年8月31日",IF(H259="2023年9月","2023年9月30日",IF(H259="2023年10月","2023年10月31日",IF(H259="2023年11月","2023年11月30日",IF(H259="2023年12月","2023年12月31日"))))))))))))</f>
        <v>0</v>
      </c>
    </row>
    <row r="260" s="352" customFormat="1" ht="12.75" spans="1:27">
      <c r="A260" s="4">
        <v>258</v>
      </c>
      <c r="B260" s="4" t="s">
        <v>34</v>
      </c>
      <c r="C260" s="29" t="s">
        <v>82</v>
      </c>
      <c r="D260" s="7" t="s">
        <v>3206</v>
      </c>
      <c r="E260" s="6" t="s">
        <v>258</v>
      </c>
      <c r="F260" s="7" t="s">
        <v>2958</v>
      </c>
      <c r="G260" s="8">
        <v>45231</v>
      </c>
      <c r="H260" s="10" t="s">
        <v>632</v>
      </c>
      <c r="I260" s="28" t="s">
        <v>42</v>
      </c>
      <c r="J260" s="28" t="s">
        <v>43</v>
      </c>
      <c r="K260" s="4" t="s">
        <v>44</v>
      </c>
      <c r="L260" s="5" t="s">
        <v>46</v>
      </c>
      <c r="M260" s="28">
        <v>3</v>
      </c>
      <c r="N260" s="16" t="s">
        <v>3138</v>
      </c>
      <c r="O260" s="16" t="s">
        <v>3139</v>
      </c>
      <c r="P260" s="15">
        <v>3</v>
      </c>
      <c r="Q260" s="15">
        <v>3</v>
      </c>
      <c r="R260" s="22">
        <v>1</v>
      </c>
      <c r="S260" s="22">
        <v>1</v>
      </c>
      <c r="T260" s="16"/>
      <c r="U260" s="16" t="s">
        <v>3140</v>
      </c>
      <c r="V260" s="16" t="s">
        <v>50</v>
      </c>
      <c r="W260" s="4"/>
      <c r="X260" s="232"/>
      <c r="AA260" s="308" t="b">
        <f t="shared" si="4"/>
        <v>0</v>
      </c>
    </row>
    <row r="261" s="352" customFormat="1" ht="12.75" hidden="1" spans="1:27">
      <c r="A261" s="4">
        <v>259</v>
      </c>
      <c r="B261" s="4" t="s">
        <v>34</v>
      </c>
      <c r="C261" s="29" t="s">
        <v>228</v>
      </c>
      <c r="D261" s="51" t="s">
        <v>3207</v>
      </c>
      <c r="E261" s="6" t="s">
        <v>258</v>
      </c>
      <c r="F261" s="7" t="s">
        <v>2958</v>
      </c>
      <c r="G261" s="8">
        <v>44958</v>
      </c>
      <c r="H261" s="9" t="s">
        <v>2299</v>
      </c>
      <c r="I261" s="27" t="s">
        <v>42</v>
      </c>
      <c r="J261" s="4" t="s">
        <v>43</v>
      </c>
      <c r="K261" s="4" t="s">
        <v>44</v>
      </c>
      <c r="L261" s="5" t="s">
        <v>46</v>
      </c>
      <c r="M261" s="29">
        <v>3</v>
      </c>
      <c r="N261" s="16" t="s">
        <v>3154</v>
      </c>
      <c r="O261" s="16" t="s">
        <v>3155</v>
      </c>
      <c r="P261" s="15">
        <v>3</v>
      </c>
      <c r="Q261" s="15">
        <v>3</v>
      </c>
      <c r="R261" s="22">
        <v>1</v>
      </c>
      <c r="S261" s="22">
        <v>1</v>
      </c>
      <c r="U261" s="16" t="s">
        <v>3156</v>
      </c>
      <c r="V261" s="16" t="s">
        <v>50</v>
      </c>
      <c r="W261" s="4" t="e">
        <v>#REF!</v>
      </c>
      <c r="X261" s="232"/>
      <c r="Y261" s="24" t="s">
        <v>3021</v>
      </c>
      <c r="AA261" s="308" t="b">
        <f t="shared" si="4"/>
        <v>0</v>
      </c>
    </row>
    <row r="262" s="352" customFormat="1" ht="12.75" hidden="1" spans="1:27">
      <c r="A262" s="4">
        <v>260</v>
      </c>
      <c r="B262" s="4" t="s">
        <v>34</v>
      </c>
      <c r="C262" s="29" t="s">
        <v>228</v>
      </c>
      <c r="D262" s="51" t="s">
        <v>3207</v>
      </c>
      <c r="E262" s="6" t="s">
        <v>258</v>
      </c>
      <c r="F262" s="7" t="s">
        <v>2958</v>
      </c>
      <c r="G262" s="8">
        <v>45017</v>
      </c>
      <c r="H262" s="10" t="s">
        <v>231</v>
      </c>
      <c r="I262" s="27" t="s">
        <v>42</v>
      </c>
      <c r="J262" s="4" t="s">
        <v>43</v>
      </c>
      <c r="K262" s="4" t="s">
        <v>44</v>
      </c>
      <c r="L262" s="5" t="s">
        <v>46</v>
      </c>
      <c r="M262" s="29">
        <v>3</v>
      </c>
      <c r="N262" s="16" t="s">
        <v>3159</v>
      </c>
      <c r="O262" s="16" t="s">
        <v>3160</v>
      </c>
      <c r="P262" s="15">
        <v>3</v>
      </c>
      <c r="Q262" s="15">
        <v>3</v>
      </c>
      <c r="R262" s="22">
        <v>1</v>
      </c>
      <c r="S262" s="22">
        <v>1</v>
      </c>
      <c r="U262" s="16" t="s">
        <v>3161</v>
      </c>
      <c r="V262" s="16" t="s">
        <v>50</v>
      </c>
      <c r="W262" s="4"/>
      <c r="X262" s="232"/>
      <c r="AA262" s="308" t="b">
        <f t="shared" si="4"/>
        <v>0</v>
      </c>
    </row>
    <row r="263" s="352" customFormat="1" ht="12.75" hidden="1" spans="1:27">
      <c r="A263" s="4">
        <v>261</v>
      </c>
      <c r="B263" s="4" t="s">
        <v>34</v>
      </c>
      <c r="C263" s="29" t="s">
        <v>228</v>
      </c>
      <c r="D263" s="51" t="s">
        <v>3207</v>
      </c>
      <c r="E263" s="6" t="s">
        <v>258</v>
      </c>
      <c r="F263" s="7" t="s">
        <v>2958</v>
      </c>
      <c r="G263" s="8">
        <v>45107</v>
      </c>
      <c r="H263" s="10" t="s">
        <v>93</v>
      </c>
      <c r="I263" s="27" t="s">
        <v>42</v>
      </c>
      <c r="J263" s="4" t="s">
        <v>43</v>
      </c>
      <c r="K263" s="4" t="s">
        <v>44</v>
      </c>
      <c r="L263" s="5" t="s">
        <v>46</v>
      </c>
      <c r="M263" s="29">
        <v>3</v>
      </c>
      <c r="N263" s="16" t="s">
        <v>3114</v>
      </c>
      <c r="O263" s="16" t="s">
        <v>3162</v>
      </c>
      <c r="P263" s="15">
        <v>3</v>
      </c>
      <c r="Q263" s="15">
        <v>3</v>
      </c>
      <c r="R263" s="22">
        <v>1</v>
      </c>
      <c r="S263" s="22">
        <v>1</v>
      </c>
      <c r="U263" s="16" t="s">
        <v>3163</v>
      </c>
      <c r="V263" s="16" t="s">
        <v>50</v>
      </c>
      <c r="W263" s="4"/>
      <c r="X263" s="232"/>
      <c r="AA263" s="308" t="b">
        <f t="shared" si="4"/>
        <v>0</v>
      </c>
    </row>
    <row r="264" s="352" customFormat="1" ht="12.75" hidden="1" spans="1:27">
      <c r="A264" s="4">
        <v>262</v>
      </c>
      <c r="B264" s="4" t="s">
        <v>34</v>
      </c>
      <c r="C264" s="29" t="s">
        <v>228</v>
      </c>
      <c r="D264" s="51" t="s">
        <v>3207</v>
      </c>
      <c r="E264" s="6" t="s">
        <v>258</v>
      </c>
      <c r="F264" s="7" t="s">
        <v>2958</v>
      </c>
      <c r="G264" s="8">
        <v>45139</v>
      </c>
      <c r="H264" s="9" t="s">
        <v>97</v>
      </c>
      <c r="I264" s="27" t="s">
        <v>42</v>
      </c>
      <c r="J264" s="4" t="s">
        <v>43</v>
      </c>
      <c r="K264" s="4" t="s">
        <v>44</v>
      </c>
      <c r="L264" s="5" t="s">
        <v>46</v>
      </c>
      <c r="M264" s="29">
        <v>3</v>
      </c>
      <c r="N264" s="16" t="s">
        <v>3012</v>
      </c>
      <c r="O264" s="16" t="s">
        <v>3013</v>
      </c>
      <c r="P264" s="15">
        <v>3</v>
      </c>
      <c r="Q264" s="15">
        <v>3</v>
      </c>
      <c r="R264" s="22">
        <v>1</v>
      </c>
      <c r="S264" s="22">
        <v>1</v>
      </c>
      <c r="U264" s="16" t="s">
        <v>3014</v>
      </c>
      <c r="V264" s="16" t="s">
        <v>50</v>
      </c>
      <c r="W264" s="4"/>
      <c r="X264" s="232"/>
      <c r="AA264" s="308" t="b">
        <f t="shared" si="4"/>
        <v>0</v>
      </c>
    </row>
    <row r="265" s="352" customFormat="1" ht="12.75" hidden="1" spans="1:27">
      <c r="A265" s="4">
        <v>263</v>
      </c>
      <c r="B265" s="4" t="s">
        <v>34</v>
      </c>
      <c r="C265" s="29" t="s">
        <v>228</v>
      </c>
      <c r="D265" s="51" t="s">
        <v>3207</v>
      </c>
      <c r="E265" s="6" t="s">
        <v>258</v>
      </c>
      <c r="F265" s="7" t="s">
        <v>2958</v>
      </c>
      <c r="G265" s="8">
        <v>45200</v>
      </c>
      <c r="H265" s="10" t="s">
        <v>189</v>
      </c>
      <c r="I265" s="27" t="s">
        <v>42</v>
      </c>
      <c r="J265" s="4" t="s">
        <v>43</v>
      </c>
      <c r="K265" s="4" t="s">
        <v>44</v>
      </c>
      <c r="L265" s="5" t="s">
        <v>46</v>
      </c>
      <c r="M265" s="29">
        <v>3</v>
      </c>
      <c r="N265" s="16" t="s">
        <v>3173</v>
      </c>
      <c r="O265" s="16" t="s">
        <v>3174</v>
      </c>
      <c r="P265" s="15">
        <v>3</v>
      </c>
      <c r="Q265" s="15">
        <v>3</v>
      </c>
      <c r="R265" s="22">
        <v>1</v>
      </c>
      <c r="S265" s="22">
        <v>1</v>
      </c>
      <c r="U265" s="16" t="s">
        <v>3137</v>
      </c>
      <c r="V265" s="16" t="s">
        <v>50</v>
      </c>
      <c r="W265" s="4"/>
      <c r="X265" s="232"/>
      <c r="AA265" s="308" t="b">
        <f t="shared" si="4"/>
        <v>0</v>
      </c>
    </row>
    <row r="266" s="352" customFormat="1" ht="12.75" spans="1:27">
      <c r="A266" s="4">
        <v>264</v>
      </c>
      <c r="B266" s="4" t="s">
        <v>34</v>
      </c>
      <c r="C266" s="29" t="s">
        <v>228</v>
      </c>
      <c r="D266" s="51" t="s">
        <v>3207</v>
      </c>
      <c r="E266" s="6" t="s">
        <v>258</v>
      </c>
      <c r="F266" s="7" t="s">
        <v>2958</v>
      </c>
      <c r="G266" s="8">
        <v>45291</v>
      </c>
      <c r="H266" s="10" t="s">
        <v>1741</v>
      </c>
      <c r="I266" s="27" t="s">
        <v>42</v>
      </c>
      <c r="J266" s="4" t="s">
        <v>43</v>
      </c>
      <c r="K266" s="4" t="s">
        <v>44</v>
      </c>
      <c r="L266" s="5" t="s">
        <v>46</v>
      </c>
      <c r="M266" s="29">
        <v>3</v>
      </c>
      <c r="N266" s="16" t="s">
        <v>3138</v>
      </c>
      <c r="O266" s="16" t="s">
        <v>3139</v>
      </c>
      <c r="P266" s="15">
        <v>3</v>
      </c>
      <c r="Q266" s="15">
        <v>3</v>
      </c>
      <c r="R266" s="22">
        <v>1</v>
      </c>
      <c r="S266" s="22">
        <v>1</v>
      </c>
      <c r="T266" s="16"/>
      <c r="U266" s="16" t="s">
        <v>3140</v>
      </c>
      <c r="V266" s="16" t="s">
        <v>50</v>
      </c>
      <c r="W266" s="4"/>
      <c r="X266" s="232"/>
      <c r="AA266" s="308" t="b">
        <f t="shared" si="4"/>
        <v>0</v>
      </c>
    </row>
    <row r="267" s="352" customFormat="1" ht="12.75" hidden="1" spans="1:27">
      <c r="A267" s="4">
        <v>265</v>
      </c>
      <c r="B267" s="4" t="s">
        <v>34</v>
      </c>
      <c r="C267" s="28" t="s">
        <v>228</v>
      </c>
      <c r="D267" s="7" t="s">
        <v>3208</v>
      </c>
      <c r="E267" s="6" t="s">
        <v>108</v>
      </c>
      <c r="F267" s="7" t="s">
        <v>2958</v>
      </c>
      <c r="G267" s="8">
        <v>44985</v>
      </c>
      <c r="H267" s="9" t="s">
        <v>2299</v>
      </c>
      <c r="I267" s="28" t="s">
        <v>42</v>
      </c>
      <c r="J267" s="28" t="s">
        <v>43</v>
      </c>
      <c r="K267" s="4" t="s">
        <v>44</v>
      </c>
      <c r="L267" s="5" t="s">
        <v>46</v>
      </c>
      <c r="M267" s="28">
        <v>3</v>
      </c>
      <c r="N267" s="16" t="s">
        <v>3154</v>
      </c>
      <c r="O267" s="16" t="s">
        <v>3155</v>
      </c>
      <c r="P267" s="15">
        <v>3</v>
      </c>
      <c r="Q267" s="15">
        <v>3</v>
      </c>
      <c r="R267" s="22">
        <v>1</v>
      </c>
      <c r="S267" s="22">
        <v>1</v>
      </c>
      <c r="U267" s="16" t="s">
        <v>3156</v>
      </c>
      <c r="V267" s="16" t="s">
        <v>50</v>
      </c>
      <c r="W267" s="4" t="e">
        <v>#REF!</v>
      </c>
      <c r="X267" s="232"/>
      <c r="Y267" s="24" t="s">
        <v>3021</v>
      </c>
      <c r="AA267" s="308" t="b">
        <f t="shared" si="4"/>
        <v>0</v>
      </c>
    </row>
    <row r="268" s="352" customFormat="1" ht="12.75" hidden="1" spans="1:27">
      <c r="A268" s="4">
        <v>266</v>
      </c>
      <c r="B268" s="4" t="s">
        <v>34</v>
      </c>
      <c r="C268" s="28" t="s">
        <v>228</v>
      </c>
      <c r="D268" s="7" t="s">
        <v>3208</v>
      </c>
      <c r="E268" s="6" t="s">
        <v>108</v>
      </c>
      <c r="F268" s="7" t="s">
        <v>2958</v>
      </c>
      <c r="G268" s="8">
        <v>45169</v>
      </c>
      <c r="H268" s="9" t="s">
        <v>97</v>
      </c>
      <c r="I268" s="28" t="s">
        <v>42</v>
      </c>
      <c r="J268" s="28" t="s">
        <v>43</v>
      </c>
      <c r="K268" s="4" t="s">
        <v>44</v>
      </c>
      <c r="L268" s="5" t="s">
        <v>46</v>
      </c>
      <c r="M268" s="28">
        <v>3</v>
      </c>
      <c r="N268" s="16" t="s">
        <v>3138</v>
      </c>
      <c r="O268" s="16" t="s">
        <v>3139</v>
      </c>
      <c r="P268" s="15">
        <v>3</v>
      </c>
      <c r="Q268" s="15">
        <v>3</v>
      </c>
      <c r="R268" s="22">
        <v>1</v>
      </c>
      <c r="S268" s="22">
        <v>1</v>
      </c>
      <c r="U268" s="16" t="s">
        <v>3091</v>
      </c>
      <c r="V268" s="16" t="s">
        <v>50</v>
      </c>
      <c r="W268" s="4"/>
      <c r="X268" s="232"/>
      <c r="AA268" s="308" t="b">
        <f t="shared" si="4"/>
        <v>0</v>
      </c>
    </row>
    <row r="269" s="352" customFormat="1" ht="12.75" hidden="1" spans="1:27">
      <c r="A269" s="4">
        <v>267</v>
      </c>
      <c r="B269" s="4" t="s">
        <v>34</v>
      </c>
      <c r="C269" s="28" t="s">
        <v>228</v>
      </c>
      <c r="D269" s="7" t="s">
        <v>3209</v>
      </c>
      <c r="E269" s="6" t="s">
        <v>258</v>
      </c>
      <c r="F269" s="7" t="s">
        <v>2958</v>
      </c>
      <c r="G269" s="8">
        <v>44927</v>
      </c>
      <c r="H269" s="9" t="s">
        <v>2959</v>
      </c>
      <c r="I269" s="28" t="s">
        <v>42</v>
      </c>
      <c r="J269" s="28" t="s">
        <v>43</v>
      </c>
      <c r="K269" s="4" t="s">
        <v>44</v>
      </c>
      <c r="L269" s="5" t="s">
        <v>46</v>
      </c>
      <c r="M269" s="28">
        <v>3</v>
      </c>
      <c r="N269" s="16" t="s">
        <v>3154</v>
      </c>
      <c r="O269" s="16" t="s">
        <v>3155</v>
      </c>
      <c r="P269" s="15">
        <v>3</v>
      </c>
      <c r="Q269" s="15">
        <v>3</v>
      </c>
      <c r="R269" s="22">
        <v>1</v>
      </c>
      <c r="S269" s="22">
        <v>1</v>
      </c>
      <c r="U269" s="16" t="s">
        <v>3021</v>
      </c>
      <c r="V269" s="16" t="s">
        <v>50</v>
      </c>
      <c r="W269" s="4" t="e">
        <v>#REF!</v>
      </c>
      <c r="X269" s="232"/>
      <c r="Y269" s="24" t="s">
        <v>3021</v>
      </c>
      <c r="AA269" s="308" t="b">
        <f t="shared" si="4"/>
        <v>0</v>
      </c>
    </row>
    <row r="270" s="352" customFormat="1" ht="12.75" hidden="1" spans="1:27">
      <c r="A270" s="4">
        <v>268</v>
      </c>
      <c r="B270" s="4" t="s">
        <v>34</v>
      </c>
      <c r="C270" s="28" t="s">
        <v>228</v>
      </c>
      <c r="D270" s="7" t="s">
        <v>3209</v>
      </c>
      <c r="E270" s="6" t="s">
        <v>258</v>
      </c>
      <c r="F270" s="7" t="s">
        <v>2958</v>
      </c>
      <c r="G270" s="8">
        <v>44986</v>
      </c>
      <c r="H270" s="10" t="s">
        <v>41</v>
      </c>
      <c r="I270" s="28" t="s">
        <v>42</v>
      </c>
      <c r="J270" s="28" t="s">
        <v>43</v>
      </c>
      <c r="K270" s="4" t="s">
        <v>44</v>
      </c>
      <c r="L270" s="5" t="s">
        <v>46</v>
      </c>
      <c r="M270" s="28">
        <v>3</v>
      </c>
      <c r="N270" s="16" t="s">
        <v>3159</v>
      </c>
      <c r="O270" s="16" t="s">
        <v>3160</v>
      </c>
      <c r="P270" s="15">
        <v>3</v>
      </c>
      <c r="Q270" s="15">
        <v>3</v>
      </c>
      <c r="R270" s="22">
        <v>1</v>
      </c>
      <c r="S270" s="22">
        <v>1</v>
      </c>
      <c r="U270" s="16" t="s">
        <v>3161</v>
      </c>
      <c r="V270" s="16" t="s">
        <v>50</v>
      </c>
      <c r="W270" s="4" t="e">
        <v>#REF!</v>
      </c>
      <c r="X270" s="232" t="s">
        <v>2966</v>
      </c>
      <c r="AA270" s="308" t="b">
        <f t="shared" si="4"/>
        <v>0</v>
      </c>
    </row>
    <row r="271" s="352" customFormat="1" ht="12.75" hidden="1" spans="1:27">
      <c r="A271" s="4">
        <v>269</v>
      </c>
      <c r="B271" s="4" t="s">
        <v>34</v>
      </c>
      <c r="C271" s="28" t="s">
        <v>228</v>
      </c>
      <c r="D271" s="7" t="s">
        <v>3209</v>
      </c>
      <c r="E271" s="6" t="s">
        <v>258</v>
      </c>
      <c r="F271" s="7" t="s">
        <v>2958</v>
      </c>
      <c r="G271" s="8">
        <v>45047</v>
      </c>
      <c r="H271" s="10" t="s">
        <v>304</v>
      </c>
      <c r="I271" s="28" t="s">
        <v>42</v>
      </c>
      <c r="J271" s="28" t="s">
        <v>43</v>
      </c>
      <c r="K271" s="4" t="s">
        <v>44</v>
      </c>
      <c r="L271" s="5" t="s">
        <v>46</v>
      </c>
      <c r="M271" s="28">
        <v>3</v>
      </c>
      <c r="N271" s="16" t="s">
        <v>3114</v>
      </c>
      <c r="O271" s="16" t="s">
        <v>3162</v>
      </c>
      <c r="P271" s="15">
        <v>3</v>
      </c>
      <c r="Q271" s="15">
        <v>3</v>
      </c>
      <c r="R271" s="22">
        <v>1</v>
      </c>
      <c r="S271" s="22">
        <v>1</v>
      </c>
      <c r="U271" s="16" t="s">
        <v>3163</v>
      </c>
      <c r="V271" s="16" t="s">
        <v>50</v>
      </c>
      <c r="W271" s="4"/>
      <c r="X271" s="232"/>
      <c r="AA271" s="308" t="b">
        <f t="shared" si="4"/>
        <v>0</v>
      </c>
    </row>
    <row r="272" s="352" customFormat="1" ht="12.75" hidden="1" spans="1:27">
      <c r="A272" s="4">
        <v>270</v>
      </c>
      <c r="B272" s="4" t="s">
        <v>34</v>
      </c>
      <c r="C272" s="28" t="s">
        <v>228</v>
      </c>
      <c r="D272" s="7" t="s">
        <v>3209</v>
      </c>
      <c r="E272" s="6" t="s">
        <v>258</v>
      </c>
      <c r="F272" s="7" t="s">
        <v>2958</v>
      </c>
      <c r="G272" s="8">
        <v>45108</v>
      </c>
      <c r="H272" s="10" t="s">
        <v>165</v>
      </c>
      <c r="I272" s="28" t="s">
        <v>42</v>
      </c>
      <c r="J272" s="28" t="s">
        <v>43</v>
      </c>
      <c r="K272" s="4" t="s">
        <v>44</v>
      </c>
      <c r="L272" s="5" t="s">
        <v>46</v>
      </c>
      <c r="M272" s="28">
        <v>3</v>
      </c>
      <c r="N272" s="16" t="s">
        <v>3012</v>
      </c>
      <c r="O272" s="16" t="s">
        <v>3013</v>
      </c>
      <c r="P272" s="15">
        <v>3</v>
      </c>
      <c r="Q272" s="15">
        <v>3</v>
      </c>
      <c r="R272" s="22">
        <v>1</v>
      </c>
      <c r="S272" s="22">
        <v>1</v>
      </c>
      <c r="U272" s="16" t="s">
        <v>3014</v>
      </c>
      <c r="V272" s="16" t="s">
        <v>50</v>
      </c>
      <c r="W272" s="4"/>
      <c r="X272" s="232"/>
      <c r="AA272" s="308" t="b">
        <f t="shared" si="4"/>
        <v>0</v>
      </c>
    </row>
    <row r="273" s="352" customFormat="1" ht="12.75" hidden="1" spans="1:27">
      <c r="A273" s="4">
        <v>271</v>
      </c>
      <c r="B273" s="4" t="s">
        <v>34</v>
      </c>
      <c r="C273" s="28" t="s">
        <v>228</v>
      </c>
      <c r="D273" s="7" t="s">
        <v>3209</v>
      </c>
      <c r="E273" s="6" t="s">
        <v>258</v>
      </c>
      <c r="F273" s="7" t="s">
        <v>2958</v>
      </c>
      <c r="G273" s="8">
        <v>45170</v>
      </c>
      <c r="H273" s="10" t="s">
        <v>54</v>
      </c>
      <c r="I273" s="28" t="s">
        <v>42</v>
      </c>
      <c r="J273" s="28" t="s">
        <v>43</v>
      </c>
      <c r="K273" s="4" t="s">
        <v>44</v>
      </c>
      <c r="L273" s="5" t="s">
        <v>46</v>
      </c>
      <c r="M273" s="28">
        <v>3</v>
      </c>
      <c r="N273" s="16" t="s">
        <v>3173</v>
      </c>
      <c r="O273" s="16" t="s">
        <v>3174</v>
      </c>
      <c r="P273" s="15">
        <v>3</v>
      </c>
      <c r="Q273" s="15">
        <v>3</v>
      </c>
      <c r="R273" s="22">
        <v>1</v>
      </c>
      <c r="S273" s="22">
        <v>1</v>
      </c>
      <c r="U273" s="16" t="s">
        <v>3137</v>
      </c>
      <c r="V273" s="16" t="s">
        <v>50</v>
      </c>
      <c r="W273" s="4"/>
      <c r="X273" s="232"/>
      <c r="AA273" s="308" t="b">
        <f t="shared" si="4"/>
        <v>0</v>
      </c>
    </row>
    <row r="274" s="352" customFormat="1" ht="12.75" spans="1:27">
      <c r="A274" s="4">
        <v>272</v>
      </c>
      <c r="B274" s="4" t="s">
        <v>34</v>
      </c>
      <c r="C274" s="28" t="s">
        <v>228</v>
      </c>
      <c r="D274" s="7" t="s">
        <v>3209</v>
      </c>
      <c r="E274" s="6" t="s">
        <v>258</v>
      </c>
      <c r="F274" s="7" t="s">
        <v>2958</v>
      </c>
      <c r="G274" s="8">
        <v>45231</v>
      </c>
      <c r="H274" s="10" t="s">
        <v>632</v>
      </c>
      <c r="I274" s="28" t="s">
        <v>42</v>
      </c>
      <c r="J274" s="28" t="s">
        <v>43</v>
      </c>
      <c r="K274" s="4" t="s">
        <v>44</v>
      </c>
      <c r="L274" s="5" t="s">
        <v>46</v>
      </c>
      <c r="M274" s="28">
        <v>3</v>
      </c>
      <c r="N274" s="16" t="s">
        <v>3138</v>
      </c>
      <c r="O274" s="16" t="s">
        <v>3139</v>
      </c>
      <c r="P274" s="15">
        <v>3</v>
      </c>
      <c r="Q274" s="15">
        <v>3</v>
      </c>
      <c r="R274" s="22">
        <v>1</v>
      </c>
      <c r="S274" s="22">
        <v>1</v>
      </c>
      <c r="T274" s="16"/>
      <c r="U274" s="16" t="s">
        <v>3140</v>
      </c>
      <c r="V274" s="16" t="s">
        <v>50</v>
      </c>
      <c r="W274" s="4"/>
      <c r="X274" s="232"/>
      <c r="AA274" s="308" t="b">
        <f t="shared" si="4"/>
        <v>0</v>
      </c>
    </row>
    <row r="275" s="352" customFormat="1" ht="12.75" hidden="1" spans="1:27">
      <c r="A275" s="4">
        <v>273</v>
      </c>
      <c r="B275" s="4" t="s">
        <v>34</v>
      </c>
      <c r="C275" s="28" t="s">
        <v>228</v>
      </c>
      <c r="D275" s="7" t="s">
        <v>3210</v>
      </c>
      <c r="E275" s="6" t="s">
        <v>258</v>
      </c>
      <c r="F275" s="7" t="s">
        <v>2958</v>
      </c>
      <c r="G275" s="8">
        <v>44927</v>
      </c>
      <c r="H275" s="9" t="s">
        <v>2959</v>
      </c>
      <c r="I275" s="28" t="s">
        <v>42</v>
      </c>
      <c r="J275" s="28" t="s">
        <v>43</v>
      </c>
      <c r="K275" s="4" t="s">
        <v>44</v>
      </c>
      <c r="L275" s="5" t="s">
        <v>46</v>
      </c>
      <c r="M275" s="28">
        <v>3</v>
      </c>
      <c r="N275" s="16" t="s">
        <v>3154</v>
      </c>
      <c r="O275" s="16" t="s">
        <v>3155</v>
      </c>
      <c r="P275" s="15">
        <v>3</v>
      </c>
      <c r="Q275" s="15">
        <v>3</v>
      </c>
      <c r="R275" s="22">
        <v>1</v>
      </c>
      <c r="S275" s="22">
        <v>1</v>
      </c>
      <c r="U275" s="16" t="s">
        <v>3021</v>
      </c>
      <c r="V275" s="16" t="s">
        <v>50</v>
      </c>
      <c r="W275" s="4" t="e">
        <v>#REF!</v>
      </c>
      <c r="X275" s="232"/>
      <c r="Y275" s="24" t="s">
        <v>3021</v>
      </c>
      <c r="AA275" s="308" t="b">
        <f t="shared" si="4"/>
        <v>0</v>
      </c>
    </row>
    <row r="276" s="352" customFormat="1" ht="12.75" hidden="1" spans="1:27">
      <c r="A276" s="4">
        <v>274</v>
      </c>
      <c r="B276" s="4" t="s">
        <v>34</v>
      </c>
      <c r="C276" s="28" t="s">
        <v>228</v>
      </c>
      <c r="D276" s="7" t="s">
        <v>3210</v>
      </c>
      <c r="E276" s="6" t="s">
        <v>258</v>
      </c>
      <c r="F276" s="7" t="s">
        <v>2958</v>
      </c>
      <c r="G276" s="8">
        <v>44986</v>
      </c>
      <c r="H276" s="10" t="s">
        <v>41</v>
      </c>
      <c r="I276" s="28" t="s">
        <v>42</v>
      </c>
      <c r="J276" s="28" t="s">
        <v>43</v>
      </c>
      <c r="K276" s="4" t="s">
        <v>44</v>
      </c>
      <c r="L276" s="5" t="s">
        <v>46</v>
      </c>
      <c r="M276" s="28">
        <v>3</v>
      </c>
      <c r="N276" s="16" t="s">
        <v>3211</v>
      </c>
      <c r="O276" s="16" t="s">
        <v>3212</v>
      </c>
      <c r="P276" s="15">
        <v>3</v>
      </c>
      <c r="Q276" s="15">
        <v>3</v>
      </c>
      <c r="R276" s="22">
        <v>1</v>
      </c>
      <c r="S276" s="22">
        <v>1</v>
      </c>
      <c r="U276" s="16" t="s">
        <v>3213</v>
      </c>
      <c r="V276" s="16" t="s">
        <v>50</v>
      </c>
      <c r="W276" s="4" t="e">
        <v>#REF!</v>
      </c>
      <c r="X276" s="232" t="s">
        <v>2966</v>
      </c>
      <c r="AA276" s="308" t="b">
        <f t="shared" si="4"/>
        <v>0</v>
      </c>
    </row>
    <row r="277" s="352" customFormat="1" ht="12.75" hidden="1" spans="1:27">
      <c r="A277" s="4">
        <v>275</v>
      </c>
      <c r="B277" s="4" t="s">
        <v>34</v>
      </c>
      <c r="C277" s="28" t="s">
        <v>228</v>
      </c>
      <c r="D277" s="7" t="s">
        <v>3210</v>
      </c>
      <c r="E277" s="6" t="s">
        <v>258</v>
      </c>
      <c r="F277" s="7" t="s">
        <v>2958</v>
      </c>
      <c r="G277" s="8">
        <v>45047</v>
      </c>
      <c r="H277" s="10" t="s">
        <v>304</v>
      </c>
      <c r="I277" s="28" t="s">
        <v>42</v>
      </c>
      <c r="J277" s="28" t="s">
        <v>43</v>
      </c>
      <c r="K277" s="4" t="s">
        <v>44</v>
      </c>
      <c r="L277" s="5" t="s">
        <v>46</v>
      </c>
      <c r="M277" s="28">
        <v>3</v>
      </c>
      <c r="N277" s="16" t="s">
        <v>3025</v>
      </c>
      <c r="O277" s="16" t="s">
        <v>3026</v>
      </c>
      <c r="P277" s="15">
        <v>3</v>
      </c>
      <c r="Q277" s="15">
        <v>3</v>
      </c>
      <c r="R277" s="22">
        <v>1</v>
      </c>
      <c r="S277" s="22">
        <v>1</v>
      </c>
      <c r="U277" s="16" t="s">
        <v>3027</v>
      </c>
      <c r="V277" s="16" t="s">
        <v>50</v>
      </c>
      <c r="W277" s="4"/>
      <c r="X277" s="232"/>
      <c r="AA277" s="308" t="b">
        <f t="shared" si="4"/>
        <v>0</v>
      </c>
    </row>
    <row r="278" s="352" customFormat="1" ht="12.75" hidden="1" spans="1:27">
      <c r="A278" s="4">
        <v>276</v>
      </c>
      <c r="B278" s="4" t="s">
        <v>34</v>
      </c>
      <c r="C278" s="28" t="s">
        <v>228</v>
      </c>
      <c r="D278" s="7" t="s">
        <v>3210</v>
      </c>
      <c r="E278" s="6" t="s">
        <v>258</v>
      </c>
      <c r="F278" s="7" t="s">
        <v>2958</v>
      </c>
      <c r="G278" s="8">
        <v>45108</v>
      </c>
      <c r="H278" s="10" t="s">
        <v>165</v>
      </c>
      <c r="I278" s="28" t="s">
        <v>42</v>
      </c>
      <c r="J278" s="28" t="s">
        <v>43</v>
      </c>
      <c r="K278" s="4" t="s">
        <v>44</v>
      </c>
      <c r="L278" s="5" t="s">
        <v>46</v>
      </c>
      <c r="M278" s="28">
        <v>3</v>
      </c>
      <c r="N278" s="16" t="s">
        <v>3042</v>
      </c>
      <c r="O278" s="16" t="s">
        <v>3043</v>
      </c>
      <c r="P278" s="15">
        <v>3</v>
      </c>
      <c r="Q278" s="15">
        <v>3</v>
      </c>
      <c r="R278" s="22">
        <v>1</v>
      </c>
      <c r="S278" s="22">
        <v>1</v>
      </c>
      <c r="U278" s="16" t="s">
        <v>3044</v>
      </c>
      <c r="V278" s="16" t="s">
        <v>50</v>
      </c>
      <c r="W278" s="4"/>
      <c r="X278" s="232"/>
      <c r="AA278" s="308" t="b">
        <f t="shared" si="4"/>
        <v>0</v>
      </c>
    </row>
    <row r="279" s="352" customFormat="1" ht="12.75" hidden="1" spans="1:27">
      <c r="A279" s="4">
        <v>277</v>
      </c>
      <c r="B279" s="4" t="s">
        <v>34</v>
      </c>
      <c r="C279" s="28" t="s">
        <v>228</v>
      </c>
      <c r="D279" s="7" t="s">
        <v>3210</v>
      </c>
      <c r="E279" s="6" t="s">
        <v>258</v>
      </c>
      <c r="F279" s="7" t="s">
        <v>2958</v>
      </c>
      <c r="G279" s="8">
        <v>45170</v>
      </c>
      <c r="H279" s="10" t="s">
        <v>54</v>
      </c>
      <c r="I279" s="28" t="s">
        <v>42</v>
      </c>
      <c r="J279" s="28" t="s">
        <v>43</v>
      </c>
      <c r="K279" s="4" t="s">
        <v>44</v>
      </c>
      <c r="L279" s="5" t="s">
        <v>46</v>
      </c>
      <c r="M279" s="28">
        <v>3</v>
      </c>
      <c r="N279" s="16" t="s">
        <v>3173</v>
      </c>
      <c r="O279" s="16" t="s">
        <v>3174</v>
      </c>
      <c r="P279" s="15">
        <v>3</v>
      </c>
      <c r="Q279" s="15">
        <v>3</v>
      </c>
      <c r="R279" s="22">
        <v>1</v>
      </c>
      <c r="S279" s="22">
        <v>1</v>
      </c>
      <c r="U279" s="16" t="s">
        <v>3214</v>
      </c>
      <c r="V279" s="16" t="s">
        <v>50</v>
      </c>
      <c r="W279" s="4"/>
      <c r="X279" s="232"/>
      <c r="AA279" s="308" t="b">
        <f t="shared" si="4"/>
        <v>0</v>
      </c>
    </row>
    <row r="280" s="355" customFormat="1" ht="12" spans="1:27">
      <c r="A280" s="4">
        <v>278</v>
      </c>
      <c r="B280" s="4" t="s">
        <v>34</v>
      </c>
      <c r="C280" s="28" t="s">
        <v>228</v>
      </c>
      <c r="D280" s="7" t="s">
        <v>3210</v>
      </c>
      <c r="E280" s="6" t="s">
        <v>258</v>
      </c>
      <c r="F280" s="7" t="s">
        <v>2958</v>
      </c>
      <c r="G280" s="8">
        <v>45231</v>
      </c>
      <c r="H280" s="10" t="s">
        <v>632</v>
      </c>
      <c r="I280" s="28" t="s">
        <v>42</v>
      </c>
      <c r="J280" s="28" t="s">
        <v>43</v>
      </c>
      <c r="K280" s="4" t="s">
        <v>44</v>
      </c>
      <c r="L280" s="5" t="s">
        <v>46</v>
      </c>
      <c r="M280" s="28">
        <v>3</v>
      </c>
      <c r="N280" s="16" t="s">
        <v>3138</v>
      </c>
      <c r="O280" s="16" t="s">
        <v>3139</v>
      </c>
      <c r="P280" s="15">
        <v>3</v>
      </c>
      <c r="Q280" s="15">
        <v>3</v>
      </c>
      <c r="R280" s="22">
        <v>1</v>
      </c>
      <c r="S280" s="22">
        <v>1</v>
      </c>
      <c r="T280" s="16"/>
      <c r="U280" s="16" t="s">
        <v>3214</v>
      </c>
      <c r="V280" s="16" t="s">
        <v>50</v>
      </c>
      <c r="W280" s="4"/>
      <c r="X280" s="232"/>
      <c r="AA280" s="308" t="b">
        <f t="shared" si="4"/>
        <v>0</v>
      </c>
    </row>
    <row r="281" s="355" customFormat="1" ht="12" hidden="1" spans="1:27">
      <c r="A281" s="4">
        <v>279</v>
      </c>
      <c r="B281" s="4" t="s">
        <v>34</v>
      </c>
      <c r="C281" s="28" t="s">
        <v>228</v>
      </c>
      <c r="D281" s="7" t="s">
        <v>3215</v>
      </c>
      <c r="E281" s="6" t="s">
        <v>258</v>
      </c>
      <c r="F281" s="7" t="s">
        <v>2958</v>
      </c>
      <c r="G281" s="8">
        <v>44927</v>
      </c>
      <c r="H281" s="9" t="s">
        <v>2959</v>
      </c>
      <c r="I281" s="28" t="s">
        <v>42</v>
      </c>
      <c r="J281" s="28" t="s">
        <v>43</v>
      </c>
      <c r="K281" s="4" t="s">
        <v>44</v>
      </c>
      <c r="L281" s="5" t="s">
        <v>46</v>
      </c>
      <c r="M281" s="28">
        <v>3</v>
      </c>
      <c r="N281" s="16" t="s">
        <v>3154</v>
      </c>
      <c r="O281" s="16" t="s">
        <v>3155</v>
      </c>
      <c r="P281" s="15">
        <v>3</v>
      </c>
      <c r="Q281" s="15">
        <v>3</v>
      </c>
      <c r="R281" s="22">
        <v>1</v>
      </c>
      <c r="S281" s="22">
        <v>1</v>
      </c>
      <c r="U281" s="16" t="s">
        <v>3021</v>
      </c>
      <c r="V281" s="16" t="s">
        <v>50</v>
      </c>
      <c r="W281" s="4" t="e">
        <v>#REF!</v>
      </c>
      <c r="X281" s="232"/>
      <c r="Y281" s="24" t="s">
        <v>3021</v>
      </c>
      <c r="AA281" s="308" t="b">
        <f t="shared" si="4"/>
        <v>0</v>
      </c>
    </row>
    <row r="282" s="355" customFormat="1" ht="12" hidden="1" spans="1:27">
      <c r="A282" s="4">
        <v>280</v>
      </c>
      <c r="B282" s="4" t="s">
        <v>34</v>
      </c>
      <c r="C282" s="28" t="s">
        <v>228</v>
      </c>
      <c r="D282" s="7" t="s">
        <v>3215</v>
      </c>
      <c r="E282" s="6" t="s">
        <v>258</v>
      </c>
      <c r="F282" s="7" t="s">
        <v>2958</v>
      </c>
      <c r="G282" s="8">
        <v>44986</v>
      </c>
      <c r="H282" s="10" t="s">
        <v>41</v>
      </c>
      <c r="I282" s="28" t="s">
        <v>42</v>
      </c>
      <c r="J282" s="28" t="s">
        <v>43</v>
      </c>
      <c r="K282" s="4" t="s">
        <v>44</v>
      </c>
      <c r="L282" s="5" t="s">
        <v>46</v>
      </c>
      <c r="M282" s="28">
        <v>3</v>
      </c>
      <c r="N282" s="16" t="s">
        <v>3078</v>
      </c>
      <c r="O282" s="16" t="s">
        <v>3079</v>
      </c>
      <c r="P282" s="15">
        <v>3</v>
      </c>
      <c r="Q282" s="15">
        <v>3</v>
      </c>
      <c r="R282" s="22">
        <v>1</v>
      </c>
      <c r="S282" s="22">
        <v>1</v>
      </c>
      <c r="U282" s="16" t="s">
        <v>3080</v>
      </c>
      <c r="V282" s="16" t="s">
        <v>50</v>
      </c>
      <c r="W282" s="4" t="e">
        <v>#REF!</v>
      </c>
      <c r="X282" s="232" t="s">
        <v>2966</v>
      </c>
      <c r="AA282" s="308" t="b">
        <f t="shared" si="4"/>
        <v>0</v>
      </c>
    </row>
    <row r="283" s="352" customFormat="1" ht="12.75" hidden="1" spans="1:27">
      <c r="A283" s="4">
        <v>281</v>
      </c>
      <c r="B283" s="4" t="s">
        <v>34</v>
      </c>
      <c r="C283" s="28" t="s">
        <v>228</v>
      </c>
      <c r="D283" s="7" t="s">
        <v>3215</v>
      </c>
      <c r="E283" s="6" t="s">
        <v>258</v>
      </c>
      <c r="F283" s="7" t="s">
        <v>2958</v>
      </c>
      <c r="G283" s="8">
        <v>45047</v>
      </c>
      <c r="H283" s="10" t="s">
        <v>304</v>
      </c>
      <c r="I283" s="28" t="s">
        <v>42</v>
      </c>
      <c r="J283" s="28" t="s">
        <v>43</v>
      </c>
      <c r="K283" s="4" t="s">
        <v>44</v>
      </c>
      <c r="L283" s="5" t="s">
        <v>46</v>
      </c>
      <c r="M283" s="28">
        <v>3</v>
      </c>
      <c r="N283" s="16" t="s">
        <v>3114</v>
      </c>
      <c r="O283" s="16" t="s">
        <v>3162</v>
      </c>
      <c r="P283" s="15">
        <v>3</v>
      </c>
      <c r="Q283" s="15">
        <v>3</v>
      </c>
      <c r="R283" s="22">
        <v>1</v>
      </c>
      <c r="S283" s="22">
        <v>1</v>
      </c>
      <c r="U283" s="16" t="s">
        <v>3163</v>
      </c>
      <c r="V283" s="16" t="s">
        <v>50</v>
      </c>
      <c r="W283" s="4"/>
      <c r="X283" s="232"/>
      <c r="AA283" s="308" t="b">
        <f t="shared" si="4"/>
        <v>0</v>
      </c>
    </row>
    <row r="284" s="352" customFormat="1" ht="12.75" hidden="1" spans="1:27">
      <c r="A284" s="4">
        <v>282</v>
      </c>
      <c r="B284" s="4" t="s">
        <v>34</v>
      </c>
      <c r="C284" s="28" t="s">
        <v>228</v>
      </c>
      <c r="D284" s="7" t="s">
        <v>3215</v>
      </c>
      <c r="E284" s="6" t="s">
        <v>258</v>
      </c>
      <c r="F284" s="7" t="s">
        <v>2958</v>
      </c>
      <c r="G284" s="8">
        <v>45108</v>
      </c>
      <c r="H284" s="10" t="s">
        <v>165</v>
      </c>
      <c r="I284" s="28" t="s">
        <v>42</v>
      </c>
      <c r="J284" s="28" t="s">
        <v>43</v>
      </c>
      <c r="K284" s="4" t="s">
        <v>44</v>
      </c>
      <c r="L284" s="5" t="s">
        <v>46</v>
      </c>
      <c r="M284" s="28">
        <v>3</v>
      </c>
      <c r="N284" s="16" t="s">
        <v>3012</v>
      </c>
      <c r="O284" s="16" t="s">
        <v>3013</v>
      </c>
      <c r="P284" s="15">
        <v>3</v>
      </c>
      <c r="Q284" s="15">
        <v>3</v>
      </c>
      <c r="R284" s="22">
        <v>1</v>
      </c>
      <c r="S284" s="22">
        <v>1</v>
      </c>
      <c r="U284" s="16" t="s">
        <v>3014</v>
      </c>
      <c r="V284" s="16" t="s">
        <v>50</v>
      </c>
      <c r="W284" s="4"/>
      <c r="X284" s="232"/>
      <c r="AA284" s="308" t="b">
        <f t="shared" si="4"/>
        <v>0</v>
      </c>
    </row>
    <row r="285" s="352" customFormat="1" ht="12.75" hidden="1" spans="1:27">
      <c r="A285" s="4">
        <v>283</v>
      </c>
      <c r="B285" s="4" t="s">
        <v>34</v>
      </c>
      <c r="C285" s="28" t="s">
        <v>228</v>
      </c>
      <c r="D285" s="7" t="s">
        <v>3215</v>
      </c>
      <c r="E285" s="6" t="s">
        <v>258</v>
      </c>
      <c r="F285" s="7" t="s">
        <v>2958</v>
      </c>
      <c r="G285" s="8">
        <v>45170</v>
      </c>
      <c r="H285" s="10" t="s">
        <v>54</v>
      </c>
      <c r="I285" s="28" t="s">
        <v>42</v>
      </c>
      <c r="J285" s="28" t="s">
        <v>43</v>
      </c>
      <c r="K285" s="4" t="s">
        <v>44</v>
      </c>
      <c r="L285" s="5" t="s">
        <v>46</v>
      </c>
      <c r="M285" s="28">
        <v>3</v>
      </c>
      <c r="N285" s="16" t="s">
        <v>3173</v>
      </c>
      <c r="O285" s="16" t="s">
        <v>3174</v>
      </c>
      <c r="P285" s="15">
        <v>3</v>
      </c>
      <c r="Q285" s="15">
        <v>3</v>
      </c>
      <c r="R285" s="22">
        <v>1</v>
      </c>
      <c r="S285" s="22">
        <v>1</v>
      </c>
      <c r="U285" s="16" t="s">
        <v>3137</v>
      </c>
      <c r="V285" s="16" t="s">
        <v>50</v>
      </c>
      <c r="W285" s="4"/>
      <c r="X285" s="232"/>
      <c r="AA285" s="308" t="b">
        <f t="shared" si="4"/>
        <v>0</v>
      </c>
    </row>
    <row r="286" s="352" customFormat="1" ht="12.75" spans="1:27">
      <c r="A286" s="4">
        <v>284</v>
      </c>
      <c r="B286" s="4" t="s">
        <v>34</v>
      </c>
      <c r="C286" s="28" t="s">
        <v>228</v>
      </c>
      <c r="D286" s="7" t="s">
        <v>3215</v>
      </c>
      <c r="E286" s="6" t="s">
        <v>258</v>
      </c>
      <c r="F286" s="7" t="s">
        <v>2958</v>
      </c>
      <c r="G286" s="8">
        <v>45231</v>
      </c>
      <c r="H286" s="10" t="s">
        <v>632</v>
      </c>
      <c r="I286" s="28" t="s">
        <v>42</v>
      </c>
      <c r="J286" s="28" t="s">
        <v>43</v>
      </c>
      <c r="K286" s="4" t="s">
        <v>44</v>
      </c>
      <c r="L286" s="5" t="s">
        <v>46</v>
      </c>
      <c r="M286" s="28">
        <v>3</v>
      </c>
      <c r="N286" s="16" t="s">
        <v>3138</v>
      </c>
      <c r="O286" s="16" t="s">
        <v>3139</v>
      </c>
      <c r="P286" s="15">
        <v>3</v>
      </c>
      <c r="Q286" s="15">
        <v>3</v>
      </c>
      <c r="R286" s="22">
        <v>1</v>
      </c>
      <c r="S286" s="22">
        <v>1</v>
      </c>
      <c r="T286" s="16"/>
      <c r="U286" s="16" t="s">
        <v>3140</v>
      </c>
      <c r="V286" s="16" t="s">
        <v>50</v>
      </c>
      <c r="W286" s="4"/>
      <c r="X286" s="374"/>
      <c r="AA286" s="308" t="b">
        <f t="shared" si="4"/>
        <v>0</v>
      </c>
    </row>
    <row r="287" s="356" customFormat="1" ht="12" hidden="1" spans="1:27">
      <c r="A287" s="4">
        <v>285</v>
      </c>
      <c r="B287" s="4" t="s">
        <v>34</v>
      </c>
      <c r="C287" s="29" t="s">
        <v>82</v>
      </c>
      <c r="D287" s="7" t="s">
        <v>3216</v>
      </c>
      <c r="E287" s="6" t="s">
        <v>108</v>
      </c>
      <c r="F287" s="7" t="s">
        <v>2958</v>
      </c>
      <c r="G287" s="8">
        <v>44958</v>
      </c>
      <c r="H287" s="9" t="s">
        <v>2299</v>
      </c>
      <c r="I287" s="28" t="s">
        <v>42</v>
      </c>
      <c r="J287" s="28" t="s">
        <v>43</v>
      </c>
      <c r="K287" s="4" t="s">
        <v>44</v>
      </c>
      <c r="L287" s="5" t="s">
        <v>46</v>
      </c>
      <c r="M287" s="28">
        <v>3</v>
      </c>
      <c r="N287" s="16" t="s">
        <v>3217</v>
      </c>
      <c r="O287" s="16" t="s">
        <v>3218</v>
      </c>
      <c r="P287" s="15">
        <v>3</v>
      </c>
      <c r="Q287" s="15">
        <v>3</v>
      </c>
      <c r="R287" s="22">
        <v>1</v>
      </c>
      <c r="S287" s="22">
        <v>1</v>
      </c>
      <c r="U287" s="16" t="s">
        <v>3219</v>
      </c>
      <c r="V287" s="16" t="s">
        <v>50</v>
      </c>
      <c r="W287" s="4" t="e">
        <v>#REF!</v>
      </c>
      <c r="X287" s="232"/>
      <c r="Y287" s="24" t="s">
        <v>3021</v>
      </c>
      <c r="AA287" s="308" t="b">
        <f t="shared" si="4"/>
        <v>0</v>
      </c>
    </row>
    <row r="288" s="356" customFormat="1" ht="12" hidden="1" spans="1:27">
      <c r="A288" s="4">
        <v>286</v>
      </c>
      <c r="B288" s="4" t="s">
        <v>34</v>
      </c>
      <c r="C288" s="29" t="s">
        <v>82</v>
      </c>
      <c r="D288" s="7" t="s">
        <v>3216</v>
      </c>
      <c r="E288" s="6" t="s">
        <v>108</v>
      </c>
      <c r="F288" s="7" t="s">
        <v>2958</v>
      </c>
      <c r="G288" s="8">
        <v>45170</v>
      </c>
      <c r="H288" s="10" t="s">
        <v>54</v>
      </c>
      <c r="I288" s="28" t="s">
        <v>42</v>
      </c>
      <c r="J288" s="28" t="s">
        <v>43</v>
      </c>
      <c r="K288" s="4" t="s">
        <v>44</v>
      </c>
      <c r="L288" s="5" t="s">
        <v>46</v>
      </c>
      <c r="M288" s="28">
        <v>3</v>
      </c>
      <c r="N288" s="16" t="s">
        <v>3095</v>
      </c>
      <c r="O288" s="16" t="s">
        <v>3096</v>
      </c>
      <c r="P288" s="15">
        <v>3</v>
      </c>
      <c r="Q288" s="15">
        <v>3</v>
      </c>
      <c r="R288" s="22">
        <v>1</v>
      </c>
      <c r="S288" s="22">
        <v>1</v>
      </c>
      <c r="U288" s="16" t="s">
        <v>3102</v>
      </c>
      <c r="V288" s="16" t="s">
        <v>50</v>
      </c>
      <c r="W288" s="4"/>
      <c r="X288" s="29"/>
      <c r="AA288" s="308" t="b">
        <f t="shared" si="4"/>
        <v>0</v>
      </c>
    </row>
    <row r="289" s="356" customFormat="1" ht="12" hidden="1" spans="1:27">
      <c r="A289" s="4">
        <v>287</v>
      </c>
      <c r="B289" s="4" t="s">
        <v>34</v>
      </c>
      <c r="C289" s="29" t="s">
        <v>82</v>
      </c>
      <c r="D289" s="7" t="s">
        <v>3220</v>
      </c>
      <c r="E289" s="6" t="s">
        <v>108</v>
      </c>
      <c r="F289" s="7" t="s">
        <v>2958</v>
      </c>
      <c r="G289" s="8">
        <v>44958</v>
      </c>
      <c r="H289" s="9" t="s">
        <v>2299</v>
      </c>
      <c r="I289" s="28" t="s">
        <v>42</v>
      </c>
      <c r="J289" s="28" t="s">
        <v>43</v>
      </c>
      <c r="K289" s="4" t="s">
        <v>44</v>
      </c>
      <c r="L289" s="5" t="s">
        <v>46</v>
      </c>
      <c r="M289" s="28">
        <v>3</v>
      </c>
      <c r="N289" s="16" t="s">
        <v>3217</v>
      </c>
      <c r="O289" s="16" t="s">
        <v>3218</v>
      </c>
      <c r="P289" s="15">
        <v>3</v>
      </c>
      <c r="Q289" s="15">
        <v>3</v>
      </c>
      <c r="R289" s="22">
        <v>1</v>
      </c>
      <c r="S289" s="22">
        <v>1</v>
      </c>
      <c r="U289" s="16" t="s">
        <v>3219</v>
      </c>
      <c r="V289" s="16" t="s">
        <v>50</v>
      </c>
      <c r="W289" s="4" t="e">
        <v>#REF!</v>
      </c>
      <c r="X289" s="232"/>
      <c r="Y289" s="24" t="s">
        <v>3021</v>
      </c>
      <c r="AA289" s="308" t="b">
        <f t="shared" si="4"/>
        <v>0</v>
      </c>
    </row>
    <row r="290" s="356" customFormat="1" ht="12" hidden="1" spans="1:27">
      <c r="A290" s="4">
        <v>288</v>
      </c>
      <c r="B290" s="4" t="s">
        <v>34</v>
      </c>
      <c r="C290" s="29" t="s">
        <v>82</v>
      </c>
      <c r="D290" s="7" t="s">
        <v>3220</v>
      </c>
      <c r="E290" s="6" t="s">
        <v>108</v>
      </c>
      <c r="F290" s="7" t="s">
        <v>2958</v>
      </c>
      <c r="G290" s="8">
        <v>45170</v>
      </c>
      <c r="H290" s="10" t="s">
        <v>54</v>
      </c>
      <c r="I290" s="28" t="s">
        <v>42</v>
      </c>
      <c r="J290" s="28" t="s">
        <v>43</v>
      </c>
      <c r="K290" s="4" t="s">
        <v>44</v>
      </c>
      <c r="L290" s="5" t="s">
        <v>46</v>
      </c>
      <c r="M290" s="28">
        <v>3</v>
      </c>
      <c r="N290" s="16" t="s">
        <v>3095</v>
      </c>
      <c r="O290" s="16" t="s">
        <v>3096</v>
      </c>
      <c r="P290" s="15">
        <v>3</v>
      </c>
      <c r="Q290" s="15">
        <v>3</v>
      </c>
      <c r="R290" s="22">
        <v>1</v>
      </c>
      <c r="S290" s="22">
        <v>1</v>
      </c>
      <c r="U290" s="16" t="s">
        <v>3102</v>
      </c>
      <c r="V290" s="16" t="s">
        <v>50</v>
      </c>
      <c r="W290" s="4"/>
      <c r="X290" s="29"/>
      <c r="AA290" s="308" t="b">
        <f t="shared" si="4"/>
        <v>0</v>
      </c>
    </row>
    <row r="291" s="355" customFormat="1" ht="12" hidden="1" spans="1:27">
      <c r="A291" s="4">
        <v>289</v>
      </c>
      <c r="B291" s="4" t="s">
        <v>34</v>
      </c>
      <c r="C291" s="28" t="s">
        <v>228</v>
      </c>
      <c r="D291" s="7" t="s">
        <v>2803</v>
      </c>
      <c r="E291" s="6" t="s">
        <v>337</v>
      </c>
      <c r="F291" s="7" t="s">
        <v>2958</v>
      </c>
      <c r="G291" s="8">
        <v>44958</v>
      </c>
      <c r="H291" s="9" t="s">
        <v>2299</v>
      </c>
      <c r="I291" s="28" t="s">
        <v>42</v>
      </c>
      <c r="J291" s="28" t="s">
        <v>43</v>
      </c>
      <c r="K291" s="4" t="s">
        <v>44</v>
      </c>
      <c r="L291" s="5" t="s">
        <v>46</v>
      </c>
      <c r="M291" s="28">
        <v>3</v>
      </c>
      <c r="N291" s="16" t="s">
        <v>3038</v>
      </c>
      <c r="O291" s="16" t="s">
        <v>3039</v>
      </c>
      <c r="P291" s="15">
        <v>3</v>
      </c>
      <c r="Q291" s="15">
        <v>3</v>
      </c>
      <c r="R291" s="22">
        <v>1</v>
      </c>
      <c r="S291" s="22">
        <v>1</v>
      </c>
      <c r="U291" s="16" t="s">
        <v>3021</v>
      </c>
      <c r="V291" s="16" t="s">
        <v>50</v>
      </c>
      <c r="W291" s="4" t="e">
        <v>#REF!</v>
      </c>
      <c r="X291" s="232"/>
      <c r="Y291" s="24" t="s">
        <v>3021</v>
      </c>
      <c r="AA291" s="308" t="b">
        <f t="shared" si="4"/>
        <v>0</v>
      </c>
    </row>
    <row r="292" s="355" customFormat="1" ht="12" hidden="1" spans="1:27">
      <c r="A292" s="4">
        <v>290</v>
      </c>
      <c r="B292" s="4" t="s">
        <v>34</v>
      </c>
      <c r="C292" s="28" t="s">
        <v>228</v>
      </c>
      <c r="D292" s="7" t="s">
        <v>2803</v>
      </c>
      <c r="E292" s="6" t="s">
        <v>337</v>
      </c>
      <c r="F292" s="7" t="s">
        <v>2958</v>
      </c>
      <c r="G292" s="8">
        <v>45139</v>
      </c>
      <c r="H292" s="9" t="s">
        <v>97</v>
      </c>
      <c r="I292" s="28" t="s">
        <v>42</v>
      </c>
      <c r="J292" s="28" t="s">
        <v>43</v>
      </c>
      <c r="K292" s="4" t="s">
        <v>44</v>
      </c>
      <c r="L292" s="5" t="s">
        <v>46</v>
      </c>
      <c r="M292" s="28">
        <v>3</v>
      </c>
      <c r="N292" s="16" t="s">
        <v>3200</v>
      </c>
      <c r="O292" s="16" t="s">
        <v>3139</v>
      </c>
      <c r="P292" s="15">
        <v>3</v>
      </c>
      <c r="Q292" s="15">
        <v>3</v>
      </c>
      <c r="R292" s="22">
        <v>1</v>
      </c>
      <c r="S292" s="22">
        <v>1</v>
      </c>
      <c r="U292" s="16" t="s">
        <v>3198</v>
      </c>
      <c r="V292" s="16" t="s">
        <v>50</v>
      </c>
      <c r="W292" s="4"/>
      <c r="X292" s="232"/>
      <c r="AA292" s="308" t="b">
        <f t="shared" si="4"/>
        <v>0</v>
      </c>
    </row>
    <row r="293" s="355" customFormat="1" ht="12" hidden="1" spans="1:27">
      <c r="A293" s="4">
        <v>291</v>
      </c>
      <c r="B293" s="4" t="s">
        <v>34</v>
      </c>
      <c r="C293" s="28" t="s">
        <v>228</v>
      </c>
      <c r="D293" s="7" t="s">
        <v>229</v>
      </c>
      <c r="E293" s="6" t="s">
        <v>108</v>
      </c>
      <c r="F293" s="7" t="s">
        <v>2958</v>
      </c>
      <c r="G293" s="8">
        <v>44958</v>
      </c>
      <c r="H293" s="9" t="s">
        <v>2299</v>
      </c>
      <c r="I293" s="28" t="s">
        <v>42</v>
      </c>
      <c r="J293" s="28" t="s">
        <v>43</v>
      </c>
      <c r="K293" s="4" t="s">
        <v>44</v>
      </c>
      <c r="L293" s="5" t="s">
        <v>46</v>
      </c>
      <c r="M293" s="28">
        <v>3</v>
      </c>
      <c r="N293" s="16" t="s">
        <v>3038</v>
      </c>
      <c r="O293" s="16" t="s">
        <v>3039</v>
      </c>
      <c r="P293" s="15">
        <v>3</v>
      </c>
      <c r="Q293" s="15">
        <v>3</v>
      </c>
      <c r="R293" s="22">
        <v>1</v>
      </c>
      <c r="S293" s="22">
        <v>1</v>
      </c>
      <c r="U293" s="16" t="s">
        <v>3021</v>
      </c>
      <c r="V293" s="16" t="s">
        <v>50</v>
      </c>
      <c r="W293" s="4" t="e">
        <v>#REF!</v>
      </c>
      <c r="X293" s="232"/>
      <c r="Y293" s="24" t="s">
        <v>3021</v>
      </c>
      <c r="AA293" s="308" t="b">
        <f t="shared" si="4"/>
        <v>0</v>
      </c>
    </row>
    <row r="294" s="355" customFormat="1" ht="12" hidden="1" spans="1:27">
      <c r="A294" s="4">
        <v>292</v>
      </c>
      <c r="B294" s="4" t="s">
        <v>34</v>
      </c>
      <c r="C294" s="28" t="s">
        <v>228</v>
      </c>
      <c r="D294" s="7" t="s">
        <v>229</v>
      </c>
      <c r="E294" s="6" t="s">
        <v>108</v>
      </c>
      <c r="F294" s="7" t="s">
        <v>2958</v>
      </c>
      <c r="G294" s="8">
        <v>45139</v>
      </c>
      <c r="H294" s="9" t="s">
        <v>97</v>
      </c>
      <c r="I294" s="28" t="s">
        <v>42</v>
      </c>
      <c r="J294" s="28" t="s">
        <v>43</v>
      </c>
      <c r="K294" s="4" t="s">
        <v>44</v>
      </c>
      <c r="L294" s="5" t="s">
        <v>46</v>
      </c>
      <c r="M294" s="28">
        <v>3</v>
      </c>
      <c r="N294" s="16" t="s">
        <v>3200</v>
      </c>
      <c r="O294" s="16" t="s">
        <v>3139</v>
      </c>
      <c r="P294" s="15">
        <v>3</v>
      </c>
      <c r="Q294" s="15">
        <v>3</v>
      </c>
      <c r="R294" s="22">
        <v>1</v>
      </c>
      <c r="S294" s="22">
        <v>1</v>
      </c>
      <c r="U294" s="16" t="s">
        <v>3221</v>
      </c>
      <c r="V294" s="16" t="s">
        <v>50</v>
      </c>
      <c r="W294" s="4"/>
      <c r="X294" s="232"/>
      <c r="AA294" s="308" t="b">
        <f t="shared" si="4"/>
        <v>0</v>
      </c>
    </row>
    <row r="295" s="355" customFormat="1" ht="12" hidden="1" spans="1:27">
      <c r="A295" s="4">
        <v>293</v>
      </c>
      <c r="B295" s="4" t="s">
        <v>34</v>
      </c>
      <c r="C295" s="28" t="s">
        <v>228</v>
      </c>
      <c r="D295" s="7" t="s">
        <v>2175</v>
      </c>
      <c r="E295" s="6" t="s">
        <v>108</v>
      </c>
      <c r="F295" s="7" t="s">
        <v>2958</v>
      </c>
      <c r="G295" s="8">
        <v>44958</v>
      </c>
      <c r="H295" s="9" t="s">
        <v>2299</v>
      </c>
      <c r="I295" s="28" t="s">
        <v>42</v>
      </c>
      <c r="J295" s="28" t="s">
        <v>43</v>
      </c>
      <c r="K295" s="4" t="s">
        <v>44</v>
      </c>
      <c r="L295" s="5" t="s">
        <v>46</v>
      </c>
      <c r="M295" s="28">
        <v>3</v>
      </c>
      <c r="N295" s="16" t="s">
        <v>3038</v>
      </c>
      <c r="O295" s="16" t="s">
        <v>3039</v>
      </c>
      <c r="P295" s="15">
        <v>3</v>
      </c>
      <c r="Q295" s="15">
        <v>3</v>
      </c>
      <c r="R295" s="22">
        <v>1</v>
      </c>
      <c r="S295" s="22">
        <v>1</v>
      </c>
      <c r="U295" s="16" t="s">
        <v>3021</v>
      </c>
      <c r="V295" s="16" t="s">
        <v>50</v>
      </c>
      <c r="W295" s="4" t="e">
        <v>#REF!</v>
      </c>
      <c r="X295" s="232"/>
      <c r="Y295" s="24" t="s">
        <v>3021</v>
      </c>
      <c r="AA295" s="308" t="b">
        <f t="shared" si="4"/>
        <v>0</v>
      </c>
    </row>
    <row r="296" s="355" customFormat="1" ht="12" hidden="1" spans="1:27">
      <c r="A296" s="4">
        <v>294</v>
      </c>
      <c r="B296" s="4" t="s">
        <v>34</v>
      </c>
      <c r="C296" s="28" t="s">
        <v>228</v>
      </c>
      <c r="D296" s="7" t="s">
        <v>2175</v>
      </c>
      <c r="E296" s="6" t="s">
        <v>108</v>
      </c>
      <c r="F296" s="7" t="s">
        <v>2958</v>
      </c>
      <c r="G296" s="8">
        <v>45139</v>
      </c>
      <c r="H296" s="9" t="s">
        <v>97</v>
      </c>
      <c r="I296" s="28" t="s">
        <v>42</v>
      </c>
      <c r="J296" s="28" t="s">
        <v>43</v>
      </c>
      <c r="K296" s="4" t="s">
        <v>44</v>
      </c>
      <c r="L296" s="5" t="s">
        <v>46</v>
      </c>
      <c r="M296" s="28">
        <v>3</v>
      </c>
      <c r="N296" s="16" t="s">
        <v>3222</v>
      </c>
      <c r="O296" s="16" t="s">
        <v>3223</v>
      </c>
      <c r="P296" s="15">
        <v>3</v>
      </c>
      <c r="Q296" s="15">
        <v>3</v>
      </c>
      <c r="R296" s="22">
        <v>1</v>
      </c>
      <c r="S296" s="22">
        <v>1</v>
      </c>
      <c r="U296" s="16" t="s">
        <v>3224</v>
      </c>
      <c r="V296" s="16" t="s">
        <v>50</v>
      </c>
      <c r="W296" s="4"/>
      <c r="X296" s="232"/>
      <c r="AA296" s="308" t="b">
        <f t="shared" si="4"/>
        <v>0</v>
      </c>
    </row>
    <row r="297" s="355" customFormat="1" ht="12" hidden="1" spans="1:27">
      <c r="A297" s="4">
        <v>295</v>
      </c>
      <c r="B297" s="4" t="s">
        <v>34</v>
      </c>
      <c r="C297" s="28" t="s">
        <v>228</v>
      </c>
      <c r="D297" s="7" t="s">
        <v>253</v>
      </c>
      <c r="E297" s="6" t="s">
        <v>108</v>
      </c>
      <c r="F297" s="7" t="s">
        <v>2958</v>
      </c>
      <c r="G297" s="8">
        <v>44958</v>
      </c>
      <c r="H297" s="9" t="s">
        <v>2299</v>
      </c>
      <c r="I297" s="28" t="s">
        <v>42</v>
      </c>
      <c r="J297" s="28" t="s">
        <v>43</v>
      </c>
      <c r="K297" s="4" t="s">
        <v>44</v>
      </c>
      <c r="L297" s="5" t="s">
        <v>46</v>
      </c>
      <c r="M297" s="28">
        <v>3</v>
      </c>
      <c r="N297" s="16" t="s">
        <v>3038</v>
      </c>
      <c r="O297" s="16" t="s">
        <v>3039</v>
      </c>
      <c r="P297" s="15">
        <v>3</v>
      </c>
      <c r="Q297" s="15">
        <v>3</v>
      </c>
      <c r="R297" s="22">
        <v>1</v>
      </c>
      <c r="S297" s="22">
        <v>1</v>
      </c>
      <c r="U297" s="16" t="s">
        <v>3083</v>
      </c>
      <c r="V297" s="16" t="s">
        <v>50</v>
      </c>
      <c r="W297" s="4" t="e">
        <v>#REF!</v>
      </c>
      <c r="X297" s="232"/>
      <c r="Y297" s="24" t="s">
        <v>3021</v>
      </c>
      <c r="AA297" s="308" t="b">
        <f t="shared" si="4"/>
        <v>0</v>
      </c>
    </row>
    <row r="298" s="355" customFormat="1" ht="12" hidden="1" spans="1:27">
      <c r="A298" s="4">
        <v>296</v>
      </c>
      <c r="B298" s="4" t="s">
        <v>34</v>
      </c>
      <c r="C298" s="28" t="s">
        <v>228</v>
      </c>
      <c r="D298" s="7" t="s">
        <v>253</v>
      </c>
      <c r="E298" s="6" t="s">
        <v>108</v>
      </c>
      <c r="F298" s="7" t="s">
        <v>2958</v>
      </c>
      <c r="G298" s="8">
        <v>45139</v>
      </c>
      <c r="H298" s="9" t="s">
        <v>97</v>
      </c>
      <c r="I298" s="28" t="s">
        <v>42</v>
      </c>
      <c r="J298" s="28" t="s">
        <v>43</v>
      </c>
      <c r="K298" s="4" t="s">
        <v>44</v>
      </c>
      <c r="L298" s="5" t="s">
        <v>46</v>
      </c>
      <c r="M298" s="28">
        <v>3</v>
      </c>
      <c r="N298" s="16" t="s">
        <v>3095</v>
      </c>
      <c r="O298" s="16" t="s">
        <v>3096</v>
      </c>
      <c r="P298" s="15">
        <v>3</v>
      </c>
      <c r="Q298" s="15">
        <v>3</v>
      </c>
      <c r="R298" s="22">
        <v>1</v>
      </c>
      <c r="S298" s="22">
        <v>1</v>
      </c>
      <c r="U298" s="16" t="s">
        <v>3102</v>
      </c>
      <c r="V298" s="16" t="s">
        <v>50</v>
      </c>
      <c r="W298" s="4"/>
      <c r="X298" s="29"/>
      <c r="AA298" s="308" t="b">
        <f t="shared" si="4"/>
        <v>0</v>
      </c>
    </row>
    <row r="299" s="355" customFormat="1" ht="12" hidden="1" spans="1:27">
      <c r="A299" s="4">
        <v>297</v>
      </c>
      <c r="B299" s="4" t="s">
        <v>34</v>
      </c>
      <c r="C299" s="28" t="s">
        <v>228</v>
      </c>
      <c r="D299" s="7" t="s">
        <v>3225</v>
      </c>
      <c r="E299" s="6" t="s">
        <v>258</v>
      </c>
      <c r="F299" s="7" t="s">
        <v>2958</v>
      </c>
      <c r="G299" s="8">
        <v>44927</v>
      </c>
      <c r="H299" s="9" t="s">
        <v>2959</v>
      </c>
      <c r="I299" s="28" t="s">
        <v>42</v>
      </c>
      <c r="J299" s="28" t="s">
        <v>43</v>
      </c>
      <c r="K299" s="4" t="s">
        <v>44</v>
      </c>
      <c r="L299" s="5" t="s">
        <v>46</v>
      </c>
      <c r="M299" s="28">
        <v>3</v>
      </c>
      <c r="N299" s="16" t="s">
        <v>3038</v>
      </c>
      <c r="O299" s="16" t="s">
        <v>3039</v>
      </c>
      <c r="P299" s="15">
        <v>3</v>
      </c>
      <c r="Q299" s="15">
        <v>3</v>
      </c>
      <c r="R299" s="22">
        <v>1</v>
      </c>
      <c r="S299" s="22">
        <v>1</v>
      </c>
      <c r="U299" s="16" t="s">
        <v>3021</v>
      </c>
      <c r="V299" s="16" t="s">
        <v>50</v>
      </c>
      <c r="W299" s="4" t="e">
        <v>#REF!</v>
      </c>
      <c r="X299" s="232"/>
      <c r="Y299" s="24" t="s">
        <v>3021</v>
      </c>
      <c r="AA299" s="308" t="b">
        <f t="shared" si="4"/>
        <v>0</v>
      </c>
    </row>
    <row r="300" s="355" customFormat="1" ht="12" hidden="1" spans="1:27">
      <c r="A300" s="4">
        <v>298</v>
      </c>
      <c r="B300" s="4" t="s">
        <v>34</v>
      </c>
      <c r="C300" s="28" t="s">
        <v>228</v>
      </c>
      <c r="D300" s="7" t="s">
        <v>3225</v>
      </c>
      <c r="E300" s="6" t="s">
        <v>258</v>
      </c>
      <c r="F300" s="7" t="s">
        <v>2958</v>
      </c>
      <c r="G300" s="8">
        <v>44986</v>
      </c>
      <c r="H300" s="10" t="s">
        <v>41</v>
      </c>
      <c r="I300" s="28" t="s">
        <v>42</v>
      </c>
      <c r="J300" s="28" t="s">
        <v>43</v>
      </c>
      <c r="K300" s="4" t="s">
        <v>44</v>
      </c>
      <c r="L300" s="5" t="s">
        <v>46</v>
      </c>
      <c r="M300" s="28">
        <v>3</v>
      </c>
      <c r="N300" s="16" t="s">
        <v>3084</v>
      </c>
      <c r="O300" s="16" t="s">
        <v>3085</v>
      </c>
      <c r="P300" s="15">
        <v>3</v>
      </c>
      <c r="Q300" s="15">
        <v>3</v>
      </c>
      <c r="R300" s="22">
        <v>1</v>
      </c>
      <c r="S300" s="22">
        <v>1</v>
      </c>
      <c r="U300" s="16" t="s">
        <v>3086</v>
      </c>
      <c r="V300" s="16" t="s">
        <v>50</v>
      </c>
      <c r="W300" s="4" t="e">
        <v>#REF!</v>
      </c>
      <c r="X300" s="232" t="s">
        <v>2966</v>
      </c>
      <c r="AA300" s="308" t="b">
        <f t="shared" si="4"/>
        <v>0</v>
      </c>
    </row>
    <row r="301" s="355" customFormat="1" ht="12" hidden="1" spans="1:27">
      <c r="A301" s="4">
        <v>299</v>
      </c>
      <c r="B301" s="4" t="s">
        <v>34</v>
      </c>
      <c r="C301" s="28" t="s">
        <v>228</v>
      </c>
      <c r="D301" s="7" t="s">
        <v>3225</v>
      </c>
      <c r="E301" s="6" t="s">
        <v>258</v>
      </c>
      <c r="F301" s="7" t="s">
        <v>2958</v>
      </c>
      <c r="G301" s="8">
        <v>45047</v>
      </c>
      <c r="H301" s="10" t="s">
        <v>304</v>
      </c>
      <c r="I301" s="28" t="s">
        <v>42</v>
      </c>
      <c r="J301" s="28" t="s">
        <v>43</v>
      </c>
      <c r="K301" s="4" t="s">
        <v>44</v>
      </c>
      <c r="L301" s="5" t="s">
        <v>46</v>
      </c>
      <c r="M301" s="28">
        <v>3</v>
      </c>
      <c r="N301" s="16" t="s">
        <v>3226</v>
      </c>
      <c r="O301" s="16" t="s">
        <v>3227</v>
      </c>
      <c r="P301" s="15">
        <v>3</v>
      </c>
      <c r="Q301" s="15">
        <v>3</v>
      </c>
      <c r="R301" s="22">
        <v>1</v>
      </c>
      <c r="S301" s="22">
        <v>1</v>
      </c>
      <c r="U301" s="16" t="s">
        <v>3228</v>
      </c>
      <c r="V301" s="16" t="s">
        <v>50</v>
      </c>
      <c r="W301" s="4"/>
      <c r="X301" s="29"/>
      <c r="AA301" s="308" t="b">
        <f t="shared" si="4"/>
        <v>0</v>
      </c>
    </row>
    <row r="302" s="355" customFormat="1" ht="12" hidden="1" spans="1:27">
      <c r="A302" s="4">
        <v>300</v>
      </c>
      <c r="B302" s="4" t="s">
        <v>34</v>
      </c>
      <c r="C302" s="28" t="s">
        <v>228</v>
      </c>
      <c r="D302" s="7" t="s">
        <v>3225</v>
      </c>
      <c r="E302" s="6" t="s">
        <v>258</v>
      </c>
      <c r="F302" s="7" t="s">
        <v>2958</v>
      </c>
      <c r="G302" s="8">
        <v>45108</v>
      </c>
      <c r="H302" s="10" t="s">
        <v>165</v>
      </c>
      <c r="I302" s="28" t="s">
        <v>42</v>
      </c>
      <c r="J302" s="28" t="s">
        <v>43</v>
      </c>
      <c r="K302" s="4" t="s">
        <v>44</v>
      </c>
      <c r="L302" s="5" t="s">
        <v>46</v>
      </c>
      <c r="M302" s="28">
        <v>3</v>
      </c>
      <c r="N302" s="16" t="s">
        <v>3089</v>
      </c>
      <c r="O302" s="16" t="s">
        <v>3090</v>
      </c>
      <c r="P302" s="15">
        <v>3</v>
      </c>
      <c r="Q302" s="15">
        <v>3</v>
      </c>
      <c r="R302" s="22">
        <v>1</v>
      </c>
      <c r="S302" s="22">
        <v>1</v>
      </c>
      <c r="U302" s="16" t="s">
        <v>3091</v>
      </c>
      <c r="V302" s="16" t="s">
        <v>50</v>
      </c>
      <c r="W302" s="4"/>
      <c r="X302" s="29"/>
      <c r="AA302" s="308" t="b">
        <f t="shared" si="4"/>
        <v>0</v>
      </c>
    </row>
    <row r="303" s="352" customFormat="1" ht="12.75" hidden="1" spans="1:27">
      <c r="A303" s="4">
        <v>301</v>
      </c>
      <c r="B303" s="4" t="s">
        <v>34</v>
      </c>
      <c r="C303" s="28" t="s">
        <v>228</v>
      </c>
      <c r="D303" s="7" t="s">
        <v>3225</v>
      </c>
      <c r="E303" s="6" t="s">
        <v>258</v>
      </c>
      <c r="F303" s="7" t="s">
        <v>2958</v>
      </c>
      <c r="G303" s="8">
        <v>45170</v>
      </c>
      <c r="H303" s="10" t="s">
        <v>54</v>
      </c>
      <c r="I303" s="28" t="s">
        <v>42</v>
      </c>
      <c r="J303" s="28" t="s">
        <v>43</v>
      </c>
      <c r="K303" s="4" t="s">
        <v>44</v>
      </c>
      <c r="L303" s="5" t="s">
        <v>46</v>
      </c>
      <c r="M303" s="28">
        <v>3</v>
      </c>
      <c r="N303" s="16" t="s">
        <v>3173</v>
      </c>
      <c r="O303" s="16" t="s">
        <v>3174</v>
      </c>
      <c r="P303" s="15">
        <v>3</v>
      </c>
      <c r="Q303" s="15">
        <v>3</v>
      </c>
      <c r="R303" s="22">
        <v>1</v>
      </c>
      <c r="S303" s="22">
        <v>1</v>
      </c>
      <c r="U303" s="16" t="s">
        <v>3229</v>
      </c>
      <c r="V303" s="16" t="s">
        <v>50</v>
      </c>
      <c r="W303" s="4"/>
      <c r="X303" s="374"/>
      <c r="AA303" s="308" t="b">
        <f t="shared" si="4"/>
        <v>0</v>
      </c>
    </row>
    <row r="304" s="352" customFormat="1" ht="12.75" spans="1:27">
      <c r="A304" s="4">
        <v>302</v>
      </c>
      <c r="B304" s="4" t="s">
        <v>34</v>
      </c>
      <c r="C304" s="28" t="s">
        <v>228</v>
      </c>
      <c r="D304" s="7" t="s">
        <v>3225</v>
      </c>
      <c r="E304" s="6" t="s">
        <v>258</v>
      </c>
      <c r="F304" s="7" t="s">
        <v>2958</v>
      </c>
      <c r="G304" s="8">
        <v>45231</v>
      </c>
      <c r="H304" s="10" t="s">
        <v>632</v>
      </c>
      <c r="I304" s="28" t="s">
        <v>42</v>
      </c>
      <c r="J304" s="28" t="s">
        <v>43</v>
      </c>
      <c r="K304" s="4" t="s">
        <v>44</v>
      </c>
      <c r="L304" s="5" t="s">
        <v>46</v>
      </c>
      <c r="M304" s="28">
        <v>3</v>
      </c>
      <c r="N304" s="16" t="s">
        <v>3095</v>
      </c>
      <c r="O304" s="16" t="s">
        <v>3096</v>
      </c>
      <c r="P304" s="15">
        <v>3</v>
      </c>
      <c r="Q304" s="15">
        <v>3</v>
      </c>
      <c r="R304" s="22">
        <v>1</v>
      </c>
      <c r="S304" s="22">
        <v>1</v>
      </c>
      <c r="T304" s="16"/>
      <c r="U304" s="16" t="s">
        <v>3097</v>
      </c>
      <c r="V304" s="16" t="s">
        <v>50</v>
      </c>
      <c r="W304" s="4"/>
      <c r="X304" s="374"/>
      <c r="AA304" s="308" t="b">
        <f t="shared" si="4"/>
        <v>0</v>
      </c>
    </row>
    <row r="305" s="352" customFormat="1" ht="24" hidden="1" spans="1:27">
      <c r="A305" s="4">
        <v>303</v>
      </c>
      <c r="B305" s="4" t="s">
        <v>34</v>
      </c>
      <c r="C305" s="28" t="s">
        <v>228</v>
      </c>
      <c r="D305" s="7" t="s">
        <v>3230</v>
      </c>
      <c r="E305" s="6" t="s">
        <v>2858</v>
      </c>
      <c r="F305" s="7" t="s">
        <v>2958</v>
      </c>
      <c r="G305" s="8">
        <v>45047</v>
      </c>
      <c r="H305" s="10" t="s">
        <v>304</v>
      </c>
      <c r="I305" s="28" t="s">
        <v>42</v>
      </c>
      <c r="J305" s="28" t="s">
        <v>43</v>
      </c>
      <c r="K305" s="4" t="s">
        <v>44</v>
      </c>
      <c r="L305" s="5" t="s">
        <v>46</v>
      </c>
      <c r="M305" s="28">
        <v>3</v>
      </c>
      <c r="N305" s="16" t="s">
        <v>3104</v>
      </c>
      <c r="O305" s="16" t="s">
        <v>3105</v>
      </c>
      <c r="P305" s="15">
        <v>3</v>
      </c>
      <c r="Q305" s="15">
        <v>3</v>
      </c>
      <c r="R305" s="22">
        <v>1</v>
      </c>
      <c r="S305" s="22">
        <v>1</v>
      </c>
      <c r="U305" s="16" t="s">
        <v>3231</v>
      </c>
      <c r="V305" s="16" t="s">
        <v>50</v>
      </c>
      <c r="W305" s="4"/>
      <c r="X305" s="374"/>
      <c r="AA305" s="308" t="b">
        <f t="shared" si="4"/>
        <v>0</v>
      </c>
    </row>
    <row r="306" s="352" customFormat="1" ht="24" hidden="1" spans="1:27">
      <c r="A306" s="4">
        <v>304</v>
      </c>
      <c r="B306" s="4" t="s">
        <v>34</v>
      </c>
      <c r="C306" s="28" t="s">
        <v>228</v>
      </c>
      <c r="D306" s="7" t="s">
        <v>3230</v>
      </c>
      <c r="E306" s="6" t="s">
        <v>2858</v>
      </c>
      <c r="F306" s="7" t="s">
        <v>2958</v>
      </c>
      <c r="G306" s="8">
        <v>45108</v>
      </c>
      <c r="H306" s="10" t="s">
        <v>165</v>
      </c>
      <c r="I306" s="28" t="s">
        <v>42</v>
      </c>
      <c r="J306" s="28" t="s">
        <v>43</v>
      </c>
      <c r="K306" s="4" t="s">
        <v>44</v>
      </c>
      <c r="L306" s="5" t="s">
        <v>46</v>
      </c>
      <c r="M306" s="28">
        <v>3</v>
      </c>
      <c r="N306" s="16" t="s">
        <v>3106</v>
      </c>
      <c r="O306" s="16" t="s">
        <v>3107</v>
      </c>
      <c r="P306" s="15">
        <v>3</v>
      </c>
      <c r="Q306" s="15">
        <v>3</v>
      </c>
      <c r="R306" s="22">
        <v>1</v>
      </c>
      <c r="S306" s="22">
        <v>1</v>
      </c>
      <c r="U306" s="16" t="s">
        <v>3102</v>
      </c>
      <c r="V306" s="16" t="s">
        <v>50</v>
      </c>
      <c r="W306" s="4"/>
      <c r="X306" s="374"/>
      <c r="AA306" s="308" t="b">
        <f t="shared" si="4"/>
        <v>0</v>
      </c>
    </row>
    <row r="307" s="352" customFormat="1" ht="24" hidden="1" spans="1:27">
      <c r="A307" s="4">
        <v>305</v>
      </c>
      <c r="B307" s="4" t="s">
        <v>34</v>
      </c>
      <c r="C307" s="28" t="s">
        <v>228</v>
      </c>
      <c r="D307" s="7" t="s">
        <v>3230</v>
      </c>
      <c r="E307" s="6" t="s">
        <v>2858</v>
      </c>
      <c r="F307" s="7" t="s">
        <v>2958</v>
      </c>
      <c r="G307" s="8">
        <v>45170</v>
      </c>
      <c r="H307" s="10" t="s">
        <v>54</v>
      </c>
      <c r="I307" s="28" t="s">
        <v>42</v>
      </c>
      <c r="J307" s="28" t="s">
        <v>43</v>
      </c>
      <c r="K307" s="4" t="s">
        <v>44</v>
      </c>
      <c r="L307" s="5" t="s">
        <v>46</v>
      </c>
      <c r="M307" s="28">
        <v>3</v>
      </c>
      <c r="N307" s="16" t="s">
        <v>3092</v>
      </c>
      <c r="O307" s="16" t="s">
        <v>3093</v>
      </c>
      <c r="P307" s="15">
        <v>3</v>
      </c>
      <c r="Q307" s="15">
        <v>3</v>
      </c>
      <c r="R307" s="22">
        <v>1</v>
      </c>
      <c r="S307" s="22">
        <v>1</v>
      </c>
      <c r="U307" s="16" t="s">
        <v>3094</v>
      </c>
      <c r="V307" s="16" t="s">
        <v>50</v>
      </c>
      <c r="W307" s="4"/>
      <c r="X307" s="374"/>
      <c r="AA307" s="308" t="b">
        <f t="shared" si="4"/>
        <v>0</v>
      </c>
    </row>
    <row r="308" s="352" customFormat="1" ht="12.75" hidden="1" spans="1:27">
      <c r="A308" s="4">
        <v>306</v>
      </c>
      <c r="B308" s="4" t="s">
        <v>34</v>
      </c>
      <c r="C308" s="28" t="s">
        <v>228</v>
      </c>
      <c r="D308" s="7" t="s">
        <v>245</v>
      </c>
      <c r="E308" s="6" t="s">
        <v>108</v>
      </c>
      <c r="F308" s="7" t="s">
        <v>2958</v>
      </c>
      <c r="G308" s="8">
        <v>44958</v>
      </c>
      <c r="H308" s="9" t="s">
        <v>2299</v>
      </c>
      <c r="I308" s="28" t="s">
        <v>42</v>
      </c>
      <c r="J308" s="28" t="s">
        <v>43</v>
      </c>
      <c r="K308" s="4" t="s">
        <v>44</v>
      </c>
      <c r="L308" s="5" t="s">
        <v>46</v>
      </c>
      <c r="M308" s="28">
        <v>3</v>
      </c>
      <c r="N308" s="16" t="s">
        <v>3038</v>
      </c>
      <c r="O308" s="16" t="s">
        <v>3039</v>
      </c>
      <c r="P308" s="15">
        <v>3</v>
      </c>
      <c r="Q308" s="15">
        <v>3</v>
      </c>
      <c r="R308" s="22">
        <v>1</v>
      </c>
      <c r="S308" s="22">
        <v>1</v>
      </c>
      <c r="U308" s="16" t="s">
        <v>3021</v>
      </c>
      <c r="V308" s="16" t="s">
        <v>50</v>
      </c>
      <c r="W308" s="4" t="e">
        <v>#REF!</v>
      </c>
      <c r="X308" s="232"/>
      <c r="Y308" s="24" t="s">
        <v>3021</v>
      </c>
      <c r="AA308" s="308" t="b">
        <f t="shared" si="4"/>
        <v>0</v>
      </c>
    </row>
    <row r="309" s="352" customFormat="1" ht="12.75" hidden="1" spans="1:27">
      <c r="A309" s="4">
        <v>307</v>
      </c>
      <c r="B309" s="4" t="s">
        <v>34</v>
      </c>
      <c r="C309" s="28" t="s">
        <v>228</v>
      </c>
      <c r="D309" s="7" t="s">
        <v>245</v>
      </c>
      <c r="E309" s="6" t="s">
        <v>108</v>
      </c>
      <c r="F309" s="7" t="s">
        <v>2958</v>
      </c>
      <c r="G309" s="8">
        <v>45139</v>
      </c>
      <c r="H309" s="9" t="s">
        <v>97</v>
      </c>
      <c r="I309" s="28" t="s">
        <v>42</v>
      </c>
      <c r="J309" s="28" t="s">
        <v>43</v>
      </c>
      <c r="K309" s="4" t="s">
        <v>44</v>
      </c>
      <c r="L309" s="5" t="s">
        <v>46</v>
      </c>
      <c r="M309" s="28">
        <v>3</v>
      </c>
      <c r="N309" s="16" t="s">
        <v>3200</v>
      </c>
      <c r="O309" s="16" t="s">
        <v>3139</v>
      </c>
      <c r="P309" s="15">
        <v>3</v>
      </c>
      <c r="Q309" s="15">
        <v>3</v>
      </c>
      <c r="R309" s="22">
        <v>1</v>
      </c>
      <c r="S309" s="22">
        <v>1</v>
      </c>
      <c r="U309" s="16" t="s">
        <v>3221</v>
      </c>
      <c r="V309" s="16" t="s">
        <v>50</v>
      </c>
      <c r="W309" s="4"/>
      <c r="X309" s="374"/>
      <c r="AA309" s="308" t="b">
        <f t="shared" si="4"/>
        <v>0</v>
      </c>
    </row>
    <row r="310" s="352" customFormat="1" ht="12.75" hidden="1" spans="1:27">
      <c r="A310" s="4">
        <v>308</v>
      </c>
      <c r="B310" s="4" t="s">
        <v>34</v>
      </c>
      <c r="C310" s="30" t="s">
        <v>82</v>
      </c>
      <c r="D310" s="49" t="s">
        <v>3232</v>
      </c>
      <c r="E310" s="6" t="s">
        <v>108</v>
      </c>
      <c r="F310" s="7" t="s">
        <v>2958</v>
      </c>
      <c r="G310" s="8">
        <v>44958</v>
      </c>
      <c r="H310" s="9" t="s">
        <v>2299</v>
      </c>
      <c r="I310" s="51" t="s">
        <v>42</v>
      </c>
      <c r="J310" s="51" t="s">
        <v>43</v>
      </c>
      <c r="K310" s="4" t="s">
        <v>44</v>
      </c>
      <c r="L310" s="5" t="s">
        <v>46</v>
      </c>
      <c r="M310" s="51">
        <v>3</v>
      </c>
      <c r="N310" s="16" t="s">
        <v>3038</v>
      </c>
      <c r="O310" s="16" t="s">
        <v>3039</v>
      </c>
      <c r="P310" s="15">
        <v>3</v>
      </c>
      <c r="Q310" s="15">
        <v>3</v>
      </c>
      <c r="R310" s="22">
        <v>1</v>
      </c>
      <c r="S310" s="22">
        <v>1</v>
      </c>
      <c r="U310" s="16" t="s">
        <v>3021</v>
      </c>
      <c r="V310" s="16" t="s">
        <v>50</v>
      </c>
      <c r="W310" s="4" t="e">
        <v>#REF!</v>
      </c>
      <c r="X310" s="232"/>
      <c r="Y310" s="24" t="s">
        <v>3021</v>
      </c>
      <c r="AA310" s="308" t="b">
        <f t="shared" si="4"/>
        <v>0</v>
      </c>
    </row>
    <row r="311" s="352" customFormat="1" ht="12.75" hidden="1" spans="1:27">
      <c r="A311" s="4">
        <v>309</v>
      </c>
      <c r="B311" s="4" t="s">
        <v>34</v>
      </c>
      <c r="C311" s="30" t="s">
        <v>82</v>
      </c>
      <c r="D311" s="49" t="s">
        <v>3232</v>
      </c>
      <c r="E311" s="6" t="s">
        <v>108</v>
      </c>
      <c r="F311" s="7" t="s">
        <v>2958</v>
      </c>
      <c r="G311" s="8">
        <v>45170</v>
      </c>
      <c r="H311" s="10" t="s">
        <v>54</v>
      </c>
      <c r="I311" s="51" t="s">
        <v>42</v>
      </c>
      <c r="J311" s="51" t="s">
        <v>43</v>
      </c>
      <c r="K311" s="4" t="s">
        <v>44</v>
      </c>
      <c r="L311" s="5" t="s">
        <v>46</v>
      </c>
      <c r="M311" s="51">
        <v>3</v>
      </c>
      <c r="N311" s="16" t="s">
        <v>3200</v>
      </c>
      <c r="O311" s="16" t="s">
        <v>3139</v>
      </c>
      <c r="P311" s="15">
        <v>3</v>
      </c>
      <c r="Q311" s="15">
        <v>3</v>
      </c>
      <c r="R311" s="22">
        <v>1</v>
      </c>
      <c r="S311" s="22">
        <v>1</v>
      </c>
      <c r="U311" s="16" t="s">
        <v>3221</v>
      </c>
      <c r="V311" s="16" t="s">
        <v>50</v>
      </c>
      <c r="W311" s="4"/>
      <c r="X311" s="374"/>
      <c r="AA311" s="308" t="b">
        <f t="shared" si="4"/>
        <v>0</v>
      </c>
    </row>
    <row r="312" s="352" customFormat="1" ht="12.75" hidden="1" spans="1:27">
      <c r="A312" s="4">
        <v>310</v>
      </c>
      <c r="B312" s="4" t="s">
        <v>34</v>
      </c>
      <c r="C312" s="30" t="s">
        <v>82</v>
      </c>
      <c r="D312" s="49" t="s">
        <v>3233</v>
      </c>
      <c r="E312" s="6" t="s">
        <v>108</v>
      </c>
      <c r="F312" s="7" t="s">
        <v>2958</v>
      </c>
      <c r="G312" s="8">
        <v>44958</v>
      </c>
      <c r="H312" s="9" t="s">
        <v>2299</v>
      </c>
      <c r="I312" s="51" t="s">
        <v>42</v>
      </c>
      <c r="J312" s="51" t="s">
        <v>43</v>
      </c>
      <c r="K312" s="4" t="s">
        <v>44</v>
      </c>
      <c r="L312" s="5" t="s">
        <v>46</v>
      </c>
      <c r="M312" s="51">
        <v>3</v>
      </c>
      <c r="N312" s="16" t="s">
        <v>3038</v>
      </c>
      <c r="O312" s="16" t="s">
        <v>3039</v>
      </c>
      <c r="P312" s="15">
        <v>3</v>
      </c>
      <c r="Q312" s="15">
        <v>3</v>
      </c>
      <c r="R312" s="22">
        <v>1</v>
      </c>
      <c r="S312" s="22">
        <v>1</v>
      </c>
      <c r="U312" s="16" t="s">
        <v>3021</v>
      </c>
      <c r="V312" s="16" t="s">
        <v>50</v>
      </c>
      <c r="W312" s="4" t="e">
        <v>#REF!</v>
      </c>
      <c r="X312" s="232"/>
      <c r="Y312" s="24" t="s">
        <v>3021</v>
      </c>
      <c r="AA312" s="308" t="b">
        <f t="shared" si="4"/>
        <v>0</v>
      </c>
    </row>
    <row r="313" s="352" customFormat="1" ht="12.75" hidden="1" spans="1:27">
      <c r="A313" s="4">
        <v>311</v>
      </c>
      <c r="B313" s="4" t="s">
        <v>34</v>
      </c>
      <c r="C313" s="30" t="s">
        <v>82</v>
      </c>
      <c r="D313" s="49" t="s">
        <v>3233</v>
      </c>
      <c r="E313" s="6" t="s">
        <v>108</v>
      </c>
      <c r="F313" s="7" t="s">
        <v>2958</v>
      </c>
      <c r="G313" s="8">
        <v>45170</v>
      </c>
      <c r="H313" s="10" t="s">
        <v>54</v>
      </c>
      <c r="I313" s="51" t="s">
        <v>42</v>
      </c>
      <c r="J313" s="51" t="s">
        <v>43</v>
      </c>
      <c r="K313" s="4" t="s">
        <v>44</v>
      </c>
      <c r="L313" s="5" t="s">
        <v>46</v>
      </c>
      <c r="M313" s="51">
        <v>3</v>
      </c>
      <c r="N313" s="16" t="s">
        <v>3200</v>
      </c>
      <c r="O313" s="16" t="s">
        <v>3139</v>
      </c>
      <c r="P313" s="15">
        <v>3</v>
      </c>
      <c r="Q313" s="15">
        <v>3</v>
      </c>
      <c r="R313" s="22">
        <v>1</v>
      </c>
      <c r="S313" s="22">
        <v>1</v>
      </c>
      <c r="U313" s="16" t="s">
        <v>3221</v>
      </c>
      <c r="V313" s="16" t="s">
        <v>50</v>
      </c>
      <c r="W313" s="4"/>
      <c r="X313" s="374"/>
      <c r="AA313" s="308" t="b">
        <f t="shared" si="4"/>
        <v>0</v>
      </c>
    </row>
    <row r="314" s="352" customFormat="1" ht="12.75" hidden="1" spans="1:27">
      <c r="A314" s="4">
        <v>312</v>
      </c>
      <c r="B314" s="4" t="s">
        <v>34</v>
      </c>
      <c r="C314" s="28" t="s">
        <v>228</v>
      </c>
      <c r="D314" s="7" t="s">
        <v>2800</v>
      </c>
      <c r="E314" s="6" t="s">
        <v>258</v>
      </c>
      <c r="F314" s="7" t="s">
        <v>2958</v>
      </c>
      <c r="G314" s="8">
        <v>44927</v>
      </c>
      <c r="H314" s="9" t="s">
        <v>2959</v>
      </c>
      <c r="I314" s="28" t="s">
        <v>42</v>
      </c>
      <c r="J314" s="28" t="s">
        <v>43</v>
      </c>
      <c r="K314" s="4" t="s">
        <v>44</v>
      </c>
      <c r="L314" s="5" t="s">
        <v>46</v>
      </c>
      <c r="M314" s="28">
        <v>3</v>
      </c>
      <c r="N314" s="16" t="s">
        <v>3038</v>
      </c>
      <c r="O314" s="16" t="s">
        <v>3039</v>
      </c>
      <c r="P314" s="15">
        <v>3</v>
      </c>
      <c r="Q314" s="15">
        <v>3</v>
      </c>
      <c r="R314" s="22">
        <v>1</v>
      </c>
      <c r="S314" s="22">
        <v>1</v>
      </c>
      <c r="U314" s="16" t="s">
        <v>3021</v>
      </c>
      <c r="V314" s="16" t="s">
        <v>50</v>
      </c>
      <c r="W314" s="4" t="e">
        <v>#REF!</v>
      </c>
      <c r="X314" s="232"/>
      <c r="Y314" s="24" t="s">
        <v>3021</v>
      </c>
      <c r="AA314" s="308" t="b">
        <f t="shared" si="4"/>
        <v>0</v>
      </c>
    </row>
    <row r="315" s="352" customFormat="1" ht="12.75" hidden="1" spans="1:27">
      <c r="A315" s="4">
        <v>313</v>
      </c>
      <c r="B315" s="4" t="s">
        <v>34</v>
      </c>
      <c r="C315" s="28" t="s">
        <v>228</v>
      </c>
      <c r="D315" s="7" t="s">
        <v>2800</v>
      </c>
      <c r="E315" s="6" t="s">
        <v>258</v>
      </c>
      <c r="F315" s="7" t="s">
        <v>2958</v>
      </c>
      <c r="G315" s="8">
        <v>44986</v>
      </c>
      <c r="H315" s="10" t="s">
        <v>41</v>
      </c>
      <c r="I315" s="28" t="s">
        <v>42</v>
      </c>
      <c r="J315" s="28" t="s">
        <v>43</v>
      </c>
      <c r="K315" s="4" t="s">
        <v>44</v>
      </c>
      <c r="L315" s="5" t="s">
        <v>46</v>
      </c>
      <c r="M315" s="28">
        <v>3</v>
      </c>
      <c r="N315" s="16" t="s">
        <v>3104</v>
      </c>
      <c r="O315" s="16" t="s">
        <v>3105</v>
      </c>
      <c r="P315" s="15">
        <v>3</v>
      </c>
      <c r="Q315" s="15">
        <v>3</v>
      </c>
      <c r="R315" s="22">
        <v>1</v>
      </c>
      <c r="S315" s="22">
        <v>1</v>
      </c>
      <c r="U315" s="16" t="s">
        <v>3074</v>
      </c>
      <c r="V315" s="16" t="s">
        <v>50</v>
      </c>
      <c r="W315" s="4" t="e">
        <v>#REF!</v>
      </c>
      <c r="X315" s="232" t="s">
        <v>2966</v>
      </c>
      <c r="AA315" s="308" t="b">
        <f t="shared" si="4"/>
        <v>0</v>
      </c>
    </row>
    <row r="316" s="352" customFormat="1" ht="12.75" hidden="1" spans="1:27">
      <c r="A316" s="4">
        <v>314</v>
      </c>
      <c r="B316" s="4" t="s">
        <v>34</v>
      </c>
      <c r="C316" s="28" t="s">
        <v>228</v>
      </c>
      <c r="D316" s="7" t="s">
        <v>2800</v>
      </c>
      <c r="E316" s="6" t="s">
        <v>258</v>
      </c>
      <c r="F316" s="7" t="s">
        <v>2958</v>
      </c>
      <c r="G316" s="8">
        <v>45047</v>
      </c>
      <c r="H316" s="10" t="s">
        <v>304</v>
      </c>
      <c r="I316" s="28" t="s">
        <v>42</v>
      </c>
      <c r="J316" s="28" t="s">
        <v>43</v>
      </c>
      <c r="K316" s="4" t="s">
        <v>44</v>
      </c>
      <c r="L316" s="5" t="s">
        <v>46</v>
      </c>
      <c r="M316" s="28">
        <v>3</v>
      </c>
      <c r="N316" s="16" t="s">
        <v>3226</v>
      </c>
      <c r="O316" s="16" t="s">
        <v>3227</v>
      </c>
      <c r="P316" s="15">
        <v>3</v>
      </c>
      <c r="Q316" s="15">
        <v>3</v>
      </c>
      <c r="R316" s="22">
        <v>1</v>
      </c>
      <c r="S316" s="22">
        <v>1</v>
      </c>
      <c r="U316" s="16" t="s">
        <v>3228</v>
      </c>
      <c r="V316" s="16" t="s">
        <v>50</v>
      </c>
      <c r="W316" s="4"/>
      <c r="X316" s="374"/>
      <c r="AA316" s="308" t="b">
        <f t="shared" si="4"/>
        <v>0</v>
      </c>
    </row>
    <row r="317" s="352" customFormat="1" ht="12.75" hidden="1" spans="1:27">
      <c r="A317" s="4">
        <v>315</v>
      </c>
      <c r="B317" s="4" t="s">
        <v>34</v>
      </c>
      <c r="C317" s="28" t="s">
        <v>228</v>
      </c>
      <c r="D317" s="7" t="s">
        <v>2800</v>
      </c>
      <c r="E317" s="6" t="s">
        <v>258</v>
      </c>
      <c r="F317" s="7" t="s">
        <v>2958</v>
      </c>
      <c r="G317" s="8">
        <v>45108</v>
      </c>
      <c r="H317" s="10" t="s">
        <v>165</v>
      </c>
      <c r="I317" s="28" t="s">
        <v>42</v>
      </c>
      <c r="J317" s="28" t="s">
        <v>43</v>
      </c>
      <c r="K317" s="4" t="s">
        <v>44</v>
      </c>
      <c r="L317" s="5" t="s">
        <v>46</v>
      </c>
      <c r="M317" s="28">
        <v>3</v>
      </c>
      <c r="N317" s="16" t="s">
        <v>3234</v>
      </c>
      <c r="O317" s="16" t="s">
        <v>3235</v>
      </c>
      <c r="P317" s="15">
        <v>3</v>
      </c>
      <c r="Q317" s="15">
        <v>3</v>
      </c>
      <c r="R317" s="22">
        <v>1</v>
      </c>
      <c r="S317" s="22">
        <v>1</v>
      </c>
      <c r="U317" s="16" t="s">
        <v>3221</v>
      </c>
      <c r="V317" s="16" t="s">
        <v>50</v>
      </c>
      <c r="W317" s="4"/>
      <c r="X317" s="374"/>
      <c r="AA317" s="308" t="b">
        <f t="shared" si="4"/>
        <v>0</v>
      </c>
    </row>
    <row r="318" s="352" customFormat="1" ht="12.75" hidden="1" spans="1:27">
      <c r="A318" s="4">
        <v>316</v>
      </c>
      <c r="B318" s="4" t="s">
        <v>34</v>
      </c>
      <c r="C318" s="28" t="s">
        <v>228</v>
      </c>
      <c r="D318" s="7" t="s">
        <v>2800</v>
      </c>
      <c r="E318" s="6" t="s">
        <v>258</v>
      </c>
      <c r="F318" s="7" t="s">
        <v>2958</v>
      </c>
      <c r="G318" s="8">
        <v>45170</v>
      </c>
      <c r="H318" s="10" t="s">
        <v>54</v>
      </c>
      <c r="I318" s="28" t="s">
        <v>42</v>
      </c>
      <c r="J318" s="28" t="s">
        <v>43</v>
      </c>
      <c r="K318" s="4" t="s">
        <v>44</v>
      </c>
      <c r="L318" s="5" t="s">
        <v>46</v>
      </c>
      <c r="M318" s="28">
        <v>3</v>
      </c>
      <c r="N318" s="16" t="s">
        <v>3173</v>
      </c>
      <c r="O318" s="16" t="s">
        <v>3174</v>
      </c>
      <c r="P318" s="15">
        <v>3</v>
      </c>
      <c r="Q318" s="15">
        <v>3</v>
      </c>
      <c r="R318" s="22">
        <v>1</v>
      </c>
      <c r="S318" s="22">
        <v>1</v>
      </c>
      <c r="U318" s="16" t="s">
        <v>3236</v>
      </c>
      <c r="V318" s="16" t="s">
        <v>50</v>
      </c>
      <c r="W318" s="4"/>
      <c r="X318" s="373"/>
      <c r="AA318" s="308" t="b">
        <f t="shared" si="4"/>
        <v>0</v>
      </c>
    </row>
    <row r="319" s="352" customFormat="1" ht="12.75" spans="1:27">
      <c r="A319" s="4">
        <v>317</v>
      </c>
      <c r="B319" s="4" t="s">
        <v>34</v>
      </c>
      <c r="C319" s="28" t="s">
        <v>228</v>
      </c>
      <c r="D319" s="7" t="s">
        <v>2800</v>
      </c>
      <c r="E319" s="6" t="s">
        <v>258</v>
      </c>
      <c r="F319" s="7" t="s">
        <v>2958</v>
      </c>
      <c r="G319" s="8">
        <v>45231</v>
      </c>
      <c r="H319" s="10" t="s">
        <v>632</v>
      </c>
      <c r="I319" s="28" t="s">
        <v>42</v>
      </c>
      <c r="J319" s="28" t="s">
        <v>43</v>
      </c>
      <c r="K319" s="4" t="s">
        <v>44</v>
      </c>
      <c r="L319" s="5" t="s">
        <v>46</v>
      </c>
      <c r="M319" s="28">
        <v>3</v>
      </c>
      <c r="N319" s="16" t="s">
        <v>3200</v>
      </c>
      <c r="O319" s="16" t="s">
        <v>3139</v>
      </c>
      <c r="P319" s="15">
        <v>3</v>
      </c>
      <c r="Q319" s="15">
        <v>3</v>
      </c>
      <c r="R319" s="22">
        <v>1</v>
      </c>
      <c r="S319" s="22">
        <v>1</v>
      </c>
      <c r="T319" s="16"/>
      <c r="U319" s="16" t="s">
        <v>3201</v>
      </c>
      <c r="V319" s="16" t="s">
        <v>50</v>
      </c>
      <c r="W319" s="4"/>
      <c r="X319" s="374"/>
      <c r="AA319" s="308" t="b">
        <f t="shared" si="4"/>
        <v>0</v>
      </c>
    </row>
    <row r="320" s="352" customFormat="1" ht="24" hidden="1" spans="1:27">
      <c r="A320" s="4">
        <v>318</v>
      </c>
      <c r="B320" s="4" t="s">
        <v>34</v>
      </c>
      <c r="C320" s="29" t="s">
        <v>228</v>
      </c>
      <c r="D320" s="53" t="s">
        <v>2801</v>
      </c>
      <c r="E320" s="6" t="s">
        <v>108</v>
      </c>
      <c r="F320" s="7" t="s">
        <v>2958</v>
      </c>
      <c r="G320" s="8">
        <v>44958</v>
      </c>
      <c r="H320" s="9" t="s">
        <v>2299</v>
      </c>
      <c r="I320" s="27" t="s">
        <v>42</v>
      </c>
      <c r="J320" s="4" t="s">
        <v>43</v>
      </c>
      <c r="K320" s="4" t="s">
        <v>44</v>
      </c>
      <c r="L320" s="5" t="s">
        <v>46</v>
      </c>
      <c r="M320" s="29">
        <v>3</v>
      </c>
      <c r="N320" s="16" t="s">
        <v>3038</v>
      </c>
      <c r="O320" s="16" t="s">
        <v>3039</v>
      </c>
      <c r="P320" s="15">
        <v>3</v>
      </c>
      <c r="Q320" s="15">
        <v>3</v>
      </c>
      <c r="R320" s="22">
        <v>1</v>
      </c>
      <c r="S320" s="22">
        <v>1</v>
      </c>
      <c r="U320" s="16" t="s">
        <v>3021</v>
      </c>
      <c r="V320" s="16" t="s">
        <v>50</v>
      </c>
      <c r="W320" s="4" t="e">
        <v>#REF!</v>
      </c>
      <c r="X320" s="232"/>
      <c r="Y320" s="24" t="s">
        <v>3021</v>
      </c>
      <c r="AA320" s="308" t="b">
        <f t="shared" si="4"/>
        <v>0</v>
      </c>
    </row>
    <row r="321" s="352" customFormat="1" ht="24" hidden="1" spans="1:27">
      <c r="A321" s="4">
        <v>319</v>
      </c>
      <c r="B321" s="4" t="s">
        <v>34</v>
      </c>
      <c r="C321" s="29" t="s">
        <v>228</v>
      </c>
      <c r="D321" s="53" t="s">
        <v>2801</v>
      </c>
      <c r="E321" s="6" t="s">
        <v>108</v>
      </c>
      <c r="F321" s="7" t="s">
        <v>2958</v>
      </c>
      <c r="G321" s="8">
        <v>45139</v>
      </c>
      <c r="H321" s="9" t="s">
        <v>97</v>
      </c>
      <c r="I321" s="27" t="s">
        <v>42</v>
      </c>
      <c r="J321" s="4" t="s">
        <v>43</v>
      </c>
      <c r="K321" s="4" t="s">
        <v>44</v>
      </c>
      <c r="L321" s="5" t="s">
        <v>46</v>
      </c>
      <c r="M321" s="29">
        <v>3</v>
      </c>
      <c r="N321" s="16" t="s">
        <v>3237</v>
      </c>
      <c r="O321" s="16" t="s">
        <v>3238</v>
      </c>
      <c r="P321" s="15">
        <v>3</v>
      </c>
      <c r="Q321" s="15">
        <v>3</v>
      </c>
      <c r="R321" s="22">
        <v>1</v>
      </c>
      <c r="S321" s="22">
        <v>1</v>
      </c>
      <c r="U321" s="16" t="s">
        <v>3239</v>
      </c>
      <c r="V321" s="16" t="s">
        <v>50</v>
      </c>
      <c r="W321" s="4"/>
      <c r="X321" s="374"/>
      <c r="AA321" s="308" t="b">
        <f t="shared" si="4"/>
        <v>0</v>
      </c>
    </row>
    <row r="322" s="352" customFormat="1" ht="12.75" hidden="1" spans="1:27">
      <c r="A322" s="4">
        <v>320</v>
      </c>
      <c r="B322" s="4" t="s">
        <v>34</v>
      </c>
      <c r="C322" s="28" t="s">
        <v>228</v>
      </c>
      <c r="D322" s="7" t="s">
        <v>3240</v>
      </c>
      <c r="E322" s="6" t="s">
        <v>258</v>
      </c>
      <c r="F322" s="7" t="s">
        <v>2958</v>
      </c>
      <c r="G322" s="8">
        <v>44927</v>
      </c>
      <c r="H322" s="9" t="s">
        <v>2959</v>
      </c>
      <c r="I322" s="28" t="s">
        <v>42</v>
      </c>
      <c r="J322" s="28" t="s">
        <v>43</v>
      </c>
      <c r="K322" s="4" t="s">
        <v>44</v>
      </c>
      <c r="L322" s="5" t="s">
        <v>46</v>
      </c>
      <c r="M322" s="28">
        <v>3</v>
      </c>
      <c r="N322" s="16" t="s">
        <v>3154</v>
      </c>
      <c r="O322" s="16" t="s">
        <v>3155</v>
      </c>
      <c r="P322" s="15">
        <v>3</v>
      </c>
      <c r="Q322" s="15">
        <v>3</v>
      </c>
      <c r="R322" s="22">
        <v>1</v>
      </c>
      <c r="S322" s="22">
        <v>1</v>
      </c>
      <c r="U322" s="16" t="s">
        <v>3021</v>
      </c>
      <c r="V322" s="16" t="s">
        <v>50</v>
      </c>
      <c r="W322" s="4" t="e">
        <v>#REF!</v>
      </c>
      <c r="X322" s="232"/>
      <c r="Y322" s="24" t="s">
        <v>3021</v>
      </c>
      <c r="AA322" s="308" t="b">
        <f t="shared" si="4"/>
        <v>0</v>
      </c>
    </row>
    <row r="323" s="352" customFormat="1" ht="12.75" hidden="1" spans="1:27">
      <c r="A323" s="4">
        <v>321</v>
      </c>
      <c r="B323" s="4" t="s">
        <v>34</v>
      </c>
      <c r="C323" s="28" t="s">
        <v>228</v>
      </c>
      <c r="D323" s="7" t="s">
        <v>3240</v>
      </c>
      <c r="E323" s="6" t="s">
        <v>258</v>
      </c>
      <c r="F323" s="7" t="s">
        <v>2958</v>
      </c>
      <c r="G323" s="8">
        <v>44986</v>
      </c>
      <c r="H323" s="10" t="s">
        <v>41</v>
      </c>
      <c r="I323" s="28" t="s">
        <v>42</v>
      </c>
      <c r="J323" s="28" t="s">
        <v>43</v>
      </c>
      <c r="K323" s="4" t="s">
        <v>44</v>
      </c>
      <c r="L323" s="5" t="s">
        <v>46</v>
      </c>
      <c r="M323" s="28">
        <v>3</v>
      </c>
      <c r="N323" s="16" t="s">
        <v>3159</v>
      </c>
      <c r="O323" s="16" t="s">
        <v>3160</v>
      </c>
      <c r="P323" s="15">
        <v>3</v>
      </c>
      <c r="Q323" s="15">
        <v>3</v>
      </c>
      <c r="R323" s="22">
        <v>1</v>
      </c>
      <c r="S323" s="22">
        <v>1</v>
      </c>
      <c r="U323" s="16" t="s">
        <v>3161</v>
      </c>
      <c r="V323" s="16" t="s">
        <v>50</v>
      </c>
      <c r="W323" s="4" t="e">
        <v>#REF!</v>
      </c>
      <c r="X323" s="374"/>
      <c r="AA323" s="308" t="b">
        <f t="shared" ref="AA323:AA386" si="5">IF(H323="2023年01月","2023年01月31日",IF(H323="2023年02月","2023年02月28日",IF(H323="2023年3月","2023年3月31日",IF(H323="2023年4月","2023年4月30日",IF(H323="2023年5月","2023年5月31日",IF(H323="2023年6月","2023年6月30日",IF(H323="2023年7月","2023年7月31日",IF(H323="2023年8月","2023年8月31日",IF(H323="2023年9月","2023年9月30日",IF(H323="2023年10月","2023年10月31日",IF(H323="2023年11月","2023年11月30日",IF(H323="2023年12月","2023年12月31日"))))))))))))</f>
        <v>0</v>
      </c>
    </row>
    <row r="324" s="352" customFormat="1" ht="12.75" hidden="1" spans="1:27">
      <c r="A324" s="4">
        <v>322</v>
      </c>
      <c r="B324" s="4" t="s">
        <v>34</v>
      </c>
      <c r="C324" s="28" t="s">
        <v>228</v>
      </c>
      <c r="D324" s="7" t="s">
        <v>3240</v>
      </c>
      <c r="E324" s="6" t="s">
        <v>258</v>
      </c>
      <c r="F324" s="7" t="s">
        <v>2958</v>
      </c>
      <c r="G324" s="8">
        <v>45047</v>
      </c>
      <c r="H324" s="10" t="s">
        <v>304</v>
      </c>
      <c r="I324" s="28" t="s">
        <v>42</v>
      </c>
      <c r="J324" s="28" t="s">
        <v>43</v>
      </c>
      <c r="K324" s="4" t="s">
        <v>44</v>
      </c>
      <c r="L324" s="5" t="s">
        <v>46</v>
      </c>
      <c r="M324" s="28">
        <v>3</v>
      </c>
      <c r="N324" s="16" t="s">
        <v>3025</v>
      </c>
      <c r="O324" s="16" t="s">
        <v>3026</v>
      </c>
      <c r="P324" s="15">
        <v>3</v>
      </c>
      <c r="Q324" s="15">
        <v>3</v>
      </c>
      <c r="R324" s="22">
        <v>1</v>
      </c>
      <c r="S324" s="22">
        <v>1</v>
      </c>
      <c r="U324" s="16" t="s">
        <v>3027</v>
      </c>
      <c r="V324" s="16" t="s">
        <v>50</v>
      </c>
      <c r="W324" s="4"/>
      <c r="X324" s="373"/>
      <c r="AA324" s="308" t="b">
        <f t="shared" si="5"/>
        <v>0</v>
      </c>
    </row>
    <row r="325" s="352" customFormat="1" ht="12.75" hidden="1" spans="1:27">
      <c r="A325" s="4">
        <v>323</v>
      </c>
      <c r="B325" s="4" t="s">
        <v>34</v>
      </c>
      <c r="C325" s="28" t="s">
        <v>228</v>
      </c>
      <c r="D325" s="7" t="s">
        <v>3240</v>
      </c>
      <c r="E325" s="6" t="s">
        <v>258</v>
      </c>
      <c r="F325" s="7" t="s">
        <v>2958</v>
      </c>
      <c r="G325" s="8">
        <v>45108</v>
      </c>
      <c r="H325" s="10" t="s">
        <v>165</v>
      </c>
      <c r="I325" s="28" t="s">
        <v>42</v>
      </c>
      <c r="J325" s="28" t="s">
        <v>43</v>
      </c>
      <c r="K325" s="4" t="s">
        <v>44</v>
      </c>
      <c r="L325" s="5" t="s">
        <v>46</v>
      </c>
      <c r="M325" s="28">
        <v>3</v>
      </c>
      <c r="N325" s="16" t="s">
        <v>3170</v>
      </c>
      <c r="O325" s="16" t="s">
        <v>3171</v>
      </c>
      <c r="P325" s="15">
        <v>3</v>
      </c>
      <c r="Q325" s="15">
        <v>3</v>
      </c>
      <c r="R325" s="22">
        <v>1</v>
      </c>
      <c r="S325" s="22">
        <v>1</v>
      </c>
      <c r="U325" s="16" t="s">
        <v>3172</v>
      </c>
      <c r="V325" s="16" t="s">
        <v>50</v>
      </c>
      <c r="W325" s="4"/>
      <c r="X325" s="374"/>
      <c r="AA325" s="308" t="b">
        <f t="shared" si="5"/>
        <v>0</v>
      </c>
    </row>
    <row r="326" s="352" customFormat="1" ht="12.75" hidden="1" spans="1:27">
      <c r="A326" s="4">
        <v>324</v>
      </c>
      <c r="B326" s="4" t="s">
        <v>34</v>
      </c>
      <c r="C326" s="28" t="s">
        <v>228</v>
      </c>
      <c r="D326" s="7" t="s">
        <v>3240</v>
      </c>
      <c r="E326" s="6" t="s">
        <v>258</v>
      </c>
      <c r="F326" s="7" t="s">
        <v>2958</v>
      </c>
      <c r="G326" s="8">
        <v>45170</v>
      </c>
      <c r="H326" s="10" t="s">
        <v>54</v>
      </c>
      <c r="I326" s="28" t="s">
        <v>42</v>
      </c>
      <c r="J326" s="28" t="s">
        <v>43</v>
      </c>
      <c r="K326" s="4" t="s">
        <v>44</v>
      </c>
      <c r="L326" s="5" t="s">
        <v>46</v>
      </c>
      <c r="M326" s="28">
        <v>3</v>
      </c>
      <c r="N326" s="16" t="s">
        <v>3173</v>
      </c>
      <c r="O326" s="16" t="s">
        <v>3174</v>
      </c>
      <c r="P326" s="15">
        <v>3</v>
      </c>
      <c r="Q326" s="15">
        <v>3</v>
      </c>
      <c r="R326" s="22">
        <v>1</v>
      </c>
      <c r="S326" s="22">
        <v>1</v>
      </c>
      <c r="U326" s="16" t="s">
        <v>3175</v>
      </c>
      <c r="V326" s="16" t="s">
        <v>50</v>
      </c>
      <c r="W326" s="4"/>
      <c r="X326" s="374"/>
      <c r="AA326" s="308" t="b">
        <f t="shared" si="5"/>
        <v>0</v>
      </c>
    </row>
    <row r="327" s="352" customFormat="1" ht="12.75" spans="1:27">
      <c r="A327" s="4">
        <v>325</v>
      </c>
      <c r="B327" s="4" t="s">
        <v>34</v>
      </c>
      <c r="C327" s="28" t="s">
        <v>228</v>
      </c>
      <c r="D327" s="7" t="s">
        <v>3240</v>
      </c>
      <c r="E327" s="6" t="s">
        <v>258</v>
      </c>
      <c r="F327" s="7" t="s">
        <v>2958</v>
      </c>
      <c r="G327" s="8">
        <v>45231</v>
      </c>
      <c r="H327" s="10" t="s">
        <v>632</v>
      </c>
      <c r="I327" s="28" t="s">
        <v>42</v>
      </c>
      <c r="J327" s="28" t="s">
        <v>43</v>
      </c>
      <c r="K327" s="4" t="s">
        <v>44</v>
      </c>
      <c r="L327" s="5" t="s">
        <v>46</v>
      </c>
      <c r="M327" s="28">
        <v>3</v>
      </c>
      <c r="N327" s="16" t="s">
        <v>3241</v>
      </c>
      <c r="O327" s="16" t="s">
        <v>3242</v>
      </c>
      <c r="P327" s="15">
        <v>3</v>
      </c>
      <c r="Q327" s="15">
        <v>3</v>
      </c>
      <c r="R327" s="22">
        <v>1</v>
      </c>
      <c r="S327" s="22">
        <v>1</v>
      </c>
      <c r="T327" s="16"/>
      <c r="U327" s="16" t="s">
        <v>3175</v>
      </c>
      <c r="V327" s="16" t="s">
        <v>50</v>
      </c>
      <c r="W327" s="4"/>
      <c r="X327" s="374"/>
      <c r="AA327" s="308" t="b">
        <f t="shared" si="5"/>
        <v>0</v>
      </c>
    </row>
    <row r="328" s="352" customFormat="1" ht="24" hidden="1" spans="1:27">
      <c r="A328" s="4">
        <v>326</v>
      </c>
      <c r="B328" s="4" t="s">
        <v>34</v>
      </c>
      <c r="C328" s="28" t="s">
        <v>228</v>
      </c>
      <c r="D328" s="7" t="s">
        <v>3243</v>
      </c>
      <c r="E328" s="6" t="s">
        <v>2858</v>
      </c>
      <c r="F328" s="7" t="s">
        <v>2958</v>
      </c>
      <c r="G328" s="8">
        <v>45047</v>
      </c>
      <c r="H328" s="10" t="s">
        <v>304</v>
      </c>
      <c r="I328" s="28" t="s">
        <v>42</v>
      </c>
      <c r="J328" s="28" t="s">
        <v>43</v>
      </c>
      <c r="K328" s="4" t="s">
        <v>44</v>
      </c>
      <c r="L328" s="5" t="s">
        <v>46</v>
      </c>
      <c r="M328" s="28">
        <v>3</v>
      </c>
      <c r="N328" s="16" t="s">
        <v>3179</v>
      </c>
      <c r="O328" s="16" t="s">
        <v>350</v>
      </c>
      <c r="P328" s="15">
        <v>3</v>
      </c>
      <c r="Q328" s="15">
        <v>3</v>
      </c>
      <c r="R328" s="22">
        <v>1</v>
      </c>
      <c r="S328" s="22">
        <v>1</v>
      </c>
      <c r="U328" s="16" t="s">
        <v>3180</v>
      </c>
      <c r="V328" s="16" t="s">
        <v>50</v>
      </c>
      <c r="W328" s="4"/>
      <c r="X328" s="374"/>
      <c r="AA328" s="308" t="b">
        <f t="shared" si="5"/>
        <v>0</v>
      </c>
    </row>
    <row r="329" s="352" customFormat="1" ht="24" hidden="1" spans="1:27">
      <c r="A329" s="4">
        <v>327</v>
      </c>
      <c r="B329" s="4" t="s">
        <v>34</v>
      </c>
      <c r="C329" s="28" t="s">
        <v>228</v>
      </c>
      <c r="D329" s="7" t="s">
        <v>3243</v>
      </c>
      <c r="E329" s="6" t="s">
        <v>2858</v>
      </c>
      <c r="F329" s="7" t="s">
        <v>2958</v>
      </c>
      <c r="G329" s="8">
        <v>45108</v>
      </c>
      <c r="H329" s="10" t="s">
        <v>165</v>
      </c>
      <c r="I329" s="28" t="s">
        <v>42</v>
      </c>
      <c r="J329" s="28" t="s">
        <v>43</v>
      </c>
      <c r="K329" s="4" t="s">
        <v>44</v>
      </c>
      <c r="L329" s="5" t="s">
        <v>46</v>
      </c>
      <c r="M329" s="28">
        <v>3</v>
      </c>
      <c r="N329" s="16" t="s">
        <v>3170</v>
      </c>
      <c r="O329" s="16" t="s">
        <v>3171</v>
      </c>
      <c r="P329" s="15">
        <v>3</v>
      </c>
      <c r="Q329" s="15">
        <v>3</v>
      </c>
      <c r="R329" s="22">
        <v>1</v>
      </c>
      <c r="S329" s="22">
        <v>1</v>
      </c>
      <c r="U329" s="16" t="s">
        <v>3172</v>
      </c>
      <c r="V329" s="16" t="s">
        <v>50</v>
      </c>
      <c r="W329" s="4"/>
      <c r="X329" s="374"/>
      <c r="AA329" s="308" t="b">
        <f t="shared" si="5"/>
        <v>0</v>
      </c>
    </row>
    <row r="330" s="352" customFormat="1" ht="24" hidden="1" spans="1:27">
      <c r="A330" s="4">
        <v>328</v>
      </c>
      <c r="B330" s="4" t="s">
        <v>34</v>
      </c>
      <c r="C330" s="28" t="s">
        <v>228</v>
      </c>
      <c r="D330" s="7" t="s">
        <v>3243</v>
      </c>
      <c r="E330" s="6" t="s">
        <v>2858</v>
      </c>
      <c r="F330" s="7" t="s">
        <v>2958</v>
      </c>
      <c r="G330" s="8">
        <v>45170</v>
      </c>
      <c r="H330" s="10" t="s">
        <v>54</v>
      </c>
      <c r="I330" s="28" t="s">
        <v>42</v>
      </c>
      <c r="J330" s="28" t="s">
        <v>43</v>
      </c>
      <c r="K330" s="4" t="s">
        <v>44</v>
      </c>
      <c r="L330" s="5" t="s">
        <v>46</v>
      </c>
      <c r="M330" s="28">
        <v>3</v>
      </c>
      <c r="N330" s="16" t="s">
        <v>3173</v>
      </c>
      <c r="O330" s="16" t="s">
        <v>3174</v>
      </c>
      <c r="P330" s="15">
        <v>3</v>
      </c>
      <c r="Q330" s="15">
        <v>3</v>
      </c>
      <c r="R330" s="22">
        <v>1</v>
      </c>
      <c r="S330" s="22">
        <v>1</v>
      </c>
      <c r="U330" s="16" t="s">
        <v>3184</v>
      </c>
      <c r="V330" s="16" t="s">
        <v>50</v>
      </c>
      <c r="W330" s="4"/>
      <c r="X330" s="373"/>
      <c r="AA330" s="308" t="b">
        <f t="shared" si="5"/>
        <v>0</v>
      </c>
    </row>
    <row r="331" s="352" customFormat="1" ht="12.75" hidden="1" spans="1:27">
      <c r="A331" s="4">
        <v>329</v>
      </c>
      <c r="B331" s="4" t="s">
        <v>34</v>
      </c>
      <c r="C331" s="28" t="s">
        <v>228</v>
      </c>
      <c r="D331" s="7" t="s">
        <v>3244</v>
      </c>
      <c r="E331" s="6" t="s">
        <v>108</v>
      </c>
      <c r="F331" s="7" t="s">
        <v>2958</v>
      </c>
      <c r="G331" s="8">
        <v>44985</v>
      </c>
      <c r="H331" s="9" t="s">
        <v>2299</v>
      </c>
      <c r="I331" s="28" t="s">
        <v>42</v>
      </c>
      <c r="J331" s="28" t="s">
        <v>43</v>
      </c>
      <c r="K331" s="4" t="s">
        <v>44</v>
      </c>
      <c r="L331" s="5" t="s">
        <v>46</v>
      </c>
      <c r="M331" s="28">
        <v>3</v>
      </c>
      <c r="N331" s="16" t="s">
        <v>3186</v>
      </c>
      <c r="O331" s="16" t="s">
        <v>3187</v>
      </c>
      <c r="P331" s="15">
        <v>3</v>
      </c>
      <c r="Q331" s="15">
        <v>3</v>
      </c>
      <c r="R331" s="22">
        <v>1</v>
      </c>
      <c r="S331" s="22">
        <v>1</v>
      </c>
      <c r="U331" s="16" t="s">
        <v>3188</v>
      </c>
      <c r="V331" s="16" t="s">
        <v>50</v>
      </c>
      <c r="W331" s="4" t="e">
        <v>#REF!</v>
      </c>
      <c r="X331" s="232"/>
      <c r="Y331" s="24" t="s">
        <v>3021</v>
      </c>
      <c r="AA331" s="308" t="b">
        <f t="shared" si="5"/>
        <v>0</v>
      </c>
    </row>
    <row r="332" s="352" customFormat="1" ht="12.75" hidden="1" spans="1:27">
      <c r="A332" s="4">
        <v>330</v>
      </c>
      <c r="B332" s="4" t="s">
        <v>34</v>
      </c>
      <c r="C332" s="28" t="s">
        <v>228</v>
      </c>
      <c r="D332" s="7" t="s">
        <v>3244</v>
      </c>
      <c r="E332" s="6" t="s">
        <v>108</v>
      </c>
      <c r="F332" s="7" t="s">
        <v>2958</v>
      </c>
      <c r="G332" s="8">
        <v>45169</v>
      </c>
      <c r="H332" s="9" t="s">
        <v>97</v>
      </c>
      <c r="I332" s="28" t="s">
        <v>42</v>
      </c>
      <c r="J332" s="28" t="s">
        <v>43</v>
      </c>
      <c r="K332" s="4" t="s">
        <v>44</v>
      </c>
      <c r="L332" s="5" t="s">
        <v>46</v>
      </c>
      <c r="M332" s="28">
        <v>3</v>
      </c>
      <c r="N332" s="16" t="s">
        <v>3241</v>
      </c>
      <c r="O332" s="16" t="s">
        <v>3242</v>
      </c>
      <c r="P332" s="15">
        <v>3</v>
      </c>
      <c r="Q332" s="15">
        <v>3</v>
      </c>
      <c r="R332" s="22">
        <v>1</v>
      </c>
      <c r="S332" s="22">
        <v>1</v>
      </c>
      <c r="U332" s="16" t="s">
        <v>3172</v>
      </c>
      <c r="V332" s="16" t="s">
        <v>50</v>
      </c>
      <c r="W332" s="4"/>
      <c r="X332" s="374"/>
      <c r="AA332" s="308" t="b">
        <f t="shared" si="5"/>
        <v>0</v>
      </c>
    </row>
    <row r="333" s="352" customFormat="1" ht="24" hidden="1" spans="1:27">
      <c r="A333" s="4">
        <v>331</v>
      </c>
      <c r="B333" s="4" t="s">
        <v>34</v>
      </c>
      <c r="C333" s="28" t="s">
        <v>228</v>
      </c>
      <c r="D333" s="7" t="s">
        <v>292</v>
      </c>
      <c r="E333" s="6" t="s">
        <v>2706</v>
      </c>
      <c r="F333" s="7" t="s">
        <v>2958</v>
      </c>
      <c r="G333" s="8">
        <v>45047</v>
      </c>
      <c r="H333" s="10" t="s">
        <v>304</v>
      </c>
      <c r="I333" s="28" t="s">
        <v>42</v>
      </c>
      <c r="J333" s="28" t="s">
        <v>43</v>
      </c>
      <c r="K333" s="4" t="s">
        <v>44</v>
      </c>
      <c r="L333" s="5" t="s">
        <v>46</v>
      </c>
      <c r="M333" s="28">
        <v>3</v>
      </c>
      <c r="N333" s="16" t="s">
        <v>3060</v>
      </c>
      <c r="O333" s="16" t="s">
        <v>3061</v>
      </c>
      <c r="P333" s="15">
        <v>3</v>
      </c>
      <c r="Q333" s="15">
        <v>3</v>
      </c>
      <c r="R333" s="22">
        <v>1</v>
      </c>
      <c r="S333" s="22">
        <v>1</v>
      </c>
      <c r="U333" s="16" t="s">
        <v>3062</v>
      </c>
      <c r="V333" s="16" t="s">
        <v>50</v>
      </c>
      <c r="W333" s="4"/>
      <c r="X333" s="374"/>
      <c r="AA333" s="308" t="b">
        <f t="shared" si="5"/>
        <v>0</v>
      </c>
    </row>
    <row r="334" s="352" customFormat="1" ht="24" hidden="1" spans="1:27">
      <c r="A334" s="4">
        <v>332</v>
      </c>
      <c r="B334" s="4" t="s">
        <v>34</v>
      </c>
      <c r="C334" s="28" t="s">
        <v>228</v>
      </c>
      <c r="D334" s="7" t="s">
        <v>292</v>
      </c>
      <c r="E334" s="6" t="s">
        <v>2706</v>
      </c>
      <c r="F334" s="7" t="s">
        <v>2958</v>
      </c>
      <c r="G334" s="8">
        <v>45108</v>
      </c>
      <c r="H334" s="10" t="s">
        <v>165</v>
      </c>
      <c r="I334" s="28" t="s">
        <v>42</v>
      </c>
      <c r="J334" s="28" t="s">
        <v>43</v>
      </c>
      <c r="K334" s="4" t="s">
        <v>44</v>
      </c>
      <c r="L334" s="5" t="s">
        <v>46</v>
      </c>
      <c r="M334" s="28">
        <v>3</v>
      </c>
      <c r="N334" s="16" t="s">
        <v>1876</v>
      </c>
      <c r="O334" s="16" t="s">
        <v>3123</v>
      </c>
      <c r="P334" s="15">
        <v>3</v>
      </c>
      <c r="Q334" s="15">
        <v>3</v>
      </c>
      <c r="R334" s="22">
        <v>1</v>
      </c>
      <c r="S334" s="22">
        <v>1</v>
      </c>
      <c r="U334" s="16" t="s">
        <v>3124</v>
      </c>
      <c r="V334" s="16" t="s">
        <v>50</v>
      </c>
      <c r="W334" s="4"/>
      <c r="X334" s="374"/>
      <c r="AA334" s="308" t="b">
        <f t="shared" si="5"/>
        <v>0</v>
      </c>
    </row>
    <row r="335" s="352" customFormat="1" ht="24" hidden="1" spans="1:27">
      <c r="A335" s="4">
        <v>333</v>
      </c>
      <c r="B335" s="4" t="s">
        <v>34</v>
      </c>
      <c r="C335" s="28" t="s">
        <v>228</v>
      </c>
      <c r="D335" s="7" t="s">
        <v>292</v>
      </c>
      <c r="E335" s="6" t="s">
        <v>2706</v>
      </c>
      <c r="F335" s="7" t="s">
        <v>2958</v>
      </c>
      <c r="G335" s="8">
        <v>45170</v>
      </c>
      <c r="H335" s="10" t="s">
        <v>54</v>
      </c>
      <c r="I335" s="28" t="s">
        <v>42</v>
      </c>
      <c r="J335" s="28" t="s">
        <v>43</v>
      </c>
      <c r="K335" s="4" t="s">
        <v>44</v>
      </c>
      <c r="L335" s="5" t="s">
        <v>46</v>
      </c>
      <c r="M335" s="28">
        <v>3</v>
      </c>
      <c r="N335" s="16" t="s">
        <v>3066</v>
      </c>
      <c r="O335" s="16" t="s">
        <v>3067</v>
      </c>
      <c r="P335" s="15">
        <v>3</v>
      </c>
      <c r="Q335" s="15">
        <v>3</v>
      </c>
      <c r="R335" s="22">
        <v>1</v>
      </c>
      <c r="S335" s="22">
        <v>1</v>
      </c>
      <c r="U335" s="16" t="s">
        <v>3068</v>
      </c>
      <c r="V335" s="16" t="s">
        <v>50</v>
      </c>
      <c r="W335" s="4"/>
      <c r="X335" s="374"/>
      <c r="AA335" s="308" t="b">
        <f t="shared" si="5"/>
        <v>0</v>
      </c>
    </row>
    <row r="336" s="352" customFormat="1" ht="24" hidden="1" spans="1:27">
      <c r="A336" s="4">
        <v>334</v>
      </c>
      <c r="B336" s="4" t="s">
        <v>34</v>
      </c>
      <c r="C336" s="28" t="s">
        <v>228</v>
      </c>
      <c r="D336" s="7" t="s">
        <v>3245</v>
      </c>
      <c r="E336" s="6" t="s">
        <v>2706</v>
      </c>
      <c r="F336" s="7" t="s">
        <v>2958</v>
      </c>
      <c r="G336" s="8">
        <v>45047</v>
      </c>
      <c r="H336" s="10" t="s">
        <v>304</v>
      </c>
      <c r="I336" s="28" t="s">
        <v>42</v>
      </c>
      <c r="J336" s="28" t="s">
        <v>43</v>
      </c>
      <c r="K336" s="4" t="s">
        <v>44</v>
      </c>
      <c r="L336" s="5" t="s">
        <v>46</v>
      </c>
      <c r="M336" s="28">
        <v>3</v>
      </c>
      <c r="N336" s="16" t="s">
        <v>3126</v>
      </c>
      <c r="O336" s="16" t="s">
        <v>3127</v>
      </c>
      <c r="P336" s="15">
        <v>3</v>
      </c>
      <c r="Q336" s="15">
        <v>3</v>
      </c>
      <c r="R336" s="22">
        <v>1</v>
      </c>
      <c r="S336" s="22">
        <v>1</v>
      </c>
      <c r="U336" s="16" t="s">
        <v>3128</v>
      </c>
      <c r="V336" s="16" t="s">
        <v>50</v>
      </c>
      <c r="W336" s="4"/>
      <c r="X336" s="373"/>
      <c r="AA336" s="308" t="b">
        <f t="shared" si="5"/>
        <v>0</v>
      </c>
    </row>
    <row r="337" s="352" customFormat="1" ht="24" hidden="1" spans="1:27">
      <c r="A337" s="4">
        <v>335</v>
      </c>
      <c r="B337" s="4" t="s">
        <v>34</v>
      </c>
      <c r="C337" s="28" t="s">
        <v>228</v>
      </c>
      <c r="D337" s="7" t="s">
        <v>3245</v>
      </c>
      <c r="E337" s="6" t="s">
        <v>2706</v>
      </c>
      <c r="F337" s="7" t="s">
        <v>2958</v>
      </c>
      <c r="G337" s="8">
        <v>45108</v>
      </c>
      <c r="H337" s="10" t="s">
        <v>165</v>
      </c>
      <c r="I337" s="28" t="s">
        <v>42</v>
      </c>
      <c r="J337" s="28" t="s">
        <v>43</v>
      </c>
      <c r="K337" s="4" t="s">
        <v>44</v>
      </c>
      <c r="L337" s="5" t="s">
        <v>46</v>
      </c>
      <c r="M337" s="28">
        <v>3</v>
      </c>
      <c r="N337" s="16" t="s">
        <v>3129</v>
      </c>
      <c r="O337" s="16" t="s">
        <v>3130</v>
      </c>
      <c r="P337" s="15">
        <v>3</v>
      </c>
      <c r="Q337" s="15">
        <v>3</v>
      </c>
      <c r="R337" s="22">
        <v>1</v>
      </c>
      <c r="S337" s="22">
        <v>1</v>
      </c>
      <c r="U337" s="16" t="s">
        <v>3131</v>
      </c>
      <c r="V337" s="16" t="s">
        <v>50</v>
      </c>
      <c r="W337" s="4"/>
      <c r="X337" s="374"/>
      <c r="AA337" s="308" t="b">
        <f t="shared" si="5"/>
        <v>0</v>
      </c>
    </row>
    <row r="338" s="352" customFormat="1" ht="24" hidden="1" spans="1:27">
      <c r="A338" s="4">
        <v>336</v>
      </c>
      <c r="B338" s="4" t="s">
        <v>34</v>
      </c>
      <c r="C338" s="28" t="s">
        <v>228</v>
      </c>
      <c r="D338" s="7" t="s">
        <v>3245</v>
      </c>
      <c r="E338" s="6" t="s">
        <v>2706</v>
      </c>
      <c r="F338" s="7" t="s">
        <v>2958</v>
      </c>
      <c r="G338" s="8">
        <v>45170</v>
      </c>
      <c r="H338" s="10" t="s">
        <v>54</v>
      </c>
      <c r="I338" s="28" t="s">
        <v>42</v>
      </c>
      <c r="J338" s="28" t="s">
        <v>43</v>
      </c>
      <c r="K338" s="4" t="s">
        <v>44</v>
      </c>
      <c r="L338" s="5" t="s">
        <v>46</v>
      </c>
      <c r="M338" s="28">
        <v>3</v>
      </c>
      <c r="N338" s="77">
        <v>45207.375</v>
      </c>
      <c r="O338" s="77">
        <v>45207.4770833333</v>
      </c>
      <c r="P338" s="15">
        <v>3</v>
      </c>
      <c r="Q338" s="15">
        <v>3</v>
      </c>
      <c r="R338" s="22">
        <v>1</v>
      </c>
      <c r="S338" s="22">
        <v>1</v>
      </c>
      <c r="U338" s="16" t="s">
        <v>3132</v>
      </c>
      <c r="V338" s="16" t="s">
        <v>50</v>
      </c>
      <c r="W338" s="4"/>
      <c r="X338" s="374"/>
      <c r="AA338" s="308" t="b">
        <f t="shared" si="5"/>
        <v>0</v>
      </c>
    </row>
    <row r="339" s="352" customFormat="1" ht="12.75" hidden="1" spans="1:27">
      <c r="A339" s="4">
        <v>337</v>
      </c>
      <c r="B339" s="4" t="s">
        <v>34</v>
      </c>
      <c r="C339" s="29" t="s">
        <v>228</v>
      </c>
      <c r="D339" s="54" t="s">
        <v>3246</v>
      </c>
      <c r="E339" s="6" t="s">
        <v>108</v>
      </c>
      <c r="F339" s="7" t="s">
        <v>2958</v>
      </c>
      <c r="G339" s="8">
        <v>44958</v>
      </c>
      <c r="H339" s="9" t="s">
        <v>2299</v>
      </c>
      <c r="I339" s="27" t="s">
        <v>42</v>
      </c>
      <c r="J339" s="4" t="s">
        <v>43</v>
      </c>
      <c r="K339" s="4" t="s">
        <v>44</v>
      </c>
      <c r="L339" s="5" t="s">
        <v>46</v>
      </c>
      <c r="M339" s="29">
        <v>3</v>
      </c>
      <c r="N339" s="16" t="s">
        <v>3047</v>
      </c>
      <c r="O339" s="16" t="s">
        <v>3048</v>
      </c>
      <c r="P339" s="15">
        <v>3</v>
      </c>
      <c r="Q339" s="15">
        <v>3</v>
      </c>
      <c r="R339" s="22">
        <v>1</v>
      </c>
      <c r="S339" s="22">
        <v>1</v>
      </c>
      <c r="T339" s="16"/>
      <c r="U339" s="24" t="s">
        <v>3021</v>
      </c>
      <c r="V339" s="16" t="s">
        <v>50</v>
      </c>
      <c r="W339" s="4" t="s">
        <v>1454</v>
      </c>
      <c r="X339" s="232"/>
      <c r="Y339" s="24" t="s">
        <v>3021</v>
      </c>
      <c r="AA339" s="308" t="b">
        <f t="shared" si="5"/>
        <v>0</v>
      </c>
    </row>
    <row r="340" s="352" customFormat="1" ht="12.75" hidden="1" spans="1:27">
      <c r="A340" s="4">
        <v>338</v>
      </c>
      <c r="B340" s="4" t="s">
        <v>34</v>
      </c>
      <c r="C340" s="29" t="s">
        <v>228</v>
      </c>
      <c r="D340" s="54" t="s">
        <v>3246</v>
      </c>
      <c r="E340" s="6" t="s">
        <v>108</v>
      </c>
      <c r="F340" s="7" t="s">
        <v>2958</v>
      </c>
      <c r="G340" s="8">
        <v>45139</v>
      </c>
      <c r="H340" s="9" t="s">
        <v>97</v>
      </c>
      <c r="I340" s="27" t="s">
        <v>42</v>
      </c>
      <c r="J340" s="4" t="s">
        <v>43</v>
      </c>
      <c r="K340" s="4" t="s">
        <v>44</v>
      </c>
      <c r="L340" s="5" t="s">
        <v>46</v>
      </c>
      <c r="M340" s="29">
        <v>3</v>
      </c>
      <c r="N340" s="16" t="s">
        <v>3176</v>
      </c>
      <c r="O340" s="16" t="s">
        <v>3177</v>
      </c>
      <c r="P340" s="15">
        <v>3</v>
      </c>
      <c r="Q340" s="15">
        <v>3</v>
      </c>
      <c r="R340" s="22">
        <v>1</v>
      </c>
      <c r="S340" s="22">
        <v>1</v>
      </c>
      <c r="T340" s="16"/>
      <c r="U340" s="16" t="s">
        <v>3247</v>
      </c>
      <c r="V340" s="16" t="s">
        <v>50</v>
      </c>
      <c r="W340" s="4"/>
      <c r="X340" s="374"/>
      <c r="AA340" s="308" t="b">
        <f t="shared" si="5"/>
        <v>0</v>
      </c>
    </row>
    <row r="341" s="352" customFormat="1" ht="12.75" hidden="1" spans="1:27">
      <c r="A341" s="4">
        <v>339</v>
      </c>
      <c r="B341" s="4" t="s">
        <v>34</v>
      </c>
      <c r="C341" s="29" t="s">
        <v>228</v>
      </c>
      <c r="D341" s="54" t="s">
        <v>3248</v>
      </c>
      <c r="E341" s="6" t="s">
        <v>108</v>
      </c>
      <c r="F341" s="7" t="s">
        <v>2958</v>
      </c>
      <c r="G341" s="8">
        <v>44958</v>
      </c>
      <c r="H341" s="9" t="s">
        <v>2299</v>
      </c>
      <c r="I341" s="27" t="s">
        <v>42</v>
      </c>
      <c r="J341" s="4" t="s">
        <v>43</v>
      </c>
      <c r="K341" s="4" t="s">
        <v>44</v>
      </c>
      <c r="L341" s="5" t="s">
        <v>46</v>
      </c>
      <c r="M341" s="29">
        <v>3</v>
      </c>
      <c r="N341" s="16" t="s">
        <v>3047</v>
      </c>
      <c r="O341" s="16" t="s">
        <v>3048</v>
      </c>
      <c r="P341" s="15">
        <v>3</v>
      </c>
      <c r="Q341" s="15">
        <v>3</v>
      </c>
      <c r="R341" s="22">
        <v>1</v>
      </c>
      <c r="S341" s="22">
        <v>1</v>
      </c>
      <c r="T341" s="16"/>
      <c r="U341" s="24" t="s">
        <v>3021</v>
      </c>
      <c r="V341" s="16" t="s">
        <v>50</v>
      </c>
      <c r="W341" s="4" t="s">
        <v>1454</v>
      </c>
      <c r="X341" s="232"/>
      <c r="Y341" s="24" t="s">
        <v>3021</v>
      </c>
      <c r="AA341" s="308" t="b">
        <f t="shared" si="5"/>
        <v>0</v>
      </c>
    </row>
    <row r="342" s="352" customFormat="1" ht="12.75" hidden="1" spans="1:27">
      <c r="A342" s="4">
        <v>340</v>
      </c>
      <c r="B342" s="4" t="s">
        <v>34</v>
      </c>
      <c r="C342" s="29" t="s">
        <v>228</v>
      </c>
      <c r="D342" s="54" t="s">
        <v>3248</v>
      </c>
      <c r="E342" s="6" t="s">
        <v>108</v>
      </c>
      <c r="F342" s="7" t="s">
        <v>2958</v>
      </c>
      <c r="G342" s="8">
        <v>45139</v>
      </c>
      <c r="H342" s="9" t="s">
        <v>97</v>
      </c>
      <c r="I342" s="27" t="s">
        <v>42</v>
      </c>
      <c r="J342" s="4" t="s">
        <v>43</v>
      </c>
      <c r="K342" s="4" t="s">
        <v>44</v>
      </c>
      <c r="L342" s="5" t="s">
        <v>46</v>
      </c>
      <c r="M342" s="29">
        <v>3</v>
      </c>
      <c r="N342" s="16" t="s">
        <v>3176</v>
      </c>
      <c r="O342" s="16" t="s">
        <v>3177</v>
      </c>
      <c r="P342" s="15">
        <v>3</v>
      </c>
      <c r="Q342" s="15">
        <v>3</v>
      </c>
      <c r="R342" s="22">
        <v>1</v>
      </c>
      <c r="S342" s="22">
        <v>1</v>
      </c>
      <c r="T342" s="16"/>
      <c r="U342" s="16" t="s">
        <v>3247</v>
      </c>
      <c r="V342" s="16" t="s">
        <v>50</v>
      </c>
      <c r="W342" s="4"/>
      <c r="X342" s="374"/>
      <c r="AA342" s="308" t="b">
        <f t="shared" si="5"/>
        <v>0</v>
      </c>
    </row>
    <row r="343" s="352" customFormat="1" ht="12.75" hidden="1" spans="1:27">
      <c r="A343" s="4">
        <v>341</v>
      </c>
      <c r="B343" s="4" t="s">
        <v>34</v>
      </c>
      <c r="C343" s="28" t="s">
        <v>228</v>
      </c>
      <c r="D343" s="7" t="s">
        <v>2193</v>
      </c>
      <c r="E343" s="6" t="s">
        <v>108</v>
      </c>
      <c r="F343" s="7" t="s">
        <v>2958</v>
      </c>
      <c r="G343" s="8">
        <v>44958</v>
      </c>
      <c r="H343" s="9" t="s">
        <v>2299</v>
      </c>
      <c r="I343" s="28" t="s">
        <v>42</v>
      </c>
      <c r="J343" s="28" t="s">
        <v>43</v>
      </c>
      <c r="K343" s="4" t="s">
        <v>44</v>
      </c>
      <c r="L343" s="5" t="s">
        <v>46</v>
      </c>
      <c r="M343" s="28">
        <v>3</v>
      </c>
      <c r="N343" s="16" t="s">
        <v>3179</v>
      </c>
      <c r="O343" s="16" t="s">
        <v>350</v>
      </c>
      <c r="P343" s="15">
        <v>3</v>
      </c>
      <c r="Q343" s="15">
        <v>3</v>
      </c>
      <c r="R343" s="22">
        <v>1</v>
      </c>
      <c r="S343" s="22">
        <v>1</v>
      </c>
      <c r="T343" s="16"/>
      <c r="U343" s="16" t="s">
        <v>3180</v>
      </c>
      <c r="V343" s="16" t="s">
        <v>50</v>
      </c>
      <c r="W343" s="4" t="s">
        <v>1454</v>
      </c>
      <c r="X343" s="232"/>
      <c r="Y343" s="24" t="s">
        <v>3021</v>
      </c>
      <c r="AA343" s="308" t="b">
        <f t="shared" si="5"/>
        <v>0</v>
      </c>
    </row>
    <row r="344" s="352" customFormat="1" ht="12.75" hidden="1" spans="1:27">
      <c r="A344" s="4">
        <v>342</v>
      </c>
      <c r="B344" s="4" t="s">
        <v>34</v>
      </c>
      <c r="C344" s="28" t="s">
        <v>228</v>
      </c>
      <c r="D344" s="7" t="s">
        <v>2193</v>
      </c>
      <c r="E344" s="6" t="s">
        <v>108</v>
      </c>
      <c r="F344" s="7" t="s">
        <v>2958</v>
      </c>
      <c r="G344" s="8">
        <v>45139</v>
      </c>
      <c r="H344" s="9" t="s">
        <v>97</v>
      </c>
      <c r="I344" s="28" t="s">
        <v>42</v>
      </c>
      <c r="J344" s="28" t="s">
        <v>43</v>
      </c>
      <c r="K344" s="4" t="s">
        <v>44</v>
      </c>
      <c r="L344" s="5" t="s">
        <v>46</v>
      </c>
      <c r="M344" s="28">
        <v>3</v>
      </c>
      <c r="N344" s="16" t="s">
        <v>3176</v>
      </c>
      <c r="O344" s="16" t="s">
        <v>3177</v>
      </c>
      <c r="P344" s="15">
        <v>3</v>
      </c>
      <c r="Q344" s="15">
        <v>3</v>
      </c>
      <c r="R344" s="22">
        <v>1</v>
      </c>
      <c r="S344" s="22">
        <v>1</v>
      </c>
      <c r="T344" s="16"/>
      <c r="U344" s="16" t="s">
        <v>3124</v>
      </c>
      <c r="V344" s="16" t="s">
        <v>50</v>
      </c>
      <c r="W344" s="4"/>
      <c r="X344" s="374"/>
      <c r="AA344" s="308" t="b">
        <f t="shared" si="5"/>
        <v>0</v>
      </c>
    </row>
    <row r="345" s="352" customFormat="1" ht="12.75" hidden="1" spans="1:27">
      <c r="A345" s="4">
        <v>343</v>
      </c>
      <c r="B345" s="4" t="s">
        <v>34</v>
      </c>
      <c r="C345" s="28" t="s">
        <v>228</v>
      </c>
      <c r="D345" s="7" t="s">
        <v>2693</v>
      </c>
      <c r="E345" s="6" t="s">
        <v>108</v>
      </c>
      <c r="F345" s="7" t="s">
        <v>2958</v>
      </c>
      <c r="G345" s="8">
        <v>44958</v>
      </c>
      <c r="H345" s="9" t="s">
        <v>2299</v>
      </c>
      <c r="I345" s="28" t="s">
        <v>42</v>
      </c>
      <c r="J345" s="28" t="s">
        <v>43</v>
      </c>
      <c r="K345" s="4" t="s">
        <v>44</v>
      </c>
      <c r="L345" s="5" t="s">
        <v>46</v>
      </c>
      <c r="M345" s="28">
        <v>3</v>
      </c>
      <c r="N345" s="16" t="s">
        <v>3047</v>
      </c>
      <c r="O345" s="16" t="s">
        <v>3048</v>
      </c>
      <c r="P345" s="15">
        <v>3</v>
      </c>
      <c r="Q345" s="15">
        <v>3</v>
      </c>
      <c r="R345" s="22">
        <v>1</v>
      </c>
      <c r="S345" s="22">
        <v>1</v>
      </c>
      <c r="T345" s="16"/>
      <c r="U345" s="24" t="s">
        <v>3021</v>
      </c>
      <c r="V345" s="16" t="s">
        <v>50</v>
      </c>
      <c r="W345" s="4" t="s">
        <v>1454</v>
      </c>
      <c r="X345" s="232"/>
      <c r="Y345" s="24" t="s">
        <v>3021</v>
      </c>
      <c r="AA345" s="308" t="b">
        <f t="shared" si="5"/>
        <v>0</v>
      </c>
    </row>
    <row r="346" s="352" customFormat="1" ht="12.75" hidden="1" spans="1:27">
      <c r="A346" s="4">
        <v>344</v>
      </c>
      <c r="B346" s="4" t="s">
        <v>34</v>
      </c>
      <c r="C346" s="28" t="s">
        <v>228</v>
      </c>
      <c r="D346" s="7" t="s">
        <v>2693</v>
      </c>
      <c r="E346" s="6" t="s">
        <v>108</v>
      </c>
      <c r="F346" s="7" t="s">
        <v>2958</v>
      </c>
      <c r="G346" s="8">
        <v>45139</v>
      </c>
      <c r="H346" s="9" t="s">
        <v>97</v>
      </c>
      <c r="I346" s="28" t="s">
        <v>42</v>
      </c>
      <c r="J346" s="28" t="s">
        <v>43</v>
      </c>
      <c r="K346" s="4" t="s">
        <v>44</v>
      </c>
      <c r="L346" s="5" t="s">
        <v>46</v>
      </c>
      <c r="M346" s="28">
        <v>3</v>
      </c>
      <c r="N346" s="16" t="s">
        <v>3176</v>
      </c>
      <c r="O346" s="16" t="s">
        <v>3177</v>
      </c>
      <c r="P346" s="15">
        <v>3</v>
      </c>
      <c r="Q346" s="15">
        <v>3</v>
      </c>
      <c r="R346" s="22">
        <v>1</v>
      </c>
      <c r="S346" s="22">
        <v>1</v>
      </c>
      <c r="T346" s="16"/>
      <c r="U346" s="16" t="s">
        <v>3124</v>
      </c>
      <c r="V346" s="16" t="s">
        <v>50</v>
      </c>
      <c r="W346" s="4"/>
      <c r="X346" s="374"/>
      <c r="AA346" s="308" t="b">
        <f t="shared" si="5"/>
        <v>0</v>
      </c>
    </row>
    <row r="347" s="352" customFormat="1" ht="12.75" hidden="1" spans="1:27">
      <c r="A347" s="4">
        <v>345</v>
      </c>
      <c r="B347" s="4" t="s">
        <v>34</v>
      </c>
      <c r="C347" s="29" t="s">
        <v>82</v>
      </c>
      <c r="D347" s="7" t="s">
        <v>3249</v>
      </c>
      <c r="E347" s="6" t="s">
        <v>108</v>
      </c>
      <c r="F347" s="7" t="s">
        <v>2958</v>
      </c>
      <c r="G347" s="8">
        <v>44958</v>
      </c>
      <c r="H347" s="9" t="s">
        <v>2299</v>
      </c>
      <c r="I347" s="28" t="s">
        <v>42</v>
      </c>
      <c r="J347" s="28" t="s">
        <v>43</v>
      </c>
      <c r="K347" s="4" t="s">
        <v>44</v>
      </c>
      <c r="L347" s="5" t="s">
        <v>46</v>
      </c>
      <c r="M347" s="28">
        <v>3</v>
      </c>
      <c r="N347" s="16" t="s">
        <v>3179</v>
      </c>
      <c r="O347" s="16" t="s">
        <v>350</v>
      </c>
      <c r="P347" s="15">
        <v>3</v>
      </c>
      <c r="Q347" s="15">
        <v>3</v>
      </c>
      <c r="R347" s="22">
        <v>1</v>
      </c>
      <c r="S347" s="22">
        <v>1</v>
      </c>
      <c r="T347" s="16"/>
      <c r="U347" s="16" t="s">
        <v>3180</v>
      </c>
      <c r="V347" s="16" t="s">
        <v>50</v>
      </c>
      <c r="W347" s="4" t="s">
        <v>1454</v>
      </c>
      <c r="X347" s="232"/>
      <c r="Y347" s="24" t="s">
        <v>3021</v>
      </c>
      <c r="AA347" s="308" t="b">
        <f t="shared" si="5"/>
        <v>0</v>
      </c>
    </row>
    <row r="348" s="352" customFormat="1" ht="12.75" hidden="1" spans="1:27">
      <c r="A348" s="4">
        <v>346</v>
      </c>
      <c r="B348" s="4" t="s">
        <v>34</v>
      </c>
      <c r="C348" s="29" t="s">
        <v>82</v>
      </c>
      <c r="D348" s="7" t="s">
        <v>3249</v>
      </c>
      <c r="E348" s="6" t="s">
        <v>108</v>
      </c>
      <c r="F348" s="7" t="s">
        <v>2958</v>
      </c>
      <c r="G348" s="8">
        <v>45139</v>
      </c>
      <c r="H348" s="9" t="s">
        <v>97</v>
      </c>
      <c r="I348" s="28" t="s">
        <v>42</v>
      </c>
      <c r="J348" s="28" t="s">
        <v>43</v>
      </c>
      <c r="K348" s="4" t="s">
        <v>44</v>
      </c>
      <c r="L348" s="5" t="s">
        <v>46</v>
      </c>
      <c r="M348" s="28">
        <v>3</v>
      </c>
      <c r="N348" s="16" t="s">
        <v>3176</v>
      </c>
      <c r="O348" s="16" t="s">
        <v>3177</v>
      </c>
      <c r="P348" s="15">
        <v>3</v>
      </c>
      <c r="Q348" s="15">
        <v>3</v>
      </c>
      <c r="R348" s="22">
        <v>1</v>
      </c>
      <c r="S348" s="22">
        <v>1</v>
      </c>
      <c r="T348" s="16"/>
      <c r="U348" s="16" t="s">
        <v>3172</v>
      </c>
      <c r="V348" s="16" t="s">
        <v>50</v>
      </c>
      <c r="W348" s="4"/>
      <c r="X348" s="374"/>
      <c r="AA348" s="308" t="b">
        <f t="shared" si="5"/>
        <v>0</v>
      </c>
    </row>
    <row r="349" s="352" customFormat="1" ht="24" hidden="1" spans="1:27">
      <c r="A349" s="4">
        <v>347</v>
      </c>
      <c r="B349" s="4" t="s">
        <v>34</v>
      </c>
      <c r="C349" s="28" t="s">
        <v>228</v>
      </c>
      <c r="D349" s="7" t="s">
        <v>2191</v>
      </c>
      <c r="E349" s="6" t="s">
        <v>2858</v>
      </c>
      <c r="F349" s="7" t="s">
        <v>2958</v>
      </c>
      <c r="G349" s="8">
        <v>45047</v>
      </c>
      <c r="H349" s="10" t="s">
        <v>304</v>
      </c>
      <c r="I349" s="28" t="s">
        <v>42</v>
      </c>
      <c r="J349" s="28" t="s">
        <v>43</v>
      </c>
      <c r="K349" s="4" t="s">
        <v>44</v>
      </c>
      <c r="L349" s="5" t="s">
        <v>46</v>
      </c>
      <c r="M349" s="28">
        <v>12</v>
      </c>
      <c r="N349" s="16" t="s">
        <v>3047</v>
      </c>
      <c r="O349" s="16" t="s">
        <v>3048</v>
      </c>
      <c r="P349" s="15">
        <v>12</v>
      </c>
      <c r="Q349" s="15">
        <v>12</v>
      </c>
      <c r="R349" s="22">
        <v>1</v>
      </c>
      <c r="S349" s="22">
        <v>1</v>
      </c>
      <c r="T349" s="16"/>
      <c r="U349" s="16" t="s">
        <v>3250</v>
      </c>
      <c r="V349" s="16" t="s">
        <v>50</v>
      </c>
      <c r="W349" s="4"/>
      <c r="X349" s="374"/>
      <c r="AA349" s="308" t="b">
        <f t="shared" si="5"/>
        <v>0</v>
      </c>
    </row>
    <row r="350" s="352" customFormat="1" ht="24" hidden="1" spans="1:27">
      <c r="A350" s="4">
        <v>348</v>
      </c>
      <c r="B350" s="4" t="s">
        <v>34</v>
      </c>
      <c r="C350" s="28" t="s">
        <v>228</v>
      </c>
      <c r="D350" s="7" t="s">
        <v>2191</v>
      </c>
      <c r="E350" s="6" t="s">
        <v>2858</v>
      </c>
      <c r="F350" s="7" t="s">
        <v>2958</v>
      </c>
      <c r="G350" s="8">
        <v>45108</v>
      </c>
      <c r="H350" s="10" t="s">
        <v>165</v>
      </c>
      <c r="I350" s="28" t="s">
        <v>42</v>
      </c>
      <c r="J350" s="28" t="s">
        <v>43</v>
      </c>
      <c r="K350" s="4" t="s">
        <v>44</v>
      </c>
      <c r="L350" s="5" t="s">
        <v>46</v>
      </c>
      <c r="M350" s="28">
        <v>12</v>
      </c>
      <c r="N350" s="16" t="s">
        <v>1876</v>
      </c>
      <c r="O350" s="16" t="s">
        <v>3123</v>
      </c>
      <c r="P350" s="15">
        <v>12</v>
      </c>
      <c r="Q350" s="15">
        <v>12</v>
      </c>
      <c r="R350" s="22">
        <v>1</v>
      </c>
      <c r="S350" s="22">
        <v>1</v>
      </c>
      <c r="T350" s="16"/>
      <c r="U350" s="16" t="s">
        <v>3124</v>
      </c>
      <c r="V350" s="16" t="s">
        <v>50</v>
      </c>
      <c r="W350" s="4"/>
      <c r="X350" s="374"/>
      <c r="AA350" s="308" t="b">
        <f t="shared" si="5"/>
        <v>0</v>
      </c>
    </row>
    <row r="351" s="352" customFormat="1" ht="24" hidden="1" spans="1:27">
      <c r="A351" s="4">
        <v>349</v>
      </c>
      <c r="B351" s="4" t="s">
        <v>34</v>
      </c>
      <c r="C351" s="28" t="s">
        <v>228</v>
      </c>
      <c r="D351" s="7" t="s">
        <v>2191</v>
      </c>
      <c r="E351" s="6" t="s">
        <v>2858</v>
      </c>
      <c r="F351" s="7" t="s">
        <v>2958</v>
      </c>
      <c r="G351" s="8">
        <v>45170</v>
      </c>
      <c r="H351" s="10" t="s">
        <v>54</v>
      </c>
      <c r="I351" s="28" t="s">
        <v>42</v>
      </c>
      <c r="J351" s="28" t="s">
        <v>43</v>
      </c>
      <c r="K351" s="4" t="s">
        <v>44</v>
      </c>
      <c r="L351" s="5" t="s">
        <v>46</v>
      </c>
      <c r="M351" s="28">
        <v>12</v>
      </c>
      <c r="N351" s="16" t="s">
        <v>3173</v>
      </c>
      <c r="O351" s="16" t="s">
        <v>3174</v>
      </c>
      <c r="P351" s="15">
        <v>12</v>
      </c>
      <c r="Q351" s="15">
        <v>12</v>
      </c>
      <c r="R351" s="22">
        <v>1</v>
      </c>
      <c r="S351" s="22">
        <v>1</v>
      </c>
      <c r="T351" s="16"/>
      <c r="U351" s="16" t="s">
        <v>3184</v>
      </c>
      <c r="V351" s="16" t="s">
        <v>50</v>
      </c>
      <c r="W351" s="4"/>
      <c r="X351" s="374"/>
      <c r="AA351" s="308" t="b">
        <f t="shared" si="5"/>
        <v>0</v>
      </c>
    </row>
    <row r="352" s="352" customFormat="1" ht="12.75" hidden="1" spans="1:27">
      <c r="A352" s="4">
        <v>350</v>
      </c>
      <c r="B352" s="4" t="s">
        <v>34</v>
      </c>
      <c r="C352" s="29" t="s">
        <v>228</v>
      </c>
      <c r="D352" s="7" t="s">
        <v>2804</v>
      </c>
      <c r="E352" s="6" t="s">
        <v>258</v>
      </c>
      <c r="F352" s="7" t="s">
        <v>2958</v>
      </c>
      <c r="G352" s="8">
        <v>44927</v>
      </c>
      <c r="H352" s="9" t="s">
        <v>2959</v>
      </c>
      <c r="I352" s="28" t="s">
        <v>42</v>
      </c>
      <c r="J352" s="28" t="s">
        <v>43</v>
      </c>
      <c r="K352" s="4" t="s">
        <v>44</v>
      </c>
      <c r="L352" s="5" t="s">
        <v>46</v>
      </c>
      <c r="M352" s="28">
        <v>9</v>
      </c>
      <c r="N352" s="16" t="s">
        <v>3111</v>
      </c>
      <c r="O352" s="16" t="s">
        <v>3112</v>
      </c>
      <c r="P352" s="15">
        <v>9</v>
      </c>
      <c r="Q352" s="15">
        <v>9</v>
      </c>
      <c r="R352" s="22">
        <v>1</v>
      </c>
      <c r="S352" s="22">
        <v>1</v>
      </c>
      <c r="T352" s="16" t="s">
        <v>3251</v>
      </c>
      <c r="U352" s="16" t="s">
        <v>3113</v>
      </c>
      <c r="V352" s="16" t="s">
        <v>50</v>
      </c>
      <c r="W352" s="4" t="s">
        <v>1454</v>
      </c>
      <c r="X352" s="232"/>
      <c r="Y352" s="24"/>
      <c r="AA352" s="308" t="b">
        <f t="shared" si="5"/>
        <v>0</v>
      </c>
    </row>
    <row r="353" s="352" customFormat="1" ht="12.75" hidden="1" spans="1:27">
      <c r="A353" s="4">
        <v>351</v>
      </c>
      <c r="B353" s="4" t="s">
        <v>34</v>
      </c>
      <c r="C353" s="29" t="s">
        <v>228</v>
      </c>
      <c r="D353" s="7" t="s">
        <v>2804</v>
      </c>
      <c r="E353" s="6" t="s">
        <v>258</v>
      </c>
      <c r="F353" s="7" t="s">
        <v>2958</v>
      </c>
      <c r="G353" s="8">
        <v>44986</v>
      </c>
      <c r="H353" s="10" t="s">
        <v>41</v>
      </c>
      <c r="I353" s="28" t="s">
        <v>42</v>
      </c>
      <c r="J353" s="28" t="s">
        <v>43</v>
      </c>
      <c r="K353" s="4" t="s">
        <v>44</v>
      </c>
      <c r="L353" s="5" t="s">
        <v>46</v>
      </c>
      <c r="M353" s="28">
        <v>9</v>
      </c>
      <c r="N353" s="16" t="s">
        <v>3111</v>
      </c>
      <c r="O353" s="16" t="s">
        <v>3112</v>
      </c>
      <c r="P353" s="15">
        <v>9</v>
      </c>
      <c r="Q353" s="15">
        <v>9</v>
      </c>
      <c r="R353" s="22">
        <v>1</v>
      </c>
      <c r="S353" s="22">
        <v>1</v>
      </c>
      <c r="T353" s="16"/>
      <c r="U353" s="16" t="s">
        <v>3113</v>
      </c>
      <c r="V353" s="16" t="s">
        <v>50</v>
      </c>
      <c r="W353" s="4" t="s">
        <v>1454</v>
      </c>
      <c r="X353" s="232" t="s">
        <v>2966</v>
      </c>
      <c r="AA353" s="308" t="b">
        <f t="shared" si="5"/>
        <v>0</v>
      </c>
    </row>
    <row r="354" s="352" customFormat="1" ht="12.75" hidden="1" spans="1:27">
      <c r="A354" s="4">
        <v>352</v>
      </c>
      <c r="B354" s="4" t="s">
        <v>34</v>
      </c>
      <c r="C354" s="29" t="s">
        <v>228</v>
      </c>
      <c r="D354" s="7" t="s">
        <v>2804</v>
      </c>
      <c r="E354" s="6" t="s">
        <v>258</v>
      </c>
      <c r="F354" s="7" t="s">
        <v>2958</v>
      </c>
      <c r="G354" s="8">
        <v>45047</v>
      </c>
      <c r="H354" s="10" t="s">
        <v>304</v>
      </c>
      <c r="I354" s="28" t="s">
        <v>42</v>
      </c>
      <c r="J354" s="28" t="s">
        <v>43</v>
      </c>
      <c r="K354" s="4" t="s">
        <v>44</v>
      </c>
      <c r="L354" s="5" t="s">
        <v>46</v>
      </c>
      <c r="M354" s="28">
        <v>9</v>
      </c>
      <c r="N354" s="16" t="s">
        <v>3252</v>
      </c>
      <c r="O354" s="16" t="s">
        <v>3253</v>
      </c>
      <c r="P354" s="15">
        <v>9</v>
      </c>
      <c r="Q354" s="15">
        <v>9</v>
      </c>
      <c r="R354" s="22">
        <v>1</v>
      </c>
      <c r="S354" s="22">
        <v>1</v>
      </c>
      <c r="T354" s="16"/>
      <c r="U354" s="16" t="s">
        <v>3254</v>
      </c>
      <c r="V354" s="16" t="s">
        <v>50</v>
      </c>
      <c r="W354" s="4"/>
      <c r="X354" s="374"/>
      <c r="AA354" s="308" t="b">
        <f t="shared" si="5"/>
        <v>0</v>
      </c>
    </row>
    <row r="355" s="352" customFormat="1" ht="12.75" hidden="1" spans="1:27">
      <c r="A355" s="4">
        <v>353</v>
      </c>
      <c r="B355" s="4" t="s">
        <v>34</v>
      </c>
      <c r="C355" s="29" t="s">
        <v>228</v>
      </c>
      <c r="D355" s="7" t="s">
        <v>2804</v>
      </c>
      <c r="E355" s="6" t="s">
        <v>258</v>
      </c>
      <c r="F355" s="7" t="s">
        <v>2958</v>
      </c>
      <c r="G355" s="8">
        <v>45108</v>
      </c>
      <c r="H355" s="10" t="s">
        <v>165</v>
      </c>
      <c r="I355" s="28" t="s">
        <v>42</v>
      </c>
      <c r="J355" s="28" t="s">
        <v>43</v>
      </c>
      <c r="K355" s="4" t="s">
        <v>44</v>
      </c>
      <c r="L355" s="5" t="s">
        <v>46</v>
      </c>
      <c r="M355" s="28">
        <v>9</v>
      </c>
      <c r="N355" s="16" t="s">
        <v>3255</v>
      </c>
      <c r="O355" s="16" t="s">
        <v>3256</v>
      </c>
      <c r="P355" s="15">
        <v>9</v>
      </c>
      <c r="Q355" s="15">
        <v>9</v>
      </c>
      <c r="R355" s="22">
        <v>1</v>
      </c>
      <c r="S355" s="22">
        <v>1</v>
      </c>
      <c r="T355" s="16"/>
      <c r="U355" s="16" t="s">
        <v>3257</v>
      </c>
      <c r="V355" s="16" t="s">
        <v>50</v>
      </c>
      <c r="W355" s="4"/>
      <c r="X355" s="374"/>
      <c r="AA355" s="308" t="b">
        <f t="shared" si="5"/>
        <v>0</v>
      </c>
    </row>
    <row r="356" s="352" customFormat="1" ht="12.75" hidden="1" spans="1:27">
      <c r="A356" s="4">
        <v>354</v>
      </c>
      <c r="B356" s="4" t="s">
        <v>34</v>
      </c>
      <c r="C356" s="29" t="s">
        <v>228</v>
      </c>
      <c r="D356" s="7" t="s">
        <v>2804</v>
      </c>
      <c r="E356" s="6" t="s">
        <v>258</v>
      </c>
      <c r="F356" s="7" t="s">
        <v>2958</v>
      </c>
      <c r="G356" s="8">
        <v>45170</v>
      </c>
      <c r="H356" s="10" t="s">
        <v>54</v>
      </c>
      <c r="I356" s="28" t="s">
        <v>42</v>
      </c>
      <c r="J356" s="28" t="s">
        <v>43</v>
      </c>
      <c r="K356" s="4" t="s">
        <v>44</v>
      </c>
      <c r="L356" s="5" t="s">
        <v>46</v>
      </c>
      <c r="M356" s="28">
        <v>9</v>
      </c>
      <c r="N356" s="16" t="s">
        <v>3258</v>
      </c>
      <c r="O356" s="16" t="s">
        <v>3259</v>
      </c>
      <c r="P356" s="15">
        <v>9</v>
      </c>
      <c r="Q356" s="15">
        <v>9</v>
      </c>
      <c r="R356" s="22">
        <v>1</v>
      </c>
      <c r="S356" s="22">
        <v>1</v>
      </c>
      <c r="T356" s="16"/>
      <c r="U356" s="16" t="s">
        <v>3260</v>
      </c>
      <c r="V356" s="16" t="s">
        <v>50</v>
      </c>
      <c r="W356" s="4"/>
      <c r="X356" s="374"/>
      <c r="AA356" s="308" t="b">
        <f t="shared" si="5"/>
        <v>0</v>
      </c>
    </row>
    <row r="357" s="352" customFormat="1" ht="12.75" spans="1:27">
      <c r="A357" s="4">
        <v>355</v>
      </c>
      <c r="B357" s="4" t="s">
        <v>34</v>
      </c>
      <c r="C357" s="29" t="s">
        <v>228</v>
      </c>
      <c r="D357" s="7" t="s">
        <v>2804</v>
      </c>
      <c r="E357" s="6" t="s">
        <v>258</v>
      </c>
      <c r="F357" s="7" t="s">
        <v>2958</v>
      </c>
      <c r="G357" s="8">
        <v>45231</v>
      </c>
      <c r="H357" s="10" t="s">
        <v>632</v>
      </c>
      <c r="I357" s="28" t="s">
        <v>42</v>
      </c>
      <c r="J357" s="28" t="s">
        <v>43</v>
      </c>
      <c r="K357" s="4" t="s">
        <v>44</v>
      </c>
      <c r="L357" s="5" t="s">
        <v>46</v>
      </c>
      <c r="M357" s="28">
        <v>9</v>
      </c>
      <c r="N357" s="16" t="s">
        <v>3258</v>
      </c>
      <c r="O357" s="16" t="s">
        <v>3259</v>
      </c>
      <c r="P357" s="15">
        <v>9</v>
      </c>
      <c r="Q357" s="15">
        <v>9</v>
      </c>
      <c r="R357" s="22">
        <v>1</v>
      </c>
      <c r="S357" s="22">
        <v>1</v>
      </c>
      <c r="T357" s="16"/>
      <c r="U357" s="16" t="s">
        <v>3260</v>
      </c>
      <c r="V357" s="16" t="s">
        <v>50</v>
      </c>
      <c r="W357" s="4"/>
      <c r="X357" s="374"/>
      <c r="AA357" s="308" t="b">
        <f t="shared" si="5"/>
        <v>0</v>
      </c>
    </row>
    <row r="358" s="352" customFormat="1" ht="12.75" hidden="1" spans="1:27">
      <c r="A358" s="4">
        <v>356</v>
      </c>
      <c r="B358" s="4" t="s">
        <v>34</v>
      </c>
      <c r="C358" s="29" t="s">
        <v>228</v>
      </c>
      <c r="D358" s="7" t="s">
        <v>2813</v>
      </c>
      <c r="E358" s="6" t="s">
        <v>258</v>
      </c>
      <c r="F358" s="7" t="s">
        <v>2958</v>
      </c>
      <c r="G358" s="8">
        <v>44927</v>
      </c>
      <c r="H358" s="9" t="s">
        <v>2959</v>
      </c>
      <c r="I358" s="28" t="s">
        <v>42</v>
      </c>
      <c r="J358" s="28" t="s">
        <v>43</v>
      </c>
      <c r="K358" s="4" t="s">
        <v>44</v>
      </c>
      <c r="L358" s="5" t="s">
        <v>46</v>
      </c>
      <c r="M358" s="28">
        <v>3</v>
      </c>
      <c r="N358" s="16" t="s">
        <v>3261</v>
      </c>
      <c r="O358" s="16" t="s">
        <v>3262</v>
      </c>
      <c r="P358" s="15">
        <v>3</v>
      </c>
      <c r="Q358" s="15">
        <v>3</v>
      </c>
      <c r="R358" s="22">
        <v>1</v>
      </c>
      <c r="S358" s="22">
        <v>1</v>
      </c>
      <c r="T358" s="16" t="s">
        <v>3263</v>
      </c>
      <c r="U358" s="24" t="s">
        <v>3021</v>
      </c>
      <c r="V358" s="16" t="s">
        <v>50</v>
      </c>
      <c r="W358" s="4" t="s">
        <v>1454</v>
      </c>
      <c r="X358" s="232"/>
      <c r="Y358" s="24" t="s">
        <v>3021</v>
      </c>
      <c r="AA358" s="308" t="b">
        <f t="shared" si="5"/>
        <v>0</v>
      </c>
    </row>
    <row r="359" s="352" customFormat="1" ht="12.75" hidden="1" spans="1:27">
      <c r="A359" s="4">
        <v>357</v>
      </c>
      <c r="B359" s="4" t="s">
        <v>34</v>
      </c>
      <c r="C359" s="29" t="s">
        <v>228</v>
      </c>
      <c r="D359" s="7" t="s">
        <v>2813</v>
      </c>
      <c r="E359" s="6" t="s">
        <v>258</v>
      </c>
      <c r="F359" s="7" t="s">
        <v>2958</v>
      </c>
      <c r="G359" s="8">
        <v>44986</v>
      </c>
      <c r="H359" s="10" t="s">
        <v>41</v>
      </c>
      <c r="I359" s="28" t="s">
        <v>42</v>
      </c>
      <c r="J359" s="28" t="s">
        <v>43</v>
      </c>
      <c r="K359" s="4" t="s">
        <v>44</v>
      </c>
      <c r="L359" s="5" t="s">
        <v>46</v>
      </c>
      <c r="M359" s="28">
        <v>3</v>
      </c>
      <c r="N359" s="16" t="s">
        <v>3261</v>
      </c>
      <c r="O359" s="16" t="s">
        <v>3262</v>
      </c>
      <c r="P359" s="15">
        <v>3</v>
      </c>
      <c r="Q359" s="15">
        <v>3</v>
      </c>
      <c r="R359" s="22">
        <v>1</v>
      </c>
      <c r="S359" s="22">
        <v>1</v>
      </c>
      <c r="T359" s="16" t="s">
        <v>3263</v>
      </c>
      <c r="U359" s="16" t="s">
        <v>3264</v>
      </c>
      <c r="V359" s="16" t="s">
        <v>50</v>
      </c>
      <c r="W359" s="4" t="s">
        <v>1454</v>
      </c>
      <c r="X359" s="374"/>
      <c r="AA359" s="308" t="b">
        <f t="shared" si="5"/>
        <v>0</v>
      </c>
    </row>
    <row r="360" s="352" customFormat="1" ht="12.75" hidden="1" spans="1:27">
      <c r="A360" s="4">
        <v>358</v>
      </c>
      <c r="B360" s="4" t="s">
        <v>34</v>
      </c>
      <c r="C360" s="29" t="s">
        <v>228</v>
      </c>
      <c r="D360" s="7" t="s">
        <v>2813</v>
      </c>
      <c r="E360" s="6" t="s">
        <v>258</v>
      </c>
      <c r="F360" s="7" t="s">
        <v>2958</v>
      </c>
      <c r="G360" s="8">
        <v>45047</v>
      </c>
      <c r="H360" s="10" t="s">
        <v>304</v>
      </c>
      <c r="I360" s="28" t="s">
        <v>42</v>
      </c>
      <c r="J360" s="28" t="s">
        <v>43</v>
      </c>
      <c r="K360" s="4" t="s">
        <v>44</v>
      </c>
      <c r="L360" s="5" t="s">
        <v>46</v>
      </c>
      <c r="M360" s="28">
        <v>3</v>
      </c>
      <c r="N360" s="16" t="s">
        <v>3114</v>
      </c>
      <c r="O360" s="16" t="s">
        <v>3115</v>
      </c>
      <c r="P360" s="15">
        <v>3</v>
      </c>
      <c r="Q360" s="15">
        <v>3</v>
      </c>
      <c r="R360" s="22">
        <v>1</v>
      </c>
      <c r="S360" s="22">
        <v>1</v>
      </c>
      <c r="T360" s="16" t="s">
        <v>3263</v>
      </c>
      <c r="U360" s="16" t="s">
        <v>3116</v>
      </c>
      <c r="V360" s="16" t="s">
        <v>50</v>
      </c>
      <c r="W360" s="4"/>
      <c r="X360" s="374"/>
      <c r="AA360" s="308" t="b">
        <f t="shared" si="5"/>
        <v>0</v>
      </c>
    </row>
    <row r="361" s="352" customFormat="1" ht="12.75" hidden="1" spans="1:27">
      <c r="A361" s="4">
        <v>359</v>
      </c>
      <c r="B361" s="4" t="s">
        <v>34</v>
      </c>
      <c r="C361" s="29" t="s">
        <v>228</v>
      </c>
      <c r="D361" s="7" t="s">
        <v>2813</v>
      </c>
      <c r="E361" s="6" t="s">
        <v>258</v>
      </c>
      <c r="F361" s="7" t="s">
        <v>2958</v>
      </c>
      <c r="G361" s="8">
        <v>45108</v>
      </c>
      <c r="H361" s="10" t="s">
        <v>165</v>
      </c>
      <c r="I361" s="28" t="s">
        <v>42</v>
      </c>
      <c r="J361" s="28" t="s">
        <v>43</v>
      </c>
      <c r="K361" s="4" t="s">
        <v>44</v>
      </c>
      <c r="L361" s="5" t="s">
        <v>46</v>
      </c>
      <c r="M361" s="28">
        <v>3</v>
      </c>
      <c r="N361" s="16" t="s">
        <v>3265</v>
      </c>
      <c r="O361" s="16" t="s">
        <v>3266</v>
      </c>
      <c r="P361" s="15">
        <v>3</v>
      </c>
      <c r="Q361" s="15">
        <v>3</v>
      </c>
      <c r="R361" s="22">
        <v>1</v>
      </c>
      <c r="S361" s="22">
        <v>1</v>
      </c>
      <c r="T361" s="16" t="s">
        <v>3263</v>
      </c>
      <c r="U361" s="16" t="s">
        <v>3267</v>
      </c>
      <c r="V361" s="16" t="s">
        <v>50</v>
      </c>
      <c r="W361" s="4"/>
      <c r="X361" s="373"/>
      <c r="AA361" s="308" t="b">
        <f t="shared" si="5"/>
        <v>0</v>
      </c>
    </row>
    <row r="362" s="352" customFormat="1" ht="12.75" hidden="1" spans="1:27">
      <c r="A362" s="4">
        <v>360</v>
      </c>
      <c r="B362" s="4" t="s">
        <v>34</v>
      </c>
      <c r="C362" s="29" t="s">
        <v>228</v>
      </c>
      <c r="D362" s="7" t="s">
        <v>2813</v>
      </c>
      <c r="E362" s="6" t="s">
        <v>258</v>
      </c>
      <c r="F362" s="7" t="s">
        <v>2958</v>
      </c>
      <c r="G362" s="8">
        <v>45170</v>
      </c>
      <c r="H362" s="10" t="s">
        <v>54</v>
      </c>
      <c r="I362" s="28" t="s">
        <v>42</v>
      </c>
      <c r="J362" s="28" t="s">
        <v>43</v>
      </c>
      <c r="K362" s="4" t="s">
        <v>44</v>
      </c>
      <c r="L362" s="5" t="s">
        <v>46</v>
      </c>
      <c r="M362" s="28">
        <v>3</v>
      </c>
      <c r="N362" s="16" t="s">
        <v>3117</v>
      </c>
      <c r="O362" s="16" t="s">
        <v>3118</v>
      </c>
      <c r="P362" s="15">
        <v>3</v>
      </c>
      <c r="Q362" s="15">
        <v>3</v>
      </c>
      <c r="R362" s="22">
        <v>1</v>
      </c>
      <c r="S362" s="22">
        <v>1</v>
      </c>
      <c r="T362" s="16"/>
      <c r="U362" s="16" t="s">
        <v>3119</v>
      </c>
      <c r="V362" s="16" t="s">
        <v>50</v>
      </c>
      <c r="W362" s="4"/>
      <c r="X362" s="374"/>
      <c r="AA362" s="308" t="b">
        <f t="shared" si="5"/>
        <v>0</v>
      </c>
    </row>
    <row r="363" s="352" customFormat="1" ht="12.75" spans="1:27">
      <c r="A363" s="4">
        <v>361</v>
      </c>
      <c r="B363" s="4" t="s">
        <v>34</v>
      </c>
      <c r="C363" s="29" t="s">
        <v>228</v>
      </c>
      <c r="D363" s="7" t="s">
        <v>2813</v>
      </c>
      <c r="E363" s="6" t="s">
        <v>258</v>
      </c>
      <c r="F363" s="7" t="s">
        <v>2958</v>
      </c>
      <c r="G363" s="8">
        <v>45231</v>
      </c>
      <c r="H363" s="10" t="s">
        <v>632</v>
      </c>
      <c r="I363" s="28" t="s">
        <v>42</v>
      </c>
      <c r="J363" s="28" t="s">
        <v>43</v>
      </c>
      <c r="K363" s="4" t="s">
        <v>44</v>
      </c>
      <c r="L363" s="5" t="s">
        <v>46</v>
      </c>
      <c r="M363" s="28">
        <v>3</v>
      </c>
      <c r="N363" s="16" t="s">
        <v>3268</v>
      </c>
      <c r="O363" s="16" t="s">
        <v>3269</v>
      </c>
      <c r="P363" s="15">
        <v>3</v>
      </c>
      <c r="Q363" s="15">
        <v>3</v>
      </c>
      <c r="R363" s="22">
        <v>1</v>
      </c>
      <c r="S363" s="22">
        <v>1</v>
      </c>
      <c r="T363" s="16"/>
      <c r="U363" s="16" t="s">
        <v>3270</v>
      </c>
      <c r="V363" s="16" t="s">
        <v>50</v>
      </c>
      <c r="W363" s="4"/>
      <c r="X363" s="374"/>
      <c r="AA363" s="308" t="b">
        <f t="shared" si="5"/>
        <v>0</v>
      </c>
    </row>
    <row r="364" s="352" customFormat="1" ht="12.75" hidden="1" spans="1:27">
      <c r="A364" s="4">
        <v>362</v>
      </c>
      <c r="B364" s="4" t="s">
        <v>34</v>
      </c>
      <c r="C364" s="29" t="s">
        <v>228</v>
      </c>
      <c r="D364" s="7" t="s">
        <v>3271</v>
      </c>
      <c r="E364" s="6" t="s">
        <v>258</v>
      </c>
      <c r="F364" s="7" t="s">
        <v>2958</v>
      </c>
      <c r="G364" s="8">
        <v>44985</v>
      </c>
      <c r="H364" s="9" t="s">
        <v>2299</v>
      </c>
      <c r="I364" s="28" t="s">
        <v>42</v>
      </c>
      <c r="J364" s="28" t="s">
        <v>43</v>
      </c>
      <c r="K364" s="4" t="s">
        <v>44</v>
      </c>
      <c r="L364" s="5" t="s">
        <v>46</v>
      </c>
      <c r="M364" s="28">
        <v>3</v>
      </c>
      <c r="N364" s="16" t="s">
        <v>3154</v>
      </c>
      <c r="O364" s="16" t="s">
        <v>3155</v>
      </c>
      <c r="P364" s="15">
        <v>3</v>
      </c>
      <c r="Q364" s="15">
        <v>3</v>
      </c>
      <c r="R364" s="22">
        <v>1</v>
      </c>
      <c r="S364" s="22">
        <v>1</v>
      </c>
      <c r="T364" s="16"/>
      <c r="U364" s="16" t="s">
        <v>3156</v>
      </c>
      <c r="V364" s="16" t="s">
        <v>50</v>
      </c>
      <c r="W364" s="4" t="s">
        <v>1454</v>
      </c>
      <c r="X364" s="232"/>
      <c r="Y364" s="24" t="s">
        <v>3021</v>
      </c>
      <c r="AA364" s="308" t="b">
        <f t="shared" si="5"/>
        <v>0</v>
      </c>
    </row>
    <row r="365" s="352" customFormat="1" ht="12.75" hidden="1" spans="1:27">
      <c r="A365" s="4">
        <v>363</v>
      </c>
      <c r="B365" s="4" t="s">
        <v>34</v>
      </c>
      <c r="C365" s="29" t="s">
        <v>228</v>
      </c>
      <c r="D365" s="7" t="s">
        <v>3271</v>
      </c>
      <c r="E365" s="6" t="s">
        <v>258</v>
      </c>
      <c r="F365" s="7" t="s">
        <v>2958</v>
      </c>
      <c r="G365" s="8">
        <v>45046</v>
      </c>
      <c r="H365" s="10" t="s">
        <v>231</v>
      </c>
      <c r="I365" s="28" t="s">
        <v>42</v>
      </c>
      <c r="J365" s="28" t="s">
        <v>43</v>
      </c>
      <c r="K365" s="4" t="s">
        <v>44</v>
      </c>
      <c r="L365" s="5" t="s">
        <v>46</v>
      </c>
      <c r="M365" s="28">
        <v>3</v>
      </c>
      <c r="N365" s="16" t="s">
        <v>3272</v>
      </c>
      <c r="O365" s="16" t="s">
        <v>3273</v>
      </c>
      <c r="P365" s="15">
        <v>3</v>
      </c>
      <c r="Q365" s="15">
        <v>3</v>
      </c>
      <c r="R365" s="22">
        <v>1</v>
      </c>
      <c r="S365" s="22">
        <v>1</v>
      </c>
      <c r="T365" s="16"/>
      <c r="U365" s="16" t="s">
        <v>3274</v>
      </c>
      <c r="V365" s="16" t="s">
        <v>50</v>
      </c>
      <c r="W365" s="4"/>
      <c r="X365" s="374"/>
      <c r="AA365" s="308" t="b">
        <f t="shared" si="5"/>
        <v>0</v>
      </c>
    </row>
    <row r="366" s="352" customFormat="1" ht="12.75" hidden="1" spans="1:27">
      <c r="A366" s="4">
        <v>364</v>
      </c>
      <c r="B366" s="4" t="s">
        <v>34</v>
      </c>
      <c r="C366" s="29" t="s">
        <v>228</v>
      </c>
      <c r="D366" s="7" t="s">
        <v>3271</v>
      </c>
      <c r="E366" s="6" t="s">
        <v>258</v>
      </c>
      <c r="F366" s="7" t="s">
        <v>2958</v>
      </c>
      <c r="G366" s="8">
        <v>45107</v>
      </c>
      <c r="H366" s="10" t="s">
        <v>93</v>
      </c>
      <c r="I366" s="28" t="s">
        <v>42</v>
      </c>
      <c r="J366" s="28" t="s">
        <v>43</v>
      </c>
      <c r="K366" s="4" t="s">
        <v>44</v>
      </c>
      <c r="L366" s="5" t="s">
        <v>46</v>
      </c>
      <c r="M366" s="28">
        <v>3</v>
      </c>
      <c r="N366" s="16" t="s">
        <v>3275</v>
      </c>
      <c r="O366" s="16" t="s">
        <v>3276</v>
      </c>
      <c r="P366" s="15">
        <v>3</v>
      </c>
      <c r="Q366" s="15">
        <v>3</v>
      </c>
      <c r="R366" s="22">
        <v>1</v>
      </c>
      <c r="S366" s="22">
        <v>1</v>
      </c>
      <c r="T366" s="16"/>
      <c r="U366" s="16" t="s">
        <v>3277</v>
      </c>
      <c r="V366" s="16" t="s">
        <v>50</v>
      </c>
      <c r="W366" s="4"/>
      <c r="X366" s="374"/>
      <c r="AA366" s="308" t="b">
        <f t="shared" si="5"/>
        <v>0</v>
      </c>
    </row>
    <row r="367" s="352" customFormat="1" ht="12.75" hidden="1" spans="1:27">
      <c r="A367" s="4">
        <v>365</v>
      </c>
      <c r="B367" s="4" t="s">
        <v>34</v>
      </c>
      <c r="C367" s="29" t="s">
        <v>228</v>
      </c>
      <c r="D367" s="7" t="s">
        <v>3271</v>
      </c>
      <c r="E367" s="6" t="s">
        <v>258</v>
      </c>
      <c r="F367" s="7" t="s">
        <v>2958</v>
      </c>
      <c r="G367" s="8">
        <v>45169</v>
      </c>
      <c r="H367" s="9" t="s">
        <v>97</v>
      </c>
      <c r="I367" s="28" t="s">
        <v>42</v>
      </c>
      <c r="J367" s="28" t="s">
        <v>43</v>
      </c>
      <c r="K367" s="4" t="s">
        <v>44</v>
      </c>
      <c r="L367" s="5" t="s">
        <v>46</v>
      </c>
      <c r="M367" s="28">
        <v>3</v>
      </c>
      <c r="N367" s="16" t="s">
        <v>3278</v>
      </c>
      <c r="O367" s="16" t="s">
        <v>3279</v>
      </c>
      <c r="P367" s="15">
        <v>3</v>
      </c>
      <c r="Q367" s="15">
        <v>3</v>
      </c>
      <c r="R367" s="22">
        <v>1</v>
      </c>
      <c r="S367" s="22">
        <v>1</v>
      </c>
      <c r="T367" s="16"/>
      <c r="U367" s="16" t="s">
        <v>3280</v>
      </c>
      <c r="V367" s="16" t="s">
        <v>50</v>
      </c>
      <c r="W367" s="4"/>
      <c r="X367" s="373"/>
      <c r="AA367" s="308" t="b">
        <f t="shared" si="5"/>
        <v>0</v>
      </c>
    </row>
    <row r="368" s="352" customFormat="1" ht="12.75" hidden="1" spans="1:27">
      <c r="A368" s="4">
        <v>366</v>
      </c>
      <c r="B368" s="4" t="s">
        <v>34</v>
      </c>
      <c r="C368" s="29" t="s">
        <v>228</v>
      </c>
      <c r="D368" s="7" t="s">
        <v>3271</v>
      </c>
      <c r="E368" s="6" t="s">
        <v>258</v>
      </c>
      <c r="F368" s="7" t="s">
        <v>2958</v>
      </c>
      <c r="G368" s="8">
        <v>45230</v>
      </c>
      <c r="H368" s="10" t="s">
        <v>189</v>
      </c>
      <c r="I368" s="28" t="s">
        <v>42</v>
      </c>
      <c r="J368" s="28" t="s">
        <v>43</v>
      </c>
      <c r="K368" s="4" t="s">
        <v>44</v>
      </c>
      <c r="L368" s="5" t="s">
        <v>46</v>
      </c>
      <c r="M368" s="28">
        <v>3</v>
      </c>
      <c r="N368" s="16" t="s">
        <v>3281</v>
      </c>
      <c r="O368" s="16" t="s">
        <v>3282</v>
      </c>
      <c r="P368" s="15">
        <v>3</v>
      </c>
      <c r="Q368" s="15">
        <v>3</v>
      </c>
      <c r="R368" s="22">
        <v>1</v>
      </c>
      <c r="S368" s="22">
        <v>1</v>
      </c>
      <c r="T368" s="16"/>
      <c r="U368" s="16" t="s">
        <v>3283</v>
      </c>
      <c r="V368" s="16" t="s">
        <v>50</v>
      </c>
      <c r="W368" s="4"/>
      <c r="X368" s="374"/>
      <c r="AA368" s="308" t="b">
        <f t="shared" si="5"/>
        <v>0</v>
      </c>
    </row>
    <row r="369" s="352" customFormat="1" ht="12.75" spans="1:27">
      <c r="A369" s="4">
        <v>367</v>
      </c>
      <c r="B369" s="4" t="s">
        <v>34</v>
      </c>
      <c r="C369" s="29" t="s">
        <v>228</v>
      </c>
      <c r="D369" s="7" t="s">
        <v>3271</v>
      </c>
      <c r="E369" s="6" t="s">
        <v>258</v>
      </c>
      <c r="F369" s="7" t="s">
        <v>2958</v>
      </c>
      <c r="G369" s="8">
        <v>45291</v>
      </c>
      <c r="H369" s="10" t="s">
        <v>1741</v>
      </c>
      <c r="I369" s="28" t="s">
        <v>42</v>
      </c>
      <c r="J369" s="28" t="s">
        <v>43</v>
      </c>
      <c r="K369" s="4" t="s">
        <v>44</v>
      </c>
      <c r="L369" s="5" t="s">
        <v>46</v>
      </c>
      <c r="M369" s="28">
        <v>3</v>
      </c>
      <c r="N369" s="16" t="s">
        <v>3135</v>
      </c>
      <c r="O369" s="16" t="s">
        <v>3136</v>
      </c>
      <c r="P369" s="15">
        <v>3</v>
      </c>
      <c r="Q369" s="15">
        <v>3</v>
      </c>
      <c r="R369" s="22">
        <v>1</v>
      </c>
      <c r="S369" s="22">
        <v>1</v>
      </c>
      <c r="T369" s="16"/>
      <c r="U369" s="16" t="s">
        <v>3283</v>
      </c>
      <c r="V369" s="16" t="s">
        <v>50</v>
      </c>
      <c r="W369" s="4"/>
      <c r="X369" s="374"/>
      <c r="AA369" s="308" t="b">
        <f t="shared" si="5"/>
        <v>0</v>
      </c>
    </row>
    <row r="370" s="352" customFormat="1" ht="24" hidden="1" spans="1:27">
      <c r="A370" s="4">
        <v>368</v>
      </c>
      <c r="B370" s="4" t="s">
        <v>34</v>
      </c>
      <c r="C370" s="27" t="s">
        <v>228</v>
      </c>
      <c r="D370" s="7" t="s">
        <v>963</v>
      </c>
      <c r="E370" s="49" t="s">
        <v>2706</v>
      </c>
      <c r="F370" s="7" t="s">
        <v>2958</v>
      </c>
      <c r="G370" s="8">
        <v>45047</v>
      </c>
      <c r="H370" s="10" t="s">
        <v>304</v>
      </c>
      <c r="I370" s="27" t="s">
        <v>42</v>
      </c>
      <c r="J370" s="4" t="s">
        <v>43</v>
      </c>
      <c r="K370" s="58" t="s">
        <v>305</v>
      </c>
      <c r="L370" s="59" t="s">
        <v>307</v>
      </c>
      <c r="M370" s="26">
        <v>6</v>
      </c>
      <c r="N370" s="16" t="s">
        <v>3284</v>
      </c>
      <c r="O370" s="16" t="s">
        <v>3285</v>
      </c>
      <c r="P370" s="15">
        <v>6</v>
      </c>
      <c r="Q370" s="15">
        <v>6</v>
      </c>
      <c r="R370" s="22">
        <v>1</v>
      </c>
      <c r="S370" s="22">
        <v>1</v>
      </c>
      <c r="T370" s="16"/>
      <c r="U370" s="16" t="s">
        <v>3286</v>
      </c>
      <c r="V370" s="16" t="s">
        <v>50</v>
      </c>
      <c r="W370" s="4"/>
      <c r="X370" s="374"/>
      <c r="AA370" s="308" t="b">
        <f t="shared" si="5"/>
        <v>0</v>
      </c>
    </row>
    <row r="371" s="352" customFormat="1" ht="24" hidden="1" spans="1:27">
      <c r="A371" s="4">
        <v>369</v>
      </c>
      <c r="B371" s="4" t="s">
        <v>34</v>
      </c>
      <c r="C371" s="27" t="s">
        <v>228</v>
      </c>
      <c r="D371" s="7" t="s">
        <v>963</v>
      </c>
      <c r="E371" s="49" t="s">
        <v>2706</v>
      </c>
      <c r="F371" s="7" t="s">
        <v>2958</v>
      </c>
      <c r="G371" s="8">
        <v>45108</v>
      </c>
      <c r="H371" s="10" t="s">
        <v>165</v>
      </c>
      <c r="I371" s="27" t="s">
        <v>42</v>
      </c>
      <c r="J371" s="4" t="s">
        <v>43</v>
      </c>
      <c r="K371" s="58" t="s">
        <v>305</v>
      </c>
      <c r="L371" s="59" t="s">
        <v>307</v>
      </c>
      <c r="M371" s="26">
        <v>6</v>
      </c>
      <c r="N371" s="16" t="s">
        <v>3287</v>
      </c>
      <c r="O371" s="16" t="s">
        <v>3288</v>
      </c>
      <c r="P371" s="15">
        <v>6</v>
      </c>
      <c r="Q371" s="15">
        <v>6</v>
      </c>
      <c r="R371" s="22">
        <v>1</v>
      </c>
      <c r="S371" s="22">
        <v>1</v>
      </c>
      <c r="T371" s="16"/>
      <c r="U371" s="16" t="s">
        <v>3289</v>
      </c>
      <c r="V371" s="16" t="s">
        <v>50</v>
      </c>
      <c r="W371" s="4"/>
      <c r="X371" s="374"/>
      <c r="AA371" s="308" t="b">
        <f t="shared" si="5"/>
        <v>0</v>
      </c>
    </row>
    <row r="372" s="352" customFormat="1" ht="24" hidden="1" spans="1:27">
      <c r="A372" s="4">
        <v>370</v>
      </c>
      <c r="B372" s="4" t="s">
        <v>34</v>
      </c>
      <c r="C372" s="27" t="s">
        <v>228</v>
      </c>
      <c r="D372" s="7" t="s">
        <v>963</v>
      </c>
      <c r="E372" s="49" t="s">
        <v>2706</v>
      </c>
      <c r="F372" s="7" t="s">
        <v>2958</v>
      </c>
      <c r="G372" s="8">
        <v>45170</v>
      </c>
      <c r="H372" s="10" t="s">
        <v>54</v>
      </c>
      <c r="I372" s="27" t="s">
        <v>42</v>
      </c>
      <c r="J372" s="4" t="s">
        <v>43</v>
      </c>
      <c r="K372" s="58" t="s">
        <v>305</v>
      </c>
      <c r="L372" s="59" t="s">
        <v>307</v>
      </c>
      <c r="M372" s="26">
        <v>6</v>
      </c>
      <c r="N372" s="16" t="s">
        <v>3290</v>
      </c>
      <c r="O372" s="16" t="s">
        <v>3291</v>
      </c>
      <c r="P372" s="15">
        <v>6</v>
      </c>
      <c r="Q372" s="15">
        <v>6</v>
      </c>
      <c r="R372" s="22">
        <v>1</v>
      </c>
      <c r="S372" s="22">
        <v>1</v>
      </c>
      <c r="T372" s="16"/>
      <c r="U372" s="16" t="s">
        <v>3292</v>
      </c>
      <c r="V372" s="16" t="s">
        <v>50</v>
      </c>
      <c r="W372" s="4"/>
      <c r="X372" s="374"/>
      <c r="AA372" s="308" t="b">
        <f t="shared" si="5"/>
        <v>0</v>
      </c>
    </row>
    <row r="373" s="352" customFormat="1" ht="24" hidden="1" spans="1:27">
      <c r="A373" s="4">
        <v>371</v>
      </c>
      <c r="B373" s="4" t="s">
        <v>34</v>
      </c>
      <c r="C373" s="27" t="s">
        <v>228</v>
      </c>
      <c r="D373" s="7" t="s">
        <v>2841</v>
      </c>
      <c r="E373" s="49" t="s">
        <v>2706</v>
      </c>
      <c r="F373" s="7" t="s">
        <v>2958</v>
      </c>
      <c r="G373" s="8">
        <v>45047</v>
      </c>
      <c r="H373" s="10" t="s">
        <v>304</v>
      </c>
      <c r="I373" s="27" t="s">
        <v>42</v>
      </c>
      <c r="J373" s="4" t="s">
        <v>43</v>
      </c>
      <c r="K373" s="58" t="s">
        <v>305</v>
      </c>
      <c r="L373" s="59" t="s">
        <v>307</v>
      </c>
      <c r="M373" s="26">
        <v>6</v>
      </c>
      <c r="N373" s="16" t="s">
        <v>3284</v>
      </c>
      <c r="O373" s="16" t="s">
        <v>3285</v>
      </c>
      <c r="P373" s="15">
        <v>6</v>
      </c>
      <c r="Q373" s="15">
        <v>6</v>
      </c>
      <c r="R373" s="22">
        <v>1</v>
      </c>
      <c r="S373" s="22">
        <v>1</v>
      </c>
      <c r="T373" s="16"/>
      <c r="U373" s="16" t="s">
        <v>3286</v>
      </c>
      <c r="V373" s="16" t="s">
        <v>50</v>
      </c>
      <c r="W373" s="4"/>
      <c r="X373" s="373"/>
      <c r="AA373" s="308" t="b">
        <f t="shared" si="5"/>
        <v>0</v>
      </c>
    </row>
    <row r="374" s="352" customFormat="1" ht="24" hidden="1" spans="1:27">
      <c r="A374" s="4">
        <v>372</v>
      </c>
      <c r="B374" s="4" t="s">
        <v>34</v>
      </c>
      <c r="C374" s="27" t="s">
        <v>228</v>
      </c>
      <c r="D374" s="7" t="s">
        <v>2841</v>
      </c>
      <c r="E374" s="49" t="s">
        <v>2706</v>
      </c>
      <c r="F374" s="7" t="s">
        <v>2958</v>
      </c>
      <c r="G374" s="8">
        <v>45108</v>
      </c>
      <c r="H374" s="10" t="s">
        <v>165</v>
      </c>
      <c r="I374" s="27" t="s">
        <v>42</v>
      </c>
      <c r="J374" s="4" t="s">
        <v>43</v>
      </c>
      <c r="K374" s="58" t="s">
        <v>305</v>
      </c>
      <c r="L374" s="59" t="s">
        <v>307</v>
      </c>
      <c r="M374" s="26">
        <v>6</v>
      </c>
      <c r="N374" s="16" t="s">
        <v>3293</v>
      </c>
      <c r="O374" s="16" t="s">
        <v>3294</v>
      </c>
      <c r="P374" s="15">
        <v>6</v>
      </c>
      <c r="Q374" s="15">
        <v>6</v>
      </c>
      <c r="R374" s="22">
        <v>1</v>
      </c>
      <c r="S374" s="22">
        <v>1</v>
      </c>
      <c r="T374" s="16"/>
      <c r="U374" s="16" t="s">
        <v>3295</v>
      </c>
      <c r="V374" s="16" t="s">
        <v>50</v>
      </c>
      <c r="W374" s="4"/>
      <c r="X374" s="374"/>
      <c r="AA374" s="308" t="b">
        <f t="shared" si="5"/>
        <v>0</v>
      </c>
    </row>
    <row r="375" s="352" customFormat="1" ht="24" hidden="1" spans="1:27">
      <c r="A375" s="4">
        <v>373</v>
      </c>
      <c r="B375" s="4" t="s">
        <v>34</v>
      </c>
      <c r="C375" s="27" t="s">
        <v>228</v>
      </c>
      <c r="D375" s="7" t="s">
        <v>2841</v>
      </c>
      <c r="E375" s="49" t="s">
        <v>2706</v>
      </c>
      <c r="F375" s="7" t="s">
        <v>2958</v>
      </c>
      <c r="G375" s="8">
        <v>45170</v>
      </c>
      <c r="H375" s="10" t="s">
        <v>54</v>
      </c>
      <c r="I375" s="27" t="s">
        <v>42</v>
      </c>
      <c r="J375" s="4" t="s">
        <v>43</v>
      </c>
      <c r="K375" s="58" t="s">
        <v>305</v>
      </c>
      <c r="L375" s="59" t="s">
        <v>307</v>
      </c>
      <c r="M375" s="26">
        <v>6</v>
      </c>
      <c r="N375" s="16" t="s">
        <v>3290</v>
      </c>
      <c r="O375" s="16" t="s">
        <v>3291</v>
      </c>
      <c r="P375" s="15">
        <v>6</v>
      </c>
      <c r="Q375" s="15">
        <v>6</v>
      </c>
      <c r="R375" s="22">
        <v>1</v>
      </c>
      <c r="S375" s="22">
        <v>1</v>
      </c>
      <c r="T375" s="16"/>
      <c r="U375" s="16" t="s">
        <v>3292</v>
      </c>
      <c r="V375" s="16" t="s">
        <v>50</v>
      </c>
      <c r="W375" s="4"/>
      <c r="X375" s="373"/>
      <c r="AA375" s="308" t="b">
        <f t="shared" si="5"/>
        <v>0</v>
      </c>
    </row>
    <row r="376" s="352" customFormat="1" ht="24" hidden="1" spans="1:27">
      <c r="A376" s="4">
        <v>374</v>
      </c>
      <c r="B376" s="4" t="s">
        <v>34</v>
      </c>
      <c r="C376" s="27" t="s">
        <v>228</v>
      </c>
      <c r="D376" s="7" t="s">
        <v>2842</v>
      </c>
      <c r="E376" s="49" t="s">
        <v>2706</v>
      </c>
      <c r="F376" s="7" t="s">
        <v>2958</v>
      </c>
      <c r="G376" s="8">
        <v>45047</v>
      </c>
      <c r="H376" s="10" t="s">
        <v>304</v>
      </c>
      <c r="I376" s="27" t="s">
        <v>42</v>
      </c>
      <c r="J376" s="4" t="s">
        <v>43</v>
      </c>
      <c r="K376" s="58" t="s">
        <v>305</v>
      </c>
      <c r="L376" s="59" t="s">
        <v>307</v>
      </c>
      <c r="M376" s="26">
        <v>6</v>
      </c>
      <c r="N376" s="16" t="s">
        <v>3284</v>
      </c>
      <c r="O376" s="16" t="s">
        <v>3285</v>
      </c>
      <c r="P376" s="15">
        <v>6</v>
      </c>
      <c r="Q376" s="15">
        <v>6</v>
      </c>
      <c r="R376" s="22">
        <v>1</v>
      </c>
      <c r="S376" s="22">
        <v>1</v>
      </c>
      <c r="T376" s="16"/>
      <c r="U376" s="16" t="s">
        <v>3286</v>
      </c>
      <c r="V376" s="16" t="s">
        <v>50</v>
      </c>
      <c r="W376" s="4"/>
      <c r="X376" s="374"/>
      <c r="AA376" s="308" t="b">
        <f t="shared" si="5"/>
        <v>0</v>
      </c>
    </row>
    <row r="377" s="352" customFormat="1" ht="24" hidden="1" spans="1:27">
      <c r="A377" s="4">
        <v>375</v>
      </c>
      <c r="B377" s="4" t="s">
        <v>34</v>
      </c>
      <c r="C377" s="27" t="s">
        <v>228</v>
      </c>
      <c r="D377" s="7" t="s">
        <v>2842</v>
      </c>
      <c r="E377" s="49" t="s">
        <v>2706</v>
      </c>
      <c r="F377" s="7" t="s">
        <v>2958</v>
      </c>
      <c r="G377" s="8">
        <v>45108</v>
      </c>
      <c r="H377" s="10" t="s">
        <v>165</v>
      </c>
      <c r="I377" s="27" t="s">
        <v>42</v>
      </c>
      <c r="J377" s="4" t="s">
        <v>43</v>
      </c>
      <c r="K377" s="58" t="s">
        <v>305</v>
      </c>
      <c r="L377" s="59" t="s">
        <v>307</v>
      </c>
      <c r="M377" s="26">
        <v>6</v>
      </c>
      <c r="N377" s="16" t="s">
        <v>3293</v>
      </c>
      <c r="O377" s="16" t="s">
        <v>3294</v>
      </c>
      <c r="P377" s="15">
        <v>6</v>
      </c>
      <c r="Q377" s="15">
        <v>6</v>
      </c>
      <c r="R377" s="22">
        <v>1</v>
      </c>
      <c r="S377" s="22">
        <v>1</v>
      </c>
      <c r="T377" s="16"/>
      <c r="U377" s="16" t="s">
        <v>3295</v>
      </c>
      <c r="V377" s="16" t="s">
        <v>50</v>
      </c>
      <c r="W377" s="4"/>
      <c r="X377" s="373"/>
      <c r="AA377" s="308" t="b">
        <f t="shared" si="5"/>
        <v>0</v>
      </c>
    </row>
    <row r="378" s="352" customFormat="1" ht="24" hidden="1" spans="1:27">
      <c r="A378" s="4">
        <v>376</v>
      </c>
      <c r="B378" s="4" t="s">
        <v>34</v>
      </c>
      <c r="C378" s="27" t="s">
        <v>228</v>
      </c>
      <c r="D378" s="7" t="s">
        <v>2842</v>
      </c>
      <c r="E378" s="49" t="s">
        <v>2706</v>
      </c>
      <c r="F378" s="7" t="s">
        <v>2958</v>
      </c>
      <c r="G378" s="8">
        <v>45170</v>
      </c>
      <c r="H378" s="10" t="s">
        <v>54</v>
      </c>
      <c r="I378" s="27" t="s">
        <v>42</v>
      </c>
      <c r="J378" s="4" t="s">
        <v>43</v>
      </c>
      <c r="K378" s="58" t="s">
        <v>305</v>
      </c>
      <c r="L378" s="59" t="s">
        <v>307</v>
      </c>
      <c r="M378" s="26">
        <v>6</v>
      </c>
      <c r="N378" s="16" t="s">
        <v>3290</v>
      </c>
      <c r="O378" s="16" t="s">
        <v>3291</v>
      </c>
      <c r="P378" s="15">
        <v>6</v>
      </c>
      <c r="Q378" s="15">
        <v>6</v>
      </c>
      <c r="R378" s="22">
        <v>1</v>
      </c>
      <c r="S378" s="22">
        <v>1</v>
      </c>
      <c r="T378" s="16"/>
      <c r="U378" s="16" t="s">
        <v>3292</v>
      </c>
      <c r="V378" s="16" t="s">
        <v>50</v>
      </c>
      <c r="W378" s="4"/>
      <c r="X378" s="374"/>
      <c r="AA378" s="308" t="b">
        <f t="shared" si="5"/>
        <v>0</v>
      </c>
    </row>
    <row r="379" s="352" customFormat="1" ht="12.75" hidden="1" spans="1:27">
      <c r="A379" s="4">
        <v>377</v>
      </c>
      <c r="B379" s="4" t="s">
        <v>34</v>
      </c>
      <c r="C379" s="56" t="s">
        <v>82</v>
      </c>
      <c r="D379" s="11" t="s">
        <v>3296</v>
      </c>
      <c r="E379" s="11" t="s">
        <v>108</v>
      </c>
      <c r="F379" s="7" t="s">
        <v>2958</v>
      </c>
      <c r="G379" s="8">
        <v>44986</v>
      </c>
      <c r="H379" s="10" t="s">
        <v>41</v>
      </c>
      <c r="I379" s="4" t="s">
        <v>42</v>
      </c>
      <c r="J379" s="4" t="s">
        <v>43</v>
      </c>
      <c r="K379" s="58" t="s">
        <v>305</v>
      </c>
      <c r="L379" s="59" t="s">
        <v>307</v>
      </c>
      <c r="M379" s="5">
        <v>6</v>
      </c>
      <c r="N379" s="16" t="s">
        <v>3297</v>
      </c>
      <c r="O379" s="16" t="s">
        <v>3298</v>
      </c>
      <c r="P379" s="15">
        <v>6</v>
      </c>
      <c r="Q379" s="15">
        <v>6</v>
      </c>
      <c r="R379" s="22">
        <v>1</v>
      </c>
      <c r="S379" s="22">
        <v>1</v>
      </c>
      <c r="T379" s="16"/>
      <c r="U379" s="16" t="s">
        <v>3299</v>
      </c>
      <c r="V379" s="16" t="s">
        <v>50</v>
      </c>
      <c r="W379" s="4" t="s">
        <v>1454</v>
      </c>
      <c r="X379" s="373"/>
      <c r="AA379" s="308" t="b">
        <f t="shared" si="5"/>
        <v>0</v>
      </c>
    </row>
    <row r="380" s="352" customFormat="1" ht="12.75" hidden="1" spans="1:27">
      <c r="A380" s="4">
        <v>378</v>
      </c>
      <c r="B380" s="4" t="s">
        <v>34</v>
      </c>
      <c r="C380" s="56" t="s">
        <v>82</v>
      </c>
      <c r="D380" s="11" t="s">
        <v>3296</v>
      </c>
      <c r="E380" s="11" t="s">
        <v>108</v>
      </c>
      <c r="F380" s="7" t="s">
        <v>2958</v>
      </c>
      <c r="G380" s="8">
        <v>45170</v>
      </c>
      <c r="H380" s="10" t="s">
        <v>54</v>
      </c>
      <c r="I380" s="4" t="s">
        <v>42</v>
      </c>
      <c r="J380" s="4" t="s">
        <v>43</v>
      </c>
      <c r="K380" s="58" t="s">
        <v>305</v>
      </c>
      <c r="L380" s="59" t="s">
        <v>307</v>
      </c>
      <c r="M380" s="5">
        <v>6</v>
      </c>
      <c r="N380" s="16" t="s">
        <v>3300</v>
      </c>
      <c r="O380" s="16" t="s">
        <v>3301</v>
      </c>
      <c r="P380" s="15">
        <v>6</v>
      </c>
      <c r="Q380" s="15">
        <v>6</v>
      </c>
      <c r="R380" s="22">
        <v>1</v>
      </c>
      <c r="S380" s="22">
        <v>1</v>
      </c>
      <c r="T380" s="16"/>
      <c r="U380" s="16" t="s">
        <v>3302</v>
      </c>
      <c r="V380" s="16" t="s">
        <v>50</v>
      </c>
      <c r="W380" s="4"/>
      <c r="X380" s="374"/>
      <c r="AA380" s="308" t="b">
        <f t="shared" si="5"/>
        <v>0</v>
      </c>
    </row>
    <row r="381" s="352" customFormat="1" ht="12.75" hidden="1" spans="1:27">
      <c r="A381" s="4">
        <v>379</v>
      </c>
      <c r="B381" s="4" t="s">
        <v>34</v>
      </c>
      <c r="C381" s="5" t="s">
        <v>228</v>
      </c>
      <c r="D381" s="26" t="s">
        <v>3303</v>
      </c>
      <c r="E381" s="26" t="s">
        <v>108</v>
      </c>
      <c r="F381" s="7" t="s">
        <v>2958</v>
      </c>
      <c r="G381" s="8">
        <v>44986</v>
      </c>
      <c r="H381" s="10" t="s">
        <v>41</v>
      </c>
      <c r="I381" s="4" t="s">
        <v>42</v>
      </c>
      <c r="J381" s="4" t="s">
        <v>43</v>
      </c>
      <c r="K381" s="58" t="s">
        <v>305</v>
      </c>
      <c r="L381" s="59" t="s">
        <v>307</v>
      </c>
      <c r="M381" s="5">
        <v>3</v>
      </c>
      <c r="N381" s="16" t="s">
        <v>3297</v>
      </c>
      <c r="O381" s="16" t="s">
        <v>3298</v>
      </c>
      <c r="P381" s="15">
        <v>3</v>
      </c>
      <c r="Q381" s="15">
        <v>3</v>
      </c>
      <c r="R381" s="22">
        <v>1</v>
      </c>
      <c r="S381" s="22">
        <v>1</v>
      </c>
      <c r="T381" s="16"/>
      <c r="U381" s="16" t="s">
        <v>3299</v>
      </c>
      <c r="V381" s="16" t="s">
        <v>50</v>
      </c>
      <c r="W381" s="4" t="s">
        <v>1454</v>
      </c>
      <c r="X381" s="374"/>
      <c r="AA381" s="308" t="b">
        <f t="shared" si="5"/>
        <v>0</v>
      </c>
    </row>
    <row r="382" s="352" customFormat="1" ht="12.75" hidden="1" spans="1:27">
      <c r="A382" s="4">
        <v>380</v>
      </c>
      <c r="B382" s="4" t="s">
        <v>34</v>
      </c>
      <c r="C382" s="5" t="s">
        <v>228</v>
      </c>
      <c r="D382" s="26" t="s">
        <v>3303</v>
      </c>
      <c r="E382" s="26" t="s">
        <v>108</v>
      </c>
      <c r="F382" s="7" t="s">
        <v>2958</v>
      </c>
      <c r="G382" s="8">
        <v>45170</v>
      </c>
      <c r="H382" s="10" t="s">
        <v>54</v>
      </c>
      <c r="I382" s="4" t="s">
        <v>42</v>
      </c>
      <c r="J382" s="4" t="s">
        <v>43</v>
      </c>
      <c r="K382" s="58" t="s">
        <v>305</v>
      </c>
      <c r="L382" s="59" t="s">
        <v>307</v>
      </c>
      <c r="M382" s="5">
        <v>3</v>
      </c>
      <c r="N382" s="16" t="s">
        <v>3304</v>
      </c>
      <c r="O382" s="16" t="s">
        <v>3305</v>
      </c>
      <c r="P382" s="15">
        <v>3</v>
      </c>
      <c r="Q382" s="15">
        <v>3</v>
      </c>
      <c r="R382" s="22">
        <v>1</v>
      </c>
      <c r="S382" s="22">
        <v>1</v>
      </c>
      <c r="T382" s="16"/>
      <c r="U382" s="16" t="s">
        <v>3306</v>
      </c>
      <c r="V382" s="16" t="s">
        <v>50</v>
      </c>
      <c r="W382" s="4"/>
      <c r="X382" s="374"/>
      <c r="AA382" s="308" t="b">
        <f t="shared" si="5"/>
        <v>0</v>
      </c>
    </row>
    <row r="383" s="352" customFormat="1" ht="12.75" hidden="1" spans="1:27">
      <c r="A383" s="4">
        <v>381</v>
      </c>
      <c r="B383" s="4" t="s">
        <v>34</v>
      </c>
      <c r="C383" s="5" t="s">
        <v>228</v>
      </c>
      <c r="D383" s="26" t="s">
        <v>3307</v>
      </c>
      <c r="E383" s="26" t="s">
        <v>108</v>
      </c>
      <c r="F383" s="7" t="s">
        <v>2958</v>
      </c>
      <c r="G383" s="8">
        <v>44986</v>
      </c>
      <c r="H383" s="10" t="s">
        <v>41</v>
      </c>
      <c r="I383" s="4" t="s">
        <v>42</v>
      </c>
      <c r="J383" s="4" t="s">
        <v>43</v>
      </c>
      <c r="K383" s="58" t="s">
        <v>305</v>
      </c>
      <c r="L383" s="59" t="s">
        <v>307</v>
      </c>
      <c r="M383" s="5">
        <v>3</v>
      </c>
      <c r="N383" s="16" t="s">
        <v>3297</v>
      </c>
      <c r="O383" s="16" t="s">
        <v>3298</v>
      </c>
      <c r="P383" s="15">
        <v>3</v>
      </c>
      <c r="Q383" s="15">
        <v>3</v>
      </c>
      <c r="R383" s="22">
        <v>1</v>
      </c>
      <c r="S383" s="22">
        <v>1</v>
      </c>
      <c r="T383" s="16"/>
      <c r="U383" s="16" t="s">
        <v>3299</v>
      </c>
      <c r="V383" s="16" t="s">
        <v>50</v>
      </c>
      <c r="W383" s="4" t="s">
        <v>1454</v>
      </c>
      <c r="X383" s="374"/>
      <c r="AA383" s="308" t="b">
        <f t="shared" si="5"/>
        <v>0</v>
      </c>
    </row>
    <row r="384" s="352" customFormat="1" ht="12.75" hidden="1" spans="1:27">
      <c r="A384" s="4">
        <v>382</v>
      </c>
      <c r="B384" s="4" t="s">
        <v>34</v>
      </c>
      <c r="C384" s="5" t="s">
        <v>228</v>
      </c>
      <c r="D384" s="26" t="s">
        <v>3307</v>
      </c>
      <c r="E384" s="26" t="s">
        <v>108</v>
      </c>
      <c r="F384" s="7" t="s">
        <v>2958</v>
      </c>
      <c r="G384" s="8">
        <v>45170</v>
      </c>
      <c r="H384" s="10" t="s">
        <v>54</v>
      </c>
      <c r="I384" s="4" t="s">
        <v>42</v>
      </c>
      <c r="J384" s="4" t="s">
        <v>43</v>
      </c>
      <c r="K384" s="58" t="s">
        <v>305</v>
      </c>
      <c r="L384" s="59" t="s">
        <v>307</v>
      </c>
      <c r="M384" s="5">
        <v>3</v>
      </c>
      <c r="N384" s="16" t="s">
        <v>3304</v>
      </c>
      <c r="O384" s="16" t="s">
        <v>3305</v>
      </c>
      <c r="P384" s="15">
        <v>3</v>
      </c>
      <c r="Q384" s="15">
        <v>3</v>
      </c>
      <c r="R384" s="22">
        <v>1</v>
      </c>
      <c r="S384" s="22">
        <v>1</v>
      </c>
      <c r="T384" s="16"/>
      <c r="U384" s="16" t="s">
        <v>3306</v>
      </c>
      <c r="V384" s="16" t="s">
        <v>50</v>
      </c>
      <c r="W384" s="4"/>
      <c r="X384" s="374"/>
      <c r="AA384" s="308" t="b">
        <f t="shared" si="5"/>
        <v>0</v>
      </c>
    </row>
    <row r="385" s="352" customFormat="1" ht="12.75" hidden="1" spans="1:27">
      <c r="A385" s="4">
        <v>383</v>
      </c>
      <c r="B385" s="4" t="s">
        <v>34</v>
      </c>
      <c r="C385" s="5" t="s">
        <v>228</v>
      </c>
      <c r="D385" s="11" t="s">
        <v>469</v>
      </c>
      <c r="E385" s="11" t="s">
        <v>37</v>
      </c>
      <c r="F385" s="7" t="s">
        <v>2958</v>
      </c>
      <c r="G385" s="57">
        <v>44927</v>
      </c>
      <c r="H385" s="9" t="s">
        <v>2959</v>
      </c>
      <c r="I385" s="4" t="s">
        <v>42</v>
      </c>
      <c r="J385" s="4" t="s">
        <v>43</v>
      </c>
      <c r="K385" s="58" t="s">
        <v>305</v>
      </c>
      <c r="L385" s="59" t="s">
        <v>307</v>
      </c>
      <c r="M385" s="5">
        <v>3</v>
      </c>
      <c r="N385" s="16" t="s">
        <v>3308</v>
      </c>
      <c r="O385" s="16" t="s">
        <v>3309</v>
      </c>
      <c r="P385" s="15">
        <v>3</v>
      </c>
      <c r="Q385" s="15">
        <v>3</v>
      </c>
      <c r="R385" s="22">
        <v>1</v>
      </c>
      <c r="S385" s="22">
        <v>1</v>
      </c>
      <c r="T385" s="16"/>
      <c r="U385" s="16" t="s">
        <v>3310</v>
      </c>
      <c r="V385" s="16" t="s">
        <v>50</v>
      </c>
      <c r="W385" s="4" t="s">
        <v>1454</v>
      </c>
      <c r="X385" s="232"/>
      <c r="Y385" s="24" t="s">
        <v>3021</v>
      </c>
      <c r="AA385" s="308" t="b">
        <f t="shared" si="5"/>
        <v>0</v>
      </c>
    </row>
    <row r="386" s="352" customFormat="1" ht="12.75" hidden="1" spans="1:27">
      <c r="A386" s="4">
        <v>384</v>
      </c>
      <c r="B386" s="4" t="s">
        <v>34</v>
      </c>
      <c r="C386" s="5" t="s">
        <v>228</v>
      </c>
      <c r="D386" s="11" t="s">
        <v>469</v>
      </c>
      <c r="E386" s="11" t="s">
        <v>37</v>
      </c>
      <c r="F386" s="7" t="s">
        <v>2958</v>
      </c>
      <c r="G386" s="8">
        <v>44986</v>
      </c>
      <c r="H386" s="10" t="s">
        <v>41</v>
      </c>
      <c r="I386" s="4" t="s">
        <v>42</v>
      </c>
      <c r="J386" s="4" t="s">
        <v>43</v>
      </c>
      <c r="K386" s="58" t="s">
        <v>305</v>
      </c>
      <c r="L386" s="59" t="s">
        <v>307</v>
      </c>
      <c r="M386" s="5">
        <v>3</v>
      </c>
      <c r="N386" s="16" t="s">
        <v>3311</v>
      </c>
      <c r="O386" s="16" t="s">
        <v>3312</v>
      </c>
      <c r="P386" s="15">
        <v>3</v>
      </c>
      <c r="Q386" s="15">
        <v>3</v>
      </c>
      <c r="R386" s="22">
        <v>1</v>
      </c>
      <c r="S386" s="22">
        <v>1</v>
      </c>
      <c r="T386" s="16"/>
      <c r="U386" s="16" t="s">
        <v>3313</v>
      </c>
      <c r="V386" s="16" t="s">
        <v>50</v>
      </c>
      <c r="W386" s="4" t="s">
        <v>1454</v>
      </c>
      <c r="X386" s="374"/>
      <c r="AA386" s="308" t="b">
        <f t="shared" si="5"/>
        <v>0</v>
      </c>
    </row>
    <row r="387" s="352" customFormat="1" ht="12.75" hidden="1" spans="1:27">
      <c r="A387" s="4">
        <v>385</v>
      </c>
      <c r="B387" s="4" t="s">
        <v>34</v>
      </c>
      <c r="C387" s="5" t="s">
        <v>228</v>
      </c>
      <c r="D387" s="11" t="s">
        <v>469</v>
      </c>
      <c r="E387" s="11" t="s">
        <v>37</v>
      </c>
      <c r="F387" s="7" t="s">
        <v>2958</v>
      </c>
      <c r="G387" s="8">
        <v>45047</v>
      </c>
      <c r="H387" s="10" t="s">
        <v>304</v>
      </c>
      <c r="I387" s="4" t="s">
        <v>42</v>
      </c>
      <c r="J387" s="4" t="s">
        <v>43</v>
      </c>
      <c r="K387" s="58" t="s">
        <v>305</v>
      </c>
      <c r="L387" s="59" t="s">
        <v>307</v>
      </c>
      <c r="M387" s="5">
        <v>3</v>
      </c>
      <c r="N387" s="16" t="s">
        <v>3314</v>
      </c>
      <c r="O387" s="16" t="s">
        <v>3315</v>
      </c>
      <c r="P387" s="15">
        <v>3</v>
      </c>
      <c r="Q387" s="15">
        <v>3</v>
      </c>
      <c r="R387" s="22">
        <v>1</v>
      </c>
      <c r="S387" s="22">
        <v>1</v>
      </c>
      <c r="T387" s="16"/>
      <c r="U387" s="16" t="s">
        <v>3316</v>
      </c>
      <c r="V387" s="16" t="s">
        <v>50</v>
      </c>
      <c r="W387" s="4"/>
      <c r="X387" s="374"/>
      <c r="AA387" s="308" t="b">
        <f t="shared" ref="AA387:AA450" si="6">IF(H387="2023年01月","2023年01月31日",IF(H387="2023年02月","2023年02月28日",IF(H387="2023年3月","2023年3月31日",IF(H387="2023年4月","2023年4月30日",IF(H387="2023年5月","2023年5月31日",IF(H387="2023年6月","2023年6月30日",IF(H387="2023年7月","2023年7月31日",IF(H387="2023年8月","2023年8月31日",IF(H387="2023年9月","2023年9月30日",IF(H387="2023年10月","2023年10月31日",IF(H387="2023年11月","2023年11月30日",IF(H387="2023年12月","2023年12月31日"))))))))))))</f>
        <v>0</v>
      </c>
    </row>
    <row r="388" s="352" customFormat="1" ht="12.75" hidden="1" spans="1:27">
      <c r="A388" s="4">
        <v>386</v>
      </c>
      <c r="B388" s="4" t="s">
        <v>34</v>
      </c>
      <c r="C388" s="5" t="s">
        <v>228</v>
      </c>
      <c r="D388" s="11" t="s">
        <v>469</v>
      </c>
      <c r="E388" s="11" t="s">
        <v>37</v>
      </c>
      <c r="F388" s="7" t="s">
        <v>2958</v>
      </c>
      <c r="G388" s="8">
        <v>45108</v>
      </c>
      <c r="H388" s="10" t="s">
        <v>165</v>
      </c>
      <c r="I388" s="4" t="s">
        <v>42</v>
      </c>
      <c r="J388" s="4" t="s">
        <v>43</v>
      </c>
      <c r="K388" s="58" t="s">
        <v>305</v>
      </c>
      <c r="L388" s="59" t="s">
        <v>307</v>
      </c>
      <c r="M388" s="5">
        <v>3</v>
      </c>
      <c r="N388" s="16" t="s">
        <v>3317</v>
      </c>
      <c r="O388" s="16" t="s">
        <v>3318</v>
      </c>
      <c r="P388" s="15">
        <v>3</v>
      </c>
      <c r="Q388" s="15">
        <v>3</v>
      </c>
      <c r="R388" s="22">
        <v>1</v>
      </c>
      <c r="S388" s="22">
        <v>1</v>
      </c>
      <c r="T388" s="16" t="s">
        <v>3319</v>
      </c>
      <c r="U388" s="16" t="s">
        <v>3320</v>
      </c>
      <c r="V388" s="16" t="s">
        <v>50</v>
      </c>
      <c r="W388" s="4"/>
      <c r="X388" s="373"/>
      <c r="AA388" s="308" t="b">
        <f t="shared" si="6"/>
        <v>0</v>
      </c>
    </row>
    <row r="389" s="352" customFormat="1" ht="12.75" hidden="1" spans="1:27">
      <c r="A389" s="4">
        <v>387</v>
      </c>
      <c r="B389" s="4" t="s">
        <v>34</v>
      </c>
      <c r="C389" s="5" t="s">
        <v>228</v>
      </c>
      <c r="D389" s="11" t="s">
        <v>469</v>
      </c>
      <c r="E389" s="11" t="s">
        <v>37</v>
      </c>
      <c r="F389" s="7" t="s">
        <v>2958</v>
      </c>
      <c r="G389" s="8">
        <v>45170</v>
      </c>
      <c r="H389" s="10" t="s">
        <v>54</v>
      </c>
      <c r="I389" s="4" t="s">
        <v>42</v>
      </c>
      <c r="J389" s="4" t="s">
        <v>43</v>
      </c>
      <c r="K389" s="58" t="s">
        <v>305</v>
      </c>
      <c r="L389" s="59" t="s">
        <v>307</v>
      </c>
      <c r="M389" s="5">
        <v>3</v>
      </c>
      <c r="N389" s="16" t="s">
        <v>3321</v>
      </c>
      <c r="O389" s="16" t="s">
        <v>3322</v>
      </c>
      <c r="P389" s="15">
        <v>3</v>
      </c>
      <c r="Q389" s="15">
        <v>3</v>
      </c>
      <c r="R389" s="22">
        <v>1</v>
      </c>
      <c r="S389" s="22">
        <v>1</v>
      </c>
      <c r="T389" s="16"/>
      <c r="U389" s="16" t="s">
        <v>3323</v>
      </c>
      <c r="V389" s="16" t="s">
        <v>50</v>
      </c>
      <c r="W389" s="4"/>
      <c r="X389" s="374"/>
      <c r="AA389" s="308" t="b">
        <f t="shared" si="6"/>
        <v>0</v>
      </c>
    </row>
    <row r="390" s="352" customFormat="1" ht="12.75" spans="1:27">
      <c r="A390" s="4">
        <v>388</v>
      </c>
      <c r="B390" s="4" t="s">
        <v>34</v>
      </c>
      <c r="C390" s="5" t="s">
        <v>228</v>
      </c>
      <c r="D390" s="11" t="s">
        <v>469</v>
      </c>
      <c r="E390" s="11" t="s">
        <v>37</v>
      </c>
      <c r="F390" s="7" t="s">
        <v>2958</v>
      </c>
      <c r="G390" s="8">
        <v>45231</v>
      </c>
      <c r="H390" s="10" t="s">
        <v>632</v>
      </c>
      <c r="I390" s="4" t="s">
        <v>42</v>
      </c>
      <c r="J390" s="4" t="s">
        <v>43</v>
      </c>
      <c r="K390" s="58" t="s">
        <v>305</v>
      </c>
      <c r="L390" s="59" t="s">
        <v>307</v>
      </c>
      <c r="M390" s="5">
        <v>3</v>
      </c>
      <c r="N390" s="16" t="s">
        <v>3324</v>
      </c>
      <c r="O390" s="16" t="s">
        <v>3325</v>
      </c>
      <c r="P390" s="15">
        <v>3</v>
      </c>
      <c r="Q390" s="15">
        <v>3</v>
      </c>
      <c r="R390" s="22">
        <v>1</v>
      </c>
      <c r="S390" s="22">
        <v>1</v>
      </c>
      <c r="T390" s="16"/>
      <c r="U390" s="16" t="s">
        <v>3326</v>
      </c>
      <c r="V390" s="16" t="s">
        <v>50</v>
      </c>
      <c r="W390" s="4"/>
      <c r="X390" s="374"/>
      <c r="AA390" s="308" t="b">
        <f t="shared" si="6"/>
        <v>0</v>
      </c>
    </row>
    <row r="391" s="352" customFormat="1" ht="24" hidden="1" spans="1:27">
      <c r="A391" s="4">
        <v>389</v>
      </c>
      <c r="B391" s="4" t="s">
        <v>34</v>
      </c>
      <c r="C391" s="5" t="s">
        <v>228</v>
      </c>
      <c r="D391" s="11" t="s">
        <v>3327</v>
      </c>
      <c r="E391" s="11" t="s">
        <v>37</v>
      </c>
      <c r="F391" s="7" t="s">
        <v>2958</v>
      </c>
      <c r="G391" s="57">
        <v>44927</v>
      </c>
      <c r="H391" s="9" t="s">
        <v>2959</v>
      </c>
      <c r="I391" s="4" t="s">
        <v>42</v>
      </c>
      <c r="J391" s="4" t="s">
        <v>43</v>
      </c>
      <c r="K391" s="58" t="s">
        <v>305</v>
      </c>
      <c r="L391" s="59" t="s">
        <v>307</v>
      </c>
      <c r="M391" s="5">
        <v>6</v>
      </c>
      <c r="N391" s="16" t="s">
        <v>3308</v>
      </c>
      <c r="O391" s="16" t="s">
        <v>3309</v>
      </c>
      <c r="P391" s="15">
        <v>6</v>
      </c>
      <c r="Q391" s="15">
        <v>6</v>
      </c>
      <c r="R391" s="22">
        <v>1</v>
      </c>
      <c r="S391" s="22">
        <v>1</v>
      </c>
      <c r="T391" s="16"/>
      <c r="U391" s="16" t="s">
        <v>3310</v>
      </c>
      <c r="V391" s="16" t="s">
        <v>50</v>
      </c>
      <c r="W391" s="4" t="s">
        <v>1454</v>
      </c>
      <c r="X391" s="232"/>
      <c r="Y391" s="24" t="s">
        <v>3021</v>
      </c>
      <c r="AA391" s="308" t="b">
        <f t="shared" si="6"/>
        <v>0</v>
      </c>
    </row>
    <row r="392" s="352" customFormat="1" ht="24" hidden="1" spans="1:27">
      <c r="A392" s="4">
        <v>390</v>
      </c>
      <c r="B392" s="4" t="s">
        <v>34</v>
      </c>
      <c r="C392" s="5" t="s">
        <v>228</v>
      </c>
      <c r="D392" s="11" t="s">
        <v>3327</v>
      </c>
      <c r="E392" s="11" t="s">
        <v>37</v>
      </c>
      <c r="F392" s="7" t="s">
        <v>2958</v>
      </c>
      <c r="G392" s="8">
        <v>44986</v>
      </c>
      <c r="H392" s="10" t="s">
        <v>41</v>
      </c>
      <c r="I392" s="4" t="s">
        <v>42</v>
      </c>
      <c r="J392" s="4" t="s">
        <v>43</v>
      </c>
      <c r="K392" s="58" t="s">
        <v>305</v>
      </c>
      <c r="L392" s="59" t="s">
        <v>307</v>
      </c>
      <c r="M392" s="5">
        <v>6</v>
      </c>
      <c r="N392" s="16" t="s">
        <v>3311</v>
      </c>
      <c r="O392" s="16" t="s">
        <v>3312</v>
      </c>
      <c r="P392" s="15">
        <v>6</v>
      </c>
      <c r="Q392" s="15">
        <v>6</v>
      </c>
      <c r="R392" s="22">
        <v>1</v>
      </c>
      <c r="S392" s="22">
        <v>1</v>
      </c>
      <c r="T392" s="16"/>
      <c r="U392" s="16" t="s">
        <v>3313</v>
      </c>
      <c r="V392" s="16" t="s">
        <v>50</v>
      </c>
      <c r="W392" s="4" t="s">
        <v>1454</v>
      </c>
      <c r="X392" s="374"/>
      <c r="AA392" s="308" t="b">
        <f t="shared" si="6"/>
        <v>0</v>
      </c>
    </row>
    <row r="393" s="352" customFormat="1" ht="24" hidden="1" spans="1:27">
      <c r="A393" s="4">
        <v>391</v>
      </c>
      <c r="B393" s="4" t="s">
        <v>34</v>
      </c>
      <c r="C393" s="5" t="s">
        <v>228</v>
      </c>
      <c r="D393" s="11" t="s">
        <v>3327</v>
      </c>
      <c r="E393" s="11" t="s">
        <v>37</v>
      </c>
      <c r="F393" s="7" t="s">
        <v>2958</v>
      </c>
      <c r="G393" s="8">
        <v>45047</v>
      </c>
      <c r="H393" s="10" t="s">
        <v>304</v>
      </c>
      <c r="I393" s="4" t="s">
        <v>42</v>
      </c>
      <c r="J393" s="4" t="s">
        <v>43</v>
      </c>
      <c r="K393" s="58" t="s">
        <v>305</v>
      </c>
      <c r="L393" s="59" t="s">
        <v>307</v>
      </c>
      <c r="M393" s="5">
        <v>6</v>
      </c>
      <c r="N393" s="16" t="s">
        <v>3314</v>
      </c>
      <c r="O393" s="16" t="s">
        <v>3315</v>
      </c>
      <c r="P393" s="15">
        <v>6</v>
      </c>
      <c r="Q393" s="15">
        <v>6</v>
      </c>
      <c r="R393" s="22">
        <v>1</v>
      </c>
      <c r="S393" s="22">
        <v>1</v>
      </c>
      <c r="T393" s="16"/>
      <c r="U393" s="16" t="s">
        <v>3316</v>
      </c>
      <c r="V393" s="16" t="s">
        <v>50</v>
      </c>
      <c r="W393" s="4"/>
      <c r="X393" s="374"/>
      <c r="AA393" s="308" t="b">
        <f t="shared" si="6"/>
        <v>0</v>
      </c>
    </row>
    <row r="394" s="352" customFormat="1" ht="24" hidden="1" spans="1:27">
      <c r="A394" s="4">
        <v>392</v>
      </c>
      <c r="B394" s="4" t="s">
        <v>34</v>
      </c>
      <c r="C394" s="5" t="s">
        <v>228</v>
      </c>
      <c r="D394" s="11" t="s">
        <v>3327</v>
      </c>
      <c r="E394" s="11" t="s">
        <v>37</v>
      </c>
      <c r="F394" s="7" t="s">
        <v>2958</v>
      </c>
      <c r="G394" s="8">
        <v>45108</v>
      </c>
      <c r="H394" s="10" t="s">
        <v>165</v>
      </c>
      <c r="I394" s="4" t="s">
        <v>42</v>
      </c>
      <c r="J394" s="4" t="s">
        <v>43</v>
      </c>
      <c r="K394" s="58" t="s">
        <v>305</v>
      </c>
      <c r="L394" s="59" t="s">
        <v>307</v>
      </c>
      <c r="M394" s="5">
        <v>6</v>
      </c>
      <c r="N394" s="16" t="s">
        <v>3317</v>
      </c>
      <c r="O394" s="16" t="s">
        <v>3318</v>
      </c>
      <c r="P394" s="15">
        <v>6</v>
      </c>
      <c r="Q394" s="15">
        <v>6</v>
      </c>
      <c r="R394" s="22">
        <v>1</v>
      </c>
      <c r="S394" s="22">
        <v>1</v>
      </c>
      <c r="T394" s="16" t="s">
        <v>3319</v>
      </c>
      <c r="U394" s="16" t="s">
        <v>3320</v>
      </c>
      <c r="V394" s="16" t="s">
        <v>50</v>
      </c>
      <c r="W394" s="4"/>
      <c r="X394" s="373"/>
      <c r="AA394" s="308" t="b">
        <f t="shared" si="6"/>
        <v>0</v>
      </c>
    </row>
    <row r="395" s="352" customFormat="1" ht="24" hidden="1" spans="1:27">
      <c r="A395" s="4">
        <v>393</v>
      </c>
      <c r="B395" s="4" t="s">
        <v>34</v>
      </c>
      <c r="C395" s="5" t="s">
        <v>228</v>
      </c>
      <c r="D395" s="11" t="s">
        <v>3327</v>
      </c>
      <c r="E395" s="11" t="s">
        <v>37</v>
      </c>
      <c r="F395" s="7" t="s">
        <v>2958</v>
      </c>
      <c r="G395" s="8">
        <v>45170</v>
      </c>
      <c r="H395" s="10" t="s">
        <v>54</v>
      </c>
      <c r="I395" s="4" t="s">
        <v>42</v>
      </c>
      <c r="J395" s="4" t="s">
        <v>43</v>
      </c>
      <c r="K395" s="58" t="s">
        <v>305</v>
      </c>
      <c r="L395" s="59" t="s">
        <v>307</v>
      </c>
      <c r="M395" s="5">
        <v>6</v>
      </c>
      <c r="N395" s="16" t="s">
        <v>3321</v>
      </c>
      <c r="O395" s="16" t="s">
        <v>3322</v>
      </c>
      <c r="P395" s="15">
        <v>6</v>
      </c>
      <c r="Q395" s="15">
        <v>6</v>
      </c>
      <c r="R395" s="22">
        <v>1</v>
      </c>
      <c r="S395" s="22">
        <v>1</v>
      </c>
      <c r="T395" s="16"/>
      <c r="U395" s="16" t="s">
        <v>3323</v>
      </c>
      <c r="V395" s="16" t="s">
        <v>50</v>
      </c>
      <c r="W395" s="4"/>
      <c r="X395" s="374"/>
      <c r="AA395" s="308" t="b">
        <f t="shared" si="6"/>
        <v>0</v>
      </c>
    </row>
    <row r="396" s="352" customFormat="1" ht="24" spans="1:27">
      <c r="A396" s="4">
        <v>394</v>
      </c>
      <c r="B396" s="4" t="s">
        <v>34</v>
      </c>
      <c r="C396" s="5" t="s">
        <v>228</v>
      </c>
      <c r="D396" s="11" t="s">
        <v>3327</v>
      </c>
      <c r="E396" s="11" t="s">
        <v>37</v>
      </c>
      <c r="F396" s="7" t="s">
        <v>2958</v>
      </c>
      <c r="G396" s="8">
        <v>45231</v>
      </c>
      <c r="H396" s="10" t="s">
        <v>632</v>
      </c>
      <c r="I396" s="4" t="s">
        <v>42</v>
      </c>
      <c r="J396" s="4" t="s">
        <v>43</v>
      </c>
      <c r="K396" s="58" t="s">
        <v>305</v>
      </c>
      <c r="L396" s="59" t="s">
        <v>307</v>
      </c>
      <c r="M396" s="5">
        <v>6</v>
      </c>
      <c r="N396" s="16" t="s">
        <v>3324</v>
      </c>
      <c r="O396" s="16" t="s">
        <v>3325</v>
      </c>
      <c r="P396" s="15">
        <v>6</v>
      </c>
      <c r="Q396" s="15">
        <v>6</v>
      </c>
      <c r="R396" s="22">
        <v>1</v>
      </c>
      <c r="S396" s="22">
        <v>1</v>
      </c>
      <c r="T396" s="16"/>
      <c r="U396" s="16" t="s">
        <v>3326</v>
      </c>
      <c r="V396" s="16" t="s">
        <v>50</v>
      </c>
      <c r="W396" s="4"/>
      <c r="X396" s="374"/>
      <c r="AA396" s="308" t="b">
        <f t="shared" si="6"/>
        <v>0</v>
      </c>
    </row>
    <row r="397" s="352" customFormat="1" ht="12.75" hidden="1" spans="1:27">
      <c r="A397" s="4">
        <v>395</v>
      </c>
      <c r="B397" s="4" t="s">
        <v>34</v>
      </c>
      <c r="C397" s="5" t="s">
        <v>228</v>
      </c>
      <c r="D397" s="11" t="s">
        <v>482</v>
      </c>
      <c r="E397" s="11" t="s">
        <v>37</v>
      </c>
      <c r="F397" s="7" t="s">
        <v>2958</v>
      </c>
      <c r="G397" s="57">
        <v>44927</v>
      </c>
      <c r="H397" s="9" t="s">
        <v>2959</v>
      </c>
      <c r="I397" s="4" t="s">
        <v>42</v>
      </c>
      <c r="J397" s="4" t="s">
        <v>43</v>
      </c>
      <c r="K397" s="58" t="s">
        <v>305</v>
      </c>
      <c r="L397" s="59" t="s">
        <v>307</v>
      </c>
      <c r="M397" s="5">
        <v>3</v>
      </c>
      <c r="N397" s="16" t="s">
        <v>3308</v>
      </c>
      <c r="O397" s="16" t="s">
        <v>3309</v>
      </c>
      <c r="P397" s="15">
        <v>3</v>
      </c>
      <c r="Q397" s="15">
        <v>3</v>
      </c>
      <c r="R397" s="22">
        <v>1</v>
      </c>
      <c r="S397" s="22">
        <v>1</v>
      </c>
      <c r="T397" s="16"/>
      <c r="U397" s="16" t="s">
        <v>3310</v>
      </c>
      <c r="V397" s="16" t="s">
        <v>50</v>
      </c>
      <c r="W397" s="4" t="s">
        <v>1454</v>
      </c>
      <c r="X397" s="232"/>
      <c r="Y397" s="24" t="s">
        <v>3021</v>
      </c>
      <c r="AA397" s="308" t="b">
        <f t="shared" si="6"/>
        <v>0</v>
      </c>
    </row>
    <row r="398" s="352" customFormat="1" ht="12.75" hidden="1" spans="1:27">
      <c r="A398" s="4">
        <v>396</v>
      </c>
      <c r="B398" s="4" t="s">
        <v>34</v>
      </c>
      <c r="C398" s="5" t="s">
        <v>228</v>
      </c>
      <c r="D398" s="11" t="s">
        <v>482</v>
      </c>
      <c r="E398" s="11" t="s">
        <v>37</v>
      </c>
      <c r="F398" s="7" t="s">
        <v>2958</v>
      </c>
      <c r="G398" s="8">
        <v>44986</v>
      </c>
      <c r="H398" s="10" t="s">
        <v>41</v>
      </c>
      <c r="I398" s="4" t="s">
        <v>42</v>
      </c>
      <c r="J398" s="4" t="s">
        <v>43</v>
      </c>
      <c r="K398" s="58" t="s">
        <v>305</v>
      </c>
      <c r="L398" s="59" t="s">
        <v>307</v>
      </c>
      <c r="M398" s="5">
        <v>3</v>
      </c>
      <c r="N398" s="16" t="s">
        <v>3311</v>
      </c>
      <c r="O398" s="16" t="s">
        <v>3312</v>
      </c>
      <c r="P398" s="15">
        <v>3</v>
      </c>
      <c r="Q398" s="15">
        <v>3</v>
      </c>
      <c r="R398" s="22">
        <v>1</v>
      </c>
      <c r="S398" s="22">
        <v>1</v>
      </c>
      <c r="T398" s="16"/>
      <c r="U398" s="16" t="s">
        <v>3313</v>
      </c>
      <c r="V398" s="16" t="s">
        <v>50</v>
      </c>
      <c r="W398" s="4" t="s">
        <v>1454</v>
      </c>
      <c r="X398" s="374"/>
      <c r="AA398" s="308" t="b">
        <f t="shared" si="6"/>
        <v>0</v>
      </c>
    </row>
    <row r="399" s="352" customFormat="1" ht="12.75" hidden="1" spans="1:27">
      <c r="A399" s="4">
        <v>397</v>
      </c>
      <c r="B399" s="4" t="s">
        <v>34</v>
      </c>
      <c r="C399" s="5" t="s">
        <v>228</v>
      </c>
      <c r="D399" s="11" t="s">
        <v>482</v>
      </c>
      <c r="E399" s="11" t="s">
        <v>37</v>
      </c>
      <c r="F399" s="7" t="s">
        <v>2958</v>
      </c>
      <c r="G399" s="8">
        <v>45047</v>
      </c>
      <c r="H399" s="10" t="s">
        <v>304</v>
      </c>
      <c r="I399" s="4" t="s">
        <v>42</v>
      </c>
      <c r="J399" s="4" t="s">
        <v>43</v>
      </c>
      <c r="K399" s="58" t="s">
        <v>305</v>
      </c>
      <c r="L399" s="59" t="s">
        <v>307</v>
      </c>
      <c r="M399" s="5">
        <v>3</v>
      </c>
      <c r="N399" s="16" t="s">
        <v>3314</v>
      </c>
      <c r="O399" s="16" t="s">
        <v>3315</v>
      </c>
      <c r="P399" s="15">
        <v>3</v>
      </c>
      <c r="Q399" s="15">
        <v>3</v>
      </c>
      <c r="R399" s="22">
        <v>1</v>
      </c>
      <c r="S399" s="22">
        <v>1</v>
      </c>
      <c r="T399" s="16"/>
      <c r="U399" s="16" t="s">
        <v>3316</v>
      </c>
      <c r="V399" s="16" t="s">
        <v>50</v>
      </c>
      <c r="W399" s="4"/>
      <c r="X399" s="374"/>
      <c r="AA399" s="308" t="b">
        <f t="shared" si="6"/>
        <v>0</v>
      </c>
    </row>
    <row r="400" s="352" customFormat="1" ht="12.75" hidden="1" spans="1:27">
      <c r="A400" s="4">
        <v>398</v>
      </c>
      <c r="B400" s="4" t="s">
        <v>34</v>
      </c>
      <c r="C400" s="5" t="s">
        <v>228</v>
      </c>
      <c r="D400" s="11" t="s">
        <v>482</v>
      </c>
      <c r="E400" s="11" t="s">
        <v>37</v>
      </c>
      <c r="F400" s="7" t="s">
        <v>2958</v>
      </c>
      <c r="G400" s="8">
        <v>45108</v>
      </c>
      <c r="H400" s="10" t="s">
        <v>165</v>
      </c>
      <c r="I400" s="4" t="s">
        <v>42</v>
      </c>
      <c r="J400" s="4" t="s">
        <v>43</v>
      </c>
      <c r="K400" s="58" t="s">
        <v>305</v>
      </c>
      <c r="L400" s="59" t="s">
        <v>307</v>
      </c>
      <c r="M400" s="5">
        <v>3</v>
      </c>
      <c r="N400" s="16" t="s">
        <v>3317</v>
      </c>
      <c r="O400" s="16" t="s">
        <v>3318</v>
      </c>
      <c r="P400" s="15">
        <v>3</v>
      </c>
      <c r="Q400" s="15">
        <v>3</v>
      </c>
      <c r="R400" s="22">
        <v>1</v>
      </c>
      <c r="S400" s="22">
        <v>1</v>
      </c>
      <c r="T400" s="16" t="s">
        <v>3319</v>
      </c>
      <c r="U400" s="16" t="s">
        <v>3320</v>
      </c>
      <c r="V400" s="16" t="s">
        <v>50</v>
      </c>
      <c r="W400" s="4"/>
      <c r="X400" s="374"/>
      <c r="AA400" s="308" t="b">
        <f t="shared" si="6"/>
        <v>0</v>
      </c>
    </row>
    <row r="401" s="352" customFormat="1" ht="12.75" hidden="1" spans="1:27">
      <c r="A401" s="4">
        <v>399</v>
      </c>
      <c r="B401" s="4" t="s">
        <v>34</v>
      </c>
      <c r="C401" s="5" t="s">
        <v>228</v>
      </c>
      <c r="D401" s="11" t="s">
        <v>482</v>
      </c>
      <c r="E401" s="11" t="s">
        <v>37</v>
      </c>
      <c r="F401" s="7" t="s">
        <v>2958</v>
      </c>
      <c r="G401" s="8">
        <v>45170</v>
      </c>
      <c r="H401" s="10" t="s">
        <v>54</v>
      </c>
      <c r="I401" s="4" t="s">
        <v>42</v>
      </c>
      <c r="J401" s="4" t="s">
        <v>43</v>
      </c>
      <c r="K401" s="58" t="s">
        <v>305</v>
      </c>
      <c r="L401" s="59" t="s">
        <v>307</v>
      </c>
      <c r="M401" s="5">
        <v>3</v>
      </c>
      <c r="N401" s="16" t="s">
        <v>3321</v>
      </c>
      <c r="O401" s="16" t="s">
        <v>3322</v>
      </c>
      <c r="P401" s="15">
        <v>3</v>
      </c>
      <c r="Q401" s="15">
        <v>3</v>
      </c>
      <c r="R401" s="22">
        <v>1</v>
      </c>
      <c r="S401" s="22">
        <v>1</v>
      </c>
      <c r="T401" s="16"/>
      <c r="U401" s="16" t="s">
        <v>3323</v>
      </c>
      <c r="V401" s="16" t="s">
        <v>50</v>
      </c>
      <c r="W401" s="4"/>
      <c r="X401" s="374"/>
      <c r="AA401" s="308" t="b">
        <f t="shared" si="6"/>
        <v>0</v>
      </c>
    </row>
    <row r="402" s="352" customFormat="1" ht="12.75" spans="1:27">
      <c r="A402" s="4">
        <v>400</v>
      </c>
      <c r="B402" s="4" t="s">
        <v>34</v>
      </c>
      <c r="C402" s="5" t="s">
        <v>228</v>
      </c>
      <c r="D402" s="11" t="s">
        <v>482</v>
      </c>
      <c r="E402" s="11" t="s">
        <v>37</v>
      </c>
      <c r="F402" s="7" t="s">
        <v>2958</v>
      </c>
      <c r="G402" s="8">
        <v>45231</v>
      </c>
      <c r="H402" s="10" t="s">
        <v>632</v>
      </c>
      <c r="I402" s="4" t="s">
        <v>42</v>
      </c>
      <c r="J402" s="4" t="s">
        <v>43</v>
      </c>
      <c r="K402" s="58" t="s">
        <v>305</v>
      </c>
      <c r="L402" s="59" t="s">
        <v>307</v>
      </c>
      <c r="M402" s="5">
        <v>3</v>
      </c>
      <c r="N402" s="16" t="s">
        <v>3324</v>
      </c>
      <c r="O402" s="16" t="s">
        <v>3325</v>
      </c>
      <c r="P402" s="15">
        <v>3</v>
      </c>
      <c r="Q402" s="15">
        <v>3</v>
      </c>
      <c r="R402" s="22">
        <v>1</v>
      </c>
      <c r="S402" s="22">
        <v>1</v>
      </c>
      <c r="T402" s="16"/>
      <c r="U402" s="16" t="s">
        <v>3326</v>
      </c>
      <c r="V402" s="16" t="s">
        <v>50</v>
      </c>
      <c r="W402" s="4"/>
      <c r="X402" s="374"/>
      <c r="AA402" s="308" t="b">
        <f t="shared" si="6"/>
        <v>0</v>
      </c>
    </row>
    <row r="403" s="352" customFormat="1" ht="24" hidden="1" spans="1:27">
      <c r="A403" s="4">
        <v>401</v>
      </c>
      <c r="B403" s="4" t="s">
        <v>34</v>
      </c>
      <c r="C403" s="5" t="s">
        <v>228</v>
      </c>
      <c r="D403" s="11" t="s">
        <v>3328</v>
      </c>
      <c r="E403" s="11" t="s">
        <v>37</v>
      </c>
      <c r="F403" s="7" t="s">
        <v>2958</v>
      </c>
      <c r="G403" s="57">
        <v>44927</v>
      </c>
      <c r="H403" s="9" t="s">
        <v>2959</v>
      </c>
      <c r="I403" s="4" t="s">
        <v>42</v>
      </c>
      <c r="J403" s="4" t="s">
        <v>43</v>
      </c>
      <c r="K403" s="58" t="s">
        <v>305</v>
      </c>
      <c r="L403" s="59" t="s">
        <v>307</v>
      </c>
      <c r="M403" s="5">
        <v>6</v>
      </c>
      <c r="N403" s="16" t="s">
        <v>3308</v>
      </c>
      <c r="O403" s="16" t="s">
        <v>3309</v>
      </c>
      <c r="P403" s="15">
        <v>6</v>
      </c>
      <c r="Q403" s="15">
        <v>6</v>
      </c>
      <c r="R403" s="22">
        <v>1</v>
      </c>
      <c r="S403" s="22">
        <v>1</v>
      </c>
      <c r="T403" s="16"/>
      <c r="U403" s="16" t="s">
        <v>3310</v>
      </c>
      <c r="V403" s="16" t="s">
        <v>50</v>
      </c>
      <c r="W403" s="4" t="s">
        <v>1454</v>
      </c>
      <c r="X403" s="232"/>
      <c r="Y403" s="24" t="s">
        <v>3021</v>
      </c>
      <c r="AA403" s="308" t="b">
        <f t="shared" si="6"/>
        <v>0</v>
      </c>
    </row>
    <row r="404" s="352" customFormat="1" ht="24" hidden="1" spans="1:27">
      <c r="A404" s="4">
        <v>402</v>
      </c>
      <c r="B404" s="4" t="s">
        <v>34</v>
      </c>
      <c r="C404" s="5" t="s">
        <v>228</v>
      </c>
      <c r="D404" s="11" t="s">
        <v>3328</v>
      </c>
      <c r="E404" s="11" t="s">
        <v>37</v>
      </c>
      <c r="F404" s="7" t="s">
        <v>2958</v>
      </c>
      <c r="G404" s="8">
        <v>44986</v>
      </c>
      <c r="H404" s="10" t="s">
        <v>41</v>
      </c>
      <c r="I404" s="4" t="s">
        <v>42</v>
      </c>
      <c r="J404" s="4" t="s">
        <v>43</v>
      </c>
      <c r="K404" s="58" t="s">
        <v>305</v>
      </c>
      <c r="L404" s="59" t="s">
        <v>307</v>
      </c>
      <c r="M404" s="5">
        <v>6</v>
      </c>
      <c r="N404" s="16" t="s">
        <v>3311</v>
      </c>
      <c r="O404" s="16" t="s">
        <v>3312</v>
      </c>
      <c r="P404" s="15">
        <v>6</v>
      </c>
      <c r="Q404" s="15">
        <v>6</v>
      </c>
      <c r="R404" s="22">
        <v>1</v>
      </c>
      <c r="S404" s="22">
        <v>1</v>
      </c>
      <c r="T404" s="16"/>
      <c r="U404" s="16" t="s">
        <v>3313</v>
      </c>
      <c r="V404" s="16" t="s">
        <v>50</v>
      </c>
      <c r="W404" s="4" t="s">
        <v>1454</v>
      </c>
      <c r="X404" s="373"/>
      <c r="AA404" s="308" t="b">
        <f t="shared" si="6"/>
        <v>0</v>
      </c>
    </row>
    <row r="405" s="352" customFormat="1" ht="24" hidden="1" spans="1:27">
      <c r="A405" s="4">
        <v>403</v>
      </c>
      <c r="B405" s="4" t="s">
        <v>34</v>
      </c>
      <c r="C405" s="5" t="s">
        <v>228</v>
      </c>
      <c r="D405" s="11" t="s">
        <v>3328</v>
      </c>
      <c r="E405" s="11" t="s">
        <v>37</v>
      </c>
      <c r="F405" s="7" t="s">
        <v>2958</v>
      </c>
      <c r="G405" s="8">
        <v>45047</v>
      </c>
      <c r="H405" s="10" t="s">
        <v>304</v>
      </c>
      <c r="I405" s="4" t="s">
        <v>42</v>
      </c>
      <c r="J405" s="4" t="s">
        <v>43</v>
      </c>
      <c r="K405" s="58" t="s">
        <v>305</v>
      </c>
      <c r="L405" s="59" t="s">
        <v>307</v>
      </c>
      <c r="M405" s="5">
        <v>6</v>
      </c>
      <c r="N405" s="16" t="s">
        <v>3314</v>
      </c>
      <c r="O405" s="16" t="s">
        <v>3315</v>
      </c>
      <c r="P405" s="15">
        <v>6</v>
      </c>
      <c r="Q405" s="15">
        <v>6</v>
      </c>
      <c r="R405" s="22">
        <v>1</v>
      </c>
      <c r="S405" s="22">
        <v>1</v>
      </c>
      <c r="T405" s="16"/>
      <c r="U405" s="16" t="s">
        <v>3316</v>
      </c>
      <c r="V405" s="16" t="s">
        <v>50</v>
      </c>
      <c r="W405" s="4"/>
      <c r="X405" s="374"/>
      <c r="AA405" s="308" t="b">
        <f t="shared" si="6"/>
        <v>0</v>
      </c>
    </row>
    <row r="406" s="352" customFormat="1" ht="24" hidden="1" spans="1:27">
      <c r="A406" s="4">
        <v>404</v>
      </c>
      <c r="B406" s="4" t="s">
        <v>34</v>
      </c>
      <c r="C406" s="5" t="s">
        <v>228</v>
      </c>
      <c r="D406" s="11" t="s">
        <v>3328</v>
      </c>
      <c r="E406" s="11" t="s">
        <v>37</v>
      </c>
      <c r="F406" s="7" t="s">
        <v>2958</v>
      </c>
      <c r="G406" s="8">
        <v>45108</v>
      </c>
      <c r="H406" s="10" t="s">
        <v>165</v>
      </c>
      <c r="I406" s="4" t="s">
        <v>42</v>
      </c>
      <c r="J406" s="4" t="s">
        <v>43</v>
      </c>
      <c r="K406" s="58" t="s">
        <v>305</v>
      </c>
      <c r="L406" s="59" t="s">
        <v>307</v>
      </c>
      <c r="M406" s="5">
        <v>6</v>
      </c>
      <c r="N406" s="16" t="s">
        <v>3317</v>
      </c>
      <c r="O406" s="16" t="s">
        <v>3318</v>
      </c>
      <c r="P406" s="15">
        <v>6</v>
      </c>
      <c r="Q406" s="15">
        <v>6</v>
      </c>
      <c r="R406" s="22">
        <v>1</v>
      </c>
      <c r="S406" s="22">
        <v>1</v>
      </c>
      <c r="T406" s="16" t="s">
        <v>3319</v>
      </c>
      <c r="U406" s="16" t="s">
        <v>3320</v>
      </c>
      <c r="V406" s="16" t="s">
        <v>50</v>
      </c>
      <c r="W406" s="4"/>
      <c r="X406" s="374"/>
      <c r="AA406" s="308" t="b">
        <f t="shared" si="6"/>
        <v>0</v>
      </c>
    </row>
    <row r="407" s="352" customFormat="1" ht="24" hidden="1" spans="1:27">
      <c r="A407" s="4">
        <v>405</v>
      </c>
      <c r="B407" s="4" t="s">
        <v>34</v>
      </c>
      <c r="C407" s="5" t="s">
        <v>228</v>
      </c>
      <c r="D407" s="11" t="s">
        <v>3328</v>
      </c>
      <c r="E407" s="11" t="s">
        <v>37</v>
      </c>
      <c r="F407" s="7" t="s">
        <v>2958</v>
      </c>
      <c r="G407" s="8">
        <v>45170</v>
      </c>
      <c r="H407" s="10" t="s">
        <v>54</v>
      </c>
      <c r="I407" s="4" t="s">
        <v>42</v>
      </c>
      <c r="J407" s="4" t="s">
        <v>43</v>
      </c>
      <c r="K407" s="58" t="s">
        <v>305</v>
      </c>
      <c r="L407" s="59" t="s">
        <v>307</v>
      </c>
      <c r="M407" s="5">
        <v>6</v>
      </c>
      <c r="N407" s="16" t="s">
        <v>3321</v>
      </c>
      <c r="O407" s="16" t="s">
        <v>3322</v>
      </c>
      <c r="P407" s="15">
        <v>6</v>
      </c>
      <c r="Q407" s="15">
        <v>6</v>
      </c>
      <c r="R407" s="22">
        <v>1</v>
      </c>
      <c r="S407" s="22">
        <v>1</v>
      </c>
      <c r="T407" s="16"/>
      <c r="U407" s="16" t="s">
        <v>3323</v>
      </c>
      <c r="V407" s="16" t="s">
        <v>50</v>
      </c>
      <c r="W407" s="4"/>
      <c r="X407" s="374"/>
      <c r="AA407" s="308" t="b">
        <f t="shared" si="6"/>
        <v>0</v>
      </c>
    </row>
    <row r="408" s="352" customFormat="1" ht="24" spans="1:27">
      <c r="A408" s="4">
        <v>406</v>
      </c>
      <c r="B408" s="4" t="s">
        <v>34</v>
      </c>
      <c r="C408" s="5" t="s">
        <v>228</v>
      </c>
      <c r="D408" s="11" t="s">
        <v>3328</v>
      </c>
      <c r="E408" s="11" t="s">
        <v>37</v>
      </c>
      <c r="F408" s="7" t="s">
        <v>2958</v>
      </c>
      <c r="G408" s="8">
        <v>45231</v>
      </c>
      <c r="H408" s="10" t="s">
        <v>632</v>
      </c>
      <c r="I408" s="4" t="s">
        <v>42</v>
      </c>
      <c r="J408" s="4" t="s">
        <v>43</v>
      </c>
      <c r="K408" s="58" t="s">
        <v>305</v>
      </c>
      <c r="L408" s="59" t="s">
        <v>307</v>
      </c>
      <c r="M408" s="5">
        <v>6</v>
      </c>
      <c r="N408" s="16" t="s">
        <v>3324</v>
      </c>
      <c r="O408" s="16" t="s">
        <v>3325</v>
      </c>
      <c r="P408" s="15">
        <v>6</v>
      </c>
      <c r="Q408" s="15">
        <v>6</v>
      </c>
      <c r="R408" s="22">
        <v>1</v>
      </c>
      <c r="S408" s="22">
        <v>1</v>
      </c>
      <c r="T408" s="16"/>
      <c r="U408" s="16" t="s">
        <v>3326</v>
      </c>
      <c r="V408" s="16" t="s">
        <v>50</v>
      </c>
      <c r="W408" s="4"/>
      <c r="X408" s="374"/>
      <c r="AA408" s="308" t="b">
        <f t="shared" si="6"/>
        <v>0</v>
      </c>
    </row>
    <row r="409" s="352" customFormat="1" ht="12.75" hidden="1" spans="1:27">
      <c r="A409" s="4">
        <v>407</v>
      </c>
      <c r="B409" s="4" t="s">
        <v>34</v>
      </c>
      <c r="C409" s="5" t="s">
        <v>228</v>
      </c>
      <c r="D409" s="11" t="s">
        <v>2832</v>
      </c>
      <c r="E409" s="11" t="s">
        <v>337</v>
      </c>
      <c r="F409" s="7" t="s">
        <v>2958</v>
      </c>
      <c r="G409" s="8">
        <v>44986</v>
      </c>
      <c r="H409" s="10" t="s">
        <v>41</v>
      </c>
      <c r="I409" s="4" t="s">
        <v>42</v>
      </c>
      <c r="J409" s="4" t="s">
        <v>43</v>
      </c>
      <c r="K409" s="58" t="s">
        <v>305</v>
      </c>
      <c r="L409" s="59" t="s">
        <v>307</v>
      </c>
      <c r="M409" s="5">
        <v>15</v>
      </c>
      <c r="N409" s="16" t="s">
        <v>3329</v>
      </c>
      <c r="O409" s="16" t="s">
        <v>3330</v>
      </c>
      <c r="P409" s="15">
        <v>15</v>
      </c>
      <c r="Q409" s="15">
        <v>15</v>
      </c>
      <c r="R409" s="22">
        <v>1</v>
      </c>
      <c r="S409" s="22">
        <v>1</v>
      </c>
      <c r="T409" s="16"/>
      <c r="U409" s="16" t="s">
        <v>3331</v>
      </c>
      <c r="V409" s="16" t="s">
        <v>50</v>
      </c>
      <c r="W409" s="4" t="s">
        <v>1454</v>
      </c>
      <c r="X409" s="374"/>
      <c r="AA409" s="308" t="b">
        <f t="shared" si="6"/>
        <v>0</v>
      </c>
    </row>
    <row r="410" s="352" customFormat="1" ht="12.75" hidden="1" spans="1:27">
      <c r="A410" s="4">
        <v>408</v>
      </c>
      <c r="B410" s="4" t="s">
        <v>34</v>
      </c>
      <c r="C410" s="5" t="s">
        <v>228</v>
      </c>
      <c r="D410" s="11" t="s">
        <v>2832</v>
      </c>
      <c r="E410" s="11" t="s">
        <v>337</v>
      </c>
      <c r="F410" s="7" t="s">
        <v>2958</v>
      </c>
      <c r="G410" s="8">
        <v>45170</v>
      </c>
      <c r="H410" s="10" t="s">
        <v>54</v>
      </c>
      <c r="I410" s="4" t="s">
        <v>42</v>
      </c>
      <c r="J410" s="4" t="s">
        <v>43</v>
      </c>
      <c r="K410" s="58" t="s">
        <v>305</v>
      </c>
      <c r="L410" s="59" t="s">
        <v>307</v>
      </c>
      <c r="M410" s="5">
        <v>15</v>
      </c>
      <c r="N410" s="16" t="s">
        <v>3332</v>
      </c>
      <c r="O410" s="16" t="s">
        <v>3333</v>
      </c>
      <c r="P410" s="15">
        <v>15</v>
      </c>
      <c r="Q410" s="15">
        <v>15</v>
      </c>
      <c r="R410" s="22">
        <v>1</v>
      </c>
      <c r="S410" s="22">
        <v>1</v>
      </c>
      <c r="T410" s="16"/>
      <c r="U410" s="16" t="s">
        <v>3334</v>
      </c>
      <c r="V410" s="16" t="s">
        <v>50</v>
      </c>
      <c r="W410" s="4"/>
      <c r="X410" s="373"/>
      <c r="AA410" s="308" t="b">
        <f t="shared" si="6"/>
        <v>0</v>
      </c>
    </row>
    <row r="411" s="352" customFormat="1" ht="12.75" hidden="1" spans="1:27">
      <c r="A411" s="4">
        <v>409</v>
      </c>
      <c r="B411" s="4" t="s">
        <v>34</v>
      </c>
      <c r="C411" s="63" t="s">
        <v>228</v>
      </c>
      <c r="D411" s="11" t="s">
        <v>490</v>
      </c>
      <c r="E411" s="29" t="s">
        <v>337</v>
      </c>
      <c r="F411" s="7" t="s">
        <v>2958</v>
      </c>
      <c r="G411" s="64">
        <v>44986</v>
      </c>
      <c r="H411" s="10" t="s">
        <v>41</v>
      </c>
      <c r="I411" s="5" t="s">
        <v>42</v>
      </c>
      <c r="J411" s="4" t="s">
        <v>43</v>
      </c>
      <c r="K411" s="58" t="s">
        <v>305</v>
      </c>
      <c r="L411" s="59" t="s">
        <v>307</v>
      </c>
      <c r="M411" s="5">
        <v>12</v>
      </c>
      <c r="N411" s="16" t="s">
        <v>3335</v>
      </c>
      <c r="O411" s="16" t="s">
        <v>3336</v>
      </c>
      <c r="P411" s="15">
        <v>12</v>
      </c>
      <c r="Q411" s="15">
        <v>12</v>
      </c>
      <c r="R411" s="22">
        <v>1</v>
      </c>
      <c r="S411" s="22">
        <v>1</v>
      </c>
      <c r="T411" s="18"/>
      <c r="U411" s="16" t="s">
        <v>3337</v>
      </c>
      <c r="V411" s="16" t="s">
        <v>50</v>
      </c>
      <c r="W411" s="4" t="s">
        <v>1454</v>
      </c>
      <c r="X411" s="232" t="s">
        <v>2966</v>
      </c>
      <c r="AA411" s="308" t="b">
        <f t="shared" si="6"/>
        <v>0</v>
      </c>
    </row>
    <row r="412" s="352" customFormat="1" ht="12.75" hidden="1" spans="1:27">
      <c r="A412" s="4">
        <v>410</v>
      </c>
      <c r="B412" s="4" t="s">
        <v>34</v>
      </c>
      <c r="C412" s="63" t="s">
        <v>228</v>
      </c>
      <c r="D412" s="11" t="s">
        <v>490</v>
      </c>
      <c r="E412" s="29" t="s">
        <v>337</v>
      </c>
      <c r="F412" s="7" t="s">
        <v>2958</v>
      </c>
      <c r="G412" s="64">
        <v>45170</v>
      </c>
      <c r="H412" s="10" t="s">
        <v>54</v>
      </c>
      <c r="I412" s="5" t="s">
        <v>42</v>
      </c>
      <c r="J412" s="4" t="s">
        <v>43</v>
      </c>
      <c r="K412" s="58" t="s">
        <v>305</v>
      </c>
      <c r="L412" s="59" t="s">
        <v>307</v>
      </c>
      <c r="M412" s="5">
        <v>12</v>
      </c>
      <c r="N412" s="16" t="s">
        <v>3322</v>
      </c>
      <c r="O412" s="16" t="s">
        <v>3338</v>
      </c>
      <c r="P412" s="15">
        <v>12</v>
      </c>
      <c r="Q412" s="15">
        <v>12</v>
      </c>
      <c r="R412" s="22">
        <v>1</v>
      </c>
      <c r="S412" s="22">
        <v>1</v>
      </c>
      <c r="T412" s="16"/>
      <c r="U412" s="16" t="s">
        <v>3339</v>
      </c>
      <c r="V412" s="16" t="s">
        <v>50</v>
      </c>
      <c r="W412" s="4"/>
      <c r="X412" s="373"/>
      <c r="AA412" s="308" t="b">
        <f t="shared" si="6"/>
        <v>0</v>
      </c>
    </row>
    <row r="413" s="352" customFormat="1" ht="12.75" hidden="1" spans="1:27">
      <c r="A413" s="4">
        <v>411</v>
      </c>
      <c r="B413" s="4" t="s">
        <v>34</v>
      </c>
      <c r="C413" s="27" t="s">
        <v>228</v>
      </c>
      <c r="D413" s="58" t="s">
        <v>540</v>
      </c>
      <c r="E413" s="7" t="s">
        <v>258</v>
      </c>
      <c r="F413" s="7" t="s">
        <v>2958</v>
      </c>
      <c r="G413" s="8">
        <v>44986</v>
      </c>
      <c r="H413" s="10" t="s">
        <v>41</v>
      </c>
      <c r="I413" s="4" t="s">
        <v>42</v>
      </c>
      <c r="J413" s="4" t="s">
        <v>43</v>
      </c>
      <c r="K413" s="58" t="s">
        <v>305</v>
      </c>
      <c r="L413" s="59" t="s">
        <v>307</v>
      </c>
      <c r="M413" s="67">
        <v>6</v>
      </c>
      <c r="N413" s="16" t="s">
        <v>3340</v>
      </c>
      <c r="O413" s="16" t="s">
        <v>3341</v>
      </c>
      <c r="P413" s="15">
        <v>6</v>
      </c>
      <c r="Q413" s="15">
        <v>6</v>
      </c>
      <c r="R413" s="22">
        <v>1</v>
      </c>
      <c r="S413" s="22">
        <v>1</v>
      </c>
      <c r="T413" s="18"/>
      <c r="U413" s="16" t="s">
        <v>3342</v>
      </c>
      <c r="V413" s="16" t="s">
        <v>50</v>
      </c>
      <c r="W413" s="4" t="s">
        <v>1454</v>
      </c>
      <c r="X413" s="232" t="s">
        <v>2966</v>
      </c>
      <c r="AA413" s="308" t="b">
        <f t="shared" si="6"/>
        <v>0</v>
      </c>
    </row>
    <row r="414" s="352" customFormat="1" ht="12.75" hidden="1" spans="1:27">
      <c r="A414" s="4">
        <v>412</v>
      </c>
      <c r="B414" s="4" t="s">
        <v>34</v>
      </c>
      <c r="C414" s="27" t="s">
        <v>228</v>
      </c>
      <c r="D414" s="58" t="s">
        <v>540</v>
      </c>
      <c r="E414" s="7" t="s">
        <v>258</v>
      </c>
      <c r="F414" s="7" t="s">
        <v>2958</v>
      </c>
      <c r="G414" s="8">
        <v>45047</v>
      </c>
      <c r="H414" s="10" t="s">
        <v>304</v>
      </c>
      <c r="I414" s="4" t="s">
        <v>42</v>
      </c>
      <c r="J414" s="4" t="s">
        <v>43</v>
      </c>
      <c r="K414" s="58" t="s">
        <v>305</v>
      </c>
      <c r="L414" s="59" t="s">
        <v>307</v>
      </c>
      <c r="M414" s="67">
        <v>6</v>
      </c>
      <c r="N414" s="16" t="s">
        <v>3343</v>
      </c>
      <c r="O414" s="16" t="s">
        <v>3344</v>
      </c>
      <c r="P414" s="15">
        <v>6</v>
      </c>
      <c r="Q414" s="15">
        <v>6</v>
      </c>
      <c r="R414" s="22">
        <v>1</v>
      </c>
      <c r="S414" s="22">
        <v>1</v>
      </c>
      <c r="T414" s="16"/>
      <c r="U414" s="16" t="s">
        <v>3345</v>
      </c>
      <c r="V414" s="16" t="s">
        <v>50</v>
      </c>
      <c r="W414" s="4"/>
      <c r="X414" s="373"/>
      <c r="Y414" s="375" t="s">
        <v>3346</v>
      </c>
      <c r="AA414" s="308" t="b">
        <f t="shared" si="6"/>
        <v>0</v>
      </c>
    </row>
    <row r="415" s="352" customFormat="1" ht="12.75" hidden="1" spans="1:27">
      <c r="A415" s="4">
        <v>413</v>
      </c>
      <c r="B415" s="4" t="s">
        <v>34</v>
      </c>
      <c r="C415" s="27" t="s">
        <v>228</v>
      </c>
      <c r="D415" s="58" t="s">
        <v>540</v>
      </c>
      <c r="E415" s="7" t="s">
        <v>258</v>
      </c>
      <c r="F415" s="7" t="s">
        <v>2958</v>
      </c>
      <c r="G415" s="8">
        <v>45108</v>
      </c>
      <c r="H415" s="10" t="s">
        <v>165</v>
      </c>
      <c r="I415" s="4" t="s">
        <v>42</v>
      </c>
      <c r="J415" s="4" t="s">
        <v>43</v>
      </c>
      <c r="K415" s="58" t="s">
        <v>305</v>
      </c>
      <c r="L415" s="59" t="s">
        <v>307</v>
      </c>
      <c r="M415" s="67">
        <v>6</v>
      </c>
      <c r="N415" s="16" t="s">
        <v>3347</v>
      </c>
      <c r="O415" s="16" t="s">
        <v>3348</v>
      </c>
      <c r="P415" s="15">
        <v>6</v>
      </c>
      <c r="Q415" s="15">
        <v>6</v>
      </c>
      <c r="R415" s="22">
        <v>1</v>
      </c>
      <c r="S415" s="22">
        <v>1</v>
      </c>
      <c r="T415" s="16"/>
      <c r="U415" s="16" t="s">
        <v>3349</v>
      </c>
      <c r="V415" s="16" t="s">
        <v>50</v>
      </c>
      <c r="W415" s="4"/>
      <c r="X415" s="374"/>
      <c r="AA415" s="308" t="b">
        <f t="shared" si="6"/>
        <v>0</v>
      </c>
    </row>
    <row r="416" s="352" customFormat="1" ht="12.75" hidden="1" spans="1:27">
      <c r="A416" s="4">
        <v>414</v>
      </c>
      <c r="B416" s="4" t="s">
        <v>34</v>
      </c>
      <c r="C416" s="27" t="s">
        <v>228</v>
      </c>
      <c r="D416" s="58" t="s">
        <v>540</v>
      </c>
      <c r="E416" s="7" t="s">
        <v>258</v>
      </c>
      <c r="F416" s="7" t="s">
        <v>2958</v>
      </c>
      <c r="G416" s="8">
        <v>45170</v>
      </c>
      <c r="H416" s="10" t="s">
        <v>54</v>
      </c>
      <c r="I416" s="4" t="s">
        <v>42</v>
      </c>
      <c r="J416" s="4" t="s">
        <v>43</v>
      </c>
      <c r="K416" s="58" t="s">
        <v>305</v>
      </c>
      <c r="L416" s="59" t="s">
        <v>307</v>
      </c>
      <c r="M416" s="67">
        <v>6</v>
      </c>
      <c r="N416" s="16" t="s">
        <v>3350</v>
      </c>
      <c r="O416" s="16" t="s">
        <v>3351</v>
      </c>
      <c r="P416" s="15">
        <v>6</v>
      </c>
      <c r="Q416" s="15">
        <v>6</v>
      </c>
      <c r="R416" s="22">
        <v>1</v>
      </c>
      <c r="S416" s="22">
        <v>1</v>
      </c>
      <c r="T416" s="16"/>
      <c r="U416" s="16" t="s">
        <v>3352</v>
      </c>
      <c r="V416" s="16" t="s">
        <v>50</v>
      </c>
      <c r="W416" s="4"/>
      <c r="X416" s="373"/>
      <c r="AA416" s="308" t="b">
        <f t="shared" si="6"/>
        <v>0</v>
      </c>
    </row>
    <row r="417" s="352" customFormat="1" ht="12.75" spans="1:27">
      <c r="A417" s="4">
        <v>415</v>
      </c>
      <c r="B417" s="4" t="s">
        <v>34</v>
      </c>
      <c r="C417" s="27" t="s">
        <v>228</v>
      </c>
      <c r="D417" s="58" t="s">
        <v>540</v>
      </c>
      <c r="E417" s="7" t="s">
        <v>258</v>
      </c>
      <c r="F417" s="7" t="s">
        <v>2958</v>
      </c>
      <c r="G417" s="8">
        <v>45231</v>
      </c>
      <c r="H417" s="10" t="s">
        <v>632</v>
      </c>
      <c r="I417" s="4" t="s">
        <v>42</v>
      </c>
      <c r="J417" s="4" t="s">
        <v>43</v>
      </c>
      <c r="K417" s="58" t="s">
        <v>305</v>
      </c>
      <c r="L417" s="59" t="s">
        <v>307</v>
      </c>
      <c r="M417" s="67">
        <v>6</v>
      </c>
      <c r="N417" s="16" t="s">
        <v>3353</v>
      </c>
      <c r="O417" s="16" t="s">
        <v>3354</v>
      </c>
      <c r="P417" s="15">
        <v>6</v>
      </c>
      <c r="Q417" s="15">
        <v>6</v>
      </c>
      <c r="R417" s="22">
        <v>1</v>
      </c>
      <c r="S417" s="22">
        <v>1</v>
      </c>
      <c r="T417" s="16"/>
      <c r="U417" s="16" t="s">
        <v>3355</v>
      </c>
      <c r="V417" s="16" t="s">
        <v>50</v>
      </c>
      <c r="W417" s="4"/>
      <c r="X417" s="374"/>
      <c r="AA417" s="308" t="b">
        <f t="shared" si="6"/>
        <v>0</v>
      </c>
    </row>
    <row r="418" s="352" customFormat="1" ht="12.75" hidden="1" spans="1:27">
      <c r="A418" s="4">
        <v>416</v>
      </c>
      <c r="B418" s="4" t="s">
        <v>34</v>
      </c>
      <c r="C418" s="27" t="s">
        <v>228</v>
      </c>
      <c r="D418" s="58" t="s">
        <v>2739</v>
      </c>
      <c r="E418" s="7" t="s">
        <v>258</v>
      </c>
      <c r="F418" s="7" t="s">
        <v>2958</v>
      </c>
      <c r="G418" s="8">
        <v>44986</v>
      </c>
      <c r="H418" s="10" t="s">
        <v>41</v>
      </c>
      <c r="I418" s="27" t="s">
        <v>42</v>
      </c>
      <c r="J418" s="4" t="s">
        <v>43</v>
      </c>
      <c r="K418" s="58" t="s">
        <v>305</v>
      </c>
      <c r="L418" s="59" t="s">
        <v>307</v>
      </c>
      <c r="M418" s="67">
        <v>6</v>
      </c>
      <c r="N418" s="16" t="s">
        <v>3340</v>
      </c>
      <c r="O418" s="16" t="s">
        <v>3341</v>
      </c>
      <c r="P418" s="15">
        <v>6</v>
      </c>
      <c r="Q418" s="15">
        <v>6</v>
      </c>
      <c r="R418" s="22">
        <v>1</v>
      </c>
      <c r="S418" s="22">
        <v>1</v>
      </c>
      <c r="T418" s="18"/>
      <c r="U418" s="16" t="s">
        <v>3342</v>
      </c>
      <c r="V418" s="16" t="s">
        <v>50</v>
      </c>
      <c r="W418" s="4" t="s">
        <v>1454</v>
      </c>
      <c r="X418" s="232" t="s">
        <v>2966</v>
      </c>
      <c r="AA418" s="308" t="b">
        <f t="shared" si="6"/>
        <v>0</v>
      </c>
    </row>
    <row r="419" s="352" customFormat="1" ht="12.75" hidden="1" spans="1:27">
      <c r="A419" s="4">
        <v>417</v>
      </c>
      <c r="B419" s="4" t="s">
        <v>34</v>
      </c>
      <c r="C419" s="27" t="s">
        <v>228</v>
      </c>
      <c r="D419" s="58" t="s">
        <v>2739</v>
      </c>
      <c r="E419" s="7" t="s">
        <v>258</v>
      </c>
      <c r="F419" s="7" t="s">
        <v>2958</v>
      </c>
      <c r="G419" s="8">
        <v>45047</v>
      </c>
      <c r="H419" s="10" t="s">
        <v>304</v>
      </c>
      <c r="I419" s="27" t="s">
        <v>42</v>
      </c>
      <c r="J419" s="4" t="s">
        <v>43</v>
      </c>
      <c r="K419" s="58" t="s">
        <v>305</v>
      </c>
      <c r="L419" s="59" t="s">
        <v>307</v>
      </c>
      <c r="M419" s="67">
        <v>6</v>
      </c>
      <c r="N419" s="16" t="s">
        <v>3343</v>
      </c>
      <c r="O419" s="16" t="s">
        <v>3344</v>
      </c>
      <c r="P419" s="15">
        <v>6</v>
      </c>
      <c r="Q419" s="15">
        <v>6</v>
      </c>
      <c r="R419" s="22">
        <v>1</v>
      </c>
      <c r="S419" s="22">
        <v>1</v>
      </c>
      <c r="T419" s="16"/>
      <c r="U419" s="16" t="s">
        <v>3345</v>
      </c>
      <c r="V419" s="16" t="s">
        <v>50</v>
      </c>
      <c r="W419" s="4"/>
      <c r="X419" s="374"/>
      <c r="Y419" s="375" t="s">
        <v>3346</v>
      </c>
      <c r="AA419" s="308" t="b">
        <f t="shared" si="6"/>
        <v>0</v>
      </c>
    </row>
    <row r="420" s="352" customFormat="1" ht="12.75" hidden="1" spans="1:27">
      <c r="A420" s="4">
        <v>418</v>
      </c>
      <c r="B420" s="4" t="s">
        <v>34</v>
      </c>
      <c r="C420" s="27" t="s">
        <v>228</v>
      </c>
      <c r="D420" s="58" t="s">
        <v>2739</v>
      </c>
      <c r="E420" s="7" t="s">
        <v>258</v>
      </c>
      <c r="F420" s="7" t="s">
        <v>2958</v>
      </c>
      <c r="G420" s="8">
        <v>45108</v>
      </c>
      <c r="H420" s="10" t="s">
        <v>165</v>
      </c>
      <c r="I420" s="27" t="s">
        <v>42</v>
      </c>
      <c r="J420" s="4" t="s">
        <v>43</v>
      </c>
      <c r="K420" s="58" t="s">
        <v>305</v>
      </c>
      <c r="L420" s="59" t="s">
        <v>307</v>
      </c>
      <c r="M420" s="67">
        <v>6</v>
      </c>
      <c r="N420" s="16" t="s">
        <v>3347</v>
      </c>
      <c r="O420" s="16" t="s">
        <v>3348</v>
      </c>
      <c r="P420" s="15">
        <v>6</v>
      </c>
      <c r="Q420" s="15">
        <v>6</v>
      </c>
      <c r="R420" s="22">
        <v>1</v>
      </c>
      <c r="S420" s="22">
        <v>1</v>
      </c>
      <c r="T420" s="16"/>
      <c r="U420" s="16" t="s">
        <v>3349</v>
      </c>
      <c r="V420" s="16" t="s">
        <v>50</v>
      </c>
      <c r="W420" s="4"/>
      <c r="X420" s="374"/>
      <c r="AA420" s="308" t="b">
        <f t="shared" si="6"/>
        <v>0</v>
      </c>
    </row>
    <row r="421" s="352" customFormat="1" ht="12.75" hidden="1" spans="1:27">
      <c r="A421" s="4">
        <v>419</v>
      </c>
      <c r="B421" s="4" t="s">
        <v>34</v>
      </c>
      <c r="C421" s="27" t="s">
        <v>228</v>
      </c>
      <c r="D421" s="58" t="s">
        <v>2739</v>
      </c>
      <c r="E421" s="7" t="s">
        <v>258</v>
      </c>
      <c r="F421" s="7" t="s">
        <v>2958</v>
      </c>
      <c r="G421" s="8">
        <v>45170</v>
      </c>
      <c r="H421" s="10" t="s">
        <v>54</v>
      </c>
      <c r="I421" s="27" t="s">
        <v>42</v>
      </c>
      <c r="J421" s="4" t="s">
        <v>43</v>
      </c>
      <c r="K421" s="58" t="s">
        <v>305</v>
      </c>
      <c r="L421" s="59" t="s">
        <v>307</v>
      </c>
      <c r="M421" s="67">
        <v>6</v>
      </c>
      <c r="N421" s="16" t="s">
        <v>3350</v>
      </c>
      <c r="O421" s="16" t="s">
        <v>3351</v>
      </c>
      <c r="P421" s="15">
        <v>6</v>
      </c>
      <c r="Q421" s="15">
        <v>6</v>
      </c>
      <c r="R421" s="22">
        <v>1</v>
      </c>
      <c r="S421" s="22">
        <v>1</v>
      </c>
      <c r="T421" s="16"/>
      <c r="U421" s="16" t="s">
        <v>3352</v>
      </c>
      <c r="V421" s="16" t="s">
        <v>50</v>
      </c>
      <c r="W421" s="4"/>
      <c r="X421" s="374"/>
      <c r="AA421" s="308" t="b">
        <f t="shared" si="6"/>
        <v>0</v>
      </c>
    </row>
    <row r="422" s="352" customFormat="1" ht="12.75" spans="1:27">
      <c r="A422" s="4">
        <v>420</v>
      </c>
      <c r="B422" s="4" t="s">
        <v>34</v>
      </c>
      <c r="C422" s="27" t="s">
        <v>228</v>
      </c>
      <c r="D422" s="58" t="s">
        <v>2739</v>
      </c>
      <c r="E422" s="7" t="s">
        <v>258</v>
      </c>
      <c r="F422" s="7" t="s">
        <v>2958</v>
      </c>
      <c r="G422" s="8">
        <v>45231</v>
      </c>
      <c r="H422" s="10" t="s">
        <v>632</v>
      </c>
      <c r="I422" s="27" t="s">
        <v>42</v>
      </c>
      <c r="J422" s="4" t="s">
        <v>43</v>
      </c>
      <c r="K422" s="58" t="s">
        <v>305</v>
      </c>
      <c r="L422" s="59" t="s">
        <v>307</v>
      </c>
      <c r="M422" s="67">
        <v>6</v>
      </c>
      <c r="N422" s="16" t="s">
        <v>3353</v>
      </c>
      <c r="O422" s="16" t="s">
        <v>3354</v>
      </c>
      <c r="P422" s="15">
        <v>6</v>
      </c>
      <c r="Q422" s="15">
        <v>6</v>
      </c>
      <c r="R422" s="22">
        <v>1</v>
      </c>
      <c r="S422" s="22">
        <v>1</v>
      </c>
      <c r="T422" s="16"/>
      <c r="U422" s="16" t="s">
        <v>3355</v>
      </c>
      <c r="V422" s="16" t="s">
        <v>50</v>
      </c>
      <c r="W422" s="4"/>
      <c r="X422" s="374"/>
      <c r="AA422" s="308" t="b">
        <f t="shared" si="6"/>
        <v>0</v>
      </c>
    </row>
    <row r="423" s="352" customFormat="1" ht="12.75" hidden="1" spans="1:27">
      <c r="A423" s="4">
        <v>421</v>
      </c>
      <c r="B423" s="4" t="s">
        <v>34</v>
      </c>
      <c r="C423" s="27" t="s">
        <v>228</v>
      </c>
      <c r="D423" s="58" t="s">
        <v>3356</v>
      </c>
      <c r="E423" s="7" t="s">
        <v>258</v>
      </c>
      <c r="F423" s="7" t="s">
        <v>2958</v>
      </c>
      <c r="G423" s="8">
        <v>44986</v>
      </c>
      <c r="H423" s="10" t="s">
        <v>41</v>
      </c>
      <c r="I423" s="27" t="s">
        <v>42</v>
      </c>
      <c r="J423" s="4" t="s">
        <v>43</v>
      </c>
      <c r="K423" s="58" t="s">
        <v>305</v>
      </c>
      <c r="L423" s="59" t="s">
        <v>307</v>
      </c>
      <c r="M423" s="67">
        <v>6</v>
      </c>
      <c r="N423" s="16" t="s">
        <v>3340</v>
      </c>
      <c r="O423" s="16" t="s">
        <v>3341</v>
      </c>
      <c r="P423" s="15">
        <v>6</v>
      </c>
      <c r="Q423" s="15">
        <v>6</v>
      </c>
      <c r="R423" s="22">
        <v>1</v>
      </c>
      <c r="S423" s="22">
        <v>1</v>
      </c>
      <c r="T423" s="18"/>
      <c r="U423" s="16" t="s">
        <v>3342</v>
      </c>
      <c r="V423" s="16" t="s">
        <v>50</v>
      </c>
      <c r="W423" s="4" t="s">
        <v>1454</v>
      </c>
      <c r="X423" s="232" t="s">
        <v>2966</v>
      </c>
      <c r="AA423" s="308" t="b">
        <f t="shared" si="6"/>
        <v>0</v>
      </c>
    </row>
    <row r="424" s="352" customFormat="1" ht="12.75" hidden="1" spans="1:27">
      <c r="A424" s="4">
        <v>422</v>
      </c>
      <c r="B424" s="4" t="s">
        <v>34</v>
      </c>
      <c r="C424" s="27" t="s">
        <v>228</v>
      </c>
      <c r="D424" s="58" t="s">
        <v>3356</v>
      </c>
      <c r="E424" s="7" t="s">
        <v>258</v>
      </c>
      <c r="F424" s="7" t="s">
        <v>2958</v>
      </c>
      <c r="G424" s="8">
        <v>45047</v>
      </c>
      <c r="H424" s="10" t="s">
        <v>304</v>
      </c>
      <c r="I424" s="27" t="s">
        <v>42</v>
      </c>
      <c r="J424" s="4" t="s">
        <v>43</v>
      </c>
      <c r="K424" s="58" t="s">
        <v>305</v>
      </c>
      <c r="L424" s="59" t="s">
        <v>307</v>
      </c>
      <c r="M424" s="67">
        <v>6</v>
      </c>
      <c r="N424" s="16" t="s">
        <v>3343</v>
      </c>
      <c r="O424" s="16" t="s">
        <v>3344</v>
      </c>
      <c r="P424" s="15">
        <v>6</v>
      </c>
      <c r="Q424" s="15">
        <v>6</v>
      </c>
      <c r="R424" s="22">
        <v>1</v>
      </c>
      <c r="S424" s="22">
        <v>1</v>
      </c>
      <c r="T424" s="16"/>
      <c r="U424" s="16" t="s">
        <v>3345</v>
      </c>
      <c r="V424" s="16" t="s">
        <v>50</v>
      </c>
      <c r="W424" s="4"/>
      <c r="X424" s="374"/>
      <c r="Y424" s="375" t="s">
        <v>3346</v>
      </c>
      <c r="AA424" s="308" t="b">
        <f t="shared" si="6"/>
        <v>0</v>
      </c>
    </row>
    <row r="425" s="352" customFormat="1" ht="12.75" hidden="1" spans="1:27">
      <c r="A425" s="4">
        <v>423</v>
      </c>
      <c r="B425" s="4" t="s">
        <v>34</v>
      </c>
      <c r="C425" s="27" t="s">
        <v>228</v>
      </c>
      <c r="D425" s="58" t="s">
        <v>3356</v>
      </c>
      <c r="E425" s="7" t="s">
        <v>258</v>
      </c>
      <c r="F425" s="7" t="s">
        <v>2958</v>
      </c>
      <c r="G425" s="8">
        <v>45108</v>
      </c>
      <c r="H425" s="10" t="s">
        <v>165</v>
      </c>
      <c r="I425" s="27" t="s">
        <v>42</v>
      </c>
      <c r="J425" s="4" t="s">
        <v>43</v>
      </c>
      <c r="K425" s="58" t="s">
        <v>305</v>
      </c>
      <c r="L425" s="59" t="s">
        <v>307</v>
      </c>
      <c r="M425" s="67">
        <v>6</v>
      </c>
      <c r="N425" s="16" t="s">
        <v>3347</v>
      </c>
      <c r="O425" s="16" t="s">
        <v>3348</v>
      </c>
      <c r="P425" s="15">
        <v>6</v>
      </c>
      <c r="Q425" s="15">
        <v>6</v>
      </c>
      <c r="R425" s="22">
        <v>1</v>
      </c>
      <c r="S425" s="22">
        <v>1</v>
      </c>
      <c r="T425" s="16"/>
      <c r="U425" s="16" t="s">
        <v>3349</v>
      </c>
      <c r="V425" s="16" t="s">
        <v>50</v>
      </c>
      <c r="W425" s="4"/>
      <c r="X425" s="374"/>
      <c r="AA425" s="308" t="b">
        <f t="shared" si="6"/>
        <v>0</v>
      </c>
    </row>
    <row r="426" s="352" customFormat="1" ht="12.75" hidden="1" spans="1:27">
      <c r="A426" s="4">
        <v>424</v>
      </c>
      <c r="B426" s="4" t="s">
        <v>34</v>
      </c>
      <c r="C426" s="27" t="s">
        <v>228</v>
      </c>
      <c r="D426" s="58" t="s">
        <v>3356</v>
      </c>
      <c r="E426" s="7" t="s">
        <v>258</v>
      </c>
      <c r="F426" s="7" t="s">
        <v>2958</v>
      </c>
      <c r="G426" s="8">
        <v>45170</v>
      </c>
      <c r="H426" s="10" t="s">
        <v>54</v>
      </c>
      <c r="I426" s="27" t="s">
        <v>42</v>
      </c>
      <c r="J426" s="4" t="s">
        <v>43</v>
      </c>
      <c r="K426" s="58" t="s">
        <v>305</v>
      </c>
      <c r="L426" s="59" t="s">
        <v>307</v>
      </c>
      <c r="M426" s="67">
        <v>6</v>
      </c>
      <c r="N426" s="16" t="s">
        <v>3350</v>
      </c>
      <c r="O426" s="16" t="s">
        <v>3351</v>
      </c>
      <c r="P426" s="15">
        <v>6</v>
      </c>
      <c r="Q426" s="15">
        <v>6</v>
      </c>
      <c r="R426" s="22">
        <v>1</v>
      </c>
      <c r="S426" s="22">
        <v>1</v>
      </c>
      <c r="T426" s="16"/>
      <c r="U426" s="16" t="s">
        <v>3352</v>
      </c>
      <c r="V426" s="16" t="s">
        <v>50</v>
      </c>
      <c r="W426" s="4"/>
      <c r="X426" s="374"/>
      <c r="AA426" s="308" t="b">
        <f t="shared" si="6"/>
        <v>0</v>
      </c>
    </row>
    <row r="427" s="352" customFormat="1" ht="12.75" spans="1:27">
      <c r="A427" s="4">
        <v>425</v>
      </c>
      <c r="B427" s="4" t="s">
        <v>34</v>
      </c>
      <c r="C427" s="27" t="s">
        <v>228</v>
      </c>
      <c r="D427" s="58" t="s">
        <v>3356</v>
      </c>
      <c r="E427" s="7" t="s">
        <v>258</v>
      </c>
      <c r="F427" s="7" t="s">
        <v>2958</v>
      </c>
      <c r="G427" s="8">
        <v>45231</v>
      </c>
      <c r="H427" s="10" t="s">
        <v>632</v>
      </c>
      <c r="I427" s="27" t="s">
        <v>42</v>
      </c>
      <c r="J427" s="4" t="s">
        <v>43</v>
      </c>
      <c r="K427" s="58" t="s">
        <v>305</v>
      </c>
      <c r="L427" s="59" t="s">
        <v>307</v>
      </c>
      <c r="M427" s="67">
        <v>6</v>
      </c>
      <c r="N427" s="16" t="s">
        <v>3353</v>
      </c>
      <c r="O427" s="16" t="s">
        <v>3354</v>
      </c>
      <c r="P427" s="15">
        <v>6</v>
      </c>
      <c r="Q427" s="15">
        <v>6</v>
      </c>
      <c r="R427" s="22">
        <v>1</v>
      </c>
      <c r="S427" s="22">
        <v>1</v>
      </c>
      <c r="T427" s="16"/>
      <c r="U427" s="16" t="s">
        <v>3355</v>
      </c>
      <c r="V427" s="16" t="s">
        <v>50</v>
      </c>
      <c r="W427" s="4"/>
      <c r="X427" s="374"/>
      <c r="AA427" s="308" t="b">
        <f t="shared" si="6"/>
        <v>0</v>
      </c>
    </row>
    <row r="428" s="352" customFormat="1" ht="12.75" hidden="1" spans="1:27">
      <c r="A428" s="4">
        <v>426</v>
      </c>
      <c r="B428" s="4" t="s">
        <v>34</v>
      </c>
      <c r="C428" s="27" t="s">
        <v>228</v>
      </c>
      <c r="D428" s="58" t="s">
        <v>552</v>
      </c>
      <c r="E428" s="7" t="s">
        <v>258</v>
      </c>
      <c r="F428" s="7" t="s">
        <v>2958</v>
      </c>
      <c r="G428" s="8">
        <v>44986</v>
      </c>
      <c r="H428" s="10" t="s">
        <v>41</v>
      </c>
      <c r="I428" s="27" t="s">
        <v>42</v>
      </c>
      <c r="J428" s="4" t="s">
        <v>43</v>
      </c>
      <c r="K428" s="58" t="s">
        <v>305</v>
      </c>
      <c r="L428" s="59" t="s">
        <v>307</v>
      </c>
      <c r="M428" s="67">
        <v>6</v>
      </c>
      <c r="N428" s="16" t="s">
        <v>3340</v>
      </c>
      <c r="O428" s="16" t="s">
        <v>3341</v>
      </c>
      <c r="P428" s="15">
        <v>6</v>
      </c>
      <c r="Q428" s="15">
        <v>6</v>
      </c>
      <c r="R428" s="22">
        <v>1</v>
      </c>
      <c r="S428" s="22">
        <v>1</v>
      </c>
      <c r="T428" s="18"/>
      <c r="U428" s="16" t="s">
        <v>3342</v>
      </c>
      <c r="V428" s="16" t="s">
        <v>50</v>
      </c>
      <c r="W428" s="4" t="s">
        <v>1454</v>
      </c>
      <c r="X428" s="232" t="s">
        <v>2966</v>
      </c>
      <c r="AA428" s="308" t="b">
        <f t="shared" si="6"/>
        <v>0</v>
      </c>
    </row>
    <row r="429" s="352" customFormat="1" ht="12.75" hidden="1" spans="1:27">
      <c r="A429" s="4">
        <v>427</v>
      </c>
      <c r="B429" s="4" t="s">
        <v>34</v>
      </c>
      <c r="C429" s="27" t="s">
        <v>228</v>
      </c>
      <c r="D429" s="58" t="s">
        <v>552</v>
      </c>
      <c r="E429" s="7" t="s">
        <v>258</v>
      </c>
      <c r="F429" s="7" t="s">
        <v>2958</v>
      </c>
      <c r="G429" s="8">
        <v>45047</v>
      </c>
      <c r="H429" s="10" t="s">
        <v>304</v>
      </c>
      <c r="I429" s="27" t="s">
        <v>42</v>
      </c>
      <c r="J429" s="4" t="s">
        <v>43</v>
      </c>
      <c r="K429" s="58" t="s">
        <v>305</v>
      </c>
      <c r="L429" s="59" t="s">
        <v>307</v>
      </c>
      <c r="M429" s="67">
        <v>6</v>
      </c>
      <c r="N429" s="16" t="s">
        <v>3343</v>
      </c>
      <c r="O429" s="16" t="s">
        <v>3344</v>
      </c>
      <c r="P429" s="15">
        <v>6</v>
      </c>
      <c r="Q429" s="15">
        <v>6</v>
      </c>
      <c r="R429" s="22">
        <v>1</v>
      </c>
      <c r="S429" s="22">
        <v>1</v>
      </c>
      <c r="T429" s="16"/>
      <c r="U429" s="16" t="s">
        <v>3345</v>
      </c>
      <c r="V429" s="16" t="s">
        <v>50</v>
      </c>
      <c r="W429" s="4"/>
      <c r="X429" s="374"/>
      <c r="Y429" s="375" t="s">
        <v>3346</v>
      </c>
      <c r="AA429" s="308" t="b">
        <f t="shared" si="6"/>
        <v>0</v>
      </c>
    </row>
    <row r="430" s="352" customFormat="1" ht="12.75" hidden="1" spans="1:27">
      <c r="A430" s="4">
        <v>428</v>
      </c>
      <c r="B430" s="4" t="s">
        <v>34</v>
      </c>
      <c r="C430" s="27" t="s">
        <v>228</v>
      </c>
      <c r="D430" s="58" t="s">
        <v>3357</v>
      </c>
      <c r="E430" s="7" t="s">
        <v>258</v>
      </c>
      <c r="F430" s="7" t="s">
        <v>2958</v>
      </c>
      <c r="G430" s="8">
        <v>45108</v>
      </c>
      <c r="H430" s="10" t="s">
        <v>165</v>
      </c>
      <c r="I430" s="27" t="s">
        <v>42</v>
      </c>
      <c r="J430" s="4" t="s">
        <v>43</v>
      </c>
      <c r="K430" s="58" t="s">
        <v>305</v>
      </c>
      <c r="L430" s="59" t="s">
        <v>307</v>
      </c>
      <c r="M430" s="67">
        <v>6</v>
      </c>
      <c r="N430" s="16" t="s">
        <v>3347</v>
      </c>
      <c r="O430" s="16" t="s">
        <v>3348</v>
      </c>
      <c r="P430" s="15">
        <v>6</v>
      </c>
      <c r="Q430" s="15">
        <v>6</v>
      </c>
      <c r="R430" s="22">
        <v>1</v>
      </c>
      <c r="S430" s="22">
        <v>1</v>
      </c>
      <c r="T430" s="16" t="s">
        <v>3358</v>
      </c>
      <c r="U430" s="16" t="s">
        <v>3349</v>
      </c>
      <c r="V430" s="16" t="s">
        <v>50</v>
      </c>
      <c r="W430" s="4"/>
      <c r="X430" s="374"/>
      <c r="AA430" s="308" t="b">
        <f t="shared" si="6"/>
        <v>0</v>
      </c>
    </row>
    <row r="431" s="352" customFormat="1" ht="12.75" hidden="1" spans="1:27">
      <c r="A431" s="4">
        <v>429</v>
      </c>
      <c r="B431" s="4" t="s">
        <v>34</v>
      </c>
      <c r="C431" s="27" t="s">
        <v>228</v>
      </c>
      <c r="D431" s="58" t="s">
        <v>3357</v>
      </c>
      <c r="E431" s="7" t="s">
        <v>258</v>
      </c>
      <c r="F431" s="7" t="s">
        <v>2958</v>
      </c>
      <c r="G431" s="8">
        <v>45170</v>
      </c>
      <c r="H431" s="10" t="s">
        <v>54</v>
      </c>
      <c r="I431" s="27" t="s">
        <v>42</v>
      </c>
      <c r="J431" s="4" t="s">
        <v>43</v>
      </c>
      <c r="K431" s="58" t="s">
        <v>305</v>
      </c>
      <c r="L431" s="59" t="s">
        <v>307</v>
      </c>
      <c r="M431" s="67">
        <v>6</v>
      </c>
      <c r="N431" s="16" t="s">
        <v>3350</v>
      </c>
      <c r="O431" s="16" t="s">
        <v>3351</v>
      </c>
      <c r="P431" s="15">
        <v>6</v>
      </c>
      <c r="Q431" s="15">
        <v>6</v>
      </c>
      <c r="R431" s="22">
        <v>1</v>
      </c>
      <c r="S431" s="22">
        <v>1</v>
      </c>
      <c r="T431" s="16"/>
      <c r="U431" s="16" t="s">
        <v>3352</v>
      </c>
      <c r="V431" s="16" t="s">
        <v>50</v>
      </c>
      <c r="W431" s="4"/>
      <c r="X431" s="374"/>
      <c r="AA431" s="308" t="b">
        <f t="shared" si="6"/>
        <v>0</v>
      </c>
    </row>
    <row r="432" s="352" customFormat="1" ht="13.5" spans="1:27">
      <c r="A432" s="4">
        <v>430</v>
      </c>
      <c r="B432" s="4" t="s">
        <v>34</v>
      </c>
      <c r="C432" s="27" t="s">
        <v>228</v>
      </c>
      <c r="D432" s="58" t="s">
        <v>552</v>
      </c>
      <c r="E432" s="7" t="s">
        <v>258</v>
      </c>
      <c r="F432" s="7" t="s">
        <v>2958</v>
      </c>
      <c r="G432" s="8">
        <v>45231</v>
      </c>
      <c r="H432" s="10" t="s">
        <v>632</v>
      </c>
      <c r="I432" s="27" t="s">
        <v>42</v>
      </c>
      <c r="J432" s="4" t="s">
        <v>43</v>
      </c>
      <c r="K432" s="58" t="s">
        <v>305</v>
      </c>
      <c r="L432" s="59" t="s">
        <v>307</v>
      </c>
      <c r="M432" s="67">
        <v>6</v>
      </c>
      <c r="N432" s="81" t="s">
        <v>3353</v>
      </c>
      <c r="O432" s="81" t="s">
        <v>3354</v>
      </c>
      <c r="P432" s="15">
        <f>IF(OR(O432=0,O432="无"),"",M432)</f>
        <v>6</v>
      </c>
      <c r="Q432" s="15">
        <f>P432</f>
        <v>6</v>
      </c>
      <c r="R432" s="22">
        <f>IFERROR(IF(P432/M432&gt;0,P432/M432,""),"")</f>
        <v>1</v>
      </c>
      <c r="S432" s="22">
        <f>IFERROR(Q432/P432,"")</f>
        <v>1</v>
      </c>
      <c r="T432" s="144"/>
      <c r="U432" s="4" t="s">
        <v>3355</v>
      </c>
      <c r="V432" s="4" t="s">
        <v>50</v>
      </c>
      <c r="W432" s="4"/>
      <c r="X432" s="374"/>
      <c r="AA432" s="308" t="b">
        <f t="shared" si="6"/>
        <v>0</v>
      </c>
    </row>
    <row r="433" s="352" customFormat="1" ht="24" hidden="1" spans="1:27">
      <c r="A433" s="4">
        <v>431</v>
      </c>
      <c r="B433" s="4" t="s">
        <v>34</v>
      </c>
      <c r="C433" s="27" t="s">
        <v>228</v>
      </c>
      <c r="D433" s="7" t="s">
        <v>3359</v>
      </c>
      <c r="E433" s="49" t="s">
        <v>2706</v>
      </c>
      <c r="F433" s="7" t="s">
        <v>2958</v>
      </c>
      <c r="G433" s="65">
        <v>45047</v>
      </c>
      <c r="H433" s="10" t="s">
        <v>304</v>
      </c>
      <c r="I433" s="27" t="s">
        <v>42</v>
      </c>
      <c r="J433" s="4" t="s">
        <v>43</v>
      </c>
      <c r="K433" s="58" t="s">
        <v>305</v>
      </c>
      <c r="L433" s="59" t="s">
        <v>307</v>
      </c>
      <c r="M433" s="26">
        <v>6</v>
      </c>
      <c r="N433" s="16" t="s">
        <v>3284</v>
      </c>
      <c r="O433" s="16" t="s">
        <v>3285</v>
      </c>
      <c r="P433" s="15">
        <v>6</v>
      </c>
      <c r="Q433" s="15">
        <v>6</v>
      </c>
      <c r="R433" s="22">
        <v>1</v>
      </c>
      <c r="S433" s="22">
        <v>1</v>
      </c>
      <c r="T433" s="16"/>
      <c r="U433" s="16" t="s">
        <v>3286</v>
      </c>
      <c r="V433" s="16" t="s">
        <v>50</v>
      </c>
      <c r="W433" s="4"/>
      <c r="X433" s="374"/>
      <c r="AA433" s="308" t="b">
        <f t="shared" si="6"/>
        <v>0</v>
      </c>
    </row>
    <row r="434" s="352" customFormat="1" ht="24" hidden="1" spans="1:27">
      <c r="A434" s="4">
        <v>432</v>
      </c>
      <c r="B434" s="4" t="s">
        <v>34</v>
      </c>
      <c r="C434" s="27" t="s">
        <v>228</v>
      </c>
      <c r="D434" s="7" t="s">
        <v>3359</v>
      </c>
      <c r="E434" s="49" t="s">
        <v>2706</v>
      </c>
      <c r="F434" s="7" t="s">
        <v>2958</v>
      </c>
      <c r="G434" s="65">
        <v>45108</v>
      </c>
      <c r="H434" s="10" t="s">
        <v>165</v>
      </c>
      <c r="I434" s="27" t="s">
        <v>42</v>
      </c>
      <c r="J434" s="4" t="s">
        <v>43</v>
      </c>
      <c r="K434" s="58" t="s">
        <v>305</v>
      </c>
      <c r="L434" s="59" t="s">
        <v>307</v>
      </c>
      <c r="M434" s="26">
        <v>6</v>
      </c>
      <c r="N434" s="16" t="s">
        <v>3293</v>
      </c>
      <c r="O434" s="16" t="s">
        <v>3294</v>
      </c>
      <c r="P434" s="15">
        <v>6</v>
      </c>
      <c r="Q434" s="15">
        <v>6</v>
      </c>
      <c r="R434" s="22">
        <v>1</v>
      </c>
      <c r="S434" s="22">
        <v>1</v>
      </c>
      <c r="T434" s="16"/>
      <c r="U434" s="69" t="s">
        <v>3295</v>
      </c>
      <c r="V434" s="16" t="s">
        <v>50</v>
      </c>
      <c r="W434" s="4"/>
      <c r="X434" s="374"/>
      <c r="AA434" s="308" t="b">
        <f t="shared" si="6"/>
        <v>0</v>
      </c>
    </row>
    <row r="435" s="352" customFormat="1" ht="24" hidden="1" spans="1:27">
      <c r="A435" s="4">
        <v>433</v>
      </c>
      <c r="B435" s="4" t="s">
        <v>34</v>
      </c>
      <c r="C435" s="27" t="s">
        <v>228</v>
      </c>
      <c r="D435" s="7" t="s">
        <v>3359</v>
      </c>
      <c r="E435" s="49" t="s">
        <v>2706</v>
      </c>
      <c r="F435" s="7" t="s">
        <v>2958</v>
      </c>
      <c r="G435" s="65">
        <v>45170</v>
      </c>
      <c r="H435" s="10" t="s">
        <v>54</v>
      </c>
      <c r="I435" s="27" t="s">
        <v>42</v>
      </c>
      <c r="J435" s="4" t="s">
        <v>43</v>
      </c>
      <c r="K435" s="58" t="s">
        <v>305</v>
      </c>
      <c r="L435" s="59" t="s">
        <v>307</v>
      </c>
      <c r="M435" s="26">
        <v>6</v>
      </c>
      <c r="N435" s="16" t="s">
        <v>3360</v>
      </c>
      <c r="O435" s="16" t="s">
        <v>3361</v>
      </c>
      <c r="P435" s="15">
        <v>6</v>
      </c>
      <c r="Q435" s="15">
        <v>6</v>
      </c>
      <c r="R435" s="22">
        <v>1</v>
      </c>
      <c r="S435" s="22">
        <v>1</v>
      </c>
      <c r="T435" s="16"/>
      <c r="U435" s="16" t="s">
        <v>3362</v>
      </c>
      <c r="V435" s="16" t="s">
        <v>50</v>
      </c>
      <c r="W435" s="4"/>
      <c r="X435" s="374"/>
      <c r="AA435" s="308" t="b">
        <f t="shared" si="6"/>
        <v>0</v>
      </c>
    </row>
    <row r="436" s="352" customFormat="1" ht="12.75" hidden="1" spans="1:27">
      <c r="A436" s="4">
        <v>434</v>
      </c>
      <c r="B436" s="4" t="s">
        <v>34</v>
      </c>
      <c r="C436" s="27" t="s">
        <v>228</v>
      </c>
      <c r="D436" s="58" t="s">
        <v>826</v>
      </c>
      <c r="E436" s="7" t="s">
        <v>337</v>
      </c>
      <c r="F436" s="7" t="s">
        <v>2958</v>
      </c>
      <c r="G436" s="8">
        <v>45047</v>
      </c>
      <c r="H436" s="10" t="s">
        <v>304</v>
      </c>
      <c r="I436" s="27" t="s">
        <v>42</v>
      </c>
      <c r="J436" s="4" t="s">
        <v>43</v>
      </c>
      <c r="K436" s="58" t="s">
        <v>305</v>
      </c>
      <c r="L436" s="59" t="s">
        <v>307</v>
      </c>
      <c r="M436" s="26">
        <v>6</v>
      </c>
      <c r="N436" s="16" t="s">
        <v>3363</v>
      </c>
      <c r="O436" s="16" t="s">
        <v>3364</v>
      </c>
      <c r="P436" s="15">
        <v>6</v>
      </c>
      <c r="Q436" s="15">
        <v>6</v>
      </c>
      <c r="R436" s="22">
        <v>1</v>
      </c>
      <c r="S436" s="22">
        <v>1</v>
      </c>
      <c r="T436" s="16"/>
      <c r="U436" s="16" t="s">
        <v>3365</v>
      </c>
      <c r="V436" s="16" t="s">
        <v>50</v>
      </c>
      <c r="W436" s="4"/>
      <c r="X436" s="374"/>
      <c r="AA436" s="308" t="b">
        <f t="shared" si="6"/>
        <v>0</v>
      </c>
    </row>
    <row r="437" s="352" customFormat="1" ht="12.75" hidden="1" spans="1:27">
      <c r="A437" s="4">
        <v>435</v>
      </c>
      <c r="B437" s="4" t="s">
        <v>34</v>
      </c>
      <c r="C437" s="27" t="s">
        <v>228</v>
      </c>
      <c r="D437" s="58" t="s">
        <v>826</v>
      </c>
      <c r="E437" s="7" t="s">
        <v>337</v>
      </c>
      <c r="F437" s="7" t="s">
        <v>2958</v>
      </c>
      <c r="G437" s="8">
        <v>45231</v>
      </c>
      <c r="H437" s="10" t="s">
        <v>632</v>
      </c>
      <c r="I437" s="27" t="s">
        <v>42</v>
      </c>
      <c r="J437" s="4" t="s">
        <v>43</v>
      </c>
      <c r="K437" s="58" t="s">
        <v>305</v>
      </c>
      <c r="L437" s="59" t="s">
        <v>307</v>
      </c>
      <c r="M437" s="26">
        <v>6</v>
      </c>
      <c r="N437" s="16" t="s">
        <v>3366</v>
      </c>
      <c r="O437" s="16" t="s">
        <v>3367</v>
      </c>
      <c r="P437" s="15">
        <v>6</v>
      </c>
      <c r="Q437" s="15">
        <v>6</v>
      </c>
      <c r="R437" s="22">
        <v>1</v>
      </c>
      <c r="S437" s="22">
        <v>1</v>
      </c>
      <c r="T437" s="16"/>
      <c r="U437" s="16" t="s">
        <v>3368</v>
      </c>
      <c r="V437" s="16" t="s">
        <v>50</v>
      </c>
      <c r="W437" s="4"/>
      <c r="X437" s="374"/>
      <c r="AA437" s="308" t="b">
        <f t="shared" si="6"/>
        <v>0</v>
      </c>
    </row>
    <row r="438" s="352" customFormat="1" ht="12.75" hidden="1" spans="1:27">
      <c r="A438" s="4">
        <v>436</v>
      </c>
      <c r="B438" s="4" t="s">
        <v>34</v>
      </c>
      <c r="C438" s="28" t="s">
        <v>228</v>
      </c>
      <c r="D438" s="28" t="s">
        <v>2735</v>
      </c>
      <c r="E438" s="29" t="s">
        <v>337</v>
      </c>
      <c r="F438" s="7" t="s">
        <v>2958</v>
      </c>
      <c r="G438" s="8">
        <v>44985</v>
      </c>
      <c r="H438" s="9" t="s">
        <v>2299</v>
      </c>
      <c r="I438" s="28" t="s">
        <v>42</v>
      </c>
      <c r="J438" s="4" t="s">
        <v>43</v>
      </c>
      <c r="K438" s="58" t="s">
        <v>305</v>
      </c>
      <c r="L438" s="59" t="s">
        <v>307</v>
      </c>
      <c r="M438" s="28">
        <v>3</v>
      </c>
      <c r="N438" s="16" t="s">
        <v>3369</v>
      </c>
      <c r="O438" s="16" t="s">
        <v>3309</v>
      </c>
      <c r="P438" s="15">
        <v>3</v>
      </c>
      <c r="Q438" s="15">
        <v>3</v>
      </c>
      <c r="R438" s="22">
        <v>1</v>
      </c>
      <c r="S438" s="22">
        <v>1</v>
      </c>
      <c r="T438" s="16"/>
      <c r="U438" s="16" t="s">
        <v>3370</v>
      </c>
      <c r="V438" s="16" t="s">
        <v>50</v>
      </c>
      <c r="W438" s="4" t="s">
        <v>1454</v>
      </c>
      <c r="X438" s="232"/>
      <c r="Y438" s="24" t="s">
        <v>3021</v>
      </c>
      <c r="AA438" s="308" t="b">
        <f t="shared" si="6"/>
        <v>0</v>
      </c>
    </row>
    <row r="439" s="352" customFormat="1" ht="12.75" hidden="1" spans="1:27">
      <c r="A439" s="4">
        <v>437</v>
      </c>
      <c r="B439" s="4" t="s">
        <v>34</v>
      </c>
      <c r="C439" s="28" t="s">
        <v>228</v>
      </c>
      <c r="D439" s="28" t="s">
        <v>2735</v>
      </c>
      <c r="E439" s="29" t="s">
        <v>337</v>
      </c>
      <c r="F439" s="7" t="s">
        <v>2958</v>
      </c>
      <c r="G439" s="8">
        <v>45169</v>
      </c>
      <c r="H439" s="9" t="s">
        <v>97</v>
      </c>
      <c r="I439" s="28" t="s">
        <v>42</v>
      </c>
      <c r="J439" s="4" t="s">
        <v>43</v>
      </c>
      <c r="K439" s="58" t="s">
        <v>305</v>
      </c>
      <c r="L439" s="59" t="s">
        <v>307</v>
      </c>
      <c r="M439" s="28">
        <v>3</v>
      </c>
      <c r="N439" s="16" t="s">
        <v>3366</v>
      </c>
      <c r="O439" s="16" t="s">
        <v>3367</v>
      </c>
      <c r="P439" s="15">
        <v>3</v>
      </c>
      <c r="Q439" s="15">
        <v>3</v>
      </c>
      <c r="R439" s="22">
        <v>1</v>
      </c>
      <c r="S439" s="22">
        <v>1</v>
      </c>
      <c r="T439" s="16"/>
      <c r="U439" s="16" t="s">
        <v>3368</v>
      </c>
      <c r="V439" s="16" t="s">
        <v>50</v>
      </c>
      <c r="W439" s="4"/>
      <c r="X439" s="374"/>
      <c r="AA439" s="308" t="b">
        <f t="shared" si="6"/>
        <v>0</v>
      </c>
    </row>
    <row r="440" s="352" customFormat="1" ht="24" hidden="1" spans="1:27">
      <c r="A440" s="4">
        <v>438</v>
      </c>
      <c r="B440" s="4" t="s">
        <v>34</v>
      </c>
      <c r="C440" s="28" t="s">
        <v>228</v>
      </c>
      <c r="D440" s="7" t="s">
        <v>2743</v>
      </c>
      <c r="E440" s="29" t="s">
        <v>337</v>
      </c>
      <c r="F440" s="7" t="s">
        <v>2958</v>
      </c>
      <c r="G440" s="8">
        <v>44985</v>
      </c>
      <c r="H440" s="9" t="s">
        <v>2299</v>
      </c>
      <c r="I440" s="28" t="s">
        <v>42</v>
      </c>
      <c r="J440" s="4" t="s">
        <v>43</v>
      </c>
      <c r="K440" s="58" t="s">
        <v>305</v>
      </c>
      <c r="L440" s="59" t="s">
        <v>307</v>
      </c>
      <c r="M440" s="28">
        <v>3</v>
      </c>
      <c r="N440" s="16" t="s">
        <v>3369</v>
      </c>
      <c r="O440" s="16" t="s">
        <v>3309</v>
      </c>
      <c r="P440" s="15">
        <v>3</v>
      </c>
      <c r="Q440" s="15">
        <v>3</v>
      </c>
      <c r="R440" s="22">
        <v>1</v>
      </c>
      <c r="S440" s="22">
        <v>1</v>
      </c>
      <c r="T440" s="16"/>
      <c r="U440" s="16" t="s">
        <v>3370</v>
      </c>
      <c r="V440" s="16" t="s">
        <v>50</v>
      </c>
      <c r="W440" s="4" t="s">
        <v>1454</v>
      </c>
      <c r="X440" s="232"/>
      <c r="Y440" s="24" t="s">
        <v>3021</v>
      </c>
      <c r="AA440" s="308" t="b">
        <f t="shared" si="6"/>
        <v>0</v>
      </c>
    </row>
    <row r="441" s="352" customFormat="1" ht="24" hidden="1" spans="1:27">
      <c r="A441" s="4">
        <v>439</v>
      </c>
      <c r="B441" s="4" t="s">
        <v>34</v>
      </c>
      <c r="C441" s="28" t="s">
        <v>228</v>
      </c>
      <c r="D441" s="7" t="s">
        <v>2743</v>
      </c>
      <c r="E441" s="29" t="s">
        <v>337</v>
      </c>
      <c r="F441" s="7" t="s">
        <v>2958</v>
      </c>
      <c r="G441" s="8">
        <v>45169</v>
      </c>
      <c r="H441" s="9" t="s">
        <v>97</v>
      </c>
      <c r="I441" s="28" t="s">
        <v>42</v>
      </c>
      <c r="J441" s="4" t="s">
        <v>43</v>
      </c>
      <c r="K441" s="58" t="s">
        <v>305</v>
      </c>
      <c r="L441" s="59" t="s">
        <v>307</v>
      </c>
      <c r="M441" s="28">
        <v>3</v>
      </c>
      <c r="N441" s="16" t="s">
        <v>3366</v>
      </c>
      <c r="O441" s="16" t="s">
        <v>3367</v>
      </c>
      <c r="P441" s="15">
        <v>3</v>
      </c>
      <c r="Q441" s="15">
        <v>3</v>
      </c>
      <c r="R441" s="22">
        <v>1</v>
      </c>
      <c r="S441" s="22">
        <v>1</v>
      </c>
      <c r="T441" s="16"/>
      <c r="U441" s="16" t="s">
        <v>3368</v>
      </c>
      <c r="V441" s="16" t="s">
        <v>50</v>
      </c>
      <c r="W441" s="4"/>
      <c r="X441" s="374"/>
      <c r="AA441" s="308" t="b">
        <f t="shared" si="6"/>
        <v>0</v>
      </c>
    </row>
    <row r="442" s="352" customFormat="1" ht="12.75" hidden="1" spans="1:27">
      <c r="A442" s="4">
        <v>440</v>
      </c>
      <c r="B442" s="4" t="s">
        <v>3371</v>
      </c>
      <c r="C442" s="27" t="s">
        <v>228</v>
      </c>
      <c r="D442" s="7" t="s">
        <v>2702</v>
      </c>
      <c r="E442" s="7" t="s">
        <v>108</v>
      </c>
      <c r="F442" s="7" t="s">
        <v>2958</v>
      </c>
      <c r="G442" s="8">
        <v>44958</v>
      </c>
      <c r="H442" s="9" t="s">
        <v>2299</v>
      </c>
      <c r="I442" s="27" t="s">
        <v>42</v>
      </c>
      <c r="J442" s="4" t="s">
        <v>43</v>
      </c>
      <c r="K442" s="58" t="s">
        <v>305</v>
      </c>
      <c r="L442" s="59" t="s">
        <v>307</v>
      </c>
      <c r="M442" s="28">
        <v>15</v>
      </c>
      <c r="N442" s="16" t="s">
        <v>3372</v>
      </c>
      <c r="O442" s="16" t="s">
        <v>3373</v>
      </c>
      <c r="P442" s="15">
        <v>15</v>
      </c>
      <c r="Q442" s="15">
        <v>15</v>
      </c>
      <c r="R442" s="22">
        <v>1</v>
      </c>
      <c r="S442" s="22">
        <v>1</v>
      </c>
      <c r="T442" s="16"/>
      <c r="U442" s="16" t="s">
        <v>3374</v>
      </c>
      <c r="V442" s="16" t="s">
        <v>50</v>
      </c>
      <c r="W442" s="4" t="s">
        <v>1454</v>
      </c>
      <c r="X442" s="232"/>
      <c r="Y442" s="24" t="s">
        <v>3021</v>
      </c>
      <c r="AA442" s="308" t="b">
        <f t="shared" si="6"/>
        <v>0</v>
      </c>
    </row>
    <row r="443" s="352" customFormat="1" ht="12.75" hidden="1" spans="1:27">
      <c r="A443" s="4">
        <v>441</v>
      </c>
      <c r="B443" s="4" t="s">
        <v>3371</v>
      </c>
      <c r="C443" s="27" t="s">
        <v>228</v>
      </c>
      <c r="D443" s="7" t="s">
        <v>2702</v>
      </c>
      <c r="E443" s="7" t="s">
        <v>108</v>
      </c>
      <c r="F443" s="7" t="s">
        <v>2958</v>
      </c>
      <c r="G443" s="8">
        <v>45139</v>
      </c>
      <c r="H443" s="9" t="s">
        <v>97</v>
      </c>
      <c r="I443" s="27" t="s">
        <v>42</v>
      </c>
      <c r="J443" s="4" t="s">
        <v>43</v>
      </c>
      <c r="K443" s="58" t="s">
        <v>305</v>
      </c>
      <c r="L443" s="59" t="s">
        <v>307</v>
      </c>
      <c r="M443" s="28">
        <v>15</v>
      </c>
      <c r="N443" s="16" t="s">
        <v>3375</v>
      </c>
      <c r="O443" s="16" t="s">
        <v>3376</v>
      </c>
      <c r="P443" s="15">
        <v>15</v>
      </c>
      <c r="Q443" s="15">
        <v>15</v>
      </c>
      <c r="R443" s="22">
        <v>1</v>
      </c>
      <c r="S443" s="22">
        <v>1</v>
      </c>
      <c r="T443" s="16"/>
      <c r="U443" s="16" t="s">
        <v>3377</v>
      </c>
      <c r="V443" s="16" t="s">
        <v>50</v>
      </c>
      <c r="W443" s="4"/>
      <c r="X443" s="374"/>
      <c r="AA443" s="308" t="b">
        <f t="shared" si="6"/>
        <v>0</v>
      </c>
    </row>
    <row r="444" s="352" customFormat="1" ht="12.75" hidden="1" spans="1:27">
      <c r="A444" s="4">
        <v>442</v>
      </c>
      <c r="B444" s="4" t="s">
        <v>34</v>
      </c>
      <c r="C444" s="27" t="s">
        <v>228</v>
      </c>
      <c r="D444" s="58" t="s">
        <v>3378</v>
      </c>
      <c r="E444" s="58" t="s">
        <v>108</v>
      </c>
      <c r="F444" s="7" t="s">
        <v>2958</v>
      </c>
      <c r="G444" s="57">
        <v>44958</v>
      </c>
      <c r="H444" s="9" t="s">
        <v>2299</v>
      </c>
      <c r="I444" s="4" t="s">
        <v>42</v>
      </c>
      <c r="J444" s="4" t="s">
        <v>43</v>
      </c>
      <c r="K444" s="58" t="s">
        <v>305</v>
      </c>
      <c r="L444" s="59" t="s">
        <v>307</v>
      </c>
      <c r="M444" s="5">
        <v>6</v>
      </c>
      <c r="N444" s="16" t="s">
        <v>3379</v>
      </c>
      <c r="O444" s="16" t="s">
        <v>3380</v>
      </c>
      <c r="P444" s="15">
        <v>6</v>
      </c>
      <c r="Q444" s="15">
        <v>6</v>
      </c>
      <c r="R444" s="22">
        <v>1</v>
      </c>
      <c r="S444" s="22">
        <v>1</v>
      </c>
      <c r="T444" s="16"/>
      <c r="U444" s="16" t="s">
        <v>3381</v>
      </c>
      <c r="V444" s="16" t="s">
        <v>50</v>
      </c>
      <c r="W444" s="4" t="s">
        <v>1454</v>
      </c>
      <c r="X444" s="232"/>
      <c r="Y444" s="24" t="s">
        <v>3021</v>
      </c>
      <c r="AA444" s="308" t="b">
        <f t="shared" si="6"/>
        <v>0</v>
      </c>
    </row>
    <row r="445" s="352" customFormat="1" ht="12.75" hidden="1" spans="1:27">
      <c r="A445" s="4">
        <v>443</v>
      </c>
      <c r="B445" s="4" t="s">
        <v>34</v>
      </c>
      <c r="C445" s="27" t="s">
        <v>228</v>
      </c>
      <c r="D445" s="58" t="s">
        <v>3378</v>
      </c>
      <c r="E445" s="58" t="s">
        <v>108</v>
      </c>
      <c r="F445" s="7" t="s">
        <v>2958</v>
      </c>
      <c r="G445" s="8">
        <v>45139</v>
      </c>
      <c r="H445" s="9" t="s">
        <v>97</v>
      </c>
      <c r="I445" s="4" t="s">
        <v>42</v>
      </c>
      <c r="J445" s="4" t="s">
        <v>43</v>
      </c>
      <c r="K445" s="58" t="s">
        <v>305</v>
      </c>
      <c r="L445" s="59" t="s">
        <v>307</v>
      </c>
      <c r="M445" s="5">
        <v>6</v>
      </c>
      <c r="N445" s="16" t="s">
        <v>3375</v>
      </c>
      <c r="O445" s="16" t="s">
        <v>3376</v>
      </c>
      <c r="P445" s="15">
        <v>6</v>
      </c>
      <c r="Q445" s="15">
        <v>6</v>
      </c>
      <c r="R445" s="22">
        <v>1</v>
      </c>
      <c r="S445" s="22">
        <v>1</v>
      </c>
      <c r="T445" s="16"/>
      <c r="U445" s="16" t="s">
        <v>3382</v>
      </c>
      <c r="V445" s="16" t="s">
        <v>50</v>
      </c>
      <c r="W445" s="4"/>
      <c r="X445" s="374"/>
      <c r="AA445" s="308" t="b">
        <f t="shared" si="6"/>
        <v>0</v>
      </c>
    </row>
    <row r="446" s="352" customFormat="1" ht="12.75" hidden="1" spans="1:27">
      <c r="A446" s="4">
        <v>444</v>
      </c>
      <c r="B446" s="4" t="s">
        <v>3371</v>
      </c>
      <c r="C446" s="27" t="s">
        <v>228</v>
      </c>
      <c r="D446" s="7" t="s">
        <v>3383</v>
      </c>
      <c r="E446" s="7" t="s">
        <v>108</v>
      </c>
      <c r="F446" s="7" t="s">
        <v>2958</v>
      </c>
      <c r="G446" s="8">
        <v>44958</v>
      </c>
      <c r="H446" s="9" t="s">
        <v>2299</v>
      </c>
      <c r="I446" s="27" t="s">
        <v>42</v>
      </c>
      <c r="J446" s="4" t="s">
        <v>43</v>
      </c>
      <c r="K446" s="58" t="s">
        <v>305</v>
      </c>
      <c r="L446" s="59" t="s">
        <v>307</v>
      </c>
      <c r="M446" s="5">
        <v>9</v>
      </c>
      <c r="N446" s="16" t="s">
        <v>3372</v>
      </c>
      <c r="O446" s="16" t="s">
        <v>3373</v>
      </c>
      <c r="P446" s="15">
        <v>9</v>
      </c>
      <c r="Q446" s="15">
        <v>9</v>
      </c>
      <c r="R446" s="22">
        <v>1</v>
      </c>
      <c r="S446" s="22">
        <v>1</v>
      </c>
      <c r="T446" s="16"/>
      <c r="U446" s="16" t="s">
        <v>3374</v>
      </c>
      <c r="V446" s="16" t="s">
        <v>50</v>
      </c>
      <c r="W446" s="4" t="s">
        <v>1454</v>
      </c>
      <c r="X446" s="232"/>
      <c r="Y446" s="24" t="s">
        <v>3021</v>
      </c>
      <c r="AA446" s="308" t="b">
        <f t="shared" si="6"/>
        <v>0</v>
      </c>
    </row>
    <row r="447" s="352" customFormat="1" ht="12.75" hidden="1" spans="1:27">
      <c r="A447" s="4">
        <v>445</v>
      </c>
      <c r="B447" s="4" t="s">
        <v>3371</v>
      </c>
      <c r="C447" s="27" t="s">
        <v>228</v>
      </c>
      <c r="D447" s="7" t="s">
        <v>3383</v>
      </c>
      <c r="E447" s="7" t="s">
        <v>108</v>
      </c>
      <c r="F447" s="7" t="s">
        <v>2958</v>
      </c>
      <c r="G447" s="8">
        <v>45139</v>
      </c>
      <c r="H447" s="9" t="s">
        <v>97</v>
      </c>
      <c r="I447" s="27" t="s">
        <v>42</v>
      </c>
      <c r="J447" s="4" t="s">
        <v>43</v>
      </c>
      <c r="K447" s="58" t="s">
        <v>305</v>
      </c>
      <c r="L447" s="59" t="s">
        <v>307</v>
      </c>
      <c r="M447" s="5">
        <v>9</v>
      </c>
      <c r="N447" s="16" t="s">
        <v>3375</v>
      </c>
      <c r="O447" s="16" t="s">
        <v>3376</v>
      </c>
      <c r="P447" s="15">
        <v>9</v>
      </c>
      <c r="Q447" s="15">
        <v>9</v>
      </c>
      <c r="R447" s="22">
        <v>1</v>
      </c>
      <c r="S447" s="22">
        <v>1</v>
      </c>
      <c r="T447" s="16"/>
      <c r="U447" s="16" t="s">
        <v>3377</v>
      </c>
      <c r="V447" s="16" t="s">
        <v>50</v>
      </c>
      <c r="W447" s="4"/>
      <c r="X447" s="374"/>
      <c r="AA447" s="308" t="b">
        <f t="shared" si="6"/>
        <v>0</v>
      </c>
    </row>
    <row r="448" s="352" customFormat="1" ht="24" hidden="1" spans="1:27">
      <c r="A448" s="4">
        <v>446</v>
      </c>
      <c r="B448" s="4" t="s">
        <v>34</v>
      </c>
      <c r="C448" s="27" t="s">
        <v>228</v>
      </c>
      <c r="D448" s="58" t="s">
        <v>3384</v>
      </c>
      <c r="E448" s="49" t="s">
        <v>2858</v>
      </c>
      <c r="F448" s="7" t="s">
        <v>2958</v>
      </c>
      <c r="G448" s="57">
        <v>44927</v>
      </c>
      <c r="H448" s="9" t="s">
        <v>2959</v>
      </c>
      <c r="I448" s="27" t="s">
        <v>42</v>
      </c>
      <c r="J448" s="4" t="s">
        <v>43</v>
      </c>
      <c r="K448" s="58" t="s">
        <v>305</v>
      </c>
      <c r="L448" s="59" t="s">
        <v>307</v>
      </c>
      <c r="M448" s="26">
        <v>9</v>
      </c>
      <c r="N448" s="16" t="s">
        <v>3372</v>
      </c>
      <c r="O448" s="16" t="s">
        <v>3373</v>
      </c>
      <c r="P448" s="15">
        <v>9</v>
      </c>
      <c r="Q448" s="15">
        <v>9</v>
      </c>
      <c r="R448" s="22">
        <v>1</v>
      </c>
      <c r="S448" s="22">
        <v>1</v>
      </c>
      <c r="T448" s="16"/>
      <c r="U448" s="16" t="s">
        <v>3374</v>
      </c>
      <c r="V448" s="16" t="s">
        <v>50</v>
      </c>
      <c r="W448" s="4" t="s">
        <v>1454</v>
      </c>
      <c r="X448" s="232"/>
      <c r="Y448" s="24" t="s">
        <v>3021</v>
      </c>
      <c r="AA448" s="308" t="b">
        <f t="shared" si="6"/>
        <v>0</v>
      </c>
    </row>
    <row r="449" s="352" customFormat="1" ht="24" hidden="1" spans="1:27">
      <c r="A449" s="4">
        <v>447</v>
      </c>
      <c r="B449" s="4" t="s">
        <v>34</v>
      </c>
      <c r="C449" s="27" t="s">
        <v>228</v>
      </c>
      <c r="D449" s="58" t="s">
        <v>3384</v>
      </c>
      <c r="E449" s="49" t="s">
        <v>2858</v>
      </c>
      <c r="F449" s="7" t="s">
        <v>2958</v>
      </c>
      <c r="G449" s="65">
        <v>45108</v>
      </c>
      <c r="H449" s="10" t="s">
        <v>165</v>
      </c>
      <c r="I449" s="27" t="s">
        <v>42</v>
      </c>
      <c r="J449" s="4" t="s">
        <v>43</v>
      </c>
      <c r="K449" s="58" t="s">
        <v>305</v>
      </c>
      <c r="L449" s="59" t="s">
        <v>307</v>
      </c>
      <c r="M449" s="26">
        <v>9</v>
      </c>
      <c r="N449" s="16" t="s">
        <v>3385</v>
      </c>
      <c r="O449" s="16" t="s">
        <v>3288</v>
      </c>
      <c r="P449" s="15">
        <v>9</v>
      </c>
      <c r="Q449" s="15">
        <v>9</v>
      </c>
      <c r="R449" s="22">
        <v>1</v>
      </c>
      <c r="S449" s="22">
        <v>1</v>
      </c>
      <c r="T449" s="16"/>
      <c r="U449" s="16" t="s">
        <v>3386</v>
      </c>
      <c r="V449" s="16" t="s">
        <v>50</v>
      </c>
      <c r="W449" s="4"/>
      <c r="X449" s="374"/>
      <c r="AA449" s="308" t="b">
        <f t="shared" si="6"/>
        <v>0</v>
      </c>
    </row>
    <row r="450" s="352" customFormat="1" ht="24" hidden="1" spans="1:27">
      <c r="A450" s="4">
        <v>448</v>
      </c>
      <c r="B450" s="4" t="s">
        <v>34</v>
      </c>
      <c r="C450" s="27" t="s">
        <v>228</v>
      </c>
      <c r="D450" s="58" t="s">
        <v>3384</v>
      </c>
      <c r="E450" s="49" t="s">
        <v>2858</v>
      </c>
      <c r="F450" s="7" t="s">
        <v>2958</v>
      </c>
      <c r="G450" s="65">
        <v>45170</v>
      </c>
      <c r="H450" s="10" t="s">
        <v>54</v>
      </c>
      <c r="I450" s="27" t="s">
        <v>42</v>
      </c>
      <c r="J450" s="4" t="s">
        <v>43</v>
      </c>
      <c r="K450" s="58" t="s">
        <v>305</v>
      </c>
      <c r="L450" s="59" t="s">
        <v>307</v>
      </c>
      <c r="M450" s="26">
        <v>9</v>
      </c>
      <c r="N450" s="16" t="s">
        <v>3387</v>
      </c>
      <c r="O450" s="16" t="s">
        <v>3388</v>
      </c>
      <c r="P450" s="15">
        <v>9</v>
      </c>
      <c r="Q450" s="15">
        <v>9</v>
      </c>
      <c r="R450" s="22">
        <v>1</v>
      </c>
      <c r="S450" s="22">
        <v>1</v>
      </c>
      <c r="T450" s="16"/>
      <c r="U450" s="16" t="s">
        <v>3382</v>
      </c>
      <c r="V450" s="16" t="s">
        <v>50</v>
      </c>
      <c r="W450" s="4"/>
      <c r="X450" s="373"/>
      <c r="AA450" s="308" t="b">
        <f t="shared" si="6"/>
        <v>0</v>
      </c>
    </row>
    <row r="451" s="352" customFormat="1" ht="12.75" hidden="1" spans="1:27">
      <c r="A451" s="4">
        <v>449</v>
      </c>
      <c r="B451" s="4" t="s">
        <v>34</v>
      </c>
      <c r="C451" s="5" t="s">
        <v>228</v>
      </c>
      <c r="D451" s="6" t="s">
        <v>3389</v>
      </c>
      <c r="E451" s="6" t="s">
        <v>108</v>
      </c>
      <c r="F451" s="7" t="s">
        <v>2958</v>
      </c>
      <c r="G451" s="65">
        <v>45047</v>
      </c>
      <c r="H451" s="10" t="s">
        <v>304</v>
      </c>
      <c r="I451" s="4" t="s">
        <v>42</v>
      </c>
      <c r="J451" s="4" t="s">
        <v>43</v>
      </c>
      <c r="K451" s="58" t="s">
        <v>305</v>
      </c>
      <c r="L451" s="59" t="s">
        <v>307</v>
      </c>
      <c r="M451" s="5">
        <v>3</v>
      </c>
      <c r="N451" s="16" t="s">
        <v>3379</v>
      </c>
      <c r="O451" s="16" t="s">
        <v>3380</v>
      </c>
      <c r="P451" s="15">
        <v>3</v>
      </c>
      <c r="Q451" s="15">
        <v>3</v>
      </c>
      <c r="R451" s="22">
        <v>1</v>
      </c>
      <c r="S451" s="22">
        <v>1</v>
      </c>
      <c r="T451" s="16"/>
      <c r="U451" s="16" t="s">
        <v>3381</v>
      </c>
      <c r="V451" s="16" t="s">
        <v>50</v>
      </c>
      <c r="W451" s="4"/>
      <c r="X451" s="374"/>
      <c r="AA451" s="308" t="b">
        <f t="shared" ref="AA451:AA514" si="7">IF(H451="2023年01月","2023年01月31日",IF(H451="2023年02月","2023年02月28日",IF(H451="2023年3月","2023年3月31日",IF(H451="2023年4月","2023年4月30日",IF(H451="2023年5月","2023年5月31日",IF(H451="2023年6月","2023年6月30日",IF(H451="2023年7月","2023年7月31日",IF(H451="2023年8月","2023年8月31日",IF(H451="2023年9月","2023年9月30日",IF(H451="2023年10月","2023年10月31日",IF(H451="2023年11月","2023年11月30日",IF(H451="2023年12月","2023年12月31日"))))))))))))</f>
        <v>0</v>
      </c>
    </row>
    <row r="452" s="352" customFormat="1" ht="12.75" hidden="1" spans="1:27">
      <c r="A452" s="4">
        <v>450</v>
      </c>
      <c r="B452" s="4" t="s">
        <v>34</v>
      </c>
      <c r="C452" s="5" t="s">
        <v>228</v>
      </c>
      <c r="D452" s="6" t="s">
        <v>3389</v>
      </c>
      <c r="E452" s="6" t="s">
        <v>108</v>
      </c>
      <c r="F452" s="7" t="s">
        <v>2958</v>
      </c>
      <c r="G452" s="65">
        <v>45170</v>
      </c>
      <c r="H452" s="10" t="s">
        <v>54</v>
      </c>
      <c r="I452" s="4" t="s">
        <v>42</v>
      </c>
      <c r="J452" s="4" t="s">
        <v>43</v>
      </c>
      <c r="K452" s="58" t="s">
        <v>305</v>
      </c>
      <c r="L452" s="59" t="s">
        <v>307</v>
      </c>
      <c r="M452" s="5">
        <v>3</v>
      </c>
      <c r="N452" s="16" t="s">
        <v>3375</v>
      </c>
      <c r="O452" s="16" t="s">
        <v>3376</v>
      </c>
      <c r="P452" s="15">
        <v>3</v>
      </c>
      <c r="Q452" s="15">
        <v>3</v>
      </c>
      <c r="R452" s="22">
        <v>1</v>
      </c>
      <c r="S452" s="22">
        <v>1</v>
      </c>
      <c r="T452" s="16"/>
      <c r="U452" s="16" t="s">
        <v>3390</v>
      </c>
      <c r="V452" s="16" t="s">
        <v>50</v>
      </c>
      <c r="W452" s="4"/>
      <c r="X452" s="374"/>
      <c r="AA452" s="308" t="b">
        <f t="shared" si="7"/>
        <v>0</v>
      </c>
    </row>
    <row r="453" s="352" customFormat="1" ht="12.75" hidden="1" spans="1:27">
      <c r="A453" s="4">
        <v>451</v>
      </c>
      <c r="B453" s="4" t="s">
        <v>34</v>
      </c>
      <c r="C453" s="5" t="s">
        <v>82</v>
      </c>
      <c r="D453" s="7" t="s">
        <v>448</v>
      </c>
      <c r="E453" s="7" t="s">
        <v>37</v>
      </c>
      <c r="F453" s="7" t="s">
        <v>2958</v>
      </c>
      <c r="G453" s="57">
        <v>44927</v>
      </c>
      <c r="H453" s="9" t="s">
        <v>2959</v>
      </c>
      <c r="I453" s="4" t="s">
        <v>42</v>
      </c>
      <c r="J453" s="4" t="s">
        <v>43</v>
      </c>
      <c r="K453" s="58" t="s">
        <v>305</v>
      </c>
      <c r="L453" s="59" t="s">
        <v>307</v>
      </c>
      <c r="M453" s="5">
        <v>12</v>
      </c>
      <c r="N453" s="16" t="s">
        <v>3391</v>
      </c>
      <c r="O453" s="16" t="s">
        <v>3392</v>
      </c>
      <c r="P453" s="15">
        <v>12</v>
      </c>
      <c r="Q453" s="15">
        <v>12</v>
      </c>
      <c r="R453" s="22">
        <v>1</v>
      </c>
      <c r="S453" s="22">
        <v>1</v>
      </c>
      <c r="T453" s="16"/>
      <c r="U453" s="16" t="s">
        <v>3393</v>
      </c>
      <c r="V453" s="16" t="s">
        <v>50</v>
      </c>
      <c r="W453" s="4" t="s">
        <v>1454</v>
      </c>
      <c r="X453" s="232"/>
      <c r="Y453" s="24" t="s">
        <v>3021</v>
      </c>
      <c r="AA453" s="308" t="b">
        <f t="shared" si="7"/>
        <v>0</v>
      </c>
    </row>
    <row r="454" s="352" customFormat="1" ht="12.75" hidden="1" spans="1:27">
      <c r="A454" s="4">
        <v>452</v>
      </c>
      <c r="B454" s="4" t="s">
        <v>34</v>
      </c>
      <c r="C454" s="5" t="s">
        <v>82</v>
      </c>
      <c r="D454" s="7" t="s">
        <v>448</v>
      </c>
      <c r="E454" s="7" t="s">
        <v>37</v>
      </c>
      <c r="F454" s="7" t="s">
        <v>2958</v>
      </c>
      <c r="G454" s="8">
        <v>44986</v>
      </c>
      <c r="H454" s="10" t="s">
        <v>41</v>
      </c>
      <c r="I454" s="4" t="s">
        <v>42</v>
      </c>
      <c r="J454" s="4" t="s">
        <v>43</v>
      </c>
      <c r="K454" s="58" t="s">
        <v>305</v>
      </c>
      <c r="L454" s="59" t="s">
        <v>307</v>
      </c>
      <c r="M454" s="5">
        <v>12</v>
      </c>
      <c r="N454" s="16" t="s">
        <v>3394</v>
      </c>
      <c r="O454" s="16" t="s">
        <v>3395</v>
      </c>
      <c r="P454" s="15">
        <v>12</v>
      </c>
      <c r="Q454" s="15">
        <v>12</v>
      </c>
      <c r="R454" s="22">
        <v>1</v>
      </c>
      <c r="S454" s="22">
        <v>1</v>
      </c>
      <c r="T454" s="16"/>
      <c r="U454" s="16" t="s">
        <v>3396</v>
      </c>
      <c r="V454" s="16" t="s">
        <v>50</v>
      </c>
      <c r="W454" s="4" t="s">
        <v>1454</v>
      </c>
      <c r="X454" s="374"/>
      <c r="AA454" s="308" t="b">
        <f t="shared" si="7"/>
        <v>0</v>
      </c>
    </row>
    <row r="455" s="352" customFormat="1" ht="12.75" hidden="1" spans="1:27">
      <c r="A455" s="4">
        <v>453</v>
      </c>
      <c r="B455" s="4" t="s">
        <v>34</v>
      </c>
      <c r="C455" s="5" t="s">
        <v>82</v>
      </c>
      <c r="D455" s="7" t="s">
        <v>448</v>
      </c>
      <c r="E455" s="7" t="s">
        <v>37</v>
      </c>
      <c r="F455" s="7" t="s">
        <v>2958</v>
      </c>
      <c r="G455" s="8">
        <v>45047</v>
      </c>
      <c r="H455" s="10" t="s">
        <v>304</v>
      </c>
      <c r="I455" s="4" t="s">
        <v>42</v>
      </c>
      <c r="J455" s="4" t="s">
        <v>43</v>
      </c>
      <c r="K455" s="58" t="s">
        <v>305</v>
      </c>
      <c r="L455" s="59" t="s">
        <v>307</v>
      </c>
      <c r="M455" s="5">
        <v>12</v>
      </c>
      <c r="N455" s="73">
        <v>45103</v>
      </c>
      <c r="O455" s="73">
        <v>45103</v>
      </c>
      <c r="P455" s="15">
        <v>12</v>
      </c>
      <c r="Q455" s="15">
        <v>12</v>
      </c>
      <c r="R455" s="22">
        <v>1</v>
      </c>
      <c r="S455" s="22">
        <v>1</v>
      </c>
      <c r="T455" s="16"/>
      <c r="U455" s="16" t="s">
        <v>3397</v>
      </c>
      <c r="V455" s="16" t="s">
        <v>50</v>
      </c>
      <c r="W455" s="4"/>
      <c r="X455" s="374"/>
      <c r="Y455" s="375" t="s">
        <v>3346</v>
      </c>
      <c r="AA455" s="308" t="b">
        <f t="shared" si="7"/>
        <v>0</v>
      </c>
    </row>
    <row r="456" s="352" customFormat="1" ht="12.75" hidden="1" spans="1:27">
      <c r="A456" s="4">
        <v>454</v>
      </c>
      <c r="B456" s="4" t="s">
        <v>34</v>
      </c>
      <c r="C456" s="5" t="s">
        <v>82</v>
      </c>
      <c r="D456" s="7" t="s">
        <v>448</v>
      </c>
      <c r="E456" s="7" t="s">
        <v>37</v>
      </c>
      <c r="F456" s="7" t="s">
        <v>2958</v>
      </c>
      <c r="G456" s="8">
        <v>45108</v>
      </c>
      <c r="H456" s="10" t="s">
        <v>165</v>
      </c>
      <c r="I456" s="4" t="s">
        <v>42</v>
      </c>
      <c r="J456" s="4" t="s">
        <v>43</v>
      </c>
      <c r="K456" s="58" t="s">
        <v>305</v>
      </c>
      <c r="L456" s="59" t="s">
        <v>307</v>
      </c>
      <c r="M456" s="5">
        <v>12</v>
      </c>
      <c r="N456" s="16" t="s">
        <v>3398</v>
      </c>
      <c r="O456" s="16" t="s">
        <v>3399</v>
      </c>
      <c r="P456" s="15">
        <v>12</v>
      </c>
      <c r="Q456" s="15">
        <v>12</v>
      </c>
      <c r="R456" s="22">
        <v>1</v>
      </c>
      <c r="S456" s="22">
        <v>1</v>
      </c>
      <c r="T456" s="16" t="s">
        <v>3319</v>
      </c>
      <c r="U456" s="16" t="s">
        <v>3400</v>
      </c>
      <c r="V456" s="16" t="s">
        <v>50</v>
      </c>
      <c r="W456" s="4"/>
      <c r="X456" s="373"/>
      <c r="AA456" s="308" t="b">
        <f t="shared" si="7"/>
        <v>0</v>
      </c>
    </row>
    <row r="457" s="352" customFormat="1" ht="12.75" hidden="1" spans="1:27">
      <c r="A457" s="4">
        <v>455</v>
      </c>
      <c r="B457" s="4" t="s">
        <v>34</v>
      </c>
      <c r="C457" s="5" t="s">
        <v>82</v>
      </c>
      <c r="D457" s="7" t="s">
        <v>448</v>
      </c>
      <c r="E457" s="7" t="s">
        <v>37</v>
      </c>
      <c r="F457" s="7" t="s">
        <v>2958</v>
      </c>
      <c r="G457" s="8">
        <v>45170</v>
      </c>
      <c r="H457" s="10" t="s">
        <v>54</v>
      </c>
      <c r="I457" s="4" t="s">
        <v>42</v>
      </c>
      <c r="J457" s="4" t="s">
        <v>43</v>
      </c>
      <c r="K457" s="58" t="s">
        <v>305</v>
      </c>
      <c r="L457" s="59" t="s">
        <v>307</v>
      </c>
      <c r="M457" s="5">
        <v>12</v>
      </c>
      <c r="N457" s="16" t="s">
        <v>3401</v>
      </c>
      <c r="O457" s="16" t="s">
        <v>3300</v>
      </c>
      <c r="P457" s="15">
        <v>12</v>
      </c>
      <c r="Q457" s="15">
        <v>12</v>
      </c>
      <c r="R457" s="22">
        <v>1</v>
      </c>
      <c r="S457" s="22">
        <v>1</v>
      </c>
      <c r="T457" s="16"/>
      <c r="U457" s="16" t="s">
        <v>3402</v>
      </c>
      <c r="V457" s="16" t="s">
        <v>50</v>
      </c>
      <c r="W457" s="4"/>
      <c r="X457" s="374"/>
      <c r="AA457" s="308" t="b">
        <f t="shared" si="7"/>
        <v>0</v>
      </c>
    </row>
    <row r="458" s="352" customFormat="1" ht="12.75" spans="1:27">
      <c r="A458" s="4">
        <v>456</v>
      </c>
      <c r="B458" s="4" t="s">
        <v>34</v>
      </c>
      <c r="C458" s="5" t="s">
        <v>82</v>
      </c>
      <c r="D458" s="7" t="s">
        <v>448</v>
      </c>
      <c r="E458" s="7" t="s">
        <v>37</v>
      </c>
      <c r="F458" s="7" t="s">
        <v>2958</v>
      </c>
      <c r="G458" s="8">
        <v>45231</v>
      </c>
      <c r="H458" s="10" t="s">
        <v>632</v>
      </c>
      <c r="I458" s="4" t="s">
        <v>42</v>
      </c>
      <c r="J458" s="4" t="s">
        <v>43</v>
      </c>
      <c r="K458" s="58" t="s">
        <v>305</v>
      </c>
      <c r="L458" s="59" t="s">
        <v>307</v>
      </c>
      <c r="M458" s="5">
        <v>12</v>
      </c>
      <c r="N458" s="16" t="s">
        <v>3403</v>
      </c>
      <c r="O458" s="16" t="s">
        <v>3404</v>
      </c>
      <c r="P458" s="15">
        <v>12</v>
      </c>
      <c r="Q458" s="15">
        <v>12</v>
      </c>
      <c r="R458" s="22">
        <v>1</v>
      </c>
      <c r="S458" s="22">
        <v>1</v>
      </c>
      <c r="T458" s="16"/>
      <c r="U458" s="16" t="s">
        <v>3405</v>
      </c>
      <c r="V458" s="16" t="s">
        <v>50</v>
      </c>
      <c r="W458" s="4"/>
      <c r="X458" s="374"/>
      <c r="AA458" s="308" t="b">
        <f t="shared" si="7"/>
        <v>0</v>
      </c>
    </row>
    <row r="459" s="352" customFormat="1" ht="12.75" hidden="1" spans="1:27">
      <c r="A459" s="4">
        <v>457</v>
      </c>
      <c r="B459" s="4" t="s">
        <v>34</v>
      </c>
      <c r="C459" s="5" t="s">
        <v>82</v>
      </c>
      <c r="D459" s="7" t="s">
        <v>456</v>
      </c>
      <c r="E459" s="7" t="s">
        <v>37</v>
      </c>
      <c r="F459" s="7" t="s">
        <v>2958</v>
      </c>
      <c r="G459" s="57">
        <v>44927</v>
      </c>
      <c r="H459" s="9" t="s">
        <v>2959</v>
      </c>
      <c r="I459" s="4" t="s">
        <v>42</v>
      </c>
      <c r="J459" s="4" t="s">
        <v>43</v>
      </c>
      <c r="K459" s="58" t="s">
        <v>305</v>
      </c>
      <c r="L459" s="59" t="s">
        <v>307</v>
      </c>
      <c r="M459" s="5">
        <v>12</v>
      </c>
      <c r="N459" s="16" t="s">
        <v>3391</v>
      </c>
      <c r="O459" s="16" t="s">
        <v>3392</v>
      </c>
      <c r="P459" s="15">
        <v>12</v>
      </c>
      <c r="Q459" s="15">
        <v>12</v>
      </c>
      <c r="R459" s="22">
        <v>1</v>
      </c>
      <c r="S459" s="22">
        <v>1</v>
      </c>
      <c r="T459" s="16"/>
      <c r="U459" s="16" t="s">
        <v>3393</v>
      </c>
      <c r="V459" s="16" t="s">
        <v>50</v>
      </c>
      <c r="W459" s="4" t="s">
        <v>1454</v>
      </c>
      <c r="X459" s="232"/>
      <c r="Y459" s="24" t="s">
        <v>3021</v>
      </c>
      <c r="AA459" s="308" t="b">
        <f t="shared" si="7"/>
        <v>0</v>
      </c>
    </row>
    <row r="460" s="352" customFormat="1" ht="12.75" hidden="1" spans="1:27">
      <c r="A460" s="4">
        <v>458</v>
      </c>
      <c r="B460" s="4" t="s">
        <v>34</v>
      </c>
      <c r="C460" s="5" t="s">
        <v>82</v>
      </c>
      <c r="D460" s="7" t="s">
        <v>456</v>
      </c>
      <c r="E460" s="7" t="s">
        <v>37</v>
      </c>
      <c r="F460" s="7" t="s">
        <v>2958</v>
      </c>
      <c r="G460" s="8">
        <v>44986</v>
      </c>
      <c r="H460" s="10" t="s">
        <v>41</v>
      </c>
      <c r="I460" s="4" t="s">
        <v>42</v>
      </c>
      <c r="J460" s="4" t="s">
        <v>43</v>
      </c>
      <c r="K460" s="58" t="s">
        <v>305</v>
      </c>
      <c r="L460" s="59" t="s">
        <v>307</v>
      </c>
      <c r="M460" s="5">
        <v>12</v>
      </c>
      <c r="N460" s="16" t="s">
        <v>3394</v>
      </c>
      <c r="O460" s="16" t="s">
        <v>3395</v>
      </c>
      <c r="P460" s="15">
        <v>12</v>
      </c>
      <c r="Q460" s="15">
        <v>12</v>
      </c>
      <c r="R460" s="22">
        <v>1</v>
      </c>
      <c r="S460" s="22">
        <v>1</v>
      </c>
      <c r="T460" s="16"/>
      <c r="U460" s="16" t="s">
        <v>3396</v>
      </c>
      <c r="V460" s="16" t="s">
        <v>50</v>
      </c>
      <c r="W460" s="4" t="s">
        <v>1454</v>
      </c>
      <c r="X460" s="374"/>
      <c r="AA460" s="308" t="b">
        <f t="shared" si="7"/>
        <v>0</v>
      </c>
    </row>
    <row r="461" s="352" customFormat="1" ht="12.75" hidden="1" spans="1:27">
      <c r="A461" s="4">
        <v>459</v>
      </c>
      <c r="B461" s="4" t="s">
        <v>34</v>
      </c>
      <c r="C461" s="5" t="s">
        <v>82</v>
      </c>
      <c r="D461" s="7" t="s">
        <v>456</v>
      </c>
      <c r="E461" s="7" t="s">
        <v>37</v>
      </c>
      <c r="F461" s="7" t="s">
        <v>2958</v>
      </c>
      <c r="G461" s="8">
        <v>45047</v>
      </c>
      <c r="H461" s="10" t="s">
        <v>304</v>
      </c>
      <c r="I461" s="4" t="s">
        <v>42</v>
      </c>
      <c r="J461" s="4" t="s">
        <v>43</v>
      </c>
      <c r="K461" s="58" t="s">
        <v>305</v>
      </c>
      <c r="L461" s="59" t="s">
        <v>307</v>
      </c>
      <c r="M461" s="5">
        <v>12</v>
      </c>
      <c r="N461" s="73">
        <v>45103</v>
      </c>
      <c r="O461" s="73">
        <v>45103</v>
      </c>
      <c r="P461" s="15">
        <v>12</v>
      </c>
      <c r="Q461" s="15">
        <v>12</v>
      </c>
      <c r="R461" s="22">
        <v>1</v>
      </c>
      <c r="S461" s="22">
        <v>1</v>
      </c>
      <c r="T461" s="16"/>
      <c r="U461" s="16" t="s">
        <v>3397</v>
      </c>
      <c r="V461" s="16" t="s">
        <v>50</v>
      </c>
      <c r="W461" s="4"/>
      <c r="X461" s="374"/>
      <c r="Y461" s="375" t="s">
        <v>3346</v>
      </c>
      <c r="AA461" s="308" t="b">
        <f t="shared" si="7"/>
        <v>0</v>
      </c>
    </row>
    <row r="462" s="352" customFormat="1" ht="12.75" hidden="1" spans="1:27">
      <c r="A462" s="4">
        <v>460</v>
      </c>
      <c r="B462" s="4" t="s">
        <v>34</v>
      </c>
      <c r="C462" s="5" t="s">
        <v>82</v>
      </c>
      <c r="D462" s="7" t="s">
        <v>456</v>
      </c>
      <c r="E462" s="7" t="s">
        <v>37</v>
      </c>
      <c r="F462" s="7" t="s">
        <v>2958</v>
      </c>
      <c r="G462" s="8">
        <v>45108</v>
      </c>
      <c r="H462" s="10" t="s">
        <v>165</v>
      </c>
      <c r="I462" s="4" t="s">
        <v>42</v>
      </c>
      <c r="J462" s="4" t="s">
        <v>43</v>
      </c>
      <c r="K462" s="58" t="s">
        <v>305</v>
      </c>
      <c r="L462" s="59" t="s">
        <v>307</v>
      </c>
      <c r="M462" s="5">
        <v>12</v>
      </c>
      <c r="N462" s="16" t="s">
        <v>3398</v>
      </c>
      <c r="O462" s="16" t="s">
        <v>3399</v>
      </c>
      <c r="P462" s="15">
        <v>12</v>
      </c>
      <c r="Q462" s="15">
        <v>12</v>
      </c>
      <c r="R462" s="22">
        <v>1</v>
      </c>
      <c r="S462" s="22">
        <v>1</v>
      </c>
      <c r="T462" s="16" t="s">
        <v>3319</v>
      </c>
      <c r="U462" s="16" t="s">
        <v>3400</v>
      </c>
      <c r="V462" s="16" t="s">
        <v>50</v>
      </c>
      <c r="W462" s="4"/>
      <c r="X462" s="232"/>
      <c r="AA462" s="308" t="b">
        <f t="shared" si="7"/>
        <v>0</v>
      </c>
    </row>
    <row r="463" s="352" customFormat="1" ht="12.75" hidden="1" spans="1:27">
      <c r="A463" s="4">
        <v>461</v>
      </c>
      <c r="B463" s="4" t="s">
        <v>34</v>
      </c>
      <c r="C463" s="5" t="s">
        <v>82</v>
      </c>
      <c r="D463" s="7" t="s">
        <v>456</v>
      </c>
      <c r="E463" s="7" t="s">
        <v>37</v>
      </c>
      <c r="F463" s="7" t="s">
        <v>2958</v>
      </c>
      <c r="G463" s="8">
        <v>45170</v>
      </c>
      <c r="H463" s="10" t="s">
        <v>54</v>
      </c>
      <c r="I463" s="4" t="s">
        <v>42</v>
      </c>
      <c r="J463" s="4" t="s">
        <v>43</v>
      </c>
      <c r="K463" s="58" t="s">
        <v>305</v>
      </c>
      <c r="L463" s="59" t="s">
        <v>307</v>
      </c>
      <c r="M463" s="5">
        <v>12</v>
      </c>
      <c r="N463" s="16" t="s">
        <v>3401</v>
      </c>
      <c r="O463" s="16" t="s">
        <v>3300</v>
      </c>
      <c r="P463" s="15">
        <v>12</v>
      </c>
      <c r="Q463" s="15">
        <v>12</v>
      </c>
      <c r="R463" s="22">
        <v>1</v>
      </c>
      <c r="S463" s="22">
        <v>1</v>
      </c>
      <c r="T463" s="16"/>
      <c r="U463" s="16" t="s">
        <v>3402</v>
      </c>
      <c r="V463" s="16" t="s">
        <v>50</v>
      </c>
      <c r="W463" s="4"/>
      <c r="X463" s="374"/>
      <c r="AA463" s="308" t="b">
        <f t="shared" si="7"/>
        <v>0</v>
      </c>
    </row>
    <row r="464" s="352" customFormat="1" ht="12.75" spans="1:27">
      <c r="A464" s="4">
        <v>462</v>
      </c>
      <c r="B464" s="4" t="s">
        <v>34</v>
      </c>
      <c r="C464" s="5" t="s">
        <v>82</v>
      </c>
      <c r="D464" s="7" t="s">
        <v>456</v>
      </c>
      <c r="E464" s="7" t="s">
        <v>37</v>
      </c>
      <c r="F464" s="7" t="s">
        <v>2958</v>
      </c>
      <c r="G464" s="8">
        <v>45231</v>
      </c>
      <c r="H464" s="10" t="s">
        <v>632</v>
      </c>
      <c r="I464" s="4" t="s">
        <v>42</v>
      </c>
      <c r="J464" s="4" t="s">
        <v>43</v>
      </c>
      <c r="K464" s="58" t="s">
        <v>305</v>
      </c>
      <c r="L464" s="59" t="s">
        <v>307</v>
      </c>
      <c r="M464" s="5">
        <v>12</v>
      </c>
      <c r="N464" s="16" t="s">
        <v>3403</v>
      </c>
      <c r="O464" s="16" t="s">
        <v>3404</v>
      </c>
      <c r="P464" s="15">
        <v>12</v>
      </c>
      <c r="Q464" s="15">
        <v>12</v>
      </c>
      <c r="R464" s="22">
        <v>1</v>
      </c>
      <c r="S464" s="22">
        <v>1</v>
      </c>
      <c r="T464" s="16"/>
      <c r="U464" s="16" t="s">
        <v>3405</v>
      </c>
      <c r="V464" s="16" t="s">
        <v>50</v>
      </c>
      <c r="W464" s="4"/>
      <c r="X464" s="374"/>
      <c r="AA464" s="308" t="b">
        <f t="shared" si="7"/>
        <v>0</v>
      </c>
    </row>
    <row r="465" s="352" customFormat="1" ht="12.75" hidden="1" spans="1:27">
      <c r="A465" s="4">
        <v>463</v>
      </c>
      <c r="B465" s="4" t="s">
        <v>34</v>
      </c>
      <c r="C465" s="5" t="s">
        <v>228</v>
      </c>
      <c r="D465" s="11" t="s">
        <v>462</v>
      </c>
      <c r="E465" s="11" t="s">
        <v>337</v>
      </c>
      <c r="F465" s="7" t="s">
        <v>2958</v>
      </c>
      <c r="G465" s="8">
        <v>44986</v>
      </c>
      <c r="H465" s="10" t="s">
        <v>41</v>
      </c>
      <c r="I465" s="4" t="s">
        <v>42</v>
      </c>
      <c r="J465" s="4" t="s">
        <v>43</v>
      </c>
      <c r="K465" s="58" t="s">
        <v>305</v>
      </c>
      <c r="L465" s="59" t="s">
        <v>307</v>
      </c>
      <c r="M465" s="5">
        <v>9</v>
      </c>
      <c r="N465" s="16" t="s">
        <v>3406</v>
      </c>
      <c r="O465" s="16" t="s">
        <v>3407</v>
      </c>
      <c r="P465" s="15">
        <v>9</v>
      </c>
      <c r="Q465" s="15">
        <v>9</v>
      </c>
      <c r="R465" s="22">
        <v>1</v>
      </c>
      <c r="S465" s="22">
        <v>1</v>
      </c>
      <c r="T465" s="16"/>
      <c r="U465" s="16" t="s">
        <v>3408</v>
      </c>
      <c r="V465" s="16" t="s">
        <v>50</v>
      </c>
      <c r="W465" s="4" t="s">
        <v>1454</v>
      </c>
      <c r="X465" s="374"/>
      <c r="AA465" s="308" t="b">
        <f t="shared" si="7"/>
        <v>0</v>
      </c>
    </row>
    <row r="466" s="352" customFormat="1" ht="12.75" hidden="1" spans="1:27">
      <c r="A466" s="4">
        <v>464</v>
      </c>
      <c r="B466" s="4" t="s">
        <v>34</v>
      </c>
      <c r="C466" s="5" t="s">
        <v>228</v>
      </c>
      <c r="D466" s="11" t="s">
        <v>462</v>
      </c>
      <c r="E466" s="11" t="s">
        <v>337</v>
      </c>
      <c r="F466" s="7" t="s">
        <v>2958</v>
      </c>
      <c r="G466" s="8">
        <v>45170</v>
      </c>
      <c r="H466" s="10" t="s">
        <v>54</v>
      </c>
      <c r="I466" s="4" t="s">
        <v>42</v>
      </c>
      <c r="J466" s="4" t="s">
        <v>43</v>
      </c>
      <c r="K466" s="58" t="s">
        <v>305</v>
      </c>
      <c r="L466" s="59" t="s">
        <v>307</v>
      </c>
      <c r="M466" s="5">
        <v>9</v>
      </c>
      <c r="N466" s="16" t="s">
        <v>3409</v>
      </c>
      <c r="O466" s="16" t="s">
        <v>3410</v>
      </c>
      <c r="P466" s="15">
        <v>9</v>
      </c>
      <c r="Q466" s="15">
        <v>9</v>
      </c>
      <c r="R466" s="22">
        <v>1</v>
      </c>
      <c r="S466" s="22">
        <v>1</v>
      </c>
      <c r="T466" s="23" t="s">
        <v>3263</v>
      </c>
      <c r="U466" s="16" t="s">
        <v>3411</v>
      </c>
      <c r="V466" s="16" t="s">
        <v>50</v>
      </c>
      <c r="W466" s="4"/>
      <c r="X466" s="374"/>
      <c r="AA466" s="308" t="b">
        <f t="shared" si="7"/>
        <v>0</v>
      </c>
    </row>
    <row r="467" s="352" customFormat="1" ht="12.75" hidden="1" spans="1:27">
      <c r="A467" s="4">
        <v>465</v>
      </c>
      <c r="B467" s="4" t="s">
        <v>34</v>
      </c>
      <c r="C467" s="5" t="s">
        <v>228</v>
      </c>
      <c r="D467" s="11" t="s">
        <v>466</v>
      </c>
      <c r="E467" s="11" t="s">
        <v>337</v>
      </c>
      <c r="F467" s="7" t="s">
        <v>2958</v>
      </c>
      <c r="G467" s="8">
        <v>44986</v>
      </c>
      <c r="H467" s="10" t="s">
        <v>41</v>
      </c>
      <c r="I467" s="4" t="s">
        <v>42</v>
      </c>
      <c r="J467" s="4" t="s">
        <v>43</v>
      </c>
      <c r="K467" s="58" t="s">
        <v>305</v>
      </c>
      <c r="L467" s="59" t="s">
        <v>307</v>
      </c>
      <c r="M467" s="5">
        <v>9</v>
      </c>
      <c r="N467" s="16" t="s">
        <v>3406</v>
      </c>
      <c r="O467" s="16" t="s">
        <v>3407</v>
      </c>
      <c r="P467" s="15">
        <v>9</v>
      </c>
      <c r="Q467" s="15">
        <v>9</v>
      </c>
      <c r="R467" s="22">
        <v>1</v>
      </c>
      <c r="S467" s="22">
        <v>1</v>
      </c>
      <c r="T467" s="16"/>
      <c r="U467" s="16" t="s">
        <v>3408</v>
      </c>
      <c r="V467" s="16" t="s">
        <v>50</v>
      </c>
      <c r="W467" s="4" t="s">
        <v>1454</v>
      </c>
      <c r="X467" s="374"/>
      <c r="AA467" s="308" t="b">
        <f t="shared" si="7"/>
        <v>0</v>
      </c>
    </row>
    <row r="468" s="352" customFormat="1" ht="12.75" hidden="1" spans="1:27">
      <c r="A468" s="4">
        <v>466</v>
      </c>
      <c r="B468" s="4" t="s">
        <v>34</v>
      </c>
      <c r="C468" s="5" t="s">
        <v>228</v>
      </c>
      <c r="D468" s="11" t="s">
        <v>466</v>
      </c>
      <c r="E468" s="11" t="s">
        <v>337</v>
      </c>
      <c r="F468" s="7" t="s">
        <v>2958</v>
      </c>
      <c r="G468" s="8">
        <v>45170</v>
      </c>
      <c r="H468" s="10" t="s">
        <v>54</v>
      </c>
      <c r="I468" s="4" t="s">
        <v>42</v>
      </c>
      <c r="J468" s="4" t="s">
        <v>43</v>
      </c>
      <c r="K468" s="58" t="s">
        <v>305</v>
      </c>
      <c r="L468" s="59" t="s">
        <v>307</v>
      </c>
      <c r="M468" s="5">
        <v>9</v>
      </c>
      <c r="N468" s="16" t="s">
        <v>3409</v>
      </c>
      <c r="O468" s="16" t="s">
        <v>3410</v>
      </c>
      <c r="P468" s="15">
        <v>9</v>
      </c>
      <c r="Q468" s="15">
        <v>9</v>
      </c>
      <c r="R468" s="22">
        <v>1</v>
      </c>
      <c r="S468" s="22">
        <v>1</v>
      </c>
      <c r="T468" s="23" t="s">
        <v>3263</v>
      </c>
      <c r="U468" s="16" t="s">
        <v>3411</v>
      </c>
      <c r="V468" s="16" t="s">
        <v>50</v>
      </c>
      <c r="W468" s="4"/>
      <c r="X468" s="232"/>
      <c r="AA468" s="308" t="b">
        <f t="shared" si="7"/>
        <v>0</v>
      </c>
    </row>
    <row r="469" s="352" customFormat="1" ht="12.75" hidden="1" spans="1:27">
      <c r="A469" s="4">
        <v>467</v>
      </c>
      <c r="B469" s="4" t="s">
        <v>34</v>
      </c>
      <c r="C469" s="5" t="s">
        <v>228</v>
      </c>
      <c r="D469" s="70" t="s">
        <v>486</v>
      </c>
      <c r="E469" s="70" t="s">
        <v>37</v>
      </c>
      <c r="F469" s="7" t="s">
        <v>2958</v>
      </c>
      <c r="G469" s="57">
        <v>44927</v>
      </c>
      <c r="H469" s="9" t="s">
        <v>2959</v>
      </c>
      <c r="I469" s="4" t="s">
        <v>42</v>
      </c>
      <c r="J469" s="4" t="s">
        <v>43</v>
      </c>
      <c r="K469" s="58" t="s">
        <v>305</v>
      </c>
      <c r="L469" s="59" t="s">
        <v>307</v>
      </c>
      <c r="M469" s="5">
        <v>6</v>
      </c>
      <c r="N469" s="16" t="s">
        <v>3412</v>
      </c>
      <c r="O469" s="16" t="s">
        <v>3413</v>
      </c>
      <c r="P469" s="15">
        <v>6</v>
      </c>
      <c r="Q469" s="15">
        <v>6</v>
      </c>
      <c r="R469" s="22">
        <v>1</v>
      </c>
      <c r="S469" s="22">
        <v>1</v>
      </c>
      <c r="T469" s="16"/>
      <c r="U469" s="16" t="s">
        <v>3414</v>
      </c>
      <c r="V469" s="16" t="s">
        <v>50</v>
      </c>
      <c r="W469" s="4" t="s">
        <v>1454</v>
      </c>
      <c r="X469" s="232"/>
      <c r="Y469" s="24" t="s">
        <v>3021</v>
      </c>
      <c r="AA469" s="308" t="b">
        <f t="shared" si="7"/>
        <v>0</v>
      </c>
    </row>
    <row r="470" s="352" customFormat="1" ht="12.75" hidden="1" spans="1:27">
      <c r="A470" s="4">
        <v>468</v>
      </c>
      <c r="B470" s="4" t="s">
        <v>34</v>
      </c>
      <c r="C470" s="5" t="s">
        <v>228</v>
      </c>
      <c r="D470" s="70" t="s">
        <v>486</v>
      </c>
      <c r="E470" s="70" t="s">
        <v>37</v>
      </c>
      <c r="F470" s="7" t="s">
        <v>2958</v>
      </c>
      <c r="G470" s="8">
        <v>44986</v>
      </c>
      <c r="H470" s="10" t="s">
        <v>41</v>
      </c>
      <c r="I470" s="4" t="s">
        <v>42</v>
      </c>
      <c r="J470" s="4" t="s">
        <v>43</v>
      </c>
      <c r="K470" s="58" t="s">
        <v>305</v>
      </c>
      <c r="L470" s="59" t="s">
        <v>307</v>
      </c>
      <c r="M470" s="5">
        <v>6</v>
      </c>
      <c r="N470" s="16" t="s">
        <v>3415</v>
      </c>
      <c r="O470" s="16" t="s">
        <v>3416</v>
      </c>
      <c r="P470" s="15">
        <v>6</v>
      </c>
      <c r="Q470" s="15">
        <v>6</v>
      </c>
      <c r="R470" s="22">
        <v>1</v>
      </c>
      <c r="S470" s="22">
        <v>1</v>
      </c>
      <c r="T470" s="16"/>
      <c r="U470" s="16" t="s">
        <v>3417</v>
      </c>
      <c r="V470" s="16" t="s">
        <v>50</v>
      </c>
      <c r="W470" s="4" t="s">
        <v>1454</v>
      </c>
      <c r="X470" s="374"/>
      <c r="AA470" s="308" t="b">
        <f t="shared" si="7"/>
        <v>0</v>
      </c>
    </row>
    <row r="471" s="352" customFormat="1" ht="12.75" hidden="1" spans="1:27">
      <c r="A471" s="4">
        <v>469</v>
      </c>
      <c r="B471" s="4" t="s">
        <v>34</v>
      </c>
      <c r="C471" s="5" t="s">
        <v>228</v>
      </c>
      <c r="D471" s="70" t="s">
        <v>486</v>
      </c>
      <c r="E471" s="70" t="s">
        <v>37</v>
      </c>
      <c r="F471" s="7" t="s">
        <v>2958</v>
      </c>
      <c r="G471" s="8">
        <v>45047</v>
      </c>
      <c r="H471" s="10" t="s">
        <v>304</v>
      </c>
      <c r="I471" s="4" t="s">
        <v>42</v>
      </c>
      <c r="J471" s="4" t="s">
        <v>43</v>
      </c>
      <c r="K471" s="58" t="s">
        <v>305</v>
      </c>
      <c r="L471" s="59" t="s">
        <v>307</v>
      </c>
      <c r="M471" s="5">
        <v>6</v>
      </c>
      <c r="N471" s="16" t="s">
        <v>3418</v>
      </c>
      <c r="O471" s="16" t="s">
        <v>3419</v>
      </c>
      <c r="P471" s="15">
        <v>6</v>
      </c>
      <c r="Q471" s="15">
        <v>6</v>
      </c>
      <c r="R471" s="22">
        <v>1</v>
      </c>
      <c r="S471" s="22">
        <v>1</v>
      </c>
      <c r="T471" s="16"/>
      <c r="U471" s="16" t="s">
        <v>3420</v>
      </c>
      <c r="V471" s="16" t="s">
        <v>50</v>
      </c>
      <c r="W471" s="4"/>
      <c r="X471" s="374"/>
      <c r="Y471" s="375" t="s">
        <v>3346</v>
      </c>
      <c r="AA471" s="308" t="b">
        <f t="shared" si="7"/>
        <v>0</v>
      </c>
    </row>
    <row r="472" s="352" customFormat="1" ht="12.75" hidden="1" spans="1:27">
      <c r="A472" s="4">
        <v>470</v>
      </c>
      <c r="B472" s="4" t="s">
        <v>34</v>
      </c>
      <c r="C472" s="5" t="s">
        <v>228</v>
      </c>
      <c r="D472" s="70" t="s">
        <v>486</v>
      </c>
      <c r="E472" s="70" t="s">
        <v>37</v>
      </c>
      <c r="F472" s="7" t="s">
        <v>2958</v>
      </c>
      <c r="G472" s="8">
        <v>45108</v>
      </c>
      <c r="H472" s="10" t="s">
        <v>165</v>
      </c>
      <c r="I472" s="4" t="s">
        <v>42</v>
      </c>
      <c r="J472" s="4" t="s">
        <v>43</v>
      </c>
      <c r="K472" s="58" t="s">
        <v>305</v>
      </c>
      <c r="L472" s="59" t="s">
        <v>307</v>
      </c>
      <c r="M472" s="5">
        <v>6</v>
      </c>
      <c r="N472" s="16" t="s">
        <v>3421</v>
      </c>
      <c r="O472" s="16" t="s">
        <v>3422</v>
      </c>
      <c r="P472" s="15">
        <v>6</v>
      </c>
      <c r="Q472" s="15">
        <v>6</v>
      </c>
      <c r="R472" s="22">
        <v>1</v>
      </c>
      <c r="S472" s="22">
        <v>1</v>
      </c>
      <c r="T472" s="16"/>
      <c r="U472" s="16" t="s">
        <v>3423</v>
      </c>
      <c r="V472" s="16" t="s">
        <v>50</v>
      </c>
      <c r="W472" s="4"/>
      <c r="X472" s="374"/>
      <c r="AA472" s="308" t="b">
        <f t="shared" si="7"/>
        <v>0</v>
      </c>
    </row>
    <row r="473" s="352" customFormat="1" ht="12.75" hidden="1" spans="1:27">
      <c r="A473" s="4">
        <v>471</v>
      </c>
      <c r="B473" s="4" t="s">
        <v>34</v>
      </c>
      <c r="C473" s="5" t="s">
        <v>228</v>
      </c>
      <c r="D473" s="70" t="s">
        <v>486</v>
      </c>
      <c r="E473" s="70" t="s">
        <v>37</v>
      </c>
      <c r="F473" s="7" t="s">
        <v>2958</v>
      </c>
      <c r="G473" s="8">
        <v>45170</v>
      </c>
      <c r="H473" s="10" t="s">
        <v>54</v>
      </c>
      <c r="I473" s="4" t="s">
        <v>42</v>
      </c>
      <c r="J473" s="4" t="s">
        <v>43</v>
      </c>
      <c r="K473" s="58" t="s">
        <v>305</v>
      </c>
      <c r="L473" s="59" t="s">
        <v>307</v>
      </c>
      <c r="M473" s="5">
        <v>6</v>
      </c>
      <c r="N473" s="16" t="s">
        <v>3424</v>
      </c>
      <c r="O473" s="16" t="s">
        <v>3410</v>
      </c>
      <c r="P473" s="15">
        <v>6</v>
      </c>
      <c r="Q473" s="15">
        <v>6</v>
      </c>
      <c r="R473" s="22">
        <v>1</v>
      </c>
      <c r="S473" s="22">
        <v>1</v>
      </c>
      <c r="T473" s="16"/>
      <c r="U473" s="16" t="s">
        <v>3425</v>
      </c>
      <c r="V473" s="16" t="s">
        <v>50</v>
      </c>
      <c r="W473" s="4"/>
      <c r="X473" s="374"/>
      <c r="AA473" s="308" t="b">
        <f t="shared" si="7"/>
        <v>0</v>
      </c>
    </row>
    <row r="474" s="352" customFormat="1" ht="12.75" spans="1:27">
      <c r="A474" s="4">
        <v>472</v>
      </c>
      <c r="B474" s="4" t="s">
        <v>34</v>
      </c>
      <c r="C474" s="5" t="s">
        <v>228</v>
      </c>
      <c r="D474" s="70" t="s">
        <v>486</v>
      </c>
      <c r="E474" s="70" t="s">
        <v>37</v>
      </c>
      <c r="F474" s="7" t="s">
        <v>2958</v>
      </c>
      <c r="G474" s="8">
        <v>45231</v>
      </c>
      <c r="H474" s="10" t="s">
        <v>632</v>
      </c>
      <c r="I474" s="4" t="s">
        <v>42</v>
      </c>
      <c r="J474" s="4" t="s">
        <v>43</v>
      </c>
      <c r="K474" s="58" t="s">
        <v>305</v>
      </c>
      <c r="L474" s="59" t="s">
        <v>307</v>
      </c>
      <c r="M474" s="5">
        <v>6</v>
      </c>
      <c r="N474" s="16" t="s">
        <v>3324</v>
      </c>
      <c r="O474" s="16" t="s">
        <v>3325</v>
      </c>
      <c r="P474" s="15">
        <v>6</v>
      </c>
      <c r="Q474" s="15">
        <v>6</v>
      </c>
      <c r="R474" s="22">
        <v>1</v>
      </c>
      <c r="S474" s="22">
        <v>1</v>
      </c>
      <c r="T474" s="16"/>
      <c r="U474" s="16" t="s">
        <v>3425</v>
      </c>
      <c r="V474" s="16" t="s">
        <v>50</v>
      </c>
      <c r="W474" s="4"/>
      <c r="X474" s="373"/>
      <c r="AA474" s="308" t="b">
        <f t="shared" si="7"/>
        <v>0</v>
      </c>
    </row>
    <row r="475" s="352" customFormat="1" ht="12.75" hidden="1" spans="1:27">
      <c r="A475" s="4">
        <v>473</v>
      </c>
      <c r="B475" s="4" t="s">
        <v>34</v>
      </c>
      <c r="C475" s="5" t="s">
        <v>228</v>
      </c>
      <c r="D475" s="11" t="s">
        <v>488</v>
      </c>
      <c r="E475" s="70" t="s">
        <v>37</v>
      </c>
      <c r="F475" s="7" t="s">
        <v>2958</v>
      </c>
      <c r="G475" s="57">
        <v>44927</v>
      </c>
      <c r="H475" s="9" t="s">
        <v>2959</v>
      </c>
      <c r="I475" s="4" t="s">
        <v>42</v>
      </c>
      <c r="J475" s="4" t="s">
        <v>43</v>
      </c>
      <c r="K475" s="58" t="s">
        <v>305</v>
      </c>
      <c r="L475" s="59" t="s">
        <v>307</v>
      </c>
      <c r="M475" s="5">
        <v>6</v>
      </c>
      <c r="N475" s="16" t="s">
        <v>3412</v>
      </c>
      <c r="O475" s="16" t="s">
        <v>3413</v>
      </c>
      <c r="P475" s="15">
        <v>6</v>
      </c>
      <c r="Q475" s="15">
        <v>6</v>
      </c>
      <c r="R475" s="22">
        <v>1</v>
      </c>
      <c r="S475" s="22">
        <v>1</v>
      </c>
      <c r="T475" s="16"/>
      <c r="U475" s="16" t="s">
        <v>3414</v>
      </c>
      <c r="V475" s="16" t="s">
        <v>50</v>
      </c>
      <c r="W475" s="4" t="s">
        <v>1454</v>
      </c>
      <c r="X475" s="232"/>
      <c r="Y475" s="24" t="s">
        <v>3021</v>
      </c>
      <c r="AA475" s="308" t="b">
        <f t="shared" si="7"/>
        <v>0</v>
      </c>
    </row>
    <row r="476" s="352" customFormat="1" ht="12.75" hidden="1" spans="1:27">
      <c r="A476" s="4">
        <v>474</v>
      </c>
      <c r="B476" s="4" t="s">
        <v>34</v>
      </c>
      <c r="C476" s="5" t="s">
        <v>228</v>
      </c>
      <c r="D476" s="11" t="s">
        <v>488</v>
      </c>
      <c r="E476" s="70" t="s">
        <v>37</v>
      </c>
      <c r="F476" s="7" t="s">
        <v>2958</v>
      </c>
      <c r="G476" s="8">
        <v>44986</v>
      </c>
      <c r="H476" s="10" t="s">
        <v>41</v>
      </c>
      <c r="I476" s="4" t="s">
        <v>42</v>
      </c>
      <c r="J476" s="4" t="s">
        <v>43</v>
      </c>
      <c r="K476" s="58" t="s">
        <v>305</v>
      </c>
      <c r="L476" s="59" t="s">
        <v>307</v>
      </c>
      <c r="M476" s="5">
        <v>6</v>
      </c>
      <c r="N476" s="16" t="s">
        <v>3415</v>
      </c>
      <c r="O476" s="16" t="s">
        <v>3416</v>
      </c>
      <c r="P476" s="15">
        <v>6</v>
      </c>
      <c r="Q476" s="15">
        <v>6</v>
      </c>
      <c r="R476" s="22">
        <v>1</v>
      </c>
      <c r="S476" s="22">
        <v>1</v>
      </c>
      <c r="T476" s="16"/>
      <c r="U476" s="16" t="s">
        <v>3417</v>
      </c>
      <c r="V476" s="16" t="s">
        <v>50</v>
      </c>
      <c r="W476" s="4" t="s">
        <v>1454</v>
      </c>
      <c r="X476" s="374"/>
      <c r="AA476" s="308" t="b">
        <f t="shared" si="7"/>
        <v>0</v>
      </c>
    </row>
    <row r="477" s="352" customFormat="1" ht="12.75" hidden="1" spans="1:27">
      <c r="A477" s="4">
        <v>475</v>
      </c>
      <c r="B477" s="4" t="s">
        <v>34</v>
      </c>
      <c r="C477" s="5" t="s">
        <v>228</v>
      </c>
      <c r="D477" s="11" t="s">
        <v>488</v>
      </c>
      <c r="E477" s="70" t="s">
        <v>37</v>
      </c>
      <c r="F477" s="7" t="s">
        <v>2958</v>
      </c>
      <c r="G477" s="8">
        <v>45047</v>
      </c>
      <c r="H477" s="10" t="s">
        <v>304</v>
      </c>
      <c r="I477" s="4" t="s">
        <v>42</v>
      </c>
      <c r="J477" s="4" t="s">
        <v>43</v>
      </c>
      <c r="K477" s="58" t="s">
        <v>305</v>
      </c>
      <c r="L477" s="59" t="s">
        <v>307</v>
      </c>
      <c r="M477" s="5">
        <v>6</v>
      </c>
      <c r="N477" s="16" t="s">
        <v>3418</v>
      </c>
      <c r="O477" s="16" t="s">
        <v>3419</v>
      </c>
      <c r="P477" s="15">
        <v>6</v>
      </c>
      <c r="Q477" s="15">
        <v>6</v>
      </c>
      <c r="R477" s="22">
        <v>1</v>
      </c>
      <c r="S477" s="22">
        <v>1</v>
      </c>
      <c r="T477" s="16"/>
      <c r="U477" s="16" t="s">
        <v>3420</v>
      </c>
      <c r="V477" s="16" t="s">
        <v>50</v>
      </c>
      <c r="W477" s="4"/>
      <c r="X477" s="374"/>
      <c r="Y477" s="375" t="s">
        <v>3346</v>
      </c>
      <c r="AA477" s="308" t="b">
        <f t="shared" si="7"/>
        <v>0</v>
      </c>
    </row>
    <row r="478" s="352" customFormat="1" ht="12.75" hidden="1" spans="1:27">
      <c r="A478" s="4">
        <v>476</v>
      </c>
      <c r="B478" s="4" t="s">
        <v>34</v>
      </c>
      <c r="C478" s="5" t="s">
        <v>228</v>
      </c>
      <c r="D478" s="11" t="s">
        <v>488</v>
      </c>
      <c r="E478" s="70" t="s">
        <v>37</v>
      </c>
      <c r="F478" s="7" t="s">
        <v>2958</v>
      </c>
      <c r="G478" s="8">
        <v>45108</v>
      </c>
      <c r="H478" s="10" t="s">
        <v>165</v>
      </c>
      <c r="I478" s="4" t="s">
        <v>42</v>
      </c>
      <c r="J478" s="4" t="s">
        <v>43</v>
      </c>
      <c r="K478" s="58" t="s">
        <v>305</v>
      </c>
      <c r="L478" s="59" t="s">
        <v>307</v>
      </c>
      <c r="M478" s="5">
        <v>6</v>
      </c>
      <c r="N478" s="16" t="s">
        <v>3421</v>
      </c>
      <c r="O478" s="16" t="s">
        <v>3422</v>
      </c>
      <c r="P478" s="15">
        <v>6</v>
      </c>
      <c r="Q478" s="15">
        <v>6</v>
      </c>
      <c r="R478" s="22">
        <v>1</v>
      </c>
      <c r="S478" s="22">
        <v>1</v>
      </c>
      <c r="T478" s="16"/>
      <c r="U478" s="16" t="s">
        <v>3423</v>
      </c>
      <c r="V478" s="16" t="s">
        <v>50</v>
      </c>
      <c r="W478" s="4"/>
      <c r="X478" s="374"/>
      <c r="AA478" s="308" t="b">
        <f t="shared" si="7"/>
        <v>0</v>
      </c>
    </row>
    <row r="479" s="352" customFormat="1" ht="12.75" hidden="1" spans="1:27">
      <c r="A479" s="4">
        <v>477</v>
      </c>
      <c r="B479" s="4" t="s">
        <v>34</v>
      </c>
      <c r="C479" s="5" t="s">
        <v>228</v>
      </c>
      <c r="D479" s="11" t="s">
        <v>488</v>
      </c>
      <c r="E479" s="70" t="s">
        <v>37</v>
      </c>
      <c r="F479" s="7" t="s">
        <v>2958</v>
      </c>
      <c r="G479" s="8">
        <v>45170</v>
      </c>
      <c r="H479" s="10" t="s">
        <v>54</v>
      </c>
      <c r="I479" s="4" t="s">
        <v>42</v>
      </c>
      <c r="J479" s="4" t="s">
        <v>43</v>
      </c>
      <c r="K479" s="58" t="s">
        <v>305</v>
      </c>
      <c r="L479" s="59" t="s">
        <v>307</v>
      </c>
      <c r="M479" s="5">
        <v>6</v>
      </c>
      <c r="N479" s="16" t="s">
        <v>3424</v>
      </c>
      <c r="O479" s="16" t="s">
        <v>3410</v>
      </c>
      <c r="P479" s="15">
        <v>6</v>
      </c>
      <c r="Q479" s="15">
        <v>6</v>
      </c>
      <c r="R479" s="22">
        <v>1</v>
      </c>
      <c r="S479" s="22">
        <v>1</v>
      </c>
      <c r="T479" s="16"/>
      <c r="U479" s="16" t="s">
        <v>3425</v>
      </c>
      <c r="V479" s="16" t="s">
        <v>50</v>
      </c>
      <c r="W479" s="4"/>
      <c r="X479" s="374"/>
      <c r="AA479" s="308" t="b">
        <f t="shared" si="7"/>
        <v>0</v>
      </c>
    </row>
    <row r="480" s="352" customFormat="1" ht="12.75" spans="1:27">
      <c r="A480" s="4">
        <v>478</v>
      </c>
      <c r="B480" s="4" t="s">
        <v>34</v>
      </c>
      <c r="C480" s="5" t="s">
        <v>228</v>
      </c>
      <c r="D480" s="11" t="s">
        <v>488</v>
      </c>
      <c r="E480" s="70" t="s">
        <v>37</v>
      </c>
      <c r="F480" s="7" t="s">
        <v>2958</v>
      </c>
      <c r="G480" s="8">
        <v>45231</v>
      </c>
      <c r="H480" s="10" t="s">
        <v>632</v>
      </c>
      <c r="I480" s="4" t="s">
        <v>42</v>
      </c>
      <c r="J480" s="4" t="s">
        <v>43</v>
      </c>
      <c r="K480" s="58" t="s">
        <v>305</v>
      </c>
      <c r="L480" s="59" t="s">
        <v>307</v>
      </c>
      <c r="M480" s="5">
        <v>6</v>
      </c>
      <c r="N480" s="16" t="s">
        <v>3324</v>
      </c>
      <c r="O480" s="16" t="s">
        <v>3325</v>
      </c>
      <c r="P480" s="15">
        <v>6</v>
      </c>
      <c r="Q480" s="15">
        <v>6</v>
      </c>
      <c r="R480" s="22">
        <v>1</v>
      </c>
      <c r="S480" s="22">
        <v>1</v>
      </c>
      <c r="T480" s="16"/>
      <c r="U480" s="16" t="s">
        <v>3425</v>
      </c>
      <c r="V480" s="16" t="s">
        <v>50</v>
      </c>
      <c r="W480" s="4"/>
      <c r="X480" s="373"/>
      <c r="AA480" s="308" t="b">
        <f t="shared" si="7"/>
        <v>0</v>
      </c>
    </row>
    <row r="481" s="352" customFormat="1" ht="24" hidden="1" spans="1:27">
      <c r="A481" s="4">
        <v>479</v>
      </c>
      <c r="B481" s="4" t="s">
        <v>34</v>
      </c>
      <c r="C481" s="5" t="s">
        <v>228</v>
      </c>
      <c r="D481" s="11" t="s">
        <v>3426</v>
      </c>
      <c r="E481" s="70" t="s">
        <v>2706</v>
      </c>
      <c r="F481" s="7" t="s">
        <v>2958</v>
      </c>
      <c r="G481" s="57">
        <v>44927</v>
      </c>
      <c r="H481" s="9" t="s">
        <v>2959</v>
      </c>
      <c r="I481" s="4" t="s">
        <v>42</v>
      </c>
      <c r="J481" s="4" t="s">
        <v>43</v>
      </c>
      <c r="K481" s="58" t="s">
        <v>305</v>
      </c>
      <c r="L481" s="59" t="s">
        <v>307</v>
      </c>
      <c r="M481" s="5">
        <v>6</v>
      </c>
      <c r="N481" s="16" t="s">
        <v>3427</v>
      </c>
      <c r="O481" s="16" t="s">
        <v>3428</v>
      </c>
      <c r="P481" s="15">
        <v>6</v>
      </c>
      <c r="Q481" s="15">
        <v>6</v>
      </c>
      <c r="R481" s="22">
        <v>1</v>
      </c>
      <c r="S481" s="22">
        <v>1</v>
      </c>
      <c r="T481" s="16"/>
      <c r="U481" s="16" t="s">
        <v>3429</v>
      </c>
      <c r="V481" s="16" t="s">
        <v>50</v>
      </c>
      <c r="W481" s="4" t="s">
        <v>1454</v>
      </c>
      <c r="X481" s="232"/>
      <c r="Y481" s="24" t="s">
        <v>3021</v>
      </c>
      <c r="AA481" s="308" t="b">
        <f t="shared" si="7"/>
        <v>0</v>
      </c>
    </row>
    <row r="482" s="352" customFormat="1" ht="24" hidden="1" spans="1:27">
      <c r="A482" s="4">
        <v>480</v>
      </c>
      <c r="B482" s="4" t="s">
        <v>34</v>
      </c>
      <c r="C482" s="5" t="s">
        <v>228</v>
      </c>
      <c r="D482" s="11" t="s">
        <v>3426</v>
      </c>
      <c r="E482" s="70" t="s">
        <v>2706</v>
      </c>
      <c r="F482" s="7" t="s">
        <v>2958</v>
      </c>
      <c r="G482" s="8">
        <v>45108</v>
      </c>
      <c r="H482" s="10" t="s">
        <v>165</v>
      </c>
      <c r="I482" s="4" t="s">
        <v>42</v>
      </c>
      <c r="J482" s="4" t="s">
        <v>43</v>
      </c>
      <c r="K482" s="58" t="s">
        <v>305</v>
      </c>
      <c r="L482" s="59" t="s">
        <v>307</v>
      </c>
      <c r="M482" s="5">
        <v>6</v>
      </c>
      <c r="N482" s="16" t="s">
        <v>3430</v>
      </c>
      <c r="O482" s="16" t="s">
        <v>3431</v>
      </c>
      <c r="P482" s="15">
        <v>6</v>
      </c>
      <c r="Q482" s="15">
        <v>6</v>
      </c>
      <c r="R482" s="22">
        <v>1</v>
      </c>
      <c r="S482" s="22">
        <v>1</v>
      </c>
      <c r="T482" s="16"/>
      <c r="U482" s="69" t="s">
        <v>3432</v>
      </c>
      <c r="V482" s="16" t="s">
        <v>50</v>
      </c>
      <c r="W482" s="4"/>
      <c r="X482" s="374"/>
      <c r="AA482" s="308" t="b">
        <f t="shared" si="7"/>
        <v>0</v>
      </c>
    </row>
    <row r="483" s="352" customFormat="1" ht="24" hidden="1" spans="1:27">
      <c r="A483" s="4">
        <v>481</v>
      </c>
      <c r="B483" s="4" t="s">
        <v>34</v>
      </c>
      <c r="C483" s="5" t="s">
        <v>228</v>
      </c>
      <c r="D483" s="11" t="s">
        <v>3426</v>
      </c>
      <c r="E483" s="70" t="s">
        <v>2706</v>
      </c>
      <c r="F483" s="7" t="s">
        <v>2958</v>
      </c>
      <c r="G483" s="8">
        <v>45170</v>
      </c>
      <c r="H483" s="10" t="s">
        <v>54</v>
      </c>
      <c r="I483" s="4" t="s">
        <v>42</v>
      </c>
      <c r="J483" s="4" t="s">
        <v>43</v>
      </c>
      <c r="K483" s="58" t="s">
        <v>305</v>
      </c>
      <c r="L483" s="59" t="s">
        <v>307</v>
      </c>
      <c r="M483" s="5">
        <v>6</v>
      </c>
      <c r="N483" s="16" t="s">
        <v>3433</v>
      </c>
      <c r="O483" s="16" t="s">
        <v>3434</v>
      </c>
      <c r="P483" s="15">
        <v>6</v>
      </c>
      <c r="Q483" s="15">
        <v>6</v>
      </c>
      <c r="R483" s="22">
        <v>1</v>
      </c>
      <c r="S483" s="22">
        <v>1</v>
      </c>
      <c r="T483" s="16"/>
      <c r="U483" s="16" t="s">
        <v>3435</v>
      </c>
      <c r="V483" s="16" t="s">
        <v>50</v>
      </c>
      <c r="W483" s="4"/>
      <c r="X483" s="374"/>
      <c r="AA483" s="308" t="b">
        <f t="shared" si="7"/>
        <v>0</v>
      </c>
    </row>
    <row r="484" s="352" customFormat="1" ht="24" hidden="1" spans="1:27">
      <c r="A484" s="4">
        <v>482</v>
      </c>
      <c r="B484" s="4" t="s">
        <v>34</v>
      </c>
      <c r="C484" s="5" t="s">
        <v>228</v>
      </c>
      <c r="D484" s="11" t="s">
        <v>3436</v>
      </c>
      <c r="E484" s="70" t="s">
        <v>2706</v>
      </c>
      <c r="F484" s="7" t="s">
        <v>2958</v>
      </c>
      <c r="G484" s="57">
        <v>44927</v>
      </c>
      <c r="H484" s="9" t="s">
        <v>2959</v>
      </c>
      <c r="I484" s="4" t="s">
        <v>42</v>
      </c>
      <c r="J484" s="4" t="s">
        <v>43</v>
      </c>
      <c r="K484" s="58" t="s">
        <v>305</v>
      </c>
      <c r="L484" s="59" t="s">
        <v>307</v>
      </c>
      <c r="M484" s="5">
        <v>6</v>
      </c>
      <c r="N484" s="16" t="s">
        <v>3427</v>
      </c>
      <c r="O484" s="16" t="s">
        <v>3428</v>
      </c>
      <c r="P484" s="15">
        <v>6</v>
      </c>
      <c r="Q484" s="15">
        <v>6</v>
      </c>
      <c r="R484" s="22">
        <v>1</v>
      </c>
      <c r="S484" s="22">
        <v>1</v>
      </c>
      <c r="T484" s="16"/>
      <c r="U484" s="16" t="s">
        <v>3429</v>
      </c>
      <c r="V484" s="16" t="s">
        <v>50</v>
      </c>
      <c r="W484" s="4" t="s">
        <v>1454</v>
      </c>
      <c r="X484" s="232"/>
      <c r="Y484" s="24" t="s">
        <v>3021</v>
      </c>
      <c r="AA484" s="308" t="b">
        <f t="shared" si="7"/>
        <v>0</v>
      </c>
    </row>
    <row r="485" s="352" customFormat="1" ht="24" hidden="1" spans="1:27">
      <c r="A485" s="4">
        <v>483</v>
      </c>
      <c r="B485" s="4" t="s">
        <v>34</v>
      </c>
      <c r="C485" s="5" t="s">
        <v>228</v>
      </c>
      <c r="D485" s="11" t="s">
        <v>3436</v>
      </c>
      <c r="E485" s="70" t="s">
        <v>2706</v>
      </c>
      <c r="F485" s="7" t="s">
        <v>2958</v>
      </c>
      <c r="G485" s="8">
        <v>45108</v>
      </c>
      <c r="H485" s="10" t="s">
        <v>165</v>
      </c>
      <c r="I485" s="4" t="s">
        <v>42</v>
      </c>
      <c r="J485" s="4" t="s">
        <v>43</v>
      </c>
      <c r="K485" s="58" t="s">
        <v>305</v>
      </c>
      <c r="L485" s="59" t="s">
        <v>307</v>
      </c>
      <c r="M485" s="5">
        <v>6</v>
      </c>
      <c r="N485" s="16" t="s">
        <v>3437</v>
      </c>
      <c r="O485" s="16" t="s">
        <v>3107</v>
      </c>
      <c r="P485" s="15">
        <v>6</v>
      </c>
      <c r="Q485" s="15">
        <v>6</v>
      </c>
      <c r="R485" s="22">
        <v>1</v>
      </c>
      <c r="S485" s="22">
        <v>1</v>
      </c>
      <c r="T485" s="16"/>
      <c r="U485" s="16" t="s">
        <v>3438</v>
      </c>
      <c r="V485" s="16" t="s">
        <v>50</v>
      </c>
      <c r="W485" s="4"/>
      <c r="X485" s="374"/>
      <c r="AA485" s="308" t="b">
        <f t="shared" si="7"/>
        <v>0</v>
      </c>
    </row>
    <row r="486" s="352" customFormat="1" ht="24" hidden="1" spans="1:27">
      <c r="A486" s="4">
        <v>484</v>
      </c>
      <c r="B486" s="4" t="s">
        <v>34</v>
      </c>
      <c r="C486" s="5" t="s">
        <v>228</v>
      </c>
      <c r="D486" s="11" t="s">
        <v>3436</v>
      </c>
      <c r="E486" s="70" t="s">
        <v>2706</v>
      </c>
      <c r="F486" s="7" t="s">
        <v>2958</v>
      </c>
      <c r="G486" s="8">
        <v>45170</v>
      </c>
      <c r="H486" s="10" t="s">
        <v>54</v>
      </c>
      <c r="I486" s="4" t="s">
        <v>42</v>
      </c>
      <c r="J486" s="4" t="s">
        <v>43</v>
      </c>
      <c r="K486" s="58" t="s">
        <v>305</v>
      </c>
      <c r="L486" s="59" t="s">
        <v>307</v>
      </c>
      <c r="M486" s="5">
        <v>6</v>
      </c>
      <c r="N486" s="16" t="s">
        <v>3433</v>
      </c>
      <c r="O486" s="16" t="s">
        <v>3434</v>
      </c>
      <c r="P486" s="15">
        <v>6</v>
      </c>
      <c r="Q486" s="15">
        <v>6</v>
      </c>
      <c r="R486" s="22">
        <v>1</v>
      </c>
      <c r="S486" s="22">
        <v>1</v>
      </c>
      <c r="T486" s="16"/>
      <c r="U486" s="16" t="s">
        <v>3435</v>
      </c>
      <c r="V486" s="16" t="s">
        <v>50</v>
      </c>
      <c r="W486" s="4"/>
      <c r="X486" s="374"/>
      <c r="AA486" s="308" t="b">
        <f t="shared" si="7"/>
        <v>0</v>
      </c>
    </row>
    <row r="487" s="352" customFormat="1" ht="12.75" hidden="1" spans="1:27">
      <c r="A487" s="4">
        <v>485</v>
      </c>
      <c r="B487" s="4" t="s">
        <v>34</v>
      </c>
      <c r="C487" s="5" t="s">
        <v>228</v>
      </c>
      <c r="D487" s="11" t="s">
        <v>441</v>
      </c>
      <c r="E487" s="11" t="s">
        <v>108</v>
      </c>
      <c r="F487" s="7" t="s">
        <v>2958</v>
      </c>
      <c r="G487" s="8">
        <v>44958</v>
      </c>
      <c r="H487" s="9" t="s">
        <v>2299</v>
      </c>
      <c r="I487" s="4" t="s">
        <v>42</v>
      </c>
      <c r="J487" s="4" t="s">
        <v>43</v>
      </c>
      <c r="K487" s="58" t="s">
        <v>305</v>
      </c>
      <c r="L487" s="59" t="s">
        <v>307</v>
      </c>
      <c r="M487" s="5">
        <v>3</v>
      </c>
      <c r="N487" s="16" t="s">
        <v>3427</v>
      </c>
      <c r="O487" s="16" t="s">
        <v>3428</v>
      </c>
      <c r="P487" s="15">
        <v>3</v>
      </c>
      <c r="Q487" s="15">
        <v>3</v>
      </c>
      <c r="R487" s="22">
        <v>1</v>
      </c>
      <c r="S487" s="22">
        <v>1</v>
      </c>
      <c r="T487" s="16"/>
      <c r="U487" s="16" t="s">
        <v>3429</v>
      </c>
      <c r="V487" s="16" t="s">
        <v>50</v>
      </c>
      <c r="W487" s="4" t="s">
        <v>1454</v>
      </c>
      <c r="X487" s="232"/>
      <c r="Y487" s="24" t="s">
        <v>3021</v>
      </c>
      <c r="AA487" s="308" t="b">
        <f t="shared" si="7"/>
        <v>0</v>
      </c>
    </row>
    <row r="488" s="352" customFormat="1" ht="12.75" hidden="1" spans="1:27">
      <c r="A488" s="4">
        <v>486</v>
      </c>
      <c r="B488" s="4" t="s">
        <v>34</v>
      </c>
      <c r="C488" s="5" t="s">
        <v>228</v>
      </c>
      <c r="D488" s="11" t="s">
        <v>441</v>
      </c>
      <c r="E488" s="11" t="s">
        <v>108</v>
      </c>
      <c r="F488" s="7" t="s">
        <v>2958</v>
      </c>
      <c r="G488" s="8">
        <v>45139</v>
      </c>
      <c r="H488" s="9" t="s">
        <v>97</v>
      </c>
      <c r="I488" s="4" t="s">
        <v>42</v>
      </c>
      <c r="J488" s="4" t="s">
        <v>43</v>
      </c>
      <c r="K488" s="58" t="s">
        <v>305</v>
      </c>
      <c r="L488" s="59" t="s">
        <v>307</v>
      </c>
      <c r="M488" s="5">
        <v>3</v>
      </c>
      <c r="N488" s="16" t="s">
        <v>3439</v>
      </c>
      <c r="O488" s="16" t="s">
        <v>3440</v>
      </c>
      <c r="P488" s="15">
        <v>3</v>
      </c>
      <c r="Q488" s="15">
        <v>3</v>
      </c>
      <c r="R488" s="22">
        <v>1</v>
      </c>
      <c r="S488" s="22">
        <v>1</v>
      </c>
      <c r="T488" s="16"/>
      <c r="U488" s="16" t="s">
        <v>3441</v>
      </c>
      <c r="V488" s="16" t="s">
        <v>50</v>
      </c>
      <c r="W488" s="4"/>
      <c r="X488" s="374"/>
      <c r="AA488" s="308" t="b">
        <f t="shared" si="7"/>
        <v>0</v>
      </c>
    </row>
    <row r="489" s="352" customFormat="1" ht="12.75" hidden="1" spans="1:27">
      <c r="A489" s="4">
        <v>487</v>
      </c>
      <c r="B489" s="4" t="s">
        <v>34</v>
      </c>
      <c r="C489" s="5" t="s">
        <v>228</v>
      </c>
      <c r="D489" s="11" t="s">
        <v>445</v>
      </c>
      <c r="E489" s="11" t="s">
        <v>108</v>
      </c>
      <c r="F489" s="7" t="s">
        <v>2958</v>
      </c>
      <c r="G489" s="8">
        <v>44958</v>
      </c>
      <c r="H489" s="9" t="s">
        <v>2299</v>
      </c>
      <c r="I489" s="4" t="s">
        <v>42</v>
      </c>
      <c r="J489" s="4" t="s">
        <v>43</v>
      </c>
      <c r="K489" s="58" t="s">
        <v>305</v>
      </c>
      <c r="L489" s="59" t="s">
        <v>307</v>
      </c>
      <c r="M489" s="5">
        <v>3</v>
      </c>
      <c r="N489" s="16" t="s">
        <v>3427</v>
      </c>
      <c r="O489" s="16" t="s">
        <v>3428</v>
      </c>
      <c r="P489" s="15">
        <v>3</v>
      </c>
      <c r="Q489" s="15">
        <v>3</v>
      </c>
      <c r="R489" s="22">
        <v>1</v>
      </c>
      <c r="S489" s="22">
        <v>1</v>
      </c>
      <c r="T489" s="16"/>
      <c r="U489" s="16" t="s">
        <v>3429</v>
      </c>
      <c r="V489" s="16" t="s">
        <v>50</v>
      </c>
      <c r="W489" s="4" t="s">
        <v>1454</v>
      </c>
      <c r="X489" s="232"/>
      <c r="Y489" s="24" t="s">
        <v>3021</v>
      </c>
      <c r="AA489" s="308" t="b">
        <f t="shared" si="7"/>
        <v>0</v>
      </c>
    </row>
    <row r="490" s="352" customFormat="1" ht="12.75" hidden="1" spans="1:27">
      <c r="A490" s="4">
        <v>488</v>
      </c>
      <c r="B490" s="4" t="s">
        <v>34</v>
      </c>
      <c r="C490" s="5" t="s">
        <v>228</v>
      </c>
      <c r="D490" s="11" t="s">
        <v>445</v>
      </c>
      <c r="E490" s="11" t="s">
        <v>108</v>
      </c>
      <c r="F490" s="7" t="s">
        <v>2958</v>
      </c>
      <c r="G490" s="8">
        <v>45139</v>
      </c>
      <c r="H490" s="9" t="s">
        <v>97</v>
      </c>
      <c r="I490" s="4" t="s">
        <v>42</v>
      </c>
      <c r="J490" s="4" t="s">
        <v>43</v>
      </c>
      <c r="K490" s="58" t="s">
        <v>305</v>
      </c>
      <c r="L490" s="59" t="s">
        <v>307</v>
      </c>
      <c r="M490" s="5">
        <v>3</v>
      </c>
      <c r="N490" s="16" t="s">
        <v>3439</v>
      </c>
      <c r="O490" s="16" t="s">
        <v>3440</v>
      </c>
      <c r="P490" s="15">
        <v>3</v>
      </c>
      <c r="Q490" s="15">
        <v>3</v>
      </c>
      <c r="R490" s="22">
        <v>1</v>
      </c>
      <c r="S490" s="22">
        <v>1</v>
      </c>
      <c r="T490" s="16"/>
      <c r="U490" s="16" t="s">
        <v>3441</v>
      </c>
      <c r="V490" s="16" t="s">
        <v>50</v>
      </c>
      <c r="W490" s="4"/>
      <c r="X490" s="373"/>
      <c r="AA490" s="308" t="b">
        <f t="shared" si="7"/>
        <v>0</v>
      </c>
    </row>
    <row r="491" s="352" customFormat="1" ht="24" hidden="1" spans="1:27">
      <c r="A491" s="4">
        <v>489</v>
      </c>
      <c r="B491" s="4" t="s">
        <v>34</v>
      </c>
      <c r="C491" s="27" t="s">
        <v>228</v>
      </c>
      <c r="D491" s="7" t="s">
        <v>966</v>
      </c>
      <c r="E491" s="49" t="s">
        <v>2706</v>
      </c>
      <c r="F491" s="7" t="s">
        <v>2958</v>
      </c>
      <c r="G491" s="65">
        <v>45047</v>
      </c>
      <c r="H491" s="10" t="s">
        <v>304</v>
      </c>
      <c r="I491" s="27" t="s">
        <v>42</v>
      </c>
      <c r="J491" s="4" t="s">
        <v>43</v>
      </c>
      <c r="K491" s="58" t="s">
        <v>305</v>
      </c>
      <c r="L491" s="59" t="s">
        <v>307</v>
      </c>
      <c r="M491" s="26">
        <v>6</v>
      </c>
      <c r="N491" s="16" t="s">
        <v>3442</v>
      </c>
      <c r="O491" s="16" t="s">
        <v>3443</v>
      </c>
      <c r="P491" s="15">
        <v>6</v>
      </c>
      <c r="Q491" s="15">
        <v>6</v>
      </c>
      <c r="R491" s="22">
        <v>1</v>
      </c>
      <c r="S491" s="22">
        <v>1</v>
      </c>
      <c r="T491" s="16"/>
      <c r="U491" s="16" t="s">
        <v>3444</v>
      </c>
      <c r="V491" s="16" t="s">
        <v>50</v>
      </c>
      <c r="W491" s="4"/>
      <c r="X491" s="374"/>
      <c r="AA491" s="308" t="b">
        <f t="shared" si="7"/>
        <v>0</v>
      </c>
    </row>
    <row r="492" s="352" customFormat="1" ht="24" hidden="1" spans="1:27">
      <c r="A492" s="4">
        <v>490</v>
      </c>
      <c r="B492" s="4" t="s">
        <v>34</v>
      </c>
      <c r="C492" s="27" t="s">
        <v>228</v>
      </c>
      <c r="D492" s="7" t="s">
        <v>966</v>
      </c>
      <c r="E492" s="49" t="s">
        <v>2706</v>
      </c>
      <c r="F492" s="7" t="s">
        <v>2958</v>
      </c>
      <c r="G492" s="65">
        <v>45108</v>
      </c>
      <c r="H492" s="10" t="s">
        <v>165</v>
      </c>
      <c r="I492" s="27" t="s">
        <v>42</v>
      </c>
      <c r="J492" s="4" t="s">
        <v>43</v>
      </c>
      <c r="K492" s="58" t="s">
        <v>305</v>
      </c>
      <c r="L492" s="59" t="s">
        <v>307</v>
      </c>
      <c r="M492" s="26">
        <v>6</v>
      </c>
      <c r="N492" s="16" t="s">
        <v>3106</v>
      </c>
      <c r="O492" s="16" t="s">
        <v>2387</v>
      </c>
      <c r="P492" s="15">
        <v>6</v>
      </c>
      <c r="Q492" s="15">
        <v>6</v>
      </c>
      <c r="R492" s="22">
        <v>1</v>
      </c>
      <c r="S492" s="22">
        <v>1</v>
      </c>
      <c r="T492" s="16"/>
      <c r="U492" s="16" t="s">
        <v>3445</v>
      </c>
      <c r="V492" s="16" t="s">
        <v>50</v>
      </c>
      <c r="W492" s="4"/>
      <c r="X492" s="374"/>
      <c r="AA492" s="308" t="b">
        <f t="shared" si="7"/>
        <v>0</v>
      </c>
    </row>
    <row r="493" s="352" customFormat="1" ht="24" hidden="1" spans="1:27">
      <c r="A493" s="4">
        <v>491</v>
      </c>
      <c r="B493" s="4" t="s">
        <v>34</v>
      </c>
      <c r="C493" s="27" t="s">
        <v>228</v>
      </c>
      <c r="D493" s="7" t="s">
        <v>966</v>
      </c>
      <c r="E493" s="49" t="s">
        <v>2706</v>
      </c>
      <c r="F493" s="7" t="s">
        <v>2958</v>
      </c>
      <c r="G493" s="65">
        <v>45170</v>
      </c>
      <c r="H493" s="10" t="s">
        <v>54</v>
      </c>
      <c r="I493" s="27" t="s">
        <v>42</v>
      </c>
      <c r="J493" s="4" t="s">
        <v>43</v>
      </c>
      <c r="K493" s="58" t="s">
        <v>305</v>
      </c>
      <c r="L493" s="59" t="s">
        <v>307</v>
      </c>
      <c r="M493" s="26">
        <v>6</v>
      </c>
      <c r="N493" s="16" t="s">
        <v>3360</v>
      </c>
      <c r="O493" s="16" t="s">
        <v>3361</v>
      </c>
      <c r="P493" s="15">
        <v>6</v>
      </c>
      <c r="Q493" s="15">
        <v>6</v>
      </c>
      <c r="R493" s="22">
        <v>1</v>
      </c>
      <c r="S493" s="22">
        <v>1</v>
      </c>
      <c r="T493" s="16"/>
      <c r="U493" s="16" t="s">
        <v>3362</v>
      </c>
      <c r="V493" s="16" t="s">
        <v>50</v>
      </c>
      <c r="W493" s="4"/>
      <c r="X493" s="374"/>
      <c r="AA493" s="308" t="b">
        <f t="shared" si="7"/>
        <v>0</v>
      </c>
    </row>
    <row r="494" s="352" customFormat="1" ht="24" hidden="1" spans="1:27">
      <c r="A494" s="4">
        <v>492</v>
      </c>
      <c r="B494" s="4" t="s">
        <v>34</v>
      </c>
      <c r="C494" s="27" t="s">
        <v>228</v>
      </c>
      <c r="D494" s="7" t="s">
        <v>2750</v>
      </c>
      <c r="E494" s="49" t="s">
        <v>2706</v>
      </c>
      <c r="F494" s="7" t="s">
        <v>2958</v>
      </c>
      <c r="G494" s="65">
        <v>45047</v>
      </c>
      <c r="H494" s="10" t="s">
        <v>304</v>
      </c>
      <c r="I494" s="27" t="s">
        <v>42</v>
      </c>
      <c r="J494" s="4" t="s">
        <v>43</v>
      </c>
      <c r="K494" s="58" t="s">
        <v>305</v>
      </c>
      <c r="L494" s="59" t="s">
        <v>307</v>
      </c>
      <c r="M494" s="26">
        <v>6</v>
      </c>
      <c r="N494" s="16" t="s">
        <v>3442</v>
      </c>
      <c r="O494" s="16" t="s">
        <v>3443</v>
      </c>
      <c r="P494" s="15">
        <v>6</v>
      </c>
      <c r="Q494" s="15">
        <v>6</v>
      </c>
      <c r="R494" s="22">
        <v>1</v>
      </c>
      <c r="S494" s="22">
        <v>1</v>
      </c>
      <c r="T494" s="16"/>
      <c r="U494" s="16" t="s">
        <v>3444</v>
      </c>
      <c r="V494" s="16" t="s">
        <v>50</v>
      </c>
      <c r="W494" s="4"/>
      <c r="X494" s="374"/>
      <c r="AA494" s="308" t="b">
        <f t="shared" si="7"/>
        <v>0</v>
      </c>
    </row>
    <row r="495" s="352" customFormat="1" ht="24" hidden="1" spans="1:27">
      <c r="A495" s="4">
        <v>493</v>
      </c>
      <c r="B495" s="4" t="s">
        <v>34</v>
      </c>
      <c r="C495" s="27" t="s">
        <v>228</v>
      </c>
      <c r="D495" s="7" t="s">
        <v>2750</v>
      </c>
      <c r="E495" s="49" t="s">
        <v>2706</v>
      </c>
      <c r="F495" s="7" t="s">
        <v>2958</v>
      </c>
      <c r="G495" s="65">
        <v>45108</v>
      </c>
      <c r="H495" s="10" t="s">
        <v>165</v>
      </c>
      <c r="I495" s="27" t="s">
        <v>42</v>
      </c>
      <c r="J495" s="4" t="s">
        <v>43</v>
      </c>
      <c r="K495" s="58" t="s">
        <v>305</v>
      </c>
      <c r="L495" s="59" t="s">
        <v>307</v>
      </c>
      <c r="M495" s="26">
        <v>6</v>
      </c>
      <c r="N495" s="16" t="s">
        <v>3293</v>
      </c>
      <c r="O495" s="16" t="s">
        <v>3294</v>
      </c>
      <c r="P495" s="15">
        <v>6</v>
      </c>
      <c r="Q495" s="15">
        <v>6</v>
      </c>
      <c r="R495" s="22">
        <v>1</v>
      </c>
      <c r="S495" s="22">
        <v>1</v>
      </c>
      <c r="T495" s="16"/>
      <c r="U495" s="16" t="s">
        <v>3295</v>
      </c>
      <c r="V495" s="16" t="s">
        <v>50</v>
      </c>
      <c r="W495" s="4"/>
      <c r="X495" s="374"/>
      <c r="AA495" s="308" t="b">
        <f t="shared" si="7"/>
        <v>0</v>
      </c>
    </row>
    <row r="496" s="352" customFormat="1" ht="24" hidden="1" spans="1:27">
      <c r="A496" s="4">
        <v>494</v>
      </c>
      <c r="B496" s="4" t="s">
        <v>34</v>
      </c>
      <c r="C496" s="27" t="s">
        <v>228</v>
      </c>
      <c r="D496" s="7" t="s">
        <v>2750</v>
      </c>
      <c r="E496" s="49" t="s">
        <v>2706</v>
      </c>
      <c r="F496" s="7" t="s">
        <v>2958</v>
      </c>
      <c r="G496" s="65">
        <v>45170</v>
      </c>
      <c r="H496" s="10" t="s">
        <v>54</v>
      </c>
      <c r="I496" s="27" t="s">
        <v>42</v>
      </c>
      <c r="J496" s="4" t="s">
        <v>43</v>
      </c>
      <c r="K496" s="58" t="s">
        <v>305</v>
      </c>
      <c r="L496" s="59" t="s">
        <v>307</v>
      </c>
      <c r="M496" s="26">
        <v>6</v>
      </c>
      <c r="N496" s="16" t="s">
        <v>3290</v>
      </c>
      <c r="O496" s="16" t="s">
        <v>3291</v>
      </c>
      <c r="P496" s="15">
        <v>6</v>
      </c>
      <c r="Q496" s="15">
        <v>6</v>
      </c>
      <c r="R496" s="22">
        <v>1</v>
      </c>
      <c r="S496" s="22">
        <v>1</v>
      </c>
      <c r="T496" s="16"/>
      <c r="U496" s="16" t="s">
        <v>3292</v>
      </c>
      <c r="V496" s="16" t="s">
        <v>50</v>
      </c>
      <c r="W496" s="4"/>
      <c r="X496" s="373"/>
      <c r="AA496" s="308" t="b">
        <f t="shared" si="7"/>
        <v>0</v>
      </c>
    </row>
    <row r="497" s="352" customFormat="1" ht="24" hidden="1" spans="1:27">
      <c r="A497" s="4">
        <v>495</v>
      </c>
      <c r="B497" s="4" t="s">
        <v>34</v>
      </c>
      <c r="C497" s="27" t="s">
        <v>228</v>
      </c>
      <c r="D497" s="58" t="s">
        <v>3446</v>
      </c>
      <c r="E497" s="49" t="s">
        <v>2706</v>
      </c>
      <c r="F497" s="7" t="s">
        <v>2958</v>
      </c>
      <c r="G497" s="65">
        <v>45047</v>
      </c>
      <c r="H497" s="10" t="s">
        <v>304</v>
      </c>
      <c r="I497" s="27" t="s">
        <v>42</v>
      </c>
      <c r="J497" s="4" t="s">
        <v>43</v>
      </c>
      <c r="K497" s="58" t="s">
        <v>305</v>
      </c>
      <c r="L497" s="59" t="s">
        <v>307</v>
      </c>
      <c r="M497" s="26">
        <v>6</v>
      </c>
      <c r="N497" s="16" t="s">
        <v>3442</v>
      </c>
      <c r="O497" s="16" t="s">
        <v>3443</v>
      </c>
      <c r="P497" s="15">
        <v>6</v>
      </c>
      <c r="Q497" s="15">
        <v>6</v>
      </c>
      <c r="R497" s="22">
        <v>1</v>
      </c>
      <c r="S497" s="22">
        <v>1</v>
      </c>
      <c r="T497" s="16"/>
      <c r="U497" s="16" t="s">
        <v>3444</v>
      </c>
      <c r="V497" s="16" t="s">
        <v>50</v>
      </c>
      <c r="W497" s="4"/>
      <c r="X497" s="374"/>
      <c r="AA497" s="308" t="b">
        <f t="shared" si="7"/>
        <v>0</v>
      </c>
    </row>
    <row r="498" s="352" customFormat="1" ht="24" hidden="1" spans="1:27">
      <c r="A498" s="4">
        <v>496</v>
      </c>
      <c r="B498" s="4" t="s">
        <v>34</v>
      </c>
      <c r="C498" s="27" t="s">
        <v>228</v>
      </c>
      <c r="D498" s="58" t="s">
        <v>3446</v>
      </c>
      <c r="E498" s="49" t="s">
        <v>2706</v>
      </c>
      <c r="F498" s="7" t="s">
        <v>2958</v>
      </c>
      <c r="G498" s="65">
        <v>45108</v>
      </c>
      <c r="H498" s="10" t="s">
        <v>165</v>
      </c>
      <c r="I498" s="27" t="s">
        <v>42</v>
      </c>
      <c r="J498" s="4" t="s">
        <v>43</v>
      </c>
      <c r="K498" s="58" t="s">
        <v>305</v>
      </c>
      <c r="L498" s="59" t="s">
        <v>307</v>
      </c>
      <c r="M498" s="26">
        <v>6</v>
      </c>
      <c r="N498" s="16" t="s">
        <v>3293</v>
      </c>
      <c r="O498" s="16" t="s">
        <v>3294</v>
      </c>
      <c r="P498" s="15">
        <v>6</v>
      </c>
      <c r="Q498" s="15">
        <v>6</v>
      </c>
      <c r="R498" s="22">
        <v>1</v>
      </c>
      <c r="S498" s="22">
        <v>1</v>
      </c>
      <c r="T498" s="16"/>
      <c r="U498" s="69" t="s">
        <v>3295</v>
      </c>
      <c r="V498" s="16" t="s">
        <v>50</v>
      </c>
      <c r="W498" s="4"/>
      <c r="X498" s="373"/>
      <c r="AA498" s="308" t="b">
        <f t="shared" si="7"/>
        <v>0</v>
      </c>
    </row>
    <row r="499" s="352" customFormat="1" ht="24" hidden="1" spans="1:27">
      <c r="A499" s="4">
        <v>497</v>
      </c>
      <c r="B499" s="4" t="s">
        <v>34</v>
      </c>
      <c r="C499" s="27" t="s">
        <v>228</v>
      </c>
      <c r="D499" s="58" t="s">
        <v>3446</v>
      </c>
      <c r="E499" s="49" t="s">
        <v>2706</v>
      </c>
      <c r="F499" s="7" t="s">
        <v>2958</v>
      </c>
      <c r="G499" s="65">
        <v>45170</v>
      </c>
      <c r="H499" s="10" t="s">
        <v>54</v>
      </c>
      <c r="I499" s="27" t="s">
        <v>42</v>
      </c>
      <c r="J499" s="4" t="s">
        <v>43</v>
      </c>
      <c r="K499" s="58" t="s">
        <v>305</v>
      </c>
      <c r="L499" s="59" t="s">
        <v>307</v>
      </c>
      <c r="M499" s="26">
        <v>6</v>
      </c>
      <c r="N499" s="16" t="s">
        <v>3360</v>
      </c>
      <c r="O499" s="16" t="s">
        <v>3361</v>
      </c>
      <c r="P499" s="15">
        <v>6</v>
      </c>
      <c r="Q499" s="15">
        <v>6</v>
      </c>
      <c r="R499" s="22">
        <v>1</v>
      </c>
      <c r="S499" s="22">
        <v>1</v>
      </c>
      <c r="T499" s="16"/>
      <c r="U499" s="16" t="s">
        <v>3362</v>
      </c>
      <c r="V499" s="16" t="s">
        <v>50</v>
      </c>
      <c r="W499" s="4"/>
      <c r="X499" s="374"/>
      <c r="AA499" s="308" t="b">
        <f t="shared" si="7"/>
        <v>0</v>
      </c>
    </row>
    <row r="500" s="352" customFormat="1" ht="12.75" hidden="1" spans="1:27">
      <c r="A500" s="4">
        <v>498</v>
      </c>
      <c r="B500" s="4" t="s">
        <v>34</v>
      </c>
      <c r="C500" s="27" t="s">
        <v>82</v>
      </c>
      <c r="D500" s="7" t="s">
        <v>710</v>
      </c>
      <c r="E500" s="7" t="s">
        <v>108</v>
      </c>
      <c r="F500" s="7" t="s">
        <v>2958</v>
      </c>
      <c r="G500" s="65">
        <v>45047</v>
      </c>
      <c r="H500" s="10" t="s">
        <v>304</v>
      </c>
      <c r="I500" s="27" t="s">
        <v>42</v>
      </c>
      <c r="J500" s="4" t="s">
        <v>43</v>
      </c>
      <c r="K500" s="58" t="s">
        <v>305</v>
      </c>
      <c r="L500" s="59" t="s">
        <v>307</v>
      </c>
      <c r="M500" s="26">
        <v>6</v>
      </c>
      <c r="N500" s="16" t="s">
        <v>3447</v>
      </c>
      <c r="O500" s="16" t="s">
        <v>3448</v>
      </c>
      <c r="P500" s="15">
        <v>6</v>
      </c>
      <c r="Q500" s="15">
        <v>6</v>
      </c>
      <c r="R500" s="22">
        <v>1</v>
      </c>
      <c r="S500" s="22">
        <v>1</v>
      </c>
      <c r="T500" s="16"/>
      <c r="U500" s="16" t="s">
        <v>3449</v>
      </c>
      <c r="V500" s="16" t="s">
        <v>50</v>
      </c>
      <c r="W500" s="4"/>
      <c r="X500" s="373"/>
      <c r="AA500" s="308" t="b">
        <f t="shared" si="7"/>
        <v>0</v>
      </c>
    </row>
    <row r="501" s="352" customFormat="1" ht="12.75" hidden="1" spans="1:27">
      <c r="A501" s="4">
        <v>499</v>
      </c>
      <c r="B501" s="4" t="s">
        <v>34</v>
      </c>
      <c r="C501" s="27" t="s">
        <v>82</v>
      </c>
      <c r="D501" s="7" t="s">
        <v>710</v>
      </c>
      <c r="E501" s="7" t="s">
        <v>108</v>
      </c>
      <c r="F501" s="7" t="s">
        <v>2958</v>
      </c>
      <c r="G501" s="65">
        <v>45170</v>
      </c>
      <c r="H501" s="10" t="s">
        <v>54</v>
      </c>
      <c r="I501" s="27" t="s">
        <v>42</v>
      </c>
      <c r="J501" s="4" t="s">
        <v>43</v>
      </c>
      <c r="K501" s="58" t="s">
        <v>305</v>
      </c>
      <c r="L501" s="59" t="s">
        <v>307</v>
      </c>
      <c r="M501" s="26">
        <v>6</v>
      </c>
      <c r="N501" s="16" t="s">
        <v>3450</v>
      </c>
      <c r="O501" s="16" t="s">
        <v>3451</v>
      </c>
      <c r="P501" s="15">
        <v>6</v>
      </c>
      <c r="Q501" s="15">
        <v>6</v>
      </c>
      <c r="R501" s="22">
        <v>1</v>
      </c>
      <c r="S501" s="22">
        <v>1</v>
      </c>
      <c r="T501" s="16"/>
      <c r="U501" s="16" t="s">
        <v>3452</v>
      </c>
      <c r="V501" s="16" t="s">
        <v>50</v>
      </c>
      <c r="W501" s="4"/>
      <c r="X501" s="374"/>
      <c r="AA501" s="308" t="b">
        <f t="shared" si="7"/>
        <v>0</v>
      </c>
    </row>
    <row r="502" s="352" customFormat="1" ht="12.75" hidden="1" spans="1:27">
      <c r="A502" s="4">
        <v>500</v>
      </c>
      <c r="B502" s="4" t="s">
        <v>34</v>
      </c>
      <c r="C502" s="27" t="s">
        <v>82</v>
      </c>
      <c r="D502" s="7" t="s">
        <v>718</v>
      </c>
      <c r="E502" s="7" t="s">
        <v>108</v>
      </c>
      <c r="F502" s="7" t="s">
        <v>2958</v>
      </c>
      <c r="G502" s="65">
        <v>45047</v>
      </c>
      <c r="H502" s="10" t="s">
        <v>304</v>
      </c>
      <c r="I502" s="27" t="s">
        <v>42</v>
      </c>
      <c r="J502" s="4" t="s">
        <v>43</v>
      </c>
      <c r="K502" s="58" t="s">
        <v>305</v>
      </c>
      <c r="L502" s="59" t="s">
        <v>307</v>
      </c>
      <c r="M502" s="26">
        <v>6</v>
      </c>
      <c r="N502" s="16" t="s">
        <v>3447</v>
      </c>
      <c r="O502" s="16" t="s">
        <v>3448</v>
      </c>
      <c r="P502" s="15">
        <v>6</v>
      </c>
      <c r="Q502" s="15">
        <v>6</v>
      </c>
      <c r="R502" s="22">
        <v>1</v>
      </c>
      <c r="S502" s="22">
        <v>1</v>
      </c>
      <c r="T502" s="16"/>
      <c r="U502" s="16" t="s">
        <v>3449</v>
      </c>
      <c r="V502" s="16" t="s">
        <v>50</v>
      </c>
      <c r="W502" s="4"/>
      <c r="X502" s="373"/>
      <c r="AA502" s="308" t="b">
        <f t="shared" si="7"/>
        <v>0</v>
      </c>
    </row>
    <row r="503" s="352" customFormat="1" ht="12.75" hidden="1" spans="1:27">
      <c r="A503" s="4">
        <v>501</v>
      </c>
      <c r="B503" s="4" t="s">
        <v>34</v>
      </c>
      <c r="C503" s="56" t="s">
        <v>82</v>
      </c>
      <c r="D503" s="7" t="s">
        <v>718</v>
      </c>
      <c r="E503" s="7" t="s">
        <v>108</v>
      </c>
      <c r="F503" s="7" t="s">
        <v>2958</v>
      </c>
      <c r="G503" s="65">
        <v>45170</v>
      </c>
      <c r="H503" s="10" t="s">
        <v>54</v>
      </c>
      <c r="I503" s="27" t="s">
        <v>42</v>
      </c>
      <c r="J503" s="4" t="s">
        <v>43</v>
      </c>
      <c r="K503" s="58" t="s">
        <v>305</v>
      </c>
      <c r="L503" s="59" t="s">
        <v>307</v>
      </c>
      <c r="M503" s="26">
        <v>6</v>
      </c>
      <c r="N503" s="16" t="s">
        <v>3450</v>
      </c>
      <c r="O503" s="16" t="s">
        <v>3451</v>
      </c>
      <c r="P503" s="15">
        <v>6</v>
      </c>
      <c r="Q503" s="15">
        <v>6</v>
      </c>
      <c r="R503" s="22">
        <v>1</v>
      </c>
      <c r="S503" s="22">
        <v>1</v>
      </c>
      <c r="T503" s="16"/>
      <c r="U503" s="16" t="s">
        <v>3452</v>
      </c>
      <c r="V503" s="16" t="s">
        <v>50</v>
      </c>
      <c r="W503" s="4"/>
      <c r="X503" s="374"/>
      <c r="AA503" s="308" t="b">
        <f t="shared" si="7"/>
        <v>0</v>
      </c>
    </row>
    <row r="504" s="352" customFormat="1" ht="24" hidden="1" spans="1:27">
      <c r="A504" s="4">
        <v>502</v>
      </c>
      <c r="B504" s="4" t="s">
        <v>34</v>
      </c>
      <c r="C504" s="27" t="s">
        <v>228</v>
      </c>
      <c r="D504" s="7" t="s">
        <v>3453</v>
      </c>
      <c r="E504" s="49" t="s">
        <v>2706</v>
      </c>
      <c r="F504" s="7" t="s">
        <v>2958</v>
      </c>
      <c r="G504" s="65">
        <v>45047</v>
      </c>
      <c r="H504" s="10" t="s">
        <v>304</v>
      </c>
      <c r="I504" s="27" t="s">
        <v>42</v>
      </c>
      <c r="J504" s="4" t="s">
        <v>43</v>
      </c>
      <c r="K504" s="58" t="s">
        <v>305</v>
      </c>
      <c r="L504" s="59" t="s">
        <v>307</v>
      </c>
      <c r="M504" s="26">
        <v>6</v>
      </c>
      <c r="N504" s="16" t="s">
        <v>3454</v>
      </c>
      <c r="O504" s="16" t="s">
        <v>3455</v>
      </c>
      <c r="P504" s="15">
        <v>6</v>
      </c>
      <c r="Q504" s="15">
        <v>6</v>
      </c>
      <c r="R504" s="22">
        <v>1</v>
      </c>
      <c r="S504" s="22">
        <v>1</v>
      </c>
      <c r="T504" s="16"/>
      <c r="U504" s="16" t="s">
        <v>3456</v>
      </c>
      <c r="V504" s="16" t="s">
        <v>50</v>
      </c>
      <c r="W504" s="4"/>
      <c r="X504" s="374"/>
      <c r="AA504" s="308" t="b">
        <f t="shared" si="7"/>
        <v>0</v>
      </c>
    </row>
    <row r="505" s="352" customFormat="1" ht="24" hidden="1" spans="1:27">
      <c r="A505" s="4">
        <v>503</v>
      </c>
      <c r="B505" s="4" t="s">
        <v>34</v>
      </c>
      <c r="C505" s="27" t="s">
        <v>228</v>
      </c>
      <c r="D505" s="7" t="s">
        <v>3453</v>
      </c>
      <c r="E505" s="49" t="s">
        <v>2706</v>
      </c>
      <c r="F505" s="7" t="s">
        <v>2958</v>
      </c>
      <c r="G505" s="65">
        <v>45108</v>
      </c>
      <c r="H505" s="10" t="s">
        <v>165</v>
      </c>
      <c r="I505" s="27" t="s">
        <v>42</v>
      </c>
      <c r="J505" s="4" t="s">
        <v>43</v>
      </c>
      <c r="K505" s="58" t="s">
        <v>305</v>
      </c>
      <c r="L505" s="59" t="s">
        <v>307</v>
      </c>
      <c r="M505" s="26">
        <v>6</v>
      </c>
      <c r="N505" s="16" t="s">
        <v>3293</v>
      </c>
      <c r="O505" s="16" t="s">
        <v>3294</v>
      </c>
      <c r="P505" s="15">
        <v>6</v>
      </c>
      <c r="Q505" s="15">
        <v>6</v>
      </c>
      <c r="R505" s="22">
        <v>1</v>
      </c>
      <c r="S505" s="22">
        <v>1</v>
      </c>
      <c r="T505" s="16"/>
      <c r="U505" s="69" t="s">
        <v>3295</v>
      </c>
      <c r="V505" s="16" t="s">
        <v>50</v>
      </c>
      <c r="W505" s="4"/>
      <c r="X505" s="374"/>
      <c r="AA505" s="308" t="b">
        <f t="shared" si="7"/>
        <v>0</v>
      </c>
    </row>
    <row r="506" s="352" customFormat="1" ht="24" hidden="1" spans="1:27">
      <c r="A506" s="4">
        <v>504</v>
      </c>
      <c r="B506" s="4" t="s">
        <v>34</v>
      </c>
      <c r="C506" s="27" t="s">
        <v>228</v>
      </c>
      <c r="D506" s="7" t="s">
        <v>3453</v>
      </c>
      <c r="E506" s="49" t="s">
        <v>2706</v>
      </c>
      <c r="F506" s="7" t="s">
        <v>2958</v>
      </c>
      <c r="G506" s="65">
        <v>45170</v>
      </c>
      <c r="H506" s="10" t="s">
        <v>54</v>
      </c>
      <c r="I506" s="27" t="s">
        <v>42</v>
      </c>
      <c r="J506" s="4" t="s">
        <v>43</v>
      </c>
      <c r="K506" s="58" t="s">
        <v>305</v>
      </c>
      <c r="L506" s="59" t="s">
        <v>307</v>
      </c>
      <c r="M506" s="26">
        <v>6</v>
      </c>
      <c r="N506" s="16" t="s">
        <v>3360</v>
      </c>
      <c r="O506" s="16" t="s">
        <v>3361</v>
      </c>
      <c r="P506" s="15">
        <v>6</v>
      </c>
      <c r="Q506" s="15">
        <v>6</v>
      </c>
      <c r="R506" s="22">
        <v>1</v>
      </c>
      <c r="S506" s="22">
        <v>1</v>
      </c>
      <c r="T506" s="16"/>
      <c r="U506" s="16" t="s">
        <v>3362</v>
      </c>
      <c r="V506" s="16" t="s">
        <v>50</v>
      </c>
      <c r="W506" s="4"/>
      <c r="X506" s="374"/>
      <c r="AA506" s="308" t="b">
        <f t="shared" si="7"/>
        <v>0</v>
      </c>
    </row>
    <row r="507" s="352" customFormat="1" ht="12.75" hidden="1" spans="1:27">
      <c r="A507" s="4">
        <v>505</v>
      </c>
      <c r="B507" s="4" t="s">
        <v>34</v>
      </c>
      <c r="C507" s="27" t="s">
        <v>228</v>
      </c>
      <c r="D507" s="7" t="s">
        <v>973</v>
      </c>
      <c r="E507" s="7" t="s">
        <v>108</v>
      </c>
      <c r="F507" s="7" t="s">
        <v>2958</v>
      </c>
      <c r="G507" s="8">
        <v>44958</v>
      </c>
      <c r="H507" s="9" t="s">
        <v>2299</v>
      </c>
      <c r="I507" s="27" t="s">
        <v>42</v>
      </c>
      <c r="J507" s="4" t="s">
        <v>43</v>
      </c>
      <c r="K507" s="58" t="s">
        <v>305</v>
      </c>
      <c r="L507" s="59" t="s">
        <v>307</v>
      </c>
      <c r="M507" s="26">
        <v>6</v>
      </c>
      <c r="N507" s="16" t="s">
        <v>3457</v>
      </c>
      <c r="O507" s="16" t="s">
        <v>3458</v>
      </c>
      <c r="P507" s="15">
        <v>6</v>
      </c>
      <c r="Q507" s="15">
        <v>6</v>
      </c>
      <c r="R507" s="22">
        <v>1</v>
      </c>
      <c r="S507" s="22">
        <v>1</v>
      </c>
      <c r="T507" s="16"/>
      <c r="U507" s="16" t="s">
        <v>3459</v>
      </c>
      <c r="V507" s="16" t="s">
        <v>50</v>
      </c>
      <c r="W507" s="4" t="s">
        <v>1454</v>
      </c>
      <c r="X507" s="232"/>
      <c r="Y507" s="24" t="s">
        <v>3021</v>
      </c>
      <c r="AA507" s="308" t="b">
        <f t="shared" si="7"/>
        <v>0</v>
      </c>
    </row>
    <row r="508" s="352" customFormat="1" ht="12.75" hidden="1" spans="1:27">
      <c r="A508" s="4">
        <v>506</v>
      </c>
      <c r="B508" s="4" t="s">
        <v>34</v>
      </c>
      <c r="C508" s="27" t="s">
        <v>228</v>
      </c>
      <c r="D508" s="7" t="s">
        <v>973</v>
      </c>
      <c r="E508" s="7" t="s">
        <v>108</v>
      </c>
      <c r="F508" s="7" t="s">
        <v>2958</v>
      </c>
      <c r="G508" s="8">
        <v>45139</v>
      </c>
      <c r="H508" s="9" t="s">
        <v>97</v>
      </c>
      <c r="I508" s="27" t="s">
        <v>42</v>
      </c>
      <c r="J508" s="4" t="s">
        <v>43</v>
      </c>
      <c r="K508" s="58" t="s">
        <v>305</v>
      </c>
      <c r="L508" s="59" t="s">
        <v>307</v>
      </c>
      <c r="M508" s="26">
        <v>6</v>
      </c>
      <c r="N508" s="16" t="s">
        <v>3460</v>
      </c>
      <c r="O508" s="16" t="s">
        <v>3461</v>
      </c>
      <c r="P508" s="15">
        <v>6</v>
      </c>
      <c r="Q508" s="15">
        <v>6</v>
      </c>
      <c r="R508" s="22">
        <v>1</v>
      </c>
      <c r="S508" s="22">
        <v>1</v>
      </c>
      <c r="T508" s="16"/>
      <c r="U508" s="16" t="s">
        <v>3462</v>
      </c>
      <c r="V508" s="16" t="s">
        <v>50</v>
      </c>
      <c r="W508" s="4"/>
      <c r="X508" s="374"/>
      <c r="AA508" s="308" t="b">
        <f t="shared" si="7"/>
        <v>0</v>
      </c>
    </row>
    <row r="509" s="352" customFormat="1" ht="24" hidden="1" spans="1:27">
      <c r="A509" s="4">
        <v>507</v>
      </c>
      <c r="B509" s="4" t="s">
        <v>34</v>
      </c>
      <c r="C509" s="27" t="s">
        <v>228</v>
      </c>
      <c r="D509" s="7" t="s">
        <v>3463</v>
      </c>
      <c r="E509" s="7" t="s">
        <v>108</v>
      </c>
      <c r="F509" s="7" t="s">
        <v>2958</v>
      </c>
      <c r="G509" s="8">
        <v>44958</v>
      </c>
      <c r="H509" s="9" t="s">
        <v>2299</v>
      </c>
      <c r="I509" s="27" t="s">
        <v>42</v>
      </c>
      <c r="J509" s="4" t="s">
        <v>43</v>
      </c>
      <c r="K509" s="58" t="s">
        <v>305</v>
      </c>
      <c r="L509" s="59" t="s">
        <v>307</v>
      </c>
      <c r="M509" s="26">
        <v>6</v>
      </c>
      <c r="N509" s="16" t="s">
        <v>3457</v>
      </c>
      <c r="O509" s="16" t="s">
        <v>3458</v>
      </c>
      <c r="P509" s="15">
        <v>6</v>
      </c>
      <c r="Q509" s="15">
        <v>6</v>
      </c>
      <c r="R509" s="22">
        <v>1</v>
      </c>
      <c r="S509" s="22">
        <v>1</v>
      </c>
      <c r="T509" s="16"/>
      <c r="U509" s="16" t="s">
        <v>3459</v>
      </c>
      <c r="V509" s="16" t="s">
        <v>50</v>
      </c>
      <c r="W509" s="4" t="s">
        <v>1454</v>
      </c>
      <c r="X509" s="232"/>
      <c r="Y509" s="24" t="s">
        <v>3021</v>
      </c>
      <c r="AA509" s="308" t="b">
        <f t="shared" si="7"/>
        <v>0</v>
      </c>
    </row>
    <row r="510" s="352" customFormat="1" ht="24" hidden="1" spans="1:27">
      <c r="A510" s="4">
        <v>508</v>
      </c>
      <c r="B510" s="4" t="s">
        <v>34</v>
      </c>
      <c r="C510" s="27" t="s">
        <v>228</v>
      </c>
      <c r="D510" s="7" t="s">
        <v>3463</v>
      </c>
      <c r="E510" s="7" t="s">
        <v>108</v>
      </c>
      <c r="F510" s="7" t="s">
        <v>2958</v>
      </c>
      <c r="G510" s="8">
        <v>45139</v>
      </c>
      <c r="H510" s="9" t="s">
        <v>97</v>
      </c>
      <c r="I510" s="27" t="s">
        <v>42</v>
      </c>
      <c r="J510" s="4" t="s">
        <v>43</v>
      </c>
      <c r="K510" s="58" t="s">
        <v>305</v>
      </c>
      <c r="L510" s="59" t="s">
        <v>307</v>
      </c>
      <c r="M510" s="26">
        <v>6</v>
      </c>
      <c r="N510" s="16" t="s">
        <v>3464</v>
      </c>
      <c r="O510" s="16" t="s">
        <v>3465</v>
      </c>
      <c r="P510" s="15">
        <v>6</v>
      </c>
      <c r="Q510" s="15">
        <v>6</v>
      </c>
      <c r="R510" s="22">
        <v>1</v>
      </c>
      <c r="S510" s="22">
        <v>1</v>
      </c>
      <c r="T510" s="16"/>
      <c r="U510" s="16" t="s">
        <v>3466</v>
      </c>
      <c r="V510" s="16" t="s">
        <v>50</v>
      </c>
      <c r="W510" s="4"/>
      <c r="X510" s="374"/>
      <c r="AA510" s="308" t="b">
        <f t="shared" si="7"/>
        <v>0</v>
      </c>
    </row>
    <row r="511" s="352" customFormat="1" ht="12.75" hidden="1" spans="1:27">
      <c r="A511" s="4">
        <v>509</v>
      </c>
      <c r="B511" s="4" t="s">
        <v>34</v>
      </c>
      <c r="C511" s="27" t="s">
        <v>228</v>
      </c>
      <c r="D511" s="7" t="s">
        <v>934</v>
      </c>
      <c r="E511" s="7" t="s">
        <v>108</v>
      </c>
      <c r="F511" s="7" t="s">
        <v>2958</v>
      </c>
      <c r="G511" s="8">
        <v>44958</v>
      </c>
      <c r="H511" s="9" t="s">
        <v>2299</v>
      </c>
      <c r="I511" s="27" t="s">
        <v>42</v>
      </c>
      <c r="J511" s="4" t="s">
        <v>43</v>
      </c>
      <c r="K511" s="58" t="s">
        <v>305</v>
      </c>
      <c r="L511" s="59" t="s">
        <v>307</v>
      </c>
      <c r="M511" s="26">
        <v>6</v>
      </c>
      <c r="N511" s="16" t="s">
        <v>3457</v>
      </c>
      <c r="O511" s="16" t="s">
        <v>3458</v>
      </c>
      <c r="P511" s="15">
        <v>6</v>
      </c>
      <c r="Q511" s="15">
        <v>6</v>
      </c>
      <c r="R511" s="22">
        <v>1</v>
      </c>
      <c r="S511" s="22">
        <v>1</v>
      </c>
      <c r="T511" s="16"/>
      <c r="U511" s="24" t="s">
        <v>3021</v>
      </c>
      <c r="V511" s="16" t="s">
        <v>50</v>
      </c>
      <c r="W511" s="4" t="s">
        <v>1454</v>
      </c>
      <c r="X511" s="232"/>
      <c r="Y511" s="24" t="s">
        <v>3021</v>
      </c>
      <c r="AA511" s="308" t="b">
        <f t="shared" si="7"/>
        <v>0</v>
      </c>
    </row>
    <row r="512" s="352" customFormat="1" ht="12.75" hidden="1" spans="1:27">
      <c r="A512" s="4">
        <v>510</v>
      </c>
      <c r="B512" s="4" t="s">
        <v>34</v>
      </c>
      <c r="C512" s="27" t="s">
        <v>228</v>
      </c>
      <c r="D512" s="7" t="s">
        <v>934</v>
      </c>
      <c r="E512" s="7" t="s">
        <v>108</v>
      </c>
      <c r="F512" s="7" t="s">
        <v>2958</v>
      </c>
      <c r="G512" s="8">
        <v>45139</v>
      </c>
      <c r="H512" s="9" t="s">
        <v>97</v>
      </c>
      <c r="I512" s="27" t="s">
        <v>42</v>
      </c>
      <c r="J512" s="4" t="s">
        <v>43</v>
      </c>
      <c r="K512" s="58" t="s">
        <v>305</v>
      </c>
      <c r="L512" s="59" t="s">
        <v>307</v>
      </c>
      <c r="M512" s="26">
        <v>6</v>
      </c>
      <c r="N512" s="16" t="s">
        <v>3464</v>
      </c>
      <c r="O512" s="16" t="s">
        <v>3465</v>
      </c>
      <c r="P512" s="15">
        <v>6</v>
      </c>
      <c r="Q512" s="15">
        <v>6</v>
      </c>
      <c r="R512" s="22">
        <v>1</v>
      </c>
      <c r="S512" s="22">
        <v>1</v>
      </c>
      <c r="T512" s="16"/>
      <c r="U512" s="16" t="s">
        <v>3466</v>
      </c>
      <c r="V512" s="16" t="s">
        <v>50</v>
      </c>
      <c r="W512" s="4"/>
      <c r="X512" s="374"/>
      <c r="AA512" s="308" t="b">
        <f t="shared" si="7"/>
        <v>0</v>
      </c>
    </row>
    <row r="513" s="352" customFormat="1" ht="12.75" hidden="1" spans="1:27">
      <c r="A513" s="4">
        <v>511</v>
      </c>
      <c r="B513" s="4" t="s">
        <v>34</v>
      </c>
      <c r="C513" s="27" t="s">
        <v>228</v>
      </c>
      <c r="D513" s="58" t="s">
        <v>940</v>
      </c>
      <c r="E513" s="7" t="s">
        <v>2818</v>
      </c>
      <c r="F513" s="7" t="s">
        <v>2958</v>
      </c>
      <c r="G513" s="57">
        <v>44927</v>
      </c>
      <c r="H513" s="9" t="s">
        <v>2959</v>
      </c>
      <c r="I513" s="27" t="s">
        <v>42</v>
      </c>
      <c r="J513" s="4" t="s">
        <v>43</v>
      </c>
      <c r="K513" s="58" t="s">
        <v>305</v>
      </c>
      <c r="L513" s="59" t="s">
        <v>307</v>
      </c>
      <c r="M513" s="26">
        <v>9</v>
      </c>
      <c r="N513" s="16" t="s">
        <v>3457</v>
      </c>
      <c r="O513" s="16" t="s">
        <v>3458</v>
      </c>
      <c r="P513" s="15">
        <v>9</v>
      </c>
      <c r="Q513" s="15">
        <v>9</v>
      </c>
      <c r="R513" s="22">
        <v>1</v>
      </c>
      <c r="S513" s="22">
        <v>1</v>
      </c>
      <c r="T513" s="16"/>
      <c r="U513" s="16" t="s">
        <v>3459</v>
      </c>
      <c r="V513" s="16" t="s">
        <v>50</v>
      </c>
      <c r="W513" s="4" t="s">
        <v>1454</v>
      </c>
      <c r="X513" s="232"/>
      <c r="Y513" s="24" t="s">
        <v>3021</v>
      </c>
      <c r="AA513" s="308" t="b">
        <f t="shared" si="7"/>
        <v>0</v>
      </c>
    </row>
    <row r="514" s="352" customFormat="1" ht="12.75" hidden="1" spans="1:27">
      <c r="A514" s="4">
        <v>512</v>
      </c>
      <c r="B514" s="4" t="s">
        <v>34</v>
      </c>
      <c r="C514" s="27" t="s">
        <v>228</v>
      </c>
      <c r="D514" s="58" t="s">
        <v>940</v>
      </c>
      <c r="E514" s="7" t="s">
        <v>2818</v>
      </c>
      <c r="F514" s="7" t="s">
        <v>2958</v>
      </c>
      <c r="G514" s="8">
        <v>44986</v>
      </c>
      <c r="H514" s="10" t="s">
        <v>41</v>
      </c>
      <c r="I514" s="27" t="s">
        <v>42</v>
      </c>
      <c r="J514" s="4" t="s">
        <v>43</v>
      </c>
      <c r="K514" s="58" t="s">
        <v>305</v>
      </c>
      <c r="L514" s="59" t="s">
        <v>307</v>
      </c>
      <c r="M514" s="26">
        <v>9</v>
      </c>
      <c r="N514" s="16" t="s">
        <v>3467</v>
      </c>
      <c r="O514" s="16" t="s">
        <v>3468</v>
      </c>
      <c r="P514" s="15">
        <v>9</v>
      </c>
      <c r="Q514" s="15">
        <v>9</v>
      </c>
      <c r="R514" s="22">
        <v>1</v>
      </c>
      <c r="S514" s="22">
        <v>1</v>
      </c>
      <c r="T514" s="16"/>
      <c r="U514" s="16" t="s">
        <v>3469</v>
      </c>
      <c r="V514" s="16" t="s">
        <v>50</v>
      </c>
      <c r="W514" s="4" t="s">
        <v>1454</v>
      </c>
      <c r="X514" s="373"/>
      <c r="AA514" s="308" t="b">
        <f t="shared" si="7"/>
        <v>0</v>
      </c>
    </row>
    <row r="515" s="352" customFormat="1" ht="12.75" hidden="1" spans="1:27">
      <c r="A515" s="4">
        <v>513</v>
      </c>
      <c r="B515" s="4" t="s">
        <v>34</v>
      </c>
      <c r="C515" s="27" t="s">
        <v>228</v>
      </c>
      <c r="D515" s="58" t="s">
        <v>940</v>
      </c>
      <c r="E515" s="7" t="s">
        <v>2818</v>
      </c>
      <c r="F515" s="7" t="s">
        <v>2958</v>
      </c>
      <c r="G515" s="65">
        <v>45047</v>
      </c>
      <c r="H515" s="10" t="s">
        <v>304</v>
      </c>
      <c r="I515" s="27" t="s">
        <v>42</v>
      </c>
      <c r="J515" s="4" t="s">
        <v>43</v>
      </c>
      <c r="K515" s="58" t="s">
        <v>305</v>
      </c>
      <c r="L515" s="59" t="s">
        <v>307</v>
      </c>
      <c r="M515" s="26">
        <v>9</v>
      </c>
      <c r="N515" s="16" t="s">
        <v>3457</v>
      </c>
      <c r="O515" s="16" t="s">
        <v>3458</v>
      </c>
      <c r="P515" s="15">
        <v>9</v>
      </c>
      <c r="Q515" s="15">
        <v>9</v>
      </c>
      <c r="R515" s="22">
        <v>1</v>
      </c>
      <c r="S515" s="22">
        <v>1</v>
      </c>
      <c r="T515" s="16"/>
      <c r="U515" s="16" t="s">
        <v>3459</v>
      </c>
      <c r="V515" s="16" t="s">
        <v>50</v>
      </c>
      <c r="W515" s="4"/>
      <c r="X515" s="374"/>
      <c r="AA515" s="308" t="b">
        <f t="shared" ref="AA515:AA578" si="8">IF(H515="2023年01月","2023年01月31日",IF(H515="2023年02月","2023年02月28日",IF(H515="2023年3月","2023年3月31日",IF(H515="2023年4月","2023年4月30日",IF(H515="2023年5月","2023年5月31日",IF(H515="2023年6月","2023年6月30日",IF(H515="2023年7月","2023年7月31日",IF(H515="2023年8月","2023年8月31日",IF(H515="2023年9月","2023年9月30日",IF(H515="2023年10月","2023年10月31日",IF(H515="2023年11月","2023年11月30日",IF(H515="2023年12月","2023年12月31日"))))))))))))</f>
        <v>0</v>
      </c>
    </row>
    <row r="516" s="352" customFormat="1" ht="13.5" hidden="1" spans="1:27">
      <c r="A516" s="4">
        <v>514</v>
      </c>
      <c r="B516" s="4" t="s">
        <v>34</v>
      </c>
      <c r="C516" s="27" t="s">
        <v>228</v>
      </c>
      <c r="D516" s="58" t="s">
        <v>940</v>
      </c>
      <c r="E516" s="7" t="s">
        <v>2818</v>
      </c>
      <c r="F516" s="7" t="s">
        <v>2958</v>
      </c>
      <c r="G516" s="65">
        <v>45108</v>
      </c>
      <c r="H516" s="10" t="s">
        <v>165</v>
      </c>
      <c r="I516" s="27" t="s">
        <v>42</v>
      </c>
      <c r="J516" s="4" t="s">
        <v>43</v>
      </c>
      <c r="K516" s="58" t="s">
        <v>305</v>
      </c>
      <c r="L516" s="59" t="s">
        <v>307</v>
      </c>
      <c r="M516" s="26">
        <v>9</v>
      </c>
      <c r="N516" s="16" t="s">
        <v>3470</v>
      </c>
      <c r="O516" s="16" t="s">
        <v>3471</v>
      </c>
      <c r="P516" s="15">
        <v>9</v>
      </c>
      <c r="Q516" s="15">
        <v>9</v>
      </c>
      <c r="R516" s="22">
        <v>1</v>
      </c>
      <c r="S516" s="22">
        <v>1</v>
      </c>
      <c r="T516" s="16"/>
      <c r="U516" s="69" t="s">
        <v>3472</v>
      </c>
      <c r="V516" s="16" t="s">
        <v>50</v>
      </c>
      <c r="W516" s="4"/>
      <c r="X516" s="374"/>
      <c r="AA516" s="308" t="b">
        <f t="shared" si="8"/>
        <v>0</v>
      </c>
    </row>
    <row r="517" s="352" customFormat="1" ht="12.75" hidden="1" spans="1:27">
      <c r="A517" s="4">
        <v>515</v>
      </c>
      <c r="B517" s="4" t="s">
        <v>34</v>
      </c>
      <c r="C517" s="27" t="s">
        <v>228</v>
      </c>
      <c r="D517" s="58" t="s">
        <v>940</v>
      </c>
      <c r="E517" s="7" t="s">
        <v>2818</v>
      </c>
      <c r="F517" s="7" t="s">
        <v>2958</v>
      </c>
      <c r="G517" s="65">
        <v>45170</v>
      </c>
      <c r="H517" s="10" t="s">
        <v>54</v>
      </c>
      <c r="I517" s="27" t="s">
        <v>42</v>
      </c>
      <c r="J517" s="4" t="s">
        <v>43</v>
      </c>
      <c r="K517" s="58" t="s">
        <v>305</v>
      </c>
      <c r="L517" s="59" t="s">
        <v>307</v>
      </c>
      <c r="M517" s="26">
        <v>9</v>
      </c>
      <c r="N517" s="4" t="str">
        <f>IFERROR(VLOOKUP("*"&amp;$D517&amp;"*",护套环流!$A:$AS,20,FALSE),IFERROR(VLOOKUP("*"&amp;$D517&amp;"*",护套环流!$B:$AS,19,FALSE),"无"))</f>
        <v>无</v>
      </c>
      <c r="O517" s="4" t="str">
        <f>IFERROR(VLOOKUP("*"&amp;$D517&amp;"*",护套环流!$A:$AS,21,FALSE),IFERROR(VLOOKUP("*"&amp;$D517&amp;"*",护套环流!$B:$AS,20,FALSE),"无"))</f>
        <v>无</v>
      </c>
      <c r="P517" s="15" t="str">
        <f>IF(OR(O517=0,O517="无"),"",M517)</f>
        <v/>
      </c>
      <c r="Q517" s="15" t="str">
        <f>P517</f>
        <v/>
      </c>
      <c r="R517" s="22" t="str">
        <f>IFERROR(IF(P517/M517&gt;0,P517/M517,""),"")</f>
        <v/>
      </c>
      <c r="S517" s="22" t="str">
        <f>IFERROR(Q517/P517,"")</f>
        <v/>
      </c>
      <c r="T517" s="16" t="s">
        <v>3473</v>
      </c>
      <c r="U517" s="4" t="str">
        <f>IFERROR(VLOOKUP("*"&amp;$F517&amp;"*",护套环流!$A:$AS,5,FALSE),IFERROR(VLOOKUP("*"&amp;$F517&amp;"*",护套环流!$B:$AS,4,FALSE),"无"))</f>
        <v>无</v>
      </c>
      <c r="V517" s="4" t="str">
        <f>IFERROR(VLOOKUP("*"&amp;$F517&amp;"*",护套环流!$A:$AS,3,FALSE),IFERROR(VLOOKUP("*"&amp;$F517&amp;"*",护套环流!$B:$AS,2,FALSE),"无"))</f>
        <v>无</v>
      </c>
      <c r="W517" s="4"/>
      <c r="X517" s="374"/>
      <c r="AA517" s="308" t="b">
        <f t="shared" si="8"/>
        <v>0</v>
      </c>
    </row>
    <row r="518" s="352" customFormat="1" ht="12.75" hidden="1" spans="1:27">
      <c r="A518" s="4">
        <v>516</v>
      </c>
      <c r="B518" s="4" t="s">
        <v>34</v>
      </c>
      <c r="C518" s="27" t="s">
        <v>228</v>
      </c>
      <c r="D518" s="58" t="s">
        <v>940</v>
      </c>
      <c r="E518" s="7" t="s">
        <v>2818</v>
      </c>
      <c r="F518" s="7" t="s">
        <v>2958</v>
      </c>
      <c r="G518" s="65">
        <v>45231</v>
      </c>
      <c r="H518" s="10" t="s">
        <v>632</v>
      </c>
      <c r="I518" s="27" t="s">
        <v>42</v>
      </c>
      <c r="J518" s="4" t="s">
        <v>43</v>
      </c>
      <c r="K518" s="58" t="s">
        <v>305</v>
      </c>
      <c r="L518" s="59" t="s">
        <v>307</v>
      </c>
      <c r="M518" s="26">
        <v>9</v>
      </c>
      <c r="N518" s="4" t="str">
        <f>IFERROR(VLOOKUP("*"&amp;$D518&amp;"*",护套环流!$A:$AS,20,FALSE),IFERROR(VLOOKUP("*"&amp;$D518&amp;"*",护套环流!$B:$AS,19,FALSE),"无"))</f>
        <v>无</v>
      </c>
      <c r="O518" s="4" t="str">
        <f>IFERROR(VLOOKUP("*"&amp;$D518&amp;"*",护套环流!$A:$AS,21,FALSE),IFERROR(VLOOKUP("*"&amp;$D518&amp;"*",护套环流!$B:$AS,20,FALSE),"无"))</f>
        <v>无</v>
      </c>
      <c r="P518" s="15" t="str">
        <f>IF(OR(O518=0,O518="无"),"",M518)</f>
        <v/>
      </c>
      <c r="Q518" s="15" t="str">
        <f>P518</f>
        <v/>
      </c>
      <c r="R518" s="22" t="str">
        <f>IFERROR(IF(P518/M518&gt;0,P518/M518,""),"")</f>
        <v/>
      </c>
      <c r="S518" s="22" t="str">
        <f>IFERROR(Q518/P518,"")</f>
        <v/>
      </c>
      <c r="T518" s="16" t="s">
        <v>3473</v>
      </c>
      <c r="U518" s="4" t="str">
        <f>IFERROR(VLOOKUP("*"&amp;$F518&amp;"*",护套环流!$A:$AS,5,FALSE),IFERROR(VLOOKUP("*"&amp;$F518&amp;"*",护套环流!$B:$AS,4,FALSE),"无"))</f>
        <v>无</v>
      </c>
      <c r="V518" s="4" t="str">
        <f>IFERROR(VLOOKUP("*"&amp;$F518&amp;"*",护套环流!$A:$AS,3,FALSE),IFERROR(VLOOKUP("*"&amp;$F518&amp;"*",护套环流!$B:$AS,2,FALSE),"无"))</f>
        <v>无</v>
      </c>
      <c r="W518" s="4"/>
      <c r="X518" s="374"/>
      <c r="AA518" s="308" t="b">
        <f t="shared" si="8"/>
        <v>0</v>
      </c>
    </row>
    <row r="519" s="352" customFormat="1" ht="12.75" hidden="1" spans="1:27">
      <c r="A519" s="4">
        <v>517</v>
      </c>
      <c r="B519" s="4" t="s">
        <v>34</v>
      </c>
      <c r="C519" s="7" t="s">
        <v>228</v>
      </c>
      <c r="D519" s="27" t="s">
        <v>947</v>
      </c>
      <c r="E519" s="30" t="s">
        <v>2706</v>
      </c>
      <c r="F519" s="7" t="s">
        <v>2958</v>
      </c>
      <c r="G519" s="57">
        <v>44927</v>
      </c>
      <c r="H519" s="9" t="s">
        <v>2959</v>
      </c>
      <c r="I519" s="27" t="s">
        <v>42</v>
      </c>
      <c r="J519" s="4" t="s">
        <v>43</v>
      </c>
      <c r="K519" s="58" t="s">
        <v>305</v>
      </c>
      <c r="L519" s="59" t="s">
        <v>307</v>
      </c>
      <c r="M519" s="7">
        <v>21</v>
      </c>
      <c r="N519" s="16" t="s">
        <v>3372</v>
      </c>
      <c r="O519" s="16" t="s">
        <v>3373</v>
      </c>
      <c r="P519" s="15">
        <v>21</v>
      </c>
      <c r="Q519" s="15">
        <v>21</v>
      </c>
      <c r="R519" s="22">
        <v>1</v>
      </c>
      <c r="S519" s="22">
        <v>1</v>
      </c>
      <c r="T519" s="16"/>
      <c r="U519" s="16" t="s">
        <v>3374</v>
      </c>
      <c r="V519" s="16" t="s">
        <v>50</v>
      </c>
      <c r="W519" s="4" t="s">
        <v>1454</v>
      </c>
      <c r="X519" s="232"/>
      <c r="Y519" s="24" t="s">
        <v>3021</v>
      </c>
      <c r="AA519" s="308" t="b">
        <f t="shared" si="8"/>
        <v>0</v>
      </c>
    </row>
    <row r="520" s="352" customFormat="1" ht="12.75" hidden="1" spans="1:27">
      <c r="A520" s="4">
        <v>518</v>
      </c>
      <c r="B520" s="4" t="s">
        <v>34</v>
      </c>
      <c r="C520" s="7" t="s">
        <v>228</v>
      </c>
      <c r="D520" s="27" t="s">
        <v>947</v>
      </c>
      <c r="E520" s="30" t="s">
        <v>2706</v>
      </c>
      <c r="F520" s="7" t="s">
        <v>2958</v>
      </c>
      <c r="G520" s="64">
        <v>45047</v>
      </c>
      <c r="H520" s="10" t="s">
        <v>304</v>
      </c>
      <c r="I520" s="27" t="s">
        <v>42</v>
      </c>
      <c r="J520" s="4" t="s">
        <v>43</v>
      </c>
      <c r="K520" s="58" t="s">
        <v>305</v>
      </c>
      <c r="L520" s="59" t="s">
        <v>307</v>
      </c>
      <c r="M520" s="7">
        <v>21</v>
      </c>
      <c r="N520" s="16" t="s">
        <v>3372</v>
      </c>
      <c r="O520" s="16" t="s">
        <v>3373</v>
      </c>
      <c r="P520" s="15">
        <v>21</v>
      </c>
      <c r="Q520" s="15">
        <v>21</v>
      </c>
      <c r="R520" s="22">
        <v>1</v>
      </c>
      <c r="S520" s="22">
        <v>1</v>
      </c>
      <c r="T520" s="16"/>
      <c r="U520" s="16" t="s">
        <v>3374</v>
      </c>
      <c r="V520" s="16" t="s">
        <v>50</v>
      </c>
      <c r="W520" s="4"/>
      <c r="X520" s="373"/>
      <c r="AA520" s="308" t="b">
        <f t="shared" si="8"/>
        <v>0</v>
      </c>
    </row>
    <row r="521" s="352" customFormat="1" ht="12.75" hidden="1" spans="1:27">
      <c r="A521" s="4">
        <v>519</v>
      </c>
      <c r="B521" s="4" t="s">
        <v>34</v>
      </c>
      <c r="C521" s="7" t="s">
        <v>228</v>
      </c>
      <c r="D521" s="27" t="s">
        <v>947</v>
      </c>
      <c r="E521" s="30" t="s">
        <v>2706</v>
      </c>
      <c r="F521" s="7" t="s">
        <v>2958</v>
      </c>
      <c r="G521" s="64">
        <v>45108</v>
      </c>
      <c r="H521" s="10" t="s">
        <v>165</v>
      </c>
      <c r="I521" s="27" t="s">
        <v>42</v>
      </c>
      <c r="J521" s="4" t="s">
        <v>43</v>
      </c>
      <c r="K521" s="58" t="s">
        <v>305</v>
      </c>
      <c r="L521" s="59" t="s">
        <v>307</v>
      </c>
      <c r="M521" s="7">
        <v>21</v>
      </c>
      <c r="N521" s="16" t="s">
        <v>3474</v>
      </c>
      <c r="O521" s="16" t="s">
        <v>3475</v>
      </c>
      <c r="P521" s="15">
        <v>21</v>
      </c>
      <c r="Q521" s="15">
        <v>21</v>
      </c>
      <c r="R521" s="22">
        <v>1</v>
      </c>
      <c r="S521" s="22">
        <v>1</v>
      </c>
      <c r="T521" s="16"/>
      <c r="U521" s="16" t="s">
        <v>3377</v>
      </c>
      <c r="V521" s="16" t="s">
        <v>50</v>
      </c>
      <c r="W521" s="4"/>
      <c r="X521" s="374"/>
      <c r="AA521" s="308" t="b">
        <f t="shared" si="8"/>
        <v>0</v>
      </c>
    </row>
    <row r="522" s="352" customFormat="1" ht="12.75" hidden="1" spans="1:27">
      <c r="A522" s="4">
        <v>520</v>
      </c>
      <c r="B522" s="4" t="s">
        <v>34</v>
      </c>
      <c r="C522" s="7" t="s">
        <v>228</v>
      </c>
      <c r="D522" s="27" t="s">
        <v>947</v>
      </c>
      <c r="E522" s="30" t="s">
        <v>2706</v>
      </c>
      <c r="F522" s="7" t="s">
        <v>2958</v>
      </c>
      <c r="G522" s="64">
        <v>45170</v>
      </c>
      <c r="H522" s="10" t="s">
        <v>54</v>
      </c>
      <c r="I522" s="27" t="s">
        <v>42</v>
      </c>
      <c r="J522" s="4" t="s">
        <v>43</v>
      </c>
      <c r="K522" s="58" t="s">
        <v>305</v>
      </c>
      <c r="L522" s="59" t="s">
        <v>307</v>
      </c>
      <c r="M522" s="7">
        <v>21</v>
      </c>
      <c r="N522" s="16" t="s">
        <v>3476</v>
      </c>
      <c r="O522" s="16" t="s">
        <v>3477</v>
      </c>
      <c r="P522" s="15">
        <v>21</v>
      </c>
      <c r="Q522" s="15">
        <v>21</v>
      </c>
      <c r="R522" s="22">
        <v>1</v>
      </c>
      <c r="S522" s="22">
        <v>1</v>
      </c>
      <c r="T522" s="16"/>
      <c r="U522" s="16" t="s">
        <v>3452</v>
      </c>
      <c r="V522" s="16" t="s">
        <v>50</v>
      </c>
      <c r="W522" s="4"/>
      <c r="X522" s="374"/>
      <c r="AA522" s="308" t="b">
        <f t="shared" si="8"/>
        <v>0</v>
      </c>
    </row>
    <row r="523" s="352" customFormat="1" ht="12.75" hidden="1" spans="1:27">
      <c r="A523" s="4">
        <v>521</v>
      </c>
      <c r="B523" s="4" t="s">
        <v>34</v>
      </c>
      <c r="C523" s="7" t="s">
        <v>228</v>
      </c>
      <c r="D523" s="7" t="s">
        <v>951</v>
      </c>
      <c r="E523" s="30" t="s">
        <v>2706</v>
      </c>
      <c r="F523" s="7" t="s">
        <v>2958</v>
      </c>
      <c r="G523" s="57">
        <v>44927</v>
      </c>
      <c r="H523" s="9" t="s">
        <v>2959</v>
      </c>
      <c r="I523" s="27" t="s">
        <v>42</v>
      </c>
      <c r="J523" s="4" t="s">
        <v>43</v>
      </c>
      <c r="K523" s="58" t="s">
        <v>305</v>
      </c>
      <c r="L523" s="59" t="s">
        <v>307</v>
      </c>
      <c r="M523" s="7">
        <v>33</v>
      </c>
      <c r="N523" s="16" t="s">
        <v>3372</v>
      </c>
      <c r="O523" s="16" t="s">
        <v>3373</v>
      </c>
      <c r="P523" s="15">
        <v>33</v>
      </c>
      <c r="Q523" s="15">
        <v>33</v>
      </c>
      <c r="R523" s="22">
        <v>1</v>
      </c>
      <c r="S523" s="22">
        <v>1</v>
      </c>
      <c r="T523" s="16"/>
      <c r="U523" s="16" t="s">
        <v>3374</v>
      </c>
      <c r="V523" s="16" t="s">
        <v>50</v>
      </c>
      <c r="W523" s="4" t="s">
        <v>1454</v>
      </c>
      <c r="X523" s="232"/>
      <c r="Y523" s="24" t="s">
        <v>3021</v>
      </c>
      <c r="AA523" s="308" t="b">
        <f t="shared" si="8"/>
        <v>0</v>
      </c>
    </row>
    <row r="524" s="352" customFormat="1" ht="12.75" hidden="1" spans="1:27">
      <c r="A524" s="4">
        <v>522</v>
      </c>
      <c r="B524" s="4" t="s">
        <v>34</v>
      </c>
      <c r="C524" s="7" t="s">
        <v>228</v>
      </c>
      <c r="D524" s="7" t="s">
        <v>951</v>
      </c>
      <c r="E524" s="30" t="s">
        <v>2706</v>
      </c>
      <c r="F524" s="7" t="s">
        <v>2958</v>
      </c>
      <c r="G524" s="64">
        <v>45108</v>
      </c>
      <c r="H524" s="10" t="s">
        <v>165</v>
      </c>
      <c r="I524" s="27" t="s">
        <v>42</v>
      </c>
      <c r="J524" s="4" t="s">
        <v>43</v>
      </c>
      <c r="K524" s="58" t="s">
        <v>305</v>
      </c>
      <c r="L524" s="59" t="s">
        <v>307</v>
      </c>
      <c r="M524" s="7">
        <v>33</v>
      </c>
      <c r="N524" s="16" t="s">
        <v>3474</v>
      </c>
      <c r="O524" s="16" t="s">
        <v>3475</v>
      </c>
      <c r="P524" s="15">
        <v>33</v>
      </c>
      <c r="Q524" s="15">
        <v>33</v>
      </c>
      <c r="R524" s="22">
        <v>1</v>
      </c>
      <c r="S524" s="22">
        <v>1</v>
      </c>
      <c r="T524" s="16"/>
      <c r="U524" s="16" t="s">
        <v>3377</v>
      </c>
      <c r="V524" s="16" t="s">
        <v>50</v>
      </c>
      <c r="W524" s="4"/>
      <c r="X524" s="374"/>
      <c r="AA524" s="308" t="b">
        <f t="shared" si="8"/>
        <v>0</v>
      </c>
    </row>
    <row r="525" s="352" customFormat="1" ht="12.75" hidden="1" spans="1:27">
      <c r="A525" s="4">
        <v>523</v>
      </c>
      <c r="B525" s="4" t="s">
        <v>34</v>
      </c>
      <c r="C525" s="7" t="s">
        <v>228</v>
      </c>
      <c r="D525" s="7" t="s">
        <v>951</v>
      </c>
      <c r="E525" s="30" t="s">
        <v>2706</v>
      </c>
      <c r="F525" s="7" t="s">
        <v>2958</v>
      </c>
      <c r="G525" s="64">
        <v>45170</v>
      </c>
      <c r="H525" s="10" t="s">
        <v>54</v>
      </c>
      <c r="I525" s="27" t="s">
        <v>42</v>
      </c>
      <c r="J525" s="4" t="s">
        <v>43</v>
      </c>
      <c r="K525" s="58" t="s">
        <v>305</v>
      </c>
      <c r="L525" s="59" t="s">
        <v>307</v>
      </c>
      <c r="M525" s="7">
        <v>33</v>
      </c>
      <c r="N525" s="16" t="s">
        <v>3478</v>
      </c>
      <c r="O525" s="16" t="s">
        <v>3479</v>
      </c>
      <c r="P525" s="15">
        <v>33</v>
      </c>
      <c r="Q525" s="15">
        <v>33</v>
      </c>
      <c r="R525" s="22">
        <v>1</v>
      </c>
      <c r="S525" s="22">
        <v>1</v>
      </c>
      <c r="T525" s="16"/>
      <c r="U525" s="16" t="s">
        <v>3480</v>
      </c>
      <c r="V525" s="16" t="s">
        <v>50</v>
      </c>
      <c r="W525" s="4"/>
      <c r="X525" s="374"/>
      <c r="AA525" s="308" t="b">
        <f t="shared" si="8"/>
        <v>0</v>
      </c>
    </row>
    <row r="526" s="352" customFormat="1" ht="12.75" hidden="1" spans="1:27">
      <c r="A526" s="4">
        <v>524</v>
      </c>
      <c r="B526" s="4" t="s">
        <v>34</v>
      </c>
      <c r="C526" s="27" t="s">
        <v>82</v>
      </c>
      <c r="D526" s="7" t="s">
        <v>3481</v>
      </c>
      <c r="E526" s="7" t="s">
        <v>258</v>
      </c>
      <c r="F526" s="7" t="s">
        <v>2958</v>
      </c>
      <c r="G526" s="8">
        <v>44958</v>
      </c>
      <c r="H526" s="9" t="s">
        <v>2299</v>
      </c>
      <c r="I526" s="27" t="s">
        <v>42</v>
      </c>
      <c r="J526" s="4" t="s">
        <v>43</v>
      </c>
      <c r="K526" s="58" t="s">
        <v>305</v>
      </c>
      <c r="L526" s="59" t="s">
        <v>307</v>
      </c>
      <c r="M526" s="26">
        <v>6</v>
      </c>
      <c r="N526" s="16" t="s">
        <v>3482</v>
      </c>
      <c r="O526" s="16" t="s">
        <v>3483</v>
      </c>
      <c r="P526" s="15">
        <v>6</v>
      </c>
      <c r="Q526" s="15">
        <v>6</v>
      </c>
      <c r="R526" s="22">
        <v>1</v>
      </c>
      <c r="S526" s="22">
        <v>1</v>
      </c>
      <c r="T526" s="16"/>
      <c r="U526" s="16" t="s">
        <v>3484</v>
      </c>
      <c r="V526" s="16" t="s">
        <v>50</v>
      </c>
      <c r="W526" s="4" t="s">
        <v>1454</v>
      </c>
      <c r="X526" s="232"/>
      <c r="Y526" s="24" t="s">
        <v>3021</v>
      </c>
      <c r="AA526" s="308" t="b">
        <f t="shared" si="8"/>
        <v>0</v>
      </c>
    </row>
    <row r="527" s="352" customFormat="1" ht="12.75" hidden="1" spans="1:27">
      <c r="A527" s="4">
        <v>525</v>
      </c>
      <c r="B527" s="4" t="s">
        <v>34</v>
      </c>
      <c r="C527" s="27" t="s">
        <v>82</v>
      </c>
      <c r="D527" s="7" t="s">
        <v>3481</v>
      </c>
      <c r="E527" s="7" t="s">
        <v>258</v>
      </c>
      <c r="F527" s="7" t="s">
        <v>2958</v>
      </c>
      <c r="G527" s="8">
        <v>45017</v>
      </c>
      <c r="H527" s="10" t="s">
        <v>231</v>
      </c>
      <c r="I527" s="27" t="s">
        <v>42</v>
      </c>
      <c r="J527" s="4" t="s">
        <v>43</v>
      </c>
      <c r="K527" s="58" t="s">
        <v>305</v>
      </c>
      <c r="L527" s="59" t="s">
        <v>307</v>
      </c>
      <c r="M527" s="26">
        <v>6</v>
      </c>
      <c r="N527" s="16" t="s">
        <v>3485</v>
      </c>
      <c r="O527" s="16" t="s">
        <v>3486</v>
      </c>
      <c r="P527" s="15">
        <v>6</v>
      </c>
      <c r="Q527" s="15">
        <v>6</v>
      </c>
      <c r="R527" s="22">
        <v>1</v>
      </c>
      <c r="S527" s="22">
        <v>1</v>
      </c>
      <c r="T527" s="16"/>
      <c r="U527" s="16" t="s">
        <v>3487</v>
      </c>
      <c r="V527" s="16" t="s">
        <v>50</v>
      </c>
      <c r="W527" s="4"/>
      <c r="X527" s="374"/>
      <c r="AA527" s="308" t="b">
        <f t="shared" si="8"/>
        <v>0</v>
      </c>
    </row>
    <row r="528" s="352" customFormat="1" ht="12.75" hidden="1" spans="1:27">
      <c r="A528" s="4">
        <v>526</v>
      </c>
      <c r="B528" s="4" t="s">
        <v>34</v>
      </c>
      <c r="C528" s="27" t="s">
        <v>82</v>
      </c>
      <c r="D528" s="7" t="s">
        <v>3481</v>
      </c>
      <c r="E528" s="7" t="s">
        <v>258</v>
      </c>
      <c r="F528" s="7" t="s">
        <v>2958</v>
      </c>
      <c r="G528" s="8">
        <v>45078</v>
      </c>
      <c r="H528" s="10" t="s">
        <v>93</v>
      </c>
      <c r="I528" s="27" t="s">
        <v>42</v>
      </c>
      <c r="J528" s="4" t="s">
        <v>43</v>
      </c>
      <c r="K528" s="58" t="s">
        <v>305</v>
      </c>
      <c r="L528" s="59" t="s">
        <v>307</v>
      </c>
      <c r="M528" s="26">
        <v>6</v>
      </c>
      <c r="N528" s="16" t="s">
        <v>3488</v>
      </c>
      <c r="O528" s="16" t="s">
        <v>3489</v>
      </c>
      <c r="P528" s="15">
        <v>6</v>
      </c>
      <c r="Q528" s="15">
        <v>6</v>
      </c>
      <c r="R528" s="22">
        <v>1</v>
      </c>
      <c r="S528" s="22">
        <v>1</v>
      </c>
      <c r="T528" s="16"/>
      <c r="U528" s="16" t="s">
        <v>3490</v>
      </c>
      <c r="V528" s="16" t="s">
        <v>50</v>
      </c>
      <c r="W528" s="4"/>
      <c r="X528" s="374"/>
      <c r="AA528" s="308" t="b">
        <f t="shared" si="8"/>
        <v>0</v>
      </c>
    </row>
    <row r="529" s="352" customFormat="1" ht="12.75" hidden="1" spans="1:27">
      <c r="A529" s="4">
        <v>527</v>
      </c>
      <c r="B529" s="4" t="s">
        <v>34</v>
      </c>
      <c r="C529" s="27" t="s">
        <v>82</v>
      </c>
      <c r="D529" s="7" t="s">
        <v>3481</v>
      </c>
      <c r="E529" s="7" t="s">
        <v>258</v>
      </c>
      <c r="F529" s="7" t="s">
        <v>2958</v>
      </c>
      <c r="G529" s="8">
        <v>45139</v>
      </c>
      <c r="H529" s="9" t="s">
        <v>97</v>
      </c>
      <c r="I529" s="27" t="s">
        <v>42</v>
      </c>
      <c r="J529" s="4" t="s">
        <v>43</v>
      </c>
      <c r="K529" s="58" t="s">
        <v>305</v>
      </c>
      <c r="L529" s="59" t="s">
        <v>307</v>
      </c>
      <c r="M529" s="26">
        <v>6</v>
      </c>
      <c r="N529" s="16" t="s">
        <v>3491</v>
      </c>
      <c r="O529" s="16" t="s">
        <v>3492</v>
      </c>
      <c r="P529" s="15">
        <v>6</v>
      </c>
      <c r="Q529" s="15">
        <v>6</v>
      </c>
      <c r="R529" s="22">
        <v>1</v>
      </c>
      <c r="S529" s="22">
        <v>1</v>
      </c>
      <c r="T529" s="16"/>
      <c r="U529" s="16" t="s">
        <v>3493</v>
      </c>
      <c r="V529" s="16" t="s">
        <v>50</v>
      </c>
      <c r="W529" s="4"/>
      <c r="X529" s="374"/>
      <c r="AA529" s="308" t="b">
        <f t="shared" si="8"/>
        <v>0</v>
      </c>
    </row>
    <row r="530" s="352" customFormat="1" ht="12.75" hidden="1" spans="1:27">
      <c r="A530" s="4">
        <v>528</v>
      </c>
      <c r="B530" s="4" t="s">
        <v>34</v>
      </c>
      <c r="C530" s="27" t="s">
        <v>82</v>
      </c>
      <c r="D530" s="7" t="s">
        <v>3481</v>
      </c>
      <c r="E530" s="7" t="s">
        <v>258</v>
      </c>
      <c r="F530" s="7" t="s">
        <v>2958</v>
      </c>
      <c r="G530" s="8">
        <v>45200</v>
      </c>
      <c r="H530" s="10" t="s">
        <v>189</v>
      </c>
      <c r="I530" s="27" t="s">
        <v>42</v>
      </c>
      <c r="J530" s="4" t="s">
        <v>43</v>
      </c>
      <c r="K530" s="58" t="s">
        <v>305</v>
      </c>
      <c r="L530" s="59" t="s">
        <v>307</v>
      </c>
      <c r="M530" s="26">
        <v>6</v>
      </c>
      <c r="N530" s="16" t="s">
        <v>3476</v>
      </c>
      <c r="O530" s="16" t="s">
        <v>3477</v>
      </c>
      <c r="P530" s="15">
        <v>6</v>
      </c>
      <c r="Q530" s="15">
        <v>6</v>
      </c>
      <c r="R530" s="22">
        <v>1</v>
      </c>
      <c r="S530" s="22">
        <v>1</v>
      </c>
      <c r="T530" s="16"/>
      <c r="U530" s="16" t="s">
        <v>3452</v>
      </c>
      <c r="V530" s="16" t="s">
        <v>50</v>
      </c>
      <c r="W530" s="4"/>
      <c r="X530" s="374"/>
      <c r="AA530" s="308" t="b">
        <f t="shared" si="8"/>
        <v>0</v>
      </c>
    </row>
    <row r="531" s="352" customFormat="1" ht="12.75" spans="1:27">
      <c r="A531" s="4">
        <v>529</v>
      </c>
      <c r="B531" s="4" t="s">
        <v>34</v>
      </c>
      <c r="C531" s="27" t="s">
        <v>82</v>
      </c>
      <c r="D531" s="7" t="s">
        <v>3481</v>
      </c>
      <c r="E531" s="7" t="s">
        <v>258</v>
      </c>
      <c r="F531" s="7" t="s">
        <v>2958</v>
      </c>
      <c r="G531" s="8">
        <v>45261</v>
      </c>
      <c r="H531" s="10" t="s">
        <v>1741</v>
      </c>
      <c r="I531" s="27" t="s">
        <v>42</v>
      </c>
      <c r="J531" s="4" t="s">
        <v>43</v>
      </c>
      <c r="K531" s="58" t="s">
        <v>305</v>
      </c>
      <c r="L531" s="59" t="s">
        <v>307</v>
      </c>
      <c r="M531" s="26">
        <v>6</v>
      </c>
      <c r="N531" s="16" t="s">
        <v>3450</v>
      </c>
      <c r="O531" s="16" t="s">
        <v>3451</v>
      </c>
      <c r="P531" s="15">
        <v>6</v>
      </c>
      <c r="Q531" s="15">
        <v>6</v>
      </c>
      <c r="R531" s="22">
        <v>1</v>
      </c>
      <c r="S531" s="22">
        <v>1</v>
      </c>
      <c r="T531" s="16"/>
      <c r="U531" s="16" t="s">
        <v>3494</v>
      </c>
      <c r="V531" s="16" t="s">
        <v>50</v>
      </c>
      <c r="W531" s="4"/>
      <c r="X531" s="374"/>
      <c r="AA531" s="308" t="b">
        <f t="shared" si="8"/>
        <v>0</v>
      </c>
    </row>
    <row r="532" s="352" customFormat="1" ht="12.75" hidden="1" spans="1:27">
      <c r="A532" s="4">
        <v>530</v>
      </c>
      <c r="B532" s="4" t="s">
        <v>34</v>
      </c>
      <c r="C532" s="27" t="s">
        <v>82</v>
      </c>
      <c r="D532" s="7" t="s">
        <v>3495</v>
      </c>
      <c r="E532" s="7" t="s">
        <v>258</v>
      </c>
      <c r="F532" s="7" t="s">
        <v>2958</v>
      </c>
      <c r="G532" s="8">
        <v>44958</v>
      </c>
      <c r="H532" s="9" t="s">
        <v>2299</v>
      </c>
      <c r="I532" s="27" t="s">
        <v>42</v>
      </c>
      <c r="J532" s="4" t="s">
        <v>43</v>
      </c>
      <c r="K532" s="58" t="s">
        <v>305</v>
      </c>
      <c r="L532" s="59" t="s">
        <v>307</v>
      </c>
      <c r="M532" s="26">
        <v>6</v>
      </c>
      <c r="N532" s="16" t="s">
        <v>3482</v>
      </c>
      <c r="O532" s="16" t="s">
        <v>3483</v>
      </c>
      <c r="P532" s="15">
        <v>6</v>
      </c>
      <c r="Q532" s="15">
        <v>6</v>
      </c>
      <c r="R532" s="22">
        <v>1</v>
      </c>
      <c r="S532" s="22">
        <v>1</v>
      </c>
      <c r="T532" s="16"/>
      <c r="U532" s="16" t="s">
        <v>3484</v>
      </c>
      <c r="V532" s="16" t="s">
        <v>50</v>
      </c>
      <c r="W532" s="4" t="s">
        <v>1454</v>
      </c>
      <c r="X532" s="232"/>
      <c r="Y532" s="24" t="s">
        <v>3021</v>
      </c>
      <c r="AA532" s="308" t="b">
        <f t="shared" si="8"/>
        <v>0</v>
      </c>
    </row>
    <row r="533" s="352" customFormat="1" ht="12.75" hidden="1" spans="1:27">
      <c r="A533" s="4">
        <v>531</v>
      </c>
      <c r="B533" s="4" t="s">
        <v>34</v>
      </c>
      <c r="C533" s="27" t="s">
        <v>82</v>
      </c>
      <c r="D533" s="7" t="s">
        <v>3495</v>
      </c>
      <c r="E533" s="7" t="s">
        <v>258</v>
      </c>
      <c r="F533" s="7" t="s">
        <v>2958</v>
      </c>
      <c r="G533" s="8">
        <v>45017</v>
      </c>
      <c r="H533" s="10" t="s">
        <v>231</v>
      </c>
      <c r="I533" s="27" t="s">
        <v>42</v>
      </c>
      <c r="J533" s="4" t="s">
        <v>43</v>
      </c>
      <c r="K533" s="58" t="s">
        <v>305</v>
      </c>
      <c r="L533" s="59" t="s">
        <v>307</v>
      </c>
      <c r="M533" s="26">
        <v>6</v>
      </c>
      <c r="N533" s="16" t="s">
        <v>3485</v>
      </c>
      <c r="O533" s="16" t="s">
        <v>3486</v>
      </c>
      <c r="P533" s="15">
        <v>6</v>
      </c>
      <c r="Q533" s="15">
        <v>6</v>
      </c>
      <c r="R533" s="22">
        <v>1</v>
      </c>
      <c r="S533" s="22">
        <v>1</v>
      </c>
      <c r="T533" s="16"/>
      <c r="U533" s="16" t="s">
        <v>3487</v>
      </c>
      <c r="V533" s="16" t="s">
        <v>50</v>
      </c>
      <c r="W533" s="4"/>
      <c r="X533" s="374"/>
      <c r="AA533" s="308" t="b">
        <f t="shared" si="8"/>
        <v>0</v>
      </c>
    </row>
    <row r="534" s="352" customFormat="1" ht="12.75" hidden="1" spans="1:27">
      <c r="A534" s="4">
        <v>532</v>
      </c>
      <c r="B534" s="4" t="s">
        <v>34</v>
      </c>
      <c r="C534" s="27" t="s">
        <v>82</v>
      </c>
      <c r="D534" s="7" t="s">
        <v>3495</v>
      </c>
      <c r="E534" s="7" t="s">
        <v>258</v>
      </c>
      <c r="F534" s="7" t="s">
        <v>2958</v>
      </c>
      <c r="G534" s="8">
        <v>45078</v>
      </c>
      <c r="H534" s="10" t="s">
        <v>93</v>
      </c>
      <c r="I534" s="27" t="s">
        <v>42</v>
      </c>
      <c r="J534" s="4" t="s">
        <v>43</v>
      </c>
      <c r="K534" s="58" t="s">
        <v>305</v>
      </c>
      <c r="L534" s="59" t="s">
        <v>307</v>
      </c>
      <c r="M534" s="26">
        <v>6</v>
      </c>
      <c r="N534" s="16" t="s">
        <v>3488</v>
      </c>
      <c r="O534" s="16" t="s">
        <v>3489</v>
      </c>
      <c r="P534" s="15">
        <v>6</v>
      </c>
      <c r="Q534" s="15">
        <v>6</v>
      </c>
      <c r="R534" s="22">
        <v>1</v>
      </c>
      <c r="S534" s="22">
        <v>1</v>
      </c>
      <c r="T534" s="16"/>
      <c r="U534" s="16" t="s">
        <v>3490</v>
      </c>
      <c r="V534" s="16" t="s">
        <v>50</v>
      </c>
      <c r="W534" s="4"/>
      <c r="X534" s="374"/>
      <c r="AA534" s="308" t="b">
        <f t="shared" si="8"/>
        <v>0</v>
      </c>
    </row>
    <row r="535" s="352" customFormat="1" ht="12.75" hidden="1" spans="1:27">
      <c r="A535" s="4">
        <v>533</v>
      </c>
      <c r="B535" s="4" t="s">
        <v>34</v>
      </c>
      <c r="C535" s="27" t="s">
        <v>82</v>
      </c>
      <c r="D535" s="7" t="s">
        <v>3495</v>
      </c>
      <c r="E535" s="7" t="s">
        <v>258</v>
      </c>
      <c r="F535" s="7" t="s">
        <v>2958</v>
      </c>
      <c r="G535" s="8">
        <v>45139</v>
      </c>
      <c r="H535" s="9" t="s">
        <v>97</v>
      </c>
      <c r="I535" s="27" t="s">
        <v>42</v>
      </c>
      <c r="J535" s="4" t="s">
        <v>43</v>
      </c>
      <c r="K535" s="58" t="s">
        <v>305</v>
      </c>
      <c r="L535" s="59" t="s">
        <v>307</v>
      </c>
      <c r="M535" s="26">
        <v>6</v>
      </c>
      <c r="N535" s="16" t="s">
        <v>3491</v>
      </c>
      <c r="O535" s="16" t="s">
        <v>3492</v>
      </c>
      <c r="P535" s="15">
        <v>6</v>
      </c>
      <c r="Q535" s="15">
        <v>6</v>
      </c>
      <c r="R535" s="22">
        <v>1</v>
      </c>
      <c r="S535" s="22">
        <v>1</v>
      </c>
      <c r="T535" s="16"/>
      <c r="U535" s="16" t="s">
        <v>3493</v>
      </c>
      <c r="V535" s="16" t="s">
        <v>50</v>
      </c>
      <c r="W535" s="4"/>
      <c r="X535" s="374"/>
      <c r="AA535" s="308" t="b">
        <f t="shared" si="8"/>
        <v>0</v>
      </c>
    </row>
    <row r="536" s="352" customFormat="1" ht="12.75" hidden="1" spans="1:27">
      <c r="A536" s="4">
        <v>534</v>
      </c>
      <c r="B536" s="4" t="s">
        <v>34</v>
      </c>
      <c r="C536" s="27" t="s">
        <v>82</v>
      </c>
      <c r="D536" s="7" t="s">
        <v>3495</v>
      </c>
      <c r="E536" s="7" t="s">
        <v>258</v>
      </c>
      <c r="F536" s="7" t="s">
        <v>2958</v>
      </c>
      <c r="G536" s="8">
        <v>45200</v>
      </c>
      <c r="H536" s="10" t="s">
        <v>189</v>
      </c>
      <c r="I536" s="27" t="s">
        <v>42</v>
      </c>
      <c r="J536" s="4" t="s">
        <v>43</v>
      </c>
      <c r="K536" s="58" t="s">
        <v>305</v>
      </c>
      <c r="L536" s="59" t="s">
        <v>307</v>
      </c>
      <c r="M536" s="26">
        <v>6</v>
      </c>
      <c r="N536" s="16" t="s">
        <v>3476</v>
      </c>
      <c r="O536" s="16" t="s">
        <v>3477</v>
      </c>
      <c r="P536" s="15">
        <v>6</v>
      </c>
      <c r="Q536" s="15">
        <v>6</v>
      </c>
      <c r="R536" s="22">
        <v>1</v>
      </c>
      <c r="S536" s="22">
        <v>1</v>
      </c>
      <c r="T536" s="16"/>
      <c r="U536" s="16" t="s">
        <v>3452</v>
      </c>
      <c r="V536" s="16" t="s">
        <v>50</v>
      </c>
      <c r="W536" s="4"/>
      <c r="X536" s="374"/>
      <c r="AA536" s="308" t="b">
        <f t="shared" si="8"/>
        <v>0</v>
      </c>
    </row>
    <row r="537" s="352" customFormat="1" ht="12.75" spans="1:27">
      <c r="A537" s="4">
        <v>535</v>
      </c>
      <c r="B537" s="4" t="s">
        <v>34</v>
      </c>
      <c r="C537" s="27" t="s">
        <v>82</v>
      </c>
      <c r="D537" s="7" t="s">
        <v>3495</v>
      </c>
      <c r="E537" s="7" t="s">
        <v>258</v>
      </c>
      <c r="F537" s="7" t="s">
        <v>2958</v>
      </c>
      <c r="G537" s="8">
        <v>45261</v>
      </c>
      <c r="H537" s="10" t="s">
        <v>1741</v>
      </c>
      <c r="I537" s="27" t="s">
        <v>42</v>
      </c>
      <c r="J537" s="4" t="s">
        <v>43</v>
      </c>
      <c r="K537" s="58" t="s">
        <v>305</v>
      </c>
      <c r="L537" s="59" t="s">
        <v>307</v>
      </c>
      <c r="M537" s="26">
        <v>6</v>
      </c>
      <c r="N537" s="16" t="s">
        <v>3450</v>
      </c>
      <c r="O537" s="16" t="s">
        <v>3451</v>
      </c>
      <c r="P537" s="15">
        <v>6</v>
      </c>
      <c r="Q537" s="15">
        <v>6</v>
      </c>
      <c r="R537" s="22">
        <v>1</v>
      </c>
      <c r="S537" s="22">
        <v>1</v>
      </c>
      <c r="T537" s="16"/>
      <c r="U537" s="16" t="s">
        <v>3494</v>
      </c>
      <c r="V537" s="16" t="s">
        <v>50</v>
      </c>
      <c r="W537" s="4"/>
      <c r="X537" s="374"/>
      <c r="AA537" s="308" t="b">
        <f t="shared" si="8"/>
        <v>0</v>
      </c>
    </row>
    <row r="538" s="352" customFormat="1" ht="12.75" hidden="1" spans="1:27">
      <c r="A538" s="4">
        <v>536</v>
      </c>
      <c r="B538" s="4" t="s">
        <v>34</v>
      </c>
      <c r="C538" s="27" t="s">
        <v>228</v>
      </c>
      <c r="D538" s="7" t="s">
        <v>3496</v>
      </c>
      <c r="E538" s="7" t="s">
        <v>258</v>
      </c>
      <c r="F538" s="7" t="s">
        <v>2958</v>
      </c>
      <c r="G538" s="8">
        <v>44958</v>
      </c>
      <c r="H538" s="9" t="s">
        <v>2299</v>
      </c>
      <c r="I538" s="27" t="s">
        <v>42</v>
      </c>
      <c r="J538" s="4" t="s">
        <v>43</v>
      </c>
      <c r="K538" s="58" t="s">
        <v>305</v>
      </c>
      <c r="L538" s="59" t="s">
        <v>307</v>
      </c>
      <c r="M538" s="26">
        <v>18</v>
      </c>
      <c r="N538" s="16" t="s">
        <v>3497</v>
      </c>
      <c r="O538" s="16" t="s">
        <v>3498</v>
      </c>
      <c r="P538" s="15">
        <v>18</v>
      </c>
      <c r="Q538" s="15">
        <v>18</v>
      </c>
      <c r="R538" s="22">
        <v>1</v>
      </c>
      <c r="S538" s="22">
        <v>1</v>
      </c>
      <c r="T538" s="16"/>
      <c r="U538" s="16" t="s">
        <v>3499</v>
      </c>
      <c r="V538" s="16" t="s">
        <v>50</v>
      </c>
      <c r="W538" s="4" t="s">
        <v>1454</v>
      </c>
      <c r="X538" s="232"/>
      <c r="Y538" s="24" t="s">
        <v>3021</v>
      </c>
      <c r="AA538" s="308" t="b">
        <f t="shared" si="8"/>
        <v>0</v>
      </c>
    </row>
    <row r="539" s="352" customFormat="1" ht="12.75" hidden="1" spans="1:27">
      <c r="A539" s="4">
        <v>537</v>
      </c>
      <c r="B539" s="4" t="s">
        <v>34</v>
      </c>
      <c r="C539" s="27" t="s">
        <v>228</v>
      </c>
      <c r="D539" s="7" t="s">
        <v>3496</v>
      </c>
      <c r="E539" s="7" t="s">
        <v>258</v>
      </c>
      <c r="F539" s="7" t="s">
        <v>2958</v>
      </c>
      <c r="G539" s="8">
        <v>45017</v>
      </c>
      <c r="H539" s="10" t="s">
        <v>231</v>
      </c>
      <c r="I539" s="27" t="s">
        <v>42</v>
      </c>
      <c r="J539" s="4" t="s">
        <v>43</v>
      </c>
      <c r="K539" s="58" t="s">
        <v>305</v>
      </c>
      <c r="L539" s="59" t="s">
        <v>307</v>
      </c>
      <c r="M539" s="26">
        <v>18</v>
      </c>
      <c r="N539" s="16" t="s">
        <v>3500</v>
      </c>
      <c r="O539" s="16" t="s">
        <v>3455</v>
      </c>
      <c r="P539" s="15">
        <v>18</v>
      </c>
      <c r="Q539" s="15">
        <v>18</v>
      </c>
      <c r="R539" s="22">
        <v>1</v>
      </c>
      <c r="S539" s="22">
        <v>1</v>
      </c>
      <c r="T539" s="16"/>
      <c r="U539" s="16" t="s">
        <v>3501</v>
      </c>
      <c r="V539" s="16" t="s">
        <v>50</v>
      </c>
      <c r="W539" s="4"/>
      <c r="X539" s="374"/>
      <c r="AA539" s="308" t="b">
        <f t="shared" si="8"/>
        <v>0</v>
      </c>
    </row>
    <row r="540" s="352" customFormat="1" ht="12.75" hidden="1" spans="1:27">
      <c r="A540" s="4">
        <v>538</v>
      </c>
      <c r="B540" s="4" t="s">
        <v>34</v>
      </c>
      <c r="C540" s="27" t="s">
        <v>228</v>
      </c>
      <c r="D540" s="7" t="s">
        <v>3496</v>
      </c>
      <c r="E540" s="7" t="s">
        <v>258</v>
      </c>
      <c r="F540" s="7" t="s">
        <v>2958</v>
      </c>
      <c r="G540" s="8">
        <v>45078</v>
      </c>
      <c r="H540" s="10" t="s">
        <v>93</v>
      </c>
      <c r="I540" s="27" t="s">
        <v>42</v>
      </c>
      <c r="J540" s="4" t="s">
        <v>43</v>
      </c>
      <c r="K540" s="58" t="s">
        <v>305</v>
      </c>
      <c r="L540" s="59" t="s">
        <v>307</v>
      </c>
      <c r="M540" s="26">
        <v>18</v>
      </c>
      <c r="N540" s="16" t="s">
        <v>3502</v>
      </c>
      <c r="O540" s="16" t="s">
        <v>3503</v>
      </c>
      <c r="P540" s="15">
        <v>18</v>
      </c>
      <c r="Q540" s="15">
        <v>18</v>
      </c>
      <c r="R540" s="22">
        <v>1</v>
      </c>
      <c r="S540" s="22">
        <v>1</v>
      </c>
      <c r="T540" s="16"/>
      <c r="U540" s="16" t="s">
        <v>3504</v>
      </c>
      <c r="V540" s="16" t="s">
        <v>50</v>
      </c>
      <c r="W540" s="4"/>
      <c r="X540" s="374"/>
      <c r="AA540" s="308" t="b">
        <f t="shared" si="8"/>
        <v>0</v>
      </c>
    </row>
    <row r="541" s="352" customFormat="1" ht="12.75" hidden="1" spans="1:27">
      <c r="A541" s="4">
        <v>539</v>
      </c>
      <c r="B541" s="4" t="s">
        <v>34</v>
      </c>
      <c r="C541" s="27" t="s">
        <v>228</v>
      </c>
      <c r="D541" s="7" t="s">
        <v>3496</v>
      </c>
      <c r="E541" s="7" t="s">
        <v>258</v>
      </c>
      <c r="F541" s="7" t="s">
        <v>2958</v>
      </c>
      <c r="G541" s="8">
        <v>45139</v>
      </c>
      <c r="H541" s="9" t="s">
        <v>97</v>
      </c>
      <c r="I541" s="27" t="s">
        <v>42</v>
      </c>
      <c r="J541" s="4" t="s">
        <v>43</v>
      </c>
      <c r="K541" s="58" t="s">
        <v>305</v>
      </c>
      <c r="L541" s="59" t="s">
        <v>307</v>
      </c>
      <c r="M541" s="26">
        <v>18</v>
      </c>
      <c r="N541" s="16" t="s">
        <v>3491</v>
      </c>
      <c r="O541" s="16" t="s">
        <v>3492</v>
      </c>
      <c r="P541" s="15">
        <v>18</v>
      </c>
      <c r="Q541" s="15">
        <v>18</v>
      </c>
      <c r="R541" s="22">
        <v>1</v>
      </c>
      <c r="S541" s="22">
        <v>1</v>
      </c>
      <c r="T541" s="16"/>
      <c r="U541" s="16" t="s">
        <v>3493</v>
      </c>
      <c r="V541" s="16" t="s">
        <v>50</v>
      </c>
      <c r="W541" s="4"/>
      <c r="X541" s="374"/>
      <c r="AA541" s="308" t="b">
        <f t="shared" si="8"/>
        <v>0</v>
      </c>
    </row>
    <row r="542" s="352" customFormat="1" ht="12.75" hidden="1" spans="1:27">
      <c r="A542" s="4">
        <v>540</v>
      </c>
      <c r="B542" s="4" t="s">
        <v>34</v>
      </c>
      <c r="C542" s="27" t="s">
        <v>228</v>
      </c>
      <c r="D542" s="7" t="s">
        <v>3496</v>
      </c>
      <c r="E542" s="7" t="s">
        <v>258</v>
      </c>
      <c r="F542" s="7" t="s">
        <v>2958</v>
      </c>
      <c r="G542" s="8">
        <v>45200</v>
      </c>
      <c r="H542" s="10" t="s">
        <v>189</v>
      </c>
      <c r="I542" s="27" t="s">
        <v>42</v>
      </c>
      <c r="J542" s="4" t="s">
        <v>43</v>
      </c>
      <c r="K542" s="58" t="s">
        <v>305</v>
      </c>
      <c r="L542" s="59" t="s">
        <v>307</v>
      </c>
      <c r="M542" s="26">
        <v>18</v>
      </c>
      <c r="N542" s="16" t="s">
        <v>3476</v>
      </c>
      <c r="O542" s="16" t="s">
        <v>3477</v>
      </c>
      <c r="P542" s="15">
        <v>18</v>
      </c>
      <c r="Q542" s="15">
        <v>18</v>
      </c>
      <c r="R542" s="22">
        <v>1</v>
      </c>
      <c r="S542" s="22">
        <v>1</v>
      </c>
      <c r="T542" s="16"/>
      <c r="U542" s="16" t="s">
        <v>3452</v>
      </c>
      <c r="V542" s="16" t="s">
        <v>50</v>
      </c>
      <c r="W542" s="4"/>
      <c r="X542" s="374"/>
      <c r="AA542" s="308" t="b">
        <f t="shared" si="8"/>
        <v>0</v>
      </c>
    </row>
    <row r="543" s="352" customFormat="1" ht="12.75" spans="1:27">
      <c r="A543" s="4">
        <v>541</v>
      </c>
      <c r="B543" s="4" t="s">
        <v>34</v>
      </c>
      <c r="C543" s="27" t="s">
        <v>228</v>
      </c>
      <c r="D543" s="7" t="s">
        <v>3496</v>
      </c>
      <c r="E543" s="7" t="s">
        <v>258</v>
      </c>
      <c r="F543" s="7" t="s">
        <v>2958</v>
      </c>
      <c r="G543" s="8">
        <v>45261</v>
      </c>
      <c r="H543" s="10" t="s">
        <v>1741</v>
      </c>
      <c r="I543" s="27" t="s">
        <v>42</v>
      </c>
      <c r="J543" s="4" t="s">
        <v>43</v>
      </c>
      <c r="K543" s="58" t="s">
        <v>305</v>
      </c>
      <c r="L543" s="59" t="s">
        <v>307</v>
      </c>
      <c r="M543" s="26">
        <v>18</v>
      </c>
      <c r="N543" s="16" t="s">
        <v>3505</v>
      </c>
      <c r="O543" s="16" t="s">
        <v>3506</v>
      </c>
      <c r="P543" s="15">
        <v>18</v>
      </c>
      <c r="Q543" s="15">
        <v>18</v>
      </c>
      <c r="R543" s="22">
        <v>1</v>
      </c>
      <c r="S543" s="22">
        <v>1</v>
      </c>
      <c r="T543" s="16"/>
      <c r="U543" s="16" t="s">
        <v>3494</v>
      </c>
      <c r="V543" s="16" t="s">
        <v>50</v>
      </c>
      <c r="W543" s="4"/>
      <c r="X543" s="374"/>
      <c r="AA543" s="308" t="b">
        <f t="shared" si="8"/>
        <v>0</v>
      </c>
    </row>
    <row r="544" s="352" customFormat="1" ht="12.75" hidden="1" spans="1:27">
      <c r="A544" s="4">
        <v>542</v>
      </c>
      <c r="B544" s="4" t="s">
        <v>34</v>
      </c>
      <c r="C544" s="27" t="s">
        <v>228</v>
      </c>
      <c r="D544" s="7" t="s">
        <v>3507</v>
      </c>
      <c r="E544" s="7" t="s">
        <v>258</v>
      </c>
      <c r="F544" s="7" t="s">
        <v>2958</v>
      </c>
      <c r="G544" s="8">
        <v>44958</v>
      </c>
      <c r="H544" s="9" t="s">
        <v>2299</v>
      </c>
      <c r="I544" s="27" t="s">
        <v>42</v>
      </c>
      <c r="J544" s="4" t="s">
        <v>43</v>
      </c>
      <c r="K544" s="58" t="s">
        <v>305</v>
      </c>
      <c r="L544" s="59" t="s">
        <v>307</v>
      </c>
      <c r="M544" s="26">
        <v>6</v>
      </c>
      <c r="N544" s="16" t="s">
        <v>3497</v>
      </c>
      <c r="O544" s="16" t="s">
        <v>3498</v>
      </c>
      <c r="P544" s="15">
        <v>6</v>
      </c>
      <c r="Q544" s="15">
        <v>6</v>
      </c>
      <c r="R544" s="22">
        <v>1</v>
      </c>
      <c r="S544" s="22">
        <v>1</v>
      </c>
      <c r="T544" s="16"/>
      <c r="U544" s="16" t="s">
        <v>3499</v>
      </c>
      <c r="V544" s="16" t="s">
        <v>50</v>
      </c>
      <c r="W544" s="4" t="s">
        <v>1454</v>
      </c>
      <c r="X544" s="232"/>
      <c r="Y544" s="24" t="s">
        <v>3021</v>
      </c>
      <c r="AA544" s="308" t="b">
        <f t="shared" si="8"/>
        <v>0</v>
      </c>
    </row>
    <row r="545" s="352" customFormat="1" ht="12.75" hidden="1" spans="1:27">
      <c r="A545" s="4">
        <v>543</v>
      </c>
      <c r="B545" s="4" t="s">
        <v>34</v>
      </c>
      <c r="C545" s="27" t="s">
        <v>228</v>
      </c>
      <c r="D545" s="7" t="s">
        <v>3507</v>
      </c>
      <c r="E545" s="7" t="s">
        <v>258</v>
      </c>
      <c r="F545" s="7" t="s">
        <v>2958</v>
      </c>
      <c r="G545" s="8">
        <v>45017</v>
      </c>
      <c r="H545" s="10" t="s">
        <v>231</v>
      </c>
      <c r="I545" s="27" t="s">
        <v>42</v>
      </c>
      <c r="J545" s="4" t="s">
        <v>43</v>
      </c>
      <c r="K545" s="58" t="s">
        <v>305</v>
      </c>
      <c r="L545" s="59" t="s">
        <v>307</v>
      </c>
      <c r="M545" s="26">
        <v>6</v>
      </c>
      <c r="N545" s="16" t="s">
        <v>3500</v>
      </c>
      <c r="O545" s="16" t="s">
        <v>3455</v>
      </c>
      <c r="P545" s="15">
        <v>6</v>
      </c>
      <c r="Q545" s="15">
        <v>6</v>
      </c>
      <c r="R545" s="22">
        <v>1</v>
      </c>
      <c r="S545" s="22">
        <v>1</v>
      </c>
      <c r="T545" s="16"/>
      <c r="U545" s="16" t="s">
        <v>3501</v>
      </c>
      <c r="V545" s="16" t="s">
        <v>50</v>
      </c>
      <c r="W545" s="4"/>
      <c r="X545" s="374"/>
      <c r="AA545" s="308" t="b">
        <f t="shared" si="8"/>
        <v>0</v>
      </c>
    </row>
    <row r="546" s="352" customFormat="1" ht="12.75" hidden="1" spans="1:27">
      <c r="A546" s="4">
        <v>544</v>
      </c>
      <c r="B546" s="4" t="s">
        <v>34</v>
      </c>
      <c r="C546" s="27" t="s">
        <v>228</v>
      </c>
      <c r="D546" s="7" t="s">
        <v>3507</v>
      </c>
      <c r="E546" s="7" t="s">
        <v>258</v>
      </c>
      <c r="F546" s="7" t="s">
        <v>2958</v>
      </c>
      <c r="G546" s="8">
        <v>45078</v>
      </c>
      <c r="H546" s="10" t="s">
        <v>93</v>
      </c>
      <c r="I546" s="27" t="s">
        <v>42</v>
      </c>
      <c r="J546" s="4" t="s">
        <v>43</v>
      </c>
      <c r="K546" s="58" t="s">
        <v>305</v>
      </c>
      <c r="L546" s="59" t="s">
        <v>307</v>
      </c>
      <c r="M546" s="26">
        <v>6</v>
      </c>
      <c r="N546" s="16" t="s">
        <v>3502</v>
      </c>
      <c r="O546" s="16" t="s">
        <v>3503</v>
      </c>
      <c r="P546" s="15">
        <v>6</v>
      </c>
      <c r="Q546" s="15">
        <v>6</v>
      </c>
      <c r="R546" s="22">
        <v>1</v>
      </c>
      <c r="S546" s="22">
        <v>1</v>
      </c>
      <c r="T546" s="16"/>
      <c r="U546" s="16" t="s">
        <v>3504</v>
      </c>
      <c r="V546" s="16" t="s">
        <v>50</v>
      </c>
      <c r="W546" s="4"/>
      <c r="X546" s="374"/>
      <c r="AA546" s="308" t="b">
        <f t="shared" si="8"/>
        <v>0</v>
      </c>
    </row>
    <row r="547" s="352" customFormat="1" ht="12.75" hidden="1" spans="1:27">
      <c r="A547" s="4">
        <v>545</v>
      </c>
      <c r="B547" s="4" t="s">
        <v>34</v>
      </c>
      <c r="C547" s="27" t="s">
        <v>228</v>
      </c>
      <c r="D547" s="7" t="s">
        <v>3507</v>
      </c>
      <c r="E547" s="7" t="s">
        <v>258</v>
      </c>
      <c r="F547" s="7" t="s">
        <v>2958</v>
      </c>
      <c r="G547" s="8">
        <v>45139</v>
      </c>
      <c r="H547" s="9" t="s">
        <v>97</v>
      </c>
      <c r="I547" s="27" t="s">
        <v>42</v>
      </c>
      <c r="J547" s="4" t="s">
        <v>43</v>
      </c>
      <c r="K547" s="58" t="s">
        <v>305</v>
      </c>
      <c r="L547" s="59" t="s">
        <v>307</v>
      </c>
      <c r="M547" s="26">
        <v>6</v>
      </c>
      <c r="N547" s="16" t="s">
        <v>3491</v>
      </c>
      <c r="O547" s="16" t="s">
        <v>3492</v>
      </c>
      <c r="P547" s="15">
        <v>6</v>
      </c>
      <c r="Q547" s="15">
        <v>6</v>
      </c>
      <c r="R547" s="22">
        <v>1</v>
      </c>
      <c r="S547" s="22">
        <v>1</v>
      </c>
      <c r="T547" s="16"/>
      <c r="U547" s="16" t="s">
        <v>3493</v>
      </c>
      <c r="V547" s="16" t="s">
        <v>50</v>
      </c>
      <c r="W547" s="4"/>
      <c r="X547" s="374"/>
      <c r="AA547" s="308" t="b">
        <f t="shared" si="8"/>
        <v>0</v>
      </c>
    </row>
    <row r="548" s="352" customFormat="1" ht="12.75" hidden="1" spans="1:27">
      <c r="A548" s="4">
        <v>546</v>
      </c>
      <c r="B548" s="4" t="s">
        <v>34</v>
      </c>
      <c r="C548" s="27" t="s">
        <v>228</v>
      </c>
      <c r="D548" s="7" t="s">
        <v>3507</v>
      </c>
      <c r="E548" s="7" t="s">
        <v>258</v>
      </c>
      <c r="F548" s="7" t="s">
        <v>2958</v>
      </c>
      <c r="G548" s="8">
        <v>45200</v>
      </c>
      <c r="H548" s="10" t="s">
        <v>189</v>
      </c>
      <c r="I548" s="27" t="s">
        <v>42</v>
      </c>
      <c r="J548" s="4" t="s">
        <v>43</v>
      </c>
      <c r="K548" s="58" t="s">
        <v>305</v>
      </c>
      <c r="L548" s="59" t="s">
        <v>307</v>
      </c>
      <c r="M548" s="26">
        <v>6</v>
      </c>
      <c r="N548" s="16" t="s">
        <v>3476</v>
      </c>
      <c r="O548" s="16" t="s">
        <v>3477</v>
      </c>
      <c r="P548" s="15">
        <v>6</v>
      </c>
      <c r="Q548" s="15">
        <v>6</v>
      </c>
      <c r="R548" s="22">
        <v>1</v>
      </c>
      <c r="S548" s="22">
        <v>1</v>
      </c>
      <c r="T548" s="16"/>
      <c r="U548" s="16" t="s">
        <v>3452</v>
      </c>
      <c r="V548" s="16" t="s">
        <v>50</v>
      </c>
      <c r="W548" s="4"/>
      <c r="X548" s="374"/>
      <c r="AA548" s="308" t="b">
        <f t="shared" si="8"/>
        <v>0</v>
      </c>
    </row>
    <row r="549" s="352" customFormat="1" ht="12.75" spans="1:27">
      <c r="A549" s="4">
        <v>547</v>
      </c>
      <c r="B549" s="4" t="s">
        <v>34</v>
      </c>
      <c r="C549" s="27" t="s">
        <v>228</v>
      </c>
      <c r="D549" s="7" t="s">
        <v>3507</v>
      </c>
      <c r="E549" s="7" t="s">
        <v>258</v>
      </c>
      <c r="F549" s="7" t="s">
        <v>2958</v>
      </c>
      <c r="G549" s="8">
        <v>45261</v>
      </c>
      <c r="H549" s="10" t="s">
        <v>1741</v>
      </c>
      <c r="I549" s="27" t="s">
        <v>42</v>
      </c>
      <c r="J549" s="4" t="s">
        <v>43</v>
      </c>
      <c r="K549" s="58" t="s">
        <v>305</v>
      </c>
      <c r="L549" s="59" t="s">
        <v>307</v>
      </c>
      <c r="M549" s="26">
        <v>6</v>
      </c>
      <c r="N549" s="16" t="s">
        <v>3505</v>
      </c>
      <c r="O549" s="16" t="s">
        <v>3506</v>
      </c>
      <c r="P549" s="15">
        <v>6</v>
      </c>
      <c r="Q549" s="15">
        <v>6</v>
      </c>
      <c r="R549" s="22">
        <v>1</v>
      </c>
      <c r="S549" s="22">
        <v>1</v>
      </c>
      <c r="T549" s="16"/>
      <c r="U549" s="16" t="s">
        <v>3494</v>
      </c>
      <c r="V549" s="16" t="s">
        <v>50</v>
      </c>
      <c r="W549" s="4"/>
      <c r="X549" s="374"/>
      <c r="AA549" s="308" t="b">
        <f t="shared" si="8"/>
        <v>0</v>
      </c>
    </row>
    <row r="550" s="352" customFormat="1" ht="12.75" hidden="1" spans="1:27">
      <c r="A550" s="4">
        <v>548</v>
      </c>
      <c r="B550" s="4" t="s">
        <v>34</v>
      </c>
      <c r="C550" s="27" t="s">
        <v>228</v>
      </c>
      <c r="D550" s="7" t="s">
        <v>3508</v>
      </c>
      <c r="E550" s="7" t="s">
        <v>108</v>
      </c>
      <c r="F550" s="7" t="s">
        <v>2958</v>
      </c>
      <c r="G550" s="8">
        <v>45047</v>
      </c>
      <c r="H550" s="10" t="s">
        <v>304</v>
      </c>
      <c r="I550" s="27" t="s">
        <v>42</v>
      </c>
      <c r="J550" s="4" t="s">
        <v>43</v>
      </c>
      <c r="K550" s="58" t="s">
        <v>305</v>
      </c>
      <c r="L550" s="59" t="s">
        <v>307</v>
      </c>
      <c r="M550" s="26">
        <v>9</v>
      </c>
      <c r="N550" s="16" t="s">
        <v>3509</v>
      </c>
      <c r="O550" s="16" t="s">
        <v>3510</v>
      </c>
      <c r="P550" s="15">
        <v>9</v>
      </c>
      <c r="Q550" s="15">
        <v>9</v>
      </c>
      <c r="R550" s="22">
        <v>1</v>
      </c>
      <c r="S550" s="22">
        <v>1</v>
      </c>
      <c r="T550" s="16"/>
      <c r="U550" s="16" t="s">
        <v>3511</v>
      </c>
      <c r="V550" s="16" t="s">
        <v>50</v>
      </c>
      <c r="W550" s="4"/>
      <c r="X550" s="373"/>
      <c r="Y550" s="375" t="s">
        <v>3346</v>
      </c>
      <c r="AA550" s="308" t="b">
        <f t="shared" si="8"/>
        <v>0</v>
      </c>
    </row>
    <row r="551" s="352" customFormat="1" ht="12.75" hidden="1" spans="1:27">
      <c r="A551" s="4">
        <v>549</v>
      </c>
      <c r="B551" s="4" t="s">
        <v>34</v>
      </c>
      <c r="C551" s="27" t="s">
        <v>228</v>
      </c>
      <c r="D551" s="7" t="s">
        <v>3508</v>
      </c>
      <c r="E551" s="7" t="s">
        <v>108</v>
      </c>
      <c r="F551" s="7" t="s">
        <v>2958</v>
      </c>
      <c r="G551" s="8">
        <v>45231</v>
      </c>
      <c r="H551" s="10" t="s">
        <v>632</v>
      </c>
      <c r="I551" s="27" t="s">
        <v>42</v>
      </c>
      <c r="J551" s="4" t="s">
        <v>43</v>
      </c>
      <c r="K551" s="58" t="s">
        <v>305</v>
      </c>
      <c r="L551" s="59" t="s">
        <v>307</v>
      </c>
      <c r="M551" s="26">
        <v>9</v>
      </c>
      <c r="N551" s="16" t="s">
        <v>3512</v>
      </c>
      <c r="O551" s="16" t="s">
        <v>3513</v>
      </c>
      <c r="P551" s="15">
        <v>9</v>
      </c>
      <c r="Q551" s="15">
        <v>9</v>
      </c>
      <c r="R551" s="22">
        <v>1</v>
      </c>
      <c r="S551" s="22">
        <v>1</v>
      </c>
      <c r="T551" s="16"/>
      <c r="U551" s="16" t="s">
        <v>3514</v>
      </c>
      <c r="V551" s="16" t="s">
        <v>50</v>
      </c>
      <c r="W551" s="4"/>
      <c r="X551" s="374"/>
      <c r="AA551" s="308" t="b">
        <f t="shared" si="8"/>
        <v>0</v>
      </c>
    </row>
    <row r="552" s="352" customFormat="1" ht="12.75" hidden="1" spans="1:27">
      <c r="A552" s="4">
        <v>550</v>
      </c>
      <c r="B552" s="4" t="s">
        <v>34</v>
      </c>
      <c r="C552" s="27" t="s">
        <v>228</v>
      </c>
      <c r="D552" s="7" t="s">
        <v>3515</v>
      </c>
      <c r="E552" s="7" t="s">
        <v>108</v>
      </c>
      <c r="F552" s="7" t="s">
        <v>2958</v>
      </c>
      <c r="G552" s="8">
        <v>44986</v>
      </c>
      <c r="H552" s="10" t="s">
        <v>41</v>
      </c>
      <c r="I552" s="27" t="s">
        <v>42</v>
      </c>
      <c r="J552" s="4" t="s">
        <v>43</v>
      </c>
      <c r="K552" s="58" t="s">
        <v>305</v>
      </c>
      <c r="L552" s="59" t="s">
        <v>307</v>
      </c>
      <c r="M552" s="26">
        <v>6</v>
      </c>
      <c r="N552" s="16" t="s">
        <v>3467</v>
      </c>
      <c r="O552" s="16" t="s">
        <v>3468</v>
      </c>
      <c r="P552" s="15">
        <v>6</v>
      </c>
      <c r="Q552" s="15">
        <v>6</v>
      </c>
      <c r="R552" s="22">
        <v>1</v>
      </c>
      <c r="S552" s="22">
        <v>1</v>
      </c>
      <c r="T552" s="16"/>
      <c r="U552" s="16" t="s">
        <v>3469</v>
      </c>
      <c r="V552" s="16" t="s">
        <v>50</v>
      </c>
      <c r="W552" s="4" t="s">
        <v>1454</v>
      </c>
      <c r="X552" s="374"/>
      <c r="AA552" s="308" t="b">
        <f t="shared" si="8"/>
        <v>0</v>
      </c>
    </row>
    <row r="553" s="352" customFormat="1" ht="12.75" hidden="1" spans="1:27">
      <c r="A553" s="4">
        <v>551</v>
      </c>
      <c r="B553" s="4" t="s">
        <v>34</v>
      </c>
      <c r="C553" s="27" t="s">
        <v>228</v>
      </c>
      <c r="D553" s="7" t="s">
        <v>3515</v>
      </c>
      <c r="E553" s="7" t="s">
        <v>108</v>
      </c>
      <c r="F553" s="7" t="s">
        <v>2958</v>
      </c>
      <c r="G553" s="8">
        <v>45170</v>
      </c>
      <c r="H553" s="10" t="s">
        <v>54</v>
      </c>
      <c r="I553" s="27" t="s">
        <v>42</v>
      </c>
      <c r="J553" s="4" t="s">
        <v>43</v>
      </c>
      <c r="K553" s="58" t="s">
        <v>305</v>
      </c>
      <c r="L553" s="59" t="s">
        <v>307</v>
      </c>
      <c r="M553" s="26">
        <v>6</v>
      </c>
      <c r="N553" s="16" t="s">
        <v>3464</v>
      </c>
      <c r="O553" s="16" t="s">
        <v>3465</v>
      </c>
      <c r="P553" s="15">
        <v>6</v>
      </c>
      <c r="Q553" s="15">
        <v>6</v>
      </c>
      <c r="R553" s="22">
        <v>1</v>
      </c>
      <c r="S553" s="22">
        <v>1</v>
      </c>
      <c r="T553" s="16"/>
      <c r="U553" s="16" t="s">
        <v>3466</v>
      </c>
      <c r="V553" s="16" t="s">
        <v>50</v>
      </c>
      <c r="W553" s="4"/>
      <c r="X553" s="374"/>
      <c r="AA553" s="308" t="b">
        <f t="shared" si="8"/>
        <v>0</v>
      </c>
    </row>
    <row r="554" s="352" customFormat="1" ht="12.75" hidden="1" spans="1:27">
      <c r="A554" s="4">
        <v>552</v>
      </c>
      <c r="B554" s="4" t="s">
        <v>34</v>
      </c>
      <c r="C554" s="27" t="s">
        <v>228</v>
      </c>
      <c r="D554" s="7" t="s">
        <v>3516</v>
      </c>
      <c r="E554" s="7" t="s">
        <v>258</v>
      </c>
      <c r="F554" s="7" t="s">
        <v>2958</v>
      </c>
      <c r="G554" s="8">
        <v>44958</v>
      </c>
      <c r="H554" s="9" t="s">
        <v>2299</v>
      </c>
      <c r="I554" s="27" t="s">
        <v>42</v>
      </c>
      <c r="J554" s="4" t="s">
        <v>43</v>
      </c>
      <c r="K554" s="58" t="s">
        <v>305</v>
      </c>
      <c r="L554" s="59" t="s">
        <v>307</v>
      </c>
      <c r="M554" s="26">
        <v>6</v>
      </c>
      <c r="N554" s="16" t="s">
        <v>3497</v>
      </c>
      <c r="O554" s="16" t="s">
        <v>3498</v>
      </c>
      <c r="P554" s="15">
        <v>6</v>
      </c>
      <c r="Q554" s="15">
        <v>6</v>
      </c>
      <c r="R554" s="22">
        <v>1</v>
      </c>
      <c r="S554" s="22">
        <v>1</v>
      </c>
      <c r="T554" s="16"/>
      <c r="U554" s="16" t="s">
        <v>3499</v>
      </c>
      <c r="V554" s="16" t="s">
        <v>50</v>
      </c>
      <c r="W554" s="4" t="s">
        <v>1454</v>
      </c>
      <c r="X554" s="232"/>
      <c r="Y554" s="24" t="s">
        <v>3021</v>
      </c>
      <c r="AA554" s="308" t="b">
        <f t="shared" si="8"/>
        <v>0</v>
      </c>
    </row>
    <row r="555" s="352" customFormat="1" ht="12.75" hidden="1" spans="1:27">
      <c r="A555" s="4">
        <v>553</v>
      </c>
      <c r="B555" s="4" t="s">
        <v>34</v>
      </c>
      <c r="C555" s="49" t="s">
        <v>228</v>
      </c>
      <c r="D555" s="7" t="s">
        <v>3516</v>
      </c>
      <c r="E555" s="7" t="s">
        <v>258</v>
      </c>
      <c r="F555" s="7" t="s">
        <v>2958</v>
      </c>
      <c r="G555" s="8">
        <v>45017</v>
      </c>
      <c r="H555" s="10" t="s">
        <v>231</v>
      </c>
      <c r="I555" s="27" t="s">
        <v>42</v>
      </c>
      <c r="J555" s="4" t="s">
        <v>43</v>
      </c>
      <c r="K555" s="58" t="s">
        <v>305</v>
      </c>
      <c r="L555" s="59" t="s">
        <v>307</v>
      </c>
      <c r="M555" s="26">
        <v>6</v>
      </c>
      <c r="N555" s="16" t="s">
        <v>3517</v>
      </c>
      <c r="O555" s="16" t="s">
        <v>3518</v>
      </c>
      <c r="P555" s="15">
        <v>6</v>
      </c>
      <c r="Q555" s="15">
        <v>6</v>
      </c>
      <c r="R555" s="22">
        <v>1</v>
      </c>
      <c r="S555" s="22">
        <v>1</v>
      </c>
      <c r="T555" s="16"/>
      <c r="U555" s="16" t="s">
        <v>3519</v>
      </c>
      <c r="V555" s="16" t="s">
        <v>50</v>
      </c>
      <c r="W555" s="4"/>
      <c r="X555" s="374"/>
      <c r="AA555" s="308" t="b">
        <f t="shared" si="8"/>
        <v>0</v>
      </c>
    </row>
    <row r="556" s="352" customFormat="1" ht="12.75" hidden="1" spans="1:27">
      <c r="A556" s="4">
        <v>554</v>
      </c>
      <c r="B556" s="4" t="s">
        <v>34</v>
      </c>
      <c r="C556" s="49" t="s">
        <v>228</v>
      </c>
      <c r="D556" s="7" t="s">
        <v>3516</v>
      </c>
      <c r="E556" s="7" t="s">
        <v>258</v>
      </c>
      <c r="F556" s="7" t="s">
        <v>2958</v>
      </c>
      <c r="G556" s="8">
        <v>45078</v>
      </c>
      <c r="H556" s="10" t="s">
        <v>93</v>
      </c>
      <c r="I556" s="27" t="s">
        <v>42</v>
      </c>
      <c r="J556" s="4" t="s">
        <v>43</v>
      </c>
      <c r="K556" s="58" t="s">
        <v>305</v>
      </c>
      <c r="L556" s="59" t="s">
        <v>307</v>
      </c>
      <c r="M556" s="26">
        <v>6</v>
      </c>
      <c r="N556" s="16" t="s">
        <v>3509</v>
      </c>
      <c r="O556" s="16" t="s">
        <v>3510</v>
      </c>
      <c r="P556" s="15">
        <v>6</v>
      </c>
      <c r="Q556" s="15">
        <v>6</v>
      </c>
      <c r="R556" s="22">
        <v>1</v>
      </c>
      <c r="S556" s="22">
        <v>1</v>
      </c>
      <c r="T556" s="16"/>
      <c r="U556" s="16" t="s">
        <v>3511</v>
      </c>
      <c r="V556" s="16" t="s">
        <v>50</v>
      </c>
      <c r="W556" s="4"/>
      <c r="X556" s="373"/>
      <c r="AA556" s="308" t="b">
        <f t="shared" si="8"/>
        <v>0</v>
      </c>
    </row>
    <row r="557" s="352" customFormat="1" ht="12.75" hidden="1" spans="1:27">
      <c r="A557" s="4">
        <v>555</v>
      </c>
      <c r="B557" s="4" t="s">
        <v>34</v>
      </c>
      <c r="C557" s="49" t="s">
        <v>228</v>
      </c>
      <c r="D557" s="7" t="s">
        <v>3516</v>
      </c>
      <c r="E557" s="7" t="s">
        <v>258</v>
      </c>
      <c r="F557" s="7" t="s">
        <v>2958</v>
      </c>
      <c r="G557" s="8">
        <v>45139</v>
      </c>
      <c r="H557" s="9" t="s">
        <v>97</v>
      </c>
      <c r="I557" s="27" t="s">
        <v>42</v>
      </c>
      <c r="J557" s="4" t="s">
        <v>43</v>
      </c>
      <c r="K557" s="58" t="s">
        <v>305</v>
      </c>
      <c r="L557" s="59" t="s">
        <v>307</v>
      </c>
      <c r="M557" s="26">
        <v>6</v>
      </c>
      <c r="N557" s="16" t="s">
        <v>3520</v>
      </c>
      <c r="O557" s="16" t="s">
        <v>3521</v>
      </c>
      <c r="P557" s="15">
        <v>6</v>
      </c>
      <c r="Q557" s="15">
        <v>6</v>
      </c>
      <c r="R557" s="22">
        <v>1</v>
      </c>
      <c r="S557" s="22">
        <v>1</v>
      </c>
      <c r="T557" s="16"/>
      <c r="U557" s="16" t="s">
        <v>3522</v>
      </c>
      <c r="V557" s="16" t="s">
        <v>50</v>
      </c>
      <c r="W557" s="4"/>
      <c r="X557" s="374"/>
      <c r="AA557" s="308" t="b">
        <f t="shared" si="8"/>
        <v>0</v>
      </c>
    </row>
    <row r="558" s="352" customFormat="1" ht="12.75" hidden="1" spans="1:27">
      <c r="A558" s="4">
        <v>556</v>
      </c>
      <c r="B558" s="4" t="s">
        <v>34</v>
      </c>
      <c r="C558" s="49" t="s">
        <v>228</v>
      </c>
      <c r="D558" s="7" t="s">
        <v>3516</v>
      </c>
      <c r="E558" s="7" t="s">
        <v>258</v>
      </c>
      <c r="F558" s="7" t="s">
        <v>2958</v>
      </c>
      <c r="G558" s="8">
        <v>45200</v>
      </c>
      <c r="H558" s="10" t="s">
        <v>189</v>
      </c>
      <c r="I558" s="27" t="s">
        <v>42</v>
      </c>
      <c r="J558" s="4" t="s">
        <v>43</v>
      </c>
      <c r="K558" s="58" t="s">
        <v>305</v>
      </c>
      <c r="L558" s="59" t="s">
        <v>307</v>
      </c>
      <c r="M558" s="26">
        <v>6</v>
      </c>
      <c r="N558" s="16" t="s">
        <v>3476</v>
      </c>
      <c r="O558" s="16" t="s">
        <v>3477</v>
      </c>
      <c r="P558" s="15">
        <v>6</v>
      </c>
      <c r="Q558" s="15">
        <v>6</v>
      </c>
      <c r="R558" s="22">
        <v>1</v>
      </c>
      <c r="S558" s="22">
        <v>1</v>
      </c>
      <c r="T558" s="16"/>
      <c r="U558" s="16" t="s">
        <v>3452</v>
      </c>
      <c r="V558" s="16" t="s">
        <v>50</v>
      </c>
      <c r="W558" s="4"/>
      <c r="X558" s="374"/>
      <c r="AA558" s="308" t="b">
        <f t="shared" si="8"/>
        <v>0</v>
      </c>
    </row>
    <row r="559" s="352" customFormat="1" ht="12.75" spans="1:27">
      <c r="A559" s="4">
        <v>557</v>
      </c>
      <c r="B559" s="4" t="s">
        <v>34</v>
      </c>
      <c r="C559" s="27" t="s">
        <v>228</v>
      </c>
      <c r="D559" s="7" t="s">
        <v>3516</v>
      </c>
      <c r="E559" s="7" t="s">
        <v>258</v>
      </c>
      <c r="F559" s="7" t="s">
        <v>2958</v>
      </c>
      <c r="G559" s="8">
        <v>45261</v>
      </c>
      <c r="H559" s="10" t="s">
        <v>1741</v>
      </c>
      <c r="I559" s="27" t="s">
        <v>42</v>
      </c>
      <c r="J559" s="4" t="s">
        <v>43</v>
      </c>
      <c r="K559" s="58" t="s">
        <v>305</v>
      </c>
      <c r="L559" s="59" t="s">
        <v>307</v>
      </c>
      <c r="M559" s="26">
        <v>6</v>
      </c>
      <c r="N559" s="16" t="s">
        <v>3512</v>
      </c>
      <c r="O559" s="16" t="s">
        <v>3513</v>
      </c>
      <c r="P559" s="15">
        <v>6</v>
      </c>
      <c r="Q559" s="15">
        <v>6</v>
      </c>
      <c r="R559" s="22">
        <v>1</v>
      </c>
      <c r="S559" s="22">
        <v>1</v>
      </c>
      <c r="T559" s="16"/>
      <c r="U559" s="16" t="s">
        <v>3494</v>
      </c>
      <c r="V559" s="16" t="s">
        <v>50</v>
      </c>
      <c r="W559" s="4"/>
      <c r="X559" s="374"/>
      <c r="AA559" s="308" t="b">
        <f t="shared" si="8"/>
        <v>0</v>
      </c>
    </row>
    <row r="560" s="352" customFormat="1" ht="12.75" hidden="1" spans="1:27">
      <c r="A560" s="4">
        <v>558</v>
      </c>
      <c r="B560" s="4" t="s">
        <v>34</v>
      </c>
      <c r="C560" s="5" t="s">
        <v>228</v>
      </c>
      <c r="D560" s="7" t="s">
        <v>3523</v>
      </c>
      <c r="E560" s="7" t="s">
        <v>337</v>
      </c>
      <c r="F560" s="7" t="s">
        <v>2958</v>
      </c>
      <c r="G560" s="8">
        <v>44958</v>
      </c>
      <c r="H560" s="9" t="s">
        <v>2299</v>
      </c>
      <c r="I560" s="4" t="s">
        <v>42</v>
      </c>
      <c r="J560" s="4" t="s">
        <v>43</v>
      </c>
      <c r="K560" s="58" t="s">
        <v>305</v>
      </c>
      <c r="L560" s="59" t="s">
        <v>307</v>
      </c>
      <c r="M560" s="5">
        <v>6</v>
      </c>
      <c r="N560" s="16" t="s">
        <v>3524</v>
      </c>
      <c r="O560" s="16" t="s">
        <v>3525</v>
      </c>
      <c r="P560" s="15">
        <v>6</v>
      </c>
      <c r="Q560" s="15">
        <v>6</v>
      </c>
      <c r="R560" s="22">
        <v>1</v>
      </c>
      <c r="S560" s="22">
        <v>1</v>
      </c>
      <c r="T560" s="16"/>
      <c r="U560" s="16" t="s">
        <v>3526</v>
      </c>
      <c r="V560" s="16" t="s">
        <v>50</v>
      </c>
      <c r="W560" s="4" t="s">
        <v>1454</v>
      </c>
      <c r="X560" s="232"/>
      <c r="Y560" s="24" t="s">
        <v>3021</v>
      </c>
      <c r="AA560" s="308" t="b">
        <f t="shared" si="8"/>
        <v>0</v>
      </c>
    </row>
    <row r="561" s="352" customFormat="1" ht="12.75" hidden="1" spans="1:27">
      <c r="A561" s="4">
        <v>559</v>
      </c>
      <c r="B561" s="4" t="s">
        <v>34</v>
      </c>
      <c r="C561" s="5" t="s">
        <v>228</v>
      </c>
      <c r="D561" s="7" t="s">
        <v>3523</v>
      </c>
      <c r="E561" s="7" t="s">
        <v>337</v>
      </c>
      <c r="F561" s="7" t="s">
        <v>2958</v>
      </c>
      <c r="G561" s="8">
        <v>45139</v>
      </c>
      <c r="H561" s="9" t="s">
        <v>97</v>
      </c>
      <c r="I561" s="4" t="s">
        <v>42</v>
      </c>
      <c r="J561" s="4" t="s">
        <v>43</v>
      </c>
      <c r="K561" s="58" t="s">
        <v>305</v>
      </c>
      <c r="L561" s="59" t="s">
        <v>307</v>
      </c>
      <c r="M561" s="5">
        <v>6</v>
      </c>
      <c r="N561" s="16" t="s">
        <v>3527</v>
      </c>
      <c r="O561" s="16" t="s">
        <v>3528</v>
      </c>
      <c r="P561" s="15">
        <v>6</v>
      </c>
      <c r="Q561" s="15">
        <v>6</v>
      </c>
      <c r="R561" s="22">
        <v>1</v>
      </c>
      <c r="S561" s="22">
        <v>1</v>
      </c>
      <c r="T561" s="16"/>
      <c r="U561" s="16" t="s">
        <v>3529</v>
      </c>
      <c r="V561" s="16" t="s">
        <v>50</v>
      </c>
      <c r="W561" s="4"/>
      <c r="X561" s="374"/>
      <c r="AA561" s="308" t="b">
        <f t="shared" si="8"/>
        <v>0</v>
      </c>
    </row>
    <row r="562" s="352" customFormat="1" ht="12.75" hidden="1" spans="1:27">
      <c r="A562" s="4">
        <v>560</v>
      </c>
      <c r="B562" s="4" t="s">
        <v>34</v>
      </c>
      <c r="C562" s="5" t="s">
        <v>228</v>
      </c>
      <c r="D562" s="74" t="s">
        <v>3530</v>
      </c>
      <c r="E562" s="74" t="s">
        <v>108</v>
      </c>
      <c r="F562" s="7" t="s">
        <v>2958</v>
      </c>
      <c r="G562" s="8">
        <v>44958</v>
      </c>
      <c r="H562" s="9" t="s">
        <v>2299</v>
      </c>
      <c r="I562" s="4" t="s">
        <v>42</v>
      </c>
      <c r="J562" s="4" t="s">
        <v>43</v>
      </c>
      <c r="K562" s="58" t="s">
        <v>305</v>
      </c>
      <c r="L562" s="59" t="s">
        <v>307</v>
      </c>
      <c r="M562" s="5">
        <v>6</v>
      </c>
      <c r="N562" s="16" t="s">
        <v>3531</v>
      </c>
      <c r="O562" s="16" t="s">
        <v>3532</v>
      </c>
      <c r="P562" s="15">
        <v>6</v>
      </c>
      <c r="Q562" s="15">
        <v>6</v>
      </c>
      <c r="R562" s="22">
        <v>1</v>
      </c>
      <c r="S562" s="22">
        <v>1</v>
      </c>
      <c r="T562" s="16"/>
      <c r="U562" s="16" t="s">
        <v>3533</v>
      </c>
      <c r="V562" s="16" t="s">
        <v>50</v>
      </c>
      <c r="W562" s="4" t="s">
        <v>1454</v>
      </c>
      <c r="X562" s="232"/>
      <c r="Y562" s="24" t="s">
        <v>3021</v>
      </c>
      <c r="AA562" s="308" t="b">
        <f t="shared" si="8"/>
        <v>0</v>
      </c>
    </row>
    <row r="563" s="352" customFormat="1" ht="12.75" hidden="1" spans="1:27">
      <c r="A563" s="4">
        <v>561</v>
      </c>
      <c r="B563" s="4" t="s">
        <v>34</v>
      </c>
      <c r="C563" s="5" t="s">
        <v>228</v>
      </c>
      <c r="D563" s="74" t="s">
        <v>3530</v>
      </c>
      <c r="E563" s="74" t="s">
        <v>108</v>
      </c>
      <c r="F563" s="7" t="s">
        <v>2958</v>
      </c>
      <c r="G563" s="8">
        <v>45139</v>
      </c>
      <c r="H563" s="9" t="s">
        <v>97</v>
      </c>
      <c r="I563" s="4" t="s">
        <v>42</v>
      </c>
      <c r="J563" s="4" t="s">
        <v>43</v>
      </c>
      <c r="K563" s="58" t="s">
        <v>305</v>
      </c>
      <c r="L563" s="59" t="s">
        <v>307</v>
      </c>
      <c r="M563" s="5">
        <v>3</v>
      </c>
      <c r="N563" s="16" t="s">
        <v>3534</v>
      </c>
      <c r="O563" s="16" t="s">
        <v>3535</v>
      </c>
      <c r="P563" s="15">
        <v>3</v>
      </c>
      <c r="Q563" s="15">
        <v>3</v>
      </c>
      <c r="R563" s="22">
        <v>1</v>
      </c>
      <c r="S563" s="22">
        <v>1</v>
      </c>
      <c r="T563" s="16"/>
      <c r="U563" s="16" t="s">
        <v>3536</v>
      </c>
      <c r="V563" s="16" t="s">
        <v>50</v>
      </c>
      <c r="W563" s="4"/>
      <c r="X563" s="374"/>
      <c r="AA563" s="308" t="b">
        <f t="shared" si="8"/>
        <v>0</v>
      </c>
    </row>
    <row r="564" s="352" customFormat="1" ht="12.75" hidden="1" spans="1:27">
      <c r="A564" s="4">
        <v>562</v>
      </c>
      <c r="B564" s="4" t="s">
        <v>34</v>
      </c>
      <c r="C564" s="5" t="s">
        <v>228</v>
      </c>
      <c r="D564" s="74" t="s">
        <v>3537</v>
      </c>
      <c r="E564" s="74" t="s">
        <v>108</v>
      </c>
      <c r="F564" s="7" t="s">
        <v>2958</v>
      </c>
      <c r="G564" s="8">
        <v>44958</v>
      </c>
      <c r="H564" s="9" t="s">
        <v>2299</v>
      </c>
      <c r="I564" s="4" t="s">
        <v>42</v>
      </c>
      <c r="J564" s="4" t="s">
        <v>43</v>
      </c>
      <c r="K564" s="58" t="s">
        <v>305</v>
      </c>
      <c r="L564" s="59" t="s">
        <v>307</v>
      </c>
      <c r="M564" s="5">
        <v>6</v>
      </c>
      <c r="N564" s="16" t="s">
        <v>3538</v>
      </c>
      <c r="O564" s="16" t="s">
        <v>3531</v>
      </c>
      <c r="P564" s="15">
        <v>6</v>
      </c>
      <c r="Q564" s="15">
        <v>6</v>
      </c>
      <c r="R564" s="22">
        <v>1</v>
      </c>
      <c r="S564" s="22">
        <v>1</v>
      </c>
      <c r="T564" s="16"/>
      <c r="U564" s="16" t="s">
        <v>3539</v>
      </c>
      <c r="V564" s="16" t="s">
        <v>50</v>
      </c>
      <c r="W564" s="4" t="s">
        <v>1454</v>
      </c>
      <c r="X564" s="232"/>
      <c r="Y564" s="24" t="s">
        <v>3021</v>
      </c>
      <c r="AA564" s="308" t="b">
        <f t="shared" si="8"/>
        <v>0</v>
      </c>
    </row>
    <row r="565" s="352" customFormat="1" ht="12.75" hidden="1" spans="1:27">
      <c r="A565" s="4">
        <v>563</v>
      </c>
      <c r="B565" s="4" t="s">
        <v>34</v>
      </c>
      <c r="C565" s="5" t="s">
        <v>228</v>
      </c>
      <c r="D565" s="74" t="s">
        <v>3537</v>
      </c>
      <c r="E565" s="74" t="s">
        <v>108</v>
      </c>
      <c r="F565" s="7" t="s">
        <v>2958</v>
      </c>
      <c r="G565" s="8">
        <v>45139</v>
      </c>
      <c r="H565" s="9" t="s">
        <v>97</v>
      </c>
      <c r="I565" s="4" t="s">
        <v>42</v>
      </c>
      <c r="J565" s="4" t="s">
        <v>43</v>
      </c>
      <c r="K565" s="58" t="s">
        <v>305</v>
      </c>
      <c r="L565" s="59" t="s">
        <v>307</v>
      </c>
      <c r="M565" s="5">
        <v>3</v>
      </c>
      <c r="N565" s="16" t="s">
        <v>3540</v>
      </c>
      <c r="O565" s="16" t="s">
        <v>3541</v>
      </c>
      <c r="P565" s="15">
        <v>3</v>
      </c>
      <c r="Q565" s="15">
        <v>3</v>
      </c>
      <c r="R565" s="22">
        <v>1</v>
      </c>
      <c r="S565" s="22">
        <v>1</v>
      </c>
      <c r="T565" s="16"/>
      <c r="U565" s="16" t="s">
        <v>3542</v>
      </c>
      <c r="V565" s="16" t="s">
        <v>50</v>
      </c>
      <c r="W565" s="4"/>
      <c r="X565" s="374"/>
      <c r="AA565" s="308" t="b">
        <f t="shared" si="8"/>
        <v>0</v>
      </c>
    </row>
    <row r="566" s="352" customFormat="1" ht="12.75" hidden="1" spans="1:27">
      <c r="A566" s="4">
        <v>564</v>
      </c>
      <c r="B566" s="4" t="s">
        <v>34</v>
      </c>
      <c r="C566" s="5" t="s">
        <v>228</v>
      </c>
      <c r="D566" s="6" t="s">
        <v>3543</v>
      </c>
      <c r="E566" s="6" t="s">
        <v>258</v>
      </c>
      <c r="F566" s="7" t="s">
        <v>2958</v>
      </c>
      <c r="G566" s="57">
        <v>44927</v>
      </c>
      <c r="H566" s="9" t="s">
        <v>2959</v>
      </c>
      <c r="I566" s="4" t="s">
        <v>42</v>
      </c>
      <c r="J566" s="4" t="s">
        <v>43</v>
      </c>
      <c r="K566" s="58" t="s">
        <v>305</v>
      </c>
      <c r="L566" s="59" t="s">
        <v>307</v>
      </c>
      <c r="M566" s="5">
        <v>3</v>
      </c>
      <c r="N566" s="16" t="s">
        <v>3544</v>
      </c>
      <c r="O566" s="16" t="s">
        <v>3545</v>
      </c>
      <c r="P566" s="15">
        <v>3</v>
      </c>
      <c r="Q566" s="15">
        <v>3</v>
      </c>
      <c r="R566" s="22">
        <v>1</v>
      </c>
      <c r="S566" s="22">
        <v>1</v>
      </c>
      <c r="T566" s="16"/>
      <c r="U566" s="16" t="s">
        <v>3546</v>
      </c>
      <c r="V566" s="16" t="s">
        <v>50</v>
      </c>
      <c r="W566" s="4" t="s">
        <v>1454</v>
      </c>
      <c r="X566" s="232"/>
      <c r="Y566" s="24" t="s">
        <v>3021</v>
      </c>
      <c r="AA566" s="308" t="b">
        <f t="shared" si="8"/>
        <v>0</v>
      </c>
    </row>
    <row r="567" s="352" customFormat="1" ht="12.75" hidden="1" spans="1:27">
      <c r="A567" s="4">
        <v>565</v>
      </c>
      <c r="B567" s="4" t="s">
        <v>34</v>
      </c>
      <c r="C567" s="5" t="s">
        <v>228</v>
      </c>
      <c r="D567" s="6" t="s">
        <v>3543</v>
      </c>
      <c r="E567" s="6" t="s">
        <v>258</v>
      </c>
      <c r="F567" s="7" t="s">
        <v>2958</v>
      </c>
      <c r="G567" s="8">
        <v>44986</v>
      </c>
      <c r="H567" s="10" t="s">
        <v>41</v>
      </c>
      <c r="I567" s="4" t="s">
        <v>42</v>
      </c>
      <c r="J567" s="4" t="s">
        <v>43</v>
      </c>
      <c r="K567" s="58" t="s">
        <v>305</v>
      </c>
      <c r="L567" s="59" t="s">
        <v>307</v>
      </c>
      <c r="M567" s="5">
        <v>3</v>
      </c>
      <c r="N567" s="16" t="s">
        <v>3547</v>
      </c>
      <c r="O567" s="16" t="s">
        <v>3548</v>
      </c>
      <c r="P567" s="15">
        <v>3</v>
      </c>
      <c r="Q567" s="15">
        <v>3</v>
      </c>
      <c r="R567" s="22">
        <v>1</v>
      </c>
      <c r="S567" s="22">
        <v>1</v>
      </c>
      <c r="T567" s="16"/>
      <c r="U567" s="16" t="s">
        <v>3549</v>
      </c>
      <c r="V567" s="16" t="s">
        <v>50</v>
      </c>
      <c r="W567" s="4" t="s">
        <v>1454</v>
      </c>
      <c r="X567" s="374"/>
      <c r="AA567" s="308" t="b">
        <f t="shared" si="8"/>
        <v>0</v>
      </c>
    </row>
    <row r="568" s="352" customFormat="1" ht="12.75" hidden="1" spans="1:27">
      <c r="A568" s="4">
        <v>566</v>
      </c>
      <c r="B568" s="4" t="s">
        <v>34</v>
      </c>
      <c r="C568" s="5" t="s">
        <v>228</v>
      </c>
      <c r="D568" s="6" t="s">
        <v>3543</v>
      </c>
      <c r="E568" s="6" t="s">
        <v>258</v>
      </c>
      <c r="F568" s="7" t="s">
        <v>2958</v>
      </c>
      <c r="G568" s="8">
        <v>45047</v>
      </c>
      <c r="H568" s="10" t="s">
        <v>304</v>
      </c>
      <c r="I568" s="4" t="s">
        <v>42</v>
      </c>
      <c r="J568" s="4" t="s">
        <v>43</v>
      </c>
      <c r="K568" s="58" t="s">
        <v>305</v>
      </c>
      <c r="L568" s="59" t="s">
        <v>307</v>
      </c>
      <c r="M568" s="5">
        <v>3</v>
      </c>
      <c r="N568" s="16" t="s">
        <v>3550</v>
      </c>
      <c r="O568" s="16" t="s">
        <v>3551</v>
      </c>
      <c r="P568" s="15">
        <v>3</v>
      </c>
      <c r="Q568" s="15">
        <v>3</v>
      </c>
      <c r="R568" s="22">
        <v>1</v>
      </c>
      <c r="S568" s="22">
        <v>1</v>
      </c>
      <c r="T568" s="16"/>
      <c r="U568" s="16" t="s">
        <v>3552</v>
      </c>
      <c r="V568" s="16" t="s">
        <v>50</v>
      </c>
      <c r="W568" s="4"/>
      <c r="X568" s="374"/>
      <c r="Y568" s="375" t="s">
        <v>3346</v>
      </c>
      <c r="AA568" s="308" t="b">
        <f t="shared" si="8"/>
        <v>0</v>
      </c>
    </row>
    <row r="569" s="352" customFormat="1" ht="12.75" hidden="1" spans="1:27">
      <c r="A569" s="4">
        <v>567</v>
      </c>
      <c r="B569" s="4" t="s">
        <v>34</v>
      </c>
      <c r="C569" s="5" t="s">
        <v>228</v>
      </c>
      <c r="D569" s="6" t="s">
        <v>3543</v>
      </c>
      <c r="E569" s="6" t="s">
        <v>258</v>
      </c>
      <c r="F569" s="7" t="s">
        <v>2958</v>
      </c>
      <c r="G569" s="8">
        <v>45108</v>
      </c>
      <c r="H569" s="10" t="s">
        <v>165</v>
      </c>
      <c r="I569" s="4" t="s">
        <v>42</v>
      </c>
      <c r="J569" s="4" t="s">
        <v>43</v>
      </c>
      <c r="K569" s="58" t="s">
        <v>305</v>
      </c>
      <c r="L569" s="59" t="s">
        <v>307</v>
      </c>
      <c r="M569" s="5">
        <v>3</v>
      </c>
      <c r="N569" s="16" t="s">
        <v>3553</v>
      </c>
      <c r="O569" s="16" t="s">
        <v>3554</v>
      </c>
      <c r="P569" s="15">
        <v>3</v>
      </c>
      <c r="Q569" s="15">
        <v>3</v>
      </c>
      <c r="R569" s="22">
        <v>1</v>
      </c>
      <c r="S569" s="22">
        <v>1</v>
      </c>
      <c r="T569" s="16"/>
      <c r="U569" s="16" t="s">
        <v>3555</v>
      </c>
      <c r="V569" s="16" t="s">
        <v>50</v>
      </c>
      <c r="W569" s="4"/>
      <c r="X569" s="374"/>
      <c r="AA569" s="308" t="b">
        <f t="shared" si="8"/>
        <v>0</v>
      </c>
    </row>
    <row r="570" s="352" customFormat="1" ht="12.75" hidden="1" spans="1:27">
      <c r="A570" s="4">
        <v>568</v>
      </c>
      <c r="B570" s="4" t="s">
        <v>34</v>
      </c>
      <c r="C570" s="5" t="s">
        <v>228</v>
      </c>
      <c r="D570" s="6" t="s">
        <v>3543</v>
      </c>
      <c r="E570" s="6" t="s">
        <v>258</v>
      </c>
      <c r="F570" s="7" t="s">
        <v>2958</v>
      </c>
      <c r="G570" s="8">
        <v>45170</v>
      </c>
      <c r="H570" s="10" t="s">
        <v>54</v>
      </c>
      <c r="I570" s="4" t="s">
        <v>42</v>
      </c>
      <c r="J570" s="4" t="s">
        <v>43</v>
      </c>
      <c r="K570" s="58" t="s">
        <v>305</v>
      </c>
      <c r="L570" s="59" t="s">
        <v>307</v>
      </c>
      <c r="M570" s="5">
        <v>3</v>
      </c>
      <c r="N570" s="16" t="s">
        <v>3556</v>
      </c>
      <c r="O570" s="16" t="s">
        <v>3557</v>
      </c>
      <c r="P570" s="15">
        <v>3</v>
      </c>
      <c r="Q570" s="15">
        <v>3</v>
      </c>
      <c r="R570" s="22">
        <v>1</v>
      </c>
      <c r="S570" s="22">
        <v>1</v>
      </c>
      <c r="T570" s="16"/>
      <c r="U570" s="16" t="s">
        <v>3558</v>
      </c>
      <c r="V570" s="16" t="s">
        <v>50</v>
      </c>
      <c r="W570" s="4"/>
      <c r="X570" s="374"/>
      <c r="AA570" s="308" t="b">
        <f t="shared" si="8"/>
        <v>0</v>
      </c>
    </row>
    <row r="571" s="352" customFormat="1" ht="12.75" spans="1:27">
      <c r="A571" s="4">
        <v>569</v>
      </c>
      <c r="B571" s="4" t="s">
        <v>34</v>
      </c>
      <c r="C571" s="5" t="s">
        <v>228</v>
      </c>
      <c r="D571" s="6" t="s">
        <v>3543</v>
      </c>
      <c r="E571" s="6" t="s">
        <v>258</v>
      </c>
      <c r="F571" s="7" t="s">
        <v>2958</v>
      </c>
      <c r="G571" s="8">
        <v>45231</v>
      </c>
      <c r="H571" s="10" t="s">
        <v>632</v>
      </c>
      <c r="I571" s="4" t="s">
        <v>42</v>
      </c>
      <c r="J571" s="4" t="s">
        <v>43</v>
      </c>
      <c r="K571" s="58" t="s">
        <v>305</v>
      </c>
      <c r="L571" s="59" t="s">
        <v>307</v>
      </c>
      <c r="M571" s="5">
        <v>3</v>
      </c>
      <c r="N571" s="16" t="s">
        <v>3559</v>
      </c>
      <c r="O571" s="16" t="s">
        <v>3560</v>
      </c>
      <c r="P571" s="15">
        <v>3</v>
      </c>
      <c r="Q571" s="15">
        <v>3</v>
      </c>
      <c r="R571" s="22">
        <v>1</v>
      </c>
      <c r="S571" s="22">
        <v>1</v>
      </c>
      <c r="T571" s="16"/>
      <c r="U571" s="16" t="s">
        <v>3561</v>
      </c>
      <c r="V571" s="16" t="s">
        <v>50</v>
      </c>
      <c r="W571" s="4"/>
      <c r="X571" s="374"/>
      <c r="AA571" s="308" t="b">
        <f t="shared" si="8"/>
        <v>0</v>
      </c>
    </row>
    <row r="572" s="352" customFormat="1" ht="24" hidden="1" spans="1:27">
      <c r="A572" s="4">
        <v>570</v>
      </c>
      <c r="B572" s="4" t="s">
        <v>34</v>
      </c>
      <c r="C572" s="5" t="s">
        <v>228</v>
      </c>
      <c r="D572" s="7" t="s">
        <v>3562</v>
      </c>
      <c r="E572" s="49" t="s">
        <v>2706</v>
      </c>
      <c r="F572" s="7" t="s">
        <v>2958</v>
      </c>
      <c r="G572" s="65">
        <v>45047</v>
      </c>
      <c r="H572" s="10" t="s">
        <v>304</v>
      </c>
      <c r="I572" s="4" t="s">
        <v>42</v>
      </c>
      <c r="J572" s="4" t="s">
        <v>43</v>
      </c>
      <c r="K572" s="58" t="s">
        <v>305</v>
      </c>
      <c r="L572" s="59" t="s">
        <v>307</v>
      </c>
      <c r="M572" s="5">
        <v>6</v>
      </c>
      <c r="N572" s="16" t="s">
        <v>3563</v>
      </c>
      <c r="O572" s="16" t="s">
        <v>3564</v>
      </c>
      <c r="P572" s="15">
        <v>6</v>
      </c>
      <c r="Q572" s="15">
        <v>6</v>
      </c>
      <c r="R572" s="22">
        <v>1</v>
      </c>
      <c r="S572" s="22">
        <v>1</v>
      </c>
      <c r="T572" s="16" t="s">
        <v>3263</v>
      </c>
      <c r="U572" s="16" t="s">
        <v>3565</v>
      </c>
      <c r="V572" s="16" t="s">
        <v>50</v>
      </c>
      <c r="W572" s="4"/>
      <c r="X572" s="374"/>
      <c r="AA572" s="308" t="b">
        <f t="shared" si="8"/>
        <v>0</v>
      </c>
    </row>
    <row r="573" s="352" customFormat="1" ht="24" hidden="1" spans="1:27">
      <c r="A573" s="4">
        <v>571</v>
      </c>
      <c r="B573" s="4" t="s">
        <v>34</v>
      </c>
      <c r="C573" s="5" t="s">
        <v>228</v>
      </c>
      <c r="D573" s="7" t="s">
        <v>3562</v>
      </c>
      <c r="E573" s="49" t="s">
        <v>2706</v>
      </c>
      <c r="F573" s="7" t="s">
        <v>2958</v>
      </c>
      <c r="G573" s="65">
        <v>45108</v>
      </c>
      <c r="H573" s="10" t="s">
        <v>165</v>
      </c>
      <c r="I573" s="4" t="s">
        <v>42</v>
      </c>
      <c r="J573" s="4" t="s">
        <v>43</v>
      </c>
      <c r="K573" s="58" t="s">
        <v>305</v>
      </c>
      <c r="L573" s="59" t="s">
        <v>307</v>
      </c>
      <c r="M573" s="5">
        <v>6</v>
      </c>
      <c r="N573" s="16" t="s">
        <v>3566</v>
      </c>
      <c r="O573" s="16" t="s">
        <v>3567</v>
      </c>
      <c r="P573" s="15">
        <v>6</v>
      </c>
      <c r="Q573" s="15">
        <v>6</v>
      </c>
      <c r="R573" s="22">
        <v>1</v>
      </c>
      <c r="S573" s="22">
        <v>1</v>
      </c>
      <c r="T573" s="16" t="s">
        <v>3263</v>
      </c>
      <c r="U573" s="16" t="s">
        <v>3568</v>
      </c>
      <c r="V573" s="16" t="s">
        <v>50</v>
      </c>
      <c r="W573" s="4"/>
      <c r="X573" s="374"/>
      <c r="AA573" s="308" t="b">
        <f t="shared" si="8"/>
        <v>0</v>
      </c>
    </row>
    <row r="574" s="352" customFormat="1" ht="24" hidden="1" spans="1:27">
      <c r="A574" s="4">
        <v>572</v>
      </c>
      <c r="B574" s="4" t="s">
        <v>34</v>
      </c>
      <c r="C574" s="5" t="s">
        <v>228</v>
      </c>
      <c r="D574" s="7" t="s">
        <v>3562</v>
      </c>
      <c r="E574" s="49" t="s">
        <v>2706</v>
      </c>
      <c r="F574" s="7" t="s">
        <v>2958</v>
      </c>
      <c r="G574" s="65">
        <v>45170</v>
      </c>
      <c r="H574" s="10" t="s">
        <v>54</v>
      </c>
      <c r="I574" s="4" t="s">
        <v>42</v>
      </c>
      <c r="J574" s="4" t="s">
        <v>43</v>
      </c>
      <c r="K574" s="58" t="s">
        <v>305</v>
      </c>
      <c r="L574" s="59" t="s">
        <v>307</v>
      </c>
      <c r="M574" s="5">
        <v>6</v>
      </c>
      <c r="N574" s="16" t="s">
        <v>3569</v>
      </c>
      <c r="O574" s="16" t="s">
        <v>3570</v>
      </c>
      <c r="P574" s="15">
        <v>6</v>
      </c>
      <c r="Q574" s="15">
        <v>6</v>
      </c>
      <c r="R574" s="22">
        <v>1</v>
      </c>
      <c r="S574" s="22">
        <v>1</v>
      </c>
      <c r="T574" s="16" t="s">
        <v>3263</v>
      </c>
      <c r="U574" s="16" t="s">
        <v>3571</v>
      </c>
      <c r="V574" s="16" t="s">
        <v>50</v>
      </c>
      <c r="W574" s="4"/>
      <c r="X574" s="373"/>
      <c r="AA574" s="308" t="b">
        <f t="shared" si="8"/>
        <v>0</v>
      </c>
    </row>
    <row r="575" s="352" customFormat="1" ht="24" hidden="1" spans="1:27">
      <c r="A575" s="4">
        <v>573</v>
      </c>
      <c r="B575" s="4" t="s">
        <v>34</v>
      </c>
      <c r="C575" s="5" t="s">
        <v>228</v>
      </c>
      <c r="D575" s="7" t="s">
        <v>3572</v>
      </c>
      <c r="E575" s="49" t="s">
        <v>2706</v>
      </c>
      <c r="F575" s="7" t="s">
        <v>2958</v>
      </c>
      <c r="G575" s="65">
        <v>45047</v>
      </c>
      <c r="H575" s="10" t="s">
        <v>304</v>
      </c>
      <c r="I575" s="4" t="s">
        <v>42</v>
      </c>
      <c r="J575" s="4" t="s">
        <v>43</v>
      </c>
      <c r="K575" s="58" t="s">
        <v>305</v>
      </c>
      <c r="L575" s="59" t="s">
        <v>307</v>
      </c>
      <c r="M575" s="5">
        <v>6</v>
      </c>
      <c r="N575" s="16" t="s">
        <v>3573</v>
      </c>
      <c r="O575" s="16" t="s">
        <v>3574</v>
      </c>
      <c r="P575" s="15">
        <v>6</v>
      </c>
      <c r="Q575" s="15">
        <v>6</v>
      </c>
      <c r="R575" s="22">
        <v>1</v>
      </c>
      <c r="S575" s="22">
        <v>1</v>
      </c>
      <c r="T575" s="16" t="s">
        <v>3263</v>
      </c>
      <c r="U575" s="16" t="s">
        <v>3575</v>
      </c>
      <c r="V575" s="16" t="s">
        <v>50</v>
      </c>
      <c r="W575" s="4"/>
      <c r="X575" s="374"/>
      <c r="Y575" s="375" t="s">
        <v>3346</v>
      </c>
      <c r="AA575" s="308" t="b">
        <f t="shared" si="8"/>
        <v>0</v>
      </c>
    </row>
    <row r="576" s="352" customFormat="1" ht="24" hidden="1" spans="1:27">
      <c r="A576" s="4">
        <v>574</v>
      </c>
      <c r="B576" s="4" t="s">
        <v>34</v>
      </c>
      <c r="C576" s="5" t="s">
        <v>228</v>
      </c>
      <c r="D576" s="7" t="s">
        <v>3572</v>
      </c>
      <c r="E576" s="49" t="s">
        <v>2706</v>
      </c>
      <c r="F576" s="7" t="s">
        <v>2958</v>
      </c>
      <c r="G576" s="65">
        <v>45108</v>
      </c>
      <c r="H576" s="10" t="s">
        <v>165</v>
      </c>
      <c r="I576" s="4" t="s">
        <v>42</v>
      </c>
      <c r="J576" s="4" t="s">
        <v>43</v>
      </c>
      <c r="K576" s="58" t="s">
        <v>305</v>
      </c>
      <c r="L576" s="59" t="s">
        <v>307</v>
      </c>
      <c r="M576" s="5">
        <v>6</v>
      </c>
      <c r="N576" s="16" t="s">
        <v>3576</v>
      </c>
      <c r="O576" s="16" t="s">
        <v>3577</v>
      </c>
      <c r="P576" s="15">
        <v>6</v>
      </c>
      <c r="Q576" s="15">
        <v>6</v>
      </c>
      <c r="R576" s="22">
        <v>1</v>
      </c>
      <c r="S576" s="22">
        <v>1</v>
      </c>
      <c r="T576" s="16" t="s">
        <v>3263</v>
      </c>
      <c r="U576" s="69" t="s">
        <v>3578</v>
      </c>
      <c r="V576" s="16" t="s">
        <v>50</v>
      </c>
      <c r="W576" s="4"/>
      <c r="X576" s="373"/>
      <c r="AA576" s="308" t="b">
        <f t="shared" si="8"/>
        <v>0</v>
      </c>
    </row>
    <row r="577" s="352" customFormat="1" ht="24" hidden="1" spans="1:27">
      <c r="A577" s="4">
        <v>575</v>
      </c>
      <c r="B577" s="4" t="s">
        <v>34</v>
      </c>
      <c r="C577" s="5" t="s">
        <v>228</v>
      </c>
      <c r="D577" s="7" t="s">
        <v>3572</v>
      </c>
      <c r="E577" s="49" t="s">
        <v>2706</v>
      </c>
      <c r="F577" s="7" t="s">
        <v>2958</v>
      </c>
      <c r="G577" s="65">
        <v>45170</v>
      </c>
      <c r="H577" s="10" t="s">
        <v>54</v>
      </c>
      <c r="I577" s="4" t="s">
        <v>42</v>
      </c>
      <c r="J577" s="4" t="s">
        <v>43</v>
      </c>
      <c r="K577" s="58" t="s">
        <v>305</v>
      </c>
      <c r="L577" s="59" t="s">
        <v>307</v>
      </c>
      <c r="M577" s="5">
        <v>6</v>
      </c>
      <c r="N577" s="16" t="s">
        <v>3579</v>
      </c>
      <c r="O577" s="16" t="s">
        <v>3580</v>
      </c>
      <c r="P577" s="15">
        <v>6</v>
      </c>
      <c r="Q577" s="15">
        <v>6</v>
      </c>
      <c r="R577" s="22">
        <v>1</v>
      </c>
      <c r="S577" s="22">
        <v>1</v>
      </c>
      <c r="T577" s="16" t="s">
        <v>3263</v>
      </c>
      <c r="U577" s="16" t="s">
        <v>3581</v>
      </c>
      <c r="V577" s="16" t="s">
        <v>50</v>
      </c>
      <c r="W577" s="4"/>
      <c r="X577" s="374"/>
      <c r="AA577" s="308" t="b">
        <f t="shared" si="8"/>
        <v>0</v>
      </c>
    </row>
    <row r="578" s="352" customFormat="1" ht="24" hidden="1" spans="1:27">
      <c r="A578" s="4">
        <v>576</v>
      </c>
      <c r="B578" s="4" t="s">
        <v>34</v>
      </c>
      <c r="C578" s="56" t="s">
        <v>82</v>
      </c>
      <c r="D578" s="7" t="s">
        <v>163</v>
      </c>
      <c r="E578" s="49" t="s">
        <v>2858</v>
      </c>
      <c r="F578" s="7" t="s">
        <v>2958</v>
      </c>
      <c r="G578" s="57">
        <v>44927</v>
      </c>
      <c r="H578" s="9" t="s">
        <v>2959</v>
      </c>
      <c r="I578" s="27" t="s">
        <v>42</v>
      </c>
      <c r="J578" s="4" t="s">
        <v>43</v>
      </c>
      <c r="K578" s="58" t="s">
        <v>305</v>
      </c>
      <c r="L578" s="59" t="s">
        <v>307</v>
      </c>
      <c r="M578" s="26">
        <v>6</v>
      </c>
      <c r="N578" s="16" t="s">
        <v>3582</v>
      </c>
      <c r="O578" s="16" t="s">
        <v>3583</v>
      </c>
      <c r="P578" s="15">
        <v>6</v>
      </c>
      <c r="Q578" s="15">
        <v>6</v>
      </c>
      <c r="R578" s="22">
        <v>1</v>
      </c>
      <c r="S578" s="22">
        <v>1</v>
      </c>
      <c r="T578" s="16" t="s">
        <v>3263</v>
      </c>
      <c r="U578" s="16" t="s">
        <v>3584</v>
      </c>
      <c r="V578" s="16" t="s">
        <v>50</v>
      </c>
      <c r="W578" s="4" t="s">
        <v>1454</v>
      </c>
      <c r="X578" s="232"/>
      <c r="Y578" s="24" t="s">
        <v>3021</v>
      </c>
      <c r="AA578" s="308" t="b">
        <f t="shared" si="8"/>
        <v>0</v>
      </c>
    </row>
    <row r="579" s="352" customFormat="1" ht="24" hidden="1" spans="1:27">
      <c r="A579" s="4">
        <v>577</v>
      </c>
      <c r="B579" s="4" t="s">
        <v>34</v>
      </c>
      <c r="C579" s="27" t="s">
        <v>82</v>
      </c>
      <c r="D579" s="7" t="s">
        <v>163</v>
      </c>
      <c r="E579" s="49" t="s">
        <v>2858</v>
      </c>
      <c r="F579" s="7" t="s">
        <v>2958</v>
      </c>
      <c r="G579" s="65">
        <v>45047</v>
      </c>
      <c r="H579" s="10" t="s">
        <v>304</v>
      </c>
      <c r="I579" s="27" t="s">
        <v>42</v>
      </c>
      <c r="J579" s="4" t="s">
        <v>43</v>
      </c>
      <c r="K579" s="58" t="s">
        <v>305</v>
      </c>
      <c r="L579" s="59" t="s">
        <v>307</v>
      </c>
      <c r="M579" s="26">
        <v>6</v>
      </c>
      <c r="N579" s="16" t="s">
        <v>3582</v>
      </c>
      <c r="O579" s="16" t="s">
        <v>3583</v>
      </c>
      <c r="P579" s="15">
        <v>6</v>
      </c>
      <c r="Q579" s="15">
        <v>6</v>
      </c>
      <c r="R579" s="22">
        <v>1</v>
      </c>
      <c r="S579" s="22">
        <v>1</v>
      </c>
      <c r="T579" s="16"/>
      <c r="U579" s="16" t="s">
        <v>3584</v>
      </c>
      <c r="V579" s="16" t="s">
        <v>50</v>
      </c>
      <c r="W579" s="4"/>
      <c r="X579" s="374"/>
      <c r="AA579" s="308" t="b">
        <f t="shared" ref="AA579:AA642" si="9">IF(H579="2023年01月","2023年01月31日",IF(H579="2023年02月","2023年02月28日",IF(H579="2023年3月","2023年3月31日",IF(H579="2023年4月","2023年4月30日",IF(H579="2023年5月","2023年5月31日",IF(H579="2023年6月","2023年6月30日",IF(H579="2023年7月","2023年7月31日",IF(H579="2023年8月","2023年8月31日",IF(H579="2023年9月","2023年9月30日",IF(H579="2023年10月","2023年10月31日",IF(H579="2023年11月","2023年11月30日",IF(H579="2023年12月","2023年12月31日"))))))))))))</f>
        <v>0</v>
      </c>
    </row>
    <row r="580" s="352" customFormat="1" ht="24" hidden="1" spans="1:27">
      <c r="A580" s="4">
        <v>578</v>
      </c>
      <c r="B580" s="4" t="s">
        <v>34</v>
      </c>
      <c r="C580" s="27" t="s">
        <v>82</v>
      </c>
      <c r="D580" s="7" t="s">
        <v>163</v>
      </c>
      <c r="E580" s="49" t="s">
        <v>2858</v>
      </c>
      <c r="F580" s="7" t="s">
        <v>2958</v>
      </c>
      <c r="G580" s="65">
        <v>45108</v>
      </c>
      <c r="H580" s="10" t="s">
        <v>165</v>
      </c>
      <c r="I580" s="27" t="s">
        <v>42</v>
      </c>
      <c r="J580" s="4" t="s">
        <v>43</v>
      </c>
      <c r="K580" s="58" t="s">
        <v>305</v>
      </c>
      <c r="L580" s="59" t="s">
        <v>307</v>
      </c>
      <c r="M580" s="26">
        <v>6</v>
      </c>
      <c r="N580" s="16" t="s">
        <v>3585</v>
      </c>
      <c r="O580" s="16" t="s">
        <v>3586</v>
      </c>
      <c r="P580" s="15">
        <v>6</v>
      </c>
      <c r="Q580" s="15">
        <v>6</v>
      </c>
      <c r="R580" s="22">
        <v>1</v>
      </c>
      <c r="S580" s="22">
        <v>1</v>
      </c>
      <c r="T580" s="16" t="s">
        <v>3319</v>
      </c>
      <c r="U580" s="16" t="s">
        <v>3587</v>
      </c>
      <c r="V580" s="16" t="s">
        <v>50</v>
      </c>
      <c r="W580" s="4"/>
      <c r="X580" s="373"/>
      <c r="AA580" s="308" t="b">
        <f t="shared" si="9"/>
        <v>0</v>
      </c>
    </row>
    <row r="581" s="352" customFormat="1" ht="24" hidden="1" spans="1:27">
      <c r="A581" s="4">
        <v>579</v>
      </c>
      <c r="B581" s="4" t="s">
        <v>34</v>
      </c>
      <c r="C581" s="27" t="s">
        <v>82</v>
      </c>
      <c r="D581" s="7" t="s">
        <v>179</v>
      </c>
      <c r="E581" s="49" t="s">
        <v>2858</v>
      </c>
      <c r="F581" s="7" t="s">
        <v>2958</v>
      </c>
      <c r="G581" s="57">
        <v>44927</v>
      </c>
      <c r="H581" s="9" t="s">
        <v>2959</v>
      </c>
      <c r="I581" s="27" t="s">
        <v>42</v>
      </c>
      <c r="J581" s="4" t="s">
        <v>43</v>
      </c>
      <c r="K581" s="58" t="s">
        <v>305</v>
      </c>
      <c r="L581" s="59" t="s">
        <v>307</v>
      </c>
      <c r="M581" s="26">
        <v>6</v>
      </c>
      <c r="N581" s="16" t="s">
        <v>3582</v>
      </c>
      <c r="O581" s="16" t="s">
        <v>3583</v>
      </c>
      <c r="P581" s="15">
        <v>6</v>
      </c>
      <c r="Q581" s="15">
        <v>6</v>
      </c>
      <c r="R581" s="22">
        <v>1</v>
      </c>
      <c r="S581" s="22">
        <v>1</v>
      </c>
      <c r="T581" s="16"/>
      <c r="U581" s="16" t="s">
        <v>3584</v>
      </c>
      <c r="V581" s="16" t="s">
        <v>50</v>
      </c>
      <c r="W581" s="4" t="s">
        <v>1454</v>
      </c>
      <c r="X581" s="232"/>
      <c r="Y581" s="24" t="s">
        <v>3021</v>
      </c>
      <c r="AA581" s="308" t="b">
        <f t="shared" si="9"/>
        <v>0</v>
      </c>
    </row>
    <row r="582" s="352" customFormat="1" ht="24" hidden="1" spans="1:27">
      <c r="A582" s="4">
        <v>580</v>
      </c>
      <c r="B582" s="4" t="s">
        <v>34</v>
      </c>
      <c r="C582" s="49" t="s">
        <v>82</v>
      </c>
      <c r="D582" s="7" t="s">
        <v>179</v>
      </c>
      <c r="E582" s="49" t="s">
        <v>2858</v>
      </c>
      <c r="F582" s="7" t="s">
        <v>2958</v>
      </c>
      <c r="G582" s="65">
        <v>45047</v>
      </c>
      <c r="H582" s="10" t="s">
        <v>304</v>
      </c>
      <c r="I582" s="27" t="s">
        <v>42</v>
      </c>
      <c r="J582" s="4" t="s">
        <v>43</v>
      </c>
      <c r="K582" s="58" t="s">
        <v>305</v>
      </c>
      <c r="L582" s="59" t="s">
        <v>307</v>
      </c>
      <c r="M582" s="26">
        <v>6</v>
      </c>
      <c r="N582" s="16" t="s">
        <v>3582</v>
      </c>
      <c r="O582" s="16" t="s">
        <v>3583</v>
      </c>
      <c r="P582" s="15">
        <v>6</v>
      </c>
      <c r="Q582" s="15">
        <v>6</v>
      </c>
      <c r="R582" s="22">
        <v>1</v>
      </c>
      <c r="S582" s="22">
        <v>1</v>
      </c>
      <c r="T582" s="16"/>
      <c r="U582" s="16" t="s">
        <v>3584</v>
      </c>
      <c r="V582" s="16" t="s">
        <v>50</v>
      </c>
      <c r="W582" s="4"/>
      <c r="X582" s="374"/>
      <c r="AA582" s="308" t="b">
        <f t="shared" si="9"/>
        <v>0</v>
      </c>
    </row>
    <row r="583" s="352" customFormat="1" ht="24" hidden="1" spans="1:27">
      <c r="A583" s="4">
        <v>581</v>
      </c>
      <c r="B583" s="4" t="s">
        <v>34</v>
      </c>
      <c r="C583" s="49" t="s">
        <v>82</v>
      </c>
      <c r="D583" s="7" t="s">
        <v>179</v>
      </c>
      <c r="E583" s="49" t="s">
        <v>2858</v>
      </c>
      <c r="F583" s="7" t="s">
        <v>2958</v>
      </c>
      <c r="G583" s="65">
        <v>45108</v>
      </c>
      <c r="H583" s="10" t="s">
        <v>165</v>
      </c>
      <c r="I583" s="27" t="s">
        <v>42</v>
      </c>
      <c r="J583" s="4" t="s">
        <v>43</v>
      </c>
      <c r="K583" s="58" t="s">
        <v>305</v>
      </c>
      <c r="L583" s="59" t="s">
        <v>307</v>
      </c>
      <c r="M583" s="26">
        <v>6</v>
      </c>
      <c r="N583" s="16" t="s">
        <v>3585</v>
      </c>
      <c r="O583" s="16" t="s">
        <v>3586</v>
      </c>
      <c r="P583" s="15">
        <v>6</v>
      </c>
      <c r="Q583" s="15">
        <v>6</v>
      </c>
      <c r="R583" s="22">
        <v>1</v>
      </c>
      <c r="S583" s="22">
        <v>1</v>
      </c>
      <c r="T583" s="16" t="s">
        <v>3319</v>
      </c>
      <c r="U583" s="16" t="s">
        <v>3587</v>
      </c>
      <c r="V583" s="16" t="s">
        <v>50</v>
      </c>
      <c r="W583" s="4"/>
      <c r="X583" s="374"/>
      <c r="AA583" s="308" t="b">
        <f t="shared" si="9"/>
        <v>0</v>
      </c>
    </row>
    <row r="584" s="352" customFormat="1" ht="12.75" hidden="1" spans="1:27">
      <c r="A584" s="4">
        <v>582</v>
      </c>
      <c r="B584" s="4" t="s">
        <v>34</v>
      </c>
      <c r="C584" s="5" t="s">
        <v>228</v>
      </c>
      <c r="D584" s="11" t="s">
        <v>3588</v>
      </c>
      <c r="E584" s="7" t="s">
        <v>258</v>
      </c>
      <c r="F584" s="7" t="s">
        <v>2958</v>
      </c>
      <c r="G584" s="57">
        <v>44927</v>
      </c>
      <c r="H584" s="9" t="s">
        <v>2959</v>
      </c>
      <c r="I584" s="4" t="s">
        <v>42</v>
      </c>
      <c r="J584" s="4" t="s">
        <v>43</v>
      </c>
      <c r="K584" s="58" t="s">
        <v>305</v>
      </c>
      <c r="L584" s="59" t="s">
        <v>307</v>
      </c>
      <c r="M584" s="5">
        <v>6</v>
      </c>
      <c r="N584" s="16" t="s">
        <v>3589</v>
      </c>
      <c r="O584" s="16" t="s">
        <v>3590</v>
      </c>
      <c r="P584" s="15">
        <v>6</v>
      </c>
      <c r="Q584" s="15">
        <v>6</v>
      </c>
      <c r="R584" s="22">
        <v>1</v>
      </c>
      <c r="S584" s="22">
        <v>1</v>
      </c>
      <c r="T584" s="16"/>
      <c r="U584" s="16" t="s">
        <v>3591</v>
      </c>
      <c r="V584" s="16" t="s">
        <v>50</v>
      </c>
      <c r="W584" s="4" t="s">
        <v>1454</v>
      </c>
      <c r="X584" s="232"/>
      <c r="Y584" s="24" t="s">
        <v>3021</v>
      </c>
      <c r="AA584" s="308" t="b">
        <f t="shared" si="9"/>
        <v>0</v>
      </c>
    </row>
    <row r="585" s="352" customFormat="1" ht="12.75" hidden="1" spans="1:27">
      <c r="A585" s="4">
        <v>583</v>
      </c>
      <c r="B585" s="4" t="s">
        <v>34</v>
      </c>
      <c r="C585" s="5" t="s">
        <v>228</v>
      </c>
      <c r="D585" s="11" t="s">
        <v>3588</v>
      </c>
      <c r="E585" s="7" t="s">
        <v>258</v>
      </c>
      <c r="F585" s="7" t="s">
        <v>2958</v>
      </c>
      <c r="G585" s="8">
        <v>44986</v>
      </c>
      <c r="H585" s="10" t="s">
        <v>41</v>
      </c>
      <c r="I585" s="4" t="s">
        <v>42</v>
      </c>
      <c r="J585" s="4" t="s">
        <v>43</v>
      </c>
      <c r="K585" s="58" t="s">
        <v>305</v>
      </c>
      <c r="L585" s="59" t="s">
        <v>307</v>
      </c>
      <c r="M585" s="5">
        <v>6</v>
      </c>
      <c r="N585" s="16" t="s">
        <v>3592</v>
      </c>
      <c r="O585" s="16" t="s">
        <v>3593</v>
      </c>
      <c r="P585" s="15">
        <v>6</v>
      </c>
      <c r="Q585" s="15">
        <v>6</v>
      </c>
      <c r="R585" s="22">
        <v>1</v>
      </c>
      <c r="S585" s="22">
        <v>1</v>
      </c>
      <c r="T585" s="18"/>
      <c r="U585" s="16" t="s">
        <v>3594</v>
      </c>
      <c r="V585" s="16" t="s">
        <v>50</v>
      </c>
      <c r="W585" s="4" t="s">
        <v>1454</v>
      </c>
      <c r="X585" s="232" t="s">
        <v>2966</v>
      </c>
      <c r="AA585" s="308" t="b">
        <f t="shared" si="9"/>
        <v>0</v>
      </c>
    </row>
    <row r="586" s="352" customFormat="1" ht="12.75" hidden="1" spans="1:27">
      <c r="A586" s="4">
        <v>584</v>
      </c>
      <c r="B586" s="4" t="s">
        <v>34</v>
      </c>
      <c r="C586" s="5" t="s">
        <v>228</v>
      </c>
      <c r="D586" s="11" t="s">
        <v>3588</v>
      </c>
      <c r="E586" s="7" t="s">
        <v>258</v>
      </c>
      <c r="F586" s="7" t="s">
        <v>2958</v>
      </c>
      <c r="G586" s="8">
        <v>45047</v>
      </c>
      <c r="H586" s="10" t="s">
        <v>304</v>
      </c>
      <c r="I586" s="4" t="s">
        <v>42</v>
      </c>
      <c r="J586" s="4" t="s">
        <v>43</v>
      </c>
      <c r="K586" s="58" t="s">
        <v>305</v>
      </c>
      <c r="L586" s="59" t="s">
        <v>307</v>
      </c>
      <c r="M586" s="5">
        <v>6</v>
      </c>
      <c r="N586" s="16" t="s">
        <v>3595</v>
      </c>
      <c r="O586" s="16" t="s">
        <v>3550</v>
      </c>
      <c r="P586" s="15">
        <v>6</v>
      </c>
      <c r="Q586" s="15">
        <v>6</v>
      </c>
      <c r="R586" s="22">
        <v>1</v>
      </c>
      <c r="S586" s="22">
        <v>1</v>
      </c>
      <c r="T586" s="16"/>
      <c r="U586" s="16" t="s">
        <v>3596</v>
      </c>
      <c r="V586" s="16" t="s">
        <v>50</v>
      </c>
      <c r="W586" s="4"/>
      <c r="X586" s="373"/>
      <c r="Y586" s="375" t="s">
        <v>3346</v>
      </c>
      <c r="AA586" s="308" t="b">
        <f t="shared" si="9"/>
        <v>0</v>
      </c>
    </row>
    <row r="587" s="352" customFormat="1" ht="12.75" hidden="1" spans="1:27">
      <c r="A587" s="4">
        <v>585</v>
      </c>
      <c r="B587" s="4" t="s">
        <v>34</v>
      </c>
      <c r="C587" s="5" t="s">
        <v>228</v>
      </c>
      <c r="D587" s="11" t="s">
        <v>3588</v>
      </c>
      <c r="E587" s="7" t="s">
        <v>258</v>
      </c>
      <c r="F587" s="7" t="s">
        <v>2958</v>
      </c>
      <c r="G587" s="8">
        <v>45108</v>
      </c>
      <c r="H587" s="10" t="s">
        <v>165</v>
      </c>
      <c r="I587" s="4" t="s">
        <v>42</v>
      </c>
      <c r="J587" s="4" t="s">
        <v>43</v>
      </c>
      <c r="K587" s="58" t="s">
        <v>305</v>
      </c>
      <c r="L587" s="59" t="s">
        <v>307</v>
      </c>
      <c r="M587" s="5">
        <v>6</v>
      </c>
      <c r="N587" s="16" t="s">
        <v>3597</v>
      </c>
      <c r="O587" s="16" t="s">
        <v>3598</v>
      </c>
      <c r="P587" s="15">
        <v>6</v>
      </c>
      <c r="Q587" s="15">
        <v>6</v>
      </c>
      <c r="R587" s="22">
        <v>1</v>
      </c>
      <c r="S587" s="22">
        <v>1</v>
      </c>
      <c r="T587" s="16"/>
      <c r="U587" s="16" t="s">
        <v>3599</v>
      </c>
      <c r="V587" s="16" t="s">
        <v>50</v>
      </c>
      <c r="W587" s="4"/>
      <c r="X587" s="374"/>
      <c r="AA587" s="308" t="b">
        <f t="shared" si="9"/>
        <v>0</v>
      </c>
    </row>
    <row r="588" s="352" customFormat="1" ht="12.75" hidden="1" spans="1:27">
      <c r="A588" s="4">
        <v>586</v>
      </c>
      <c r="B588" s="4" t="s">
        <v>34</v>
      </c>
      <c r="C588" s="5" t="s">
        <v>228</v>
      </c>
      <c r="D588" s="11" t="s">
        <v>3588</v>
      </c>
      <c r="E588" s="7" t="s">
        <v>258</v>
      </c>
      <c r="F588" s="7" t="s">
        <v>2958</v>
      </c>
      <c r="G588" s="8">
        <v>45170</v>
      </c>
      <c r="H588" s="10" t="s">
        <v>54</v>
      </c>
      <c r="I588" s="4" t="s">
        <v>42</v>
      </c>
      <c r="J588" s="4" t="s">
        <v>43</v>
      </c>
      <c r="K588" s="58" t="s">
        <v>305</v>
      </c>
      <c r="L588" s="59" t="s">
        <v>307</v>
      </c>
      <c r="M588" s="5">
        <v>6</v>
      </c>
      <c r="N588" s="16" t="s">
        <v>3600</v>
      </c>
      <c r="O588" s="16" t="s">
        <v>3601</v>
      </c>
      <c r="P588" s="15">
        <v>6</v>
      </c>
      <c r="Q588" s="15">
        <v>6</v>
      </c>
      <c r="R588" s="22">
        <v>1</v>
      </c>
      <c r="S588" s="22">
        <v>1</v>
      </c>
      <c r="T588" s="16"/>
      <c r="U588" s="16" t="s">
        <v>3602</v>
      </c>
      <c r="V588" s="16" t="s">
        <v>50</v>
      </c>
      <c r="W588" s="4"/>
      <c r="X588" s="374"/>
      <c r="AA588" s="308" t="b">
        <f t="shared" si="9"/>
        <v>0</v>
      </c>
    </row>
    <row r="589" s="352" customFormat="1" ht="12.75" spans="1:27">
      <c r="A589" s="4">
        <v>587</v>
      </c>
      <c r="B589" s="4" t="s">
        <v>34</v>
      </c>
      <c r="C589" s="5" t="s">
        <v>228</v>
      </c>
      <c r="D589" s="11" t="s">
        <v>3588</v>
      </c>
      <c r="E589" s="7" t="s">
        <v>258</v>
      </c>
      <c r="F589" s="7" t="s">
        <v>2958</v>
      </c>
      <c r="G589" s="8">
        <v>45231</v>
      </c>
      <c r="H589" s="10" t="s">
        <v>632</v>
      </c>
      <c r="I589" s="4" t="s">
        <v>42</v>
      </c>
      <c r="J589" s="4" t="s">
        <v>43</v>
      </c>
      <c r="K589" s="58" t="s">
        <v>305</v>
      </c>
      <c r="L589" s="59" t="s">
        <v>307</v>
      </c>
      <c r="M589" s="5">
        <v>6</v>
      </c>
      <c r="N589" s="16" t="s">
        <v>3603</v>
      </c>
      <c r="O589" s="16" t="s">
        <v>3604</v>
      </c>
      <c r="P589" s="15">
        <v>6</v>
      </c>
      <c r="Q589" s="15">
        <v>6</v>
      </c>
      <c r="R589" s="22">
        <v>1</v>
      </c>
      <c r="S589" s="22">
        <v>1</v>
      </c>
      <c r="T589" s="16"/>
      <c r="U589" s="16" t="s">
        <v>3602</v>
      </c>
      <c r="V589" s="16" t="s">
        <v>50</v>
      </c>
      <c r="W589" s="4"/>
      <c r="X589" s="374"/>
      <c r="AA589" s="308" t="b">
        <f t="shared" si="9"/>
        <v>0</v>
      </c>
    </row>
    <row r="590" s="352" customFormat="1" ht="12.75" hidden="1" spans="1:27">
      <c r="A590" s="4">
        <v>588</v>
      </c>
      <c r="B590" s="4" t="s">
        <v>34</v>
      </c>
      <c r="C590" s="5" t="s">
        <v>228</v>
      </c>
      <c r="D590" s="11" t="s">
        <v>3605</v>
      </c>
      <c r="E590" s="7" t="s">
        <v>258</v>
      </c>
      <c r="F590" s="7" t="s">
        <v>2958</v>
      </c>
      <c r="G590" s="57">
        <v>44927</v>
      </c>
      <c r="H590" s="9" t="s">
        <v>2959</v>
      </c>
      <c r="I590" s="4" t="s">
        <v>42</v>
      </c>
      <c r="J590" s="4" t="s">
        <v>43</v>
      </c>
      <c r="K590" s="58" t="s">
        <v>305</v>
      </c>
      <c r="L590" s="59" t="s">
        <v>307</v>
      </c>
      <c r="M590" s="5">
        <v>3</v>
      </c>
      <c r="N590" s="16" t="s">
        <v>3589</v>
      </c>
      <c r="O590" s="16" t="s">
        <v>3590</v>
      </c>
      <c r="P590" s="15">
        <v>3</v>
      </c>
      <c r="Q590" s="15">
        <v>3</v>
      </c>
      <c r="R590" s="22">
        <v>1</v>
      </c>
      <c r="S590" s="22">
        <v>1</v>
      </c>
      <c r="T590" s="16"/>
      <c r="U590" s="16" t="s">
        <v>3591</v>
      </c>
      <c r="V590" s="16" t="s">
        <v>50</v>
      </c>
      <c r="W590" s="4" t="s">
        <v>1454</v>
      </c>
      <c r="X590" s="232"/>
      <c r="Y590" s="24" t="s">
        <v>3021</v>
      </c>
      <c r="AA590" s="308" t="b">
        <f t="shared" si="9"/>
        <v>0</v>
      </c>
    </row>
    <row r="591" s="352" customFormat="1" ht="12.75" hidden="1" spans="1:27">
      <c r="A591" s="4">
        <v>589</v>
      </c>
      <c r="B591" s="4" t="s">
        <v>34</v>
      </c>
      <c r="C591" s="5" t="s">
        <v>228</v>
      </c>
      <c r="D591" s="11" t="s">
        <v>3605</v>
      </c>
      <c r="E591" s="7" t="s">
        <v>258</v>
      </c>
      <c r="F591" s="7" t="s">
        <v>2958</v>
      </c>
      <c r="G591" s="8">
        <v>44986</v>
      </c>
      <c r="H591" s="10" t="s">
        <v>41</v>
      </c>
      <c r="I591" s="4" t="s">
        <v>42</v>
      </c>
      <c r="J591" s="4" t="s">
        <v>43</v>
      </c>
      <c r="K591" s="58" t="s">
        <v>305</v>
      </c>
      <c r="L591" s="59" t="s">
        <v>307</v>
      </c>
      <c r="M591" s="5">
        <v>3</v>
      </c>
      <c r="N591" s="16" t="s">
        <v>3592</v>
      </c>
      <c r="O591" s="16" t="s">
        <v>3593</v>
      </c>
      <c r="P591" s="15">
        <v>3</v>
      </c>
      <c r="Q591" s="15">
        <v>3</v>
      </c>
      <c r="R591" s="22">
        <v>1</v>
      </c>
      <c r="S591" s="22">
        <v>1</v>
      </c>
      <c r="T591" s="18"/>
      <c r="U591" s="16" t="s">
        <v>3594</v>
      </c>
      <c r="V591" s="16" t="s">
        <v>50</v>
      </c>
      <c r="W591" s="4" t="s">
        <v>1454</v>
      </c>
      <c r="X591" s="232" t="s">
        <v>2966</v>
      </c>
      <c r="AA591" s="308" t="b">
        <f t="shared" si="9"/>
        <v>0</v>
      </c>
    </row>
    <row r="592" s="352" customFormat="1" ht="12.75" hidden="1" spans="1:27">
      <c r="A592" s="4">
        <v>590</v>
      </c>
      <c r="B592" s="4" t="s">
        <v>34</v>
      </c>
      <c r="C592" s="5" t="s">
        <v>228</v>
      </c>
      <c r="D592" s="11" t="s">
        <v>3605</v>
      </c>
      <c r="E592" s="7" t="s">
        <v>258</v>
      </c>
      <c r="F592" s="7" t="s">
        <v>2958</v>
      </c>
      <c r="G592" s="8">
        <v>45047</v>
      </c>
      <c r="H592" s="10" t="s">
        <v>304</v>
      </c>
      <c r="I592" s="4" t="s">
        <v>42</v>
      </c>
      <c r="J592" s="4" t="s">
        <v>43</v>
      </c>
      <c r="K592" s="58" t="s">
        <v>305</v>
      </c>
      <c r="L592" s="59" t="s">
        <v>307</v>
      </c>
      <c r="M592" s="5">
        <v>3</v>
      </c>
      <c r="N592" s="16" t="s">
        <v>3595</v>
      </c>
      <c r="O592" s="16" t="s">
        <v>3550</v>
      </c>
      <c r="P592" s="15">
        <v>3</v>
      </c>
      <c r="Q592" s="15">
        <v>3</v>
      </c>
      <c r="R592" s="22">
        <v>1</v>
      </c>
      <c r="S592" s="22">
        <v>1</v>
      </c>
      <c r="T592" s="16"/>
      <c r="U592" s="16" t="s">
        <v>3596</v>
      </c>
      <c r="V592" s="16" t="s">
        <v>50</v>
      </c>
      <c r="W592" s="4"/>
      <c r="X592" s="373"/>
      <c r="Y592" s="375" t="s">
        <v>3346</v>
      </c>
      <c r="AA592" s="308" t="b">
        <f t="shared" si="9"/>
        <v>0</v>
      </c>
    </row>
    <row r="593" s="352" customFormat="1" ht="12.75" hidden="1" spans="1:27">
      <c r="A593" s="4">
        <v>591</v>
      </c>
      <c r="B593" s="4" t="s">
        <v>34</v>
      </c>
      <c r="C593" s="5" t="s">
        <v>228</v>
      </c>
      <c r="D593" s="11" t="s">
        <v>3605</v>
      </c>
      <c r="E593" s="7" t="s">
        <v>258</v>
      </c>
      <c r="F593" s="7" t="s">
        <v>2958</v>
      </c>
      <c r="G593" s="8">
        <v>45108</v>
      </c>
      <c r="H593" s="10" t="s">
        <v>165</v>
      </c>
      <c r="I593" s="4" t="s">
        <v>42</v>
      </c>
      <c r="J593" s="4" t="s">
        <v>43</v>
      </c>
      <c r="K593" s="58" t="s">
        <v>305</v>
      </c>
      <c r="L593" s="59" t="s">
        <v>307</v>
      </c>
      <c r="M593" s="5">
        <v>3</v>
      </c>
      <c r="N593" s="16" t="s">
        <v>3597</v>
      </c>
      <c r="O593" s="16" t="s">
        <v>3598</v>
      </c>
      <c r="P593" s="15">
        <v>3</v>
      </c>
      <c r="Q593" s="15">
        <v>3</v>
      </c>
      <c r="R593" s="22">
        <v>1</v>
      </c>
      <c r="S593" s="22">
        <v>1</v>
      </c>
      <c r="T593" s="16"/>
      <c r="U593" s="16" t="s">
        <v>3599</v>
      </c>
      <c r="V593" s="16" t="s">
        <v>50</v>
      </c>
      <c r="W593" s="4"/>
      <c r="X593" s="374"/>
      <c r="AA593" s="308" t="b">
        <f t="shared" si="9"/>
        <v>0</v>
      </c>
    </row>
    <row r="594" s="352" customFormat="1" ht="12.75" hidden="1" spans="1:27">
      <c r="A594" s="4">
        <v>592</v>
      </c>
      <c r="B594" s="4" t="s">
        <v>34</v>
      </c>
      <c r="C594" s="5" t="s">
        <v>228</v>
      </c>
      <c r="D594" s="11" t="s">
        <v>3605</v>
      </c>
      <c r="E594" s="7" t="s">
        <v>258</v>
      </c>
      <c r="F594" s="7" t="s">
        <v>2958</v>
      </c>
      <c r="G594" s="8">
        <v>45170</v>
      </c>
      <c r="H594" s="10" t="s">
        <v>54</v>
      </c>
      <c r="I594" s="4" t="s">
        <v>42</v>
      </c>
      <c r="J594" s="4" t="s">
        <v>43</v>
      </c>
      <c r="K594" s="58" t="s">
        <v>305</v>
      </c>
      <c r="L594" s="59" t="s">
        <v>307</v>
      </c>
      <c r="M594" s="5">
        <v>3</v>
      </c>
      <c r="N594" s="16" t="s">
        <v>3600</v>
      </c>
      <c r="O594" s="16" t="s">
        <v>3601</v>
      </c>
      <c r="P594" s="15">
        <v>3</v>
      </c>
      <c r="Q594" s="15">
        <v>3</v>
      </c>
      <c r="R594" s="22">
        <v>1</v>
      </c>
      <c r="S594" s="22">
        <v>1</v>
      </c>
      <c r="T594" s="16"/>
      <c r="U594" s="16" t="s">
        <v>3602</v>
      </c>
      <c r="V594" s="16" t="s">
        <v>50</v>
      </c>
      <c r="W594" s="4"/>
      <c r="X594" s="374"/>
      <c r="AA594" s="308" t="b">
        <f t="shared" si="9"/>
        <v>0</v>
      </c>
    </row>
    <row r="595" s="352" customFormat="1" ht="12.75" spans="1:27">
      <c r="A595" s="4">
        <v>593</v>
      </c>
      <c r="B595" s="4" t="s">
        <v>34</v>
      </c>
      <c r="C595" s="5" t="s">
        <v>228</v>
      </c>
      <c r="D595" s="11" t="s">
        <v>3605</v>
      </c>
      <c r="E595" s="7" t="s">
        <v>258</v>
      </c>
      <c r="F595" s="7" t="s">
        <v>2958</v>
      </c>
      <c r="G595" s="8">
        <v>45231</v>
      </c>
      <c r="H595" s="10" t="s">
        <v>632</v>
      </c>
      <c r="I595" s="4" t="s">
        <v>42</v>
      </c>
      <c r="J595" s="4" t="s">
        <v>43</v>
      </c>
      <c r="K595" s="58" t="s">
        <v>305</v>
      </c>
      <c r="L595" s="59" t="s">
        <v>307</v>
      </c>
      <c r="M595" s="5">
        <v>3</v>
      </c>
      <c r="N595" s="16" t="s">
        <v>3603</v>
      </c>
      <c r="O595" s="16" t="s">
        <v>3604</v>
      </c>
      <c r="P595" s="15">
        <v>3</v>
      </c>
      <c r="Q595" s="15">
        <v>3</v>
      </c>
      <c r="R595" s="22">
        <v>1</v>
      </c>
      <c r="S595" s="22">
        <v>1</v>
      </c>
      <c r="T595" s="16"/>
      <c r="U595" s="16" t="s">
        <v>3602</v>
      </c>
      <c r="V595" s="16" t="s">
        <v>50</v>
      </c>
      <c r="W595" s="4"/>
      <c r="X595" s="374"/>
      <c r="AA595" s="308" t="b">
        <f t="shared" si="9"/>
        <v>0</v>
      </c>
    </row>
    <row r="596" s="352" customFormat="1" ht="12.75" hidden="1" spans="1:27">
      <c r="A596" s="4">
        <v>594</v>
      </c>
      <c r="B596" s="4" t="s">
        <v>34</v>
      </c>
      <c r="C596" s="5" t="s">
        <v>228</v>
      </c>
      <c r="D596" s="11" t="s">
        <v>2723</v>
      </c>
      <c r="E596" s="7" t="s">
        <v>258</v>
      </c>
      <c r="F596" s="7" t="s">
        <v>2958</v>
      </c>
      <c r="G596" s="57">
        <v>44927</v>
      </c>
      <c r="H596" s="9" t="s">
        <v>2959</v>
      </c>
      <c r="I596" s="4" t="s">
        <v>42</v>
      </c>
      <c r="J596" s="4" t="s">
        <v>43</v>
      </c>
      <c r="K596" s="58" t="s">
        <v>305</v>
      </c>
      <c r="L596" s="59" t="s">
        <v>307</v>
      </c>
      <c r="M596" s="5">
        <v>9</v>
      </c>
      <c r="N596" s="16" t="s">
        <v>3589</v>
      </c>
      <c r="O596" s="16" t="s">
        <v>3590</v>
      </c>
      <c r="P596" s="15">
        <v>9</v>
      </c>
      <c r="Q596" s="15">
        <v>9</v>
      </c>
      <c r="R596" s="22">
        <v>1</v>
      </c>
      <c r="S596" s="22">
        <v>1</v>
      </c>
      <c r="T596" s="16"/>
      <c r="U596" s="16" t="s">
        <v>3591</v>
      </c>
      <c r="V596" s="16" t="s">
        <v>50</v>
      </c>
      <c r="W596" s="4" t="s">
        <v>1454</v>
      </c>
      <c r="X596" s="232"/>
      <c r="Y596" s="24" t="s">
        <v>3021</v>
      </c>
      <c r="AA596" s="308" t="b">
        <f t="shared" si="9"/>
        <v>0</v>
      </c>
    </row>
    <row r="597" s="352" customFormat="1" ht="12.75" hidden="1" spans="1:27">
      <c r="A597" s="4">
        <v>595</v>
      </c>
      <c r="B597" s="4" t="s">
        <v>34</v>
      </c>
      <c r="C597" s="5" t="s">
        <v>228</v>
      </c>
      <c r="D597" s="11" t="s">
        <v>2723</v>
      </c>
      <c r="E597" s="7" t="s">
        <v>258</v>
      </c>
      <c r="F597" s="7" t="s">
        <v>2958</v>
      </c>
      <c r="G597" s="8">
        <v>44986</v>
      </c>
      <c r="H597" s="10" t="s">
        <v>41</v>
      </c>
      <c r="I597" s="4" t="s">
        <v>42</v>
      </c>
      <c r="J597" s="4" t="s">
        <v>43</v>
      </c>
      <c r="K597" s="58" t="s">
        <v>305</v>
      </c>
      <c r="L597" s="59" t="s">
        <v>307</v>
      </c>
      <c r="M597" s="5">
        <v>9</v>
      </c>
      <c r="N597" s="16" t="s">
        <v>3547</v>
      </c>
      <c r="O597" s="16" t="s">
        <v>3548</v>
      </c>
      <c r="P597" s="15">
        <v>9</v>
      </c>
      <c r="Q597" s="15">
        <v>9</v>
      </c>
      <c r="R597" s="22">
        <v>1</v>
      </c>
      <c r="S597" s="22">
        <v>1</v>
      </c>
      <c r="T597" s="18"/>
      <c r="U597" s="16" t="s">
        <v>3549</v>
      </c>
      <c r="V597" s="16" t="s">
        <v>50</v>
      </c>
      <c r="W597" s="4" t="s">
        <v>1454</v>
      </c>
      <c r="X597" s="232" t="s">
        <v>2966</v>
      </c>
      <c r="AA597" s="308" t="b">
        <f t="shared" si="9"/>
        <v>0</v>
      </c>
    </row>
    <row r="598" s="352" customFormat="1" ht="12.75" hidden="1" spans="1:27">
      <c r="A598" s="4">
        <v>596</v>
      </c>
      <c r="B598" s="4" t="s">
        <v>34</v>
      </c>
      <c r="C598" s="5" t="s">
        <v>228</v>
      </c>
      <c r="D598" s="11" t="s">
        <v>2723</v>
      </c>
      <c r="E598" s="7" t="s">
        <v>258</v>
      </c>
      <c r="F598" s="7" t="s">
        <v>2958</v>
      </c>
      <c r="G598" s="8">
        <v>45047</v>
      </c>
      <c r="H598" s="10" t="s">
        <v>304</v>
      </c>
      <c r="I598" s="4" t="s">
        <v>42</v>
      </c>
      <c r="J598" s="4" t="s">
        <v>43</v>
      </c>
      <c r="K598" s="58" t="s">
        <v>305</v>
      </c>
      <c r="L598" s="59" t="s">
        <v>307</v>
      </c>
      <c r="M598" s="5">
        <v>9</v>
      </c>
      <c r="N598" s="16" t="s">
        <v>3550</v>
      </c>
      <c r="O598" s="16" t="s">
        <v>3551</v>
      </c>
      <c r="P598" s="15">
        <v>9</v>
      </c>
      <c r="Q598" s="15">
        <v>9</v>
      </c>
      <c r="R598" s="22">
        <v>1</v>
      </c>
      <c r="S598" s="22">
        <v>1</v>
      </c>
      <c r="T598" s="16"/>
      <c r="U598" s="16" t="s">
        <v>3552</v>
      </c>
      <c r="V598" s="16" t="s">
        <v>50</v>
      </c>
      <c r="W598" s="4"/>
      <c r="X598" s="374"/>
      <c r="Y598" s="375" t="s">
        <v>3346</v>
      </c>
      <c r="AA598" s="308" t="b">
        <f t="shared" si="9"/>
        <v>0</v>
      </c>
    </row>
    <row r="599" s="352" customFormat="1" ht="12.75" hidden="1" spans="1:27">
      <c r="A599" s="4">
        <v>597</v>
      </c>
      <c r="B599" s="4" t="s">
        <v>34</v>
      </c>
      <c r="C599" s="5" t="s">
        <v>228</v>
      </c>
      <c r="D599" s="11" t="s">
        <v>2723</v>
      </c>
      <c r="E599" s="7" t="s">
        <v>258</v>
      </c>
      <c r="F599" s="7" t="s">
        <v>2958</v>
      </c>
      <c r="G599" s="8">
        <v>45108</v>
      </c>
      <c r="H599" s="10" t="s">
        <v>165</v>
      </c>
      <c r="I599" s="4" t="s">
        <v>42</v>
      </c>
      <c r="J599" s="4" t="s">
        <v>43</v>
      </c>
      <c r="K599" s="58" t="s">
        <v>305</v>
      </c>
      <c r="L599" s="59" t="s">
        <v>307</v>
      </c>
      <c r="M599" s="5">
        <v>9</v>
      </c>
      <c r="N599" s="16" t="s">
        <v>3553</v>
      </c>
      <c r="O599" s="16" t="s">
        <v>3554</v>
      </c>
      <c r="P599" s="15">
        <v>9</v>
      </c>
      <c r="Q599" s="15">
        <v>9</v>
      </c>
      <c r="R599" s="22">
        <v>1</v>
      </c>
      <c r="S599" s="22">
        <v>1</v>
      </c>
      <c r="T599" s="16"/>
      <c r="U599" s="16" t="s">
        <v>3555</v>
      </c>
      <c r="V599" s="16" t="s">
        <v>50</v>
      </c>
      <c r="W599" s="4"/>
      <c r="X599" s="374"/>
      <c r="AA599" s="308" t="b">
        <f t="shared" si="9"/>
        <v>0</v>
      </c>
    </row>
    <row r="600" s="352" customFormat="1" ht="12.75" hidden="1" spans="1:27">
      <c r="A600" s="4">
        <v>598</v>
      </c>
      <c r="B600" s="4" t="s">
        <v>34</v>
      </c>
      <c r="C600" s="5" t="s">
        <v>228</v>
      </c>
      <c r="D600" s="11" t="s">
        <v>2723</v>
      </c>
      <c r="E600" s="7" t="s">
        <v>258</v>
      </c>
      <c r="F600" s="7" t="s">
        <v>2958</v>
      </c>
      <c r="G600" s="8">
        <v>45170</v>
      </c>
      <c r="H600" s="10" t="s">
        <v>54</v>
      </c>
      <c r="I600" s="4" t="s">
        <v>42</v>
      </c>
      <c r="J600" s="4" t="s">
        <v>43</v>
      </c>
      <c r="K600" s="58" t="s">
        <v>305</v>
      </c>
      <c r="L600" s="59" t="s">
        <v>307</v>
      </c>
      <c r="M600" s="5">
        <v>9</v>
      </c>
      <c r="N600" s="16" t="s">
        <v>3606</v>
      </c>
      <c r="O600" s="16" t="s">
        <v>3607</v>
      </c>
      <c r="P600" s="15">
        <v>9</v>
      </c>
      <c r="Q600" s="15">
        <v>9</v>
      </c>
      <c r="R600" s="22">
        <v>1</v>
      </c>
      <c r="S600" s="22">
        <v>1</v>
      </c>
      <c r="T600" s="16"/>
      <c r="U600" s="16" t="s">
        <v>3602</v>
      </c>
      <c r="V600" s="16" t="s">
        <v>50</v>
      </c>
      <c r="W600" s="4"/>
      <c r="X600" s="374"/>
      <c r="AA600" s="308" t="b">
        <f t="shared" si="9"/>
        <v>0</v>
      </c>
    </row>
    <row r="601" s="352" customFormat="1" ht="12.75" spans="1:27">
      <c r="A601" s="4">
        <v>599</v>
      </c>
      <c r="B601" s="4" t="s">
        <v>34</v>
      </c>
      <c r="C601" s="5" t="s">
        <v>228</v>
      </c>
      <c r="D601" s="11" t="s">
        <v>2723</v>
      </c>
      <c r="E601" s="7" t="s">
        <v>258</v>
      </c>
      <c r="F601" s="7" t="s">
        <v>2958</v>
      </c>
      <c r="G601" s="8">
        <v>45231</v>
      </c>
      <c r="H601" s="10" t="s">
        <v>632</v>
      </c>
      <c r="I601" s="4" t="s">
        <v>42</v>
      </c>
      <c r="J601" s="4" t="s">
        <v>43</v>
      </c>
      <c r="K601" s="58" t="s">
        <v>305</v>
      </c>
      <c r="L601" s="59" t="s">
        <v>307</v>
      </c>
      <c r="M601" s="5">
        <v>9</v>
      </c>
      <c r="N601" s="16" t="s">
        <v>3559</v>
      </c>
      <c r="O601" s="16" t="s">
        <v>3560</v>
      </c>
      <c r="P601" s="15">
        <v>9</v>
      </c>
      <c r="Q601" s="15">
        <v>9</v>
      </c>
      <c r="R601" s="22">
        <v>1</v>
      </c>
      <c r="S601" s="22">
        <v>1</v>
      </c>
      <c r="T601" s="16"/>
      <c r="U601" s="16" t="s">
        <v>3602</v>
      </c>
      <c r="V601" s="16" t="s">
        <v>50</v>
      </c>
      <c r="W601" s="4"/>
      <c r="X601" s="374"/>
      <c r="AA601" s="308" t="b">
        <f t="shared" si="9"/>
        <v>0</v>
      </c>
    </row>
    <row r="602" s="352" customFormat="1" ht="12.75" hidden="1" spans="1:27">
      <c r="A602" s="4">
        <v>600</v>
      </c>
      <c r="B602" s="4" t="s">
        <v>34</v>
      </c>
      <c r="C602" s="5" t="s">
        <v>228</v>
      </c>
      <c r="D602" s="11" t="s">
        <v>3608</v>
      </c>
      <c r="E602" s="7" t="s">
        <v>258</v>
      </c>
      <c r="F602" s="7" t="s">
        <v>2958</v>
      </c>
      <c r="G602" s="57">
        <v>44927</v>
      </c>
      <c r="H602" s="9" t="s">
        <v>2959</v>
      </c>
      <c r="I602" s="4" t="s">
        <v>42</v>
      </c>
      <c r="J602" s="4" t="s">
        <v>43</v>
      </c>
      <c r="K602" s="58" t="s">
        <v>305</v>
      </c>
      <c r="L602" s="59" t="s">
        <v>307</v>
      </c>
      <c r="M602" s="5">
        <v>3</v>
      </c>
      <c r="N602" s="16" t="s">
        <v>3589</v>
      </c>
      <c r="O602" s="16" t="s">
        <v>3590</v>
      </c>
      <c r="P602" s="15">
        <v>3</v>
      </c>
      <c r="Q602" s="15">
        <v>3</v>
      </c>
      <c r="R602" s="22">
        <v>1</v>
      </c>
      <c r="S602" s="22">
        <v>1</v>
      </c>
      <c r="T602" s="16"/>
      <c r="U602" s="16" t="s">
        <v>3591</v>
      </c>
      <c r="V602" s="16" t="s">
        <v>50</v>
      </c>
      <c r="W602" s="4" t="s">
        <v>1454</v>
      </c>
      <c r="X602" s="232"/>
      <c r="Y602" s="24" t="s">
        <v>3021</v>
      </c>
      <c r="AA602" s="308" t="b">
        <f t="shared" si="9"/>
        <v>0</v>
      </c>
    </row>
    <row r="603" s="352" customFormat="1" ht="12.75" hidden="1" spans="1:27">
      <c r="A603" s="4">
        <v>601</v>
      </c>
      <c r="B603" s="4" t="s">
        <v>34</v>
      </c>
      <c r="C603" s="5" t="s">
        <v>228</v>
      </c>
      <c r="D603" s="11" t="s">
        <v>3608</v>
      </c>
      <c r="E603" s="7" t="s">
        <v>258</v>
      </c>
      <c r="F603" s="7" t="s">
        <v>2958</v>
      </c>
      <c r="G603" s="8">
        <v>44986</v>
      </c>
      <c r="H603" s="10" t="s">
        <v>41</v>
      </c>
      <c r="I603" s="4" t="s">
        <v>42</v>
      </c>
      <c r="J603" s="4" t="s">
        <v>43</v>
      </c>
      <c r="K603" s="58" t="s">
        <v>305</v>
      </c>
      <c r="L603" s="59" t="s">
        <v>307</v>
      </c>
      <c r="M603" s="5">
        <v>3</v>
      </c>
      <c r="N603" s="16" t="s">
        <v>3547</v>
      </c>
      <c r="O603" s="16" t="s">
        <v>3548</v>
      </c>
      <c r="P603" s="15">
        <v>3</v>
      </c>
      <c r="Q603" s="15">
        <v>3</v>
      </c>
      <c r="R603" s="22">
        <v>1</v>
      </c>
      <c r="S603" s="22">
        <v>1</v>
      </c>
      <c r="T603" s="18"/>
      <c r="U603" s="16" t="s">
        <v>3549</v>
      </c>
      <c r="V603" s="16" t="s">
        <v>50</v>
      </c>
      <c r="W603" s="4" t="s">
        <v>1454</v>
      </c>
      <c r="X603" s="232" t="s">
        <v>2966</v>
      </c>
      <c r="AA603" s="308" t="b">
        <f t="shared" si="9"/>
        <v>0</v>
      </c>
    </row>
    <row r="604" s="352" customFormat="1" ht="12.75" hidden="1" spans="1:27">
      <c r="A604" s="4">
        <v>602</v>
      </c>
      <c r="B604" s="4" t="s">
        <v>34</v>
      </c>
      <c r="C604" s="5" t="s">
        <v>228</v>
      </c>
      <c r="D604" s="11" t="s">
        <v>3608</v>
      </c>
      <c r="E604" s="7" t="s">
        <v>258</v>
      </c>
      <c r="F604" s="7" t="s">
        <v>2958</v>
      </c>
      <c r="G604" s="8">
        <v>45047</v>
      </c>
      <c r="H604" s="10" t="s">
        <v>304</v>
      </c>
      <c r="I604" s="4" t="s">
        <v>42</v>
      </c>
      <c r="J604" s="4" t="s">
        <v>43</v>
      </c>
      <c r="K604" s="58" t="s">
        <v>305</v>
      </c>
      <c r="L604" s="59" t="s">
        <v>307</v>
      </c>
      <c r="M604" s="5">
        <v>3</v>
      </c>
      <c r="N604" s="16" t="s">
        <v>3550</v>
      </c>
      <c r="O604" s="16" t="s">
        <v>3551</v>
      </c>
      <c r="P604" s="15">
        <v>3</v>
      </c>
      <c r="Q604" s="15">
        <v>3</v>
      </c>
      <c r="R604" s="22">
        <v>1</v>
      </c>
      <c r="S604" s="22">
        <v>1</v>
      </c>
      <c r="T604" s="16"/>
      <c r="U604" s="16" t="s">
        <v>3552</v>
      </c>
      <c r="V604" s="16" t="s">
        <v>50</v>
      </c>
      <c r="W604" s="4"/>
      <c r="X604" s="374"/>
      <c r="Y604" s="375" t="s">
        <v>3346</v>
      </c>
      <c r="AA604" s="308" t="b">
        <f t="shared" si="9"/>
        <v>0</v>
      </c>
    </row>
    <row r="605" s="352" customFormat="1" ht="12.75" hidden="1" spans="1:27">
      <c r="A605" s="4">
        <v>603</v>
      </c>
      <c r="B605" s="4" t="s">
        <v>34</v>
      </c>
      <c r="C605" s="5" t="s">
        <v>228</v>
      </c>
      <c r="D605" s="11" t="s">
        <v>3608</v>
      </c>
      <c r="E605" s="7" t="s">
        <v>258</v>
      </c>
      <c r="F605" s="7" t="s">
        <v>2958</v>
      </c>
      <c r="G605" s="8">
        <v>45108</v>
      </c>
      <c r="H605" s="10" t="s">
        <v>165</v>
      </c>
      <c r="I605" s="4" t="s">
        <v>42</v>
      </c>
      <c r="J605" s="4" t="s">
        <v>43</v>
      </c>
      <c r="K605" s="58" t="s">
        <v>305</v>
      </c>
      <c r="L605" s="59" t="s">
        <v>307</v>
      </c>
      <c r="M605" s="5">
        <v>3</v>
      </c>
      <c r="N605" s="16" t="s">
        <v>3553</v>
      </c>
      <c r="O605" s="16" t="s">
        <v>3554</v>
      </c>
      <c r="P605" s="15">
        <v>3</v>
      </c>
      <c r="Q605" s="15">
        <v>3</v>
      </c>
      <c r="R605" s="22">
        <v>1</v>
      </c>
      <c r="S605" s="22">
        <v>1</v>
      </c>
      <c r="T605" s="16"/>
      <c r="U605" s="16" t="s">
        <v>3555</v>
      </c>
      <c r="V605" s="16" t="s">
        <v>50</v>
      </c>
      <c r="W605" s="4"/>
      <c r="X605" s="374"/>
      <c r="AA605" s="308" t="b">
        <f t="shared" si="9"/>
        <v>0</v>
      </c>
    </row>
    <row r="606" s="352" customFormat="1" ht="12.75" hidden="1" spans="1:27">
      <c r="A606" s="4">
        <v>604</v>
      </c>
      <c r="B606" s="4" t="s">
        <v>34</v>
      </c>
      <c r="C606" s="5" t="s">
        <v>228</v>
      </c>
      <c r="D606" s="11" t="s">
        <v>3608</v>
      </c>
      <c r="E606" s="7" t="s">
        <v>258</v>
      </c>
      <c r="F606" s="7" t="s">
        <v>2958</v>
      </c>
      <c r="G606" s="8">
        <v>45170</v>
      </c>
      <c r="H606" s="10" t="s">
        <v>54</v>
      </c>
      <c r="I606" s="4" t="s">
        <v>42</v>
      </c>
      <c r="J606" s="4" t="s">
        <v>43</v>
      </c>
      <c r="K606" s="58" t="s">
        <v>305</v>
      </c>
      <c r="L606" s="59" t="s">
        <v>307</v>
      </c>
      <c r="M606" s="5">
        <v>3</v>
      </c>
      <c r="N606" s="16" t="s">
        <v>3606</v>
      </c>
      <c r="O606" s="16" t="s">
        <v>3607</v>
      </c>
      <c r="P606" s="15">
        <v>3</v>
      </c>
      <c r="Q606" s="15">
        <v>3</v>
      </c>
      <c r="R606" s="22">
        <v>1</v>
      </c>
      <c r="S606" s="22">
        <v>1</v>
      </c>
      <c r="T606" s="16"/>
      <c r="U606" s="16" t="s">
        <v>3602</v>
      </c>
      <c r="V606" s="16" t="s">
        <v>50</v>
      </c>
      <c r="W606" s="4"/>
      <c r="X606" s="374"/>
      <c r="AA606" s="308" t="b">
        <f t="shared" si="9"/>
        <v>0</v>
      </c>
    </row>
    <row r="607" s="352" customFormat="1" ht="12.75" spans="1:27">
      <c r="A607" s="4">
        <v>605</v>
      </c>
      <c r="B607" s="4" t="s">
        <v>34</v>
      </c>
      <c r="C607" s="5" t="s">
        <v>228</v>
      </c>
      <c r="D607" s="11" t="s">
        <v>3608</v>
      </c>
      <c r="E607" s="7" t="s">
        <v>258</v>
      </c>
      <c r="F607" s="7" t="s">
        <v>2958</v>
      </c>
      <c r="G607" s="8">
        <v>45231</v>
      </c>
      <c r="H607" s="10" t="s">
        <v>632</v>
      </c>
      <c r="I607" s="4" t="s">
        <v>42</v>
      </c>
      <c r="J607" s="4" t="s">
        <v>43</v>
      </c>
      <c r="K607" s="58" t="s">
        <v>305</v>
      </c>
      <c r="L607" s="59" t="s">
        <v>307</v>
      </c>
      <c r="M607" s="5">
        <v>3</v>
      </c>
      <c r="N607" s="16" t="s">
        <v>3559</v>
      </c>
      <c r="O607" s="16" t="s">
        <v>3560</v>
      </c>
      <c r="P607" s="15">
        <v>3</v>
      </c>
      <c r="Q607" s="15">
        <v>3</v>
      </c>
      <c r="R607" s="22">
        <v>1</v>
      </c>
      <c r="S607" s="22">
        <v>1</v>
      </c>
      <c r="T607" s="16"/>
      <c r="U607" s="16" t="s">
        <v>3602</v>
      </c>
      <c r="V607" s="16" t="s">
        <v>50</v>
      </c>
      <c r="W607" s="4"/>
      <c r="X607" s="374"/>
      <c r="AA607" s="308" t="b">
        <f t="shared" si="9"/>
        <v>0</v>
      </c>
    </row>
    <row r="608" s="352" customFormat="1" ht="12.75" hidden="1" spans="1:27">
      <c r="A608" s="4">
        <v>606</v>
      </c>
      <c r="B608" s="4" t="s">
        <v>34</v>
      </c>
      <c r="C608" s="5" t="s">
        <v>228</v>
      </c>
      <c r="D608" s="11" t="s">
        <v>3609</v>
      </c>
      <c r="E608" s="7" t="s">
        <v>258</v>
      </c>
      <c r="F608" s="7" t="s">
        <v>2958</v>
      </c>
      <c r="G608" s="57">
        <v>44927</v>
      </c>
      <c r="H608" s="9" t="s">
        <v>2959</v>
      </c>
      <c r="I608" s="4" t="s">
        <v>42</v>
      </c>
      <c r="J608" s="4" t="s">
        <v>43</v>
      </c>
      <c r="K608" s="58" t="s">
        <v>305</v>
      </c>
      <c r="L608" s="59" t="s">
        <v>307</v>
      </c>
      <c r="M608" s="5">
        <v>3</v>
      </c>
      <c r="N608" s="16" t="s">
        <v>3589</v>
      </c>
      <c r="O608" s="16" t="s">
        <v>3590</v>
      </c>
      <c r="P608" s="15">
        <v>3</v>
      </c>
      <c r="Q608" s="15">
        <v>3</v>
      </c>
      <c r="R608" s="22">
        <v>1</v>
      </c>
      <c r="S608" s="22">
        <v>1</v>
      </c>
      <c r="T608" s="16"/>
      <c r="U608" s="16" t="s">
        <v>3591</v>
      </c>
      <c r="V608" s="16" t="s">
        <v>50</v>
      </c>
      <c r="W608" s="4" t="s">
        <v>1454</v>
      </c>
      <c r="X608" s="232"/>
      <c r="Y608" s="24" t="s">
        <v>3021</v>
      </c>
      <c r="AA608" s="308" t="b">
        <f t="shared" si="9"/>
        <v>0</v>
      </c>
    </row>
    <row r="609" s="352" customFormat="1" ht="12.75" hidden="1" spans="1:27">
      <c r="A609" s="4">
        <v>607</v>
      </c>
      <c r="B609" s="4" t="s">
        <v>34</v>
      </c>
      <c r="C609" s="5" t="s">
        <v>228</v>
      </c>
      <c r="D609" s="11" t="s">
        <v>3609</v>
      </c>
      <c r="E609" s="7" t="s">
        <v>258</v>
      </c>
      <c r="F609" s="7" t="s">
        <v>2958</v>
      </c>
      <c r="G609" s="8">
        <v>44986</v>
      </c>
      <c r="H609" s="10" t="s">
        <v>41</v>
      </c>
      <c r="I609" s="4" t="s">
        <v>42</v>
      </c>
      <c r="J609" s="4" t="s">
        <v>43</v>
      </c>
      <c r="K609" s="58" t="s">
        <v>305</v>
      </c>
      <c r="L609" s="59" t="s">
        <v>307</v>
      </c>
      <c r="M609" s="5">
        <v>3</v>
      </c>
      <c r="N609" s="16" t="s">
        <v>3610</v>
      </c>
      <c r="O609" s="16" t="s">
        <v>3611</v>
      </c>
      <c r="P609" s="15">
        <v>3</v>
      </c>
      <c r="Q609" s="15">
        <v>3</v>
      </c>
      <c r="R609" s="22">
        <v>1</v>
      </c>
      <c r="S609" s="22">
        <v>1</v>
      </c>
      <c r="T609" s="18"/>
      <c r="U609" s="16" t="s">
        <v>3612</v>
      </c>
      <c r="V609" s="16" t="s">
        <v>50</v>
      </c>
      <c r="W609" s="4" t="s">
        <v>1454</v>
      </c>
      <c r="X609" s="232" t="s">
        <v>2966</v>
      </c>
      <c r="AA609" s="308" t="b">
        <f t="shared" si="9"/>
        <v>0</v>
      </c>
    </row>
    <row r="610" s="352" customFormat="1" ht="12.75" hidden="1" spans="1:27">
      <c r="A610" s="4">
        <v>608</v>
      </c>
      <c r="B610" s="4" t="s">
        <v>34</v>
      </c>
      <c r="C610" s="5" t="s">
        <v>228</v>
      </c>
      <c r="D610" s="11" t="s">
        <v>3609</v>
      </c>
      <c r="E610" s="7" t="s">
        <v>258</v>
      </c>
      <c r="F610" s="7" t="s">
        <v>2958</v>
      </c>
      <c r="G610" s="8">
        <v>45047</v>
      </c>
      <c r="H610" s="10" t="s">
        <v>304</v>
      </c>
      <c r="I610" s="4" t="s">
        <v>42</v>
      </c>
      <c r="J610" s="4" t="s">
        <v>43</v>
      </c>
      <c r="K610" s="58" t="s">
        <v>305</v>
      </c>
      <c r="L610" s="59" t="s">
        <v>307</v>
      </c>
      <c r="M610" s="5">
        <v>3</v>
      </c>
      <c r="N610" s="16" t="s">
        <v>3595</v>
      </c>
      <c r="O610" s="16" t="s">
        <v>3550</v>
      </c>
      <c r="P610" s="15">
        <v>3</v>
      </c>
      <c r="Q610" s="15">
        <v>3</v>
      </c>
      <c r="R610" s="22">
        <v>1</v>
      </c>
      <c r="S610" s="22">
        <v>1</v>
      </c>
      <c r="T610" s="16"/>
      <c r="U610" s="16" t="s">
        <v>3596</v>
      </c>
      <c r="V610" s="16" t="s">
        <v>50</v>
      </c>
      <c r="W610" s="4"/>
      <c r="X610" s="374"/>
      <c r="Y610" s="375" t="s">
        <v>3346</v>
      </c>
      <c r="AA610" s="308" t="b">
        <f t="shared" si="9"/>
        <v>0</v>
      </c>
    </row>
    <row r="611" s="352" customFormat="1" ht="12.75" hidden="1" spans="1:27">
      <c r="A611" s="4">
        <v>609</v>
      </c>
      <c r="B611" s="4" t="s">
        <v>34</v>
      </c>
      <c r="C611" s="5" t="s">
        <v>228</v>
      </c>
      <c r="D611" s="11" t="s">
        <v>3609</v>
      </c>
      <c r="E611" s="7" t="s">
        <v>258</v>
      </c>
      <c r="F611" s="7" t="s">
        <v>2958</v>
      </c>
      <c r="G611" s="8">
        <v>45108</v>
      </c>
      <c r="H611" s="10" t="s">
        <v>165</v>
      </c>
      <c r="I611" s="4" t="s">
        <v>42</v>
      </c>
      <c r="J611" s="4" t="s">
        <v>43</v>
      </c>
      <c r="K611" s="58" t="s">
        <v>305</v>
      </c>
      <c r="L611" s="59" t="s">
        <v>307</v>
      </c>
      <c r="M611" s="5">
        <v>3</v>
      </c>
      <c r="N611" s="16" t="s">
        <v>3613</v>
      </c>
      <c r="O611" s="16" t="s">
        <v>3614</v>
      </c>
      <c r="P611" s="15">
        <v>3</v>
      </c>
      <c r="Q611" s="15">
        <v>3</v>
      </c>
      <c r="R611" s="22">
        <v>1</v>
      </c>
      <c r="S611" s="22">
        <v>1</v>
      </c>
      <c r="T611" s="16"/>
      <c r="U611" s="16" t="s">
        <v>3615</v>
      </c>
      <c r="V611" s="16" t="s">
        <v>50</v>
      </c>
      <c r="W611" s="4"/>
      <c r="X611" s="374"/>
      <c r="AA611" s="308" t="b">
        <f t="shared" si="9"/>
        <v>0</v>
      </c>
    </row>
    <row r="612" s="352" customFormat="1" ht="12.75" hidden="1" spans="1:27">
      <c r="A612" s="4">
        <v>610</v>
      </c>
      <c r="B612" s="4" t="s">
        <v>34</v>
      </c>
      <c r="C612" s="5" t="s">
        <v>228</v>
      </c>
      <c r="D612" s="11" t="s">
        <v>3609</v>
      </c>
      <c r="E612" s="7" t="s">
        <v>258</v>
      </c>
      <c r="F612" s="7" t="s">
        <v>2958</v>
      </c>
      <c r="G612" s="8">
        <v>45170</v>
      </c>
      <c r="H612" s="10" t="s">
        <v>54</v>
      </c>
      <c r="I612" s="4" t="s">
        <v>42</v>
      </c>
      <c r="J612" s="4" t="s">
        <v>43</v>
      </c>
      <c r="K612" s="58" t="s">
        <v>305</v>
      </c>
      <c r="L612" s="59" t="s">
        <v>307</v>
      </c>
      <c r="M612" s="5">
        <v>3</v>
      </c>
      <c r="N612" s="16" t="s">
        <v>3616</v>
      </c>
      <c r="O612" s="16" t="s">
        <v>3617</v>
      </c>
      <c r="P612" s="15">
        <v>3</v>
      </c>
      <c r="Q612" s="15">
        <v>3</v>
      </c>
      <c r="R612" s="22">
        <v>1</v>
      </c>
      <c r="S612" s="22">
        <v>1</v>
      </c>
      <c r="T612" s="16"/>
      <c r="U612" s="16" t="s">
        <v>3618</v>
      </c>
      <c r="V612" s="16" t="s">
        <v>50</v>
      </c>
      <c r="W612" s="4"/>
      <c r="X612" s="374"/>
      <c r="AA612" s="308" t="b">
        <f t="shared" si="9"/>
        <v>0</v>
      </c>
    </row>
    <row r="613" s="352" customFormat="1" ht="12.75" spans="1:27">
      <c r="A613" s="4">
        <v>611</v>
      </c>
      <c r="B613" s="4" t="s">
        <v>34</v>
      </c>
      <c r="C613" s="5" t="s">
        <v>228</v>
      </c>
      <c r="D613" s="11" t="s">
        <v>3609</v>
      </c>
      <c r="E613" s="7" t="s">
        <v>258</v>
      </c>
      <c r="F613" s="7" t="s">
        <v>2958</v>
      </c>
      <c r="G613" s="8">
        <v>45231</v>
      </c>
      <c r="H613" s="10" t="s">
        <v>632</v>
      </c>
      <c r="I613" s="4" t="s">
        <v>42</v>
      </c>
      <c r="J613" s="4" t="s">
        <v>43</v>
      </c>
      <c r="K613" s="58" t="s">
        <v>305</v>
      </c>
      <c r="L613" s="59" t="s">
        <v>307</v>
      </c>
      <c r="M613" s="5">
        <v>3</v>
      </c>
      <c r="N613" s="16" t="s">
        <v>3603</v>
      </c>
      <c r="O613" s="16" t="s">
        <v>3604</v>
      </c>
      <c r="P613" s="15">
        <v>3</v>
      </c>
      <c r="Q613" s="15">
        <v>3</v>
      </c>
      <c r="R613" s="22">
        <v>1</v>
      </c>
      <c r="S613" s="22">
        <v>1</v>
      </c>
      <c r="T613" s="16"/>
      <c r="U613" s="16" t="s">
        <v>3602</v>
      </c>
      <c r="V613" s="16" t="s">
        <v>50</v>
      </c>
      <c r="W613" s="4"/>
      <c r="X613" s="374"/>
      <c r="AA613" s="308" t="b">
        <f t="shared" si="9"/>
        <v>0</v>
      </c>
    </row>
    <row r="614" s="352" customFormat="1" ht="12.75" hidden="1" spans="1:27">
      <c r="A614" s="4">
        <v>612</v>
      </c>
      <c r="B614" s="4" t="s">
        <v>34</v>
      </c>
      <c r="C614" s="5" t="s">
        <v>228</v>
      </c>
      <c r="D614" s="11" t="s">
        <v>3619</v>
      </c>
      <c r="E614" s="7" t="s">
        <v>258</v>
      </c>
      <c r="F614" s="7" t="s">
        <v>2958</v>
      </c>
      <c r="G614" s="57">
        <v>44927</v>
      </c>
      <c r="H614" s="9" t="s">
        <v>2959</v>
      </c>
      <c r="I614" s="4" t="s">
        <v>42</v>
      </c>
      <c r="J614" s="4" t="s">
        <v>43</v>
      </c>
      <c r="K614" s="58" t="s">
        <v>305</v>
      </c>
      <c r="L614" s="59" t="s">
        <v>307</v>
      </c>
      <c r="M614" s="5">
        <v>3</v>
      </c>
      <c r="N614" s="16" t="s">
        <v>3589</v>
      </c>
      <c r="O614" s="16" t="s">
        <v>3590</v>
      </c>
      <c r="P614" s="15">
        <v>3</v>
      </c>
      <c r="Q614" s="15">
        <v>3</v>
      </c>
      <c r="R614" s="22">
        <v>1</v>
      </c>
      <c r="S614" s="22">
        <v>1</v>
      </c>
      <c r="T614" s="16"/>
      <c r="U614" s="16" t="s">
        <v>3591</v>
      </c>
      <c r="V614" s="16" t="s">
        <v>50</v>
      </c>
      <c r="W614" s="4" t="s">
        <v>1454</v>
      </c>
      <c r="X614" s="232"/>
      <c r="Y614" s="24" t="s">
        <v>3021</v>
      </c>
      <c r="AA614" s="308" t="b">
        <f t="shared" si="9"/>
        <v>0</v>
      </c>
    </row>
    <row r="615" s="352" customFormat="1" ht="12.75" hidden="1" spans="1:27">
      <c r="A615" s="4">
        <v>613</v>
      </c>
      <c r="B615" s="4" t="s">
        <v>34</v>
      </c>
      <c r="C615" s="5" t="s">
        <v>228</v>
      </c>
      <c r="D615" s="11" t="s">
        <v>3619</v>
      </c>
      <c r="E615" s="7" t="s">
        <v>258</v>
      </c>
      <c r="F615" s="7" t="s">
        <v>2958</v>
      </c>
      <c r="G615" s="8">
        <v>44986</v>
      </c>
      <c r="H615" s="10" t="s">
        <v>41</v>
      </c>
      <c r="I615" s="4" t="s">
        <v>42</v>
      </c>
      <c r="J615" s="4" t="s">
        <v>43</v>
      </c>
      <c r="K615" s="58" t="s">
        <v>305</v>
      </c>
      <c r="L615" s="59" t="s">
        <v>307</v>
      </c>
      <c r="M615" s="5">
        <v>3</v>
      </c>
      <c r="N615" s="16" t="s">
        <v>3610</v>
      </c>
      <c r="O615" s="16" t="s">
        <v>3611</v>
      </c>
      <c r="P615" s="15">
        <v>3</v>
      </c>
      <c r="Q615" s="15">
        <v>3</v>
      </c>
      <c r="R615" s="22">
        <v>1</v>
      </c>
      <c r="S615" s="22">
        <v>1</v>
      </c>
      <c r="T615" s="18"/>
      <c r="U615" s="16" t="s">
        <v>3612</v>
      </c>
      <c r="V615" s="16" t="s">
        <v>50</v>
      </c>
      <c r="W615" s="4" t="s">
        <v>1454</v>
      </c>
      <c r="X615" s="232" t="s">
        <v>2966</v>
      </c>
      <c r="AA615" s="308" t="b">
        <f t="shared" si="9"/>
        <v>0</v>
      </c>
    </row>
    <row r="616" s="352" customFormat="1" ht="12.75" hidden="1" spans="1:27">
      <c r="A616" s="4">
        <v>614</v>
      </c>
      <c r="B616" s="4" t="s">
        <v>34</v>
      </c>
      <c r="C616" s="5" t="s">
        <v>228</v>
      </c>
      <c r="D616" s="11" t="s">
        <v>3619</v>
      </c>
      <c r="E616" s="7" t="s">
        <v>258</v>
      </c>
      <c r="F616" s="7" t="s">
        <v>2958</v>
      </c>
      <c r="G616" s="8">
        <v>45047</v>
      </c>
      <c r="H616" s="10" t="s">
        <v>304</v>
      </c>
      <c r="I616" s="4" t="s">
        <v>42</v>
      </c>
      <c r="J616" s="4" t="s">
        <v>43</v>
      </c>
      <c r="K616" s="58" t="s">
        <v>305</v>
      </c>
      <c r="L616" s="59" t="s">
        <v>307</v>
      </c>
      <c r="M616" s="5">
        <v>3</v>
      </c>
      <c r="N616" s="16" t="s">
        <v>3595</v>
      </c>
      <c r="O616" s="16" t="s">
        <v>3550</v>
      </c>
      <c r="P616" s="15">
        <v>3</v>
      </c>
      <c r="Q616" s="15">
        <v>3</v>
      </c>
      <c r="R616" s="22">
        <v>1</v>
      </c>
      <c r="S616" s="22">
        <v>1</v>
      </c>
      <c r="T616" s="16"/>
      <c r="U616" s="16" t="s">
        <v>3596</v>
      </c>
      <c r="V616" s="16" t="s">
        <v>50</v>
      </c>
      <c r="W616" s="4"/>
      <c r="X616" s="374"/>
      <c r="Y616" s="375" t="s">
        <v>3346</v>
      </c>
      <c r="AA616" s="308" t="b">
        <f t="shared" si="9"/>
        <v>0</v>
      </c>
    </row>
    <row r="617" s="352" customFormat="1" ht="12.75" hidden="1" spans="1:27">
      <c r="A617" s="4">
        <v>615</v>
      </c>
      <c r="B617" s="4" t="s">
        <v>34</v>
      </c>
      <c r="C617" s="5" t="s">
        <v>228</v>
      </c>
      <c r="D617" s="11" t="s">
        <v>3619</v>
      </c>
      <c r="E617" s="7" t="s">
        <v>258</v>
      </c>
      <c r="F617" s="7" t="s">
        <v>2958</v>
      </c>
      <c r="G617" s="8">
        <v>45108</v>
      </c>
      <c r="H617" s="10" t="s">
        <v>165</v>
      </c>
      <c r="I617" s="4" t="s">
        <v>42</v>
      </c>
      <c r="J617" s="4" t="s">
        <v>43</v>
      </c>
      <c r="K617" s="58" t="s">
        <v>305</v>
      </c>
      <c r="L617" s="59" t="s">
        <v>307</v>
      </c>
      <c r="M617" s="5">
        <v>3</v>
      </c>
      <c r="N617" s="16" t="s">
        <v>3613</v>
      </c>
      <c r="O617" s="16" t="s">
        <v>3614</v>
      </c>
      <c r="P617" s="15">
        <v>3</v>
      </c>
      <c r="Q617" s="15">
        <v>3</v>
      </c>
      <c r="R617" s="22">
        <v>1</v>
      </c>
      <c r="S617" s="22">
        <v>1</v>
      </c>
      <c r="T617" s="16"/>
      <c r="U617" s="16" t="s">
        <v>3615</v>
      </c>
      <c r="V617" s="16" t="s">
        <v>50</v>
      </c>
      <c r="W617" s="4"/>
      <c r="X617" s="374"/>
      <c r="AA617" s="308" t="b">
        <f t="shared" si="9"/>
        <v>0</v>
      </c>
    </row>
    <row r="618" s="352" customFormat="1" ht="12.75" hidden="1" spans="1:27">
      <c r="A618" s="4">
        <v>616</v>
      </c>
      <c r="B618" s="4" t="s">
        <v>34</v>
      </c>
      <c r="C618" s="5" t="s">
        <v>228</v>
      </c>
      <c r="D618" s="11" t="s">
        <v>3619</v>
      </c>
      <c r="E618" s="7" t="s">
        <v>258</v>
      </c>
      <c r="F618" s="7" t="s">
        <v>2958</v>
      </c>
      <c r="G618" s="8">
        <v>45170</v>
      </c>
      <c r="H618" s="10" t="s">
        <v>54</v>
      </c>
      <c r="I618" s="4" t="s">
        <v>42</v>
      </c>
      <c r="J618" s="4" t="s">
        <v>43</v>
      </c>
      <c r="K618" s="58" t="s">
        <v>305</v>
      </c>
      <c r="L618" s="59" t="s">
        <v>307</v>
      </c>
      <c r="M618" s="5">
        <v>3</v>
      </c>
      <c r="N618" s="16" t="s">
        <v>3616</v>
      </c>
      <c r="O618" s="16" t="s">
        <v>3617</v>
      </c>
      <c r="P618" s="15">
        <v>3</v>
      </c>
      <c r="Q618" s="15">
        <v>3</v>
      </c>
      <c r="R618" s="22">
        <v>1</v>
      </c>
      <c r="S618" s="22">
        <v>1</v>
      </c>
      <c r="T618" s="16"/>
      <c r="U618" s="16" t="s">
        <v>3618</v>
      </c>
      <c r="V618" s="16" t="s">
        <v>50</v>
      </c>
      <c r="W618" s="4"/>
      <c r="X618" s="374"/>
      <c r="AA618" s="308" t="b">
        <f t="shared" si="9"/>
        <v>0</v>
      </c>
    </row>
    <row r="619" s="352" customFormat="1" ht="12.75" spans="1:27">
      <c r="A619" s="4">
        <v>617</v>
      </c>
      <c r="B619" s="4" t="s">
        <v>34</v>
      </c>
      <c r="C619" s="5" t="s">
        <v>228</v>
      </c>
      <c r="D619" s="11" t="s">
        <v>3619</v>
      </c>
      <c r="E619" s="7" t="s">
        <v>258</v>
      </c>
      <c r="F619" s="7" t="s">
        <v>2958</v>
      </c>
      <c r="G619" s="8">
        <v>45231</v>
      </c>
      <c r="H619" s="10" t="s">
        <v>632</v>
      </c>
      <c r="I619" s="4" t="s">
        <v>42</v>
      </c>
      <c r="J619" s="4" t="s">
        <v>43</v>
      </c>
      <c r="K619" s="58" t="s">
        <v>305</v>
      </c>
      <c r="L619" s="59" t="s">
        <v>307</v>
      </c>
      <c r="M619" s="5">
        <v>3</v>
      </c>
      <c r="N619" s="16" t="s">
        <v>3603</v>
      </c>
      <c r="O619" s="16" t="s">
        <v>3604</v>
      </c>
      <c r="P619" s="15">
        <v>3</v>
      </c>
      <c r="Q619" s="15">
        <v>3</v>
      </c>
      <c r="R619" s="22">
        <v>1</v>
      </c>
      <c r="S619" s="22">
        <v>1</v>
      </c>
      <c r="T619" s="16"/>
      <c r="U619" s="16" t="s">
        <v>3602</v>
      </c>
      <c r="V619" s="16" t="s">
        <v>50</v>
      </c>
      <c r="W619" s="4"/>
      <c r="X619" s="374"/>
      <c r="AA619" s="308" t="b">
        <f t="shared" si="9"/>
        <v>0</v>
      </c>
    </row>
    <row r="620" s="352" customFormat="1" ht="12.75" hidden="1" spans="1:27">
      <c r="A620" s="4">
        <v>618</v>
      </c>
      <c r="B620" s="4" t="s">
        <v>34</v>
      </c>
      <c r="C620" s="5" t="s">
        <v>228</v>
      </c>
      <c r="D620" s="11" t="s">
        <v>3620</v>
      </c>
      <c r="E620" s="7" t="s">
        <v>258</v>
      </c>
      <c r="F620" s="7" t="s">
        <v>2958</v>
      </c>
      <c r="G620" s="57">
        <v>44927</v>
      </c>
      <c r="H620" s="9" t="s">
        <v>2959</v>
      </c>
      <c r="I620" s="4" t="s">
        <v>42</v>
      </c>
      <c r="J620" s="4" t="s">
        <v>43</v>
      </c>
      <c r="K620" s="58" t="s">
        <v>305</v>
      </c>
      <c r="L620" s="59" t="s">
        <v>307</v>
      </c>
      <c r="M620" s="5">
        <v>3</v>
      </c>
      <c r="N620" s="16" t="s">
        <v>3589</v>
      </c>
      <c r="O620" s="16" t="s">
        <v>3590</v>
      </c>
      <c r="P620" s="15">
        <v>3</v>
      </c>
      <c r="Q620" s="15">
        <v>3</v>
      </c>
      <c r="R620" s="22">
        <v>1</v>
      </c>
      <c r="S620" s="22">
        <v>1</v>
      </c>
      <c r="T620" s="16"/>
      <c r="U620" s="16" t="s">
        <v>3591</v>
      </c>
      <c r="V620" s="16" t="s">
        <v>50</v>
      </c>
      <c r="W620" s="4" t="s">
        <v>1454</v>
      </c>
      <c r="X620" s="232"/>
      <c r="Y620" s="24" t="s">
        <v>3021</v>
      </c>
      <c r="AA620" s="308" t="b">
        <f t="shared" si="9"/>
        <v>0</v>
      </c>
    </row>
    <row r="621" s="352" customFormat="1" ht="12.75" hidden="1" spans="1:27">
      <c r="A621" s="4">
        <v>619</v>
      </c>
      <c r="B621" s="4" t="s">
        <v>34</v>
      </c>
      <c r="C621" s="5" t="s">
        <v>228</v>
      </c>
      <c r="D621" s="11" t="s">
        <v>3620</v>
      </c>
      <c r="E621" s="7" t="s">
        <v>258</v>
      </c>
      <c r="F621" s="7" t="s">
        <v>2958</v>
      </c>
      <c r="G621" s="8">
        <v>44986</v>
      </c>
      <c r="H621" s="10" t="s">
        <v>41</v>
      </c>
      <c r="I621" s="4" t="s">
        <v>42</v>
      </c>
      <c r="J621" s="4" t="s">
        <v>43</v>
      </c>
      <c r="K621" s="58" t="s">
        <v>305</v>
      </c>
      <c r="L621" s="59" t="s">
        <v>307</v>
      </c>
      <c r="M621" s="5">
        <v>3</v>
      </c>
      <c r="N621" s="16" t="s">
        <v>3592</v>
      </c>
      <c r="O621" s="16" t="s">
        <v>3593</v>
      </c>
      <c r="P621" s="15">
        <v>3</v>
      </c>
      <c r="Q621" s="15">
        <v>3</v>
      </c>
      <c r="R621" s="22">
        <v>1</v>
      </c>
      <c r="S621" s="22">
        <v>1</v>
      </c>
      <c r="T621" s="18"/>
      <c r="U621" s="16" t="s">
        <v>3594</v>
      </c>
      <c r="V621" s="16" t="s">
        <v>50</v>
      </c>
      <c r="W621" s="4" t="s">
        <v>1454</v>
      </c>
      <c r="X621" s="232" t="s">
        <v>2966</v>
      </c>
      <c r="AA621" s="308" t="b">
        <f t="shared" si="9"/>
        <v>0</v>
      </c>
    </row>
    <row r="622" s="352" customFormat="1" ht="12.75" hidden="1" spans="1:27">
      <c r="A622" s="4">
        <v>620</v>
      </c>
      <c r="B622" s="4" t="s">
        <v>34</v>
      </c>
      <c r="C622" s="5" t="s">
        <v>228</v>
      </c>
      <c r="D622" s="11" t="s">
        <v>3620</v>
      </c>
      <c r="E622" s="7" t="s">
        <v>258</v>
      </c>
      <c r="F622" s="7" t="s">
        <v>2958</v>
      </c>
      <c r="G622" s="8">
        <v>45047</v>
      </c>
      <c r="H622" s="10" t="s">
        <v>304</v>
      </c>
      <c r="I622" s="4" t="s">
        <v>42</v>
      </c>
      <c r="J622" s="4" t="s">
        <v>43</v>
      </c>
      <c r="K622" s="58" t="s">
        <v>305</v>
      </c>
      <c r="L622" s="59" t="s">
        <v>307</v>
      </c>
      <c r="M622" s="5">
        <v>3</v>
      </c>
      <c r="N622" s="16" t="s">
        <v>3595</v>
      </c>
      <c r="O622" s="16" t="s">
        <v>3550</v>
      </c>
      <c r="P622" s="15">
        <v>3</v>
      </c>
      <c r="Q622" s="15">
        <v>3</v>
      </c>
      <c r="R622" s="22">
        <v>1</v>
      </c>
      <c r="S622" s="22">
        <v>1</v>
      </c>
      <c r="T622" s="16"/>
      <c r="U622" s="16" t="s">
        <v>3596</v>
      </c>
      <c r="V622" s="16" t="s">
        <v>50</v>
      </c>
      <c r="W622" s="4"/>
      <c r="X622" s="374"/>
      <c r="Y622" s="375" t="s">
        <v>3346</v>
      </c>
      <c r="AA622" s="308" t="b">
        <f t="shared" si="9"/>
        <v>0</v>
      </c>
    </row>
    <row r="623" s="352" customFormat="1" ht="12.75" hidden="1" spans="1:27">
      <c r="A623" s="4">
        <v>621</v>
      </c>
      <c r="B623" s="4" t="s">
        <v>34</v>
      </c>
      <c r="C623" s="5" t="s">
        <v>228</v>
      </c>
      <c r="D623" s="11" t="s">
        <v>3620</v>
      </c>
      <c r="E623" s="7" t="s">
        <v>258</v>
      </c>
      <c r="F623" s="7" t="s">
        <v>2958</v>
      </c>
      <c r="G623" s="8">
        <v>45108</v>
      </c>
      <c r="H623" s="10" t="s">
        <v>165</v>
      </c>
      <c r="I623" s="4" t="s">
        <v>42</v>
      </c>
      <c r="J623" s="4" t="s">
        <v>43</v>
      </c>
      <c r="K623" s="58" t="s">
        <v>305</v>
      </c>
      <c r="L623" s="59" t="s">
        <v>307</v>
      </c>
      <c r="M623" s="5">
        <v>3</v>
      </c>
      <c r="N623" s="16" t="s">
        <v>3597</v>
      </c>
      <c r="O623" s="16" t="s">
        <v>3598</v>
      </c>
      <c r="P623" s="15">
        <v>3</v>
      </c>
      <c r="Q623" s="15">
        <v>3</v>
      </c>
      <c r="R623" s="22">
        <v>1</v>
      </c>
      <c r="S623" s="22">
        <v>1</v>
      </c>
      <c r="T623" s="16"/>
      <c r="U623" s="16" t="s">
        <v>3599</v>
      </c>
      <c r="V623" s="16" t="s">
        <v>50</v>
      </c>
      <c r="W623" s="4"/>
      <c r="X623" s="374"/>
      <c r="AA623" s="308" t="b">
        <f t="shared" si="9"/>
        <v>0</v>
      </c>
    </row>
    <row r="624" s="352" customFormat="1" ht="12.75" hidden="1" spans="1:27">
      <c r="A624" s="4">
        <v>622</v>
      </c>
      <c r="B624" s="4" t="s">
        <v>34</v>
      </c>
      <c r="C624" s="5" t="s">
        <v>228</v>
      </c>
      <c r="D624" s="11" t="s">
        <v>3620</v>
      </c>
      <c r="E624" s="7" t="s">
        <v>258</v>
      </c>
      <c r="F624" s="7" t="s">
        <v>2958</v>
      </c>
      <c r="G624" s="8">
        <v>45170</v>
      </c>
      <c r="H624" s="10" t="s">
        <v>54</v>
      </c>
      <c r="I624" s="4" t="s">
        <v>42</v>
      </c>
      <c r="J624" s="4" t="s">
        <v>43</v>
      </c>
      <c r="K624" s="58" t="s">
        <v>305</v>
      </c>
      <c r="L624" s="59" t="s">
        <v>307</v>
      </c>
      <c r="M624" s="5">
        <v>3</v>
      </c>
      <c r="N624" s="16" t="s">
        <v>3600</v>
      </c>
      <c r="O624" s="16" t="s">
        <v>3601</v>
      </c>
      <c r="P624" s="15">
        <v>3</v>
      </c>
      <c r="Q624" s="15">
        <v>3</v>
      </c>
      <c r="R624" s="22">
        <v>1</v>
      </c>
      <c r="S624" s="22">
        <v>1</v>
      </c>
      <c r="T624" s="16"/>
      <c r="U624" s="16" t="s">
        <v>3602</v>
      </c>
      <c r="V624" s="16" t="s">
        <v>50</v>
      </c>
      <c r="W624" s="4"/>
      <c r="X624" s="374"/>
      <c r="AA624" s="308" t="b">
        <f t="shared" si="9"/>
        <v>0</v>
      </c>
    </row>
    <row r="625" s="352" customFormat="1" ht="12.75" spans="1:27">
      <c r="A625" s="4">
        <v>623</v>
      </c>
      <c r="B625" s="4" t="s">
        <v>34</v>
      </c>
      <c r="C625" s="5" t="s">
        <v>228</v>
      </c>
      <c r="D625" s="11" t="s">
        <v>3620</v>
      </c>
      <c r="E625" s="7" t="s">
        <v>258</v>
      </c>
      <c r="F625" s="7" t="s">
        <v>2958</v>
      </c>
      <c r="G625" s="8">
        <v>45231</v>
      </c>
      <c r="H625" s="10" t="s">
        <v>632</v>
      </c>
      <c r="I625" s="4" t="s">
        <v>42</v>
      </c>
      <c r="J625" s="4" t="s">
        <v>43</v>
      </c>
      <c r="K625" s="58" t="s">
        <v>305</v>
      </c>
      <c r="L625" s="59" t="s">
        <v>307</v>
      </c>
      <c r="M625" s="5">
        <v>3</v>
      </c>
      <c r="N625" s="16" t="s">
        <v>3603</v>
      </c>
      <c r="O625" s="16" t="s">
        <v>3604</v>
      </c>
      <c r="P625" s="15">
        <v>3</v>
      </c>
      <c r="Q625" s="15">
        <v>3</v>
      </c>
      <c r="R625" s="22">
        <v>1</v>
      </c>
      <c r="S625" s="22">
        <v>1</v>
      </c>
      <c r="T625" s="16"/>
      <c r="U625" s="16" t="s">
        <v>3602</v>
      </c>
      <c r="V625" s="16" t="s">
        <v>50</v>
      </c>
      <c r="W625" s="4"/>
      <c r="X625" s="374"/>
      <c r="AA625" s="308" t="b">
        <f t="shared" si="9"/>
        <v>0</v>
      </c>
    </row>
    <row r="626" s="352" customFormat="1" ht="12.75" hidden="1" spans="1:27">
      <c r="A626" s="4">
        <v>624</v>
      </c>
      <c r="B626" s="4" t="s">
        <v>34</v>
      </c>
      <c r="C626" s="5" t="s">
        <v>228</v>
      </c>
      <c r="D626" s="6" t="s">
        <v>515</v>
      </c>
      <c r="E626" s="6" t="s">
        <v>108</v>
      </c>
      <c r="F626" s="7" t="s">
        <v>2958</v>
      </c>
      <c r="G626" s="8">
        <v>44986</v>
      </c>
      <c r="H626" s="10" t="s">
        <v>41</v>
      </c>
      <c r="I626" s="4" t="s">
        <v>42</v>
      </c>
      <c r="J626" s="4" t="s">
        <v>43</v>
      </c>
      <c r="K626" s="58" t="s">
        <v>305</v>
      </c>
      <c r="L626" s="59" t="s">
        <v>307</v>
      </c>
      <c r="M626" s="5">
        <v>6</v>
      </c>
      <c r="N626" s="16" t="s">
        <v>3589</v>
      </c>
      <c r="O626" s="16" t="s">
        <v>3590</v>
      </c>
      <c r="P626" s="15">
        <v>6</v>
      </c>
      <c r="Q626" s="15">
        <v>6</v>
      </c>
      <c r="R626" s="22">
        <v>1</v>
      </c>
      <c r="S626" s="22">
        <v>1</v>
      </c>
      <c r="T626" s="16"/>
      <c r="U626" s="16" t="s">
        <v>3591</v>
      </c>
      <c r="V626" s="16" t="s">
        <v>50</v>
      </c>
      <c r="W626" s="4" t="s">
        <v>1454</v>
      </c>
      <c r="X626" s="374"/>
      <c r="AA626" s="308" t="b">
        <f t="shared" si="9"/>
        <v>0</v>
      </c>
    </row>
    <row r="627" s="352" customFormat="1" ht="12.75" hidden="1" spans="1:27">
      <c r="A627" s="4">
        <v>625</v>
      </c>
      <c r="B627" s="4" t="s">
        <v>34</v>
      </c>
      <c r="C627" s="5" t="s">
        <v>228</v>
      </c>
      <c r="D627" s="6" t="s">
        <v>515</v>
      </c>
      <c r="E627" s="6" t="s">
        <v>108</v>
      </c>
      <c r="F627" s="7" t="s">
        <v>2958</v>
      </c>
      <c r="G627" s="8">
        <v>45170</v>
      </c>
      <c r="H627" s="10" t="s">
        <v>54</v>
      </c>
      <c r="I627" s="4" t="s">
        <v>42</v>
      </c>
      <c r="J627" s="4" t="s">
        <v>43</v>
      </c>
      <c r="K627" s="58" t="s">
        <v>305</v>
      </c>
      <c r="L627" s="59" t="s">
        <v>307</v>
      </c>
      <c r="M627" s="5">
        <v>6</v>
      </c>
      <c r="N627" s="16" t="s">
        <v>3603</v>
      </c>
      <c r="O627" s="16" t="s">
        <v>3604</v>
      </c>
      <c r="P627" s="15">
        <v>6</v>
      </c>
      <c r="Q627" s="15">
        <v>6</v>
      </c>
      <c r="R627" s="22">
        <v>1</v>
      </c>
      <c r="S627" s="22">
        <v>1</v>
      </c>
      <c r="T627" s="16"/>
      <c r="U627" s="16" t="s">
        <v>3615</v>
      </c>
      <c r="V627" s="16" t="s">
        <v>50</v>
      </c>
      <c r="W627" s="4"/>
      <c r="X627" s="373"/>
      <c r="AA627" s="308" t="b">
        <f t="shared" si="9"/>
        <v>0</v>
      </c>
    </row>
    <row r="628" s="352" customFormat="1" ht="12.75" hidden="1" spans="1:27">
      <c r="A628" s="4">
        <v>626</v>
      </c>
      <c r="B628" s="4" t="s">
        <v>34</v>
      </c>
      <c r="C628" s="5" t="s">
        <v>228</v>
      </c>
      <c r="D628" s="6" t="s">
        <v>3621</v>
      </c>
      <c r="E628" s="6" t="s">
        <v>108</v>
      </c>
      <c r="F628" s="7" t="s">
        <v>2958</v>
      </c>
      <c r="G628" s="8">
        <v>44986</v>
      </c>
      <c r="H628" s="10" t="s">
        <v>41</v>
      </c>
      <c r="I628" s="4" t="s">
        <v>42</v>
      </c>
      <c r="J628" s="4" t="s">
        <v>43</v>
      </c>
      <c r="K628" s="58" t="s">
        <v>305</v>
      </c>
      <c r="L628" s="59" t="s">
        <v>307</v>
      </c>
      <c r="M628" s="5">
        <v>3</v>
      </c>
      <c r="N628" s="16" t="s">
        <v>3298</v>
      </c>
      <c r="O628" s="16" t="s">
        <v>3622</v>
      </c>
      <c r="P628" s="15">
        <v>3</v>
      </c>
      <c r="Q628" s="15">
        <v>3</v>
      </c>
      <c r="R628" s="22">
        <v>1</v>
      </c>
      <c r="S628" s="22">
        <v>1</v>
      </c>
      <c r="T628" s="16"/>
      <c r="U628" s="16" t="s">
        <v>3623</v>
      </c>
      <c r="V628" s="16" t="s">
        <v>50</v>
      </c>
      <c r="W628" s="4" t="s">
        <v>1454</v>
      </c>
      <c r="X628" s="374"/>
      <c r="AA628" s="308" t="b">
        <f t="shared" si="9"/>
        <v>0</v>
      </c>
    </row>
    <row r="629" s="352" customFormat="1" ht="12.75" hidden="1" spans="1:27">
      <c r="A629" s="4">
        <v>627</v>
      </c>
      <c r="B629" s="4" t="s">
        <v>34</v>
      </c>
      <c r="C629" s="5" t="s">
        <v>228</v>
      </c>
      <c r="D629" s="6" t="s">
        <v>3621</v>
      </c>
      <c r="E629" s="6" t="s">
        <v>108</v>
      </c>
      <c r="F629" s="7" t="s">
        <v>2958</v>
      </c>
      <c r="G629" s="8">
        <v>45170</v>
      </c>
      <c r="H629" s="10" t="s">
        <v>54</v>
      </c>
      <c r="I629" s="4" t="s">
        <v>42</v>
      </c>
      <c r="J629" s="4" t="s">
        <v>43</v>
      </c>
      <c r="K629" s="58" t="s">
        <v>305</v>
      </c>
      <c r="L629" s="59" t="s">
        <v>307</v>
      </c>
      <c r="M629" s="5">
        <v>3</v>
      </c>
      <c r="N629" s="16" t="s">
        <v>3616</v>
      </c>
      <c r="O629" s="16" t="s">
        <v>3617</v>
      </c>
      <c r="P629" s="15">
        <v>3</v>
      </c>
      <c r="Q629" s="15">
        <v>3</v>
      </c>
      <c r="R629" s="22">
        <v>1</v>
      </c>
      <c r="S629" s="22">
        <v>1</v>
      </c>
      <c r="T629" s="16"/>
      <c r="U629" s="16" t="s">
        <v>3624</v>
      </c>
      <c r="V629" s="16" t="s">
        <v>50</v>
      </c>
      <c r="W629" s="4"/>
      <c r="X629" s="374"/>
      <c r="AA629" s="308" t="b">
        <f t="shared" si="9"/>
        <v>0</v>
      </c>
    </row>
    <row r="630" s="352" customFormat="1" ht="12.75" hidden="1" spans="1:27">
      <c r="A630" s="4">
        <v>628</v>
      </c>
      <c r="B630" s="4" t="s">
        <v>34</v>
      </c>
      <c r="C630" s="5" t="s">
        <v>228</v>
      </c>
      <c r="D630" s="6" t="s">
        <v>446</v>
      </c>
      <c r="E630" s="6" t="s">
        <v>108</v>
      </c>
      <c r="F630" s="7" t="s">
        <v>2958</v>
      </c>
      <c r="G630" s="8">
        <v>44986</v>
      </c>
      <c r="H630" s="10" t="s">
        <v>41</v>
      </c>
      <c r="I630" s="4" t="s">
        <v>42</v>
      </c>
      <c r="J630" s="4" t="s">
        <v>43</v>
      </c>
      <c r="K630" s="58" t="s">
        <v>305</v>
      </c>
      <c r="L630" s="59" t="s">
        <v>307</v>
      </c>
      <c r="M630" s="5">
        <v>3</v>
      </c>
      <c r="N630" s="16" t="s">
        <v>3625</v>
      </c>
      <c r="O630" s="16" t="s">
        <v>3626</v>
      </c>
      <c r="P630" s="15">
        <v>3</v>
      </c>
      <c r="Q630" s="15">
        <v>3</v>
      </c>
      <c r="R630" s="22">
        <v>1</v>
      </c>
      <c r="S630" s="22">
        <v>1</v>
      </c>
      <c r="T630" s="16"/>
      <c r="U630" s="16" t="s">
        <v>3627</v>
      </c>
      <c r="V630" s="16" t="s">
        <v>50</v>
      </c>
      <c r="W630" s="4" t="s">
        <v>1454</v>
      </c>
      <c r="X630" s="374"/>
      <c r="AA630" s="308" t="b">
        <f t="shared" si="9"/>
        <v>0</v>
      </c>
    </row>
    <row r="631" s="352" customFormat="1" ht="12.75" hidden="1" spans="1:27">
      <c r="A631" s="4">
        <v>629</v>
      </c>
      <c r="B631" s="4" t="s">
        <v>34</v>
      </c>
      <c r="C631" s="5" t="s">
        <v>228</v>
      </c>
      <c r="D631" s="6" t="s">
        <v>446</v>
      </c>
      <c r="E631" s="6" t="s">
        <v>108</v>
      </c>
      <c r="F631" s="7" t="s">
        <v>2958</v>
      </c>
      <c r="G631" s="8">
        <v>45170</v>
      </c>
      <c r="H631" s="10" t="s">
        <v>54</v>
      </c>
      <c r="I631" s="4" t="s">
        <v>42</v>
      </c>
      <c r="J631" s="4" t="s">
        <v>43</v>
      </c>
      <c r="K631" s="58" t="s">
        <v>305</v>
      </c>
      <c r="L631" s="59" t="s">
        <v>307</v>
      </c>
      <c r="M631" s="5">
        <v>3</v>
      </c>
      <c r="N631" s="16" t="s">
        <v>3628</v>
      </c>
      <c r="O631" s="16" t="s">
        <v>3629</v>
      </c>
      <c r="P631" s="15">
        <v>3</v>
      </c>
      <c r="Q631" s="15">
        <v>3</v>
      </c>
      <c r="R631" s="22">
        <v>1</v>
      </c>
      <c r="S631" s="22">
        <v>1</v>
      </c>
      <c r="T631" s="23" t="s">
        <v>3263</v>
      </c>
      <c r="U631" s="16" t="s">
        <v>3630</v>
      </c>
      <c r="V631" s="16" t="s">
        <v>50</v>
      </c>
      <c r="W631" s="4"/>
      <c r="X631" s="374"/>
      <c r="AA631" s="308" t="b">
        <f t="shared" si="9"/>
        <v>0</v>
      </c>
    </row>
    <row r="632" s="352" customFormat="1" ht="24" hidden="1" spans="1:27">
      <c r="A632" s="4">
        <v>630</v>
      </c>
      <c r="B632" s="4" t="s">
        <v>34</v>
      </c>
      <c r="C632" s="5" t="s">
        <v>228</v>
      </c>
      <c r="D632" s="7" t="s">
        <v>439</v>
      </c>
      <c r="E632" s="49" t="s">
        <v>2706</v>
      </c>
      <c r="F632" s="7" t="s">
        <v>2958</v>
      </c>
      <c r="G632" s="8">
        <v>44958</v>
      </c>
      <c r="H632" s="9" t="s">
        <v>2299</v>
      </c>
      <c r="I632" s="4" t="s">
        <v>42</v>
      </c>
      <c r="J632" s="4" t="s">
        <v>43</v>
      </c>
      <c r="K632" s="58" t="s">
        <v>305</v>
      </c>
      <c r="L632" s="59" t="s">
        <v>307</v>
      </c>
      <c r="M632" s="5">
        <v>6</v>
      </c>
      <c r="N632" s="16" t="s">
        <v>3563</v>
      </c>
      <c r="O632" s="16" t="s">
        <v>3564</v>
      </c>
      <c r="P632" s="15">
        <v>6</v>
      </c>
      <c r="Q632" s="15">
        <v>6</v>
      </c>
      <c r="R632" s="22">
        <v>1</v>
      </c>
      <c r="S632" s="22">
        <v>1</v>
      </c>
      <c r="T632" s="16"/>
      <c r="U632" s="16" t="s">
        <v>3565</v>
      </c>
      <c r="V632" s="16" t="s">
        <v>50</v>
      </c>
      <c r="W632" s="4" t="s">
        <v>1454</v>
      </c>
      <c r="X632" s="232"/>
      <c r="Y632" s="24" t="s">
        <v>3021</v>
      </c>
      <c r="AA632" s="308" t="b">
        <f t="shared" si="9"/>
        <v>0</v>
      </c>
    </row>
    <row r="633" s="352" customFormat="1" ht="24" hidden="1" spans="1:27">
      <c r="A633" s="4">
        <v>631</v>
      </c>
      <c r="B633" s="4" t="s">
        <v>34</v>
      </c>
      <c r="C633" s="5" t="s">
        <v>228</v>
      </c>
      <c r="D633" s="7" t="s">
        <v>439</v>
      </c>
      <c r="E633" s="49" t="s">
        <v>2706</v>
      </c>
      <c r="F633" s="7" t="s">
        <v>2958</v>
      </c>
      <c r="G633" s="8">
        <v>45108</v>
      </c>
      <c r="H633" s="10" t="s">
        <v>165</v>
      </c>
      <c r="I633" s="4" t="s">
        <v>42</v>
      </c>
      <c r="J633" s="4" t="s">
        <v>43</v>
      </c>
      <c r="K633" s="58" t="s">
        <v>305</v>
      </c>
      <c r="L633" s="59" t="s">
        <v>307</v>
      </c>
      <c r="M633" s="5">
        <v>6</v>
      </c>
      <c r="N633" s="16" t="s">
        <v>3566</v>
      </c>
      <c r="O633" s="16" t="s">
        <v>3567</v>
      </c>
      <c r="P633" s="15">
        <v>6</v>
      </c>
      <c r="Q633" s="15">
        <v>6</v>
      </c>
      <c r="R633" s="22">
        <v>1</v>
      </c>
      <c r="S633" s="22">
        <v>1</v>
      </c>
      <c r="T633" s="16" t="s">
        <v>3319</v>
      </c>
      <c r="U633" s="16" t="s">
        <v>3568</v>
      </c>
      <c r="V633" s="16" t="s">
        <v>50</v>
      </c>
      <c r="W633" s="4"/>
      <c r="X633" s="374"/>
      <c r="AA633" s="308" t="b">
        <f t="shared" si="9"/>
        <v>0</v>
      </c>
    </row>
    <row r="634" s="352" customFormat="1" ht="24" hidden="1" spans="1:27">
      <c r="A634" s="4">
        <v>632</v>
      </c>
      <c r="B634" s="4" t="s">
        <v>34</v>
      </c>
      <c r="C634" s="5" t="s">
        <v>228</v>
      </c>
      <c r="D634" s="7" t="s">
        <v>439</v>
      </c>
      <c r="E634" s="49" t="s">
        <v>2706</v>
      </c>
      <c r="F634" s="7" t="s">
        <v>2958</v>
      </c>
      <c r="G634" s="8">
        <v>45170</v>
      </c>
      <c r="H634" s="10" t="s">
        <v>54</v>
      </c>
      <c r="I634" s="4" t="s">
        <v>42</v>
      </c>
      <c r="J634" s="4" t="s">
        <v>43</v>
      </c>
      <c r="K634" s="58" t="s">
        <v>305</v>
      </c>
      <c r="L634" s="59" t="s">
        <v>307</v>
      </c>
      <c r="M634" s="5">
        <v>6</v>
      </c>
      <c r="N634" s="16" t="s">
        <v>3569</v>
      </c>
      <c r="O634" s="16" t="s">
        <v>3570</v>
      </c>
      <c r="P634" s="15">
        <v>6</v>
      </c>
      <c r="Q634" s="15">
        <v>6</v>
      </c>
      <c r="R634" s="22">
        <v>1</v>
      </c>
      <c r="S634" s="22">
        <v>1</v>
      </c>
      <c r="T634" s="16"/>
      <c r="U634" s="16" t="s">
        <v>3571</v>
      </c>
      <c r="V634" s="16" t="s">
        <v>50</v>
      </c>
      <c r="W634" s="4"/>
      <c r="X634" s="374"/>
      <c r="AA634" s="308" t="b">
        <f t="shared" si="9"/>
        <v>0</v>
      </c>
    </row>
    <row r="635" s="352" customFormat="1" ht="12.75" hidden="1" spans="1:27">
      <c r="A635" s="4">
        <v>633</v>
      </c>
      <c r="B635" s="5" t="s">
        <v>34</v>
      </c>
      <c r="C635" s="67" t="s">
        <v>82</v>
      </c>
      <c r="D635" s="5" t="s">
        <v>3631</v>
      </c>
      <c r="E635" s="5" t="s">
        <v>108</v>
      </c>
      <c r="F635" s="7" t="s">
        <v>2958</v>
      </c>
      <c r="G635" s="57">
        <v>44927</v>
      </c>
      <c r="H635" s="9" t="s">
        <v>2959</v>
      </c>
      <c r="I635" s="27" t="s">
        <v>42</v>
      </c>
      <c r="J635" s="4" t="s">
        <v>43</v>
      </c>
      <c r="K635" s="58" t="s">
        <v>305</v>
      </c>
      <c r="L635" s="59" t="s">
        <v>307</v>
      </c>
      <c r="M635" s="29">
        <v>63</v>
      </c>
      <c r="N635" s="16" t="s">
        <v>3457</v>
      </c>
      <c r="O635" s="16" t="s">
        <v>3458</v>
      </c>
      <c r="P635" s="15">
        <v>63</v>
      </c>
      <c r="Q635" s="15">
        <v>63</v>
      </c>
      <c r="R635" s="22">
        <v>1</v>
      </c>
      <c r="S635" s="22">
        <v>1</v>
      </c>
      <c r="T635" s="16"/>
      <c r="U635" s="16" t="s">
        <v>3459</v>
      </c>
      <c r="V635" s="16" t="s">
        <v>50</v>
      </c>
      <c r="W635" s="4" t="s">
        <v>1454</v>
      </c>
      <c r="X635" s="232"/>
      <c r="Y635" s="24" t="s">
        <v>3021</v>
      </c>
      <c r="AA635" s="308" t="b">
        <f t="shared" si="9"/>
        <v>0</v>
      </c>
    </row>
    <row r="636" s="352" customFormat="1" ht="12.75" hidden="1" spans="1:27">
      <c r="A636" s="4">
        <v>634</v>
      </c>
      <c r="B636" s="5" t="s">
        <v>34</v>
      </c>
      <c r="C636" s="67" t="s">
        <v>82</v>
      </c>
      <c r="D636" s="5" t="s">
        <v>3631</v>
      </c>
      <c r="E636" s="5" t="s">
        <v>108</v>
      </c>
      <c r="F636" s="7" t="s">
        <v>2958</v>
      </c>
      <c r="G636" s="8">
        <v>45108</v>
      </c>
      <c r="H636" s="10" t="s">
        <v>165</v>
      </c>
      <c r="I636" s="27" t="s">
        <v>42</v>
      </c>
      <c r="J636" s="4" t="s">
        <v>43</v>
      </c>
      <c r="K636" s="58" t="s">
        <v>305</v>
      </c>
      <c r="L636" s="59" t="s">
        <v>307</v>
      </c>
      <c r="M636" s="29">
        <v>63</v>
      </c>
      <c r="N636" s="16" t="s">
        <v>3632</v>
      </c>
      <c r="O636" s="16" t="s">
        <v>3633</v>
      </c>
      <c r="P636" s="15">
        <v>63</v>
      </c>
      <c r="Q636" s="15">
        <v>63</v>
      </c>
      <c r="R636" s="22">
        <v>1</v>
      </c>
      <c r="S636" s="22">
        <v>1</v>
      </c>
      <c r="T636" s="16"/>
      <c r="U636" s="16" t="s">
        <v>3634</v>
      </c>
      <c r="V636" s="16" t="s">
        <v>50</v>
      </c>
      <c r="W636" s="4"/>
      <c r="X636" s="374"/>
      <c r="AA636" s="308" t="b">
        <f t="shared" si="9"/>
        <v>0</v>
      </c>
    </row>
    <row r="637" s="352" customFormat="1" ht="12.75" hidden="1" spans="1:27">
      <c r="A637" s="4">
        <v>635</v>
      </c>
      <c r="B637" s="5" t="s">
        <v>34</v>
      </c>
      <c r="C637" s="67" t="s">
        <v>82</v>
      </c>
      <c r="D637" s="5" t="s">
        <v>3635</v>
      </c>
      <c r="E637" s="5" t="s">
        <v>108</v>
      </c>
      <c r="F637" s="7" t="s">
        <v>2958</v>
      </c>
      <c r="G637" s="57">
        <v>44927</v>
      </c>
      <c r="H637" s="9" t="s">
        <v>2959</v>
      </c>
      <c r="I637" s="27" t="s">
        <v>42</v>
      </c>
      <c r="J637" s="4" t="s">
        <v>43</v>
      </c>
      <c r="K637" s="58" t="s">
        <v>305</v>
      </c>
      <c r="L637" s="59" t="s">
        <v>307</v>
      </c>
      <c r="M637" s="29">
        <v>63</v>
      </c>
      <c r="N637" s="16" t="s">
        <v>3457</v>
      </c>
      <c r="O637" s="16" t="s">
        <v>3458</v>
      </c>
      <c r="P637" s="15">
        <v>63</v>
      </c>
      <c r="Q637" s="15">
        <v>63</v>
      </c>
      <c r="R637" s="22">
        <v>1</v>
      </c>
      <c r="S637" s="22">
        <v>1</v>
      </c>
      <c r="T637" s="16"/>
      <c r="U637" s="16" t="s">
        <v>3459</v>
      </c>
      <c r="V637" s="16" t="s">
        <v>50</v>
      </c>
      <c r="W637" s="4" t="s">
        <v>1454</v>
      </c>
      <c r="X637" s="232"/>
      <c r="Y637" s="24" t="s">
        <v>3021</v>
      </c>
      <c r="AA637" s="308" t="b">
        <f t="shared" si="9"/>
        <v>0</v>
      </c>
    </row>
    <row r="638" s="352" customFormat="1" ht="12.75" hidden="1" spans="1:27">
      <c r="A638" s="4">
        <v>636</v>
      </c>
      <c r="B638" s="5" t="s">
        <v>34</v>
      </c>
      <c r="C638" s="67" t="s">
        <v>82</v>
      </c>
      <c r="D638" s="5" t="s">
        <v>3635</v>
      </c>
      <c r="E638" s="5" t="s">
        <v>108</v>
      </c>
      <c r="F638" s="7" t="s">
        <v>2958</v>
      </c>
      <c r="G638" s="8">
        <v>45108</v>
      </c>
      <c r="H638" s="10" t="s">
        <v>165</v>
      </c>
      <c r="I638" s="27" t="s">
        <v>42</v>
      </c>
      <c r="J638" s="4" t="s">
        <v>43</v>
      </c>
      <c r="K638" s="58" t="s">
        <v>305</v>
      </c>
      <c r="L638" s="59" t="s">
        <v>307</v>
      </c>
      <c r="M638" s="29">
        <v>63</v>
      </c>
      <c r="N638" s="16" t="s">
        <v>3632</v>
      </c>
      <c r="O638" s="16" t="s">
        <v>3633</v>
      </c>
      <c r="P638" s="15">
        <v>63</v>
      </c>
      <c r="Q638" s="15">
        <v>63</v>
      </c>
      <c r="R638" s="22">
        <v>1</v>
      </c>
      <c r="S638" s="22">
        <v>1</v>
      </c>
      <c r="T638" s="16"/>
      <c r="U638" s="16" t="s">
        <v>3634</v>
      </c>
      <c r="V638" s="16" t="s">
        <v>50</v>
      </c>
      <c r="W638" s="4"/>
      <c r="X638" s="374"/>
      <c r="AA638" s="308" t="b">
        <f t="shared" si="9"/>
        <v>0</v>
      </c>
    </row>
    <row r="639" s="352" customFormat="1" ht="12.75" hidden="1" spans="1:27">
      <c r="A639" s="4">
        <v>637</v>
      </c>
      <c r="B639" s="4" t="s">
        <v>34</v>
      </c>
      <c r="C639" s="27" t="s">
        <v>82</v>
      </c>
      <c r="D639" s="58" t="s">
        <v>3636</v>
      </c>
      <c r="E639" s="7" t="s">
        <v>258</v>
      </c>
      <c r="F639" s="7" t="s">
        <v>2958</v>
      </c>
      <c r="G639" s="8">
        <v>44958</v>
      </c>
      <c r="H639" s="9" t="s">
        <v>2299</v>
      </c>
      <c r="I639" s="27" t="s">
        <v>42</v>
      </c>
      <c r="J639" s="4" t="s">
        <v>43</v>
      </c>
      <c r="K639" s="58" t="s">
        <v>305</v>
      </c>
      <c r="L639" s="59" t="s">
        <v>307</v>
      </c>
      <c r="M639" s="26">
        <v>6</v>
      </c>
      <c r="N639" s="16" t="s">
        <v>3457</v>
      </c>
      <c r="O639" s="16" t="s">
        <v>3458</v>
      </c>
      <c r="P639" s="15">
        <v>6</v>
      </c>
      <c r="Q639" s="15">
        <v>6</v>
      </c>
      <c r="R639" s="22">
        <v>1</v>
      </c>
      <c r="S639" s="22">
        <v>1</v>
      </c>
      <c r="T639" s="16"/>
      <c r="U639" s="16" t="s">
        <v>3459</v>
      </c>
      <c r="V639" s="16" t="s">
        <v>50</v>
      </c>
      <c r="W639" s="4" t="s">
        <v>1454</v>
      </c>
      <c r="X639" s="232"/>
      <c r="Y639" s="24" t="s">
        <v>3021</v>
      </c>
      <c r="AA639" s="308" t="b">
        <f t="shared" si="9"/>
        <v>0</v>
      </c>
    </row>
    <row r="640" s="352" customFormat="1" ht="12.75" hidden="1" spans="1:27">
      <c r="A640" s="4">
        <v>638</v>
      </c>
      <c r="B640" s="4" t="s">
        <v>34</v>
      </c>
      <c r="C640" s="27" t="s">
        <v>82</v>
      </c>
      <c r="D640" s="58" t="s">
        <v>3636</v>
      </c>
      <c r="E640" s="7" t="s">
        <v>258</v>
      </c>
      <c r="F640" s="7" t="s">
        <v>2958</v>
      </c>
      <c r="G640" s="8">
        <v>45017</v>
      </c>
      <c r="H640" s="10" t="s">
        <v>231</v>
      </c>
      <c r="I640" s="27" t="s">
        <v>42</v>
      </c>
      <c r="J640" s="4" t="s">
        <v>43</v>
      </c>
      <c r="K640" s="58" t="s">
        <v>305</v>
      </c>
      <c r="L640" s="59" t="s">
        <v>307</v>
      </c>
      <c r="M640" s="26">
        <v>6</v>
      </c>
      <c r="N640" s="16" t="s">
        <v>3637</v>
      </c>
      <c r="O640" s="16" t="s">
        <v>3638</v>
      </c>
      <c r="P640" s="15">
        <v>6</v>
      </c>
      <c r="Q640" s="15">
        <v>6</v>
      </c>
      <c r="R640" s="22">
        <v>1</v>
      </c>
      <c r="S640" s="22">
        <v>1</v>
      </c>
      <c r="T640" s="16"/>
      <c r="U640" s="16" t="s">
        <v>3639</v>
      </c>
      <c r="V640" s="16" t="s">
        <v>50</v>
      </c>
      <c r="W640" s="4"/>
      <c r="X640" s="374"/>
      <c r="AA640" s="308" t="b">
        <f t="shared" si="9"/>
        <v>0</v>
      </c>
    </row>
    <row r="641" s="24" customFormat="1" ht="12" hidden="1" spans="1:27">
      <c r="A641" s="4">
        <v>639</v>
      </c>
      <c r="B641" s="4" t="s">
        <v>34</v>
      </c>
      <c r="C641" s="27" t="s">
        <v>82</v>
      </c>
      <c r="D641" s="58" t="s">
        <v>3636</v>
      </c>
      <c r="E641" s="7" t="s">
        <v>258</v>
      </c>
      <c r="F641" s="7" t="s">
        <v>2958</v>
      </c>
      <c r="G641" s="8">
        <v>45078</v>
      </c>
      <c r="H641" s="10" t="s">
        <v>93</v>
      </c>
      <c r="I641" s="27" t="s">
        <v>42</v>
      </c>
      <c r="J641" s="4" t="s">
        <v>43</v>
      </c>
      <c r="K641" s="58" t="s">
        <v>305</v>
      </c>
      <c r="L641" s="59" t="s">
        <v>307</v>
      </c>
      <c r="M641" s="26">
        <v>6</v>
      </c>
      <c r="N641" s="16" t="s">
        <v>3640</v>
      </c>
      <c r="O641" s="16" t="s">
        <v>3641</v>
      </c>
      <c r="P641" s="15">
        <v>6</v>
      </c>
      <c r="Q641" s="15">
        <v>6</v>
      </c>
      <c r="R641" s="22">
        <v>1</v>
      </c>
      <c r="S641" s="22">
        <v>1</v>
      </c>
      <c r="T641" s="16"/>
      <c r="U641" s="16" t="s">
        <v>3642</v>
      </c>
      <c r="V641" s="16" t="s">
        <v>50</v>
      </c>
      <c r="W641" s="4"/>
      <c r="X641" s="232"/>
      <c r="AA641" s="308" t="b">
        <f t="shared" si="9"/>
        <v>0</v>
      </c>
    </row>
    <row r="642" s="24" customFormat="1" ht="12" hidden="1" spans="1:27">
      <c r="A642" s="4">
        <v>640</v>
      </c>
      <c r="B642" s="4" t="s">
        <v>34</v>
      </c>
      <c r="C642" s="27" t="s">
        <v>82</v>
      </c>
      <c r="D642" s="58" t="s">
        <v>3636</v>
      </c>
      <c r="E642" s="7" t="s">
        <v>258</v>
      </c>
      <c r="F642" s="7" t="s">
        <v>2958</v>
      </c>
      <c r="G642" s="8">
        <v>45139</v>
      </c>
      <c r="H642" s="9" t="s">
        <v>97</v>
      </c>
      <c r="I642" s="27" t="s">
        <v>42</v>
      </c>
      <c r="J642" s="4" t="s">
        <v>43</v>
      </c>
      <c r="K642" s="58" t="s">
        <v>305</v>
      </c>
      <c r="L642" s="59" t="s">
        <v>307</v>
      </c>
      <c r="M642" s="26">
        <v>6</v>
      </c>
      <c r="N642" s="16" t="s">
        <v>3643</v>
      </c>
      <c r="O642" s="16" t="s">
        <v>3644</v>
      </c>
      <c r="P642" s="15">
        <v>6</v>
      </c>
      <c r="Q642" s="15">
        <v>6</v>
      </c>
      <c r="R642" s="22">
        <v>1</v>
      </c>
      <c r="S642" s="22">
        <v>1</v>
      </c>
      <c r="T642" s="16"/>
      <c r="U642" s="16" t="s">
        <v>3587</v>
      </c>
      <c r="V642" s="16" t="s">
        <v>50</v>
      </c>
      <c r="W642" s="4"/>
      <c r="X642" s="181"/>
      <c r="AA642" s="308" t="b">
        <f t="shared" si="9"/>
        <v>0</v>
      </c>
    </row>
    <row r="643" s="24" customFormat="1" ht="12" hidden="1" spans="1:27">
      <c r="A643" s="4">
        <v>641</v>
      </c>
      <c r="B643" s="4" t="s">
        <v>34</v>
      </c>
      <c r="C643" s="27" t="s">
        <v>82</v>
      </c>
      <c r="D643" s="58" t="s">
        <v>3636</v>
      </c>
      <c r="E643" s="7" t="s">
        <v>258</v>
      </c>
      <c r="F643" s="7" t="s">
        <v>2958</v>
      </c>
      <c r="G643" s="8">
        <v>45200</v>
      </c>
      <c r="H643" s="10" t="s">
        <v>189</v>
      </c>
      <c r="I643" s="27" t="s">
        <v>42</v>
      </c>
      <c r="J643" s="4" t="s">
        <v>43</v>
      </c>
      <c r="K643" s="58" t="s">
        <v>305</v>
      </c>
      <c r="L643" s="59" t="s">
        <v>307</v>
      </c>
      <c r="M643" s="26">
        <v>6</v>
      </c>
      <c r="N643" s="16" t="s">
        <v>3476</v>
      </c>
      <c r="O643" s="16" t="s">
        <v>3477</v>
      </c>
      <c r="P643" s="15">
        <v>6</v>
      </c>
      <c r="Q643" s="15">
        <v>6</v>
      </c>
      <c r="R643" s="22">
        <v>1</v>
      </c>
      <c r="S643" s="22">
        <v>1</v>
      </c>
      <c r="T643" s="16"/>
      <c r="U643" s="16" t="s">
        <v>3452</v>
      </c>
      <c r="V643" s="16" t="s">
        <v>50</v>
      </c>
      <c r="W643" s="4"/>
      <c r="X643" s="181"/>
      <c r="AA643" s="308" t="b">
        <f t="shared" ref="AA643:AA706" si="10">IF(H643="2023年01月","2023年01月31日",IF(H643="2023年02月","2023年02月28日",IF(H643="2023年3月","2023年3月31日",IF(H643="2023年4月","2023年4月30日",IF(H643="2023年5月","2023年5月31日",IF(H643="2023年6月","2023年6月30日",IF(H643="2023年7月","2023年7月31日",IF(H643="2023年8月","2023年8月31日",IF(H643="2023年9月","2023年9月30日",IF(H643="2023年10月","2023年10月31日",IF(H643="2023年11月","2023年11月30日",IF(H643="2023年12月","2023年12月31日"))))))))))))</f>
        <v>0</v>
      </c>
    </row>
    <row r="644" s="24" customFormat="1" ht="12" spans="1:27">
      <c r="A644" s="4">
        <v>642</v>
      </c>
      <c r="B644" s="4" t="s">
        <v>34</v>
      </c>
      <c r="C644" s="27" t="s">
        <v>82</v>
      </c>
      <c r="D644" s="58" t="s">
        <v>3636</v>
      </c>
      <c r="E644" s="7" t="s">
        <v>258</v>
      </c>
      <c r="F644" s="7" t="s">
        <v>2958</v>
      </c>
      <c r="G644" s="8">
        <v>45261</v>
      </c>
      <c r="H644" s="10" t="s">
        <v>1741</v>
      </c>
      <c r="I644" s="27" t="s">
        <v>42</v>
      </c>
      <c r="J644" s="4" t="s">
        <v>43</v>
      </c>
      <c r="K644" s="58" t="s">
        <v>305</v>
      </c>
      <c r="L644" s="59" t="s">
        <v>307</v>
      </c>
      <c r="M644" s="26">
        <v>6</v>
      </c>
      <c r="N644" s="16" t="s">
        <v>3645</v>
      </c>
      <c r="O644" s="16" t="s">
        <v>3646</v>
      </c>
      <c r="P644" s="15">
        <v>6</v>
      </c>
      <c r="Q644" s="15">
        <v>6</v>
      </c>
      <c r="R644" s="22">
        <v>1</v>
      </c>
      <c r="S644" s="22">
        <v>1</v>
      </c>
      <c r="T644" s="16"/>
      <c r="U644" s="16" t="s">
        <v>3494</v>
      </c>
      <c r="V644" s="16" t="s">
        <v>50</v>
      </c>
      <c r="W644" s="4"/>
      <c r="X644" s="181"/>
      <c r="AA644" s="308" t="b">
        <f t="shared" si="10"/>
        <v>0</v>
      </c>
    </row>
    <row r="645" s="24" customFormat="1" ht="12" hidden="1" spans="1:27">
      <c r="A645" s="4">
        <v>643</v>
      </c>
      <c r="B645" s="4" t="s">
        <v>34</v>
      </c>
      <c r="C645" s="27" t="s">
        <v>82</v>
      </c>
      <c r="D645" s="58" t="s">
        <v>3647</v>
      </c>
      <c r="E645" s="7" t="s">
        <v>258</v>
      </c>
      <c r="F645" s="7" t="s">
        <v>2958</v>
      </c>
      <c r="G645" s="8">
        <v>44958</v>
      </c>
      <c r="H645" s="9" t="s">
        <v>2299</v>
      </c>
      <c r="I645" s="27" t="s">
        <v>42</v>
      </c>
      <c r="J645" s="4" t="s">
        <v>43</v>
      </c>
      <c r="K645" s="58" t="s">
        <v>305</v>
      </c>
      <c r="L645" s="59" t="s">
        <v>307</v>
      </c>
      <c r="M645" s="26">
        <v>6</v>
      </c>
      <c r="N645" s="16" t="s">
        <v>3457</v>
      </c>
      <c r="O645" s="16" t="s">
        <v>3458</v>
      </c>
      <c r="P645" s="15">
        <v>6</v>
      </c>
      <c r="Q645" s="15">
        <v>6</v>
      </c>
      <c r="R645" s="22">
        <v>1</v>
      </c>
      <c r="S645" s="22">
        <v>1</v>
      </c>
      <c r="T645" s="16"/>
      <c r="U645" s="16" t="s">
        <v>3459</v>
      </c>
      <c r="V645" s="16" t="s">
        <v>50</v>
      </c>
      <c r="W645" s="4" t="s">
        <v>1454</v>
      </c>
      <c r="X645" s="232"/>
      <c r="Y645" s="24" t="s">
        <v>3021</v>
      </c>
      <c r="AA645" s="308" t="b">
        <f t="shared" si="10"/>
        <v>0</v>
      </c>
    </row>
    <row r="646" s="24" customFormat="1" ht="12" hidden="1" spans="1:27">
      <c r="A646" s="4">
        <v>644</v>
      </c>
      <c r="B646" s="4" t="s">
        <v>34</v>
      </c>
      <c r="C646" s="27" t="s">
        <v>82</v>
      </c>
      <c r="D646" s="58" t="s">
        <v>3647</v>
      </c>
      <c r="E646" s="7" t="s">
        <v>258</v>
      </c>
      <c r="F646" s="7" t="s">
        <v>2958</v>
      </c>
      <c r="G646" s="8">
        <v>45017</v>
      </c>
      <c r="H646" s="10" t="s">
        <v>231</v>
      </c>
      <c r="I646" s="27" t="s">
        <v>42</v>
      </c>
      <c r="J646" s="4" t="s">
        <v>43</v>
      </c>
      <c r="K646" s="58" t="s">
        <v>305</v>
      </c>
      <c r="L646" s="59" t="s">
        <v>307</v>
      </c>
      <c r="M646" s="26">
        <v>6</v>
      </c>
      <c r="N646" s="16" t="s">
        <v>3637</v>
      </c>
      <c r="O646" s="16" t="s">
        <v>3638</v>
      </c>
      <c r="P646" s="15">
        <v>6</v>
      </c>
      <c r="Q646" s="15">
        <v>6</v>
      </c>
      <c r="R646" s="22">
        <v>1</v>
      </c>
      <c r="S646" s="22">
        <v>1</v>
      </c>
      <c r="T646" s="16"/>
      <c r="U646" s="16" t="s">
        <v>3639</v>
      </c>
      <c r="V646" s="16" t="s">
        <v>50</v>
      </c>
      <c r="W646" s="4"/>
      <c r="X646" s="181"/>
      <c r="AA646" s="308" t="b">
        <f t="shared" si="10"/>
        <v>0</v>
      </c>
    </row>
    <row r="647" s="24" customFormat="1" ht="12" hidden="1" spans="1:27">
      <c r="A647" s="4">
        <v>645</v>
      </c>
      <c r="B647" s="4" t="s">
        <v>34</v>
      </c>
      <c r="C647" s="27" t="s">
        <v>82</v>
      </c>
      <c r="D647" s="58" t="s">
        <v>3647</v>
      </c>
      <c r="E647" s="7" t="s">
        <v>258</v>
      </c>
      <c r="F647" s="7" t="s">
        <v>2958</v>
      </c>
      <c r="G647" s="8">
        <v>45078</v>
      </c>
      <c r="H647" s="10" t="s">
        <v>93</v>
      </c>
      <c r="I647" s="27" t="s">
        <v>42</v>
      </c>
      <c r="J647" s="4" t="s">
        <v>43</v>
      </c>
      <c r="K647" s="58" t="s">
        <v>305</v>
      </c>
      <c r="L647" s="59" t="s">
        <v>307</v>
      </c>
      <c r="M647" s="26">
        <v>6</v>
      </c>
      <c r="N647" s="16" t="s">
        <v>3640</v>
      </c>
      <c r="O647" s="16" t="s">
        <v>3641</v>
      </c>
      <c r="P647" s="15">
        <v>6</v>
      </c>
      <c r="Q647" s="15">
        <v>6</v>
      </c>
      <c r="R647" s="22">
        <v>1</v>
      </c>
      <c r="S647" s="22">
        <v>1</v>
      </c>
      <c r="T647" s="16"/>
      <c r="U647" s="16" t="s">
        <v>3642</v>
      </c>
      <c r="V647" s="16" t="s">
        <v>50</v>
      </c>
      <c r="W647" s="4"/>
      <c r="X647" s="232"/>
      <c r="AA647" s="308" t="b">
        <f t="shared" si="10"/>
        <v>0</v>
      </c>
    </row>
    <row r="648" s="24" customFormat="1" ht="12" hidden="1" spans="1:27">
      <c r="A648" s="4">
        <v>646</v>
      </c>
      <c r="B648" s="4" t="s">
        <v>34</v>
      </c>
      <c r="C648" s="27" t="s">
        <v>82</v>
      </c>
      <c r="D648" s="58" t="s">
        <v>3647</v>
      </c>
      <c r="E648" s="7" t="s">
        <v>258</v>
      </c>
      <c r="F648" s="7" t="s">
        <v>2958</v>
      </c>
      <c r="G648" s="8">
        <v>45139</v>
      </c>
      <c r="H648" s="9" t="s">
        <v>97</v>
      </c>
      <c r="I648" s="27" t="s">
        <v>42</v>
      </c>
      <c r="J648" s="4" t="s">
        <v>43</v>
      </c>
      <c r="K648" s="58" t="s">
        <v>305</v>
      </c>
      <c r="L648" s="59" t="s">
        <v>307</v>
      </c>
      <c r="M648" s="26">
        <v>6</v>
      </c>
      <c r="N648" s="16" t="s">
        <v>3643</v>
      </c>
      <c r="O648" s="16" t="s">
        <v>3644</v>
      </c>
      <c r="P648" s="15">
        <v>6</v>
      </c>
      <c r="Q648" s="15">
        <v>6</v>
      </c>
      <c r="R648" s="22">
        <v>1</v>
      </c>
      <c r="S648" s="22">
        <v>1</v>
      </c>
      <c r="T648" s="16"/>
      <c r="U648" s="16" t="s">
        <v>3587</v>
      </c>
      <c r="V648" s="16" t="s">
        <v>50</v>
      </c>
      <c r="W648" s="4"/>
      <c r="X648" s="181"/>
      <c r="AA648" s="308" t="b">
        <f t="shared" si="10"/>
        <v>0</v>
      </c>
    </row>
    <row r="649" s="24" customFormat="1" ht="12" hidden="1" spans="1:27">
      <c r="A649" s="4">
        <v>647</v>
      </c>
      <c r="B649" s="4" t="s">
        <v>34</v>
      </c>
      <c r="C649" s="27" t="s">
        <v>82</v>
      </c>
      <c r="D649" s="58" t="s">
        <v>3647</v>
      </c>
      <c r="E649" s="7" t="s">
        <v>258</v>
      </c>
      <c r="F649" s="7" t="s">
        <v>2958</v>
      </c>
      <c r="G649" s="8">
        <v>45200</v>
      </c>
      <c r="H649" s="10" t="s">
        <v>189</v>
      </c>
      <c r="I649" s="27" t="s">
        <v>42</v>
      </c>
      <c r="J649" s="4" t="s">
        <v>43</v>
      </c>
      <c r="K649" s="58" t="s">
        <v>305</v>
      </c>
      <c r="L649" s="59" t="s">
        <v>307</v>
      </c>
      <c r="M649" s="26">
        <v>6</v>
      </c>
      <c r="N649" s="16" t="s">
        <v>3476</v>
      </c>
      <c r="O649" s="16" t="s">
        <v>3477</v>
      </c>
      <c r="P649" s="15">
        <v>6</v>
      </c>
      <c r="Q649" s="15">
        <v>6</v>
      </c>
      <c r="R649" s="22">
        <v>1</v>
      </c>
      <c r="S649" s="22">
        <v>1</v>
      </c>
      <c r="T649" s="16"/>
      <c r="U649" s="16" t="s">
        <v>3452</v>
      </c>
      <c r="V649" s="16" t="s">
        <v>50</v>
      </c>
      <c r="W649" s="4"/>
      <c r="X649" s="181"/>
      <c r="AA649" s="308" t="b">
        <f t="shared" si="10"/>
        <v>0</v>
      </c>
    </row>
    <row r="650" s="24" customFormat="1" ht="12" spans="1:27">
      <c r="A650" s="4">
        <v>648</v>
      </c>
      <c r="B650" s="4" t="s">
        <v>34</v>
      </c>
      <c r="C650" s="27" t="s">
        <v>82</v>
      </c>
      <c r="D650" s="58" t="s">
        <v>3647</v>
      </c>
      <c r="E650" s="7" t="s">
        <v>258</v>
      </c>
      <c r="F650" s="7" t="s">
        <v>2958</v>
      </c>
      <c r="G650" s="8">
        <v>45261</v>
      </c>
      <c r="H650" s="10" t="s">
        <v>1741</v>
      </c>
      <c r="I650" s="27" t="s">
        <v>42</v>
      </c>
      <c r="J650" s="4" t="s">
        <v>43</v>
      </c>
      <c r="K650" s="58" t="s">
        <v>305</v>
      </c>
      <c r="L650" s="59" t="s">
        <v>307</v>
      </c>
      <c r="M650" s="26">
        <v>6</v>
      </c>
      <c r="N650" s="16" t="s">
        <v>3645</v>
      </c>
      <c r="O650" s="16" t="s">
        <v>3646</v>
      </c>
      <c r="P650" s="15">
        <v>6</v>
      </c>
      <c r="Q650" s="15">
        <v>6</v>
      </c>
      <c r="R650" s="22">
        <v>1</v>
      </c>
      <c r="S650" s="22">
        <v>1</v>
      </c>
      <c r="T650" s="16"/>
      <c r="U650" s="16" t="s">
        <v>3494</v>
      </c>
      <c r="V650" s="16" t="s">
        <v>50</v>
      </c>
      <c r="W650" s="4"/>
      <c r="X650" s="181"/>
      <c r="AA650" s="308" t="b">
        <f t="shared" si="10"/>
        <v>0</v>
      </c>
    </row>
    <row r="651" s="24" customFormat="1" ht="12.75" hidden="1" spans="1:27">
      <c r="A651" s="4">
        <v>649</v>
      </c>
      <c r="B651" s="4" t="s">
        <v>3371</v>
      </c>
      <c r="C651" s="67" t="s">
        <v>228</v>
      </c>
      <c r="D651" s="5" t="s">
        <v>2713</v>
      </c>
      <c r="E651" s="5" t="s">
        <v>108</v>
      </c>
      <c r="F651" s="7" t="s">
        <v>2958</v>
      </c>
      <c r="G651" s="57">
        <v>44927</v>
      </c>
      <c r="H651" s="9" t="s">
        <v>2959</v>
      </c>
      <c r="I651" s="27" t="s">
        <v>42</v>
      </c>
      <c r="J651" s="4" t="s">
        <v>43</v>
      </c>
      <c r="K651" s="58" t="s">
        <v>305</v>
      </c>
      <c r="L651" s="59" t="s">
        <v>307</v>
      </c>
      <c r="M651" s="26">
        <v>36</v>
      </c>
      <c r="N651" s="16" t="s">
        <v>3457</v>
      </c>
      <c r="O651" s="16" t="s">
        <v>3458</v>
      </c>
      <c r="P651" s="15">
        <v>36</v>
      </c>
      <c r="Q651" s="15">
        <v>36</v>
      </c>
      <c r="R651" s="22">
        <v>1</v>
      </c>
      <c r="S651" s="22">
        <v>1</v>
      </c>
      <c r="T651" s="16"/>
      <c r="U651" s="16" t="s">
        <v>3459</v>
      </c>
      <c r="V651" s="16" t="s">
        <v>50</v>
      </c>
      <c r="W651" s="4" t="s">
        <v>1454</v>
      </c>
      <c r="X651" s="232"/>
      <c r="Y651" s="24" t="s">
        <v>3021</v>
      </c>
      <c r="AA651" s="308" t="b">
        <f t="shared" si="10"/>
        <v>0</v>
      </c>
    </row>
    <row r="652" s="24" customFormat="1" ht="12.75" hidden="1" spans="1:27">
      <c r="A652" s="4">
        <v>650</v>
      </c>
      <c r="B652" s="4" t="s">
        <v>3371</v>
      </c>
      <c r="C652" s="67" t="s">
        <v>228</v>
      </c>
      <c r="D652" s="5" t="s">
        <v>2713</v>
      </c>
      <c r="E652" s="5" t="s">
        <v>108</v>
      </c>
      <c r="F652" s="7" t="s">
        <v>2958</v>
      </c>
      <c r="G652" s="8">
        <v>45108</v>
      </c>
      <c r="H652" s="10" t="s">
        <v>165</v>
      </c>
      <c r="I652" s="27" t="s">
        <v>42</v>
      </c>
      <c r="J652" s="4" t="s">
        <v>43</v>
      </c>
      <c r="K652" s="58" t="s">
        <v>305</v>
      </c>
      <c r="L652" s="59" t="s">
        <v>307</v>
      </c>
      <c r="M652" s="26">
        <v>36</v>
      </c>
      <c r="N652" s="16" t="s">
        <v>3632</v>
      </c>
      <c r="O652" s="16" t="s">
        <v>3633</v>
      </c>
      <c r="P652" s="15">
        <v>36</v>
      </c>
      <c r="Q652" s="15">
        <v>36</v>
      </c>
      <c r="R652" s="22">
        <v>1</v>
      </c>
      <c r="S652" s="22">
        <v>1</v>
      </c>
      <c r="T652" s="16"/>
      <c r="U652" s="16" t="s">
        <v>3648</v>
      </c>
      <c r="V652" s="16" t="s">
        <v>50</v>
      </c>
      <c r="W652" s="4"/>
      <c r="X652" s="181"/>
      <c r="AA652" s="308" t="b">
        <f t="shared" si="10"/>
        <v>0</v>
      </c>
    </row>
    <row r="653" s="24" customFormat="1" ht="24" hidden="1" spans="1:27">
      <c r="A653" s="4">
        <v>651</v>
      </c>
      <c r="B653" s="4" t="s">
        <v>34</v>
      </c>
      <c r="C653" s="5" t="s">
        <v>228</v>
      </c>
      <c r="D653" s="6" t="s">
        <v>577</v>
      </c>
      <c r="E653" s="75" t="s">
        <v>2706</v>
      </c>
      <c r="F653" s="7" t="s">
        <v>2958</v>
      </c>
      <c r="G653" s="65">
        <v>45047</v>
      </c>
      <c r="H653" s="10" t="s">
        <v>304</v>
      </c>
      <c r="I653" s="4" t="s">
        <v>42</v>
      </c>
      <c r="J653" s="4" t="s">
        <v>43</v>
      </c>
      <c r="K653" s="58" t="s">
        <v>305</v>
      </c>
      <c r="L653" s="59" t="s">
        <v>307</v>
      </c>
      <c r="M653" s="5">
        <v>3</v>
      </c>
      <c r="N653" s="16" t="s">
        <v>3488</v>
      </c>
      <c r="O653" s="16" t="s">
        <v>3489</v>
      </c>
      <c r="P653" s="15">
        <v>3</v>
      </c>
      <c r="Q653" s="15">
        <v>3</v>
      </c>
      <c r="R653" s="22">
        <v>1</v>
      </c>
      <c r="S653" s="22">
        <v>1</v>
      </c>
      <c r="T653" s="16"/>
      <c r="U653" s="16" t="s">
        <v>3490</v>
      </c>
      <c r="V653" s="16" t="s">
        <v>50</v>
      </c>
      <c r="W653" s="4"/>
      <c r="X653" s="181"/>
      <c r="AA653" s="308" t="b">
        <f t="shared" si="10"/>
        <v>0</v>
      </c>
    </row>
    <row r="654" s="24" customFormat="1" ht="24" hidden="1" spans="1:27">
      <c r="A654" s="4">
        <v>652</v>
      </c>
      <c r="B654" s="4" t="s">
        <v>34</v>
      </c>
      <c r="C654" s="5" t="s">
        <v>228</v>
      </c>
      <c r="D654" s="6" t="s">
        <v>577</v>
      </c>
      <c r="E654" s="75" t="s">
        <v>2706</v>
      </c>
      <c r="F654" s="7" t="s">
        <v>2958</v>
      </c>
      <c r="G654" s="65">
        <v>45108</v>
      </c>
      <c r="H654" s="10" t="s">
        <v>165</v>
      </c>
      <c r="I654" s="4" t="s">
        <v>42</v>
      </c>
      <c r="J654" s="4" t="s">
        <v>43</v>
      </c>
      <c r="K654" s="58" t="s">
        <v>305</v>
      </c>
      <c r="L654" s="59" t="s">
        <v>307</v>
      </c>
      <c r="M654" s="5">
        <v>3</v>
      </c>
      <c r="N654" s="16" t="s">
        <v>3649</v>
      </c>
      <c r="O654" s="16" t="s">
        <v>3650</v>
      </c>
      <c r="P654" s="15">
        <v>3</v>
      </c>
      <c r="Q654" s="15">
        <v>3</v>
      </c>
      <c r="R654" s="22">
        <v>1</v>
      </c>
      <c r="S654" s="22">
        <v>1</v>
      </c>
      <c r="T654" s="16"/>
      <c r="U654" s="16" t="s">
        <v>3514</v>
      </c>
      <c r="V654" s="16" t="s">
        <v>50</v>
      </c>
      <c r="W654" s="4"/>
      <c r="X654" s="181"/>
      <c r="AA654" s="308" t="b">
        <f t="shared" si="10"/>
        <v>0</v>
      </c>
    </row>
    <row r="655" s="24" customFormat="1" ht="24" hidden="1" spans="1:27">
      <c r="A655" s="4">
        <v>653</v>
      </c>
      <c r="B655" s="4" t="s">
        <v>34</v>
      </c>
      <c r="C655" s="5" t="s">
        <v>228</v>
      </c>
      <c r="D655" s="6" t="s">
        <v>577</v>
      </c>
      <c r="E655" s="75" t="s">
        <v>2706</v>
      </c>
      <c r="F655" s="7" t="s">
        <v>2958</v>
      </c>
      <c r="G655" s="65">
        <v>45170</v>
      </c>
      <c r="H655" s="10" t="s">
        <v>54</v>
      </c>
      <c r="I655" s="4" t="s">
        <v>42</v>
      </c>
      <c r="J655" s="4" t="s">
        <v>43</v>
      </c>
      <c r="K655" s="58" t="s">
        <v>305</v>
      </c>
      <c r="L655" s="59" t="s">
        <v>307</v>
      </c>
      <c r="M655" s="5">
        <v>3</v>
      </c>
      <c r="N655" s="16" t="s">
        <v>3651</v>
      </c>
      <c r="O655" s="16" t="s">
        <v>3652</v>
      </c>
      <c r="P655" s="15">
        <v>3</v>
      </c>
      <c r="Q655" s="15">
        <v>3</v>
      </c>
      <c r="R655" s="22">
        <v>1</v>
      </c>
      <c r="S655" s="22">
        <v>1</v>
      </c>
      <c r="T655" s="16"/>
      <c r="U655" s="16" t="s">
        <v>3653</v>
      </c>
      <c r="V655" s="16" t="s">
        <v>50</v>
      </c>
      <c r="W655" s="4"/>
      <c r="X655" s="181"/>
      <c r="AA655" s="308" t="b">
        <f t="shared" si="10"/>
        <v>0</v>
      </c>
    </row>
    <row r="656" s="24" customFormat="1" ht="12" hidden="1" spans="1:27">
      <c r="A656" s="4">
        <v>654</v>
      </c>
      <c r="B656" s="4" t="s">
        <v>34</v>
      </c>
      <c r="C656" s="5" t="s">
        <v>228</v>
      </c>
      <c r="D656" s="6" t="s">
        <v>573</v>
      </c>
      <c r="E656" s="6" t="s">
        <v>337</v>
      </c>
      <c r="F656" s="7" t="s">
        <v>2958</v>
      </c>
      <c r="G656" s="8">
        <v>44958</v>
      </c>
      <c r="H656" s="9" t="s">
        <v>2299</v>
      </c>
      <c r="I656" s="4" t="s">
        <v>42</v>
      </c>
      <c r="J656" s="4" t="s">
        <v>43</v>
      </c>
      <c r="K656" s="58" t="s">
        <v>305</v>
      </c>
      <c r="L656" s="59" t="s">
        <v>307</v>
      </c>
      <c r="M656" s="5">
        <v>6</v>
      </c>
      <c r="N656" s="16" t="s">
        <v>3654</v>
      </c>
      <c r="O656" s="16" t="s">
        <v>3379</v>
      </c>
      <c r="P656" s="15">
        <v>6</v>
      </c>
      <c r="Q656" s="15">
        <v>6</v>
      </c>
      <c r="R656" s="22">
        <v>1</v>
      </c>
      <c r="S656" s="22">
        <v>1</v>
      </c>
      <c r="T656" s="16"/>
      <c r="U656" s="16" t="s">
        <v>3655</v>
      </c>
      <c r="V656" s="16" t="s">
        <v>50</v>
      </c>
      <c r="W656" s="4" t="s">
        <v>1454</v>
      </c>
      <c r="X656" s="232"/>
      <c r="Y656" s="24" t="s">
        <v>3021</v>
      </c>
      <c r="AA656" s="308" t="b">
        <f t="shared" si="10"/>
        <v>0</v>
      </c>
    </row>
    <row r="657" s="24" customFormat="1" ht="12" hidden="1" spans="1:27">
      <c r="A657" s="4">
        <v>655</v>
      </c>
      <c r="B657" s="4" t="s">
        <v>34</v>
      </c>
      <c r="C657" s="5" t="s">
        <v>228</v>
      </c>
      <c r="D657" s="6" t="s">
        <v>573</v>
      </c>
      <c r="E657" s="6" t="s">
        <v>337</v>
      </c>
      <c r="F657" s="7" t="s">
        <v>2958</v>
      </c>
      <c r="G657" s="8">
        <v>45139</v>
      </c>
      <c r="H657" s="9" t="s">
        <v>97</v>
      </c>
      <c r="I657" s="4" t="s">
        <v>42</v>
      </c>
      <c r="J657" s="4" t="s">
        <v>43</v>
      </c>
      <c r="K657" s="58" t="s">
        <v>305</v>
      </c>
      <c r="L657" s="59" t="s">
        <v>307</v>
      </c>
      <c r="M657" s="5">
        <v>6</v>
      </c>
      <c r="N657" s="16" t="s">
        <v>3512</v>
      </c>
      <c r="O657" s="16" t="s">
        <v>3513</v>
      </c>
      <c r="P657" s="15">
        <v>6</v>
      </c>
      <c r="Q657" s="15">
        <v>6</v>
      </c>
      <c r="R657" s="22">
        <v>1</v>
      </c>
      <c r="S657" s="22">
        <v>1</v>
      </c>
      <c r="T657" s="16"/>
      <c r="U657" s="16" t="s">
        <v>3656</v>
      </c>
      <c r="V657" s="16" t="s">
        <v>50</v>
      </c>
      <c r="W657" s="4"/>
      <c r="X657" s="181"/>
      <c r="AA657" s="308" t="b">
        <f t="shared" si="10"/>
        <v>0</v>
      </c>
    </row>
    <row r="658" s="24" customFormat="1" ht="12" hidden="1" spans="1:27">
      <c r="A658" s="4">
        <v>656</v>
      </c>
      <c r="B658" s="4" t="s">
        <v>34</v>
      </c>
      <c r="C658" s="27" t="s">
        <v>228</v>
      </c>
      <c r="D658" s="7" t="s">
        <v>338</v>
      </c>
      <c r="E658" s="7" t="s">
        <v>337</v>
      </c>
      <c r="F658" s="7" t="s">
        <v>2958</v>
      </c>
      <c r="G658" s="8">
        <v>45017</v>
      </c>
      <c r="H658" s="10" t="s">
        <v>231</v>
      </c>
      <c r="I658" s="27" t="s">
        <v>42</v>
      </c>
      <c r="J658" s="4" t="s">
        <v>43</v>
      </c>
      <c r="K658" s="58" t="s">
        <v>305</v>
      </c>
      <c r="L658" s="59" t="s">
        <v>307</v>
      </c>
      <c r="M658" s="26">
        <v>6</v>
      </c>
      <c r="N658" s="16" t="s">
        <v>3657</v>
      </c>
      <c r="O658" s="16" t="s">
        <v>3658</v>
      </c>
      <c r="P658" s="15">
        <v>6</v>
      </c>
      <c r="Q658" s="15">
        <v>6</v>
      </c>
      <c r="R658" s="22">
        <v>1</v>
      </c>
      <c r="S658" s="22">
        <v>1</v>
      </c>
      <c r="T658" s="16"/>
      <c r="U658" s="16" t="s">
        <v>3659</v>
      </c>
      <c r="V658" s="16" t="s">
        <v>50</v>
      </c>
      <c r="W658" s="4"/>
      <c r="X658" s="181"/>
      <c r="AA658" s="308" t="b">
        <f t="shared" si="10"/>
        <v>0</v>
      </c>
    </row>
    <row r="659" s="24" customFormat="1" ht="12" hidden="1" spans="1:27">
      <c r="A659" s="4">
        <v>657</v>
      </c>
      <c r="B659" s="4" t="s">
        <v>34</v>
      </c>
      <c r="C659" s="27" t="s">
        <v>228</v>
      </c>
      <c r="D659" s="7" t="s">
        <v>338</v>
      </c>
      <c r="E659" s="7" t="s">
        <v>337</v>
      </c>
      <c r="F659" s="7" t="s">
        <v>2958</v>
      </c>
      <c r="G659" s="8">
        <v>45200</v>
      </c>
      <c r="H659" s="10" t="s">
        <v>189</v>
      </c>
      <c r="I659" s="27" t="s">
        <v>42</v>
      </c>
      <c r="J659" s="4" t="s">
        <v>43</v>
      </c>
      <c r="K659" s="58" t="s">
        <v>305</v>
      </c>
      <c r="L659" s="59" t="s">
        <v>307</v>
      </c>
      <c r="M659" s="26">
        <v>6</v>
      </c>
      <c r="N659" s="16" t="s">
        <v>3645</v>
      </c>
      <c r="O659" s="16" t="s">
        <v>3646</v>
      </c>
      <c r="P659" s="15">
        <v>6</v>
      </c>
      <c r="Q659" s="15">
        <v>6</v>
      </c>
      <c r="R659" s="22">
        <v>1</v>
      </c>
      <c r="S659" s="22">
        <v>1</v>
      </c>
      <c r="T659" s="16"/>
      <c r="U659" s="16" t="s">
        <v>3660</v>
      </c>
      <c r="V659" s="16" t="s">
        <v>50</v>
      </c>
      <c r="W659" s="4"/>
      <c r="X659" s="181"/>
      <c r="AA659" s="308" t="b">
        <f t="shared" si="10"/>
        <v>0</v>
      </c>
    </row>
    <row r="660" s="24" customFormat="1" ht="12" hidden="1" spans="1:27">
      <c r="A660" s="4">
        <v>658</v>
      </c>
      <c r="B660" s="4" t="s">
        <v>34</v>
      </c>
      <c r="C660" s="27" t="s">
        <v>228</v>
      </c>
      <c r="D660" s="7" t="s">
        <v>345</v>
      </c>
      <c r="E660" s="7" t="s">
        <v>337</v>
      </c>
      <c r="F660" s="7" t="s">
        <v>2958</v>
      </c>
      <c r="G660" s="8">
        <v>45017</v>
      </c>
      <c r="H660" s="10" t="s">
        <v>231</v>
      </c>
      <c r="I660" s="27" t="s">
        <v>42</v>
      </c>
      <c r="J660" s="4" t="s">
        <v>43</v>
      </c>
      <c r="K660" s="58" t="s">
        <v>305</v>
      </c>
      <c r="L660" s="59" t="s">
        <v>307</v>
      </c>
      <c r="M660" s="26">
        <v>6</v>
      </c>
      <c r="N660" s="16" t="s">
        <v>3657</v>
      </c>
      <c r="O660" s="16" t="s">
        <v>3658</v>
      </c>
      <c r="P660" s="15">
        <v>6</v>
      </c>
      <c r="Q660" s="15">
        <v>6</v>
      </c>
      <c r="R660" s="22">
        <v>1</v>
      </c>
      <c r="S660" s="22">
        <v>1</v>
      </c>
      <c r="T660" s="16"/>
      <c r="U660" s="16" t="s">
        <v>3659</v>
      </c>
      <c r="V660" s="16" t="s">
        <v>50</v>
      </c>
      <c r="W660" s="4"/>
      <c r="X660" s="181"/>
      <c r="AA660" s="308" t="b">
        <f t="shared" si="10"/>
        <v>0</v>
      </c>
    </row>
    <row r="661" s="24" customFormat="1" ht="12" hidden="1" spans="1:27">
      <c r="A661" s="4">
        <v>659</v>
      </c>
      <c r="B661" s="4" t="s">
        <v>34</v>
      </c>
      <c r="C661" s="27" t="s">
        <v>228</v>
      </c>
      <c r="D661" s="7" t="s">
        <v>345</v>
      </c>
      <c r="E661" s="7" t="s">
        <v>337</v>
      </c>
      <c r="F661" s="7" t="s">
        <v>2958</v>
      </c>
      <c r="G661" s="8">
        <v>45200</v>
      </c>
      <c r="H661" s="10" t="s">
        <v>189</v>
      </c>
      <c r="I661" s="27" t="s">
        <v>42</v>
      </c>
      <c r="J661" s="4" t="s">
        <v>43</v>
      </c>
      <c r="K661" s="58" t="s">
        <v>305</v>
      </c>
      <c r="L661" s="59" t="s">
        <v>307</v>
      </c>
      <c r="M661" s="26">
        <v>6</v>
      </c>
      <c r="N661" s="16" t="s">
        <v>3645</v>
      </c>
      <c r="O661" s="16" t="s">
        <v>3646</v>
      </c>
      <c r="P661" s="15">
        <v>6</v>
      </c>
      <c r="Q661" s="15">
        <v>6</v>
      </c>
      <c r="R661" s="22">
        <v>1</v>
      </c>
      <c r="S661" s="22">
        <v>1</v>
      </c>
      <c r="T661" s="16"/>
      <c r="U661" s="16" t="s">
        <v>3660</v>
      </c>
      <c r="V661" s="16" t="s">
        <v>50</v>
      </c>
      <c r="W661" s="4"/>
      <c r="X661" s="181"/>
      <c r="AA661" s="308" t="b">
        <f t="shared" si="10"/>
        <v>0</v>
      </c>
    </row>
    <row r="662" s="24" customFormat="1" ht="12" hidden="1" spans="1:27">
      <c r="A662" s="4">
        <v>660</v>
      </c>
      <c r="B662" s="4" t="s">
        <v>34</v>
      </c>
      <c r="C662" s="5" t="s">
        <v>228</v>
      </c>
      <c r="D662" s="11" t="s">
        <v>3661</v>
      </c>
      <c r="E662" s="7" t="s">
        <v>258</v>
      </c>
      <c r="F662" s="7" t="s">
        <v>2958</v>
      </c>
      <c r="G662" s="57">
        <v>44927</v>
      </c>
      <c r="H662" s="9" t="s">
        <v>2959</v>
      </c>
      <c r="I662" s="4" t="s">
        <v>42</v>
      </c>
      <c r="J662" s="4" t="s">
        <v>43</v>
      </c>
      <c r="K662" s="58" t="s">
        <v>305</v>
      </c>
      <c r="L662" s="59" t="s">
        <v>307</v>
      </c>
      <c r="M662" s="5">
        <v>6</v>
      </c>
      <c r="N662" s="16" t="s">
        <v>3589</v>
      </c>
      <c r="O662" s="16" t="s">
        <v>3590</v>
      </c>
      <c r="P662" s="15">
        <v>6</v>
      </c>
      <c r="Q662" s="15">
        <v>6</v>
      </c>
      <c r="R662" s="22">
        <v>1</v>
      </c>
      <c r="S662" s="22">
        <v>1</v>
      </c>
      <c r="T662" s="16"/>
      <c r="U662" s="16" t="s">
        <v>3591</v>
      </c>
      <c r="V662" s="16" t="s">
        <v>50</v>
      </c>
      <c r="W662" s="4" t="s">
        <v>1454</v>
      </c>
      <c r="X662" s="232"/>
      <c r="Y662" s="24" t="s">
        <v>3021</v>
      </c>
      <c r="AA662" s="308" t="b">
        <f t="shared" si="10"/>
        <v>0</v>
      </c>
    </row>
    <row r="663" s="24" customFormat="1" ht="12" hidden="1" spans="1:27">
      <c r="A663" s="4">
        <v>661</v>
      </c>
      <c r="B663" s="4" t="s">
        <v>34</v>
      </c>
      <c r="C663" s="5" t="s">
        <v>228</v>
      </c>
      <c r="D663" s="11" t="s">
        <v>3661</v>
      </c>
      <c r="E663" s="7" t="s">
        <v>258</v>
      </c>
      <c r="F663" s="7" t="s">
        <v>2958</v>
      </c>
      <c r="G663" s="8">
        <v>44986</v>
      </c>
      <c r="H663" s="10" t="s">
        <v>41</v>
      </c>
      <c r="I663" s="4" t="s">
        <v>42</v>
      </c>
      <c r="J663" s="4" t="s">
        <v>43</v>
      </c>
      <c r="K663" s="58" t="s">
        <v>305</v>
      </c>
      <c r="L663" s="59" t="s">
        <v>307</v>
      </c>
      <c r="M663" s="5">
        <v>6</v>
      </c>
      <c r="N663" s="16" t="s">
        <v>3592</v>
      </c>
      <c r="O663" s="16" t="s">
        <v>3593</v>
      </c>
      <c r="P663" s="15">
        <v>6</v>
      </c>
      <c r="Q663" s="15">
        <v>6</v>
      </c>
      <c r="R663" s="22">
        <v>1</v>
      </c>
      <c r="S663" s="22">
        <v>1</v>
      </c>
      <c r="T663" s="18"/>
      <c r="U663" s="16" t="s">
        <v>3594</v>
      </c>
      <c r="V663" s="16" t="s">
        <v>50</v>
      </c>
      <c r="W663" s="4" t="s">
        <v>1454</v>
      </c>
      <c r="X663" s="232" t="s">
        <v>2966</v>
      </c>
      <c r="AA663" s="308" t="b">
        <f t="shared" si="10"/>
        <v>0</v>
      </c>
    </row>
    <row r="664" s="24" customFormat="1" ht="12" hidden="1" spans="1:27">
      <c r="A664" s="4">
        <v>662</v>
      </c>
      <c r="B664" s="4" t="s">
        <v>34</v>
      </c>
      <c r="C664" s="5" t="s">
        <v>228</v>
      </c>
      <c r="D664" s="11" t="s">
        <v>3661</v>
      </c>
      <c r="E664" s="7" t="s">
        <v>258</v>
      </c>
      <c r="F664" s="7" t="s">
        <v>2958</v>
      </c>
      <c r="G664" s="8">
        <v>45047</v>
      </c>
      <c r="H664" s="10" t="s">
        <v>304</v>
      </c>
      <c r="I664" s="4" t="s">
        <v>42</v>
      </c>
      <c r="J664" s="4" t="s">
        <v>43</v>
      </c>
      <c r="K664" s="58" t="s">
        <v>305</v>
      </c>
      <c r="L664" s="59" t="s">
        <v>307</v>
      </c>
      <c r="M664" s="5">
        <v>6</v>
      </c>
      <c r="N664" s="16" t="s">
        <v>3595</v>
      </c>
      <c r="O664" s="16" t="s">
        <v>3550</v>
      </c>
      <c r="P664" s="15">
        <v>6</v>
      </c>
      <c r="Q664" s="15">
        <v>6</v>
      </c>
      <c r="R664" s="22">
        <v>1</v>
      </c>
      <c r="S664" s="22">
        <v>1</v>
      </c>
      <c r="T664" s="16"/>
      <c r="U664" s="16" t="s">
        <v>3596</v>
      </c>
      <c r="V664" s="16" t="s">
        <v>50</v>
      </c>
      <c r="W664" s="4"/>
      <c r="X664" s="181"/>
      <c r="Y664" s="376" t="s">
        <v>3346</v>
      </c>
      <c r="AA664" s="308" t="b">
        <f t="shared" si="10"/>
        <v>0</v>
      </c>
    </row>
    <row r="665" s="24" customFormat="1" ht="12" hidden="1" spans="1:27">
      <c r="A665" s="4">
        <v>663</v>
      </c>
      <c r="B665" s="4" t="s">
        <v>34</v>
      </c>
      <c r="C665" s="5" t="s">
        <v>228</v>
      </c>
      <c r="D665" s="11" t="s">
        <v>3661</v>
      </c>
      <c r="E665" s="7" t="s">
        <v>258</v>
      </c>
      <c r="F665" s="7" t="s">
        <v>2958</v>
      </c>
      <c r="G665" s="8">
        <v>45108</v>
      </c>
      <c r="H665" s="10" t="s">
        <v>165</v>
      </c>
      <c r="I665" s="4" t="s">
        <v>42</v>
      </c>
      <c r="J665" s="4" t="s">
        <v>43</v>
      </c>
      <c r="K665" s="58" t="s">
        <v>305</v>
      </c>
      <c r="L665" s="59" t="s">
        <v>307</v>
      </c>
      <c r="M665" s="5">
        <v>6</v>
      </c>
      <c r="N665" s="16" t="s">
        <v>3597</v>
      </c>
      <c r="O665" s="16" t="s">
        <v>3598</v>
      </c>
      <c r="P665" s="15">
        <v>6</v>
      </c>
      <c r="Q665" s="15">
        <v>6</v>
      </c>
      <c r="R665" s="22">
        <v>1</v>
      </c>
      <c r="S665" s="22">
        <v>1</v>
      </c>
      <c r="T665" s="16"/>
      <c r="U665" s="16" t="s">
        <v>3599</v>
      </c>
      <c r="V665" s="16" t="s">
        <v>50</v>
      </c>
      <c r="W665" s="4"/>
      <c r="X665" s="181"/>
      <c r="AA665" s="308" t="b">
        <f t="shared" si="10"/>
        <v>0</v>
      </c>
    </row>
    <row r="666" s="24" customFormat="1" ht="12" hidden="1" spans="1:27">
      <c r="A666" s="4">
        <v>664</v>
      </c>
      <c r="B666" s="4" t="s">
        <v>34</v>
      </c>
      <c r="C666" s="5" t="s">
        <v>228</v>
      </c>
      <c r="D666" s="11" t="s">
        <v>3661</v>
      </c>
      <c r="E666" s="7" t="s">
        <v>258</v>
      </c>
      <c r="F666" s="7" t="s">
        <v>2958</v>
      </c>
      <c r="G666" s="8">
        <v>45170</v>
      </c>
      <c r="H666" s="10" t="s">
        <v>54</v>
      </c>
      <c r="I666" s="4" t="s">
        <v>42</v>
      </c>
      <c r="J666" s="4" t="s">
        <v>43</v>
      </c>
      <c r="K666" s="58" t="s">
        <v>305</v>
      </c>
      <c r="L666" s="59" t="s">
        <v>307</v>
      </c>
      <c r="M666" s="5">
        <v>6</v>
      </c>
      <c r="N666" s="16" t="s">
        <v>3600</v>
      </c>
      <c r="O666" s="16" t="s">
        <v>3601</v>
      </c>
      <c r="P666" s="15">
        <v>6</v>
      </c>
      <c r="Q666" s="15">
        <v>6</v>
      </c>
      <c r="R666" s="22">
        <v>1</v>
      </c>
      <c r="S666" s="22">
        <v>1</v>
      </c>
      <c r="T666" s="16"/>
      <c r="U666" s="16" t="s">
        <v>3602</v>
      </c>
      <c r="V666" s="16" t="s">
        <v>50</v>
      </c>
      <c r="W666" s="4"/>
      <c r="X666" s="181"/>
      <c r="AA666" s="308" t="b">
        <f t="shared" si="10"/>
        <v>0</v>
      </c>
    </row>
    <row r="667" s="24" customFormat="1" ht="12" spans="1:27">
      <c r="A667" s="4">
        <v>665</v>
      </c>
      <c r="B667" s="4" t="s">
        <v>34</v>
      </c>
      <c r="C667" s="5" t="s">
        <v>228</v>
      </c>
      <c r="D667" s="11" t="s">
        <v>3661</v>
      </c>
      <c r="E667" s="7" t="s">
        <v>258</v>
      </c>
      <c r="F667" s="7" t="s">
        <v>2958</v>
      </c>
      <c r="G667" s="8">
        <v>45231</v>
      </c>
      <c r="H667" s="10" t="s">
        <v>632</v>
      </c>
      <c r="I667" s="4" t="s">
        <v>42</v>
      </c>
      <c r="J667" s="4" t="s">
        <v>43</v>
      </c>
      <c r="K667" s="58" t="s">
        <v>305</v>
      </c>
      <c r="L667" s="59" t="s">
        <v>307</v>
      </c>
      <c r="M667" s="5">
        <v>6</v>
      </c>
      <c r="N667" s="16" t="s">
        <v>3603</v>
      </c>
      <c r="O667" s="16" t="s">
        <v>3604</v>
      </c>
      <c r="P667" s="15">
        <v>6</v>
      </c>
      <c r="Q667" s="15">
        <v>6</v>
      </c>
      <c r="R667" s="22">
        <v>1</v>
      </c>
      <c r="S667" s="22">
        <v>1</v>
      </c>
      <c r="T667" s="16"/>
      <c r="U667" s="16" t="s">
        <v>3602</v>
      </c>
      <c r="V667" s="16" t="s">
        <v>50</v>
      </c>
      <c r="W667" s="4"/>
      <c r="X667" s="181"/>
      <c r="AA667" s="308" t="b">
        <f t="shared" si="10"/>
        <v>0</v>
      </c>
    </row>
    <row r="668" s="24" customFormat="1" ht="12" hidden="1" spans="1:27">
      <c r="A668" s="4">
        <v>666</v>
      </c>
      <c r="B668" s="4" t="s">
        <v>34</v>
      </c>
      <c r="C668" s="5" t="s">
        <v>228</v>
      </c>
      <c r="D668" s="11" t="s">
        <v>3662</v>
      </c>
      <c r="E668" s="7" t="s">
        <v>258</v>
      </c>
      <c r="F668" s="7" t="s">
        <v>2958</v>
      </c>
      <c r="G668" s="57">
        <v>44927</v>
      </c>
      <c r="H668" s="9" t="s">
        <v>2959</v>
      </c>
      <c r="I668" s="4" t="s">
        <v>42</v>
      </c>
      <c r="J668" s="4" t="s">
        <v>43</v>
      </c>
      <c r="K668" s="58" t="s">
        <v>305</v>
      </c>
      <c r="L668" s="59" t="s">
        <v>307</v>
      </c>
      <c r="M668" s="5">
        <v>9</v>
      </c>
      <c r="N668" s="16" t="s">
        <v>3589</v>
      </c>
      <c r="O668" s="16" t="s">
        <v>3590</v>
      </c>
      <c r="P668" s="15">
        <v>9</v>
      </c>
      <c r="Q668" s="15">
        <v>9</v>
      </c>
      <c r="R668" s="22">
        <v>1</v>
      </c>
      <c r="S668" s="22">
        <v>1</v>
      </c>
      <c r="T668" s="16"/>
      <c r="U668" s="16" t="s">
        <v>3591</v>
      </c>
      <c r="V668" s="16" t="s">
        <v>50</v>
      </c>
      <c r="W668" s="4" t="s">
        <v>1454</v>
      </c>
      <c r="X668" s="232"/>
      <c r="Y668" s="24" t="s">
        <v>3021</v>
      </c>
      <c r="AA668" s="308" t="b">
        <f t="shared" si="10"/>
        <v>0</v>
      </c>
    </row>
    <row r="669" s="24" customFormat="1" ht="12" hidden="1" spans="1:27">
      <c r="A669" s="4">
        <v>667</v>
      </c>
      <c r="B669" s="4" t="s">
        <v>34</v>
      </c>
      <c r="C669" s="5" t="s">
        <v>228</v>
      </c>
      <c r="D669" s="11" t="s">
        <v>3662</v>
      </c>
      <c r="E669" s="7" t="s">
        <v>258</v>
      </c>
      <c r="F669" s="7" t="s">
        <v>2958</v>
      </c>
      <c r="G669" s="8">
        <v>44986</v>
      </c>
      <c r="H669" s="10" t="s">
        <v>41</v>
      </c>
      <c r="I669" s="4" t="s">
        <v>42</v>
      </c>
      <c r="J669" s="4" t="s">
        <v>43</v>
      </c>
      <c r="K669" s="58" t="s">
        <v>305</v>
      </c>
      <c r="L669" s="59" t="s">
        <v>307</v>
      </c>
      <c r="M669" s="5">
        <v>9</v>
      </c>
      <c r="N669" s="16" t="s">
        <v>3592</v>
      </c>
      <c r="O669" s="16" t="s">
        <v>3593</v>
      </c>
      <c r="P669" s="15">
        <v>9</v>
      </c>
      <c r="Q669" s="15">
        <v>9</v>
      </c>
      <c r="R669" s="22">
        <v>1</v>
      </c>
      <c r="S669" s="22">
        <v>1</v>
      </c>
      <c r="T669" s="18"/>
      <c r="U669" s="16" t="s">
        <v>3594</v>
      </c>
      <c r="V669" s="16" t="s">
        <v>50</v>
      </c>
      <c r="W669" s="4" t="s">
        <v>1454</v>
      </c>
      <c r="X669" s="232" t="s">
        <v>2966</v>
      </c>
      <c r="AA669" s="308" t="b">
        <f t="shared" si="10"/>
        <v>0</v>
      </c>
    </row>
    <row r="670" s="24" customFormat="1" ht="12" hidden="1" spans="1:27">
      <c r="A670" s="4">
        <v>668</v>
      </c>
      <c r="B670" s="4" t="s">
        <v>34</v>
      </c>
      <c r="C670" s="5" t="s">
        <v>228</v>
      </c>
      <c r="D670" s="11" t="s">
        <v>3662</v>
      </c>
      <c r="E670" s="7" t="s">
        <v>258</v>
      </c>
      <c r="F670" s="7" t="s">
        <v>2958</v>
      </c>
      <c r="G670" s="8">
        <v>45047</v>
      </c>
      <c r="H670" s="10" t="s">
        <v>304</v>
      </c>
      <c r="I670" s="4" t="s">
        <v>42</v>
      </c>
      <c r="J670" s="4" t="s">
        <v>43</v>
      </c>
      <c r="K670" s="58" t="s">
        <v>305</v>
      </c>
      <c r="L670" s="59" t="s">
        <v>307</v>
      </c>
      <c r="M670" s="5">
        <v>9</v>
      </c>
      <c r="N670" s="16" t="s">
        <v>3595</v>
      </c>
      <c r="O670" s="16" t="s">
        <v>3550</v>
      </c>
      <c r="P670" s="15">
        <v>9</v>
      </c>
      <c r="Q670" s="15">
        <v>9</v>
      </c>
      <c r="R670" s="22">
        <v>1</v>
      </c>
      <c r="S670" s="22">
        <v>1</v>
      </c>
      <c r="T670" s="16"/>
      <c r="U670" s="16" t="s">
        <v>3596</v>
      </c>
      <c r="V670" s="16" t="s">
        <v>50</v>
      </c>
      <c r="W670" s="4"/>
      <c r="X670" s="181"/>
      <c r="Y670" s="376" t="s">
        <v>3346</v>
      </c>
      <c r="AA670" s="308" t="b">
        <f t="shared" si="10"/>
        <v>0</v>
      </c>
    </row>
    <row r="671" s="24" customFormat="1" ht="12" hidden="1" spans="1:27">
      <c r="A671" s="4">
        <v>669</v>
      </c>
      <c r="B671" s="4" t="s">
        <v>34</v>
      </c>
      <c r="C671" s="5" t="s">
        <v>228</v>
      </c>
      <c r="D671" s="11" t="s">
        <v>3662</v>
      </c>
      <c r="E671" s="7" t="s">
        <v>258</v>
      </c>
      <c r="F671" s="7" t="s">
        <v>2958</v>
      </c>
      <c r="G671" s="8">
        <v>45108</v>
      </c>
      <c r="H671" s="10" t="s">
        <v>165</v>
      </c>
      <c r="I671" s="4" t="s">
        <v>42</v>
      </c>
      <c r="J671" s="4" t="s">
        <v>43</v>
      </c>
      <c r="K671" s="58" t="s">
        <v>305</v>
      </c>
      <c r="L671" s="59" t="s">
        <v>307</v>
      </c>
      <c r="M671" s="5">
        <v>9</v>
      </c>
      <c r="N671" s="16" t="s">
        <v>3597</v>
      </c>
      <c r="O671" s="16" t="s">
        <v>3598</v>
      </c>
      <c r="P671" s="15">
        <v>9</v>
      </c>
      <c r="Q671" s="15">
        <v>9</v>
      </c>
      <c r="R671" s="22">
        <v>1</v>
      </c>
      <c r="S671" s="22">
        <v>1</v>
      </c>
      <c r="T671" s="16"/>
      <c r="U671" s="16" t="s">
        <v>3599</v>
      </c>
      <c r="V671" s="16" t="s">
        <v>50</v>
      </c>
      <c r="W671" s="4"/>
      <c r="X671" s="181"/>
      <c r="AA671" s="308" t="b">
        <f t="shared" si="10"/>
        <v>0</v>
      </c>
    </row>
    <row r="672" s="24" customFormat="1" ht="12" hidden="1" spans="1:27">
      <c r="A672" s="4">
        <v>670</v>
      </c>
      <c r="B672" s="4" t="s">
        <v>34</v>
      </c>
      <c r="C672" s="5" t="s">
        <v>228</v>
      </c>
      <c r="D672" s="11" t="s">
        <v>3662</v>
      </c>
      <c r="E672" s="7" t="s">
        <v>258</v>
      </c>
      <c r="F672" s="7" t="s">
        <v>2958</v>
      </c>
      <c r="G672" s="8">
        <v>45170</v>
      </c>
      <c r="H672" s="10" t="s">
        <v>54</v>
      </c>
      <c r="I672" s="4" t="s">
        <v>42</v>
      </c>
      <c r="J672" s="4" t="s">
        <v>43</v>
      </c>
      <c r="K672" s="58" t="s">
        <v>305</v>
      </c>
      <c r="L672" s="59" t="s">
        <v>307</v>
      </c>
      <c r="M672" s="5">
        <v>9</v>
      </c>
      <c r="N672" s="16" t="s">
        <v>3600</v>
      </c>
      <c r="O672" s="16" t="s">
        <v>3601</v>
      </c>
      <c r="P672" s="15">
        <v>9</v>
      </c>
      <c r="Q672" s="15">
        <v>9</v>
      </c>
      <c r="R672" s="22">
        <v>1</v>
      </c>
      <c r="S672" s="22">
        <v>1</v>
      </c>
      <c r="T672" s="16"/>
      <c r="U672" s="16" t="s">
        <v>3602</v>
      </c>
      <c r="V672" s="16" t="s">
        <v>50</v>
      </c>
      <c r="W672" s="4"/>
      <c r="X672" s="181"/>
      <c r="AA672" s="308" t="b">
        <f t="shared" si="10"/>
        <v>0</v>
      </c>
    </row>
    <row r="673" s="24" customFormat="1" ht="12" spans="1:27">
      <c r="A673" s="4">
        <v>671</v>
      </c>
      <c r="B673" s="4" t="s">
        <v>34</v>
      </c>
      <c r="C673" s="5" t="s">
        <v>228</v>
      </c>
      <c r="D673" s="11" t="s">
        <v>3662</v>
      </c>
      <c r="E673" s="7" t="s">
        <v>258</v>
      </c>
      <c r="F673" s="7" t="s">
        <v>2958</v>
      </c>
      <c r="G673" s="8">
        <v>45231</v>
      </c>
      <c r="H673" s="10" t="s">
        <v>632</v>
      </c>
      <c r="I673" s="4" t="s">
        <v>42</v>
      </c>
      <c r="J673" s="4" t="s">
        <v>43</v>
      </c>
      <c r="K673" s="58" t="s">
        <v>305</v>
      </c>
      <c r="L673" s="59" t="s">
        <v>307</v>
      </c>
      <c r="M673" s="5">
        <v>9</v>
      </c>
      <c r="N673" s="16" t="s">
        <v>3603</v>
      </c>
      <c r="O673" s="16" t="s">
        <v>3604</v>
      </c>
      <c r="P673" s="15">
        <v>9</v>
      </c>
      <c r="Q673" s="15">
        <v>9</v>
      </c>
      <c r="R673" s="22">
        <v>1</v>
      </c>
      <c r="S673" s="22">
        <v>1</v>
      </c>
      <c r="T673" s="16"/>
      <c r="U673" s="16" t="s">
        <v>3602</v>
      </c>
      <c r="V673" s="16" t="s">
        <v>50</v>
      </c>
      <c r="W673" s="4"/>
      <c r="X673" s="232"/>
      <c r="AA673" s="308" t="b">
        <f t="shared" si="10"/>
        <v>0</v>
      </c>
    </row>
    <row r="674" s="24" customFormat="1" ht="12" hidden="1" spans="1:27">
      <c r="A674" s="4">
        <v>672</v>
      </c>
      <c r="B674" s="4" t="s">
        <v>34</v>
      </c>
      <c r="C674" s="5" t="s">
        <v>228</v>
      </c>
      <c r="D674" s="6" t="s">
        <v>3663</v>
      </c>
      <c r="E674" s="6" t="s">
        <v>108</v>
      </c>
      <c r="F674" s="7" t="s">
        <v>2958</v>
      </c>
      <c r="G674" s="57">
        <v>44927</v>
      </c>
      <c r="H674" s="9" t="s">
        <v>2959</v>
      </c>
      <c r="I674" s="4" t="s">
        <v>42</v>
      </c>
      <c r="J674" s="4" t="s">
        <v>43</v>
      </c>
      <c r="K674" s="58" t="s">
        <v>305</v>
      </c>
      <c r="L674" s="59" t="s">
        <v>307</v>
      </c>
      <c r="M674" s="5">
        <v>6</v>
      </c>
      <c r="N674" s="16" t="s">
        <v>3664</v>
      </c>
      <c r="O674" s="16" t="s">
        <v>3665</v>
      </c>
      <c r="P674" s="15">
        <v>6</v>
      </c>
      <c r="Q674" s="15">
        <v>6</v>
      </c>
      <c r="R674" s="22">
        <v>1</v>
      </c>
      <c r="S674" s="22">
        <v>1</v>
      </c>
      <c r="T674" s="16"/>
      <c r="U674" s="16" t="s">
        <v>3666</v>
      </c>
      <c r="V674" s="16" t="s">
        <v>50</v>
      </c>
      <c r="W674" s="4" t="s">
        <v>1454</v>
      </c>
      <c r="X674" s="232"/>
      <c r="Y674" s="24" t="s">
        <v>3021</v>
      </c>
      <c r="AA674" s="308" t="b">
        <f t="shared" si="10"/>
        <v>0</v>
      </c>
    </row>
    <row r="675" s="24" customFormat="1" ht="12" hidden="1" spans="1:27">
      <c r="A675" s="4">
        <v>673</v>
      </c>
      <c r="B675" s="4" t="s">
        <v>34</v>
      </c>
      <c r="C675" s="5" t="s">
        <v>228</v>
      </c>
      <c r="D675" s="6" t="s">
        <v>3663</v>
      </c>
      <c r="E675" s="6" t="s">
        <v>108</v>
      </c>
      <c r="F675" s="7" t="s">
        <v>2958</v>
      </c>
      <c r="G675" s="8">
        <v>45108</v>
      </c>
      <c r="H675" s="10" t="s">
        <v>165</v>
      </c>
      <c r="I675" s="4" t="s">
        <v>42</v>
      </c>
      <c r="J675" s="4" t="s">
        <v>43</v>
      </c>
      <c r="K675" s="58" t="s">
        <v>305</v>
      </c>
      <c r="L675" s="59" t="s">
        <v>307</v>
      </c>
      <c r="M675" s="5">
        <v>6</v>
      </c>
      <c r="N675" s="16" t="s">
        <v>3667</v>
      </c>
      <c r="O675" s="16" t="s">
        <v>3668</v>
      </c>
      <c r="P675" s="15">
        <v>6</v>
      </c>
      <c r="Q675" s="15">
        <v>6</v>
      </c>
      <c r="R675" s="22">
        <v>1</v>
      </c>
      <c r="S675" s="22">
        <v>1</v>
      </c>
      <c r="T675" s="16"/>
      <c r="U675" s="16" t="s">
        <v>3669</v>
      </c>
      <c r="V675" s="16" t="s">
        <v>50</v>
      </c>
      <c r="W675" s="4"/>
      <c r="X675" s="181"/>
      <c r="AA675" s="308" t="b">
        <f t="shared" si="10"/>
        <v>0</v>
      </c>
    </row>
    <row r="676" s="24" customFormat="1" ht="12" hidden="1" spans="1:27">
      <c r="A676" s="4">
        <v>674</v>
      </c>
      <c r="B676" s="4" t="s">
        <v>34</v>
      </c>
      <c r="C676" s="5" t="s">
        <v>228</v>
      </c>
      <c r="D676" s="6" t="s">
        <v>2751</v>
      </c>
      <c r="E676" s="6" t="s">
        <v>108</v>
      </c>
      <c r="F676" s="7" t="s">
        <v>2958</v>
      </c>
      <c r="G676" s="57">
        <v>44927</v>
      </c>
      <c r="H676" s="9" t="s">
        <v>2959</v>
      </c>
      <c r="I676" s="4" t="s">
        <v>42</v>
      </c>
      <c r="J676" s="4" t="s">
        <v>43</v>
      </c>
      <c r="K676" s="58" t="s">
        <v>305</v>
      </c>
      <c r="L676" s="59" t="s">
        <v>307</v>
      </c>
      <c r="M676" s="5">
        <v>6</v>
      </c>
      <c r="N676" s="16" t="s">
        <v>3664</v>
      </c>
      <c r="O676" s="16" t="s">
        <v>3665</v>
      </c>
      <c r="P676" s="15">
        <v>6</v>
      </c>
      <c r="Q676" s="15">
        <v>6</v>
      </c>
      <c r="R676" s="22">
        <v>1</v>
      </c>
      <c r="S676" s="22">
        <v>1</v>
      </c>
      <c r="T676" s="16"/>
      <c r="U676" s="16" t="s">
        <v>3666</v>
      </c>
      <c r="V676" s="16" t="s">
        <v>50</v>
      </c>
      <c r="W676" s="4" t="s">
        <v>1454</v>
      </c>
      <c r="X676" s="232"/>
      <c r="Y676" s="24" t="s">
        <v>3021</v>
      </c>
      <c r="AA676" s="308" t="b">
        <f t="shared" si="10"/>
        <v>0</v>
      </c>
    </row>
    <row r="677" s="24" customFormat="1" ht="12" hidden="1" spans="1:27">
      <c r="A677" s="4">
        <v>675</v>
      </c>
      <c r="B677" s="4" t="s">
        <v>34</v>
      </c>
      <c r="C677" s="5" t="s">
        <v>228</v>
      </c>
      <c r="D677" s="6" t="s">
        <v>2751</v>
      </c>
      <c r="E677" s="6" t="s">
        <v>108</v>
      </c>
      <c r="F677" s="7" t="s">
        <v>2958</v>
      </c>
      <c r="G677" s="8">
        <v>45108</v>
      </c>
      <c r="H677" s="10" t="s">
        <v>165</v>
      </c>
      <c r="I677" s="4" t="s">
        <v>42</v>
      </c>
      <c r="J677" s="4" t="s">
        <v>43</v>
      </c>
      <c r="K677" s="58" t="s">
        <v>305</v>
      </c>
      <c r="L677" s="59" t="s">
        <v>307</v>
      </c>
      <c r="M677" s="5">
        <v>6</v>
      </c>
      <c r="N677" s="16" t="s">
        <v>3667</v>
      </c>
      <c r="O677" s="16" t="s">
        <v>3668</v>
      </c>
      <c r="P677" s="15">
        <v>6</v>
      </c>
      <c r="Q677" s="15">
        <v>6</v>
      </c>
      <c r="R677" s="22">
        <v>1</v>
      </c>
      <c r="S677" s="22">
        <v>1</v>
      </c>
      <c r="T677" s="16"/>
      <c r="U677" s="16" t="s">
        <v>3669</v>
      </c>
      <c r="V677" s="16" t="s">
        <v>50</v>
      </c>
      <c r="W677" s="4"/>
      <c r="X677" s="181"/>
      <c r="AA677" s="308" t="b">
        <f t="shared" si="10"/>
        <v>0</v>
      </c>
    </row>
    <row r="678" s="24" customFormat="1" ht="12" hidden="1" spans="1:27">
      <c r="A678" s="4">
        <v>676</v>
      </c>
      <c r="B678" s="4" t="s">
        <v>34</v>
      </c>
      <c r="C678" s="27" t="s">
        <v>228</v>
      </c>
      <c r="D678" s="7" t="s">
        <v>977</v>
      </c>
      <c r="E678" s="7" t="s">
        <v>337</v>
      </c>
      <c r="F678" s="7" t="s">
        <v>2958</v>
      </c>
      <c r="G678" s="8">
        <v>44958</v>
      </c>
      <c r="H678" s="9" t="s">
        <v>2299</v>
      </c>
      <c r="I678" s="27" t="s">
        <v>42</v>
      </c>
      <c r="J678" s="4" t="s">
        <v>43</v>
      </c>
      <c r="K678" s="58" t="s">
        <v>305</v>
      </c>
      <c r="L678" s="59" t="s">
        <v>307</v>
      </c>
      <c r="M678" s="26">
        <v>6</v>
      </c>
      <c r="N678" s="16" t="s">
        <v>3582</v>
      </c>
      <c r="O678" s="16" t="s">
        <v>3583</v>
      </c>
      <c r="P678" s="15">
        <v>6</v>
      </c>
      <c r="Q678" s="15">
        <v>6</v>
      </c>
      <c r="R678" s="22">
        <v>1</v>
      </c>
      <c r="S678" s="22">
        <v>1</v>
      </c>
      <c r="T678" s="16"/>
      <c r="U678" s="16" t="s">
        <v>3584</v>
      </c>
      <c r="V678" s="16" t="s">
        <v>50</v>
      </c>
      <c r="W678" s="4" t="s">
        <v>1454</v>
      </c>
      <c r="X678" s="232"/>
      <c r="Y678" s="24" t="s">
        <v>3021</v>
      </c>
      <c r="AA678" s="308" t="b">
        <f t="shared" si="10"/>
        <v>0</v>
      </c>
    </row>
    <row r="679" s="24" customFormat="1" ht="12" hidden="1" spans="1:27">
      <c r="A679" s="4">
        <v>677</v>
      </c>
      <c r="B679" s="4" t="s">
        <v>34</v>
      </c>
      <c r="C679" s="27" t="s">
        <v>228</v>
      </c>
      <c r="D679" s="7" t="s">
        <v>977</v>
      </c>
      <c r="E679" s="7" t="s">
        <v>337</v>
      </c>
      <c r="F679" s="7" t="s">
        <v>2958</v>
      </c>
      <c r="G679" s="8">
        <v>45139</v>
      </c>
      <c r="H679" s="9" t="s">
        <v>97</v>
      </c>
      <c r="I679" s="27" t="s">
        <v>42</v>
      </c>
      <c r="J679" s="4" t="s">
        <v>43</v>
      </c>
      <c r="K679" s="58" t="s">
        <v>305</v>
      </c>
      <c r="L679" s="59" t="s">
        <v>307</v>
      </c>
      <c r="M679" s="26">
        <v>6</v>
      </c>
      <c r="N679" s="16" t="s">
        <v>3464</v>
      </c>
      <c r="O679" s="16" t="s">
        <v>3465</v>
      </c>
      <c r="P679" s="15">
        <v>6</v>
      </c>
      <c r="Q679" s="15">
        <v>6</v>
      </c>
      <c r="R679" s="22">
        <v>1</v>
      </c>
      <c r="S679" s="22">
        <v>1</v>
      </c>
      <c r="T679" s="16"/>
      <c r="U679" s="16" t="s">
        <v>3466</v>
      </c>
      <c r="V679" s="16" t="s">
        <v>50</v>
      </c>
      <c r="W679" s="4"/>
      <c r="X679" s="232"/>
      <c r="AA679" s="308" t="b">
        <f t="shared" si="10"/>
        <v>0</v>
      </c>
    </row>
    <row r="680" s="24" customFormat="1" ht="12" hidden="1" spans="1:27">
      <c r="A680" s="4">
        <v>678</v>
      </c>
      <c r="B680" s="4" t="s">
        <v>34</v>
      </c>
      <c r="C680" s="5" t="s">
        <v>228</v>
      </c>
      <c r="D680" s="7" t="s">
        <v>3670</v>
      </c>
      <c r="E680" s="7" t="s">
        <v>108</v>
      </c>
      <c r="F680" s="7" t="s">
        <v>2958</v>
      </c>
      <c r="G680" s="8">
        <v>44986</v>
      </c>
      <c r="H680" s="10" t="s">
        <v>41</v>
      </c>
      <c r="I680" s="4" t="s">
        <v>42</v>
      </c>
      <c r="J680" s="4" t="s">
        <v>43</v>
      </c>
      <c r="K680" s="58" t="s">
        <v>305</v>
      </c>
      <c r="L680" s="59" t="s">
        <v>307</v>
      </c>
      <c r="M680" s="5">
        <v>6</v>
      </c>
      <c r="N680" s="16" t="s">
        <v>3531</v>
      </c>
      <c r="O680" s="16" t="s">
        <v>3532</v>
      </c>
      <c r="P680" s="15">
        <v>6</v>
      </c>
      <c r="Q680" s="15">
        <v>6</v>
      </c>
      <c r="R680" s="22">
        <v>1</v>
      </c>
      <c r="S680" s="22">
        <v>1</v>
      </c>
      <c r="T680" s="18"/>
      <c r="U680" s="23" t="s">
        <v>3533</v>
      </c>
      <c r="V680" s="16" t="s">
        <v>50</v>
      </c>
      <c r="W680" s="4" t="s">
        <v>1454</v>
      </c>
      <c r="X680" s="232" t="s">
        <v>2966</v>
      </c>
      <c r="Y680" s="376" t="s">
        <v>3533</v>
      </c>
      <c r="AA680" s="308" t="b">
        <f t="shared" si="10"/>
        <v>0</v>
      </c>
    </row>
    <row r="681" s="24" customFormat="1" ht="12" hidden="1" spans="1:27">
      <c r="A681" s="4">
        <v>679</v>
      </c>
      <c r="B681" s="4" t="s">
        <v>34</v>
      </c>
      <c r="C681" s="5" t="s">
        <v>228</v>
      </c>
      <c r="D681" s="7" t="s">
        <v>3670</v>
      </c>
      <c r="E681" s="7" t="s">
        <v>108</v>
      </c>
      <c r="F681" s="7" t="s">
        <v>2958</v>
      </c>
      <c r="G681" s="8">
        <v>45139</v>
      </c>
      <c r="H681" s="9" t="s">
        <v>97</v>
      </c>
      <c r="I681" s="4" t="s">
        <v>42</v>
      </c>
      <c r="J681" s="4" t="s">
        <v>43</v>
      </c>
      <c r="K681" s="58" t="s">
        <v>305</v>
      </c>
      <c r="L681" s="59" t="s">
        <v>307</v>
      </c>
      <c r="M681" s="5">
        <v>6</v>
      </c>
      <c r="N681" s="16" t="s">
        <v>3671</v>
      </c>
      <c r="O681" s="16" t="s">
        <v>3534</v>
      </c>
      <c r="P681" s="15">
        <v>6</v>
      </c>
      <c r="Q681" s="15">
        <v>6</v>
      </c>
      <c r="R681" s="22">
        <v>1</v>
      </c>
      <c r="S681" s="22">
        <v>1</v>
      </c>
      <c r="T681" s="16"/>
      <c r="U681" s="16" t="s">
        <v>3672</v>
      </c>
      <c r="V681" s="16" t="s">
        <v>50</v>
      </c>
      <c r="W681" s="4"/>
      <c r="X681" s="181"/>
      <c r="AA681" s="308" t="b">
        <f t="shared" si="10"/>
        <v>0</v>
      </c>
    </row>
    <row r="682" s="24" customFormat="1" ht="12" hidden="1" spans="1:27">
      <c r="A682" s="4">
        <v>680</v>
      </c>
      <c r="B682" s="4" t="s">
        <v>34</v>
      </c>
      <c r="C682" s="5" t="s">
        <v>228</v>
      </c>
      <c r="D682" s="7" t="s">
        <v>3673</v>
      </c>
      <c r="E682" s="7" t="s">
        <v>108</v>
      </c>
      <c r="F682" s="7" t="s">
        <v>2958</v>
      </c>
      <c r="G682" s="8">
        <v>44986</v>
      </c>
      <c r="H682" s="10" t="s">
        <v>41</v>
      </c>
      <c r="I682" s="4" t="s">
        <v>42</v>
      </c>
      <c r="J682" s="4" t="s">
        <v>43</v>
      </c>
      <c r="K682" s="58" t="s">
        <v>305</v>
      </c>
      <c r="L682" s="59" t="s">
        <v>307</v>
      </c>
      <c r="M682" s="5">
        <v>6</v>
      </c>
      <c r="N682" s="16" t="s">
        <v>3531</v>
      </c>
      <c r="O682" s="16" t="s">
        <v>3532</v>
      </c>
      <c r="P682" s="15">
        <v>6</v>
      </c>
      <c r="Q682" s="15">
        <v>6</v>
      </c>
      <c r="R682" s="22">
        <v>1</v>
      </c>
      <c r="S682" s="22">
        <v>1</v>
      </c>
      <c r="T682" s="18"/>
      <c r="U682" s="23" t="s">
        <v>3533</v>
      </c>
      <c r="V682" s="16" t="s">
        <v>50</v>
      </c>
      <c r="W682" s="4" t="s">
        <v>1454</v>
      </c>
      <c r="X682" s="232" t="s">
        <v>2966</v>
      </c>
      <c r="Y682" s="376" t="s">
        <v>3533</v>
      </c>
      <c r="AA682" s="308" t="b">
        <f t="shared" si="10"/>
        <v>0</v>
      </c>
    </row>
    <row r="683" s="24" customFormat="1" ht="12" hidden="1" spans="1:27">
      <c r="A683" s="4">
        <v>681</v>
      </c>
      <c r="B683" s="4" t="s">
        <v>34</v>
      </c>
      <c r="C683" s="5" t="s">
        <v>228</v>
      </c>
      <c r="D683" s="7" t="s">
        <v>3673</v>
      </c>
      <c r="E683" s="7" t="s">
        <v>108</v>
      </c>
      <c r="F683" s="7" t="s">
        <v>2958</v>
      </c>
      <c r="G683" s="8">
        <v>45139</v>
      </c>
      <c r="H683" s="9" t="s">
        <v>97</v>
      </c>
      <c r="I683" s="4" t="s">
        <v>42</v>
      </c>
      <c r="J683" s="4" t="s">
        <v>43</v>
      </c>
      <c r="K683" s="58" t="s">
        <v>305</v>
      </c>
      <c r="L683" s="59" t="s">
        <v>307</v>
      </c>
      <c r="M683" s="5">
        <v>6</v>
      </c>
      <c r="N683" s="16" t="s">
        <v>3671</v>
      </c>
      <c r="O683" s="16" t="s">
        <v>3534</v>
      </c>
      <c r="P683" s="15">
        <v>6</v>
      </c>
      <c r="Q683" s="15">
        <v>6</v>
      </c>
      <c r="R683" s="22">
        <v>1</v>
      </c>
      <c r="S683" s="22">
        <v>1</v>
      </c>
      <c r="T683" s="16"/>
      <c r="U683" s="16" t="s">
        <v>3672</v>
      </c>
      <c r="V683" s="16" t="s">
        <v>50</v>
      </c>
      <c r="W683" s="4"/>
      <c r="X683" s="181"/>
      <c r="AA683" s="308" t="b">
        <f t="shared" si="10"/>
        <v>0</v>
      </c>
    </row>
    <row r="684" s="24" customFormat="1" ht="12" hidden="1" spans="1:27">
      <c r="A684" s="4">
        <v>682</v>
      </c>
      <c r="B684" s="4" t="s">
        <v>34</v>
      </c>
      <c r="C684" s="5" t="s">
        <v>228</v>
      </c>
      <c r="D684" s="11" t="s">
        <v>496</v>
      </c>
      <c r="E684" s="11" t="s">
        <v>108</v>
      </c>
      <c r="F684" s="7" t="s">
        <v>2958</v>
      </c>
      <c r="G684" s="8">
        <v>44986</v>
      </c>
      <c r="H684" s="10" t="s">
        <v>41</v>
      </c>
      <c r="I684" s="4" t="s">
        <v>42</v>
      </c>
      <c r="J684" s="4" t="s">
        <v>43</v>
      </c>
      <c r="K684" s="58" t="s">
        <v>305</v>
      </c>
      <c r="L684" s="59" t="s">
        <v>307</v>
      </c>
      <c r="M684" s="5">
        <v>3</v>
      </c>
      <c r="N684" s="16" t="s">
        <v>3531</v>
      </c>
      <c r="O684" s="16" t="s">
        <v>3532</v>
      </c>
      <c r="P684" s="15">
        <v>3</v>
      </c>
      <c r="Q684" s="15">
        <v>3</v>
      </c>
      <c r="R684" s="22">
        <v>1</v>
      </c>
      <c r="S684" s="22">
        <v>1</v>
      </c>
      <c r="T684" s="16"/>
      <c r="U684" s="16" t="s">
        <v>3533</v>
      </c>
      <c r="V684" s="16" t="s">
        <v>50</v>
      </c>
      <c r="W684" s="4" t="s">
        <v>1454</v>
      </c>
      <c r="X684" s="181"/>
      <c r="AA684" s="308" t="b">
        <f t="shared" si="10"/>
        <v>0</v>
      </c>
    </row>
    <row r="685" s="24" customFormat="1" ht="12" hidden="1" spans="1:27">
      <c r="A685" s="4">
        <v>683</v>
      </c>
      <c r="B685" s="4" t="s">
        <v>34</v>
      </c>
      <c r="C685" s="5" t="s">
        <v>228</v>
      </c>
      <c r="D685" s="11" t="s">
        <v>496</v>
      </c>
      <c r="E685" s="11" t="s">
        <v>108</v>
      </c>
      <c r="F685" s="7" t="s">
        <v>2958</v>
      </c>
      <c r="G685" s="8">
        <v>45170</v>
      </c>
      <c r="H685" s="10" t="s">
        <v>54</v>
      </c>
      <c r="I685" s="4" t="s">
        <v>42</v>
      </c>
      <c r="J685" s="4" t="s">
        <v>43</v>
      </c>
      <c r="K685" s="58" t="s">
        <v>305</v>
      </c>
      <c r="L685" s="59" t="s">
        <v>307</v>
      </c>
      <c r="M685" s="5">
        <v>3</v>
      </c>
      <c r="N685" s="16" t="s">
        <v>3674</v>
      </c>
      <c r="O685" s="16" t="s">
        <v>3675</v>
      </c>
      <c r="P685" s="15">
        <v>3</v>
      </c>
      <c r="Q685" s="15">
        <v>3</v>
      </c>
      <c r="R685" s="22">
        <v>1</v>
      </c>
      <c r="S685" s="22">
        <v>1</v>
      </c>
      <c r="T685" s="16"/>
      <c r="U685" s="16" t="s">
        <v>3676</v>
      </c>
      <c r="V685" s="16" t="s">
        <v>50</v>
      </c>
      <c r="W685" s="4"/>
      <c r="X685" s="181"/>
      <c r="AA685" s="308" t="b">
        <f t="shared" si="10"/>
        <v>0</v>
      </c>
    </row>
    <row r="686" s="24" customFormat="1" ht="24" hidden="1" spans="1:27">
      <c r="A686" s="4">
        <v>684</v>
      </c>
      <c r="B686" s="4" t="s">
        <v>34</v>
      </c>
      <c r="C686" s="5" t="s">
        <v>228</v>
      </c>
      <c r="D686" s="11" t="s">
        <v>497</v>
      </c>
      <c r="E686" s="11" t="s">
        <v>108</v>
      </c>
      <c r="F686" s="7" t="s">
        <v>2958</v>
      </c>
      <c r="G686" s="8">
        <v>44986</v>
      </c>
      <c r="H686" s="10" t="s">
        <v>41</v>
      </c>
      <c r="I686" s="4" t="s">
        <v>42</v>
      </c>
      <c r="J686" s="4" t="s">
        <v>43</v>
      </c>
      <c r="K686" s="58" t="s">
        <v>305</v>
      </c>
      <c r="L686" s="59" t="s">
        <v>307</v>
      </c>
      <c r="M686" s="5">
        <v>3</v>
      </c>
      <c r="N686" s="16" t="s">
        <v>3677</v>
      </c>
      <c r="O686" s="16" t="s">
        <v>3678</v>
      </c>
      <c r="P686" s="15">
        <v>3</v>
      </c>
      <c r="Q686" s="15">
        <v>3</v>
      </c>
      <c r="R686" s="22">
        <v>1</v>
      </c>
      <c r="S686" s="22">
        <v>1</v>
      </c>
      <c r="T686" s="19"/>
      <c r="U686" s="16" t="s">
        <v>3679</v>
      </c>
      <c r="V686" s="16" t="s">
        <v>50</v>
      </c>
      <c r="W686" s="4" t="s">
        <v>1454</v>
      </c>
      <c r="X686" s="232" t="s">
        <v>2966</v>
      </c>
      <c r="AA686" s="308" t="b">
        <f t="shared" si="10"/>
        <v>0</v>
      </c>
    </row>
    <row r="687" s="24" customFormat="1" ht="24" hidden="1" spans="1:27">
      <c r="A687" s="4">
        <v>685</v>
      </c>
      <c r="B687" s="4" t="s">
        <v>34</v>
      </c>
      <c r="C687" s="5" t="s">
        <v>228</v>
      </c>
      <c r="D687" s="11" t="s">
        <v>497</v>
      </c>
      <c r="E687" s="11" t="s">
        <v>108</v>
      </c>
      <c r="F687" s="7" t="s">
        <v>2958</v>
      </c>
      <c r="G687" s="8">
        <v>45170</v>
      </c>
      <c r="H687" s="10" t="s">
        <v>54</v>
      </c>
      <c r="I687" s="4" t="s">
        <v>42</v>
      </c>
      <c r="J687" s="4" t="s">
        <v>43</v>
      </c>
      <c r="K687" s="58" t="s">
        <v>305</v>
      </c>
      <c r="L687" s="59" t="s">
        <v>307</v>
      </c>
      <c r="M687" s="5">
        <v>3</v>
      </c>
      <c r="N687" s="16" t="s">
        <v>3674</v>
      </c>
      <c r="O687" s="16" t="s">
        <v>3675</v>
      </c>
      <c r="P687" s="15">
        <v>3</v>
      </c>
      <c r="Q687" s="15">
        <v>3</v>
      </c>
      <c r="R687" s="22">
        <v>1</v>
      </c>
      <c r="S687" s="22">
        <v>1</v>
      </c>
      <c r="T687" s="16"/>
      <c r="U687" s="16" t="s">
        <v>3676</v>
      </c>
      <c r="V687" s="16" t="s">
        <v>50</v>
      </c>
      <c r="W687" s="4"/>
      <c r="X687" s="181"/>
      <c r="AA687" s="308" t="b">
        <f t="shared" si="10"/>
        <v>0</v>
      </c>
    </row>
    <row r="688" s="24" customFormat="1" ht="12" hidden="1" spans="1:27">
      <c r="A688" s="4">
        <v>686</v>
      </c>
      <c r="B688" s="4" t="s">
        <v>34</v>
      </c>
      <c r="C688" s="5" t="s">
        <v>228</v>
      </c>
      <c r="D688" s="11" t="s">
        <v>505</v>
      </c>
      <c r="E688" s="11" t="s">
        <v>108</v>
      </c>
      <c r="F688" s="7" t="s">
        <v>2958</v>
      </c>
      <c r="G688" s="8">
        <v>44986</v>
      </c>
      <c r="H688" s="10" t="s">
        <v>41</v>
      </c>
      <c r="I688" s="4" t="s">
        <v>42</v>
      </c>
      <c r="J688" s="4" t="s">
        <v>43</v>
      </c>
      <c r="K688" s="58" t="s">
        <v>305</v>
      </c>
      <c r="L688" s="59" t="s">
        <v>307</v>
      </c>
      <c r="M688" s="5">
        <v>3</v>
      </c>
      <c r="N688" s="16" t="s">
        <v>3531</v>
      </c>
      <c r="O688" s="16" t="s">
        <v>3532</v>
      </c>
      <c r="P688" s="15">
        <v>3</v>
      </c>
      <c r="Q688" s="15">
        <v>3</v>
      </c>
      <c r="R688" s="22">
        <v>1</v>
      </c>
      <c r="S688" s="22">
        <v>1</v>
      </c>
      <c r="T688" s="16"/>
      <c r="U688" s="16" t="s">
        <v>3533</v>
      </c>
      <c r="V688" s="16" t="s">
        <v>50</v>
      </c>
      <c r="W688" s="4" t="s">
        <v>1454</v>
      </c>
      <c r="X688" s="181"/>
      <c r="AA688" s="308" t="b">
        <f t="shared" si="10"/>
        <v>0</v>
      </c>
    </row>
    <row r="689" s="24" customFormat="1" ht="12" hidden="1" spans="1:27">
      <c r="A689" s="4">
        <v>687</v>
      </c>
      <c r="B689" s="4" t="s">
        <v>34</v>
      </c>
      <c r="C689" s="5" t="s">
        <v>228</v>
      </c>
      <c r="D689" s="11" t="s">
        <v>505</v>
      </c>
      <c r="E689" s="11" t="s">
        <v>108</v>
      </c>
      <c r="F689" s="7" t="s">
        <v>2958</v>
      </c>
      <c r="G689" s="8">
        <v>45170</v>
      </c>
      <c r="H689" s="10" t="s">
        <v>54</v>
      </c>
      <c r="I689" s="4" t="s">
        <v>42</v>
      </c>
      <c r="J689" s="4" t="s">
        <v>43</v>
      </c>
      <c r="K689" s="58" t="s">
        <v>305</v>
      </c>
      <c r="L689" s="59" t="s">
        <v>307</v>
      </c>
      <c r="M689" s="5">
        <v>3</v>
      </c>
      <c r="N689" s="16" t="s">
        <v>3674</v>
      </c>
      <c r="O689" s="16" t="s">
        <v>3675</v>
      </c>
      <c r="P689" s="15">
        <v>3</v>
      </c>
      <c r="Q689" s="15">
        <v>3</v>
      </c>
      <c r="R689" s="22">
        <v>1</v>
      </c>
      <c r="S689" s="22">
        <v>1</v>
      </c>
      <c r="T689" s="16"/>
      <c r="U689" s="16" t="s">
        <v>3676</v>
      </c>
      <c r="V689" s="16" t="s">
        <v>50</v>
      </c>
      <c r="W689" s="4"/>
      <c r="X689" s="232"/>
      <c r="AA689" s="308" t="b">
        <f t="shared" si="10"/>
        <v>0</v>
      </c>
    </row>
    <row r="690" s="24" customFormat="1" ht="24" hidden="1" spans="1:27">
      <c r="A690" s="4">
        <v>688</v>
      </c>
      <c r="B690" s="4" t="s">
        <v>34</v>
      </c>
      <c r="C690" s="5" t="s">
        <v>228</v>
      </c>
      <c r="D690" s="11" t="s">
        <v>507</v>
      </c>
      <c r="E690" s="11" t="s">
        <v>108</v>
      </c>
      <c r="F690" s="7" t="s">
        <v>2958</v>
      </c>
      <c r="G690" s="8">
        <v>44986</v>
      </c>
      <c r="H690" s="10" t="s">
        <v>41</v>
      </c>
      <c r="I690" s="4" t="s">
        <v>42</v>
      </c>
      <c r="J690" s="4" t="s">
        <v>43</v>
      </c>
      <c r="K690" s="58" t="s">
        <v>305</v>
      </c>
      <c r="L690" s="59" t="s">
        <v>307</v>
      </c>
      <c r="M690" s="5">
        <v>3</v>
      </c>
      <c r="N690" s="16" t="s">
        <v>3677</v>
      </c>
      <c r="O690" s="16" t="s">
        <v>3678</v>
      </c>
      <c r="P690" s="15">
        <v>3</v>
      </c>
      <c r="Q690" s="15">
        <v>3</v>
      </c>
      <c r="R690" s="22">
        <v>1</v>
      </c>
      <c r="S690" s="22">
        <v>1</v>
      </c>
      <c r="T690" s="4"/>
      <c r="U690" s="16" t="s">
        <v>3679</v>
      </c>
      <c r="V690" s="16" t="s">
        <v>50</v>
      </c>
      <c r="W690" s="4" t="s">
        <v>1454</v>
      </c>
      <c r="X690" s="232" t="s">
        <v>2966</v>
      </c>
      <c r="AA690" s="308" t="b">
        <f t="shared" si="10"/>
        <v>0</v>
      </c>
    </row>
    <row r="691" s="24" customFormat="1" ht="24" hidden="1" spans="1:27">
      <c r="A691" s="4">
        <v>689</v>
      </c>
      <c r="B691" s="4" t="s">
        <v>34</v>
      </c>
      <c r="C691" s="5" t="s">
        <v>228</v>
      </c>
      <c r="D691" s="11" t="s">
        <v>507</v>
      </c>
      <c r="E691" s="11" t="s">
        <v>108</v>
      </c>
      <c r="F691" s="7" t="s">
        <v>2958</v>
      </c>
      <c r="G691" s="8">
        <v>45170</v>
      </c>
      <c r="H691" s="10" t="s">
        <v>54</v>
      </c>
      <c r="I691" s="4" t="s">
        <v>42</v>
      </c>
      <c r="J691" s="4" t="s">
        <v>43</v>
      </c>
      <c r="K691" s="58" t="s">
        <v>305</v>
      </c>
      <c r="L691" s="59" t="s">
        <v>307</v>
      </c>
      <c r="M691" s="5">
        <v>3</v>
      </c>
      <c r="N691" s="16" t="s">
        <v>3674</v>
      </c>
      <c r="O691" s="16" t="s">
        <v>3675</v>
      </c>
      <c r="P691" s="15">
        <v>3</v>
      </c>
      <c r="Q691" s="15">
        <v>3</v>
      </c>
      <c r="R691" s="22">
        <v>1</v>
      </c>
      <c r="S691" s="22">
        <v>1</v>
      </c>
      <c r="T691" s="16"/>
      <c r="U691" s="16" t="s">
        <v>3676</v>
      </c>
      <c r="V691" s="16" t="s">
        <v>50</v>
      </c>
      <c r="W691" s="4"/>
      <c r="X691" s="181"/>
      <c r="AA691" s="308" t="b">
        <f t="shared" si="10"/>
        <v>0</v>
      </c>
    </row>
    <row r="692" s="24" customFormat="1" ht="12" hidden="1" spans="1:27">
      <c r="A692" s="4">
        <v>690</v>
      </c>
      <c r="B692" s="4" t="s">
        <v>34</v>
      </c>
      <c r="C692" s="5" t="s">
        <v>228</v>
      </c>
      <c r="D692" s="11" t="s">
        <v>1148</v>
      </c>
      <c r="E692" s="11" t="s">
        <v>258</v>
      </c>
      <c r="F692" s="7" t="s">
        <v>2958</v>
      </c>
      <c r="G692" s="57">
        <v>44958</v>
      </c>
      <c r="H692" s="9" t="s">
        <v>2299</v>
      </c>
      <c r="I692" s="4" t="s">
        <v>42</v>
      </c>
      <c r="J692" s="4" t="s">
        <v>43</v>
      </c>
      <c r="K692" s="4" t="s">
        <v>991</v>
      </c>
      <c r="L692" s="5" t="s">
        <v>993</v>
      </c>
      <c r="M692" s="5">
        <v>9</v>
      </c>
      <c r="N692" s="16" t="s">
        <v>3680</v>
      </c>
      <c r="O692" s="16" t="s">
        <v>3681</v>
      </c>
      <c r="P692" s="15">
        <v>9</v>
      </c>
      <c r="Q692" s="15">
        <v>9</v>
      </c>
      <c r="R692" s="22">
        <v>1</v>
      </c>
      <c r="S692" s="22">
        <v>1</v>
      </c>
      <c r="T692" s="16"/>
      <c r="U692" s="16" t="s">
        <v>3682</v>
      </c>
      <c r="V692" s="16" t="s">
        <v>50</v>
      </c>
      <c r="W692" s="4" t="s">
        <v>1454</v>
      </c>
      <c r="X692" s="232"/>
      <c r="Y692" s="24" t="s">
        <v>3021</v>
      </c>
      <c r="AA692" s="308" t="b">
        <f t="shared" si="10"/>
        <v>0</v>
      </c>
    </row>
    <row r="693" s="24" customFormat="1" ht="12" hidden="1" spans="1:27">
      <c r="A693" s="4">
        <v>691</v>
      </c>
      <c r="B693" s="4" t="s">
        <v>34</v>
      </c>
      <c r="C693" s="5" t="s">
        <v>228</v>
      </c>
      <c r="D693" s="11" t="s">
        <v>1148</v>
      </c>
      <c r="E693" s="11" t="s">
        <v>258</v>
      </c>
      <c r="F693" s="7" t="s">
        <v>2958</v>
      </c>
      <c r="G693" s="8">
        <v>45017</v>
      </c>
      <c r="H693" s="10" t="s">
        <v>231</v>
      </c>
      <c r="I693" s="4" t="s">
        <v>42</v>
      </c>
      <c r="J693" s="4" t="s">
        <v>43</v>
      </c>
      <c r="K693" s="4" t="s">
        <v>991</v>
      </c>
      <c r="L693" s="5" t="s">
        <v>993</v>
      </c>
      <c r="M693" s="5">
        <v>9</v>
      </c>
      <c r="N693" s="16" t="s">
        <v>3683</v>
      </c>
      <c r="O693" s="16" t="s">
        <v>3684</v>
      </c>
      <c r="P693" s="15">
        <v>9</v>
      </c>
      <c r="Q693" s="15">
        <v>9</v>
      </c>
      <c r="R693" s="22">
        <v>1</v>
      </c>
      <c r="S693" s="22">
        <v>1</v>
      </c>
      <c r="T693" s="16"/>
      <c r="U693" s="16" t="s">
        <v>3685</v>
      </c>
      <c r="V693" s="16" t="s">
        <v>50</v>
      </c>
      <c r="W693" s="4"/>
      <c r="X693" s="181"/>
      <c r="AA693" s="308" t="b">
        <f t="shared" si="10"/>
        <v>0</v>
      </c>
    </row>
    <row r="694" s="24" customFormat="1" ht="12" hidden="1" spans="1:27">
      <c r="A694" s="4">
        <v>692</v>
      </c>
      <c r="B694" s="4" t="s">
        <v>34</v>
      </c>
      <c r="C694" s="5" t="s">
        <v>228</v>
      </c>
      <c r="D694" s="11" t="s">
        <v>1148</v>
      </c>
      <c r="E694" s="11" t="s">
        <v>258</v>
      </c>
      <c r="F694" s="7" t="s">
        <v>2958</v>
      </c>
      <c r="G694" s="8">
        <v>45078</v>
      </c>
      <c r="H694" s="10" t="s">
        <v>93</v>
      </c>
      <c r="I694" s="4" t="s">
        <v>42</v>
      </c>
      <c r="J694" s="4" t="s">
        <v>43</v>
      </c>
      <c r="K694" s="4" t="s">
        <v>991</v>
      </c>
      <c r="L694" s="5" t="s">
        <v>993</v>
      </c>
      <c r="M694" s="5">
        <v>9</v>
      </c>
      <c r="N694" s="16" t="s">
        <v>3686</v>
      </c>
      <c r="O694" s="16" t="s">
        <v>3687</v>
      </c>
      <c r="P694" s="15">
        <v>9</v>
      </c>
      <c r="Q694" s="15">
        <v>9</v>
      </c>
      <c r="R694" s="22">
        <v>1</v>
      </c>
      <c r="S694" s="22">
        <v>1</v>
      </c>
      <c r="T694" s="16"/>
      <c r="U694" s="16" t="s">
        <v>3688</v>
      </c>
      <c r="V694" s="16" t="s">
        <v>50</v>
      </c>
      <c r="W694" s="4"/>
      <c r="X694" s="181"/>
      <c r="AA694" s="308" t="b">
        <f t="shared" si="10"/>
        <v>0</v>
      </c>
    </row>
    <row r="695" s="24" customFormat="1" ht="12" hidden="1" spans="1:27">
      <c r="A695" s="4">
        <v>693</v>
      </c>
      <c r="B695" s="4" t="s">
        <v>34</v>
      </c>
      <c r="C695" s="5" t="s">
        <v>228</v>
      </c>
      <c r="D695" s="11" t="s">
        <v>1148</v>
      </c>
      <c r="E695" s="11" t="s">
        <v>258</v>
      </c>
      <c r="F695" s="7" t="s">
        <v>2958</v>
      </c>
      <c r="G695" s="8">
        <v>45139</v>
      </c>
      <c r="H695" s="9" t="s">
        <v>97</v>
      </c>
      <c r="I695" s="4" t="s">
        <v>42</v>
      </c>
      <c r="J695" s="4" t="s">
        <v>43</v>
      </c>
      <c r="K695" s="4" t="s">
        <v>991</v>
      </c>
      <c r="L695" s="5" t="s">
        <v>993</v>
      </c>
      <c r="M695" s="5">
        <v>9</v>
      </c>
      <c r="N695" s="16" t="s">
        <v>3689</v>
      </c>
      <c r="O695" s="16" t="s">
        <v>3690</v>
      </c>
      <c r="P695" s="15">
        <v>9</v>
      </c>
      <c r="Q695" s="15">
        <v>9</v>
      </c>
      <c r="R695" s="22">
        <v>1</v>
      </c>
      <c r="S695" s="22">
        <v>1</v>
      </c>
      <c r="T695" s="16"/>
      <c r="U695" s="16" t="s">
        <v>3691</v>
      </c>
      <c r="V695" s="16" t="s">
        <v>50</v>
      </c>
      <c r="W695" s="4"/>
      <c r="X695" s="181"/>
      <c r="AA695" s="308" t="b">
        <f t="shared" si="10"/>
        <v>0</v>
      </c>
    </row>
    <row r="696" s="24" customFormat="1" ht="12" hidden="1" spans="1:27">
      <c r="A696" s="4">
        <v>694</v>
      </c>
      <c r="B696" s="4" t="s">
        <v>34</v>
      </c>
      <c r="C696" s="5" t="s">
        <v>228</v>
      </c>
      <c r="D696" s="11" t="s">
        <v>1148</v>
      </c>
      <c r="E696" s="11" t="s">
        <v>258</v>
      </c>
      <c r="F696" s="7" t="s">
        <v>2958</v>
      </c>
      <c r="G696" s="8">
        <v>45200</v>
      </c>
      <c r="H696" s="10" t="s">
        <v>189</v>
      </c>
      <c r="I696" s="4" t="s">
        <v>42</v>
      </c>
      <c r="J696" s="4" t="s">
        <v>43</v>
      </c>
      <c r="K696" s="4" t="s">
        <v>991</v>
      </c>
      <c r="L696" s="5" t="s">
        <v>993</v>
      </c>
      <c r="M696" s="5">
        <v>9</v>
      </c>
      <c r="N696" s="16" t="s">
        <v>3692</v>
      </c>
      <c r="O696" s="16" t="s">
        <v>3693</v>
      </c>
      <c r="P696" s="15">
        <v>9</v>
      </c>
      <c r="Q696" s="15">
        <v>9</v>
      </c>
      <c r="R696" s="22">
        <v>1</v>
      </c>
      <c r="S696" s="22">
        <v>1</v>
      </c>
      <c r="T696" s="16"/>
      <c r="U696" s="16" t="s">
        <v>3694</v>
      </c>
      <c r="V696" s="16" t="s">
        <v>50</v>
      </c>
      <c r="W696" s="4"/>
      <c r="X696" s="181"/>
      <c r="AA696" s="308" t="b">
        <f t="shared" si="10"/>
        <v>0</v>
      </c>
    </row>
    <row r="697" s="24" customFormat="1" ht="24" spans="1:27">
      <c r="A697" s="4">
        <v>695</v>
      </c>
      <c r="B697" s="4" t="s">
        <v>34</v>
      </c>
      <c r="C697" s="5" t="s">
        <v>228</v>
      </c>
      <c r="D697" s="11" t="s">
        <v>1148</v>
      </c>
      <c r="E697" s="11" t="s">
        <v>258</v>
      </c>
      <c r="F697" s="7" t="s">
        <v>2958</v>
      </c>
      <c r="G697" s="8">
        <v>45261</v>
      </c>
      <c r="H697" s="10" t="s">
        <v>1741</v>
      </c>
      <c r="I697" s="4" t="s">
        <v>42</v>
      </c>
      <c r="J697" s="4" t="s">
        <v>43</v>
      </c>
      <c r="K697" s="4" t="s">
        <v>991</v>
      </c>
      <c r="L697" s="5" t="s">
        <v>993</v>
      </c>
      <c r="M697" s="5">
        <v>9</v>
      </c>
      <c r="N697" s="4" t="str">
        <f>IFERROR(VLOOKUP("*"&amp;$D697&amp;"*",护套环流!$A:$AS,20,FALSE),IFERROR(VLOOKUP("*"&amp;$D697&amp;"*",护套环流!$B:$AS,19,FALSE),"无"))</f>
        <v>2023-12-18 09:31:00</v>
      </c>
      <c r="O697" s="4" t="str">
        <f>IFERROR(VLOOKUP("*"&amp;$D697&amp;"*",护套环流!$A:$AS,21,FALSE),IFERROR(VLOOKUP("*"&amp;$D697&amp;"*",护套环流!$B:$AS,20,FALSE),"无"))</f>
        <v>2023-12-18 15:38:00</v>
      </c>
      <c r="P697" s="15">
        <f>IF(OR(O697=0,O697="无"),"",M697)</f>
        <v>9</v>
      </c>
      <c r="Q697" s="15">
        <f>P697</f>
        <v>9</v>
      </c>
      <c r="R697" s="22">
        <f>IFERROR(IF(P697/M697&gt;0,P697/M697,""),"")</f>
        <v>1</v>
      </c>
      <c r="S697" s="22">
        <f>IFERROR(Q697/P697,"")</f>
        <v>1</v>
      </c>
      <c r="T697" s="144"/>
      <c r="U697" s="4" t="str">
        <f>IFERROR(VLOOKUP("*"&amp;$D697&amp;"*",护套环流!$A:$AS,5,FALSE),IFERROR(VLOOKUP("*"&amp;$D697&amp;"*",护套环流!$B:$AS,4,FALSE),"无"))</f>
        <v>JH030120221229-087128</v>
      </c>
      <c r="V697" s="4" t="str">
        <f>IFERROR(VLOOKUP("*"&amp;$D697&amp;"*",护套环流!$A:$AS,3,FALSE),IFERROR(VLOOKUP("*"&amp;$D697&amp;"*",护套环流!$B:$AS,2,FALSE),"无"))</f>
        <v>已完成</v>
      </c>
      <c r="W697" s="4"/>
      <c r="X697" s="181"/>
      <c r="AA697" s="308" t="b">
        <f t="shared" si="10"/>
        <v>0</v>
      </c>
    </row>
    <row r="698" s="24" customFormat="1" ht="12" hidden="1" spans="1:27">
      <c r="A698" s="4">
        <v>696</v>
      </c>
      <c r="B698" s="4" t="s">
        <v>34</v>
      </c>
      <c r="C698" s="5" t="s">
        <v>228</v>
      </c>
      <c r="D698" s="11" t="s">
        <v>3695</v>
      </c>
      <c r="E698" s="11" t="s">
        <v>258</v>
      </c>
      <c r="F698" s="7" t="s">
        <v>2958</v>
      </c>
      <c r="G698" s="57">
        <v>44958</v>
      </c>
      <c r="H698" s="9" t="s">
        <v>2299</v>
      </c>
      <c r="I698" s="4" t="s">
        <v>42</v>
      </c>
      <c r="J698" s="4" t="s">
        <v>43</v>
      </c>
      <c r="K698" s="4" t="s">
        <v>991</v>
      </c>
      <c r="L698" s="5" t="s">
        <v>993</v>
      </c>
      <c r="M698" s="5">
        <v>3</v>
      </c>
      <c r="N698" s="16" t="s">
        <v>3680</v>
      </c>
      <c r="O698" s="16" t="s">
        <v>3681</v>
      </c>
      <c r="P698" s="15">
        <v>3</v>
      </c>
      <c r="Q698" s="15">
        <v>3</v>
      </c>
      <c r="R698" s="22">
        <v>1</v>
      </c>
      <c r="S698" s="22">
        <v>1</v>
      </c>
      <c r="T698" s="16"/>
      <c r="U698" s="16" t="s">
        <v>3682</v>
      </c>
      <c r="V698" s="16" t="s">
        <v>50</v>
      </c>
      <c r="W698" s="4" t="s">
        <v>1454</v>
      </c>
      <c r="X698" s="232"/>
      <c r="Y698" s="24" t="s">
        <v>3021</v>
      </c>
      <c r="AA698" s="308" t="b">
        <f t="shared" si="10"/>
        <v>0</v>
      </c>
    </row>
    <row r="699" s="24" customFormat="1" ht="12" hidden="1" spans="1:27">
      <c r="A699" s="4">
        <v>697</v>
      </c>
      <c r="B699" s="4" t="s">
        <v>34</v>
      </c>
      <c r="C699" s="5" t="s">
        <v>228</v>
      </c>
      <c r="D699" s="11" t="s">
        <v>3695</v>
      </c>
      <c r="E699" s="11" t="s">
        <v>258</v>
      </c>
      <c r="F699" s="7" t="s">
        <v>2958</v>
      </c>
      <c r="G699" s="8">
        <v>45017</v>
      </c>
      <c r="H699" s="10" t="s">
        <v>231</v>
      </c>
      <c r="I699" s="4" t="s">
        <v>42</v>
      </c>
      <c r="J699" s="4" t="s">
        <v>43</v>
      </c>
      <c r="K699" s="4" t="s">
        <v>991</v>
      </c>
      <c r="L699" s="5" t="s">
        <v>993</v>
      </c>
      <c r="M699" s="5">
        <v>3</v>
      </c>
      <c r="N699" s="16" t="s">
        <v>3683</v>
      </c>
      <c r="O699" s="16" t="s">
        <v>3684</v>
      </c>
      <c r="P699" s="15">
        <v>3</v>
      </c>
      <c r="Q699" s="15">
        <v>3</v>
      </c>
      <c r="R699" s="22">
        <v>1</v>
      </c>
      <c r="S699" s="22">
        <v>1</v>
      </c>
      <c r="T699" s="16"/>
      <c r="U699" s="16" t="s">
        <v>3685</v>
      </c>
      <c r="V699" s="16" t="s">
        <v>50</v>
      </c>
      <c r="W699" s="4"/>
      <c r="X699" s="181"/>
      <c r="AA699" s="308" t="b">
        <f t="shared" si="10"/>
        <v>0</v>
      </c>
    </row>
    <row r="700" s="24" customFormat="1" ht="12" hidden="1" spans="1:27">
      <c r="A700" s="4">
        <v>698</v>
      </c>
      <c r="B700" s="4" t="s">
        <v>34</v>
      </c>
      <c r="C700" s="5" t="s">
        <v>228</v>
      </c>
      <c r="D700" s="11" t="s">
        <v>3695</v>
      </c>
      <c r="E700" s="11" t="s">
        <v>258</v>
      </c>
      <c r="F700" s="7" t="s">
        <v>2958</v>
      </c>
      <c r="G700" s="8">
        <v>45078</v>
      </c>
      <c r="H700" s="10" t="s">
        <v>93</v>
      </c>
      <c r="I700" s="4" t="s">
        <v>42</v>
      </c>
      <c r="J700" s="4" t="s">
        <v>43</v>
      </c>
      <c r="K700" s="4" t="s">
        <v>991</v>
      </c>
      <c r="L700" s="5" t="s">
        <v>993</v>
      </c>
      <c r="M700" s="5">
        <v>3</v>
      </c>
      <c r="N700" s="16" t="s">
        <v>3686</v>
      </c>
      <c r="O700" s="16" t="s">
        <v>3687</v>
      </c>
      <c r="P700" s="15">
        <v>3</v>
      </c>
      <c r="Q700" s="15">
        <v>3</v>
      </c>
      <c r="R700" s="22">
        <v>1</v>
      </c>
      <c r="S700" s="22">
        <v>1</v>
      </c>
      <c r="T700" s="16"/>
      <c r="U700" s="16" t="s">
        <v>3688</v>
      </c>
      <c r="V700" s="16" t="s">
        <v>50</v>
      </c>
      <c r="W700" s="4"/>
      <c r="X700" s="181"/>
      <c r="AA700" s="308" t="b">
        <f t="shared" si="10"/>
        <v>0</v>
      </c>
    </row>
    <row r="701" s="24" customFormat="1" ht="12" hidden="1" spans="1:27">
      <c r="A701" s="4">
        <v>699</v>
      </c>
      <c r="B701" s="4" t="s">
        <v>34</v>
      </c>
      <c r="C701" s="5" t="s">
        <v>228</v>
      </c>
      <c r="D701" s="11" t="s">
        <v>3695</v>
      </c>
      <c r="E701" s="11" t="s">
        <v>258</v>
      </c>
      <c r="F701" s="7" t="s">
        <v>2958</v>
      </c>
      <c r="G701" s="8">
        <v>45139</v>
      </c>
      <c r="H701" s="9" t="s">
        <v>97</v>
      </c>
      <c r="I701" s="4" t="s">
        <v>42</v>
      </c>
      <c r="J701" s="4" t="s">
        <v>43</v>
      </c>
      <c r="K701" s="4" t="s">
        <v>991</v>
      </c>
      <c r="L701" s="5" t="s">
        <v>993</v>
      </c>
      <c r="M701" s="5">
        <v>3</v>
      </c>
      <c r="N701" s="16" t="s">
        <v>3689</v>
      </c>
      <c r="O701" s="16" t="s">
        <v>3690</v>
      </c>
      <c r="P701" s="15">
        <v>3</v>
      </c>
      <c r="Q701" s="15">
        <v>3</v>
      </c>
      <c r="R701" s="22">
        <v>1</v>
      </c>
      <c r="S701" s="22">
        <v>1</v>
      </c>
      <c r="T701" s="16"/>
      <c r="U701" s="16" t="s">
        <v>3691</v>
      </c>
      <c r="V701" s="16" t="s">
        <v>50</v>
      </c>
      <c r="W701" s="4"/>
      <c r="X701" s="181"/>
      <c r="AA701" s="308" t="b">
        <f t="shared" si="10"/>
        <v>0</v>
      </c>
    </row>
    <row r="702" s="24" customFormat="1" ht="12" hidden="1" spans="1:27">
      <c r="A702" s="4">
        <v>700</v>
      </c>
      <c r="B702" s="4" t="s">
        <v>34</v>
      </c>
      <c r="C702" s="5" t="s">
        <v>228</v>
      </c>
      <c r="D702" s="11" t="s">
        <v>3695</v>
      </c>
      <c r="E702" s="11" t="s">
        <v>258</v>
      </c>
      <c r="F702" s="7" t="s">
        <v>2958</v>
      </c>
      <c r="G702" s="8">
        <v>45200</v>
      </c>
      <c r="H702" s="10" t="s">
        <v>189</v>
      </c>
      <c r="I702" s="4" t="s">
        <v>42</v>
      </c>
      <c r="J702" s="4" t="s">
        <v>43</v>
      </c>
      <c r="K702" s="4" t="s">
        <v>991</v>
      </c>
      <c r="L702" s="5" t="s">
        <v>993</v>
      </c>
      <c r="M702" s="5">
        <v>3</v>
      </c>
      <c r="N702" s="16" t="s">
        <v>3692</v>
      </c>
      <c r="O702" s="16" t="s">
        <v>3693</v>
      </c>
      <c r="P702" s="15">
        <v>3</v>
      </c>
      <c r="Q702" s="15">
        <v>3</v>
      </c>
      <c r="R702" s="22">
        <v>1</v>
      </c>
      <c r="S702" s="22">
        <v>1</v>
      </c>
      <c r="T702" s="16"/>
      <c r="U702" s="16" t="s">
        <v>3694</v>
      </c>
      <c r="V702" s="16" t="s">
        <v>50</v>
      </c>
      <c r="W702" s="4"/>
      <c r="X702" s="181"/>
      <c r="AA702" s="308" t="b">
        <f t="shared" si="10"/>
        <v>0</v>
      </c>
    </row>
    <row r="703" s="24" customFormat="1" ht="24" spans="1:27">
      <c r="A703" s="4">
        <v>701</v>
      </c>
      <c r="B703" s="4" t="s">
        <v>34</v>
      </c>
      <c r="C703" s="5" t="s">
        <v>228</v>
      </c>
      <c r="D703" s="11" t="s">
        <v>3695</v>
      </c>
      <c r="E703" s="11" t="s">
        <v>258</v>
      </c>
      <c r="F703" s="7" t="s">
        <v>2958</v>
      </c>
      <c r="G703" s="8">
        <v>45261</v>
      </c>
      <c r="H703" s="10" t="s">
        <v>1741</v>
      </c>
      <c r="I703" s="4" t="s">
        <v>42</v>
      </c>
      <c r="J703" s="4" t="s">
        <v>43</v>
      </c>
      <c r="K703" s="4" t="s">
        <v>991</v>
      </c>
      <c r="L703" s="5" t="s">
        <v>993</v>
      </c>
      <c r="M703" s="5">
        <v>3</v>
      </c>
      <c r="N703" s="4" t="str">
        <f>IFERROR(VLOOKUP("*"&amp;$D703&amp;"*",护套环流!$A:$AS,20,FALSE),IFERROR(VLOOKUP("*"&amp;$D703&amp;"*",护套环流!$B:$AS,19,FALSE),"无"))</f>
        <v>2023-12-18 09:31:00</v>
      </c>
      <c r="O703" s="4" t="str">
        <f>IFERROR(VLOOKUP("*"&amp;$D703&amp;"*",护套环流!$A:$AS,21,FALSE),IFERROR(VLOOKUP("*"&amp;$D703&amp;"*",护套环流!$B:$AS,20,FALSE),"无"))</f>
        <v>2023-12-18 15:38:00</v>
      </c>
      <c r="P703" s="15">
        <f>IF(OR(O703=0,O703="无"),"",M703)</f>
        <v>3</v>
      </c>
      <c r="Q703" s="15">
        <f>P703</f>
        <v>3</v>
      </c>
      <c r="R703" s="22">
        <f>IFERROR(IF(P703/M703&gt;0,P703/M703,""),"")</f>
        <v>1</v>
      </c>
      <c r="S703" s="22">
        <f>IFERROR(Q703/P703,"")</f>
        <v>1</v>
      </c>
      <c r="T703" s="144"/>
      <c r="U703" s="4" t="str">
        <f>IFERROR(VLOOKUP("*"&amp;$D703&amp;"*",护套环流!$A:$AS,5,FALSE),IFERROR(VLOOKUP("*"&amp;$D703&amp;"*",护套环流!$B:$AS,4,FALSE),"无"))</f>
        <v>JH030120221229-087128</v>
      </c>
      <c r="V703" s="4" t="str">
        <f>IFERROR(VLOOKUP("*"&amp;$D703&amp;"*",护套环流!$A:$AS,3,FALSE),IFERROR(VLOOKUP("*"&amp;$D703&amp;"*",护套环流!$B:$AS,2,FALSE),"无"))</f>
        <v>已完成</v>
      </c>
      <c r="W703" s="4"/>
      <c r="X703" s="181"/>
      <c r="AA703" s="308" t="b">
        <f t="shared" si="10"/>
        <v>0</v>
      </c>
    </row>
    <row r="704" s="24" customFormat="1" ht="12" hidden="1" spans="1:27">
      <c r="A704" s="4">
        <v>702</v>
      </c>
      <c r="B704" s="4" t="s">
        <v>34</v>
      </c>
      <c r="C704" s="5" t="s">
        <v>228</v>
      </c>
      <c r="D704" s="11" t="s">
        <v>1072</v>
      </c>
      <c r="E704" s="11" t="s">
        <v>337</v>
      </c>
      <c r="F704" s="7" t="s">
        <v>2958</v>
      </c>
      <c r="G704" s="65">
        <v>45017</v>
      </c>
      <c r="H704" s="10" t="s">
        <v>231</v>
      </c>
      <c r="I704" s="4" t="s">
        <v>42</v>
      </c>
      <c r="J704" s="4" t="s">
        <v>43</v>
      </c>
      <c r="K704" s="4" t="s">
        <v>991</v>
      </c>
      <c r="L704" s="5" t="s">
        <v>993</v>
      </c>
      <c r="M704" s="5">
        <v>6</v>
      </c>
      <c r="N704" s="16" t="s">
        <v>3683</v>
      </c>
      <c r="O704" s="16" t="s">
        <v>3684</v>
      </c>
      <c r="P704" s="15">
        <v>6</v>
      </c>
      <c r="Q704" s="15">
        <v>6</v>
      </c>
      <c r="R704" s="22">
        <v>1</v>
      </c>
      <c r="S704" s="22">
        <v>1</v>
      </c>
      <c r="T704" s="16"/>
      <c r="U704" s="16" t="s">
        <v>3696</v>
      </c>
      <c r="V704" s="16" t="s">
        <v>50</v>
      </c>
      <c r="W704" s="4"/>
      <c r="X704" s="181"/>
      <c r="AA704" s="308" t="b">
        <f t="shared" si="10"/>
        <v>0</v>
      </c>
    </row>
    <row r="705" s="24" customFormat="1" ht="12" hidden="1" spans="1:27">
      <c r="A705" s="4">
        <v>703</v>
      </c>
      <c r="B705" s="4" t="s">
        <v>34</v>
      </c>
      <c r="C705" s="5" t="s">
        <v>228</v>
      </c>
      <c r="D705" s="11" t="s">
        <v>1072</v>
      </c>
      <c r="E705" s="11" t="s">
        <v>337</v>
      </c>
      <c r="F705" s="7" t="s">
        <v>2958</v>
      </c>
      <c r="G705" s="8">
        <v>45231</v>
      </c>
      <c r="H705" s="10" t="s">
        <v>632</v>
      </c>
      <c r="I705" s="4" t="s">
        <v>42</v>
      </c>
      <c r="J705" s="4" t="s">
        <v>43</v>
      </c>
      <c r="K705" s="4" t="s">
        <v>991</v>
      </c>
      <c r="L705" s="5" t="s">
        <v>993</v>
      </c>
      <c r="M705" s="5">
        <v>6</v>
      </c>
      <c r="N705" s="16" t="s">
        <v>3697</v>
      </c>
      <c r="O705" s="16" t="s">
        <v>3698</v>
      </c>
      <c r="P705" s="15">
        <v>6</v>
      </c>
      <c r="Q705" s="15">
        <v>6</v>
      </c>
      <c r="R705" s="22">
        <v>1</v>
      </c>
      <c r="S705" s="22">
        <v>1</v>
      </c>
      <c r="T705" s="16"/>
      <c r="U705" s="16" t="s">
        <v>3699</v>
      </c>
      <c r="V705" s="16" t="s">
        <v>50</v>
      </c>
      <c r="W705" s="4"/>
      <c r="X705" s="181"/>
      <c r="AA705" s="308" t="b">
        <f t="shared" si="10"/>
        <v>0</v>
      </c>
    </row>
    <row r="706" s="24" customFormat="1" ht="12" hidden="1" spans="1:27">
      <c r="A706" s="4">
        <v>704</v>
      </c>
      <c r="B706" s="4" t="s">
        <v>34</v>
      </c>
      <c r="C706" s="5" t="s">
        <v>228</v>
      </c>
      <c r="D706" s="11" t="s">
        <v>1081</v>
      </c>
      <c r="E706" s="11" t="s">
        <v>337</v>
      </c>
      <c r="F706" s="7" t="s">
        <v>2958</v>
      </c>
      <c r="G706" s="65">
        <v>45017</v>
      </c>
      <c r="H706" s="10" t="s">
        <v>231</v>
      </c>
      <c r="I706" s="4" t="s">
        <v>42</v>
      </c>
      <c r="J706" s="4" t="s">
        <v>43</v>
      </c>
      <c r="K706" s="4" t="s">
        <v>991</v>
      </c>
      <c r="L706" s="5" t="s">
        <v>993</v>
      </c>
      <c r="M706" s="5">
        <v>6</v>
      </c>
      <c r="N706" s="16" t="s">
        <v>3683</v>
      </c>
      <c r="O706" s="16" t="s">
        <v>3684</v>
      </c>
      <c r="P706" s="15">
        <v>6</v>
      </c>
      <c r="Q706" s="15">
        <v>6</v>
      </c>
      <c r="R706" s="22">
        <v>1</v>
      </c>
      <c r="S706" s="22">
        <v>1</v>
      </c>
      <c r="T706" s="16"/>
      <c r="U706" s="16" t="s">
        <v>3696</v>
      </c>
      <c r="V706" s="16" t="s">
        <v>50</v>
      </c>
      <c r="W706" s="4"/>
      <c r="X706" s="181"/>
      <c r="AA706" s="308" t="b">
        <f t="shared" si="10"/>
        <v>0</v>
      </c>
    </row>
    <row r="707" s="24" customFormat="1" ht="12" hidden="1" spans="1:27">
      <c r="A707" s="4">
        <v>705</v>
      </c>
      <c r="B707" s="4" t="s">
        <v>34</v>
      </c>
      <c r="C707" s="5" t="s">
        <v>228</v>
      </c>
      <c r="D707" s="11" t="s">
        <v>1081</v>
      </c>
      <c r="E707" s="11" t="s">
        <v>337</v>
      </c>
      <c r="F707" s="7" t="s">
        <v>2958</v>
      </c>
      <c r="G707" s="8">
        <v>45231</v>
      </c>
      <c r="H707" s="10" t="s">
        <v>632</v>
      </c>
      <c r="I707" s="4" t="s">
        <v>42</v>
      </c>
      <c r="J707" s="4" t="s">
        <v>43</v>
      </c>
      <c r="K707" s="4" t="s">
        <v>991</v>
      </c>
      <c r="L707" s="5" t="s">
        <v>993</v>
      </c>
      <c r="M707" s="5">
        <v>6</v>
      </c>
      <c r="N707" s="16" t="s">
        <v>3697</v>
      </c>
      <c r="O707" s="16" t="s">
        <v>3698</v>
      </c>
      <c r="P707" s="15">
        <v>6</v>
      </c>
      <c r="Q707" s="15">
        <v>6</v>
      </c>
      <c r="R707" s="22">
        <v>1</v>
      </c>
      <c r="S707" s="22">
        <v>1</v>
      </c>
      <c r="T707" s="16"/>
      <c r="U707" s="16" t="s">
        <v>3699</v>
      </c>
      <c r="V707" s="16" t="s">
        <v>50</v>
      </c>
      <c r="W707" s="4"/>
      <c r="X707" s="181"/>
      <c r="AA707" s="308" t="b">
        <f t="shared" ref="AA707:AA770" si="11">IF(H707="2023年01月","2023年01月31日",IF(H707="2023年02月","2023年02月28日",IF(H707="2023年3月","2023年3月31日",IF(H707="2023年4月","2023年4月30日",IF(H707="2023年5月","2023年5月31日",IF(H707="2023年6月","2023年6月30日",IF(H707="2023年7月","2023年7月31日",IF(H707="2023年8月","2023年8月31日",IF(H707="2023年9月","2023年9月30日",IF(H707="2023年10月","2023年10月31日",IF(H707="2023年11月","2023年11月30日",IF(H707="2023年12月","2023年12月31日"))))))))))))</f>
        <v>0</v>
      </c>
    </row>
    <row r="708" s="24" customFormat="1" ht="12" hidden="1" spans="1:27">
      <c r="A708" s="4">
        <v>706</v>
      </c>
      <c r="B708" s="4" t="s">
        <v>34</v>
      </c>
      <c r="C708" s="5" t="s">
        <v>228</v>
      </c>
      <c r="D708" s="11" t="s">
        <v>1035</v>
      </c>
      <c r="E708" s="11" t="s">
        <v>108</v>
      </c>
      <c r="F708" s="7" t="s">
        <v>2958</v>
      </c>
      <c r="G708" s="65">
        <v>45017</v>
      </c>
      <c r="H708" s="10" t="s">
        <v>231</v>
      </c>
      <c r="I708" s="4" t="s">
        <v>42</v>
      </c>
      <c r="J708" s="4" t="s">
        <v>43</v>
      </c>
      <c r="K708" s="4" t="s">
        <v>991</v>
      </c>
      <c r="L708" s="5" t="s">
        <v>993</v>
      </c>
      <c r="M708" s="5">
        <v>6</v>
      </c>
      <c r="N708" s="16" t="s">
        <v>3683</v>
      </c>
      <c r="O708" s="16" t="s">
        <v>3684</v>
      </c>
      <c r="P708" s="15">
        <v>6</v>
      </c>
      <c r="Q708" s="15">
        <v>6</v>
      </c>
      <c r="R708" s="22">
        <v>1</v>
      </c>
      <c r="S708" s="22">
        <v>1</v>
      </c>
      <c r="T708" s="16"/>
      <c r="U708" s="16" t="s">
        <v>3696</v>
      </c>
      <c r="V708" s="16" t="s">
        <v>50</v>
      </c>
      <c r="W708" s="4"/>
      <c r="X708" s="181"/>
      <c r="AA708" s="308" t="b">
        <f t="shared" si="11"/>
        <v>0</v>
      </c>
    </row>
    <row r="709" s="24" customFormat="1" ht="12" hidden="1" spans="1:27">
      <c r="A709" s="4">
        <v>707</v>
      </c>
      <c r="B709" s="4" t="s">
        <v>34</v>
      </c>
      <c r="C709" s="5" t="s">
        <v>228</v>
      </c>
      <c r="D709" s="11" t="s">
        <v>1035</v>
      </c>
      <c r="E709" s="11" t="s">
        <v>108</v>
      </c>
      <c r="F709" s="7" t="s">
        <v>2958</v>
      </c>
      <c r="G709" s="8">
        <v>45231</v>
      </c>
      <c r="H709" s="10" t="s">
        <v>632</v>
      </c>
      <c r="I709" s="4" t="s">
        <v>42</v>
      </c>
      <c r="J709" s="4" t="s">
        <v>43</v>
      </c>
      <c r="K709" s="4" t="s">
        <v>991</v>
      </c>
      <c r="L709" s="5" t="s">
        <v>993</v>
      </c>
      <c r="M709" s="5">
        <v>6</v>
      </c>
      <c r="N709" s="16" t="s">
        <v>3697</v>
      </c>
      <c r="O709" s="16" t="s">
        <v>3698</v>
      </c>
      <c r="P709" s="15">
        <v>6</v>
      </c>
      <c r="Q709" s="15">
        <v>6</v>
      </c>
      <c r="R709" s="22">
        <v>1</v>
      </c>
      <c r="S709" s="22">
        <v>1</v>
      </c>
      <c r="T709" s="16"/>
      <c r="U709" s="16" t="s">
        <v>3699</v>
      </c>
      <c r="V709" s="16" t="s">
        <v>50</v>
      </c>
      <c r="W709" s="4"/>
      <c r="X709" s="181"/>
      <c r="AA709" s="308" t="b">
        <f t="shared" si="11"/>
        <v>0</v>
      </c>
    </row>
    <row r="710" s="24" customFormat="1" ht="12" hidden="1" spans="1:27">
      <c r="A710" s="4">
        <v>708</v>
      </c>
      <c r="B710" s="4" t="s">
        <v>34</v>
      </c>
      <c r="C710" s="5" t="s">
        <v>228</v>
      </c>
      <c r="D710" s="11" t="s">
        <v>1043</v>
      </c>
      <c r="E710" s="11" t="s">
        <v>108</v>
      </c>
      <c r="F710" s="7" t="s">
        <v>2958</v>
      </c>
      <c r="G710" s="65">
        <v>45017</v>
      </c>
      <c r="H710" s="10" t="s">
        <v>231</v>
      </c>
      <c r="I710" s="4" t="s">
        <v>42</v>
      </c>
      <c r="J710" s="4" t="s">
        <v>43</v>
      </c>
      <c r="K710" s="4" t="s">
        <v>991</v>
      </c>
      <c r="L710" s="5" t="s">
        <v>993</v>
      </c>
      <c r="M710" s="5">
        <v>6</v>
      </c>
      <c r="N710" s="16" t="s">
        <v>3683</v>
      </c>
      <c r="O710" s="16" t="s">
        <v>3684</v>
      </c>
      <c r="P710" s="15">
        <v>6</v>
      </c>
      <c r="Q710" s="15">
        <v>6</v>
      </c>
      <c r="R710" s="22">
        <v>1</v>
      </c>
      <c r="S710" s="22">
        <v>1</v>
      </c>
      <c r="T710" s="16"/>
      <c r="U710" s="16" t="s">
        <v>3696</v>
      </c>
      <c r="V710" s="16" t="s">
        <v>50</v>
      </c>
      <c r="W710" s="4"/>
      <c r="X710" s="181"/>
      <c r="AA710" s="308" t="b">
        <f t="shared" si="11"/>
        <v>0</v>
      </c>
    </row>
    <row r="711" s="24" customFormat="1" ht="12" hidden="1" spans="1:27">
      <c r="A711" s="4">
        <v>709</v>
      </c>
      <c r="B711" s="4" t="s">
        <v>34</v>
      </c>
      <c r="C711" s="5" t="s">
        <v>228</v>
      </c>
      <c r="D711" s="11" t="s">
        <v>1043</v>
      </c>
      <c r="E711" s="11" t="s">
        <v>108</v>
      </c>
      <c r="F711" s="7" t="s">
        <v>2958</v>
      </c>
      <c r="G711" s="8">
        <v>45231</v>
      </c>
      <c r="H711" s="10" t="s">
        <v>632</v>
      </c>
      <c r="I711" s="4" t="s">
        <v>42</v>
      </c>
      <c r="J711" s="4" t="s">
        <v>43</v>
      </c>
      <c r="K711" s="4" t="s">
        <v>991</v>
      </c>
      <c r="L711" s="5" t="s">
        <v>993</v>
      </c>
      <c r="M711" s="5">
        <v>6</v>
      </c>
      <c r="N711" s="16" t="s">
        <v>3697</v>
      </c>
      <c r="O711" s="16" t="s">
        <v>3698</v>
      </c>
      <c r="P711" s="15">
        <v>6</v>
      </c>
      <c r="Q711" s="15">
        <v>6</v>
      </c>
      <c r="R711" s="22">
        <v>1</v>
      </c>
      <c r="S711" s="22">
        <v>1</v>
      </c>
      <c r="T711" s="16"/>
      <c r="U711" s="16" t="s">
        <v>3699</v>
      </c>
      <c r="V711" s="16" t="s">
        <v>50</v>
      </c>
      <c r="W711" s="4"/>
      <c r="X711" s="181"/>
      <c r="AA711" s="308" t="b">
        <f t="shared" si="11"/>
        <v>0</v>
      </c>
    </row>
    <row r="712" s="24" customFormat="1" ht="12" hidden="1" spans="1:27">
      <c r="A712" s="4">
        <v>710</v>
      </c>
      <c r="B712" s="4" t="s">
        <v>34</v>
      </c>
      <c r="C712" s="5" t="s">
        <v>228</v>
      </c>
      <c r="D712" s="11" t="s">
        <v>1133</v>
      </c>
      <c r="E712" s="11" t="s">
        <v>108</v>
      </c>
      <c r="F712" s="7" t="s">
        <v>2958</v>
      </c>
      <c r="G712" s="65">
        <v>45017</v>
      </c>
      <c r="H712" s="10" t="s">
        <v>231</v>
      </c>
      <c r="I712" s="4" t="s">
        <v>42</v>
      </c>
      <c r="J712" s="4" t="s">
        <v>43</v>
      </c>
      <c r="K712" s="4" t="s">
        <v>991</v>
      </c>
      <c r="L712" s="5" t="s">
        <v>993</v>
      </c>
      <c r="M712" s="5">
        <v>6</v>
      </c>
      <c r="N712" s="16" t="s">
        <v>3683</v>
      </c>
      <c r="O712" s="16" t="s">
        <v>3684</v>
      </c>
      <c r="P712" s="15">
        <v>6</v>
      </c>
      <c r="Q712" s="15">
        <v>6</v>
      </c>
      <c r="R712" s="22">
        <v>1</v>
      </c>
      <c r="S712" s="22">
        <v>1</v>
      </c>
      <c r="T712" s="16"/>
      <c r="U712" s="16" t="s">
        <v>3696</v>
      </c>
      <c r="V712" s="16" t="s">
        <v>50</v>
      </c>
      <c r="W712" s="4"/>
      <c r="X712" s="181"/>
      <c r="AA712" s="308" t="b">
        <f t="shared" si="11"/>
        <v>0</v>
      </c>
    </row>
    <row r="713" s="24" customFormat="1" ht="12" hidden="1" spans="1:27">
      <c r="A713" s="4">
        <v>711</v>
      </c>
      <c r="B713" s="4" t="s">
        <v>34</v>
      </c>
      <c r="C713" s="5" t="s">
        <v>228</v>
      </c>
      <c r="D713" s="11" t="s">
        <v>1133</v>
      </c>
      <c r="E713" s="11" t="s">
        <v>108</v>
      </c>
      <c r="F713" s="7" t="s">
        <v>2958</v>
      </c>
      <c r="G713" s="8">
        <v>45231</v>
      </c>
      <c r="H713" s="10" t="s">
        <v>632</v>
      </c>
      <c r="I713" s="4" t="s">
        <v>42</v>
      </c>
      <c r="J713" s="4" t="s">
        <v>43</v>
      </c>
      <c r="K713" s="4" t="s">
        <v>991</v>
      </c>
      <c r="L713" s="5" t="s">
        <v>993</v>
      </c>
      <c r="M713" s="5">
        <v>6</v>
      </c>
      <c r="N713" s="16" t="s">
        <v>3697</v>
      </c>
      <c r="O713" s="16" t="s">
        <v>3698</v>
      </c>
      <c r="P713" s="15">
        <v>6</v>
      </c>
      <c r="Q713" s="15">
        <v>6</v>
      </c>
      <c r="R713" s="22">
        <v>1</v>
      </c>
      <c r="S713" s="22">
        <v>1</v>
      </c>
      <c r="T713" s="16"/>
      <c r="U713" s="16" t="s">
        <v>3699</v>
      </c>
      <c r="V713" s="16" t="s">
        <v>50</v>
      </c>
      <c r="W713" s="4"/>
      <c r="X713" s="181"/>
      <c r="AA713" s="308" t="b">
        <f t="shared" si="11"/>
        <v>0</v>
      </c>
    </row>
    <row r="714" s="24" customFormat="1" ht="12" hidden="1" spans="1:27">
      <c r="A714" s="4">
        <v>712</v>
      </c>
      <c r="B714" s="4" t="s">
        <v>34</v>
      </c>
      <c r="C714" s="5" t="s">
        <v>228</v>
      </c>
      <c r="D714" s="11" t="s">
        <v>1142</v>
      </c>
      <c r="E714" s="11" t="s">
        <v>337</v>
      </c>
      <c r="F714" s="7" t="s">
        <v>2958</v>
      </c>
      <c r="G714" s="65">
        <v>45017</v>
      </c>
      <c r="H714" s="10" t="s">
        <v>231</v>
      </c>
      <c r="I714" s="4" t="s">
        <v>42</v>
      </c>
      <c r="J714" s="4" t="s">
        <v>43</v>
      </c>
      <c r="K714" s="4" t="s">
        <v>991</v>
      </c>
      <c r="L714" s="5" t="s">
        <v>993</v>
      </c>
      <c r="M714" s="5">
        <v>6</v>
      </c>
      <c r="N714" s="16" t="s">
        <v>3683</v>
      </c>
      <c r="O714" s="16" t="s">
        <v>3684</v>
      </c>
      <c r="P714" s="15">
        <v>6</v>
      </c>
      <c r="Q714" s="15">
        <v>6</v>
      </c>
      <c r="R714" s="22">
        <v>1</v>
      </c>
      <c r="S714" s="22">
        <v>1</v>
      </c>
      <c r="T714" s="16"/>
      <c r="U714" s="16" t="s">
        <v>3696</v>
      </c>
      <c r="V714" s="16" t="s">
        <v>50</v>
      </c>
      <c r="W714" s="4"/>
      <c r="X714" s="181"/>
      <c r="AA714" s="308" t="b">
        <f t="shared" si="11"/>
        <v>0</v>
      </c>
    </row>
    <row r="715" s="24" customFormat="1" ht="12" hidden="1" spans="1:27">
      <c r="A715" s="4">
        <v>713</v>
      </c>
      <c r="B715" s="4" t="s">
        <v>34</v>
      </c>
      <c r="C715" s="5" t="s">
        <v>228</v>
      </c>
      <c r="D715" s="11" t="s">
        <v>1142</v>
      </c>
      <c r="E715" s="11" t="s">
        <v>337</v>
      </c>
      <c r="F715" s="7" t="s">
        <v>2958</v>
      </c>
      <c r="G715" s="8">
        <v>45231</v>
      </c>
      <c r="H715" s="10" t="s">
        <v>632</v>
      </c>
      <c r="I715" s="4" t="s">
        <v>42</v>
      </c>
      <c r="J715" s="4" t="s">
        <v>43</v>
      </c>
      <c r="K715" s="4" t="s">
        <v>991</v>
      </c>
      <c r="L715" s="5" t="s">
        <v>993</v>
      </c>
      <c r="M715" s="5">
        <v>6</v>
      </c>
      <c r="N715" s="16" t="s">
        <v>3697</v>
      </c>
      <c r="O715" s="16" t="s">
        <v>3698</v>
      </c>
      <c r="P715" s="15">
        <v>6</v>
      </c>
      <c r="Q715" s="15">
        <v>6</v>
      </c>
      <c r="R715" s="22">
        <v>1</v>
      </c>
      <c r="S715" s="22">
        <v>1</v>
      </c>
      <c r="T715" s="16"/>
      <c r="U715" s="16" t="s">
        <v>3699</v>
      </c>
      <c r="V715" s="16" t="s">
        <v>50</v>
      </c>
      <c r="W715" s="4"/>
      <c r="X715" s="181"/>
      <c r="AA715" s="308" t="b">
        <f t="shared" si="11"/>
        <v>0</v>
      </c>
    </row>
    <row r="716" s="24" customFormat="1" ht="24" hidden="1" spans="1:27">
      <c r="A716" s="4">
        <v>714</v>
      </c>
      <c r="B716" s="4" t="s">
        <v>34</v>
      </c>
      <c r="C716" s="5" t="s">
        <v>228</v>
      </c>
      <c r="D716" s="11" t="s">
        <v>1130</v>
      </c>
      <c r="E716" s="11" t="s">
        <v>337</v>
      </c>
      <c r="F716" s="7" t="s">
        <v>2958</v>
      </c>
      <c r="G716" s="65">
        <v>45017</v>
      </c>
      <c r="H716" s="10" t="s">
        <v>231</v>
      </c>
      <c r="I716" s="4" t="s">
        <v>42</v>
      </c>
      <c r="J716" s="4" t="s">
        <v>43</v>
      </c>
      <c r="K716" s="4" t="s">
        <v>991</v>
      </c>
      <c r="L716" s="5" t="s">
        <v>993</v>
      </c>
      <c r="M716" s="5">
        <v>6</v>
      </c>
      <c r="N716" s="16" t="s">
        <v>3683</v>
      </c>
      <c r="O716" s="16" t="s">
        <v>3684</v>
      </c>
      <c r="P716" s="15">
        <v>6</v>
      </c>
      <c r="Q716" s="15">
        <v>6</v>
      </c>
      <c r="R716" s="22">
        <v>1</v>
      </c>
      <c r="S716" s="22">
        <v>1</v>
      </c>
      <c r="T716" s="16"/>
      <c r="U716" s="16" t="s">
        <v>3696</v>
      </c>
      <c r="V716" s="16" t="s">
        <v>50</v>
      </c>
      <c r="W716" s="4"/>
      <c r="X716" s="181"/>
      <c r="AA716" s="308" t="b">
        <f t="shared" si="11"/>
        <v>0</v>
      </c>
    </row>
    <row r="717" s="24" customFormat="1" ht="24" hidden="1" spans="1:27">
      <c r="A717" s="4">
        <v>715</v>
      </c>
      <c r="B717" s="4" t="s">
        <v>34</v>
      </c>
      <c r="C717" s="5" t="s">
        <v>228</v>
      </c>
      <c r="D717" s="11" t="s">
        <v>1130</v>
      </c>
      <c r="E717" s="11" t="s">
        <v>337</v>
      </c>
      <c r="F717" s="7" t="s">
        <v>2958</v>
      </c>
      <c r="G717" s="8">
        <v>45231</v>
      </c>
      <c r="H717" s="10" t="s">
        <v>632</v>
      </c>
      <c r="I717" s="4" t="s">
        <v>42</v>
      </c>
      <c r="J717" s="4" t="s">
        <v>43</v>
      </c>
      <c r="K717" s="4" t="s">
        <v>991</v>
      </c>
      <c r="L717" s="5" t="s">
        <v>993</v>
      </c>
      <c r="M717" s="5">
        <v>6</v>
      </c>
      <c r="N717" s="16" t="s">
        <v>3697</v>
      </c>
      <c r="O717" s="16" t="s">
        <v>3698</v>
      </c>
      <c r="P717" s="15">
        <v>6</v>
      </c>
      <c r="Q717" s="15">
        <v>6</v>
      </c>
      <c r="R717" s="22">
        <v>1</v>
      </c>
      <c r="S717" s="22">
        <v>1</v>
      </c>
      <c r="T717" s="16"/>
      <c r="U717" s="16" t="s">
        <v>3699</v>
      </c>
      <c r="V717" s="16" t="s">
        <v>50</v>
      </c>
      <c r="W717" s="4"/>
      <c r="X717" s="232"/>
      <c r="AA717" s="308" t="b">
        <f t="shared" si="11"/>
        <v>0</v>
      </c>
    </row>
    <row r="718" s="24" customFormat="1" ht="24" hidden="1" spans="1:27">
      <c r="A718" s="4">
        <v>716</v>
      </c>
      <c r="B718" s="4" t="s">
        <v>34</v>
      </c>
      <c r="C718" s="27" t="s">
        <v>228</v>
      </c>
      <c r="D718" s="7" t="s">
        <v>3700</v>
      </c>
      <c r="E718" s="7" t="s">
        <v>108</v>
      </c>
      <c r="F718" s="7" t="s">
        <v>2958</v>
      </c>
      <c r="G718" s="8">
        <v>45017</v>
      </c>
      <c r="H718" s="10" t="s">
        <v>231</v>
      </c>
      <c r="I718" s="27" t="s">
        <v>42</v>
      </c>
      <c r="J718" s="4" t="s">
        <v>43</v>
      </c>
      <c r="K718" s="4" t="s">
        <v>991</v>
      </c>
      <c r="L718" s="27" t="s">
        <v>993</v>
      </c>
      <c r="M718" s="26">
        <v>6</v>
      </c>
      <c r="N718" s="16" t="s">
        <v>3701</v>
      </c>
      <c r="O718" s="16" t="s">
        <v>3702</v>
      </c>
      <c r="P718" s="15">
        <v>6</v>
      </c>
      <c r="Q718" s="15">
        <v>6</v>
      </c>
      <c r="R718" s="22">
        <v>1</v>
      </c>
      <c r="S718" s="22">
        <v>1</v>
      </c>
      <c r="T718" s="16"/>
      <c r="U718" s="16" t="s">
        <v>3703</v>
      </c>
      <c r="V718" s="16" t="s">
        <v>50</v>
      </c>
      <c r="W718" s="4"/>
      <c r="X718" s="181"/>
      <c r="AA718" s="308" t="b">
        <f t="shared" si="11"/>
        <v>0</v>
      </c>
    </row>
    <row r="719" s="24" customFormat="1" ht="24" hidden="1" spans="1:27">
      <c r="A719" s="4">
        <v>717</v>
      </c>
      <c r="B719" s="4" t="s">
        <v>34</v>
      </c>
      <c r="C719" s="27" t="s">
        <v>228</v>
      </c>
      <c r="D719" s="7" t="s">
        <v>3700</v>
      </c>
      <c r="E719" s="7" t="s">
        <v>108</v>
      </c>
      <c r="F719" s="7" t="s">
        <v>2958</v>
      </c>
      <c r="G719" s="8">
        <v>45170</v>
      </c>
      <c r="H719" s="10" t="s">
        <v>54</v>
      </c>
      <c r="I719" s="27" t="s">
        <v>42</v>
      </c>
      <c r="J719" s="4" t="s">
        <v>43</v>
      </c>
      <c r="K719" s="4" t="s">
        <v>991</v>
      </c>
      <c r="L719" s="27" t="s">
        <v>993</v>
      </c>
      <c r="M719" s="26">
        <v>6</v>
      </c>
      <c r="N719" s="16" t="s">
        <v>3704</v>
      </c>
      <c r="O719" s="16" t="s">
        <v>3705</v>
      </c>
      <c r="P719" s="15">
        <v>6</v>
      </c>
      <c r="Q719" s="15">
        <v>6</v>
      </c>
      <c r="R719" s="22">
        <v>1</v>
      </c>
      <c r="S719" s="22">
        <v>1</v>
      </c>
      <c r="T719" s="16"/>
      <c r="U719" s="16" t="s">
        <v>3706</v>
      </c>
      <c r="V719" s="16" t="s">
        <v>50</v>
      </c>
      <c r="W719" s="4"/>
      <c r="X719" s="181"/>
      <c r="AA719" s="308" t="b">
        <f t="shared" si="11"/>
        <v>0</v>
      </c>
    </row>
    <row r="720" s="24" customFormat="1" ht="24" hidden="1" spans="1:27">
      <c r="A720" s="4">
        <v>718</v>
      </c>
      <c r="B720" s="4" t="s">
        <v>34</v>
      </c>
      <c r="C720" s="27" t="s">
        <v>228</v>
      </c>
      <c r="D720" s="7" t="s">
        <v>3707</v>
      </c>
      <c r="E720" s="7" t="s">
        <v>108</v>
      </c>
      <c r="F720" s="7" t="s">
        <v>2958</v>
      </c>
      <c r="G720" s="8">
        <v>45017</v>
      </c>
      <c r="H720" s="10" t="s">
        <v>231</v>
      </c>
      <c r="I720" s="27" t="s">
        <v>42</v>
      </c>
      <c r="J720" s="4" t="s">
        <v>43</v>
      </c>
      <c r="K720" s="4" t="s">
        <v>991</v>
      </c>
      <c r="L720" s="27" t="s">
        <v>993</v>
      </c>
      <c r="M720" s="26">
        <v>6</v>
      </c>
      <c r="N720" s="16" t="s">
        <v>3701</v>
      </c>
      <c r="O720" s="16" t="s">
        <v>3702</v>
      </c>
      <c r="P720" s="15">
        <v>6</v>
      </c>
      <c r="Q720" s="15">
        <v>6</v>
      </c>
      <c r="R720" s="22">
        <v>1</v>
      </c>
      <c r="S720" s="22">
        <v>1</v>
      </c>
      <c r="T720" s="16"/>
      <c r="U720" s="16" t="s">
        <v>3703</v>
      </c>
      <c r="V720" s="16" t="s">
        <v>50</v>
      </c>
      <c r="W720" s="4"/>
      <c r="X720" s="181"/>
      <c r="AA720" s="308" t="b">
        <f t="shared" si="11"/>
        <v>0</v>
      </c>
    </row>
    <row r="721" s="24" customFormat="1" ht="24" hidden="1" spans="1:27">
      <c r="A721" s="4">
        <v>719</v>
      </c>
      <c r="B721" s="4" t="s">
        <v>34</v>
      </c>
      <c r="C721" s="27" t="s">
        <v>228</v>
      </c>
      <c r="D721" s="7" t="s">
        <v>3707</v>
      </c>
      <c r="E721" s="7" t="s">
        <v>108</v>
      </c>
      <c r="F721" s="7" t="s">
        <v>2958</v>
      </c>
      <c r="G721" s="8">
        <v>45170</v>
      </c>
      <c r="H721" s="10" t="s">
        <v>54</v>
      </c>
      <c r="I721" s="27" t="s">
        <v>42</v>
      </c>
      <c r="J721" s="4" t="s">
        <v>43</v>
      </c>
      <c r="K721" s="4" t="s">
        <v>991</v>
      </c>
      <c r="L721" s="27" t="s">
        <v>993</v>
      </c>
      <c r="M721" s="26">
        <v>6</v>
      </c>
      <c r="N721" s="16" t="s">
        <v>3704</v>
      </c>
      <c r="O721" s="16" t="s">
        <v>3705</v>
      </c>
      <c r="P721" s="15">
        <v>6</v>
      </c>
      <c r="Q721" s="15">
        <v>6</v>
      </c>
      <c r="R721" s="22">
        <v>1</v>
      </c>
      <c r="S721" s="22">
        <v>1</v>
      </c>
      <c r="T721" s="16"/>
      <c r="U721" s="16" t="s">
        <v>3706</v>
      </c>
      <c r="V721" s="16" t="s">
        <v>50</v>
      </c>
      <c r="W721" s="4"/>
      <c r="X721" s="181"/>
      <c r="AA721" s="308" t="b">
        <f t="shared" si="11"/>
        <v>0</v>
      </c>
    </row>
    <row r="722" s="24" customFormat="1" ht="12" hidden="1" spans="1:27">
      <c r="A722" s="4">
        <v>720</v>
      </c>
      <c r="B722" s="4" t="s">
        <v>34</v>
      </c>
      <c r="C722" s="27" t="s">
        <v>228</v>
      </c>
      <c r="D722" s="7" t="s">
        <v>1401</v>
      </c>
      <c r="E722" s="7" t="s">
        <v>337</v>
      </c>
      <c r="F722" s="7" t="s">
        <v>2958</v>
      </c>
      <c r="G722" s="8">
        <v>45017</v>
      </c>
      <c r="H722" s="10" t="s">
        <v>231</v>
      </c>
      <c r="I722" s="27" t="s">
        <v>42</v>
      </c>
      <c r="J722" s="4" t="s">
        <v>43</v>
      </c>
      <c r="K722" s="4" t="s">
        <v>991</v>
      </c>
      <c r="L722" s="27" t="s">
        <v>993</v>
      </c>
      <c r="M722" s="26">
        <v>6</v>
      </c>
      <c r="N722" s="16" t="s">
        <v>3708</v>
      </c>
      <c r="O722" s="16" t="s">
        <v>3709</v>
      </c>
      <c r="P722" s="15">
        <v>6</v>
      </c>
      <c r="Q722" s="15">
        <v>6</v>
      </c>
      <c r="R722" s="22">
        <v>1</v>
      </c>
      <c r="S722" s="22">
        <v>1</v>
      </c>
      <c r="T722" s="16"/>
      <c r="U722" s="16" t="s">
        <v>3710</v>
      </c>
      <c r="V722" s="16" t="s">
        <v>50</v>
      </c>
      <c r="W722" s="4"/>
      <c r="X722" s="181"/>
      <c r="AA722" s="308" t="b">
        <f t="shared" si="11"/>
        <v>0</v>
      </c>
    </row>
    <row r="723" s="24" customFormat="1" ht="12" hidden="1" spans="1:27">
      <c r="A723" s="4">
        <v>721</v>
      </c>
      <c r="B723" s="4" t="s">
        <v>34</v>
      </c>
      <c r="C723" s="27" t="s">
        <v>228</v>
      </c>
      <c r="D723" s="7" t="s">
        <v>1401</v>
      </c>
      <c r="E723" s="7" t="s">
        <v>337</v>
      </c>
      <c r="F723" s="7" t="s">
        <v>2958</v>
      </c>
      <c r="G723" s="8">
        <v>45170</v>
      </c>
      <c r="H723" s="10" t="s">
        <v>54</v>
      </c>
      <c r="I723" s="27" t="s">
        <v>42</v>
      </c>
      <c r="J723" s="4" t="s">
        <v>43</v>
      </c>
      <c r="K723" s="4" t="s">
        <v>991</v>
      </c>
      <c r="L723" s="27" t="s">
        <v>993</v>
      </c>
      <c r="M723" s="26">
        <v>6</v>
      </c>
      <c r="N723" s="16" t="s">
        <v>3711</v>
      </c>
      <c r="O723" s="16" t="s">
        <v>3712</v>
      </c>
      <c r="P723" s="15">
        <v>6</v>
      </c>
      <c r="Q723" s="15">
        <v>6</v>
      </c>
      <c r="R723" s="22">
        <v>1</v>
      </c>
      <c r="S723" s="22">
        <v>1</v>
      </c>
      <c r="T723" s="16"/>
      <c r="U723" s="16" t="s">
        <v>3713</v>
      </c>
      <c r="V723" s="16" t="s">
        <v>50</v>
      </c>
      <c r="W723" s="4"/>
      <c r="X723" s="232"/>
      <c r="AA723" s="308" t="b">
        <f t="shared" si="11"/>
        <v>0</v>
      </c>
    </row>
    <row r="724" s="24" customFormat="1" ht="12" hidden="1" spans="1:27">
      <c r="A724" s="4">
        <v>722</v>
      </c>
      <c r="B724" s="5" t="s">
        <v>34</v>
      </c>
      <c r="C724" s="5" t="s">
        <v>228</v>
      </c>
      <c r="D724" s="5" t="s">
        <v>3714</v>
      </c>
      <c r="E724" s="5" t="s">
        <v>258</v>
      </c>
      <c r="F724" s="7" t="s">
        <v>2958</v>
      </c>
      <c r="G724" s="65">
        <v>44958</v>
      </c>
      <c r="H724" s="9" t="s">
        <v>2299</v>
      </c>
      <c r="I724" s="5" t="s">
        <v>42</v>
      </c>
      <c r="J724" s="4" t="s">
        <v>43</v>
      </c>
      <c r="K724" s="5" t="s">
        <v>991</v>
      </c>
      <c r="L724" s="5" t="s">
        <v>993</v>
      </c>
      <c r="M724" s="5">
        <v>6</v>
      </c>
      <c r="N724" s="16" t="s">
        <v>3715</v>
      </c>
      <c r="O724" s="16" t="s">
        <v>3716</v>
      </c>
      <c r="P724" s="15">
        <v>6</v>
      </c>
      <c r="Q724" s="15">
        <v>6</v>
      </c>
      <c r="R724" s="22">
        <v>1</v>
      </c>
      <c r="S724" s="22">
        <v>1</v>
      </c>
      <c r="T724" s="16"/>
      <c r="U724" s="16" t="s">
        <v>3717</v>
      </c>
      <c r="V724" s="16" t="s">
        <v>50</v>
      </c>
      <c r="W724" s="4" t="s">
        <v>1454</v>
      </c>
      <c r="X724" s="232"/>
      <c r="Y724" s="24" t="s">
        <v>3021</v>
      </c>
      <c r="AA724" s="308" t="b">
        <f t="shared" si="11"/>
        <v>0</v>
      </c>
    </row>
    <row r="725" s="24" customFormat="1" ht="12" hidden="1" spans="1:27">
      <c r="A725" s="4">
        <v>723</v>
      </c>
      <c r="B725" s="5" t="s">
        <v>34</v>
      </c>
      <c r="C725" s="5" t="s">
        <v>228</v>
      </c>
      <c r="D725" s="5" t="s">
        <v>3714</v>
      </c>
      <c r="E725" s="5" t="s">
        <v>258</v>
      </c>
      <c r="F725" s="7" t="s">
        <v>2958</v>
      </c>
      <c r="G725" s="65">
        <v>45017</v>
      </c>
      <c r="H725" s="10" t="s">
        <v>231</v>
      </c>
      <c r="I725" s="5" t="s">
        <v>42</v>
      </c>
      <c r="J725" s="4" t="s">
        <v>43</v>
      </c>
      <c r="K725" s="5" t="s">
        <v>991</v>
      </c>
      <c r="L725" s="5" t="s">
        <v>993</v>
      </c>
      <c r="M725" s="5">
        <v>6</v>
      </c>
      <c r="N725" s="16" t="s">
        <v>3718</v>
      </c>
      <c r="O725" s="16" t="s">
        <v>3719</v>
      </c>
      <c r="P725" s="15">
        <v>6</v>
      </c>
      <c r="Q725" s="15">
        <v>6</v>
      </c>
      <c r="R725" s="22">
        <v>1</v>
      </c>
      <c r="S725" s="22">
        <v>1</v>
      </c>
      <c r="T725" s="16"/>
      <c r="U725" s="16" t="s">
        <v>3720</v>
      </c>
      <c r="V725" s="16" t="s">
        <v>50</v>
      </c>
      <c r="W725" s="4"/>
      <c r="X725" s="181"/>
      <c r="AA725" s="308" t="b">
        <f t="shared" si="11"/>
        <v>0</v>
      </c>
    </row>
    <row r="726" s="24" customFormat="1" ht="12" hidden="1" spans="1:27">
      <c r="A726" s="4">
        <v>724</v>
      </c>
      <c r="B726" s="5" t="s">
        <v>34</v>
      </c>
      <c r="C726" s="5" t="s">
        <v>228</v>
      </c>
      <c r="D726" s="5" t="s">
        <v>3714</v>
      </c>
      <c r="E726" s="5" t="s">
        <v>258</v>
      </c>
      <c r="F726" s="7" t="s">
        <v>2958</v>
      </c>
      <c r="G726" s="65">
        <v>45078</v>
      </c>
      <c r="H726" s="10" t="s">
        <v>93</v>
      </c>
      <c r="I726" s="5" t="s">
        <v>42</v>
      </c>
      <c r="J726" s="4" t="s">
        <v>43</v>
      </c>
      <c r="K726" s="5" t="s">
        <v>991</v>
      </c>
      <c r="L726" s="5" t="s">
        <v>993</v>
      </c>
      <c r="M726" s="5">
        <v>6</v>
      </c>
      <c r="N726" s="16" t="s">
        <v>3721</v>
      </c>
      <c r="O726" s="16" t="s">
        <v>3722</v>
      </c>
      <c r="P726" s="15">
        <v>6</v>
      </c>
      <c r="Q726" s="15">
        <v>6</v>
      </c>
      <c r="R726" s="22">
        <v>1</v>
      </c>
      <c r="S726" s="22">
        <v>1</v>
      </c>
      <c r="T726" s="16"/>
      <c r="U726" s="16" t="s">
        <v>3723</v>
      </c>
      <c r="V726" s="16" t="s">
        <v>50</v>
      </c>
      <c r="W726" s="4"/>
      <c r="X726" s="181"/>
      <c r="AA726" s="308" t="b">
        <f t="shared" si="11"/>
        <v>0</v>
      </c>
    </row>
    <row r="727" s="24" customFormat="1" ht="12" hidden="1" spans="1:27">
      <c r="A727" s="4">
        <v>725</v>
      </c>
      <c r="B727" s="5" t="s">
        <v>34</v>
      </c>
      <c r="C727" s="5" t="s">
        <v>228</v>
      </c>
      <c r="D727" s="5" t="s">
        <v>3714</v>
      </c>
      <c r="E727" s="5" t="s">
        <v>258</v>
      </c>
      <c r="F727" s="7" t="s">
        <v>2958</v>
      </c>
      <c r="G727" s="65">
        <v>45139</v>
      </c>
      <c r="H727" s="9" t="s">
        <v>97</v>
      </c>
      <c r="I727" s="5" t="s">
        <v>42</v>
      </c>
      <c r="J727" s="4" t="s">
        <v>43</v>
      </c>
      <c r="K727" s="5" t="s">
        <v>991</v>
      </c>
      <c r="L727" s="5" t="s">
        <v>993</v>
      </c>
      <c r="M727" s="5">
        <v>6</v>
      </c>
      <c r="N727" s="16" t="s">
        <v>2113</v>
      </c>
      <c r="O727" s="16" t="s">
        <v>3724</v>
      </c>
      <c r="P727" s="15">
        <v>6</v>
      </c>
      <c r="Q727" s="15">
        <v>6</v>
      </c>
      <c r="R727" s="22">
        <v>1</v>
      </c>
      <c r="S727" s="22">
        <v>1</v>
      </c>
      <c r="T727" s="16"/>
      <c r="U727" s="16" t="s">
        <v>3725</v>
      </c>
      <c r="V727" s="16" t="s">
        <v>50</v>
      </c>
      <c r="W727" s="4"/>
      <c r="X727" s="181"/>
      <c r="AA727" s="308" t="b">
        <f t="shared" si="11"/>
        <v>0</v>
      </c>
    </row>
    <row r="728" s="24" customFormat="1" ht="12" hidden="1" spans="1:27">
      <c r="A728" s="4">
        <v>726</v>
      </c>
      <c r="B728" s="5" t="s">
        <v>34</v>
      </c>
      <c r="C728" s="5" t="s">
        <v>228</v>
      </c>
      <c r="D728" s="5" t="s">
        <v>3714</v>
      </c>
      <c r="E728" s="5" t="s">
        <v>258</v>
      </c>
      <c r="F728" s="7" t="s">
        <v>2958</v>
      </c>
      <c r="G728" s="65">
        <v>45200</v>
      </c>
      <c r="H728" s="10" t="s">
        <v>189</v>
      </c>
      <c r="I728" s="5" t="s">
        <v>42</v>
      </c>
      <c r="J728" s="4" t="s">
        <v>43</v>
      </c>
      <c r="K728" s="5" t="s">
        <v>991</v>
      </c>
      <c r="L728" s="5" t="s">
        <v>993</v>
      </c>
      <c r="M728" s="5">
        <v>6</v>
      </c>
      <c r="N728" s="16" t="s">
        <v>3726</v>
      </c>
      <c r="O728" s="16" t="s">
        <v>3727</v>
      </c>
      <c r="P728" s="15">
        <v>6</v>
      </c>
      <c r="Q728" s="15">
        <v>6</v>
      </c>
      <c r="R728" s="22">
        <v>1</v>
      </c>
      <c r="S728" s="22">
        <v>1</v>
      </c>
      <c r="T728" s="16"/>
      <c r="U728" s="16" t="s">
        <v>3728</v>
      </c>
      <c r="V728" s="16" t="s">
        <v>50</v>
      </c>
      <c r="W728" s="4"/>
      <c r="X728" s="181"/>
      <c r="AA728" s="308" t="b">
        <f t="shared" si="11"/>
        <v>0</v>
      </c>
    </row>
    <row r="729" s="24" customFormat="1" ht="24" spans="1:27">
      <c r="A729" s="4">
        <v>727</v>
      </c>
      <c r="B729" s="5" t="s">
        <v>34</v>
      </c>
      <c r="C729" s="5" t="s">
        <v>228</v>
      </c>
      <c r="D729" s="5" t="s">
        <v>3714</v>
      </c>
      <c r="E729" s="5" t="s">
        <v>258</v>
      </c>
      <c r="F729" s="7" t="s">
        <v>2958</v>
      </c>
      <c r="G729" s="65">
        <v>45261</v>
      </c>
      <c r="H729" s="10" t="s">
        <v>1741</v>
      </c>
      <c r="I729" s="5" t="s">
        <v>42</v>
      </c>
      <c r="J729" s="4" t="s">
        <v>43</v>
      </c>
      <c r="K729" s="5" t="s">
        <v>991</v>
      </c>
      <c r="L729" s="5" t="s">
        <v>993</v>
      </c>
      <c r="M729" s="5">
        <v>6</v>
      </c>
      <c r="N729" s="4" t="str">
        <f>IFERROR(VLOOKUP("*"&amp;$D729&amp;"*",护套环流!$A:$AS,20,FALSE),IFERROR(VLOOKUP("*"&amp;$D729&amp;"*",护套环流!$B:$AS,19,FALSE),"无"))</f>
        <v>2023-12-20 09:10:58</v>
      </c>
      <c r="O729" s="4" t="str">
        <f>IFERROR(VLOOKUP("*"&amp;$D729&amp;"*",护套环流!$A:$AS,21,FALSE),IFERROR(VLOOKUP("*"&amp;$D729&amp;"*",护套环流!$B:$AS,20,FALSE),"无"))</f>
        <v>2023-12-21 16:30:00</v>
      </c>
      <c r="P729" s="15">
        <f>IF(OR(O729=0,O729="无"),"",M729)</f>
        <v>6</v>
      </c>
      <c r="Q729" s="15">
        <f>P729</f>
        <v>6</v>
      </c>
      <c r="R729" s="22">
        <f>IFERROR(IF(P729/M729&gt;0,P729/M729,""),"")</f>
        <v>1</v>
      </c>
      <c r="S729" s="22">
        <f>IFERROR(Q729/P729,"")</f>
        <v>1</v>
      </c>
      <c r="T729" s="144"/>
      <c r="U729" s="4" t="str">
        <f>IFERROR(VLOOKUP("*"&amp;$D729&amp;"*",护套环流!$A:$AS,5,FALSE),IFERROR(VLOOKUP("*"&amp;$D729&amp;"*",护套环流!$B:$AS,4,FALSE),"无"))</f>
        <v>JH030120230102-003713</v>
      </c>
      <c r="V729" s="4" t="str">
        <f>IFERROR(VLOOKUP("*"&amp;$D729&amp;"*",护套环流!$A:$AS,3,FALSE),IFERROR(VLOOKUP("*"&amp;$D729&amp;"*",护套环流!$B:$AS,2,FALSE),"无"))</f>
        <v>已完成</v>
      </c>
      <c r="W729" s="4"/>
      <c r="X729" s="181"/>
      <c r="AA729" s="308" t="b">
        <f t="shared" si="11"/>
        <v>0</v>
      </c>
    </row>
    <row r="730" s="24" customFormat="1" ht="12" hidden="1" spans="1:27">
      <c r="A730" s="4">
        <v>728</v>
      </c>
      <c r="B730" s="5" t="s">
        <v>34</v>
      </c>
      <c r="C730" s="5" t="s">
        <v>228</v>
      </c>
      <c r="D730" s="5" t="s">
        <v>3729</v>
      </c>
      <c r="E730" s="5" t="s">
        <v>258</v>
      </c>
      <c r="F730" s="7" t="s">
        <v>2958</v>
      </c>
      <c r="G730" s="65">
        <v>44958</v>
      </c>
      <c r="H730" s="9" t="s">
        <v>2299</v>
      </c>
      <c r="I730" s="5" t="s">
        <v>42</v>
      </c>
      <c r="J730" s="4" t="s">
        <v>43</v>
      </c>
      <c r="K730" s="5" t="s">
        <v>991</v>
      </c>
      <c r="L730" s="5" t="s">
        <v>993</v>
      </c>
      <c r="M730" s="5">
        <v>6</v>
      </c>
      <c r="N730" s="16" t="s">
        <v>3715</v>
      </c>
      <c r="O730" s="16" t="s">
        <v>3716</v>
      </c>
      <c r="P730" s="15">
        <v>6</v>
      </c>
      <c r="Q730" s="15">
        <v>6</v>
      </c>
      <c r="R730" s="22">
        <v>1</v>
      </c>
      <c r="S730" s="22">
        <v>1</v>
      </c>
      <c r="T730" s="16"/>
      <c r="U730" s="16" t="s">
        <v>3717</v>
      </c>
      <c r="V730" s="16" t="s">
        <v>50</v>
      </c>
      <c r="W730" s="4" t="s">
        <v>1454</v>
      </c>
      <c r="X730" s="232"/>
      <c r="Y730" s="24" t="s">
        <v>3021</v>
      </c>
      <c r="AA730" s="308" t="b">
        <f t="shared" si="11"/>
        <v>0</v>
      </c>
    </row>
    <row r="731" s="24" customFormat="1" ht="12" hidden="1" spans="1:27">
      <c r="A731" s="4">
        <v>729</v>
      </c>
      <c r="B731" s="5" t="s">
        <v>34</v>
      </c>
      <c r="C731" s="5" t="s">
        <v>228</v>
      </c>
      <c r="D731" s="5" t="s">
        <v>3729</v>
      </c>
      <c r="E731" s="5" t="s">
        <v>258</v>
      </c>
      <c r="F731" s="7" t="s">
        <v>2958</v>
      </c>
      <c r="G731" s="65">
        <v>45017</v>
      </c>
      <c r="H731" s="10" t="s">
        <v>231</v>
      </c>
      <c r="I731" s="5" t="s">
        <v>42</v>
      </c>
      <c r="J731" s="4" t="s">
        <v>43</v>
      </c>
      <c r="K731" s="5" t="s">
        <v>991</v>
      </c>
      <c r="L731" s="5" t="s">
        <v>993</v>
      </c>
      <c r="M731" s="5">
        <v>6</v>
      </c>
      <c r="N731" s="16" t="s">
        <v>3718</v>
      </c>
      <c r="O731" s="16" t="s">
        <v>3719</v>
      </c>
      <c r="P731" s="15">
        <v>6</v>
      </c>
      <c r="Q731" s="15">
        <v>6</v>
      </c>
      <c r="R731" s="22">
        <v>1</v>
      </c>
      <c r="S731" s="22">
        <v>1</v>
      </c>
      <c r="T731" s="16"/>
      <c r="U731" s="16" t="s">
        <v>3720</v>
      </c>
      <c r="V731" s="16" t="s">
        <v>50</v>
      </c>
      <c r="W731" s="4"/>
      <c r="X731" s="181"/>
      <c r="AA731" s="308" t="b">
        <f t="shared" si="11"/>
        <v>0</v>
      </c>
    </row>
    <row r="732" s="24" customFormat="1" ht="12" hidden="1" spans="1:27">
      <c r="A732" s="4">
        <v>730</v>
      </c>
      <c r="B732" s="5" t="s">
        <v>34</v>
      </c>
      <c r="C732" s="5" t="s">
        <v>228</v>
      </c>
      <c r="D732" s="5" t="s">
        <v>3729</v>
      </c>
      <c r="E732" s="5" t="s">
        <v>258</v>
      </c>
      <c r="F732" s="7" t="s">
        <v>2958</v>
      </c>
      <c r="G732" s="65">
        <v>45078</v>
      </c>
      <c r="H732" s="10" t="s">
        <v>93</v>
      </c>
      <c r="I732" s="5" t="s">
        <v>42</v>
      </c>
      <c r="J732" s="4" t="s">
        <v>43</v>
      </c>
      <c r="K732" s="5" t="s">
        <v>991</v>
      </c>
      <c r="L732" s="5" t="s">
        <v>993</v>
      </c>
      <c r="M732" s="5">
        <v>6</v>
      </c>
      <c r="N732" s="16" t="s">
        <v>3721</v>
      </c>
      <c r="O732" s="16" t="s">
        <v>3722</v>
      </c>
      <c r="P732" s="15">
        <v>6</v>
      </c>
      <c r="Q732" s="15">
        <v>6</v>
      </c>
      <c r="R732" s="22">
        <v>1</v>
      </c>
      <c r="S732" s="22">
        <v>1</v>
      </c>
      <c r="T732" s="16"/>
      <c r="U732" s="16" t="s">
        <v>3723</v>
      </c>
      <c r="V732" s="16" t="s">
        <v>50</v>
      </c>
      <c r="W732" s="4"/>
      <c r="X732" s="181"/>
      <c r="AA732" s="308" t="b">
        <f t="shared" si="11"/>
        <v>0</v>
      </c>
    </row>
    <row r="733" s="24" customFormat="1" ht="12" hidden="1" spans="1:27">
      <c r="A733" s="4">
        <v>731</v>
      </c>
      <c r="B733" s="5" t="s">
        <v>34</v>
      </c>
      <c r="C733" s="5" t="s">
        <v>228</v>
      </c>
      <c r="D733" s="5" t="s">
        <v>3729</v>
      </c>
      <c r="E733" s="5" t="s">
        <v>258</v>
      </c>
      <c r="F733" s="7" t="s">
        <v>2958</v>
      </c>
      <c r="G733" s="65">
        <v>45139</v>
      </c>
      <c r="H733" s="9" t="s">
        <v>97</v>
      </c>
      <c r="I733" s="5" t="s">
        <v>42</v>
      </c>
      <c r="J733" s="4" t="s">
        <v>43</v>
      </c>
      <c r="K733" s="5" t="s">
        <v>991</v>
      </c>
      <c r="L733" s="5" t="s">
        <v>993</v>
      </c>
      <c r="M733" s="5">
        <v>6</v>
      </c>
      <c r="N733" s="16" t="s">
        <v>2113</v>
      </c>
      <c r="O733" s="16" t="s">
        <v>3724</v>
      </c>
      <c r="P733" s="15">
        <v>6</v>
      </c>
      <c r="Q733" s="15">
        <v>6</v>
      </c>
      <c r="R733" s="22">
        <v>1</v>
      </c>
      <c r="S733" s="22">
        <v>1</v>
      </c>
      <c r="T733" s="16"/>
      <c r="U733" s="16" t="s">
        <v>3725</v>
      </c>
      <c r="V733" s="16" t="s">
        <v>50</v>
      </c>
      <c r="W733" s="4"/>
      <c r="X733" s="181"/>
      <c r="AA733" s="308" t="b">
        <f t="shared" si="11"/>
        <v>0</v>
      </c>
    </row>
    <row r="734" s="24" customFormat="1" ht="12" hidden="1" spans="1:27">
      <c r="A734" s="4">
        <v>732</v>
      </c>
      <c r="B734" s="5" t="s">
        <v>34</v>
      </c>
      <c r="C734" s="5" t="s">
        <v>228</v>
      </c>
      <c r="D734" s="5" t="s">
        <v>3729</v>
      </c>
      <c r="E734" s="5" t="s">
        <v>258</v>
      </c>
      <c r="F734" s="7" t="s">
        <v>2958</v>
      </c>
      <c r="G734" s="65">
        <v>45200</v>
      </c>
      <c r="H734" s="10" t="s">
        <v>189</v>
      </c>
      <c r="I734" s="5" t="s">
        <v>42</v>
      </c>
      <c r="J734" s="4" t="s">
        <v>43</v>
      </c>
      <c r="K734" s="5" t="s">
        <v>991</v>
      </c>
      <c r="L734" s="5" t="s">
        <v>993</v>
      </c>
      <c r="M734" s="5">
        <v>6</v>
      </c>
      <c r="N734" s="16" t="s">
        <v>3726</v>
      </c>
      <c r="O734" s="16" t="s">
        <v>3727</v>
      </c>
      <c r="P734" s="15">
        <v>6</v>
      </c>
      <c r="Q734" s="15">
        <v>6</v>
      </c>
      <c r="R734" s="22">
        <v>1</v>
      </c>
      <c r="S734" s="22">
        <v>1</v>
      </c>
      <c r="T734" s="16"/>
      <c r="U734" s="16" t="s">
        <v>3728</v>
      </c>
      <c r="V734" s="16" t="s">
        <v>50</v>
      </c>
      <c r="W734" s="4"/>
      <c r="X734" s="181"/>
      <c r="AA734" s="308" t="b">
        <f t="shared" si="11"/>
        <v>0</v>
      </c>
    </row>
    <row r="735" s="24" customFormat="1" ht="24" spans="1:27">
      <c r="A735" s="4">
        <v>733</v>
      </c>
      <c r="B735" s="5" t="s">
        <v>34</v>
      </c>
      <c r="C735" s="5" t="s">
        <v>228</v>
      </c>
      <c r="D735" s="5" t="s">
        <v>3729</v>
      </c>
      <c r="E735" s="5" t="s">
        <v>258</v>
      </c>
      <c r="F735" s="7" t="s">
        <v>2958</v>
      </c>
      <c r="G735" s="65">
        <v>45261</v>
      </c>
      <c r="H735" s="10" t="s">
        <v>1741</v>
      </c>
      <c r="I735" s="5" t="s">
        <v>42</v>
      </c>
      <c r="J735" s="4" t="s">
        <v>43</v>
      </c>
      <c r="K735" s="5" t="s">
        <v>991</v>
      </c>
      <c r="L735" s="5" t="s">
        <v>993</v>
      </c>
      <c r="M735" s="5">
        <v>6</v>
      </c>
      <c r="N735" s="4" t="str">
        <f>IFERROR(VLOOKUP("*"&amp;$D735&amp;"*",护套环流!$A:$AS,20,FALSE),IFERROR(VLOOKUP("*"&amp;$D735&amp;"*",护套环流!$B:$AS,19,FALSE),"无"))</f>
        <v>2023-12-20 09:10:58</v>
      </c>
      <c r="O735" s="4" t="str">
        <f>IFERROR(VLOOKUP("*"&amp;$D735&amp;"*",护套环流!$A:$AS,21,FALSE),IFERROR(VLOOKUP("*"&amp;$D735&amp;"*",护套环流!$B:$AS,20,FALSE),"无"))</f>
        <v>2023-12-21 16:30:00</v>
      </c>
      <c r="P735" s="15">
        <f>IF(OR(O735=0,O735="无"),"",M735)</f>
        <v>6</v>
      </c>
      <c r="Q735" s="15">
        <f>P735</f>
        <v>6</v>
      </c>
      <c r="R735" s="22">
        <f>IFERROR(IF(P735/M735&gt;0,P735/M735,""),"")</f>
        <v>1</v>
      </c>
      <c r="S735" s="22">
        <f>IFERROR(Q735/P735,"")</f>
        <v>1</v>
      </c>
      <c r="T735" s="144"/>
      <c r="U735" s="4" t="str">
        <f>IFERROR(VLOOKUP("*"&amp;$D735&amp;"*",护套环流!$A:$AS,5,FALSE),IFERROR(VLOOKUP("*"&amp;$D735&amp;"*",护套环流!$B:$AS,4,FALSE),"无"))</f>
        <v>JH030120230102-003713</v>
      </c>
      <c r="V735" s="4" t="str">
        <f>IFERROR(VLOOKUP("*"&amp;$D735&amp;"*",护套环流!$A:$AS,3,FALSE),IFERROR(VLOOKUP("*"&amp;$D735&amp;"*",护套环流!$B:$AS,2,FALSE),"无"))</f>
        <v>已完成</v>
      </c>
      <c r="W735" s="4"/>
      <c r="X735" s="181"/>
      <c r="AA735" s="308" t="b">
        <f t="shared" si="11"/>
        <v>0</v>
      </c>
    </row>
    <row r="736" s="24" customFormat="1" ht="12" hidden="1" spans="1:27">
      <c r="A736" s="4">
        <v>734</v>
      </c>
      <c r="B736" s="5" t="s">
        <v>34</v>
      </c>
      <c r="C736" s="5" t="s">
        <v>228</v>
      </c>
      <c r="D736" s="5" t="s">
        <v>1501</v>
      </c>
      <c r="E736" s="5" t="s">
        <v>337</v>
      </c>
      <c r="F736" s="7" t="s">
        <v>2958</v>
      </c>
      <c r="G736" s="65">
        <v>45047</v>
      </c>
      <c r="H736" s="10" t="s">
        <v>304</v>
      </c>
      <c r="I736" s="5" t="s">
        <v>42</v>
      </c>
      <c r="J736" s="4" t="s">
        <v>43</v>
      </c>
      <c r="K736" s="5" t="s">
        <v>991</v>
      </c>
      <c r="L736" s="5" t="s">
        <v>993</v>
      </c>
      <c r="M736" s="5">
        <v>9</v>
      </c>
      <c r="N736" s="16" t="s">
        <v>3730</v>
      </c>
      <c r="O736" s="16" t="s">
        <v>3731</v>
      </c>
      <c r="P736" s="15">
        <v>9</v>
      </c>
      <c r="Q736" s="15">
        <v>9</v>
      </c>
      <c r="R736" s="22">
        <v>1</v>
      </c>
      <c r="S736" s="22">
        <v>1</v>
      </c>
      <c r="T736" s="16"/>
      <c r="U736" s="16" t="s">
        <v>3732</v>
      </c>
      <c r="V736" s="16" t="s">
        <v>50</v>
      </c>
      <c r="W736" s="4"/>
      <c r="X736" s="181"/>
      <c r="Y736" s="376" t="s">
        <v>3732</v>
      </c>
      <c r="Z736" s="376" t="s">
        <v>3733</v>
      </c>
      <c r="AA736" s="308" t="b">
        <f t="shared" si="11"/>
        <v>0</v>
      </c>
    </row>
    <row r="737" s="24" customFormat="1" ht="12" hidden="1" spans="1:27">
      <c r="A737" s="4">
        <v>735</v>
      </c>
      <c r="B737" s="5" t="s">
        <v>34</v>
      </c>
      <c r="C737" s="5" t="s">
        <v>228</v>
      </c>
      <c r="D737" s="5" t="s">
        <v>1501</v>
      </c>
      <c r="E737" s="5" t="s">
        <v>337</v>
      </c>
      <c r="F737" s="7" t="s">
        <v>2958</v>
      </c>
      <c r="G737" s="65">
        <v>45231</v>
      </c>
      <c r="H737" s="10" t="s">
        <v>632</v>
      </c>
      <c r="I737" s="5" t="s">
        <v>42</v>
      </c>
      <c r="J737" s="4" t="s">
        <v>43</v>
      </c>
      <c r="K737" s="5" t="s">
        <v>991</v>
      </c>
      <c r="L737" s="5" t="s">
        <v>993</v>
      </c>
      <c r="M737" s="5">
        <v>9</v>
      </c>
      <c r="N737" s="16" t="s">
        <v>3734</v>
      </c>
      <c r="O737" s="16" t="s">
        <v>3735</v>
      </c>
      <c r="P737" s="15">
        <v>9</v>
      </c>
      <c r="Q737" s="15">
        <v>9</v>
      </c>
      <c r="R737" s="22">
        <v>1</v>
      </c>
      <c r="S737" s="22">
        <v>1</v>
      </c>
      <c r="T737" s="16"/>
      <c r="U737" s="16" t="s">
        <v>3736</v>
      </c>
      <c r="V737" s="16" t="s">
        <v>50</v>
      </c>
      <c r="W737" s="4"/>
      <c r="X737" s="181"/>
      <c r="AA737" s="308" t="b">
        <f t="shared" si="11"/>
        <v>0</v>
      </c>
    </row>
    <row r="738" s="24" customFormat="1" ht="12" hidden="1" spans="1:27">
      <c r="A738" s="4">
        <v>736</v>
      </c>
      <c r="B738" s="5" t="s">
        <v>34</v>
      </c>
      <c r="C738" s="5" t="s">
        <v>228</v>
      </c>
      <c r="D738" s="5" t="s">
        <v>1512</v>
      </c>
      <c r="E738" s="5" t="s">
        <v>337</v>
      </c>
      <c r="F738" s="7" t="s">
        <v>2958</v>
      </c>
      <c r="G738" s="65">
        <v>45047</v>
      </c>
      <c r="H738" s="10" t="s">
        <v>304</v>
      </c>
      <c r="I738" s="5" t="s">
        <v>42</v>
      </c>
      <c r="J738" s="4" t="s">
        <v>43</v>
      </c>
      <c r="K738" s="5" t="s">
        <v>991</v>
      </c>
      <c r="L738" s="5" t="s">
        <v>993</v>
      </c>
      <c r="M738" s="5">
        <v>12</v>
      </c>
      <c r="N738" s="16" t="s">
        <v>3737</v>
      </c>
      <c r="O738" s="16" t="s">
        <v>3738</v>
      </c>
      <c r="P738" s="15">
        <v>12</v>
      </c>
      <c r="Q738" s="15">
        <v>12</v>
      </c>
      <c r="R738" s="22">
        <v>1</v>
      </c>
      <c r="S738" s="22">
        <v>1</v>
      </c>
      <c r="T738" s="23" t="s">
        <v>3739</v>
      </c>
      <c r="U738" s="16" t="s">
        <v>3739</v>
      </c>
      <c r="V738" s="16" t="s">
        <v>50</v>
      </c>
      <c r="W738" s="4"/>
      <c r="X738" s="181"/>
      <c r="Y738" s="376" t="s">
        <v>3739</v>
      </c>
      <c r="Z738" s="376" t="s">
        <v>3740</v>
      </c>
      <c r="AA738" s="308" t="b">
        <f t="shared" si="11"/>
        <v>0</v>
      </c>
    </row>
    <row r="739" s="24" customFormat="1" ht="12" hidden="1" spans="1:27">
      <c r="A739" s="4">
        <v>737</v>
      </c>
      <c r="B739" s="5" t="s">
        <v>34</v>
      </c>
      <c r="C739" s="5" t="s">
        <v>228</v>
      </c>
      <c r="D739" s="5" t="s">
        <v>1512</v>
      </c>
      <c r="E739" s="5" t="s">
        <v>337</v>
      </c>
      <c r="F739" s="7" t="s">
        <v>2958</v>
      </c>
      <c r="G739" s="65">
        <v>45231</v>
      </c>
      <c r="H739" s="10" t="s">
        <v>632</v>
      </c>
      <c r="I739" s="5" t="s">
        <v>42</v>
      </c>
      <c r="J739" s="4" t="s">
        <v>43</v>
      </c>
      <c r="K739" s="5" t="s">
        <v>991</v>
      </c>
      <c r="L739" s="5" t="s">
        <v>993</v>
      </c>
      <c r="M739" s="5">
        <v>12</v>
      </c>
      <c r="N739" s="16" t="s">
        <v>3741</v>
      </c>
      <c r="O739" s="16" t="s">
        <v>3742</v>
      </c>
      <c r="P739" s="15">
        <v>12</v>
      </c>
      <c r="Q739" s="15">
        <v>12</v>
      </c>
      <c r="R739" s="22">
        <v>1</v>
      </c>
      <c r="S739" s="22">
        <v>1</v>
      </c>
      <c r="T739" s="16"/>
      <c r="U739" s="16" t="s">
        <v>3743</v>
      </c>
      <c r="V739" s="16" t="s">
        <v>50</v>
      </c>
      <c r="W739" s="4"/>
      <c r="X739" s="181"/>
      <c r="AA739" s="308" t="b">
        <f t="shared" si="11"/>
        <v>0</v>
      </c>
    </row>
    <row r="740" s="24" customFormat="1" ht="12" hidden="1" spans="1:27">
      <c r="A740" s="4">
        <v>738</v>
      </c>
      <c r="B740" s="5" t="s">
        <v>34</v>
      </c>
      <c r="C740" s="5" t="s">
        <v>228</v>
      </c>
      <c r="D740" s="5" t="s">
        <v>3744</v>
      </c>
      <c r="E740" s="5" t="s">
        <v>337</v>
      </c>
      <c r="F740" s="7" t="s">
        <v>2958</v>
      </c>
      <c r="G740" s="65">
        <v>45047</v>
      </c>
      <c r="H740" s="10" t="s">
        <v>304</v>
      </c>
      <c r="I740" s="5" t="s">
        <v>42</v>
      </c>
      <c r="J740" s="4" t="s">
        <v>43</v>
      </c>
      <c r="K740" s="5" t="s">
        <v>991</v>
      </c>
      <c r="L740" s="5" t="s">
        <v>993</v>
      </c>
      <c r="M740" s="5">
        <v>6</v>
      </c>
      <c r="N740" s="77">
        <v>45072.3583333333</v>
      </c>
      <c r="O740" s="77">
        <v>45077.3465277778</v>
      </c>
      <c r="P740" s="15">
        <v>6</v>
      </c>
      <c r="Q740" s="15">
        <v>6</v>
      </c>
      <c r="R740" s="22">
        <v>1</v>
      </c>
      <c r="S740" s="22">
        <v>1</v>
      </c>
      <c r="T740" s="23" t="s">
        <v>3739</v>
      </c>
      <c r="U740" s="16" t="s">
        <v>3739</v>
      </c>
      <c r="V740" s="16" t="s">
        <v>50</v>
      </c>
      <c r="W740" s="4"/>
      <c r="X740" s="181"/>
      <c r="Y740" s="376" t="s">
        <v>3739</v>
      </c>
      <c r="Z740" s="376" t="s">
        <v>3740</v>
      </c>
      <c r="AA740" s="308" t="b">
        <f t="shared" si="11"/>
        <v>0</v>
      </c>
    </row>
    <row r="741" s="24" customFormat="1" ht="24" hidden="1" spans="1:27">
      <c r="A741" s="4">
        <v>739</v>
      </c>
      <c r="B741" s="5" t="s">
        <v>34</v>
      </c>
      <c r="C741" s="5" t="s">
        <v>228</v>
      </c>
      <c r="D741" s="5" t="s">
        <v>3745</v>
      </c>
      <c r="E741" s="5" t="s">
        <v>337</v>
      </c>
      <c r="F741" s="7" t="s">
        <v>2958</v>
      </c>
      <c r="G741" s="65">
        <v>45231</v>
      </c>
      <c r="H741" s="10" t="s">
        <v>632</v>
      </c>
      <c r="I741" s="5" t="s">
        <v>42</v>
      </c>
      <c r="J741" s="4" t="s">
        <v>43</v>
      </c>
      <c r="K741" s="5" t="s">
        <v>991</v>
      </c>
      <c r="L741" s="5" t="s">
        <v>993</v>
      </c>
      <c r="M741" s="5">
        <v>6</v>
      </c>
      <c r="N741" s="4" t="str">
        <f>IFERROR(VLOOKUP("*"&amp;$D741&amp;"*",护套环流!$A:$AS,20,FALSE),IFERROR(VLOOKUP("*"&amp;$D741&amp;"*",护套环流!$B:$AS,19,FALSE),"无"))</f>
        <v>2023-11-20 08:35:00</v>
      </c>
      <c r="O741" s="4" t="str">
        <f>IFERROR(VLOOKUP("*"&amp;$D741&amp;"*",护套环流!$A:$AS,21,FALSE),IFERROR(VLOOKUP("*"&amp;$D741&amp;"*",护套环流!$B:$AS,20,FALSE),"无"))</f>
        <v>2023-11-20 14:41:00</v>
      </c>
      <c r="P741" s="15">
        <f>IF(OR(O741=0,O741="无"),"",M741)</f>
        <v>6</v>
      </c>
      <c r="Q741" s="15">
        <f>P741</f>
        <v>6</v>
      </c>
      <c r="R741" s="22">
        <f>IFERROR(IF(P741/M741&gt;0,P741/M741,""),"")</f>
        <v>1</v>
      </c>
      <c r="S741" s="22">
        <f>IFERROR(Q741/P741,"")</f>
        <v>1</v>
      </c>
      <c r="T741" s="16"/>
      <c r="U741" s="4" t="str">
        <f>IFERROR(VLOOKUP("*"&amp;$D741&amp;"*",护套环流!$A:$AS,5,FALSE),IFERROR(VLOOKUP("*"&amp;$D741&amp;"*",护套环流!$B:$AS,4,FALSE),"无"))</f>
        <v>JH030120230102-003738</v>
      </c>
      <c r="V741" s="4" t="str">
        <f>IFERROR(VLOOKUP("*"&amp;$D741&amp;"*",护套环流!$A:$AS,3,FALSE),IFERROR(VLOOKUP("*"&amp;$D741&amp;"*",护套环流!$B:$AS,2,FALSE),"无"))</f>
        <v>已完成</v>
      </c>
      <c r="W741" s="4"/>
      <c r="X741" s="181"/>
      <c r="AA741" s="308" t="b">
        <f t="shared" si="11"/>
        <v>0</v>
      </c>
    </row>
    <row r="742" s="24" customFormat="1" ht="12" hidden="1" spans="1:27">
      <c r="A742" s="4">
        <v>740</v>
      </c>
      <c r="B742" s="5" t="s">
        <v>34</v>
      </c>
      <c r="C742" s="5" t="s">
        <v>228</v>
      </c>
      <c r="D742" s="5" t="s">
        <v>3746</v>
      </c>
      <c r="E742" s="5" t="s">
        <v>108</v>
      </c>
      <c r="F742" s="7" t="s">
        <v>2958</v>
      </c>
      <c r="G742" s="65">
        <v>45047</v>
      </c>
      <c r="H742" s="10" t="s">
        <v>304</v>
      </c>
      <c r="I742" s="5" t="s">
        <v>42</v>
      </c>
      <c r="J742" s="4" t="s">
        <v>43</v>
      </c>
      <c r="K742" s="5" t="s">
        <v>991</v>
      </c>
      <c r="L742" s="5" t="s">
        <v>993</v>
      </c>
      <c r="M742" s="5">
        <v>6</v>
      </c>
      <c r="N742" s="16" t="s">
        <v>3737</v>
      </c>
      <c r="O742" s="16" t="s">
        <v>3738</v>
      </c>
      <c r="P742" s="15">
        <v>6</v>
      </c>
      <c r="Q742" s="15">
        <v>6</v>
      </c>
      <c r="R742" s="22">
        <v>1</v>
      </c>
      <c r="S742" s="22">
        <v>1</v>
      </c>
      <c r="T742" s="23" t="s">
        <v>3739</v>
      </c>
      <c r="U742" s="16" t="s">
        <v>3739</v>
      </c>
      <c r="V742" s="16" t="s">
        <v>50</v>
      </c>
      <c r="W742" s="4"/>
      <c r="X742" s="181"/>
      <c r="Y742" s="376" t="s">
        <v>3739</v>
      </c>
      <c r="Z742" s="376" t="s">
        <v>3740</v>
      </c>
      <c r="AA742" s="308" t="b">
        <f t="shared" si="11"/>
        <v>0</v>
      </c>
    </row>
    <row r="743" s="24" customFormat="1" ht="12" hidden="1" spans="1:27">
      <c r="A743" s="4">
        <v>741</v>
      </c>
      <c r="B743" s="5" t="s">
        <v>34</v>
      </c>
      <c r="C743" s="5" t="s">
        <v>228</v>
      </c>
      <c r="D743" s="5" t="s">
        <v>3746</v>
      </c>
      <c r="E743" s="5" t="s">
        <v>108</v>
      </c>
      <c r="F743" s="7" t="s">
        <v>2958</v>
      </c>
      <c r="G743" s="65">
        <v>45231</v>
      </c>
      <c r="H743" s="10" t="s">
        <v>632</v>
      </c>
      <c r="I743" s="5" t="s">
        <v>42</v>
      </c>
      <c r="J743" s="4" t="s">
        <v>43</v>
      </c>
      <c r="K743" s="5" t="s">
        <v>991</v>
      </c>
      <c r="L743" s="5" t="s">
        <v>993</v>
      </c>
      <c r="M743" s="5">
        <v>6</v>
      </c>
      <c r="N743" s="16" t="s">
        <v>3741</v>
      </c>
      <c r="O743" s="16" t="s">
        <v>3742</v>
      </c>
      <c r="P743" s="15">
        <v>6</v>
      </c>
      <c r="Q743" s="15">
        <v>6</v>
      </c>
      <c r="R743" s="22">
        <v>1</v>
      </c>
      <c r="S743" s="22">
        <v>1</v>
      </c>
      <c r="T743" s="16"/>
      <c r="U743" s="16" t="s">
        <v>3743</v>
      </c>
      <c r="V743" s="16" t="s">
        <v>50</v>
      </c>
      <c r="W743" s="4"/>
      <c r="X743" s="181"/>
      <c r="AA743" s="308" t="b">
        <f t="shared" si="11"/>
        <v>0</v>
      </c>
    </row>
    <row r="744" s="24" customFormat="1" ht="12" hidden="1" spans="1:27">
      <c r="A744" s="4">
        <v>742</v>
      </c>
      <c r="B744" s="5" t="s">
        <v>34</v>
      </c>
      <c r="C744" s="5" t="s">
        <v>228</v>
      </c>
      <c r="D744" s="5" t="s">
        <v>3747</v>
      </c>
      <c r="E744" s="5" t="s">
        <v>108</v>
      </c>
      <c r="F744" s="7" t="s">
        <v>2958</v>
      </c>
      <c r="G744" s="65">
        <v>45047</v>
      </c>
      <c r="H744" s="10" t="s">
        <v>304</v>
      </c>
      <c r="I744" s="5" t="s">
        <v>42</v>
      </c>
      <c r="J744" s="4" t="s">
        <v>43</v>
      </c>
      <c r="K744" s="5" t="s">
        <v>991</v>
      </c>
      <c r="L744" s="5" t="s">
        <v>993</v>
      </c>
      <c r="M744" s="5">
        <v>6</v>
      </c>
      <c r="N744" s="16" t="s">
        <v>3737</v>
      </c>
      <c r="O744" s="16" t="s">
        <v>3738</v>
      </c>
      <c r="P744" s="15">
        <v>6</v>
      </c>
      <c r="Q744" s="15">
        <v>6</v>
      </c>
      <c r="R744" s="22">
        <v>1</v>
      </c>
      <c r="S744" s="22">
        <v>1</v>
      </c>
      <c r="T744" s="23" t="s">
        <v>3739</v>
      </c>
      <c r="U744" s="16" t="s">
        <v>3739</v>
      </c>
      <c r="V744" s="16" t="s">
        <v>50</v>
      </c>
      <c r="W744" s="4"/>
      <c r="X744" s="181"/>
      <c r="Y744" s="376" t="s">
        <v>3739</v>
      </c>
      <c r="Z744" s="376" t="s">
        <v>3740</v>
      </c>
      <c r="AA744" s="308" t="b">
        <f t="shared" si="11"/>
        <v>0</v>
      </c>
    </row>
    <row r="745" s="24" customFormat="1" ht="12" hidden="1" spans="1:27">
      <c r="A745" s="4">
        <v>743</v>
      </c>
      <c r="B745" s="5" t="s">
        <v>34</v>
      </c>
      <c r="C745" s="5" t="s">
        <v>228</v>
      </c>
      <c r="D745" s="5" t="s">
        <v>3747</v>
      </c>
      <c r="E745" s="5" t="s">
        <v>108</v>
      </c>
      <c r="F745" s="7" t="s">
        <v>2958</v>
      </c>
      <c r="G745" s="65">
        <v>45231</v>
      </c>
      <c r="H745" s="10" t="s">
        <v>632</v>
      </c>
      <c r="I745" s="5" t="s">
        <v>42</v>
      </c>
      <c r="J745" s="4" t="s">
        <v>43</v>
      </c>
      <c r="K745" s="5" t="s">
        <v>991</v>
      </c>
      <c r="L745" s="5" t="s">
        <v>993</v>
      </c>
      <c r="M745" s="5">
        <v>6</v>
      </c>
      <c r="N745" s="16" t="s">
        <v>3741</v>
      </c>
      <c r="O745" s="16" t="s">
        <v>3742</v>
      </c>
      <c r="P745" s="15">
        <v>6</v>
      </c>
      <c r="Q745" s="15">
        <v>6</v>
      </c>
      <c r="R745" s="22">
        <v>1</v>
      </c>
      <c r="S745" s="22">
        <v>1</v>
      </c>
      <c r="T745" s="16"/>
      <c r="U745" s="16" t="s">
        <v>3743</v>
      </c>
      <c r="V745" s="16" t="s">
        <v>50</v>
      </c>
      <c r="W745" s="4"/>
      <c r="X745" s="181"/>
      <c r="AA745" s="308" t="b">
        <f t="shared" si="11"/>
        <v>0</v>
      </c>
    </row>
    <row r="746" s="24" customFormat="1" ht="12" hidden="1" spans="1:27">
      <c r="A746" s="4">
        <v>744</v>
      </c>
      <c r="B746" s="5" t="s">
        <v>34</v>
      </c>
      <c r="C746" s="5" t="s">
        <v>228</v>
      </c>
      <c r="D746" s="5" t="s">
        <v>3748</v>
      </c>
      <c r="E746" s="5" t="s">
        <v>108</v>
      </c>
      <c r="F746" s="7" t="s">
        <v>2958</v>
      </c>
      <c r="G746" s="65">
        <v>45047</v>
      </c>
      <c r="H746" s="10" t="s">
        <v>304</v>
      </c>
      <c r="I746" s="5" t="s">
        <v>42</v>
      </c>
      <c r="J746" s="4" t="s">
        <v>43</v>
      </c>
      <c r="K746" s="5" t="s">
        <v>991</v>
      </c>
      <c r="L746" s="5" t="s">
        <v>993</v>
      </c>
      <c r="M746" s="5">
        <v>6</v>
      </c>
      <c r="N746" s="16" t="s">
        <v>3737</v>
      </c>
      <c r="O746" s="16" t="s">
        <v>3738</v>
      </c>
      <c r="P746" s="15">
        <v>6</v>
      </c>
      <c r="Q746" s="15">
        <v>6</v>
      </c>
      <c r="R746" s="22">
        <v>1</v>
      </c>
      <c r="S746" s="22">
        <v>1</v>
      </c>
      <c r="T746" s="23" t="s">
        <v>3739</v>
      </c>
      <c r="U746" s="16" t="s">
        <v>3739</v>
      </c>
      <c r="V746" s="16" t="s">
        <v>50</v>
      </c>
      <c r="W746" s="4"/>
      <c r="X746" s="181"/>
      <c r="Y746" s="376" t="s">
        <v>3739</v>
      </c>
      <c r="Z746" s="376" t="s">
        <v>3740</v>
      </c>
      <c r="AA746" s="308" t="b">
        <f t="shared" si="11"/>
        <v>0</v>
      </c>
    </row>
    <row r="747" s="24" customFormat="1" ht="12" hidden="1" spans="1:27">
      <c r="A747" s="4">
        <v>745</v>
      </c>
      <c r="B747" s="5" t="s">
        <v>34</v>
      </c>
      <c r="C747" s="5" t="s">
        <v>228</v>
      </c>
      <c r="D747" s="5" t="s">
        <v>3748</v>
      </c>
      <c r="E747" s="5" t="s">
        <v>108</v>
      </c>
      <c r="F747" s="7" t="s">
        <v>2958</v>
      </c>
      <c r="G747" s="65">
        <v>45231</v>
      </c>
      <c r="H747" s="10" t="s">
        <v>632</v>
      </c>
      <c r="I747" s="5" t="s">
        <v>42</v>
      </c>
      <c r="J747" s="4" t="s">
        <v>43</v>
      </c>
      <c r="K747" s="5" t="s">
        <v>991</v>
      </c>
      <c r="L747" s="5" t="s">
        <v>993</v>
      </c>
      <c r="M747" s="5">
        <v>6</v>
      </c>
      <c r="N747" s="16" t="s">
        <v>3741</v>
      </c>
      <c r="O747" s="16" t="s">
        <v>3742</v>
      </c>
      <c r="P747" s="15">
        <v>6</v>
      </c>
      <c r="Q747" s="15">
        <v>6</v>
      </c>
      <c r="R747" s="22">
        <v>1</v>
      </c>
      <c r="S747" s="22">
        <v>1</v>
      </c>
      <c r="T747" s="16"/>
      <c r="U747" s="16" t="s">
        <v>3743</v>
      </c>
      <c r="V747" s="16" t="s">
        <v>50</v>
      </c>
      <c r="W747" s="4"/>
      <c r="X747" s="181"/>
      <c r="AA747" s="308" t="b">
        <f t="shared" si="11"/>
        <v>0</v>
      </c>
    </row>
    <row r="748" s="24" customFormat="1" ht="12" hidden="1" spans="1:27">
      <c r="A748" s="4">
        <v>746</v>
      </c>
      <c r="B748" s="5" t="s">
        <v>34</v>
      </c>
      <c r="C748" s="5" t="s">
        <v>228</v>
      </c>
      <c r="D748" s="5" t="s">
        <v>1538</v>
      </c>
      <c r="E748" s="5" t="s">
        <v>337</v>
      </c>
      <c r="F748" s="7" t="s">
        <v>2958</v>
      </c>
      <c r="G748" s="65">
        <v>45047</v>
      </c>
      <c r="H748" s="10" t="s">
        <v>304</v>
      </c>
      <c r="I748" s="5" t="s">
        <v>42</v>
      </c>
      <c r="J748" s="4" t="s">
        <v>43</v>
      </c>
      <c r="K748" s="5" t="s">
        <v>991</v>
      </c>
      <c r="L748" s="5" t="s">
        <v>993</v>
      </c>
      <c r="M748" s="5">
        <v>18</v>
      </c>
      <c r="N748" s="16" t="s">
        <v>3737</v>
      </c>
      <c r="O748" s="16" t="s">
        <v>3738</v>
      </c>
      <c r="P748" s="15">
        <v>18</v>
      </c>
      <c r="Q748" s="15">
        <v>18</v>
      </c>
      <c r="R748" s="22">
        <v>1</v>
      </c>
      <c r="S748" s="22">
        <v>1</v>
      </c>
      <c r="T748" s="23" t="s">
        <v>3739</v>
      </c>
      <c r="U748" s="16" t="s">
        <v>3739</v>
      </c>
      <c r="V748" s="16" t="s">
        <v>50</v>
      </c>
      <c r="W748" s="4"/>
      <c r="X748" s="181"/>
      <c r="Y748" s="376" t="s">
        <v>3739</v>
      </c>
      <c r="Z748" s="376" t="s">
        <v>3740</v>
      </c>
      <c r="AA748" s="308" t="b">
        <f t="shared" si="11"/>
        <v>0</v>
      </c>
    </row>
    <row r="749" s="24" customFormat="1" ht="12" hidden="1" spans="1:27">
      <c r="A749" s="4">
        <v>747</v>
      </c>
      <c r="B749" s="5" t="s">
        <v>34</v>
      </c>
      <c r="C749" s="5" t="s">
        <v>228</v>
      </c>
      <c r="D749" s="5" t="s">
        <v>1538</v>
      </c>
      <c r="E749" s="5" t="s">
        <v>337</v>
      </c>
      <c r="F749" s="7" t="s">
        <v>2958</v>
      </c>
      <c r="G749" s="65">
        <v>45231</v>
      </c>
      <c r="H749" s="10" t="s">
        <v>632</v>
      </c>
      <c r="I749" s="5" t="s">
        <v>42</v>
      </c>
      <c r="J749" s="4" t="s">
        <v>43</v>
      </c>
      <c r="K749" s="5" t="s">
        <v>991</v>
      </c>
      <c r="L749" s="5" t="s">
        <v>993</v>
      </c>
      <c r="M749" s="5">
        <v>18</v>
      </c>
      <c r="N749" s="16" t="s">
        <v>3734</v>
      </c>
      <c r="O749" s="16" t="s">
        <v>3735</v>
      </c>
      <c r="P749" s="15">
        <v>18</v>
      </c>
      <c r="Q749" s="15">
        <v>18</v>
      </c>
      <c r="R749" s="22">
        <v>1</v>
      </c>
      <c r="S749" s="22">
        <v>1</v>
      </c>
      <c r="T749" s="16"/>
      <c r="U749" s="16" t="s">
        <v>3736</v>
      </c>
      <c r="V749" s="16" t="s">
        <v>50</v>
      </c>
      <c r="W749" s="4"/>
      <c r="X749" s="181"/>
      <c r="AA749" s="308" t="b">
        <f t="shared" si="11"/>
        <v>0</v>
      </c>
    </row>
    <row r="750" s="24" customFormat="1" ht="12" hidden="1" spans="1:27">
      <c r="A750" s="4">
        <v>748</v>
      </c>
      <c r="B750" s="5" t="s">
        <v>34</v>
      </c>
      <c r="C750" s="5" t="s">
        <v>228</v>
      </c>
      <c r="D750" s="5" t="s">
        <v>1546</v>
      </c>
      <c r="E750" s="5" t="s">
        <v>337</v>
      </c>
      <c r="F750" s="7" t="s">
        <v>2958</v>
      </c>
      <c r="G750" s="65">
        <v>45047</v>
      </c>
      <c r="H750" s="10" t="s">
        <v>304</v>
      </c>
      <c r="I750" s="5" t="s">
        <v>42</v>
      </c>
      <c r="J750" s="4" t="s">
        <v>43</v>
      </c>
      <c r="K750" s="5" t="s">
        <v>991</v>
      </c>
      <c r="L750" s="5" t="s">
        <v>993</v>
      </c>
      <c r="M750" s="5">
        <v>12</v>
      </c>
      <c r="N750" s="16" t="s">
        <v>3737</v>
      </c>
      <c r="O750" s="16" t="s">
        <v>3738</v>
      </c>
      <c r="P750" s="15">
        <v>12</v>
      </c>
      <c r="Q750" s="15">
        <v>12</v>
      </c>
      <c r="R750" s="22">
        <v>1</v>
      </c>
      <c r="S750" s="22">
        <v>1</v>
      </c>
      <c r="T750" s="23" t="s">
        <v>3739</v>
      </c>
      <c r="U750" s="16" t="s">
        <v>3739</v>
      </c>
      <c r="V750" s="16" t="s">
        <v>50</v>
      </c>
      <c r="W750" s="4"/>
      <c r="X750" s="181"/>
      <c r="Y750" s="376" t="s">
        <v>3739</v>
      </c>
      <c r="Z750" s="376" t="s">
        <v>3740</v>
      </c>
      <c r="AA750" s="308" t="b">
        <f t="shared" si="11"/>
        <v>0</v>
      </c>
    </row>
    <row r="751" s="24" customFormat="1" ht="12" hidden="1" spans="1:27">
      <c r="A751" s="4">
        <v>749</v>
      </c>
      <c r="B751" s="5" t="s">
        <v>34</v>
      </c>
      <c r="C751" s="5" t="s">
        <v>228</v>
      </c>
      <c r="D751" s="5" t="s">
        <v>1546</v>
      </c>
      <c r="E751" s="5" t="s">
        <v>337</v>
      </c>
      <c r="F751" s="7" t="s">
        <v>2958</v>
      </c>
      <c r="G751" s="65">
        <v>45231</v>
      </c>
      <c r="H751" s="10" t="s">
        <v>632</v>
      </c>
      <c r="I751" s="5" t="s">
        <v>42</v>
      </c>
      <c r="J751" s="4" t="s">
        <v>43</v>
      </c>
      <c r="K751" s="5" t="s">
        <v>991</v>
      </c>
      <c r="L751" s="5" t="s">
        <v>993</v>
      </c>
      <c r="M751" s="5">
        <v>12</v>
      </c>
      <c r="N751" s="16" t="s">
        <v>3741</v>
      </c>
      <c r="O751" s="16" t="s">
        <v>3742</v>
      </c>
      <c r="P751" s="15">
        <v>12</v>
      </c>
      <c r="Q751" s="15">
        <v>12</v>
      </c>
      <c r="R751" s="22">
        <v>1</v>
      </c>
      <c r="S751" s="22">
        <v>1</v>
      </c>
      <c r="T751" s="16"/>
      <c r="U751" s="16" t="s">
        <v>3743</v>
      </c>
      <c r="V751" s="16" t="s">
        <v>50</v>
      </c>
      <c r="W751" s="4"/>
      <c r="X751" s="181"/>
      <c r="AA751" s="308" t="b">
        <f t="shared" si="11"/>
        <v>0</v>
      </c>
    </row>
    <row r="752" s="24" customFormat="1" ht="12" hidden="1" spans="1:27">
      <c r="A752" s="4">
        <v>750</v>
      </c>
      <c r="B752" s="5" t="s">
        <v>34</v>
      </c>
      <c r="C752" s="5" t="s">
        <v>228</v>
      </c>
      <c r="D752" s="5" t="s">
        <v>1549</v>
      </c>
      <c r="E752" s="5" t="s">
        <v>337</v>
      </c>
      <c r="F752" s="7" t="s">
        <v>2958</v>
      </c>
      <c r="G752" s="65">
        <v>45047</v>
      </c>
      <c r="H752" s="10" t="s">
        <v>304</v>
      </c>
      <c r="I752" s="5" t="s">
        <v>42</v>
      </c>
      <c r="J752" s="4" t="s">
        <v>43</v>
      </c>
      <c r="K752" s="5" t="s">
        <v>991</v>
      </c>
      <c r="L752" s="5" t="s">
        <v>993</v>
      </c>
      <c r="M752" s="5">
        <v>6</v>
      </c>
      <c r="N752" s="16" t="s">
        <v>3737</v>
      </c>
      <c r="O752" s="16" t="s">
        <v>3738</v>
      </c>
      <c r="P752" s="15">
        <v>6</v>
      </c>
      <c r="Q752" s="15">
        <v>6</v>
      </c>
      <c r="R752" s="22">
        <v>1</v>
      </c>
      <c r="S752" s="22">
        <v>1</v>
      </c>
      <c r="T752" s="23" t="s">
        <v>3739</v>
      </c>
      <c r="U752" s="16" t="s">
        <v>3739</v>
      </c>
      <c r="V752" s="16" t="s">
        <v>50</v>
      </c>
      <c r="W752" s="4"/>
      <c r="X752" s="181"/>
      <c r="Y752" s="376" t="s">
        <v>3739</v>
      </c>
      <c r="Z752" s="376" t="s">
        <v>3740</v>
      </c>
      <c r="AA752" s="308" t="b">
        <f t="shared" si="11"/>
        <v>0</v>
      </c>
    </row>
    <row r="753" s="24" customFormat="1" ht="12" hidden="1" spans="1:27">
      <c r="A753" s="4">
        <v>751</v>
      </c>
      <c r="B753" s="5" t="s">
        <v>34</v>
      </c>
      <c r="C753" s="5" t="s">
        <v>228</v>
      </c>
      <c r="D753" s="5" t="s">
        <v>1549</v>
      </c>
      <c r="E753" s="5" t="s">
        <v>337</v>
      </c>
      <c r="F753" s="7" t="s">
        <v>2958</v>
      </c>
      <c r="G753" s="65">
        <v>45231</v>
      </c>
      <c r="H753" s="10" t="s">
        <v>632</v>
      </c>
      <c r="I753" s="5" t="s">
        <v>42</v>
      </c>
      <c r="J753" s="4" t="s">
        <v>43</v>
      </c>
      <c r="K753" s="5" t="s">
        <v>991</v>
      </c>
      <c r="L753" s="5" t="s">
        <v>993</v>
      </c>
      <c r="M753" s="5">
        <v>6</v>
      </c>
      <c r="N753" s="16" t="s">
        <v>3734</v>
      </c>
      <c r="O753" s="16" t="s">
        <v>3735</v>
      </c>
      <c r="P753" s="15">
        <v>6</v>
      </c>
      <c r="Q753" s="15">
        <v>6</v>
      </c>
      <c r="R753" s="22">
        <v>1</v>
      </c>
      <c r="S753" s="22">
        <v>1</v>
      </c>
      <c r="T753" s="16"/>
      <c r="U753" s="16" t="s">
        <v>3749</v>
      </c>
      <c r="V753" s="16" t="s">
        <v>50</v>
      </c>
      <c r="W753" s="4"/>
      <c r="X753" s="181"/>
      <c r="AA753" s="308" t="b">
        <f t="shared" si="11"/>
        <v>0</v>
      </c>
    </row>
    <row r="754" s="24" customFormat="1" ht="12" hidden="1" spans="1:27">
      <c r="A754" s="4">
        <v>752</v>
      </c>
      <c r="B754" s="5" t="s">
        <v>34</v>
      </c>
      <c r="C754" s="5" t="s">
        <v>228</v>
      </c>
      <c r="D754" s="5" t="s">
        <v>1555</v>
      </c>
      <c r="E754" s="5" t="s">
        <v>337</v>
      </c>
      <c r="F754" s="7" t="s">
        <v>2958</v>
      </c>
      <c r="G754" s="65">
        <v>45047</v>
      </c>
      <c r="H754" s="10" t="s">
        <v>304</v>
      </c>
      <c r="I754" s="5" t="s">
        <v>42</v>
      </c>
      <c r="J754" s="4" t="s">
        <v>43</v>
      </c>
      <c r="K754" s="5" t="s">
        <v>991</v>
      </c>
      <c r="L754" s="5" t="s">
        <v>993</v>
      </c>
      <c r="M754" s="5">
        <v>18</v>
      </c>
      <c r="N754" s="16" t="s">
        <v>3737</v>
      </c>
      <c r="O754" s="16" t="s">
        <v>3738</v>
      </c>
      <c r="P754" s="15">
        <v>18</v>
      </c>
      <c r="Q754" s="15">
        <v>18</v>
      </c>
      <c r="R754" s="22">
        <v>1</v>
      </c>
      <c r="S754" s="22">
        <v>1</v>
      </c>
      <c r="T754" s="23" t="s">
        <v>3739</v>
      </c>
      <c r="U754" s="16" t="s">
        <v>3739</v>
      </c>
      <c r="V754" s="16" t="s">
        <v>50</v>
      </c>
      <c r="W754" s="4"/>
      <c r="X754" s="181"/>
      <c r="Y754" s="376" t="s">
        <v>3739</v>
      </c>
      <c r="Z754" s="376" t="s">
        <v>3740</v>
      </c>
      <c r="AA754" s="308" t="b">
        <f t="shared" si="11"/>
        <v>0</v>
      </c>
    </row>
    <row r="755" s="24" customFormat="1" ht="12" hidden="1" spans="1:27">
      <c r="A755" s="4">
        <v>753</v>
      </c>
      <c r="B755" s="5" t="s">
        <v>34</v>
      </c>
      <c r="C755" s="5" t="s">
        <v>228</v>
      </c>
      <c r="D755" s="5" t="s">
        <v>1555</v>
      </c>
      <c r="E755" s="5" t="s">
        <v>337</v>
      </c>
      <c r="F755" s="7" t="s">
        <v>2958</v>
      </c>
      <c r="G755" s="65">
        <v>45231</v>
      </c>
      <c r="H755" s="10" t="s">
        <v>632</v>
      </c>
      <c r="I755" s="5" t="s">
        <v>42</v>
      </c>
      <c r="J755" s="4" t="s">
        <v>43</v>
      </c>
      <c r="K755" s="5" t="s">
        <v>991</v>
      </c>
      <c r="L755" s="5" t="s">
        <v>993</v>
      </c>
      <c r="M755" s="5">
        <v>18</v>
      </c>
      <c r="N755" s="16" t="s">
        <v>3741</v>
      </c>
      <c r="O755" s="16" t="s">
        <v>3742</v>
      </c>
      <c r="P755" s="15">
        <v>18</v>
      </c>
      <c r="Q755" s="15">
        <v>18</v>
      </c>
      <c r="R755" s="22">
        <v>1</v>
      </c>
      <c r="S755" s="22">
        <v>1</v>
      </c>
      <c r="T755" s="16"/>
      <c r="U755" s="16" t="s">
        <v>3743</v>
      </c>
      <c r="V755" s="16" t="s">
        <v>50</v>
      </c>
      <c r="W755" s="4"/>
      <c r="X755" s="181"/>
      <c r="AA755" s="308" t="b">
        <f t="shared" si="11"/>
        <v>0</v>
      </c>
    </row>
    <row r="756" s="24" customFormat="1" ht="12" hidden="1" spans="1:27">
      <c r="A756" s="4">
        <v>754</v>
      </c>
      <c r="B756" s="5" t="s">
        <v>34</v>
      </c>
      <c r="C756" s="5" t="s">
        <v>228</v>
      </c>
      <c r="D756" s="5" t="s">
        <v>1574</v>
      </c>
      <c r="E756" s="5" t="s">
        <v>275</v>
      </c>
      <c r="F756" s="7" t="s">
        <v>2958</v>
      </c>
      <c r="G756" s="65">
        <v>45078</v>
      </c>
      <c r="H756" s="10" t="s">
        <v>93</v>
      </c>
      <c r="I756" s="5" t="s">
        <v>42</v>
      </c>
      <c r="J756" s="4" t="s">
        <v>43</v>
      </c>
      <c r="K756" s="5" t="s">
        <v>991</v>
      </c>
      <c r="L756" s="5" t="s">
        <v>993</v>
      </c>
      <c r="M756" s="5">
        <v>24</v>
      </c>
      <c r="N756" s="16" t="s">
        <v>3721</v>
      </c>
      <c r="O756" s="16" t="s">
        <v>3722</v>
      </c>
      <c r="P756" s="15">
        <v>24</v>
      </c>
      <c r="Q756" s="15">
        <v>24</v>
      </c>
      <c r="R756" s="22">
        <v>1</v>
      </c>
      <c r="S756" s="22">
        <v>1</v>
      </c>
      <c r="T756" s="16"/>
      <c r="U756" s="16" t="s">
        <v>3750</v>
      </c>
      <c r="V756" s="16" t="s">
        <v>50</v>
      </c>
      <c r="W756" s="4"/>
      <c r="X756" s="181"/>
      <c r="AA756" s="308" t="b">
        <f t="shared" si="11"/>
        <v>0</v>
      </c>
    </row>
    <row r="757" s="24" customFormat="1" ht="12" hidden="1" spans="1:27">
      <c r="A757" s="4">
        <v>755</v>
      </c>
      <c r="B757" s="5" t="s">
        <v>34</v>
      </c>
      <c r="C757" s="5" t="s">
        <v>228</v>
      </c>
      <c r="D757" s="5" t="s">
        <v>1574</v>
      </c>
      <c r="E757" s="5" t="s">
        <v>275</v>
      </c>
      <c r="F757" s="7" t="s">
        <v>2958</v>
      </c>
      <c r="G757" s="65">
        <v>45139</v>
      </c>
      <c r="H757" s="9" t="s">
        <v>97</v>
      </c>
      <c r="I757" s="5" t="s">
        <v>42</v>
      </c>
      <c r="J757" s="4" t="s">
        <v>43</v>
      </c>
      <c r="K757" s="5" t="s">
        <v>991</v>
      </c>
      <c r="L757" s="5" t="s">
        <v>993</v>
      </c>
      <c r="M757" s="5">
        <v>24</v>
      </c>
      <c r="N757" s="16" t="s">
        <v>3751</v>
      </c>
      <c r="O757" s="16" t="s">
        <v>3752</v>
      </c>
      <c r="P757" s="15">
        <v>24</v>
      </c>
      <c r="Q757" s="15">
        <v>24</v>
      </c>
      <c r="R757" s="22">
        <v>1</v>
      </c>
      <c r="S757" s="22">
        <v>1</v>
      </c>
      <c r="T757" s="16"/>
      <c r="U757" s="16" t="s">
        <v>3753</v>
      </c>
      <c r="V757" s="16" t="s">
        <v>50</v>
      </c>
      <c r="W757" s="4"/>
      <c r="X757" s="181"/>
      <c r="AA757" s="308" t="b">
        <f t="shared" si="11"/>
        <v>0</v>
      </c>
    </row>
    <row r="758" s="24" customFormat="1" ht="12" hidden="1" spans="1:27">
      <c r="A758" s="4">
        <v>756</v>
      </c>
      <c r="B758" s="5" t="s">
        <v>34</v>
      </c>
      <c r="C758" s="5" t="s">
        <v>228</v>
      </c>
      <c r="D758" s="5" t="s">
        <v>1574</v>
      </c>
      <c r="E758" s="5" t="s">
        <v>275</v>
      </c>
      <c r="F758" s="7" t="s">
        <v>2958</v>
      </c>
      <c r="G758" s="65">
        <v>45170</v>
      </c>
      <c r="H758" s="10" t="s">
        <v>54</v>
      </c>
      <c r="I758" s="5" t="s">
        <v>42</v>
      </c>
      <c r="J758" s="4" t="s">
        <v>43</v>
      </c>
      <c r="K758" s="5" t="s">
        <v>991</v>
      </c>
      <c r="L758" s="5" t="s">
        <v>993</v>
      </c>
      <c r="M758" s="5">
        <v>24</v>
      </c>
      <c r="N758" s="16" t="s">
        <v>3754</v>
      </c>
      <c r="O758" s="16" t="s">
        <v>3755</v>
      </c>
      <c r="P758" s="15">
        <v>24</v>
      </c>
      <c r="Q758" s="15">
        <v>24</v>
      </c>
      <c r="R758" s="22">
        <v>1</v>
      </c>
      <c r="S758" s="22">
        <v>1</v>
      </c>
      <c r="T758" s="16"/>
      <c r="U758" s="16" t="s">
        <v>3756</v>
      </c>
      <c r="V758" s="16" t="s">
        <v>50</v>
      </c>
      <c r="W758" s="4"/>
      <c r="X758" s="181"/>
      <c r="AA758" s="308" t="b">
        <f t="shared" si="11"/>
        <v>0</v>
      </c>
    </row>
    <row r="759" s="24" customFormat="1" ht="12" hidden="1" spans="1:27">
      <c r="A759" s="4">
        <v>757</v>
      </c>
      <c r="B759" s="5" t="s">
        <v>34</v>
      </c>
      <c r="C759" s="5" t="s">
        <v>228</v>
      </c>
      <c r="D759" s="5" t="s">
        <v>1583</v>
      </c>
      <c r="E759" s="5" t="s">
        <v>275</v>
      </c>
      <c r="F759" s="7" t="s">
        <v>2958</v>
      </c>
      <c r="G759" s="65">
        <v>45078</v>
      </c>
      <c r="H759" s="10" t="s">
        <v>93</v>
      </c>
      <c r="I759" s="5" t="s">
        <v>42</v>
      </c>
      <c r="J759" s="4" t="s">
        <v>43</v>
      </c>
      <c r="K759" s="5" t="s">
        <v>991</v>
      </c>
      <c r="L759" s="5" t="s">
        <v>993</v>
      </c>
      <c r="M759" s="5">
        <v>6</v>
      </c>
      <c r="N759" s="16" t="s">
        <v>3721</v>
      </c>
      <c r="O759" s="16" t="s">
        <v>3722</v>
      </c>
      <c r="P759" s="15">
        <v>6</v>
      </c>
      <c r="Q759" s="15">
        <v>6</v>
      </c>
      <c r="R759" s="22">
        <v>1</v>
      </c>
      <c r="S759" s="22">
        <v>1</v>
      </c>
      <c r="T759" s="16"/>
      <c r="U759" s="16" t="s">
        <v>3750</v>
      </c>
      <c r="V759" s="16" t="s">
        <v>50</v>
      </c>
      <c r="W759" s="4"/>
      <c r="X759" s="181"/>
      <c r="AA759" s="308" t="b">
        <f t="shared" si="11"/>
        <v>0</v>
      </c>
    </row>
    <row r="760" s="24" customFormat="1" ht="12" hidden="1" spans="1:27">
      <c r="A760" s="4">
        <v>758</v>
      </c>
      <c r="B760" s="5" t="s">
        <v>34</v>
      </c>
      <c r="C760" s="5" t="s">
        <v>228</v>
      </c>
      <c r="D760" s="5" t="s">
        <v>1583</v>
      </c>
      <c r="E760" s="5" t="s">
        <v>275</v>
      </c>
      <c r="F760" s="7" t="s">
        <v>2958</v>
      </c>
      <c r="G760" s="65">
        <v>45139</v>
      </c>
      <c r="H760" s="9" t="s">
        <v>97</v>
      </c>
      <c r="I760" s="5" t="s">
        <v>42</v>
      </c>
      <c r="J760" s="4" t="s">
        <v>43</v>
      </c>
      <c r="K760" s="5" t="s">
        <v>991</v>
      </c>
      <c r="L760" s="5" t="s">
        <v>993</v>
      </c>
      <c r="M760" s="5">
        <v>6</v>
      </c>
      <c r="N760" s="16" t="s">
        <v>3751</v>
      </c>
      <c r="O760" s="16" t="s">
        <v>3752</v>
      </c>
      <c r="P760" s="15">
        <v>6</v>
      </c>
      <c r="Q760" s="15">
        <v>6</v>
      </c>
      <c r="R760" s="22">
        <v>1</v>
      </c>
      <c r="S760" s="22">
        <v>1</v>
      </c>
      <c r="T760" s="16"/>
      <c r="U760" s="16" t="s">
        <v>3753</v>
      </c>
      <c r="V760" s="16" t="s">
        <v>50</v>
      </c>
      <c r="W760" s="4"/>
      <c r="X760" s="181"/>
      <c r="AA760" s="308" t="b">
        <f t="shared" si="11"/>
        <v>0</v>
      </c>
    </row>
    <row r="761" s="24" customFormat="1" ht="12" hidden="1" spans="1:27">
      <c r="A761" s="4">
        <v>759</v>
      </c>
      <c r="B761" s="5" t="s">
        <v>34</v>
      </c>
      <c r="C761" s="5" t="s">
        <v>228</v>
      </c>
      <c r="D761" s="5" t="s">
        <v>1583</v>
      </c>
      <c r="E761" s="5" t="s">
        <v>275</v>
      </c>
      <c r="F761" s="7" t="s">
        <v>2958</v>
      </c>
      <c r="G761" s="65">
        <v>45170</v>
      </c>
      <c r="H761" s="10" t="s">
        <v>54</v>
      </c>
      <c r="I761" s="5" t="s">
        <v>42</v>
      </c>
      <c r="J761" s="4" t="s">
        <v>43</v>
      </c>
      <c r="K761" s="5" t="s">
        <v>991</v>
      </c>
      <c r="L761" s="5" t="s">
        <v>993</v>
      </c>
      <c r="M761" s="5">
        <v>6</v>
      </c>
      <c r="N761" s="16" t="s">
        <v>3754</v>
      </c>
      <c r="O761" s="16" t="s">
        <v>3755</v>
      </c>
      <c r="P761" s="15">
        <v>6</v>
      </c>
      <c r="Q761" s="15">
        <v>6</v>
      </c>
      <c r="R761" s="22">
        <v>1</v>
      </c>
      <c r="S761" s="22">
        <v>1</v>
      </c>
      <c r="T761" s="16"/>
      <c r="U761" s="16" t="s">
        <v>3756</v>
      </c>
      <c r="V761" s="16" t="s">
        <v>50</v>
      </c>
      <c r="W761" s="4"/>
      <c r="X761" s="181"/>
      <c r="AA761" s="308" t="b">
        <f t="shared" si="11"/>
        <v>0</v>
      </c>
    </row>
    <row r="762" s="24" customFormat="1" ht="12" hidden="1" spans="1:27">
      <c r="A762" s="4">
        <v>760</v>
      </c>
      <c r="B762" s="5" t="s">
        <v>34</v>
      </c>
      <c r="C762" s="5" t="s">
        <v>228</v>
      </c>
      <c r="D762" s="5" t="s">
        <v>1591</v>
      </c>
      <c r="E762" s="5" t="s">
        <v>337</v>
      </c>
      <c r="F762" s="7" t="s">
        <v>2958</v>
      </c>
      <c r="G762" s="65">
        <v>45047</v>
      </c>
      <c r="H762" s="10" t="s">
        <v>304</v>
      </c>
      <c r="I762" s="5" t="s">
        <v>42</v>
      </c>
      <c r="J762" s="4" t="s">
        <v>43</v>
      </c>
      <c r="K762" s="5" t="s">
        <v>991</v>
      </c>
      <c r="L762" s="5" t="s">
        <v>993</v>
      </c>
      <c r="M762" s="5">
        <v>12</v>
      </c>
      <c r="N762" s="16" t="s">
        <v>3757</v>
      </c>
      <c r="O762" s="16" t="s">
        <v>381</v>
      </c>
      <c r="P762" s="15">
        <v>12</v>
      </c>
      <c r="Q762" s="15">
        <v>12</v>
      </c>
      <c r="R762" s="22">
        <v>1</v>
      </c>
      <c r="S762" s="22">
        <v>1</v>
      </c>
      <c r="T762" s="16"/>
      <c r="U762" s="16" t="s">
        <v>3758</v>
      </c>
      <c r="V762" s="16" t="s">
        <v>50</v>
      </c>
      <c r="W762" s="4"/>
      <c r="X762" s="181"/>
      <c r="Y762" s="376" t="s">
        <v>3758</v>
      </c>
      <c r="Z762" s="376" t="s">
        <v>3733</v>
      </c>
      <c r="AA762" s="308" t="b">
        <f t="shared" si="11"/>
        <v>0</v>
      </c>
    </row>
    <row r="763" s="24" customFormat="1" ht="12" hidden="1" spans="1:27">
      <c r="A763" s="4">
        <v>761</v>
      </c>
      <c r="B763" s="5" t="s">
        <v>34</v>
      </c>
      <c r="C763" s="5" t="s">
        <v>228</v>
      </c>
      <c r="D763" s="5" t="s">
        <v>1591</v>
      </c>
      <c r="E763" s="5" t="s">
        <v>337</v>
      </c>
      <c r="F763" s="7" t="s">
        <v>2958</v>
      </c>
      <c r="G763" s="65">
        <v>45231</v>
      </c>
      <c r="H763" s="10" t="s">
        <v>632</v>
      </c>
      <c r="I763" s="5" t="s">
        <v>42</v>
      </c>
      <c r="J763" s="4" t="s">
        <v>43</v>
      </c>
      <c r="K763" s="5" t="s">
        <v>991</v>
      </c>
      <c r="L763" s="5" t="s">
        <v>993</v>
      </c>
      <c r="M763" s="5">
        <v>12</v>
      </c>
      <c r="N763" s="16" t="s">
        <v>3741</v>
      </c>
      <c r="O763" s="16" t="s">
        <v>3742</v>
      </c>
      <c r="P763" s="15">
        <v>12</v>
      </c>
      <c r="Q763" s="15">
        <v>12</v>
      </c>
      <c r="R763" s="22">
        <v>1</v>
      </c>
      <c r="S763" s="22">
        <v>1</v>
      </c>
      <c r="T763" s="16"/>
      <c r="U763" s="16" t="s">
        <v>3759</v>
      </c>
      <c r="V763" s="16" t="s">
        <v>50</v>
      </c>
      <c r="W763" s="4"/>
      <c r="X763" s="181"/>
      <c r="AA763" s="308" t="b">
        <f t="shared" si="11"/>
        <v>0</v>
      </c>
    </row>
    <row r="764" s="24" customFormat="1" ht="12" hidden="1" spans="1:27">
      <c r="A764" s="4">
        <v>762</v>
      </c>
      <c r="B764" s="5" t="s">
        <v>34</v>
      </c>
      <c r="C764" s="5" t="s">
        <v>228</v>
      </c>
      <c r="D764" s="5" t="s">
        <v>3760</v>
      </c>
      <c r="E764" s="5" t="s">
        <v>337</v>
      </c>
      <c r="F764" s="7" t="s">
        <v>2958</v>
      </c>
      <c r="G764" s="65">
        <v>45047</v>
      </c>
      <c r="H764" s="10" t="s">
        <v>304</v>
      </c>
      <c r="I764" s="5" t="s">
        <v>42</v>
      </c>
      <c r="J764" s="4" t="s">
        <v>43</v>
      </c>
      <c r="K764" s="5" t="s">
        <v>991</v>
      </c>
      <c r="L764" s="5" t="s">
        <v>993</v>
      </c>
      <c r="M764" s="5">
        <v>6</v>
      </c>
      <c r="N764" s="16" t="s">
        <v>3757</v>
      </c>
      <c r="O764" s="16" t="s">
        <v>381</v>
      </c>
      <c r="P764" s="15">
        <v>6</v>
      </c>
      <c r="Q764" s="15">
        <v>6</v>
      </c>
      <c r="R764" s="22">
        <v>1</v>
      </c>
      <c r="S764" s="22">
        <v>1</v>
      </c>
      <c r="T764" s="16"/>
      <c r="U764" s="16" t="s">
        <v>3758</v>
      </c>
      <c r="V764" s="16" t="s">
        <v>50</v>
      </c>
      <c r="W764" s="4"/>
      <c r="X764" s="181"/>
      <c r="Y764" s="376" t="s">
        <v>3758</v>
      </c>
      <c r="Z764" s="376" t="s">
        <v>3733</v>
      </c>
      <c r="AA764" s="308" t="b">
        <f t="shared" si="11"/>
        <v>0</v>
      </c>
    </row>
    <row r="765" s="24" customFormat="1" ht="12" hidden="1" spans="1:27">
      <c r="A765" s="4">
        <v>763</v>
      </c>
      <c r="B765" s="5" t="s">
        <v>34</v>
      </c>
      <c r="C765" s="5" t="s">
        <v>228</v>
      </c>
      <c r="D765" s="5" t="s">
        <v>3760</v>
      </c>
      <c r="E765" s="5" t="s">
        <v>337</v>
      </c>
      <c r="F765" s="7" t="s">
        <v>2958</v>
      </c>
      <c r="G765" s="65">
        <v>45231</v>
      </c>
      <c r="H765" s="10" t="s">
        <v>632</v>
      </c>
      <c r="I765" s="5" t="s">
        <v>42</v>
      </c>
      <c r="J765" s="4" t="s">
        <v>43</v>
      </c>
      <c r="K765" s="5" t="s">
        <v>991</v>
      </c>
      <c r="L765" s="5" t="s">
        <v>993</v>
      </c>
      <c r="M765" s="5">
        <v>6</v>
      </c>
      <c r="N765" s="16" t="s">
        <v>3741</v>
      </c>
      <c r="O765" s="16" t="s">
        <v>3742</v>
      </c>
      <c r="P765" s="15">
        <v>6</v>
      </c>
      <c r="Q765" s="15">
        <v>6</v>
      </c>
      <c r="R765" s="22">
        <v>1</v>
      </c>
      <c r="S765" s="22">
        <v>1</v>
      </c>
      <c r="T765" s="16"/>
      <c r="U765" s="16" t="s">
        <v>3759</v>
      </c>
      <c r="V765" s="16" t="s">
        <v>50</v>
      </c>
      <c r="W765" s="4"/>
      <c r="X765" s="181"/>
      <c r="AA765" s="308" t="b">
        <f t="shared" si="11"/>
        <v>0</v>
      </c>
    </row>
    <row r="766" s="24" customFormat="1" ht="12" hidden="1" spans="1:27">
      <c r="A766" s="4">
        <v>764</v>
      </c>
      <c r="B766" s="5" t="s">
        <v>34</v>
      </c>
      <c r="C766" s="5" t="s">
        <v>228</v>
      </c>
      <c r="D766" s="5" t="s">
        <v>1602</v>
      </c>
      <c r="E766" s="5" t="s">
        <v>337</v>
      </c>
      <c r="F766" s="7" t="s">
        <v>2958</v>
      </c>
      <c r="G766" s="65">
        <v>45047</v>
      </c>
      <c r="H766" s="10" t="s">
        <v>304</v>
      </c>
      <c r="I766" s="5" t="s">
        <v>42</v>
      </c>
      <c r="J766" s="4" t="s">
        <v>43</v>
      </c>
      <c r="K766" s="5" t="s">
        <v>991</v>
      </c>
      <c r="L766" s="5" t="s">
        <v>993</v>
      </c>
      <c r="M766" s="5">
        <v>6</v>
      </c>
      <c r="N766" s="16" t="s">
        <v>3757</v>
      </c>
      <c r="O766" s="16" t="s">
        <v>381</v>
      </c>
      <c r="P766" s="15">
        <v>6</v>
      </c>
      <c r="Q766" s="15">
        <v>6</v>
      </c>
      <c r="R766" s="22">
        <v>1</v>
      </c>
      <c r="S766" s="22">
        <v>1</v>
      </c>
      <c r="T766" s="16"/>
      <c r="U766" s="16" t="s">
        <v>3758</v>
      </c>
      <c r="V766" s="16" t="s">
        <v>50</v>
      </c>
      <c r="W766" s="4"/>
      <c r="X766" s="181"/>
      <c r="Y766" s="376" t="s">
        <v>3758</v>
      </c>
      <c r="Z766" s="376" t="s">
        <v>3733</v>
      </c>
      <c r="AA766" s="308" t="b">
        <f t="shared" si="11"/>
        <v>0</v>
      </c>
    </row>
    <row r="767" s="24" customFormat="1" ht="12" hidden="1" spans="1:27">
      <c r="A767" s="4">
        <v>765</v>
      </c>
      <c r="B767" s="5" t="s">
        <v>34</v>
      </c>
      <c r="C767" s="5" t="s">
        <v>228</v>
      </c>
      <c r="D767" s="5" t="s">
        <v>1602</v>
      </c>
      <c r="E767" s="5" t="s">
        <v>337</v>
      </c>
      <c r="F767" s="7" t="s">
        <v>2958</v>
      </c>
      <c r="G767" s="65">
        <v>45231</v>
      </c>
      <c r="H767" s="10" t="s">
        <v>632</v>
      </c>
      <c r="I767" s="5" t="s">
        <v>42</v>
      </c>
      <c r="J767" s="4" t="s">
        <v>43</v>
      </c>
      <c r="K767" s="5" t="s">
        <v>991</v>
      </c>
      <c r="L767" s="5" t="s">
        <v>993</v>
      </c>
      <c r="M767" s="5">
        <v>6</v>
      </c>
      <c r="N767" s="16" t="s">
        <v>3741</v>
      </c>
      <c r="O767" s="16" t="s">
        <v>3742</v>
      </c>
      <c r="P767" s="15">
        <v>6</v>
      </c>
      <c r="Q767" s="15">
        <v>6</v>
      </c>
      <c r="R767" s="22">
        <v>1</v>
      </c>
      <c r="S767" s="22">
        <v>1</v>
      </c>
      <c r="T767" s="16"/>
      <c r="U767" s="16" t="s">
        <v>3759</v>
      </c>
      <c r="V767" s="16" t="s">
        <v>50</v>
      </c>
      <c r="W767" s="4"/>
      <c r="X767" s="181"/>
      <c r="AA767" s="308" t="b">
        <f t="shared" si="11"/>
        <v>0</v>
      </c>
    </row>
    <row r="768" s="24" customFormat="1" ht="12" hidden="1" spans="1:27">
      <c r="A768" s="4">
        <v>766</v>
      </c>
      <c r="B768" s="5" t="s">
        <v>34</v>
      </c>
      <c r="C768" s="5" t="s">
        <v>82</v>
      </c>
      <c r="D768" s="5" t="s">
        <v>3761</v>
      </c>
      <c r="E768" s="5" t="s">
        <v>258</v>
      </c>
      <c r="F768" s="7" t="s">
        <v>2958</v>
      </c>
      <c r="G768" s="65">
        <v>44958</v>
      </c>
      <c r="H768" s="9" t="s">
        <v>2299</v>
      </c>
      <c r="I768" s="5" t="s">
        <v>42</v>
      </c>
      <c r="J768" s="4" t="s">
        <v>43</v>
      </c>
      <c r="K768" s="5" t="s">
        <v>991</v>
      </c>
      <c r="L768" s="5" t="s">
        <v>993</v>
      </c>
      <c r="M768" s="5">
        <v>6</v>
      </c>
      <c r="N768" s="16" t="s">
        <v>3715</v>
      </c>
      <c r="O768" s="16" t="s">
        <v>3716</v>
      </c>
      <c r="P768" s="15">
        <v>6</v>
      </c>
      <c r="Q768" s="15">
        <v>6</v>
      </c>
      <c r="R768" s="22">
        <v>1</v>
      </c>
      <c r="S768" s="22">
        <v>1</v>
      </c>
      <c r="T768" s="16"/>
      <c r="U768" s="16" t="s">
        <v>3762</v>
      </c>
      <c r="V768" s="16" t="s">
        <v>50</v>
      </c>
      <c r="W768" s="4" t="s">
        <v>1454</v>
      </c>
      <c r="X768" s="232"/>
      <c r="Y768" s="24" t="s">
        <v>3021</v>
      </c>
      <c r="AA768" s="308" t="b">
        <f t="shared" si="11"/>
        <v>0</v>
      </c>
    </row>
    <row r="769" s="24" customFormat="1" ht="12" hidden="1" spans="1:27">
      <c r="A769" s="4">
        <v>767</v>
      </c>
      <c r="B769" s="5" t="s">
        <v>34</v>
      </c>
      <c r="C769" s="5" t="s">
        <v>82</v>
      </c>
      <c r="D769" s="5" t="s">
        <v>3761</v>
      </c>
      <c r="E769" s="5" t="s">
        <v>258</v>
      </c>
      <c r="F769" s="7" t="s">
        <v>2958</v>
      </c>
      <c r="G769" s="65">
        <v>45017</v>
      </c>
      <c r="H769" s="10" t="s">
        <v>231</v>
      </c>
      <c r="I769" s="5" t="s">
        <v>42</v>
      </c>
      <c r="J769" s="4" t="s">
        <v>43</v>
      </c>
      <c r="K769" s="5" t="s">
        <v>991</v>
      </c>
      <c r="L769" s="5" t="s">
        <v>993</v>
      </c>
      <c r="M769" s="5">
        <v>6</v>
      </c>
      <c r="N769" s="16" t="s">
        <v>3718</v>
      </c>
      <c r="O769" s="16" t="s">
        <v>3719</v>
      </c>
      <c r="P769" s="15">
        <v>6</v>
      </c>
      <c r="Q769" s="15">
        <v>6</v>
      </c>
      <c r="R769" s="22">
        <v>1</v>
      </c>
      <c r="S769" s="22">
        <v>1</v>
      </c>
      <c r="T769" s="16"/>
      <c r="U769" s="16" t="s">
        <v>3763</v>
      </c>
      <c r="V769" s="16" t="s">
        <v>50</v>
      </c>
      <c r="W769" s="4"/>
      <c r="X769" s="181"/>
      <c r="AA769" s="308" t="b">
        <f t="shared" si="11"/>
        <v>0</v>
      </c>
    </row>
    <row r="770" s="24" customFormat="1" ht="12" hidden="1" spans="1:27">
      <c r="A770" s="4">
        <v>768</v>
      </c>
      <c r="B770" s="5" t="s">
        <v>34</v>
      </c>
      <c r="C770" s="5" t="s">
        <v>82</v>
      </c>
      <c r="D770" s="5" t="s">
        <v>3761</v>
      </c>
      <c r="E770" s="5" t="s">
        <v>258</v>
      </c>
      <c r="F770" s="7" t="s">
        <v>2958</v>
      </c>
      <c r="G770" s="65">
        <v>45078</v>
      </c>
      <c r="H770" s="10" t="s">
        <v>93</v>
      </c>
      <c r="I770" s="5" t="s">
        <v>42</v>
      </c>
      <c r="J770" s="4" t="s">
        <v>43</v>
      </c>
      <c r="K770" s="5" t="s">
        <v>991</v>
      </c>
      <c r="L770" s="5" t="s">
        <v>993</v>
      </c>
      <c r="M770" s="5">
        <v>6</v>
      </c>
      <c r="N770" s="16" t="s">
        <v>3721</v>
      </c>
      <c r="O770" s="16" t="s">
        <v>3764</v>
      </c>
      <c r="P770" s="15">
        <v>6</v>
      </c>
      <c r="Q770" s="15">
        <v>6</v>
      </c>
      <c r="R770" s="22">
        <v>1</v>
      </c>
      <c r="S770" s="22">
        <v>1</v>
      </c>
      <c r="T770" s="16"/>
      <c r="U770" s="16" t="s">
        <v>3765</v>
      </c>
      <c r="V770" s="16" t="s">
        <v>50</v>
      </c>
      <c r="W770" s="4"/>
      <c r="X770" s="181"/>
      <c r="AA770" s="308" t="b">
        <f t="shared" si="11"/>
        <v>0</v>
      </c>
    </row>
    <row r="771" s="24" customFormat="1" ht="12" hidden="1" spans="1:27">
      <c r="A771" s="4">
        <v>769</v>
      </c>
      <c r="B771" s="5" t="s">
        <v>34</v>
      </c>
      <c r="C771" s="5" t="s">
        <v>82</v>
      </c>
      <c r="D771" s="5" t="s">
        <v>3761</v>
      </c>
      <c r="E771" s="5" t="s">
        <v>258</v>
      </c>
      <c r="F771" s="7" t="s">
        <v>2958</v>
      </c>
      <c r="G771" s="65">
        <v>45139</v>
      </c>
      <c r="H771" s="9" t="s">
        <v>97</v>
      </c>
      <c r="I771" s="5" t="s">
        <v>42</v>
      </c>
      <c r="J771" s="4" t="s">
        <v>43</v>
      </c>
      <c r="K771" s="5" t="s">
        <v>991</v>
      </c>
      <c r="L771" s="5" t="s">
        <v>993</v>
      </c>
      <c r="M771" s="5">
        <v>6</v>
      </c>
      <c r="N771" s="16" t="s">
        <v>2113</v>
      </c>
      <c r="O771" s="16" t="s">
        <v>3724</v>
      </c>
      <c r="P771" s="15">
        <v>6</v>
      </c>
      <c r="Q771" s="15">
        <v>6</v>
      </c>
      <c r="R771" s="22">
        <v>1</v>
      </c>
      <c r="S771" s="22">
        <v>1</v>
      </c>
      <c r="T771" s="16"/>
      <c r="U771" s="16" t="s">
        <v>3766</v>
      </c>
      <c r="V771" s="16" t="s">
        <v>50</v>
      </c>
      <c r="W771" s="4"/>
      <c r="X771" s="181"/>
      <c r="AA771" s="308" t="b">
        <f t="shared" ref="AA771:AA834" si="12">IF(H771="2023年01月","2023年01月31日",IF(H771="2023年02月","2023年02月28日",IF(H771="2023年3月","2023年3月31日",IF(H771="2023年4月","2023年4月30日",IF(H771="2023年5月","2023年5月31日",IF(H771="2023年6月","2023年6月30日",IF(H771="2023年7月","2023年7月31日",IF(H771="2023年8月","2023年8月31日",IF(H771="2023年9月","2023年9月30日",IF(H771="2023年10月","2023年10月31日",IF(H771="2023年11月","2023年11月30日",IF(H771="2023年12月","2023年12月31日"))))))))))))</f>
        <v>0</v>
      </c>
    </row>
    <row r="772" s="24" customFormat="1" ht="12" hidden="1" spans="1:27">
      <c r="A772" s="4">
        <v>770</v>
      </c>
      <c r="B772" s="5" t="s">
        <v>34</v>
      </c>
      <c r="C772" s="5" t="s">
        <v>82</v>
      </c>
      <c r="D772" s="5" t="s">
        <v>3761</v>
      </c>
      <c r="E772" s="5" t="s">
        <v>258</v>
      </c>
      <c r="F772" s="7" t="s">
        <v>2958</v>
      </c>
      <c r="G772" s="65">
        <v>45200</v>
      </c>
      <c r="H772" s="10" t="s">
        <v>189</v>
      </c>
      <c r="I772" s="5" t="s">
        <v>42</v>
      </c>
      <c r="J772" s="4" t="s">
        <v>43</v>
      </c>
      <c r="K772" s="5" t="s">
        <v>991</v>
      </c>
      <c r="L772" s="5" t="s">
        <v>993</v>
      </c>
      <c r="M772" s="5">
        <v>6</v>
      </c>
      <c r="N772" s="16" t="s">
        <v>3726</v>
      </c>
      <c r="O772" s="16" t="s">
        <v>3727</v>
      </c>
      <c r="P772" s="15">
        <v>6</v>
      </c>
      <c r="Q772" s="15">
        <v>6</v>
      </c>
      <c r="R772" s="22">
        <v>1</v>
      </c>
      <c r="S772" s="22">
        <v>1</v>
      </c>
      <c r="T772" s="16"/>
      <c r="U772" s="16" t="s">
        <v>3767</v>
      </c>
      <c r="V772" s="16" t="s">
        <v>50</v>
      </c>
      <c r="W772" s="4"/>
      <c r="X772" s="181"/>
      <c r="AA772" s="308" t="b">
        <f t="shared" si="12"/>
        <v>0</v>
      </c>
    </row>
    <row r="773" s="24" customFormat="1" ht="24" spans="1:27">
      <c r="A773" s="4">
        <v>771</v>
      </c>
      <c r="B773" s="5" t="s">
        <v>34</v>
      </c>
      <c r="C773" s="5" t="s">
        <v>82</v>
      </c>
      <c r="D773" s="5" t="s">
        <v>3761</v>
      </c>
      <c r="E773" s="5" t="s">
        <v>258</v>
      </c>
      <c r="F773" s="7" t="s">
        <v>2958</v>
      </c>
      <c r="G773" s="65">
        <v>45261</v>
      </c>
      <c r="H773" s="10" t="s">
        <v>1741</v>
      </c>
      <c r="I773" s="5" t="s">
        <v>42</v>
      </c>
      <c r="J773" s="4" t="s">
        <v>43</v>
      </c>
      <c r="K773" s="5" t="s">
        <v>991</v>
      </c>
      <c r="L773" s="5" t="s">
        <v>993</v>
      </c>
      <c r="M773" s="5">
        <v>6</v>
      </c>
      <c r="N773" s="4" t="str">
        <f>IFERROR(VLOOKUP("*"&amp;$D773&amp;"*",护套环流!$A:$AS,20,FALSE),IFERROR(VLOOKUP("*"&amp;$D773&amp;"*",护套环流!$B:$AS,19,FALSE),"无"))</f>
        <v>2023-12-20 09:10:58</v>
      </c>
      <c r="O773" s="4" t="str">
        <f>IFERROR(VLOOKUP("*"&amp;$D773&amp;"*",护套环流!$A:$AS,21,FALSE),IFERROR(VLOOKUP("*"&amp;$D773&amp;"*",护套环流!$B:$AS,20,FALSE),"无"))</f>
        <v>2023-12-21 16:30:00</v>
      </c>
      <c r="P773" s="15">
        <f>IF(OR(O773=0,O773="无"),"",M773)</f>
        <v>6</v>
      </c>
      <c r="Q773" s="15">
        <f>P773</f>
        <v>6</v>
      </c>
      <c r="R773" s="22">
        <f>IFERROR(IF(P773/M773&gt;0,P773/M773,""),"")</f>
        <v>1</v>
      </c>
      <c r="S773" s="22">
        <f>IFERROR(Q773/P773,"")</f>
        <v>1</v>
      </c>
      <c r="T773" s="144"/>
      <c r="U773" s="4" t="str">
        <f>IFERROR(VLOOKUP("*"&amp;$D773&amp;"*",护套环流!$A:$AS,5,FALSE),IFERROR(VLOOKUP("*"&amp;$D773&amp;"*",护套环流!$B:$AS,4,FALSE),"无"))</f>
        <v>JH030120230102-003708</v>
      </c>
      <c r="V773" s="4" t="str">
        <f>IFERROR(VLOOKUP("*"&amp;$D773&amp;"*",护套环流!$A:$AS,3,FALSE),IFERROR(VLOOKUP("*"&amp;$D773&amp;"*",护套环流!$B:$AS,2,FALSE),"无"))</f>
        <v>已完成</v>
      </c>
      <c r="W773" s="4"/>
      <c r="X773" s="181"/>
      <c r="AA773" s="308" t="b">
        <f t="shared" si="12"/>
        <v>0</v>
      </c>
    </row>
    <row r="774" s="24" customFormat="1" ht="12" hidden="1" spans="1:27">
      <c r="A774" s="4">
        <v>772</v>
      </c>
      <c r="B774" s="5" t="s">
        <v>34</v>
      </c>
      <c r="C774" s="5" t="s">
        <v>82</v>
      </c>
      <c r="D774" s="5" t="s">
        <v>3768</v>
      </c>
      <c r="E774" s="5" t="s">
        <v>258</v>
      </c>
      <c r="F774" s="7" t="s">
        <v>2958</v>
      </c>
      <c r="G774" s="65">
        <v>44958</v>
      </c>
      <c r="H774" s="9" t="s">
        <v>2299</v>
      </c>
      <c r="I774" s="5" t="s">
        <v>42</v>
      </c>
      <c r="J774" s="4" t="s">
        <v>43</v>
      </c>
      <c r="K774" s="5" t="s">
        <v>991</v>
      </c>
      <c r="L774" s="5" t="s">
        <v>993</v>
      </c>
      <c r="M774" s="5">
        <v>6</v>
      </c>
      <c r="N774" s="16" t="s">
        <v>3715</v>
      </c>
      <c r="O774" s="16" t="s">
        <v>3716</v>
      </c>
      <c r="P774" s="15">
        <v>6</v>
      </c>
      <c r="Q774" s="15">
        <v>6</v>
      </c>
      <c r="R774" s="22">
        <v>1</v>
      </c>
      <c r="S774" s="22">
        <v>1</v>
      </c>
      <c r="T774" s="16"/>
      <c r="U774" s="16" t="s">
        <v>3762</v>
      </c>
      <c r="V774" s="16" t="s">
        <v>50</v>
      </c>
      <c r="W774" s="4"/>
      <c r="X774" s="232"/>
      <c r="Y774" s="24" t="s">
        <v>3021</v>
      </c>
      <c r="AA774" s="308" t="b">
        <f t="shared" si="12"/>
        <v>0</v>
      </c>
    </row>
    <row r="775" s="24" customFormat="1" ht="12" hidden="1" spans="1:27">
      <c r="A775" s="4">
        <v>773</v>
      </c>
      <c r="B775" s="5" t="s">
        <v>34</v>
      </c>
      <c r="C775" s="5" t="s">
        <v>82</v>
      </c>
      <c r="D775" s="5" t="s">
        <v>3768</v>
      </c>
      <c r="E775" s="5" t="s">
        <v>258</v>
      </c>
      <c r="F775" s="7" t="s">
        <v>2958</v>
      </c>
      <c r="G775" s="65">
        <v>45017</v>
      </c>
      <c r="H775" s="10" t="s">
        <v>231</v>
      </c>
      <c r="I775" s="5" t="s">
        <v>42</v>
      </c>
      <c r="J775" s="4" t="s">
        <v>43</v>
      </c>
      <c r="K775" s="5" t="s">
        <v>991</v>
      </c>
      <c r="L775" s="5" t="s">
        <v>993</v>
      </c>
      <c r="M775" s="5">
        <v>6</v>
      </c>
      <c r="N775" s="16" t="s">
        <v>3718</v>
      </c>
      <c r="O775" s="16" t="s">
        <v>3719</v>
      </c>
      <c r="P775" s="15">
        <v>6</v>
      </c>
      <c r="Q775" s="15">
        <v>6</v>
      </c>
      <c r="R775" s="22">
        <v>1</v>
      </c>
      <c r="S775" s="22">
        <v>1</v>
      </c>
      <c r="T775" s="16"/>
      <c r="U775" s="16" t="s">
        <v>3763</v>
      </c>
      <c r="V775" s="16" t="s">
        <v>50</v>
      </c>
      <c r="W775" s="4"/>
      <c r="X775" s="181"/>
      <c r="AA775" s="308" t="b">
        <f t="shared" si="12"/>
        <v>0</v>
      </c>
    </row>
    <row r="776" s="24" customFormat="1" ht="12" hidden="1" spans="1:27">
      <c r="A776" s="4">
        <v>774</v>
      </c>
      <c r="B776" s="5" t="s">
        <v>34</v>
      </c>
      <c r="C776" s="5" t="s">
        <v>82</v>
      </c>
      <c r="D776" s="5" t="s">
        <v>3768</v>
      </c>
      <c r="E776" s="5" t="s">
        <v>258</v>
      </c>
      <c r="F776" s="7" t="s">
        <v>2958</v>
      </c>
      <c r="G776" s="65">
        <v>45078</v>
      </c>
      <c r="H776" s="10" t="s">
        <v>93</v>
      </c>
      <c r="I776" s="5" t="s">
        <v>42</v>
      </c>
      <c r="J776" s="4" t="s">
        <v>43</v>
      </c>
      <c r="K776" s="5" t="s">
        <v>991</v>
      </c>
      <c r="L776" s="5" t="s">
        <v>993</v>
      </c>
      <c r="M776" s="5">
        <v>6</v>
      </c>
      <c r="N776" s="16" t="s">
        <v>3721</v>
      </c>
      <c r="O776" s="16" t="s">
        <v>3764</v>
      </c>
      <c r="P776" s="15">
        <v>6</v>
      </c>
      <c r="Q776" s="15">
        <v>6</v>
      </c>
      <c r="R776" s="22">
        <v>1</v>
      </c>
      <c r="S776" s="22">
        <v>1</v>
      </c>
      <c r="T776" s="16"/>
      <c r="U776" s="16" t="s">
        <v>3765</v>
      </c>
      <c r="V776" s="16" t="s">
        <v>50</v>
      </c>
      <c r="W776" s="4"/>
      <c r="X776" s="181"/>
      <c r="AA776" s="308" t="b">
        <f t="shared" si="12"/>
        <v>0</v>
      </c>
    </row>
    <row r="777" s="24" customFormat="1" ht="12" hidden="1" spans="1:27">
      <c r="A777" s="4">
        <v>775</v>
      </c>
      <c r="B777" s="5" t="s">
        <v>34</v>
      </c>
      <c r="C777" s="5" t="s">
        <v>82</v>
      </c>
      <c r="D777" s="5" t="s">
        <v>3768</v>
      </c>
      <c r="E777" s="5" t="s">
        <v>258</v>
      </c>
      <c r="F777" s="7" t="s">
        <v>2958</v>
      </c>
      <c r="G777" s="65">
        <v>45139</v>
      </c>
      <c r="H777" s="9" t="s">
        <v>97</v>
      </c>
      <c r="I777" s="5" t="s">
        <v>42</v>
      </c>
      <c r="J777" s="4" t="s">
        <v>43</v>
      </c>
      <c r="K777" s="5" t="s">
        <v>991</v>
      </c>
      <c r="L777" s="5" t="s">
        <v>993</v>
      </c>
      <c r="M777" s="5">
        <v>6</v>
      </c>
      <c r="N777" s="16" t="s">
        <v>2113</v>
      </c>
      <c r="O777" s="16" t="s">
        <v>3724</v>
      </c>
      <c r="P777" s="15">
        <v>6</v>
      </c>
      <c r="Q777" s="15">
        <v>6</v>
      </c>
      <c r="R777" s="22">
        <v>1</v>
      </c>
      <c r="S777" s="22">
        <v>1</v>
      </c>
      <c r="T777" s="16"/>
      <c r="U777" s="16" t="s">
        <v>3766</v>
      </c>
      <c r="V777" s="16" t="s">
        <v>50</v>
      </c>
      <c r="W777" s="4"/>
      <c r="X777" s="181"/>
      <c r="AA777" s="308" t="b">
        <f t="shared" si="12"/>
        <v>0</v>
      </c>
    </row>
    <row r="778" s="24" customFormat="1" ht="12" hidden="1" spans="1:27">
      <c r="A778" s="4">
        <v>776</v>
      </c>
      <c r="B778" s="5" t="s">
        <v>34</v>
      </c>
      <c r="C778" s="5" t="s">
        <v>82</v>
      </c>
      <c r="D778" s="5" t="s">
        <v>3768</v>
      </c>
      <c r="E778" s="5" t="s">
        <v>258</v>
      </c>
      <c r="F778" s="7" t="s">
        <v>2958</v>
      </c>
      <c r="G778" s="65">
        <v>45200</v>
      </c>
      <c r="H778" s="10" t="s">
        <v>189</v>
      </c>
      <c r="I778" s="5" t="s">
        <v>42</v>
      </c>
      <c r="J778" s="4" t="s">
        <v>43</v>
      </c>
      <c r="K778" s="5" t="s">
        <v>991</v>
      </c>
      <c r="L778" s="5" t="s">
        <v>993</v>
      </c>
      <c r="M778" s="5">
        <v>6</v>
      </c>
      <c r="N778" s="16" t="s">
        <v>3726</v>
      </c>
      <c r="O778" s="16" t="s">
        <v>3727</v>
      </c>
      <c r="P778" s="15">
        <v>6</v>
      </c>
      <c r="Q778" s="15">
        <v>6</v>
      </c>
      <c r="R778" s="22">
        <v>1</v>
      </c>
      <c r="S778" s="22">
        <v>1</v>
      </c>
      <c r="T778" s="16"/>
      <c r="U778" s="16" t="s">
        <v>3767</v>
      </c>
      <c r="V778" s="16" t="s">
        <v>50</v>
      </c>
      <c r="W778" s="4"/>
      <c r="X778" s="181"/>
      <c r="AA778" s="308" t="b">
        <f t="shared" si="12"/>
        <v>0</v>
      </c>
    </row>
    <row r="779" s="24" customFormat="1" ht="24" spans="1:27">
      <c r="A779" s="4">
        <v>777</v>
      </c>
      <c r="B779" s="5" t="s">
        <v>34</v>
      </c>
      <c r="C779" s="5" t="s">
        <v>82</v>
      </c>
      <c r="D779" s="5" t="s">
        <v>3768</v>
      </c>
      <c r="E779" s="5" t="s">
        <v>258</v>
      </c>
      <c r="F779" s="7" t="s">
        <v>2958</v>
      </c>
      <c r="G779" s="65">
        <v>45261</v>
      </c>
      <c r="H779" s="10" t="s">
        <v>1741</v>
      </c>
      <c r="I779" s="5" t="s">
        <v>42</v>
      </c>
      <c r="J779" s="4" t="s">
        <v>43</v>
      </c>
      <c r="K779" s="5" t="s">
        <v>991</v>
      </c>
      <c r="L779" s="5" t="s">
        <v>993</v>
      </c>
      <c r="M779" s="5">
        <v>6</v>
      </c>
      <c r="N779" s="4" t="str">
        <f>IFERROR(VLOOKUP("*"&amp;$D779&amp;"*",护套环流!$A:$AS,20,FALSE),IFERROR(VLOOKUP("*"&amp;$D779&amp;"*",护套环流!$B:$AS,19,FALSE),"无"))</f>
        <v>2023-12-20 09:10:58</v>
      </c>
      <c r="O779" s="4" t="str">
        <f>IFERROR(VLOOKUP("*"&amp;$D779&amp;"*",护套环流!$A:$AS,21,FALSE),IFERROR(VLOOKUP("*"&amp;$D779&amp;"*",护套环流!$B:$AS,20,FALSE),"无"))</f>
        <v>2023-12-21 16:30:00</v>
      </c>
      <c r="P779" s="15">
        <f>IF(OR(O779=0,O779="无"),"",M779)</f>
        <v>6</v>
      </c>
      <c r="Q779" s="15">
        <f>P779</f>
        <v>6</v>
      </c>
      <c r="R779" s="22">
        <f>IFERROR(IF(P779/M779&gt;0,P779/M779,""),"")</f>
        <v>1</v>
      </c>
      <c r="S779" s="22">
        <f>IFERROR(Q779/P779,"")</f>
        <v>1</v>
      </c>
      <c r="T779" s="144"/>
      <c r="U779" s="4" t="str">
        <f>IFERROR(VLOOKUP("*"&amp;$D779&amp;"*",护套环流!$A:$AS,5,FALSE),IFERROR(VLOOKUP("*"&amp;$D779&amp;"*",护套环流!$B:$AS,4,FALSE),"无"))</f>
        <v>JH030120230102-003708</v>
      </c>
      <c r="V779" s="4" t="str">
        <f>IFERROR(VLOOKUP("*"&amp;$D779&amp;"*",护套环流!$A:$AS,3,FALSE),IFERROR(VLOOKUP("*"&amp;$D779&amp;"*",护套环流!$B:$AS,2,FALSE),"无"))</f>
        <v>已完成</v>
      </c>
      <c r="W779" s="4"/>
      <c r="X779" s="181"/>
      <c r="AA779" s="308" t="b">
        <f t="shared" si="12"/>
        <v>0</v>
      </c>
    </row>
    <row r="780" s="24" customFormat="1" ht="12" hidden="1" spans="1:27">
      <c r="A780" s="4">
        <v>778</v>
      </c>
      <c r="B780" s="5" t="s">
        <v>34</v>
      </c>
      <c r="C780" s="5" t="s">
        <v>228</v>
      </c>
      <c r="D780" s="5" t="s">
        <v>1624</v>
      </c>
      <c r="E780" s="5" t="s">
        <v>108</v>
      </c>
      <c r="F780" s="7" t="s">
        <v>2958</v>
      </c>
      <c r="G780" s="65">
        <v>45047</v>
      </c>
      <c r="H780" s="10" t="s">
        <v>304</v>
      </c>
      <c r="I780" s="5" t="s">
        <v>42</v>
      </c>
      <c r="J780" s="4" t="s">
        <v>43</v>
      </c>
      <c r="K780" s="5" t="s">
        <v>991</v>
      </c>
      <c r="L780" s="5" t="s">
        <v>993</v>
      </c>
      <c r="M780" s="5">
        <v>6</v>
      </c>
      <c r="N780" s="16" t="s">
        <v>3769</v>
      </c>
      <c r="O780" s="16" t="s">
        <v>3770</v>
      </c>
      <c r="P780" s="15">
        <v>6</v>
      </c>
      <c r="Q780" s="15">
        <v>6</v>
      </c>
      <c r="R780" s="22">
        <v>1</v>
      </c>
      <c r="S780" s="22">
        <v>1</v>
      </c>
      <c r="T780" s="16"/>
      <c r="U780" s="16" t="s">
        <v>3771</v>
      </c>
      <c r="V780" s="16" t="s">
        <v>50</v>
      </c>
      <c r="W780" s="4"/>
      <c r="X780" s="181"/>
      <c r="Y780" s="376" t="s">
        <v>3771</v>
      </c>
      <c r="Z780" s="376" t="s">
        <v>3733</v>
      </c>
      <c r="AA780" s="308" t="b">
        <f t="shared" si="12"/>
        <v>0</v>
      </c>
    </row>
    <row r="781" s="24" customFormat="1" ht="12" hidden="1" spans="1:27">
      <c r="A781" s="4">
        <v>779</v>
      </c>
      <c r="B781" s="5" t="s">
        <v>34</v>
      </c>
      <c r="C781" s="5" t="s">
        <v>228</v>
      </c>
      <c r="D781" s="5" t="s">
        <v>1624</v>
      </c>
      <c r="E781" s="5" t="s">
        <v>108</v>
      </c>
      <c r="F781" s="7" t="s">
        <v>2958</v>
      </c>
      <c r="G781" s="65">
        <v>45231</v>
      </c>
      <c r="H781" s="10" t="s">
        <v>632</v>
      </c>
      <c r="I781" s="5" t="s">
        <v>42</v>
      </c>
      <c r="J781" s="4" t="s">
        <v>43</v>
      </c>
      <c r="K781" s="5" t="s">
        <v>991</v>
      </c>
      <c r="L781" s="5" t="s">
        <v>993</v>
      </c>
      <c r="M781" s="5">
        <v>6</v>
      </c>
      <c r="N781" s="16" t="s">
        <v>3741</v>
      </c>
      <c r="O781" s="16" t="s">
        <v>3742</v>
      </c>
      <c r="P781" s="15">
        <v>6</v>
      </c>
      <c r="Q781" s="15">
        <v>6</v>
      </c>
      <c r="R781" s="22">
        <v>1</v>
      </c>
      <c r="S781" s="22">
        <v>1</v>
      </c>
      <c r="T781" s="16"/>
      <c r="U781" s="16" t="s">
        <v>3772</v>
      </c>
      <c r="V781" s="16" t="s">
        <v>50</v>
      </c>
      <c r="W781" s="4"/>
      <c r="X781" s="181"/>
      <c r="AA781" s="308" t="b">
        <f t="shared" si="12"/>
        <v>0</v>
      </c>
    </row>
    <row r="782" s="24" customFormat="1" ht="12" hidden="1" spans="1:27">
      <c r="A782" s="4">
        <v>780</v>
      </c>
      <c r="B782" s="5" t="s">
        <v>34</v>
      </c>
      <c r="C782" s="5" t="s">
        <v>228</v>
      </c>
      <c r="D782" s="5" t="s">
        <v>1644</v>
      </c>
      <c r="E782" s="5" t="s">
        <v>108</v>
      </c>
      <c r="F782" s="7" t="s">
        <v>2958</v>
      </c>
      <c r="G782" s="65">
        <v>45047</v>
      </c>
      <c r="H782" s="10" t="s">
        <v>304</v>
      </c>
      <c r="I782" s="5" t="s">
        <v>42</v>
      </c>
      <c r="J782" s="4" t="s">
        <v>43</v>
      </c>
      <c r="K782" s="5" t="s">
        <v>991</v>
      </c>
      <c r="L782" s="5" t="s">
        <v>993</v>
      </c>
      <c r="M782" s="5">
        <v>6</v>
      </c>
      <c r="N782" s="16" t="s">
        <v>3730</v>
      </c>
      <c r="O782" s="16" t="s">
        <v>3731</v>
      </c>
      <c r="P782" s="15">
        <v>6</v>
      </c>
      <c r="Q782" s="15">
        <v>6</v>
      </c>
      <c r="R782" s="22">
        <v>1</v>
      </c>
      <c r="S782" s="22">
        <v>1</v>
      </c>
      <c r="T782" s="16"/>
      <c r="U782" s="16" t="s">
        <v>3732</v>
      </c>
      <c r="V782" s="16" t="s">
        <v>50</v>
      </c>
      <c r="W782" s="4"/>
      <c r="X782" s="181"/>
      <c r="Y782" s="376" t="s">
        <v>3732</v>
      </c>
      <c r="Z782" s="376" t="s">
        <v>3733</v>
      </c>
      <c r="AA782" s="308" t="b">
        <f t="shared" si="12"/>
        <v>0</v>
      </c>
    </row>
    <row r="783" s="24" customFormat="1" ht="12" hidden="1" spans="1:27">
      <c r="A783" s="4">
        <v>781</v>
      </c>
      <c r="B783" s="5" t="s">
        <v>34</v>
      </c>
      <c r="C783" s="5" t="s">
        <v>228</v>
      </c>
      <c r="D783" s="5" t="s">
        <v>1644</v>
      </c>
      <c r="E783" s="5" t="s">
        <v>108</v>
      </c>
      <c r="F783" s="7" t="s">
        <v>2958</v>
      </c>
      <c r="G783" s="65">
        <v>45231</v>
      </c>
      <c r="H783" s="10" t="s">
        <v>632</v>
      </c>
      <c r="I783" s="5" t="s">
        <v>42</v>
      </c>
      <c r="J783" s="4" t="s">
        <v>43</v>
      </c>
      <c r="K783" s="5" t="s">
        <v>991</v>
      </c>
      <c r="L783" s="5" t="s">
        <v>993</v>
      </c>
      <c r="M783" s="5">
        <v>6</v>
      </c>
      <c r="N783" s="16" t="s">
        <v>3741</v>
      </c>
      <c r="O783" s="16" t="s">
        <v>3742</v>
      </c>
      <c r="P783" s="15">
        <v>6</v>
      </c>
      <c r="Q783" s="15">
        <v>6</v>
      </c>
      <c r="R783" s="22">
        <v>1</v>
      </c>
      <c r="S783" s="22">
        <v>1</v>
      </c>
      <c r="T783" s="16"/>
      <c r="U783" s="16" t="s">
        <v>3773</v>
      </c>
      <c r="V783" s="16" t="s">
        <v>50</v>
      </c>
      <c r="W783" s="4"/>
      <c r="X783" s="181"/>
      <c r="AA783" s="308" t="b">
        <f t="shared" si="12"/>
        <v>0</v>
      </c>
    </row>
    <row r="784" s="24" customFormat="1" ht="12" hidden="1" spans="1:27">
      <c r="A784" s="4">
        <v>782</v>
      </c>
      <c r="B784" s="5" t="s">
        <v>34</v>
      </c>
      <c r="C784" s="5" t="s">
        <v>228</v>
      </c>
      <c r="D784" s="5" t="s">
        <v>3774</v>
      </c>
      <c r="E784" s="5" t="s">
        <v>108</v>
      </c>
      <c r="F784" s="7" t="s">
        <v>2958</v>
      </c>
      <c r="G784" s="65">
        <v>45047</v>
      </c>
      <c r="H784" s="10" t="s">
        <v>304</v>
      </c>
      <c r="I784" s="5" t="s">
        <v>42</v>
      </c>
      <c r="J784" s="4" t="s">
        <v>43</v>
      </c>
      <c r="K784" s="5" t="s">
        <v>991</v>
      </c>
      <c r="L784" s="5" t="s">
        <v>993</v>
      </c>
      <c r="M784" s="5">
        <v>12</v>
      </c>
      <c r="N784" s="16" t="s">
        <v>3730</v>
      </c>
      <c r="O784" s="16" t="s">
        <v>3731</v>
      </c>
      <c r="P784" s="15">
        <v>12</v>
      </c>
      <c r="Q784" s="15">
        <v>12</v>
      </c>
      <c r="R784" s="22">
        <v>1</v>
      </c>
      <c r="S784" s="22">
        <v>1</v>
      </c>
      <c r="T784" s="16"/>
      <c r="U784" s="16" t="s">
        <v>3732</v>
      </c>
      <c r="V784" s="16" t="s">
        <v>50</v>
      </c>
      <c r="W784" s="4"/>
      <c r="X784" s="181"/>
      <c r="Y784" s="376" t="s">
        <v>3732</v>
      </c>
      <c r="Z784" s="376" t="s">
        <v>3733</v>
      </c>
      <c r="AA784" s="308" t="b">
        <f t="shared" si="12"/>
        <v>0</v>
      </c>
    </row>
    <row r="785" s="24" customFormat="1" ht="12" hidden="1" spans="1:27">
      <c r="A785" s="4">
        <v>783</v>
      </c>
      <c r="B785" s="5" t="s">
        <v>34</v>
      </c>
      <c r="C785" s="5" t="s">
        <v>228</v>
      </c>
      <c r="D785" s="5" t="s">
        <v>3774</v>
      </c>
      <c r="E785" s="5" t="s">
        <v>108</v>
      </c>
      <c r="F785" s="7" t="s">
        <v>2958</v>
      </c>
      <c r="G785" s="65">
        <v>45231</v>
      </c>
      <c r="H785" s="10" t="s">
        <v>632</v>
      </c>
      <c r="I785" s="5" t="s">
        <v>42</v>
      </c>
      <c r="J785" s="4" t="s">
        <v>43</v>
      </c>
      <c r="K785" s="5" t="s">
        <v>991</v>
      </c>
      <c r="L785" s="5" t="s">
        <v>993</v>
      </c>
      <c r="M785" s="5">
        <v>12</v>
      </c>
      <c r="N785" s="16" t="s">
        <v>3734</v>
      </c>
      <c r="O785" s="16" t="s">
        <v>3735</v>
      </c>
      <c r="P785" s="15">
        <v>12</v>
      </c>
      <c r="Q785" s="15">
        <v>12</v>
      </c>
      <c r="R785" s="22">
        <v>1</v>
      </c>
      <c r="S785" s="22">
        <v>1</v>
      </c>
      <c r="T785" s="16"/>
      <c r="U785" s="16" t="s">
        <v>3736</v>
      </c>
      <c r="V785" s="16" t="s">
        <v>50</v>
      </c>
      <c r="W785" s="4"/>
      <c r="X785" s="181"/>
      <c r="AA785" s="308" t="b">
        <f t="shared" si="12"/>
        <v>0</v>
      </c>
    </row>
    <row r="786" s="24" customFormat="1" ht="12" hidden="1" spans="1:27">
      <c r="A786" s="4">
        <v>784</v>
      </c>
      <c r="B786" s="5" t="s">
        <v>34</v>
      </c>
      <c r="C786" s="5" t="s">
        <v>228</v>
      </c>
      <c r="D786" s="5" t="s">
        <v>3775</v>
      </c>
      <c r="E786" s="5" t="s">
        <v>108</v>
      </c>
      <c r="F786" s="7" t="s">
        <v>2958</v>
      </c>
      <c r="G786" s="65">
        <v>45047</v>
      </c>
      <c r="H786" s="10" t="s">
        <v>304</v>
      </c>
      <c r="I786" s="5" t="s">
        <v>42</v>
      </c>
      <c r="J786" s="4" t="s">
        <v>43</v>
      </c>
      <c r="K786" s="5" t="s">
        <v>991</v>
      </c>
      <c r="L786" s="5" t="s">
        <v>993</v>
      </c>
      <c r="M786" s="5">
        <v>6</v>
      </c>
      <c r="N786" s="16" t="s">
        <v>3730</v>
      </c>
      <c r="O786" s="16" t="s">
        <v>3731</v>
      </c>
      <c r="P786" s="15">
        <v>6</v>
      </c>
      <c r="Q786" s="15">
        <v>6</v>
      </c>
      <c r="R786" s="22">
        <v>1</v>
      </c>
      <c r="S786" s="22">
        <v>1</v>
      </c>
      <c r="T786" s="16"/>
      <c r="U786" s="16" t="s">
        <v>3732</v>
      </c>
      <c r="V786" s="16" t="s">
        <v>50</v>
      </c>
      <c r="W786" s="4"/>
      <c r="X786" s="181"/>
      <c r="Y786" s="376" t="s">
        <v>3732</v>
      </c>
      <c r="Z786" s="376" t="s">
        <v>3733</v>
      </c>
      <c r="AA786" s="308" t="b">
        <f t="shared" si="12"/>
        <v>0</v>
      </c>
    </row>
    <row r="787" s="24" customFormat="1" ht="12" hidden="1" spans="1:27">
      <c r="A787" s="4">
        <v>785</v>
      </c>
      <c r="B787" s="5" t="s">
        <v>34</v>
      </c>
      <c r="C787" s="5" t="s">
        <v>228</v>
      </c>
      <c r="D787" s="5" t="s">
        <v>3775</v>
      </c>
      <c r="E787" s="5" t="s">
        <v>108</v>
      </c>
      <c r="F787" s="7" t="s">
        <v>2958</v>
      </c>
      <c r="G787" s="65">
        <v>45231</v>
      </c>
      <c r="H787" s="10" t="s">
        <v>632</v>
      </c>
      <c r="I787" s="5" t="s">
        <v>42</v>
      </c>
      <c r="J787" s="4" t="s">
        <v>43</v>
      </c>
      <c r="K787" s="5" t="s">
        <v>991</v>
      </c>
      <c r="L787" s="5" t="s">
        <v>993</v>
      </c>
      <c r="M787" s="5">
        <v>6</v>
      </c>
      <c r="N787" s="16" t="s">
        <v>3741</v>
      </c>
      <c r="O787" s="16" t="s">
        <v>3742</v>
      </c>
      <c r="P787" s="15">
        <v>6</v>
      </c>
      <c r="Q787" s="15">
        <v>6</v>
      </c>
      <c r="R787" s="22">
        <v>1</v>
      </c>
      <c r="S787" s="22">
        <v>1</v>
      </c>
      <c r="T787" s="16"/>
      <c r="U787" s="16" t="s">
        <v>3773</v>
      </c>
      <c r="V787" s="16" t="s">
        <v>50</v>
      </c>
      <c r="W787" s="4"/>
      <c r="X787" s="181"/>
      <c r="AA787" s="308" t="b">
        <f t="shared" si="12"/>
        <v>0</v>
      </c>
    </row>
    <row r="788" s="24" customFormat="1" ht="12" hidden="1" spans="1:27">
      <c r="A788" s="4">
        <v>786</v>
      </c>
      <c r="B788" s="5" t="s">
        <v>34</v>
      </c>
      <c r="C788" s="5" t="s">
        <v>228</v>
      </c>
      <c r="D788" s="5" t="s">
        <v>1655</v>
      </c>
      <c r="E788" s="5" t="s">
        <v>108</v>
      </c>
      <c r="F788" s="7" t="s">
        <v>2958</v>
      </c>
      <c r="G788" s="65">
        <v>45047</v>
      </c>
      <c r="H788" s="10" t="s">
        <v>304</v>
      </c>
      <c r="I788" s="5" t="s">
        <v>42</v>
      </c>
      <c r="J788" s="4" t="s">
        <v>43</v>
      </c>
      <c r="K788" s="5" t="s">
        <v>991</v>
      </c>
      <c r="L788" s="5" t="s">
        <v>993</v>
      </c>
      <c r="M788" s="5">
        <v>6</v>
      </c>
      <c r="N788" s="16" t="s">
        <v>3757</v>
      </c>
      <c r="O788" s="16" t="s">
        <v>381</v>
      </c>
      <c r="P788" s="15">
        <v>6</v>
      </c>
      <c r="Q788" s="15">
        <v>6</v>
      </c>
      <c r="R788" s="22">
        <v>1</v>
      </c>
      <c r="S788" s="22">
        <v>1</v>
      </c>
      <c r="T788" s="16"/>
      <c r="U788" s="16" t="s">
        <v>3758</v>
      </c>
      <c r="V788" s="16" t="s">
        <v>50</v>
      </c>
      <c r="W788" s="4"/>
      <c r="X788" s="181"/>
      <c r="Y788" s="376" t="s">
        <v>3758</v>
      </c>
      <c r="Z788" s="376" t="s">
        <v>3733</v>
      </c>
      <c r="AA788" s="308" t="b">
        <f t="shared" si="12"/>
        <v>0</v>
      </c>
    </row>
    <row r="789" s="24" customFormat="1" ht="12" hidden="1" spans="1:27">
      <c r="A789" s="4">
        <v>787</v>
      </c>
      <c r="B789" s="5" t="s">
        <v>34</v>
      </c>
      <c r="C789" s="5" t="s">
        <v>228</v>
      </c>
      <c r="D789" s="5" t="s">
        <v>1655</v>
      </c>
      <c r="E789" s="5" t="s">
        <v>108</v>
      </c>
      <c r="F789" s="7" t="s">
        <v>2958</v>
      </c>
      <c r="G789" s="65">
        <v>45231</v>
      </c>
      <c r="H789" s="10" t="s">
        <v>632</v>
      </c>
      <c r="I789" s="5" t="s">
        <v>42</v>
      </c>
      <c r="J789" s="4" t="s">
        <v>43</v>
      </c>
      <c r="K789" s="5" t="s">
        <v>991</v>
      </c>
      <c r="L789" s="5" t="s">
        <v>993</v>
      </c>
      <c r="M789" s="5">
        <v>6</v>
      </c>
      <c r="N789" s="16" t="s">
        <v>3741</v>
      </c>
      <c r="O789" s="16" t="s">
        <v>3742</v>
      </c>
      <c r="P789" s="15">
        <v>6</v>
      </c>
      <c r="Q789" s="15">
        <v>6</v>
      </c>
      <c r="R789" s="22">
        <v>1</v>
      </c>
      <c r="S789" s="22">
        <v>1</v>
      </c>
      <c r="T789" s="16"/>
      <c r="U789" s="16" t="s">
        <v>3759</v>
      </c>
      <c r="V789" s="16" t="s">
        <v>50</v>
      </c>
      <c r="W789" s="4"/>
      <c r="X789" s="181"/>
      <c r="AA789" s="308" t="b">
        <f t="shared" si="12"/>
        <v>0</v>
      </c>
    </row>
    <row r="790" s="24" customFormat="1" ht="12" hidden="1" spans="1:27">
      <c r="A790" s="4">
        <v>788</v>
      </c>
      <c r="B790" s="5" t="s">
        <v>34</v>
      </c>
      <c r="C790" s="5" t="s">
        <v>228</v>
      </c>
      <c r="D790" s="5" t="s">
        <v>3776</v>
      </c>
      <c r="E790" s="5" t="s">
        <v>108</v>
      </c>
      <c r="F790" s="7" t="s">
        <v>2958</v>
      </c>
      <c r="G790" s="65">
        <v>45047</v>
      </c>
      <c r="H790" s="10" t="s">
        <v>304</v>
      </c>
      <c r="I790" s="5" t="s">
        <v>42</v>
      </c>
      <c r="J790" s="4" t="s">
        <v>43</v>
      </c>
      <c r="K790" s="5" t="s">
        <v>991</v>
      </c>
      <c r="L790" s="5" t="s">
        <v>993</v>
      </c>
      <c r="M790" s="5">
        <v>12</v>
      </c>
      <c r="N790" s="16" t="s">
        <v>3777</v>
      </c>
      <c r="O790" s="16" t="s">
        <v>3778</v>
      </c>
      <c r="P790" s="15">
        <v>12</v>
      </c>
      <c r="Q790" s="15">
        <v>12</v>
      </c>
      <c r="R790" s="22">
        <v>1</v>
      </c>
      <c r="S790" s="22">
        <v>1</v>
      </c>
      <c r="T790" s="16"/>
      <c r="U790" s="16" t="s">
        <v>3779</v>
      </c>
      <c r="V790" s="16" t="s">
        <v>50</v>
      </c>
      <c r="W790" s="4"/>
      <c r="X790" s="181"/>
      <c r="AA790" s="308" t="b">
        <f t="shared" si="12"/>
        <v>0</v>
      </c>
    </row>
    <row r="791" s="24" customFormat="1" ht="12" hidden="1" spans="1:27">
      <c r="A791" s="4">
        <v>789</v>
      </c>
      <c r="B791" s="5" t="s">
        <v>34</v>
      </c>
      <c r="C791" s="5" t="s">
        <v>228</v>
      </c>
      <c r="D791" s="5" t="s">
        <v>3776</v>
      </c>
      <c r="E791" s="5" t="s">
        <v>108</v>
      </c>
      <c r="F791" s="7" t="s">
        <v>2958</v>
      </c>
      <c r="G791" s="65">
        <v>45231</v>
      </c>
      <c r="H791" s="10" t="s">
        <v>632</v>
      </c>
      <c r="I791" s="5" t="s">
        <v>42</v>
      </c>
      <c r="J791" s="4" t="s">
        <v>43</v>
      </c>
      <c r="K791" s="5" t="s">
        <v>991</v>
      </c>
      <c r="L791" s="5" t="s">
        <v>993</v>
      </c>
      <c r="M791" s="5">
        <v>12</v>
      </c>
      <c r="N791" s="16" t="s">
        <v>3734</v>
      </c>
      <c r="O791" s="16" t="s">
        <v>3735</v>
      </c>
      <c r="P791" s="15">
        <v>12</v>
      </c>
      <c r="Q791" s="15">
        <v>12</v>
      </c>
      <c r="R791" s="22">
        <v>1</v>
      </c>
      <c r="S791" s="22">
        <v>1</v>
      </c>
      <c r="T791" s="16"/>
      <c r="U791" s="16" t="s">
        <v>3780</v>
      </c>
      <c r="V791" s="16" t="s">
        <v>50</v>
      </c>
      <c r="W791" s="4"/>
      <c r="X791" s="181"/>
      <c r="AA791" s="308" t="b">
        <f t="shared" si="12"/>
        <v>0</v>
      </c>
    </row>
    <row r="792" s="24" customFormat="1" ht="12" hidden="1" spans="1:27">
      <c r="A792" s="4">
        <v>790</v>
      </c>
      <c r="B792" s="5" t="s">
        <v>34</v>
      </c>
      <c r="C792" s="5" t="s">
        <v>228</v>
      </c>
      <c r="D792" s="5" t="s">
        <v>3781</v>
      </c>
      <c r="E792" s="5" t="s">
        <v>108</v>
      </c>
      <c r="F792" s="7" t="s">
        <v>2958</v>
      </c>
      <c r="G792" s="65">
        <v>45047</v>
      </c>
      <c r="H792" s="10" t="s">
        <v>304</v>
      </c>
      <c r="I792" s="5" t="s">
        <v>42</v>
      </c>
      <c r="J792" s="4" t="s">
        <v>43</v>
      </c>
      <c r="K792" s="5" t="s">
        <v>991</v>
      </c>
      <c r="L792" s="5" t="s">
        <v>993</v>
      </c>
      <c r="M792" s="5">
        <v>12</v>
      </c>
      <c r="N792" s="16" t="s">
        <v>3777</v>
      </c>
      <c r="O792" s="16" t="s">
        <v>3778</v>
      </c>
      <c r="P792" s="15">
        <v>12</v>
      </c>
      <c r="Q792" s="15">
        <v>12</v>
      </c>
      <c r="R792" s="22">
        <v>1</v>
      </c>
      <c r="S792" s="22">
        <v>1</v>
      </c>
      <c r="T792" s="16"/>
      <c r="U792" s="16" t="s">
        <v>3779</v>
      </c>
      <c r="V792" s="16" t="s">
        <v>50</v>
      </c>
      <c r="W792" s="4"/>
      <c r="X792" s="181"/>
      <c r="AA792" s="308" t="b">
        <f t="shared" si="12"/>
        <v>0</v>
      </c>
    </row>
    <row r="793" s="24" customFormat="1" ht="12" hidden="1" spans="1:27">
      <c r="A793" s="4">
        <v>791</v>
      </c>
      <c r="B793" s="5" t="s">
        <v>34</v>
      </c>
      <c r="C793" s="5" t="s">
        <v>228</v>
      </c>
      <c r="D793" s="5" t="s">
        <v>3781</v>
      </c>
      <c r="E793" s="5" t="s">
        <v>108</v>
      </c>
      <c r="F793" s="7" t="s">
        <v>2958</v>
      </c>
      <c r="G793" s="65">
        <v>45231</v>
      </c>
      <c r="H793" s="10" t="s">
        <v>632</v>
      </c>
      <c r="I793" s="5" t="s">
        <v>42</v>
      </c>
      <c r="J793" s="4" t="s">
        <v>43</v>
      </c>
      <c r="K793" s="5" t="s">
        <v>991</v>
      </c>
      <c r="L793" s="5" t="s">
        <v>993</v>
      </c>
      <c r="M793" s="5">
        <v>12</v>
      </c>
      <c r="N793" s="16" t="s">
        <v>3734</v>
      </c>
      <c r="O793" s="16" t="s">
        <v>3735</v>
      </c>
      <c r="P793" s="15">
        <v>12</v>
      </c>
      <c r="Q793" s="15">
        <v>12</v>
      </c>
      <c r="R793" s="22">
        <v>1</v>
      </c>
      <c r="S793" s="22">
        <v>1</v>
      </c>
      <c r="T793" s="16"/>
      <c r="U793" s="16" t="s">
        <v>3780</v>
      </c>
      <c r="V793" s="16" t="s">
        <v>50</v>
      </c>
      <c r="W793" s="4"/>
      <c r="X793" s="181"/>
      <c r="AA793" s="308" t="b">
        <f t="shared" si="12"/>
        <v>0</v>
      </c>
    </row>
    <row r="794" s="24" customFormat="1" ht="12" hidden="1" spans="1:27">
      <c r="A794" s="4">
        <v>792</v>
      </c>
      <c r="B794" s="5" t="s">
        <v>34</v>
      </c>
      <c r="C794" s="5" t="s">
        <v>228</v>
      </c>
      <c r="D794" s="5" t="s">
        <v>1680</v>
      </c>
      <c r="E794" s="5" t="s">
        <v>108</v>
      </c>
      <c r="F794" s="7" t="s">
        <v>2958</v>
      </c>
      <c r="G794" s="65">
        <v>45047</v>
      </c>
      <c r="H794" s="10" t="s">
        <v>304</v>
      </c>
      <c r="I794" s="5" t="s">
        <v>42</v>
      </c>
      <c r="J794" s="4" t="s">
        <v>43</v>
      </c>
      <c r="K794" s="5" t="s">
        <v>991</v>
      </c>
      <c r="L794" s="5" t="s">
        <v>993</v>
      </c>
      <c r="M794" s="5">
        <v>18</v>
      </c>
      <c r="N794" s="16" t="s">
        <v>3782</v>
      </c>
      <c r="O794" s="16" t="s">
        <v>3783</v>
      </c>
      <c r="P794" s="15">
        <v>18</v>
      </c>
      <c r="Q794" s="15">
        <v>18</v>
      </c>
      <c r="R794" s="22">
        <v>1</v>
      </c>
      <c r="S794" s="22">
        <v>1</v>
      </c>
      <c r="T794" s="16"/>
      <c r="U794" s="16" t="s">
        <v>3784</v>
      </c>
      <c r="V794" s="16" t="s">
        <v>50</v>
      </c>
      <c r="W794" s="4"/>
      <c r="X794" s="181"/>
      <c r="AA794" s="308" t="b">
        <f t="shared" si="12"/>
        <v>0</v>
      </c>
    </row>
    <row r="795" s="24" customFormat="1" ht="12" hidden="1" spans="1:27">
      <c r="A795" s="4">
        <v>793</v>
      </c>
      <c r="B795" s="5" t="s">
        <v>34</v>
      </c>
      <c r="C795" s="5" t="s">
        <v>228</v>
      </c>
      <c r="D795" s="5" t="s">
        <v>1680</v>
      </c>
      <c r="E795" s="5" t="s">
        <v>108</v>
      </c>
      <c r="F795" s="7" t="s">
        <v>2958</v>
      </c>
      <c r="G795" s="65">
        <v>45231</v>
      </c>
      <c r="H795" s="10" t="s">
        <v>632</v>
      </c>
      <c r="I795" s="5" t="s">
        <v>42</v>
      </c>
      <c r="J795" s="4" t="s">
        <v>43</v>
      </c>
      <c r="K795" s="5" t="s">
        <v>991</v>
      </c>
      <c r="L795" s="5" t="s">
        <v>993</v>
      </c>
      <c r="M795" s="5">
        <v>18</v>
      </c>
      <c r="N795" s="16" t="s">
        <v>3741</v>
      </c>
      <c r="O795" s="16" t="s">
        <v>3742</v>
      </c>
      <c r="P795" s="15">
        <v>18</v>
      </c>
      <c r="Q795" s="15">
        <v>18</v>
      </c>
      <c r="R795" s="22">
        <v>1</v>
      </c>
      <c r="S795" s="22">
        <v>1</v>
      </c>
      <c r="T795" s="16"/>
      <c r="U795" s="16" t="s">
        <v>3785</v>
      </c>
      <c r="V795" s="16" t="s">
        <v>50</v>
      </c>
      <c r="W795" s="4"/>
      <c r="X795" s="181"/>
      <c r="AA795" s="308" t="b">
        <f t="shared" si="12"/>
        <v>0</v>
      </c>
    </row>
    <row r="796" s="24" customFormat="1" ht="12" hidden="1" spans="1:27">
      <c r="A796" s="4">
        <v>794</v>
      </c>
      <c r="B796" s="5" t="s">
        <v>34</v>
      </c>
      <c r="C796" s="5" t="s">
        <v>228</v>
      </c>
      <c r="D796" s="5" t="s">
        <v>3786</v>
      </c>
      <c r="E796" s="5" t="s">
        <v>108</v>
      </c>
      <c r="F796" s="7" t="s">
        <v>2958</v>
      </c>
      <c r="G796" s="65">
        <v>45047</v>
      </c>
      <c r="H796" s="10" t="s">
        <v>304</v>
      </c>
      <c r="I796" s="5" t="s">
        <v>42</v>
      </c>
      <c r="J796" s="4" t="s">
        <v>43</v>
      </c>
      <c r="K796" s="5" t="s">
        <v>991</v>
      </c>
      <c r="L796" s="5" t="s">
        <v>993</v>
      </c>
      <c r="M796" s="5">
        <v>6</v>
      </c>
      <c r="N796" s="16" t="s">
        <v>3782</v>
      </c>
      <c r="O796" s="16" t="s">
        <v>3783</v>
      </c>
      <c r="P796" s="15">
        <v>6</v>
      </c>
      <c r="Q796" s="15">
        <v>6</v>
      </c>
      <c r="R796" s="22">
        <v>1</v>
      </c>
      <c r="S796" s="22">
        <v>1</v>
      </c>
      <c r="T796" s="16"/>
      <c r="U796" s="16" t="s">
        <v>3784</v>
      </c>
      <c r="V796" s="16" t="s">
        <v>50</v>
      </c>
      <c r="W796" s="4"/>
      <c r="X796" s="181"/>
      <c r="AA796" s="308" t="b">
        <f t="shared" si="12"/>
        <v>0</v>
      </c>
    </row>
    <row r="797" s="24" customFormat="1" ht="12" hidden="1" spans="1:27">
      <c r="A797" s="4">
        <v>795</v>
      </c>
      <c r="B797" s="5" t="s">
        <v>34</v>
      </c>
      <c r="C797" s="5" t="s">
        <v>228</v>
      </c>
      <c r="D797" s="5" t="s">
        <v>3786</v>
      </c>
      <c r="E797" s="5" t="s">
        <v>108</v>
      </c>
      <c r="F797" s="7" t="s">
        <v>2958</v>
      </c>
      <c r="G797" s="65">
        <v>45231</v>
      </c>
      <c r="H797" s="10" t="s">
        <v>632</v>
      </c>
      <c r="I797" s="5" t="s">
        <v>42</v>
      </c>
      <c r="J797" s="4" t="s">
        <v>43</v>
      </c>
      <c r="K797" s="5" t="s">
        <v>991</v>
      </c>
      <c r="L797" s="5" t="s">
        <v>993</v>
      </c>
      <c r="M797" s="5">
        <v>6</v>
      </c>
      <c r="N797" s="16" t="s">
        <v>3741</v>
      </c>
      <c r="O797" s="16" t="s">
        <v>3742</v>
      </c>
      <c r="P797" s="15">
        <v>6</v>
      </c>
      <c r="Q797" s="15">
        <v>6</v>
      </c>
      <c r="R797" s="22">
        <v>1</v>
      </c>
      <c r="S797" s="22">
        <v>1</v>
      </c>
      <c r="T797" s="16"/>
      <c r="U797" s="16" t="s">
        <v>3785</v>
      </c>
      <c r="V797" s="16" t="s">
        <v>50</v>
      </c>
      <c r="W797" s="4"/>
      <c r="X797" s="181"/>
      <c r="AA797" s="308" t="b">
        <f t="shared" si="12"/>
        <v>0</v>
      </c>
    </row>
    <row r="798" s="24" customFormat="1" ht="12" hidden="1" spans="1:27">
      <c r="A798" s="4">
        <v>796</v>
      </c>
      <c r="B798" s="5" t="s">
        <v>34</v>
      </c>
      <c r="C798" s="5" t="s">
        <v>228</v>
      </c>
      <c r="D798" s="5" t="s">
        <v>3787</v>
      </c>
      <c r="E798" s="5" t="s">
        <v>108</v>
      </c>
      <c r="F798" s="7" t="s">
        <v>2958</v>
      </c>
      <c r="G798" s="65">
        <v>45047</v>
      </c>
      <c r="H798" s="10" t="s">
        <v>304</v>
      </c>
      <c r="I798" s="5" t="s">
        <v>42</v>
      </c>
      <c r="J798" s="4" t="s">
        <v>43</v>
      </c>
      <c r="K798" s="5" t="s">
        <v>991</v>
      </c>
      <c r="L798" s="5" t="s">
        <v>993</v>
      </c>
      <c r="M798" s="5">
        <v>6</v>
      </c>
      <c r="N798" s="16" t="s">
        <v>3757</v>
      </c>
      <c r="O798" s="16" t="s">
        <v>381</v>
      </c>
      <c r="P798" s="15">
        <v>6</v>
      </c>
      <c r="Q798" s="15">
        <v>6</v>
      </c>
      <c r="R798" s="22">
        <v>1</v>
      </c>
      <c r="S798" s="22">
        <v>1</v>
      </c>
      <c r="T798" s="16"/>
      <c r="U798" s="16" t="s">
        <v>3758</v>
      </c>
      <c r="V798" s="16" t="s">
        <v>50</v>
      </c>
      <c r="W798" s="4"/>
      <c r="X798" s="181"/>
      <c r="Y798" s="376" t="s">
        <v>3758</v>
      </c>
      <c r="Z798" s="376" t="s">
        <v>3733</v>
      </c>
      <c r="AA798" s="308" t="b">
        <f t="shared" si="12"/>
        <v>0</v>
      </c>
    </row>
    <row r="799" s="24" customFormat="1" ht="12" hidden="1" spans="1:27">
      <c r="A799" s="4">
        <v>797</v>
      </c>
      <c r="B799" s="5" t="s">
        <v>34</v>
      </c>
      <c r="C799" s="5" t="s">
        <v>228</v>
      </c>
      <c r="D799" s="5" t="s">
        <v>3787</v>
      </c>
      <c r="E799" s="5" t="s">
        <v>108</v>
      </c>
      <c r="F799" s="7" t="s">
        <v>2958</v>
      </c>
      <c r="G799" s="65">
        <v>45231</v>
      </c>
      <c r="H799" s="10" t="s">
        <v>632</v>
      </c>
      <c r="I799" s="5" t="s">
        <v>42</v>
      </c>
      <c r="J799" s="4" t="s">
        <v>43</v>
      </c>
      <c r="K799" s="5" t="s">
        <v>991</v>
      </c>
      <c r="L799" s="5" t="s">
        <v>993</v>
      </c>
      <c r="M799" s="5">
        <v>6</v>
      </c>
      <c r="N799" s="16" t="s">
        <v>3741</v>
      </c>
      <c r="O799" s="16" t="s">
        <v>3742</v>
      </c>
      <c r="P799" s="15">
        <v>6</v>
      </c>
      <c r="Q799" s="15">
        <v>6</v>
      </c>
      <c r="R799" s="22">
        <v>1</v>
      </c>
      <c r="S799" s="22">
        <v>1</v>
      </c>
      <c r="T799" s="16"/>
      <c r="U799" s="16" t="s">
        <v>3759</v>
      </c>
      <c r="V799" s="16" t="s">
        <v>50</v>
      </c>
      <c r="W799" s="4"/>
      <c r="X799" s="181"/>
      <c r="AA799" s="308" t="b">
        <f t="shared" si="12"/>
        <v>0</v>
      </c>
    </row>
    <row r="800" s="24" customFormat="1" ht="12" hidden="1" spans="1:27">
      <c r="A800" s="4">
        <v>798</v>
      </c>
      <c r="B800" s="5" t="s">
        <v>34</v>
      </c>
      <c r="C800" s="5" t="s">
        <v>228</v>
      </c>
      <c r="D800" s="5" t="s">
        <v>1723</v>
      </c>
      <c r="E800" s="5" t="s">
        <v>337</v>
      </c>
      <c r="F800" s="7" t="s">
        <v>2958</v>
      </c>
      <c r="G800" s="65">
        <v>45047</v>
      </c>
      <c r="H800" s="10" t="s">
        <v>304</v>
      </c>
      <c r="I800" s="5" t="s">
        <v>42</v>
      </c>
      <c r="J800" s="4" t="s">
        <v>43</v>
      </c>
      <c r="K800" s="5" t="s">
        <v>991</v>
      </c>
      <c r="L800" s="5" t="s">
        <v>993</v>
      </c>
      <c r="M800" s="5">
        <v>6</v>
      </c>
      <c r="N800" s="16" t="s">
        <v>3777</v>
      </c>
      <c r="O800" s="16" t="s">
        <v>3778</v>
      </c>
      <c r="P800" s="15">
        <v>6</v>
      </c>
      <c r="Q800" s="15">
        <v>6</v>
      </c>
      <c r="R800" s="22">
        <v>1</v>
      </c>
      <c r="S800" s="22">
        <v>1</v>
      </c>
      <c r="T800" s="16"/>
      <c r="U800" s="16" t="s">
        <v>3779</v>
      </c>
      <c r="V800" s="16" t="s">
        <v>50</v>
      </c>
      <c r="W800" s="4"/>
      <c r="X800" s="181"/>
      <c r="AA800" s="308" t="b">
        <f t="shared" si="12"/>
        <v>0</v>
      </c>
    </row>
    <row r="801" s="24" customFormat="1" ht="12" hidden="1" spans="1:27">
      <c r="A801" s="4">
        <v>799</v>
      </c>
      <c r="B801" s="5" t="s">
        <v>34</v>
      </c>
      <c r="C801" s="5" t="s">
        <v>228</v>
      </c>
      <c r="D801" s="5" t="s">
        <v>1723</v>
      </c>
      <c r="E801" s="5" t="s">
        <v>337</v>
      </c>
      <c r="F801" s="7" t="s">
        <v>2958</v>
      </c>
      <c r="G801" s="65">
        <v>45231</v>
      </c>
      <c r="H801" s="10" t="s">
        <v>632</v>
      </c>
      <c r="I801" s="5" t="s">
        <v>42</v>
      </c>
      <c r="J801" s="4" t="s">
        <v>43</v>
      </c>
      <c r="K801" s="5" t="s">
        <v>991</v>
      </c>
      <c r="L801" s="5" t="s">
        <v>993</v>
      </c>
      <c r="M801" s="5">
        <v>6</v>
      </c>
      <c r="N801" s="16" t="s">
        <v>3741</v>
      </c>
      <c r="O801" s="16" t="s">
        <v>3742</v>
      </c>
      <c r="P801" s="15">
        <v>6</v>
      </c>
      <c r="Q801" s="15">
        <v>6</v>
      </c>
      <c r="R801" s="22">
        <v>1</v>
      </c>
      <c r="S801" s="22">
        <v>1</v>
      </c>
      <c r="T801" s="16"/>
      <c r="U801" s="16" t="s">
        <v>3788</v>
      </c>
      <c r="V801" s="16" t="s">
        <v>50</v>
      </c>
      <c r="W801" s="4"/>
      <c r="X801" s="181"/>
      <c r="AA801" s="308" t="b">
        <f t="shared" si="12"/>
        <v>0</v>
      </c>
    </row>
    <row r="802" s="24" customFormat="1" ht="12" hidden="1" spans="1:27">
      <c r="A802" s="4">
        <v>800</v>
      </c>
      <c r="B802" s="5" t="s">
        <v>34</v>
      </c>
      <c r="C802" s="5" t="s">
        <v>228</v>
      </c>
      <c r="D802" s="5" t="s">
        <v>3789</v>
      </c>
      <c r="E802" s="5" t="s">
        <v>337</v>
      </c>
      <c r="F802" s="7" t="s">
        <v>2958</v>
      </c>
      <c r="G802" s="65">
        <v>45047</v>
      </c>
      <c r="H802" s="10" t="s">
        <v>304</v>
      </c>
      <c r="I802" s="5" t="s">
        <v>42</v>
      </c>
      <c r="J802" s="4" t="s">
        <v>43</v>
      </c>
      <c r="K802" s="5" t="s">
        <v>991</v>
      </c>
      <c r="L802" s="5" t="s">
        <v>993</v>
      </c>
      <c r="M802" s="5">
        <v>6</v>
      </c>
      <c r="N802" s="16" t="s">
        <v>3777</v>
      </c>
      <c r="O802" s="16" t="s">
        <v>3778</v>
      </c>
      <c r="P802" s="15">
        <v>6</v>
      </c>
      <c r="Q802" s="15">
        <v>6</v>
      </c>
      <c r="R802" s="22">
        <v>1</v>
      </c>
      <c r="S802" s="22">
        <v>1</v>
      </c>
      <c r="T802" s="16"/>
      <c r="U802" s="16" t="s">
        <v>3779</v>
      </c>
      <c r="V802" s="16" t="s">
        <v>50</v>
      </c>
      <c r="W802" s="4"/>
      <c r="X802" s="181"/>
      <c r="AA802" s="308" t="b">
        <f t="shared" si="12"/>
        <v>0</v>
      </c>
    </row>
    <row r="803" s="24" customFormat="1" ht="12" hidden="1" spans="1:27">
      <c r="A803" s="4">
        <v>801</v>
      </c>
      <c r="B803" s="5" t="s">
        <v>34</v>
      </c>
      <c r="C803" s="5" t="s">
        <v>228</v>
      </c>
      <c r="D803" s="5" t="s">
        <v>3789</v>
      </c>
      <c r="E803" s="5" t="s">
        <v>337</v>
      </c>
      <c r="F803" s="7" t="s">
        <v>2958</v>
      </c>
      <c r="G803" s="65">
        <v>45231</v>
      </c>
      <c r="H803" s="10" t="s">
        <v>632</v>
      </c>
      <c r="I803" s="5" t="s">
        <v>42</v>
      </c>
      <c r="J803" s="4" t="s">
        <v>43</v>
      </c>
      <c r="K803" s="5" t="s">
        <v>991</v>
      </c>
      <c r="L803" s="5" t="s">
        <v>993</v>
      </c>
      <c r="M803" s="5">
        <v>6</v>
      </c>
      <c r="N803" s="16" t="s">
        <v>3741</v>
      </c>
      <c r="O803" s="16" t="s">
        <v>3742</v>
      </c>
      <c r="P803" s="15">
        <v>6</v>
      </c>
      <c r="Q803" s="15">
        <v>6</v>
      </c>
      <c r="R803" s="22">
        <v>1</v>
      </c>
      <c r="S803" s="22">
        <v>1</v>
      </c>
      <c r="T803" s="16"/>
      <c r="U803" s="16" t="s">
        <v>3788</v>
      </c>
      <c r="V803" s="16" t="s">
        <v>50</v>
      </c>
      <c r="W803" s="4"/>
      <c r="X803" s="181"/>
      <c r="AA803" s="308" t="b">
        <f t="shared" si="12"/>
        <v>0</v>
      </c>
    </row>
    <row r="804" s="24" customFormat="1" ht="12" hidden="1" spans="1:27">
      <c r="A804" s="4">
        <v>802</v>
      </c>
      <c r="B804" s="5" t="s">
        <v>34</v>
      </c>
      <c r="C804" s="5" t="s">
        <v>228</v>
      </c>
      <c r="D804" s="5" t="s">
        <v>1662</v>
      </c>
      <c r="E804" s="5" t="s">
        <v>337</v>
      </c>
      <c r="F804" s="7" t="s">
        <v>2958</v>
      </c>
      <c r="G804" s="65">
        <v>45047</v>
      </c>
      <c r="H804" s="10" t="s">
        <v>304</v>
      </c>
      <c r="I804" s="5" t="s">
        <v>42</v>
      </c>
      <c r="J804" s="4" t="s">
        <v>43</v>
      </c>
      <c r="K804" s="5" t="s">
        <v>991</v>
      </c>
      <c r="L804" s="5" t="s">
        <v>993</v>
      </c>
      <c r="M804" s="5">
        <v>6</v>
      </c>
      <c r="N804" s="16" t="s">
        <v>3782</v>
      </c>
      <c r="O804" s="16" t="s">
        <v>3783</v>
      </c>
      <c r="P804" s="15">
        <v>6</v>
      </c>
      <c r="Q804" s="15">
        <v>6</v>
      </c>
      <c r="R804" s="22">
        <v>1</v>
      </c>
      <c r="S804" s="22">
        <v>1</v>
      </c>
      <c r="T804" s="16"/>
      <c r="U804" s="16" t="s">
        <v>3784</v>
      </c>
      <c r="V804" s="16" t="s">
        <v>50</v>
      </c>
      <c r="W804" s="4"/>
      <c r="X804" s="181"/>
      <c r="AA804" s="308" t="b">
        <f t="shared" si="12"/>
        <v>0</v>
      </c>
    </row>
    <row r="805" s="24" customFormat="1" ht="12" hidden="1" spans="1:27">
      <c r="A805" s="4">
        <v>803</v>
      </c>
      <c r="B805" s="5" t="s">
        <v>34</v>
      </c>
      <c r="C805" s="5" t="s">
        <v>228</v>
      </c>
      <c r="D805" s="5" t="s">
        <v>1662</v>
      </c>
      <c r="E805" s="5" t="s">
        <v>337</v>
      </c>
      <c r="F805" s="7" t="s">
        <v>2958</v>
      </c>
      <c r="G805" s="65">
        <v>45231</v>
      </c>
      <c r="H805" s="10" t="s">
        <v>632</v>
      </c>
      <c r="I805" s="5" t="s">
        <v>42</v>
      </c>
      <c r="J805" s="4" t="s">
        <v>43</v>
      </c>
      <c r="K805" s="5" t="s">
        <v>991</v>
      </c>
      <c r="L805" s="5" t="s">
        <v>993</v>
      </c>
      <c r="M805" s="5">
        <v>6</v>
      </c>
      <c r="N805" s="16" t="s">
        <v>3741</v>
      </c>
      <c r="O805" s="16" t="s">
        <v>3742</v>
      </c>
      <c r="P805" s="15">
        <v>6</v>
      </c>
      <c r="Q805" s="15">
        <v>6</v>
      </c>
      <c r="R805" s="22">
        <v>1</v>
      </c>
      <c r="S805" s="22">
        <v>1</v>
      </c>
      <c r="T805" s="16"/>
      <c r="U805" s="16" t="s">
        <v>3785</v>
      </c>
      <c r="V805" s="16" t="s">
        <v>50</v>
      </c>
      <c r="W805" s="4"/>
      <c r="X805" s="181"/>
      <c r="AA805" s="308" t="b">
        <f t="shared" si="12"/>
        <v>0</v>
      </c>
    </row>
    <row r="806" s="24" customFormat="1" ht="12" hidden="1" spans="1:27">
      <c r="A806" s="4">
        <v>804</v>
      </c>
      <c r="B806" s="5" t="s">
        <v>34</v>
      </c>
      <c r="C806" s="5" t="s">
        <v>228</v>
      </c>
      <c r="D806" s="5" t="s">
        <v>1675</v>
      </c>
      <c r="E806" s="5" t="s">
        <v>337</v>
      </c>
      <c r="F806" s="7" t="s">
        <v>2958</v>
      </c>
      <c r="G806" s="65">
        <v>45047</v>
      </c>
      <c r="H806" s="10" t="s">
        <v>304</v>
      </c>
      <c r="I806" s="5" t="s">
        <v>42</v>
      </c>
      <c r="J806" s="4" t="s">
        <v>43</v>
      </c>
      <c r="K806" s="5" t="s">
        <v>991</v>
      </c>
      <c r="L806" s="5" t="s">
        <v>993</v>
      </c>
      <c r="M806" s="5">
        <v>6</v>
      </c>
      <c r="N806" s="16" t="s">
        <v>3777</v>
      </c>
      <c r="O806" s="16" t="s">
        <v>3778</v>
      </c>
      <c r="P806" s="15">
        <v>6</v>
      </c>
      <c r="Q806" s="15">
        <v>6</v>
      </c>
      <c r="R806" s="22">
        <v>1</v>
      </c>
      <c r="S806" s="22">
        <v>1</v>
      </c>
      <c r="T806" s="16"/>
      <c r="U806" s="16" t="s">
        <v>3779</v>
      </c>
      <c r="V806" s="16" t="s">
        <v>50</v>
      </c>
      <c r="W806" s="4"/>
      <c r="X806" s="181"/>
      <c r="AA806" s="308" t="b">
        <f t="shared" si="12"/>
        <v>0</v>
      </c>
    </row>
    <row r="807" s="24" customFormat="1" ht="12" hidden="1" spans="1:27">
      <c r="A807" s="4">
        <v>805</v>
      </c>
      <c r="B807" s="5" t="s">
        <v>34</v>
      </c>
      <c r="C807" s="5" t="s">
        <v>228</v>
      </c>
      <c r="D807" s="5" t="s">
        <v>1675</v>
      </c>
      <c r="E807" s="5" t="s">
        <v>337</v>
      </c>
      <c r="F807" s="7" t="s">
        <v>2958</v>
      </c>
      <c r="G807" s="65">
        <v>45231</v>
      </c>
      <c r="H807" s="10" t="s">
        <v>632</v>
      </c>
      <c r="I807" s="5" t="s">
        <v>42</v>
      </c>
      <c r="J807" s="4" t="s">
        <v>43</v>
      </c>
      <c r="K807" s="5" t="s">
        <v>991</v>
      </c>
      <c r="L807" s="5" t="s">
        <v>993</v>
      </c>
      <c r="M807" s="5">
        <v>6</v>
      </c>
      <c r="N807" s="16" t="s">
        <v>3741</v>
      </c>
      <c r="O807" s="16" t="s">
        <v>3742</v>
      </c>
      <c r="P807" s="15">
        <v>6</v>
      </c>
      <c r="Q807" s="15">
        <v>6</v>
      </c>
      <c r="R807" s="22">
        <v>1</v>
      </c>
      <c r="S807" s="22">
        <v>1</v>
      </c>
      <c r="T807" s="16"/>
      <c r="U807" s="16" t="s">
        <v>3788</v>
      </c>
      <c r="V807" s="16" t="s">
        <v>50</v>
      </c>
      <c r="W807" s="4"/>
      <c r="X807" s="181"/>
      <c r="AA807" s="308" t="b">
        <f t="shared" si="12"/>
        <v>0</v>
      </c>
    </row>
    <row r="808" s="24" customFormat="1" ht="12" hidden="1" spans="1:27">
      <c r="A808" s="4">
        <v>806</v>
      </c>
      <c r="B808" s="5" t="s">
        <v>34</v>
      </c>
      <c r="C808" s="5" t="s">
        <v>228</v>
      </c>
      <c r="D808" s="5" t="s">
        <v>1721</v>
      </c>
      <c r="E808" s="5" t="s">
        <v>337</v>
      </c>
      <c r="F808" s="7" t="s">
        <v>2958</v>
      </c>
      <c r="G808" s="65">
        <v>45047</v>
      </c>
      <c r="H808" s="10" t="s">
        <v>304</v>
      </c>
      <c r="I808" s="5" t="s">
        <v>42</v>
      </c>
      <c r="J808" s="4" t="s">
        <v>43</v>
      </c>
      <c r="K808" s="5" t="s">
        <v>991</v>
      </c>
      <c r="L808" s="5" t="s">
        <v>993</v>
      </c>
      <c r="M808" s="5">
        <v>6</v>
      </c>
      <c r="N808" s="16" t="s">
        <v>3777</v>
      </c>
      <c r="O808" s="16" t="s">
        <v>3778</v>
      </c>
      <c r="P808" s="15">
        <v>6</v>
      </c>
      <c r="Q808" s="15">
        <v>6</v>
      </c>
      <c r="R808" s="22">
        <v>1</v>
      </c>
      <c r="S808" s="22">
        <v>1</v>
      </c>
      <c r="T808" s="16"/>
      <c r="U808" s="16" t="s">
        <v>3779</v>
      </c>
      <c r="V808" s="16" t="s">
        <v>50</v>
      </c>
      <c r="W808" s="4"/>
      <c r="X808" s="181"/>
      <c r="AA808" s="308" t="b">
        <f t="shared" si="12"/>
        <v>0</v>
      </c>
    </row>
    <row r="809" s="24" customFormat="1" ht="12" hidden="1" spans="1:27">
      <c r="A809" s="4">
        <v>807</v>
      </c>
      <c r="B809" s="5" t="s">
        <v>34</v>
      </c>
      <c r="C809" s="5" t="s">
        <v>228</v>
      </c>
      <c r="D809" s="5" t="s">
        <v>1721</v>
      </c>
      <c r="E809" s="5" t="s">
        <v>337</v>
      </c>
      <c r="F809" s="7" t="s">
        <v>2958</v>
      </c>
      <c r="G809" s="65">
        <v>45231</v>
      </c>
      <c r="H809" s="10" t="s">
        <v>632</v>
      </c>
      <c r="I809" s="5" t="s">
        <v>42</v>
      </c>
      <c r="J809" s="4" t="s">
        <v>43</v>
      </c>
      <c r="K809" s="5" t="s">
        <v>991</v>
      </c>
      <c r="L809" s="5" t="s">
        <v>993</v>
      </c>
      <c r="M809" s="5">
        <v>6</v>
      </c>
      <c r="N809" s="16" t="s">
        <v>3741</v>
      </c>
      <c r="O809" s="16" t="s">
        <v>3742</v>
      </c>
      <c r="P809" s="15">
        <v>6</v>
      </c>
      <c r="Q809" s="15">
        <v>6</v>
      </c>
      <c r="R809" s="22">
        <v>1</v>
      </c>
      <c r="S809" s="22">
        <v>1</v>
      </c>
      <c r="T809" s="16"/>
      <c r="U809" s="16" t="s">
        <v>3788</v>
      </c>
      <c r="V809" s="16" t="s">
        <v>50</v>
      </c>
      <c r="W809" s="4"/>
      <c r="X809" s="181"/>
      <c r="AA809" s="308" t="b">
        <f t="shared" si="12"/>
        <v>0</v>
      </c>
    </row>
    <row r="810" s="24" customFormat="1" ht="12" hidden="1" spans="1:27">
      <c r="A810" s="4">
        <v>808</v>
      </c>
      <c r="B810" s="5" t="s">
        <v>34</v>
      </c>
      <c r="C810" s="5" t="s">
        <v>228</v>
      </c>
      <c r="D810" s="5" t="s">
        <v>3790</v>
      </c>
      <c r="E810" s="5" t="s">
        <v>337</v>
      </c>
      <c r="F810" s="7" t="s">
        <v>2958</v>
      </c>
      <c r="G810" s="65">
        <v>45047</v>
      </c>
      <c r="H810" s="10" t="s">
        <v>304</v>
      </c>
      <c r="I810" s="5" t="s">
        <v>42</v>
      </c>
      <c r="J810" s="4" t="s">
        <v>43</v>
      </c>
      <c r="K810" s="5" t="s">
        <v>991</v>
      </c>
      <c r="L810" s="5" t="s">
        <v>993</v>
      </c>
      <c r="M810" s="5">
        <v>6</v>
      </c>
      <c r="N810" s="16" t="s">
        <v>3777</v>
      </c>
      <c r="O810" s="16" t="s">
        <v>3778</v>
      </c>
      <c r="P810" s="15">
        <v>6</v>
      </c>
      <c r="Q810" s="15">
        <v>6</v>
      </c>
      <c r="R810" s="22">
        <v>1</v>
      </c>
      <c r="S810" s="22">
        <v>1</v>
      </c>
      <c r="T810" s="16"/>
      <c r="U810" s="16" t="s">
        <v>3779</v>
      </c>
      <c r="V810" s="16" t="s">
        <v>50</v>
      </c>
      <c r="W810" s="4"/>
      <c r="X810" s="181"/>
      <c r="AA810" s="308" t="b">
        <f t="shared" si="12"/>
        <v>0</v>
      </c>
    </row>
    <row r="811" s="24" customFormat="1" ht="12" hidden="1" spans="1:27">
      <c r="A811" s="4">
        <v>809</v>
      </c>
      <c r="B811" s="5" t="s">
        <v>34</v>
      </c>
      <c r="C811" s="5" t="s">
        <v>228</v>
      </c>
      <c r="D811" s="5" t="s">
        <v>3790</v>
      </c>
      <c r="E811" s="5" t="s">
        <v>337</v>
      </c>
      <c r="F811" s="7" t="s">
        <v>2958</v>
      </c>
      <c r="G811" s="65">
        <v>45231</v>
      </c>
      <c r="H811" s="10" t="s">
        <v>632</v>
      </c>
      <c r="I811" s="5" t="s">
        <v>42</v>
      </c>
      <c r="J811" s="4" t="s">
        <v>43</v>
      </c>
      <c r="K811" s="5" t="s">
        <v>991</v>
      </c>
      <c r="L811" s="5" t="s">
        <v>993</v>
      </c>
      <c r="M811" s="5">
        <v>6</v>
      </c>
      <c r="N811" s="16" t="s">
        <v>3741</v>
      </c>
      <c r="O811" s="16" t="s">
        <v>3742</v>
      </c>
      <c r="P811" s="15">
        <v>6</v>
      </c>
      <c r="Q811" s="15">
        <v>6</v>
      </c>
      <c r="R811" s="22">
        <v>1</v>
      </c>
      <c r="S811" s="22">
        <v>1</v>
      </c>
      <c r="T811" s="16"/>
      <c r="U811" s="16" t="s">
        <v>3788</v>
      </c>
      <c r="V811" s="16" t="s">
        <v>50</v>
      </c>
      <c r="W811" s="4"/>
      <c r="X811" s="181"/>
      <c r="AA811" s="308" t="b">
        <f t="shared" si="12"/>
        <v>0</v>
      </c>
    </row>
    <row r="812" s="24" customFormat="1" ht="12" hidden="1" spans="1:27">
      <c r="A812" s="4">
        <v>810</v>
      </c>
      <c r="B812" s="5" t="s">
        <v>34</v>
      </c>
      <c r="C812" s="5" t="s">
        <v>82</v>
      </c>
      <c r="D812" s="5" t="s">
        <v>1460</v>
      </c>
      <c r="E812" s="5" t="s">
        <v>108</v>
      </c>
      <c r="F812" s="7" t="s">
        <v>2958</v>
      </c>
      <c r="G812" s="65">
        <v>44986</v>
      </c>
      <c r="H812" s="10" t="s">
        <v>41</v>
      </c>
      <c r="I812" s="5" t="s">
        <v>42</v>
      </c>
      <c r="J812" s="4" t="s">
        <v>43</v>
      </c>
      <c r="K812" s="5" t="s">
        <v>991</v>
      </c>
      <c r="L812" s="5" t="s">
        <v>993</v>
      </c>
      <c r="M812" s="5">
        <v>6</v>
      </c>
      <c r="N812" s="16" t="s">
        <v>3791</v>
      </c>
      <c r="O812" s="16" t="s">
        <v>3783</v>
      </c>
      <c r="P812" s="15">
        <v>6</v>
      </c>
      <c r="Q812" s="15">
        <v>6</v>
      </c>
      <c r="R812" s="22">
        <v>1</v>
      </c>
      <c r="S812" s="22">
        <v>1</v>
      </c>
      <c r="T812" s="16"/>
      <c r="U812" s="16" t="s">
        <v>3792</v>
      </c>
      <c r="V812" s="16" t="s">
        <v>50</v>
      </c>
      <c r="W812" s="4" t="s">
        <v>1454</v>
      </c>
      <c r="X812" s="181"/>
      <c r="AA812" s="308" t="b">
        <f t="shared" si="12"/>
        <v>0</v>
      </c>
    </row>
    <row r="813" s="24" customFormat="1" ht="12" hidden="1" spans="1:27">
      <c r="A813" s="4">
        <v>811</v>
      </c>
      <c r="B813" s="5" t="s">
        <v>34</v>
      </c>
      <c r="C813" s="5" t="s">
        <v>82</v>
      </c>
      <c r="D813" s="5" t="s">
        <v>1460</v>
      </c>
      <c r="E813" s="5" t="s">
        <v>108</v>
      </c>
      <c r="F813" s="7" t="s">
        <v>2958</v>
      </c>
      <c r="G813" s="65">
        <v>45078</v>
      </c>
      <c r="H813" s="10" t="s">
        <v>93</v>
      </c>
      <c r="I813" s="5" t="s">
        <v>42</v>
      </c>
      <c r="J813" s="4" t="s">
        <v>43</v>
      </c>
      <c r="K813" s="5" t="s">
        <v>991</v>
      </c>
      <c r="L813" s="5" t="s">
        <v>993</v>
      </c>
      <c r="M813" s="5">
        <v>6</v>
      </c>
      <c r="N813" s="16" t="s">
        <v>3791</v>
      </c>
      <c r="O813" s="16" t="s">
        <v>3783</v>
      </c>
      <c r="P813" s="15">
        <v>6</v>
      </c>
      <c r="Q813" s="15">
        <v>6</v>
      </c>
      <c r="R813" s="22">
        <v>1</v>
      </c>
      <c r="S813" s="22">
        <v>1</v>
      </c>
      <c r="T813" s="16"/>
      <c r="U813" s="16" t="s">
        <v>3792</v>
      </c>
      <c r="V813" s="16" t="s">
        <v>50</v>
      </c>
      <c r="W813" s="4"/>
      <c r="X813" s="181"/>
      <c r="AA813" s="308" t="b">
        <f t="shared" si="12"/>
        <v>0</v>
      </c>
    </row>
    <row r="814" s="24" customFormat="1" ht="12" hidden="1" spans="1:27">
      <c r="A814" s="4">
        <v>812</v>
      </c>
      <c r="B814" s="5" t="s">
        <v>34</v>
      </c>
      <c r="C814" s="5" t="s">
        <v>82</v>
      </c>
      <c r="D814" s="5" t="s">
        <v>1460</v>
      </c>
      <c r="E814" s="5" t="s">
        <v>108</v>
      </c>
      <c r="F814" s="7" t="s">
        <v>2958</v>
      </c>
      <c r="G814" s="65">
        <v>45170</v>
      </c>
      <c r="H814" s="10" t="s">
        <v>54</v>
      </c>
      <c r="I814" s="5" t="s">
        <v>42</v>
      </c>
      <c r="J814" s="4" t="s">
        <v>43</v>
      </c>
      <c r="K814" s="5" t="s">
        <v>991</v>
      </c>
      <c r="L814" s="5" t="s">
        <v>993</v>
      </c>
      <c r="M814" s="5">
        <v>6</v>
      </c>
      <c r="N814" s="16" t="s">
        <v>3754</v>
      </c>
      <c r="O814" s="16" t="s">
        <v>3755</v>
      </c>
      <c r="P814" s="15">
        <v>6</v>
      </c>
      <c r="Q814" s="15">
        <v>6</v>
      </c>
      <c r="R814" s="22">
        <v>1</v>
      </c>
      <c r="S814" s="22">
        <v>1</v>
      </c>
      <c r="T814" s="16"/>
      <c r="U814" s="16" t="s">
        <v>3756</v>
      </c>
      <c r="V814" s="16" t="s">
        <v>50</v>
      </c>
      <c r="W814" s="4"/>
      <c r="X814" s="181"/>
      <c r="AA814" s="308" t="b">
        <f t="shared" si="12"/>
        <v>0</v>
      </c>
    </row>
    <row r="815" s="24" customFormat="1" ht="12" hidden="1" spans="1:27">
      <c r="A815" s="4">
        <v>813</v>
      </c>
      <c r="B815" s="5" t="s">
        <v>34</v>
      </c>
      <c r="C815" s="5" t="s">
        <v>82</v>
      </c>
      <c r="D815" s="5" t="s">
        <v>1460</v>
      </c>
      <c r="E815" s="5" t="s">
        <v>108</v>
      </c>
      <c r="F815" s="7" t="s">
        <v>2958</v>
      </c>
      <c r="G815" s="65">
        <v>45261</v>
      </c>
      <c r="H815" s="10" t="s">
        <v>1741</v>
      </c>
      <c r="I815" s="5" t="s">
        <v>42</v>
      </c>
      <c r="J815" s="4" t="s">
        <v>43</v>
      </c>
      <c r="K815" s="5" t="s">
        <v>991</v>
      </c>
      <c r="L815" s="5" t="s">
        <v>993</v>
      </c>
      <c r="M815" s="5">
        <v>6</v>
      </c>
      <c r="N815" s="16" t="s">
        <v>3754</v>
      </c>
      <c r="O815" s="16" t="s">
        <v>3755</v>
      </c>
      <c r="P815" s="15">
        <v>6</v>
      </c>
      <c r="Q815" s="15">
        <v>6</v>
      </c>
      <c r="R815" s="22">
        <v>1</v>
      </c>
      <c r="S815" s="22">
        <v>1</v>
      </c>
      <c r="T815" s="16"/>
      <c r="U815" s="16" t="s">
        <v>3756</v>
      </c>
      <c r="V815" s="16" t="s">
        <v>50</v>
      </c>
      <c r="W815" s="4"/>
      <c r="X815" s="181"/>
      <c r="AA815" s="308" t="b">
        <f t="shared" si="12"/>
        <v>0</v>
      </c>
    </row>
    <row r="816" s="24" customFormat="1" ht="12" hidden="1" spans="1:27">
      <c r="A816" s="4">
        <v>814</v>
      </c>
      <c r="B816" s="5" t="s">
        <v>34</v>
      </c>
      <c r="C816" s="5" t="s">
        <v>82</v>
      </c>
      <c r="D816" s="5" t="s">
        <v>1468</v>
      </c>
      <c r="E816" s="5" t="s">
        <v>108</v>
      </c>
      <c r="F816" s="7" t="s">
        <v>2958</v>
      </c>
      <c r="G816" s="65">
        <v>44986</v>
      </c>
      <c r="H816" s="10" t="s">
        <v>41</v>
      </c>
      <c r="I816" s="5" t="s">
        <v>42</v>
      </c>
      <c r="J816" s="4" t="s">
        <v>43</v>
      </c>
      <c r="K816" s="5" t="s">
        <v>991</v>
      </c>
      <c r="L816" s="5" t="s">
        <v>993</v>
      </c>
      <c r="M816" s="5">
        <v>6</v>
      </c>
      <c r="N816" s="16" t="s">
        <v>3791</v>
      </c>
      <c r="O816" s="16" t="s">
        <v>3783</v>
      </c>
      <c r="P816" s="15">
        <v>6</v>
      </c>
      <c r="Q816" s="15">
        <v>6</v>
      </c>
      <c r="R816" s="22">
        <v>1</v>
      </c>
      <c r="S816" s="22">
        <v>1</v>
      </c>
      <c r="T816" s="16"/>
      <c r="U816" s="16" t="s">
        <v>3792</v>
      </c>
      <c r="V816" s="16" t="s">
        <v>50</v>
      </c>
      <c r="W816" s="4" t="s">
        <v>1454</v>
      </c>
      <c r="X816" s="181"/>
      <c r="AA816" s="308" t="b">
        <f t="shared" si="12"/>
        <v>0</v>
      </c>
    </row>
    <row r="817" s="357" customFormat="1" hidden="1" customHeight="1" spans="1:27">
      <c r="A817" s="4">
        <v>815</v>
      </c>
      <c r="B817" s="5" t="s">
        <v>34</v>
      </c>
      <c r="C817" s="5" t="s">
        <v>82</v>
      </c>
      <c r="D817" s="5" t="s">
        <v>1468</v>
      </c>
      <c r="E817" s="5" t="s">
        <v>108</v>
      </c>
      <c r="F817" s="7" t="s">
        <v>2958</v>
      </c>
      <c r="G817" s="65">
        <v>45078</v>
      </c>
      <c r="H817" s="10" t="s">
        <v>93</v>
      </c>
      <c r="I817" s="5" t="s">
        <v>42</v>
      </c>
      <c r="J817" s="4" t="s">
        <v>43</v>
      </c>
      <c r="K817" s="5" t="s">
        <v>991</v>
      </c>
      <c r="L817" s="5" t="s">
        <v>993</v>
      </c>
      <c r="M817" s="5">
        <v>6</v>
      </c>
      <c r="N817" s="16" t="s">
        <v>3791</v>
      </c>
      <c r="O817" s="16" t="s">
        <v>3783</v>
      </c>
      <c r="P817" s="15">
        <v>6</v>
      </c>
      <c r="Q817" s="15">
        <v>6</v>
      </c>
      <c r="R817" s="22">
        <v>1</v>
      </c>
      <c r="S817" s="22">
        <v>1</v>
      </c>
      <c r="T817" s="16"/>
      <c r="U817" s="16" t="s">
        <v>3792</v>
      </c>
      <c r="V817" s="16" t="s">
        <v>50</v>
      </c>
      <c r="W817" s="361"/>
      <c r="X817" s="361"/>
      <c r="AA817" s="308" t="b">
        <f t="shared" si="12"/>
        <v>0</v>
      </c>
    </row>
    <row r="818" s="357" customFormat="1" hidden="1" customHeight="1" spans="1:27">
      <c r="A818" s="4">
        <v>816</v>
      </c>
      <c r="B818" s="5" t="s">
        <v>34</v>
      </c>
      <c r="C818" s="5" t="s">
        <v>82</v>
      </c>
      <c r="D818" s="5" t="s">
        <v>1468</v>
      </c>
      <c r="E818" s="5" t="s">
        <v>108</v>
      </c>
      <c r="F818" s="7" t="s">
        <v>2958</v>
      </c>
      <c r="G818" s="65">
        <v>45170</v>
      </c>
      <c r="H818" s="10" t="s">
        <v>54</v>
      </c>
      <c r="I818" s="5" t="s">
        <v>42</v>
      </c>
      <c r="J818" s="4" t="s">
        <v>43</v>
      </c>
      <c r="K818" s="5" t="s">
        <v>991</v>
      </c>
      <c r="L818" s="5" t="s">
        <v>993</v>
      </c>
      <c r="M818" s="5">
        <v>6</v>
      </c>
      <c r="N818" s="16" t="s">
        <v>3754</v>
      </c>
      <c r="O818" s="16" t="s">
        <v>3755</v>
      </c>
      <c r="P818" s="15">
        <v>6</v>
      </c>
      <c r="Q818" s="15">
        <v>6</v>
      </c>
      <c r="R818" s="22">
        <v>1</v>
      </c>
      <c r="S818" s="22">
        <v>1</v>
      </c>
      <c r="T818" s="16"/>
      <c r="U818" s="16" t="s">
        <v>3756</v>
      </c>
      <c r="V818" s="16" t="s">
        <v>50</v>
      </c>
      <c r="W818" s="361"/>
      <c r="X818" s="361"/>
      <c r="AA818" s="308" t="b">
        <f t="shared" si="12"/>
        <v>0</v>
      </c>
    </row>
    <row r="819" s="357" customFormat="1" hidden="1" customHeight="1" spans="1:27">
      <c r="A819" s="4">
        <v>817</v>
      </c>
      <c r="B819" s="5" t="s">
        <v>34</v>
      </c>
      <c r="C819" s="5" t="s">
        <v>82</v>
      </c>
      <c r="D819" s="5" t="s">
        <v>1468</v>
      </c>
      <c r="E819" s="5" t="s">
        <v>108</v>
      </c>
      <c r="F819" s="7" t="s">
        <v>2958</v>
      </c>
      <c r="G819" s="65">
        <v>45261</v>
      </c>
      <c r="H819" s="10" t="s">
        <v>1741</v>
      </c>
      <c r="I819" s="5" t="s">
        <v>42</v>
      </c>
      <c r="J819" s="4" t="s">
        <v>43</v>
      </c>
      <c r="K819" s="5" t="s">
        <v>991</v>
      </c>
      <c r="L819" s="5" t="s">
        <v>993</v>
      </c>
      <c r="M819" s="5">
        <v>6</v>
      </c>
      <c r="N819" s="16" t="s">
        <v>3754</v>
      </c>
      <c r="O819" s="16" t="s">
        <v>3755</v>
      </c>
      <c r="P819" s="15">
        <v>6</v>
      </c>
      <c r="Q819" s="15">
        <v>6</v>
      </c>
      <c r="R819" s="22">
        <v>1</v>
      </c>
      <c r="S819" s="22">
        <v>1</v>
      </c>
      <c r="T819" s="16"/>
      <c r="U819" s="16" t="s">
        <v>3756</v>
      </c>
      <c r="V819" s="16" t="s">
        <v>50</v>
      </c>
      <c r="W819" s="361"/>
      <c r="X819" s="361"/>
      <c r="AA819" s="308" t="b">
        <f t="shared" si="12"/>
        <v>0</v>
      </c>
    </row>
    <row r="820" s="357" customFormat="1" hidden="1" customHeight="1" spans="1:27">
      <c r="A820" s="4">
        <v>818</v>
      </c>
      <c r="B820" s="5" t="s">
        <v>34</v>
      </c>
      <c r="C820" s="5" t="s">
        <v>82</v>
      </c>
      <c r="D820" s="5" t="s">
        <v>1488</v>
      </c>
      <c r="E820" s="5" t="s">
        <v>108</v>
      </c>
      <c r="F820" s="7" t="s">
        <v>2958</v>
      </c>
      <c r="G820" s="65">
        <v>44986</v>
      </c>
      <c r="H820" s="10" t="s">
        <v>41</v>
      </c>
      <c r="I820" s="5" t="s">
        <v>42</v>
      </c>
      <c r="J820" s="4" t="s">
        <v>43</v>
      </c>
      <c r="K820" s="5" t="s">
        <v>991</v>
      </c>
      <c r="L820" s="5" t="s">
        <v>993</v>
      </c>
      <c r="M820" s="5">
        <v>6</v>
      </c>
      <c r="N820" s="16" t="s">
        <v>3782</v>
      </c>
      <c r="O820" s="16" t="s">
        <v>3783</v>
      </c>
      <c r="P820" s="15">
        <v>6</v>
      </c>
      <c r="Q820" s="15">
        <v>6</v>
      </c>
      <c r="R820" s="22">
        <v>1</v>
      </c>
      <c r="S820" s="22">
        <v>1</v>
      </c>
      <c r="T820" s="16"/>
      <c r="U820" s="16" t="s">
        <v>3784</v>
      </c>
      <c r="V820" s="16" t="s">
        <v>50</v>
      </c>
      <c r="W820" s="4" t="s">
        <v>1454</v>
      </c>
      <c r="X820" s="361"/>
      <c r="AA820" s="308" t="b">
        <f t="shared" si="12"/>
        <v>0</v>
      </c>
    </row>
    <row r="821" s="357" customFormat="1" hidden="1" customHeight="1" spans="1:27">
      <c r="A821" s="4">
        <v>819</v>
      </c>
      <c r="B821" s="5" t="s">
        <v>34</v>
      </c>
      <c r="C821" s="5" t="s">
        <v>82</v>
      </c>
      <c r="D821" s="5" t="s">
        <v>1488</v>
      </c>
      <c r="E821" s="5" t="s">
        <v>108</v>
      </c>
      <c r="F821" s="7" t="s">
        <v>2958</v>
      </c>
      <c r="G821" s="65">
        <v>45078</v>
      </c>
      <c r="H821" s="10" t="s">
        <v>93</v>
      </c>
      <c r="I821" s="5" t="s">
        <v>42</v>
      </c>
      <c r="J821" s="4" t="s">
        <v>43</v>
      </c>
      <c r="K821" s="5" t="s">
        <v>991</v>
      </c>
      <c r="L821" s="5" t="s">
        <v>993</v>
      </c>
      <c r="M821" s="5">
        <v>6</v>
      </c>
      <c r="N821" s="16" t="s">
        <v>3782</v>
      </c>
      <c r="O821" s="16" t="s">
        <v>3783</v>
      </c>
      <c r="P821" s="15">
        <v>6</v>
      </c>
      <c r="Q821" s="15">
        <v>6</v>
      </c>
      <c r="R821" s="22">
        <v>1</v>
      </c>
      <c r="S821" s="22">
        <v>1</v>
      </c>
      <c r="T821" s="16"/>
      <c r="U821" s="16" t="s">
        <v>3784</v>
      </c>
      <c r="V821" s="16" t="s">
        <v>50</v>
      </c>
      <c r="W821" s="361"/>
      <c r="X821" s="361"/>
      <c r="AA821" s="308" t="b">
        <f t="shared" si="12"/>
        <v>0</v>
      </c>
    </row>
    <row r="822" s="357" customFormat="1" hidden="1" customHeight="1" spans="1:27">
      <c r="A822" s="4">
        <v>820</v>
      </c>
      <c r="B822" s="5" t="s">
        <v>34</v>
      </c>
      <c r="C822" s="5" t="s">
        <v>82</v>
      </c>
      <c r="D822" s="5" t="s">
        <v>1488</v>
      </c>
      <c r="E822" s="5" t="s">
        <v>108</v>
      </c>
      <c r="F822" s="7" t="s">
        <v>2958</v>
      </c>
      <c r="G822" s="65">
        <v>45170</v>
      </c>
      <c r="H822" s="10" t="s">
        <v>54</v>
      </c>
      <c r="I822" s="5" t="s">
        <v>42</v>
      </c>
      <c r="J822" s="4" t="s">
        <v>43</v>
      </c>
      <c r="K822" s="5" t="s">
        <v>991</v>
      </c>
      <c r="L822" s="5" t="s">
        <v>993</v>
      </c>
      <c r="M822" s="5">
        <v>6</v>
      </c>
      <c r="N822" s="16" t="s">
        <v>3793</v>
      </c>
      <c r="O822" s="16" t="s">
        <v>3794</v>
      </c>
      <c r="P822" s="15">
        <v>6</v>
      </c>
      <c r="Q822" s="15">
        <v>6</v>
      </c>
      <c r="R822" s="22">
        <v>1</v>
      </c>
      <c r="S822" s="22">
        <v>1</v>
      </c>
      <c r="T822" s="16"/>
      <c r="U822" s="16" t="s">
        <v>3785</v>
      </c>
      <c r="V822" s="16" t="s">
        <v>50</v>
      </c>
      <c r="W822" s="361"/>
      <c r="X822" s="361"/>
      <c r="AA822" s="308" t="b">
        <f t="shared" si="12"/>
        <v>0</v>
      </c>
    </row>
    <row r="823" s="357" customFormat="1" hidden="1" customHeight="1" spans="1:27">
      <c r="A823" s="4">
        <v>821</v>
      </c>
      <c r="B823" s="5" t="s">
        <v>34</v>
      </c>
      <c r="C823" s="5" t="s">
        <v>82</v>
      </c>
      <c r="D823" s="5" t="s">
        <v>1488</v>
      </c>
      <c r="E823" s="5" t="s">
        <v>108</v>
      </c>
      <c r="F823" s="7" t="s">
        <v>2958</v>
      </c>
      <c r="G823" s="65">
        <v>45261</v>
      </c>
      <c r="H823" s="10" t="s">
        <v>1741</v>
      </c>
      <c r="I823" s="5" t="s">
        <v>42</v>
      </c>
      <c r="J823" s="4" t="s">
        <v>43</v>
      </c>
      <c r="K823" s="5" t="s">
        <v>991</v>
      </c>
      <c r="L823" s="5" t="s">
        <v>993</v>
      </c>
      <c r="M823" s="5">
        <v>6</v>
      </c>
      <c r="N823" s="16" t="s">
        <v>3793</v>
      </c>
      <c r="O823" s="16" t="s">
        <v>3794</v>
      </c>
      <c r="P823" s="15">
        <v>6</v>
      </c>
      <c r="Q823" s="15">
        <v>6</v>
      </c>
      <c r="R823" s="22">
        <v>1</v>
      </c>
      <c r="S823" s="22">
        <v>1</v>
      </c>
      <c r="T823" s="16"/>
      <c r="U823" s="16" t="s">
        <v>3785</v>
      </c>
      <c r="V823" s="16" t="s">
        <v>50</v>
      </c>
      <c r="W823" s="361"/>
      <c r="X823" s="361"/>
      <c r="AA823" s="308" t="b">
        <f t="shared" si="12"/>
        <v>0</v>
      </c>
    </row>
    <row r="824" s="357" customFormat="1" hidden="1" customHeight="1" spans="1:27">
      <c r="A824" s="4">
        <v>822</v>
      </c>
      <c r="B824" s="5" t="s">
        <v>34</v>
      </c>
      <c r="C824" s="5" t="s">
        <v>82</v>
      </c>
      <c r="D824" s="5" t="s">
        <v>1497</v>
      </c>
      <c r="E824" s="5" t="s">
        <v>108</v>
      </c>
      <c r="F824" s="7" t="s">
        <v>2958</v>
      </c>
      <c r="G824" s="65">
        <v>44986</v>
      </c>
      <c r="H824" s="10" t="s">
        <v>41</v>
      </c>
      <c r="I824" s="5" t="s">
        <v>42</v>
      </c>
      <c r="J824" s="4" t="s">
        <v>43</v>
      </c>
      <c r="K824" s="5" t="s">
        <v>991</v>
      </c>
      <c r="L824" s="5" t="s">
        <v>993</v>
      </c>
      <c r="M824" s="5">
        <v>6</v>
      </c>
      <c r="N824" s="16" t="s">
        <v>3782</v>
      </c>
      <c r="O824" s="16" t="s">
        <v>3783</v>
      </c>
      <c r="P824" s="15">
        <v>6</v>
      </c>
      <c r="Q824" s="15">
        <v>6</v>
      </c>
      <c r="R824" s="22">
        <v>1</v>
      </c>
      <c r="S824" s="22">
        <v>1</v>
      </c>
      <c r="T824" s="16"/>
      <c r="U824" s="16" t="s">
        <v>3784</v>
      </c>
      <c r="V824" s="16" t="s">
        <v>50</v>
      </c>
      <c r="W824" s="4" t="s">
        <v>1454</v>
      </c>
      <c r="X824" s="361"/>
      <c r="AA824" s="308" t="b">
        <f t="shared" si="12"/>
        <v>0</v>
      </c>
    </row>
    <row r="825" s="357" customFormat="1" hidden="1" customHeight="1" spans="1:27">
      <c r="A825" s="4">
        <v>823</v>
      </c>
      <c r="B825" s="5" t="s">
        <v>34</v>
      </c>
      <c r="C825" s="5" t="s">
        <v>82</v>
      </c>
      <c r="D825" s="5" t="s">
        <v>1497</v>
      </c>
      <c r="E825" s="5" t="s">
        <v>108</v>
      </c>
      <c r="F825" s="7" t="s">
        <v>2958</v>
      </c>
      <c r="G825" s="65">
        <v>45078</v>
      </c>
      <c r="H825" s="10" t="s">
        <v>93</v>
      </c>
      <c r="I825" s="5" t="s">
        <v>42</v>
      </c>
      <c r="J825" s="4" t="s">
        <v>43</v>
      </c>
      <c r="K825" s="5" t="s">
        <v>991</v>
      </c>
      <c r="L825" s="5" t="s">
        <v>993</v>
      </c>
      <c r="M825" s="5">
        <v>6</v>
      </c>
      <c r="N825" s="16" t="s">
        <v>3782</v>
      </c>
      <c r="O825" s="16" t="s">
        <v>3783</v>
      </c>
      <c r="P825" s="15">
        <v>6</v>
      </c>
      <c r="Q825" s="15">
        <v>6</v>
      </c>
      <c r="R825" s="22">
        <v>1</v>
      </c>
      <c r="S825" s="22">
        <v>1</v>
      </c>
      <c r="T825" s="16"/>
      <c r="U825" s="16" t="s">
        <v>3784</v>
      </c>
      <c r="V825" s="16" t="s">
        <v>50</v>
      </c>
      <c r="W825" s="361"/>
      <c r="X825" s="361"/>
      <c r="AA825" s="308" t="b">
        <f t="shared" si="12"/>
        <v>0</v>
      </c>
    </row>
    <row r="826" s="357" customFormat="1" hidden="1" customHeight="1" spans="1:27">
      <c r="A826" s="4">
        <v>824</v>
      </c>
      <c r="B826" s="5" t="s">
        <v>34</v>
      </c>
      <c r="C826" s="5" t="s">
        <v>82</v>
      </c>
      <c r="D826" s="5" t="s">
        <v>1497</v>
      </c>
      <c r="E826" s="5" t="s">
        <v>108</v>
      </c>
      <c r="F826" s="7" t="s">
        <v>2958</v>
      </c>
      <c r="G826" s="65">
        <v>45170</v>
      </c>
      <c r="H826" s="10" t="s">
        <v>54</v>
      </c>
      <c r="I826" s="5" t="s">
        <v>42</v>
      </c>
      <c r="J826" s="4" t="s">
        <v>43</v>
      </c>
      <c r="K826" s="5" t="s">
        <v>991</v>
      </c>
      <c r="L826" s="5" t="s">
        <v>993</v>
      </c>
      <c r="M826" s="5">
        <v>6</v>
      </c>
      <c r="N826" s="16" t="s">
        <v>3793</v>
      </c>
      <c r="O826" s="16" t="s">
        <v>3794</v>
      </c>
      <c r="P826" s="15">
        <v>6</v>
      </c>
      <c r="Q826" s="15">
        <v>6</v>
      </c>
      <c r="R826" s="22">
        <v>1</v>
      </c>
      <c r="S826" s="22">
        <v>1</v>
      </c>
      <c r="T826" s="16"/>
      <c r="U826" s="16" t="s">
        <v>3795</v>
      </c>
      <c r="V826" s="16" t="s">
        <v>50</v>
      </c>
      <c r="W826" s="361"/>
      <c r="X826" s="361"/>
      <c r="AA826" s="308" t="b">
        <f t="shared" si="12"/>
        <v>0</v>
      </c>
    </row>
    <row r="827" s="357" customFormat="1" hidden="1" customHeight="1" spans="1:27">
      <c r="A827" s="4">
        <v>825</v>
      </c>
      <c r="B827" s="5" t="s">
        <v>34</v>
      </c>
      <c r="C827" s="5" t="s">
        <v>82</v>
      </c>
      <c r="D827" s="5" t="s">
        <v>1497</v>
      </c>
      <c r="E827" s="5" t="s">
        <v>108</v>
      </c>
      <c r="F827" s="7" t="s">
        <v>2958</v>
      </c>
      <c r="G827" s="65">
        <v>45261</v>
      </c>
      <c r="H827" s="10" t="s">
        <v>1741</v>
      </c>
      <c r="I827" s="5" t="s">
        <v>42</v>
      </c>
      <c r="J827" s="4" t="s">
        <v>43</v>
      </c>
      <c r="K827" s="5" t="s">
        <v>991</v>
      </c>
      <c r="L827" s="5" t="s">
        <v>993</v>
      </c>
      <c r="M827" s="5">
        <v>6</v>
      </c>
      <c r="N827" s="16" t="s">
        <v>3793</v>
      </c>
      <c r="O827" s="16" t="s">
        <v>3794</v>
      </c>
      <c r="P827" s="15">
        <v>6</v>
      </c>
      <c r="Q827" s="15">
        <v>6</v>
      </c>
      <c r="R827" s="22">
        <v>1</v>
      </c>
      <c r="S827" s="22">
        <v>1</v>
      </c>
      <c r="T827" s="16"/>
      <c r="U827" s="16" t="s">
        <v>3795</v>
      </c>
      <c r="V827" s="16" t="s">
        <v>50</v>
      </c>
      <c r="W827" s="361"/>
      <c r="X827" s="361"/>
      <c r="AA827" s="308" t="b">
        <f t="shared" si="12"/>
        <v>0</v>
      </c>
    </row>
    <row r="828" s="357" customFormat="1" hidden="1" customHeight="1" spans="1:27">
      <c r="A828" s="4">
        <v>826</v>
      </c>
      <c r="B828" s="5" t="s">
        <v>34</v>
      </c>
      <c r="C828" s="5" t="s">
        <v>82</v>
      </c>
      <c r="D828" s="5" t="s">
        <v>1435</v>
      </c>
      <c r="E828" s="5" t="s">
        <v>337</v>
      </c>
      <c r="F828" s="7" t="s">
        <v>2958</v>
      </c>
      <c r="G828" s="65">
        <v>44986</v>
      </c>
      <c r="H828" s="10" t="s">
        <v>41</v>
      </c>
      <c r="I828" s="5" t="s">
        <v>42</v>
      </c>
      <c r="J828" s="4" t="s">
        <v>43</v>
      </c>
      <c r="K828" s="5" t="s">
        <v>991</v>
      </c>
      <c r="L828" s="5" t="s">
        <v>993</v>
      </c>
      <c r="M828" s="5">
        <v>6</v>
      </c>
      <c r="N828" s="16" t="s">
        <v>3782</v>
      </c>
      <c r="O828" s="16" t="s">
        <v>3783</v>
      </c>
      <c r="P828" s="15">
        <v>6</v>
      </c>
      <c r="Q828" s="15">
        <v>6</v>
      </c>
      <c r="R828" s="22">
        <v>1</v>
      </c>
      <c r="S828" s="22">
        <v>1</v>
      </c>
      <c r="T828" s="16"/>
      <c r="U828" s="16" t="s">
        <v>3784</v>
      </c>
      <c r="V828" s="16" t="s">
        <v>50</v>
      </c>
      <c r="W828" s="4" t="s">
        <v>1454</v>
      </c>
      <c r="X828" s="361"/>
      <c r="AA828" s="308" t="b">
        <f t="shared" si="12"/>
        <v>0</v>
      </c>
    </row>
    <row r="829" s="357" customFormat="1" hidden="1" customHeight="1" spans="1:27">
      <c r="A829" s="4">
        <v>827</v>
      </c>
      <c r="B829" s="5" t="s">
        <v>34</v>
      </c>
      <c r="C829" s="5" t="s">
        <v>82</v>
      </c>
      <c r="D829" s="5" t="s">
        <v>1435</v>
      </c>
      <c r="E829" s="5" t="s">
        <v>337</v>
      </c>
      <c r="F829" s="7" t="s">
        <v>2958</v>
      </c>
      <c r="G829" s="65">
        <v>45078</v>
      </c>
      <c r="H829" s="10" t="s">
        <v>93</v>
      </c>
      <c r="I829" s="5" t="s">
        <v>42</v>
      </c>
      <c r="J829" s="4" t="s">
        <v>43</v>
      </c>
      <c r="K829" s="5" t="s">
        <v>991</v>
      </c>
      <c r="L829" s="5" t="s">
        <v>993</v>
      </c>
      <c r="M829" s="5">
        <v>6</v>
      </c>
      <c r="N829" s="16" t="s">
        <v>3782</v>
      </c>
      <c r="O829" s="16" t="s">
        <v>3783</v>
      </c>
      <c r="P829" s="15">
        <v>6</v>
      </c>
      <c r="Q829" s="15">
        <v>6</v>
      </c>
      <c r="R829" s="22">
        <v>1</v>
      </c>
      <c r="S829" s="22">
        <v>1</v>
      </c>
      <c r="T829" s="16"/>
      <c r="U829" s="16" t="s">
        <v>3784</v>
      </c>
      <c r="V829" s="16" t="s">
        <v>50</v>
      </c>
      <c r="W829" s="361"/>
      <c r="X829" s="361"/>
      <c r="AA829" s="308" t="b">
        <f t="shared" si="12"/>
        <v>0</v>
      </c>
    </row>
    <row r="830" s="357" customFormat="1" hidden="1" customHeight="1" spans="1:27">
      <c r="A830" s="4">
        <v>828</v>
      </c>
      <c r="B830" s="5" t="s">
        <v>34</v>
      </c>
      <c r="C830" s="5" t="s">
        <v>82</v>
      </c>
      <c r="D830" s="5" t="s">
        <v>1435</v>
      </c>
      <c r="E830" s="5" t="s">
        <v>337</v>
      </c>
      <c r="F830" s="7" t="s">
        <v>2958</v>
      </c>
      <c r="G830" s="65">
        <v>45139</v>
      </c>
      <c r="H830" s="9" t="s">
        <v>97</v>
      </c>
      <c r="I830" s="5" t="s">
        <v>42</v>
      </c>
      <c r="J830" s="4" t="s">
        <v>43</v>
      </c>
      <c r="K830" s="5" t="s">
        <v>991</v>
      </c>
      <c r="L830" s="5" t="s">
        <v>993</v>
      </c>
      <c r="M830" s="5">
        <v>6</v>
      </c>
      <c r="N830" s="16" t="s">
        <v>3793</v>
      </c>
      <c r="O830" s="16" t="s">
        <v>3794</v>
      </c>
      <c r="P830" s="15">
        <v>6</v>
      </c>
      <c r="Q830" s="15">
        <v>6</v>
      </c>
      <c r="R830" s="22">
        <v>1</v>
      </c>
      <c r="S830" s="22">
        <v>1</v>
      </c>
      <c r="T830" s="16"/>
      <c r="U830" s="16" t="s">
        <v>3785</v>
      </c>
      <c r="V830" s="16" t="s">
        <v>50</v>
      </c>
      <c r="W830" s="361"/>
      <c r="X830" s="361"/>
      <c r="AA830" s="308" t="b">
        <f t="shared" si="12"/>
        <v>0</v>
      </c>
    </row>
    <row r="831" s="357" customFormat="1" hidden="1" customHeight="1" spans="1:27">
      <c r="A831" s="4">
        <v>829</v>
      </c>
      <c r="B831" s="5" t="s">
        <v>34</v>
      </c>
      <c r="C831" s="5" t="s">
        <v>82</v>
      </c>
      <c r="D831" s="5" t="s">
        <v>1435</v>
      </c>
      <c r="E831" s="5" t="s">
        <v>337</v>
      </c>
      <c r="F831" s="7" t="s">
        <v>2958</v>
      </c>
      <c r="G831" s="65">
        <v>45170</v>
      </c>
      <c r="H831" s="10" t="s">
        <v>54</v>
      </c>
      <c r="I831" s="5" t="s">
        <v>42</v>
      </c>
      <c r="J831" s="4" t="s">
        <v>43</v>
      </c>
      <c r="K831" s="5" t="s">
        <v>991</v>
      </c>
      <c r="L831" s="5" t="s">
        <v>993</v>
      </c>
      <c r="M831" s="5">
        <v>6</v>
      </c>
      <c r="N831" s="16" t="s">
        <v>3793</v>
      </c>
      <c r="O831" s="16" t="s">
        <v>3794</v>
      </c>
      <c r="P831" s="15">
        <v>6</v>
      </c>
      <c r="Q831" s="15">
        <v>6</v>
      </c>
      <c r="R831" s="22">
        <v>1</v>
      </c>
      <c r="S831" s="22">
        <v>1</v>
      </c>
      <c r="T831" s="16"/>
      <c r="U831" s="16" t="s">
        <v>3785</v>
      </c>
      <c r="V831" s="16" t="s">
        <v>50</v>
      </c>
      <c r="W831" s="361"/>
      <c r="X831" s="361"/>
      <c r="AA831" s="308" t="b">
        <f t="shared" si="12"/>
        <v>0</v>
      </c>
    </row>
    <row r="832" s="357" customFormat="1" hidden="1" customHeight="1" spans="1:27">
      <c r="A832" s="4">
        <v>830</v>
      </c>
      <c r="B832" s="5" t="s">
        <v>34</v>
      </c>
      <c r="C832" s="5" t="s">
        <v>82</v>
      </c>
      <c r="D832" s="5" t="s">
        <v>1435</v>
      </c>
      <c r="E832" s="5" t="s">
        <v>337</v>
      </c>
      <c r="F832" s="7" t="s">
        <v>2958</v>
      </c>
      <c r="G832" s="65">
        <v>45261</v>
      </c>
      <c r="H832" s="10" t="s">
        <v>1741</v>
      </c>
      <c r="I832" s="5" t="s">
        <v>42</v>
      </c>
      <c r="J832" s="4" t="s">
        <v>43</v>
      </c>
      <c r="K832" s="5" t="s">
        <v>991</v>
      </c>
      <c r="L832" s="5" t="s">
        <v>993</v>
      </c>
      <c r="M832" s="5">
        <v>6</v>
      </c>
      <c r="N832" s="16" t="s">
        <v>3793</v>
      </c>
      <c r="O832" s="16" t="s">
        <v>3794</v>
      </c>
      <c r="P832" s="15">
        <v>6</v>
      </c>
      <c r="Q832" s="15">
        <v>6</v>
      </c>
      <c r="R832" s="22">
        <v>1</v>
      </c>
      <c r="S832" s="22">
        <v>1</v>
      </c>
      <c r="T832" s="16"/>
      <c r="U832" s="16" t="s">
        <v>3785</v>
      </c>
      <c r="V832" s="16" t="s">
        <v>50</v>
      </c>
      <c r="W832" s="361"/>
      <c r="X832" s="361"/>
      <c r="AA832" s="308" t="b">
        <f t="shared" si="12"/>
        <v>0</v>
      </c>
    </row>
    <row r="833" s="357" customFormat="1" hidden="1" customHeight="1" spans="1:27">
      <c r="A833" s="4">
        <v>831</v>
      </c>
      <c r="B833" s="5" t="s">
        <v>34</v>
      </c>
      <c r="C833" s="5" t="s">
        <v>82</v>
      </c>
      <c r="D833" s="5" t="s">
        <v>1447</v>
      </c>
      <c r="E833" s="5" t="s">
        <v>337</v>
      </c>
      <c r="F833" s="7" t="s">
        <v>2958</v>
      </c>
      <c r="G833" s="65">
        <v>44986</v>
      </c>
      <c r="H833" s="10" t="s">
        <v>41</v>
      </c>
      <c r="I833" s="5" t="s">
        <v>42</v>
      </c>
      <c r="J833" s="4" t="s">
        <v>43</v>
      </c>
      <c r="K833" s="5" t="s">
        <v>991</v>
      </c>
      <c r="L833" s="5" t="s">
        <v>993</v>
      </c>
      <c r="M833" s="5">
        <v>6</v>
      </c>
      <c r="N833" s="16" t="s">
        <v>3782</v>
      </c>
      <c r="O833" s="16" t="s">
        <v>3783</v>
      </c>
      <c r="P833" s="15">
        <v>6</v>
      </c>
      <c r="Q833" s="15">
        <v>6</v>
      </c>
      <c r="R833" s="22">
        <v>1</v>
      </c>
      <c r="S833" s="22">
        <v>1</v>
      </c>
      <c r="T833" s="16"/>
      <c r="U833" s="16" t="s">
        <v>3784</v>
      </c>
      <c r="V833" s="16" t="s">
        <v>50</v>
      </c>
      <c r="W833" s="4" t="s">
        <v>1454</v>
      </c>
      <c r="X833" s="361"/>
      <c r="AA833" s="308" t="b">
        <f t="shared" si="12"/>
        <v>0</v>
      </c>
    </row>
    <row r="834" s="357" customFormat="1" hidden="1" customHeight="1" spans="1:27">
      <c r="A834" s="4">
        <v>832</v>
      </c>
      <c r="B834" s="5" t="s">
        <v>34</v>
      </c>
      <c r="C834" s="5" t="s">
        <v>82</v>
      </c>
      <c r="D834" s="5" t="s">
        <v>1447</v>
      </c>
      <c r="E834" s="5" t="s">
        <v>337</v>
      </c>
      <c r="F834" s="7" t="s">
        <v>2958</v>
      </c>
      <c r="G834" s="65">
        <v>45078</v>
      </c>
      <c r="H834" s="10" t="s">
        <v>93</v>
      </c>
      <c r="I834" s="5" t="s">
        <v>42</v>
      </c>
      <c r="J834" s="4" t="s">
        <v>43</v>
      </c>
      <c r="K834" s="5" t="s">
        <v>991</v>
      </c>
      <c r="L834" s="5" t="s">
        <v>993</v>
      </c>
      <c r="M834" s="5">
        <v>6</v>
      </c>
      <c r="N834" s="16" t="s">
        <v>3782</v>
      </c>
      <c r="O834" s="16" t="s">
        <v>3783</v>
      </c>
      <c r="P834" s="15">
        <v>6</v>
      </c>
      <c r="Q834" s="15">
        <v>6</v>
      </c>
      <c r="R834" s="22">
        <v>1</v>
      </c>
      <c r="S834" s="22">
        <v>1</v>
      </c>
      <c r="T834" s="16"/>
      <c r="U834" s="16" t="s">
        <v>3784</v>
      </c>
      <c r="V834" s="16" t="s">
        <v>50</v>
      </c>
      <c r="W834" s="361"/>
      <c r="X834" s="361"/>
      <c r="AA834" s="308" t="b">
        <f t="shared" si="12"/>
        <v>0</v>
      </c>
    </row>
    <row r="835" s="357" customFormat="1" hidden="1" customHeight="1" spans="1:27">
      <c r="A835" s="4">
        <v>833</v>
      </c>
      <c r="B835" s="5" t="s">
        <v>34</v>
      </c>
      <c r="C835" s="5" t="s">
        <v>82</v>
      </c>
      <c r="D835" s="5" t="s">
        <v>1447</v>
      </c>
      <c r="E835" s="5" t="s">
        <v>337</v>
      </c>
      <c r="F835" s="7" t="s">
        <v>2958</v>
      </c>
      <c r="G835" s="65">
        <v>45139</v>
      </c>
      <c r="H835" s="9" t="s">
        <v>97</v>
      </c>
      <c r="I835" s="5" t="s">
        <v>42</v>
      </c>
      <c r="J835" s="4" t="s">
        <v>43</v>
      </c>
      <c r="K835" s="5" t="s">
        <v>991</v>
      </c>
      <c r="L835" s="5" t="s">
        <v>993</v>
      </c>
      <c r="M835" s="5">
        <v>6</v>
      </c>
      <c r="N835" s="16" t="s">
        <v>3793</v>
      </c>
      <c r="O835" s="16" t="s">
        <v>3794</v>
      </c>
      <c r="P835" s="15">
        <v>6</v>
      </c>
      <c r="Q835" s="15">
        <v>6</v>
      </c>
      <c r="R835" s="22">
        <v>1</v>
      </c>
      <c r="S835" s="22">
        <v>1</v>
      </c>
      <c r="T835" s="16"/>
      <c r="U835" s="16" t="s">
        <v>3795</v>
      </c>
      <c r="V835" s="16" t="s">
        <v>50</v>
      </c>
      <c r="W835" s="361"/>
      <c r="X835" s="361"/>
      <c r="AA835" s="308" t="b">
        <f t="shared" ref="AA835:AA867" si="13">IF(H835="2023年01月","2023年01月31日",IF(H835="2023年02月","2023年02月28日",IF(H835="2023年3月","2023年3月31日",IF(H835="2023年4月","2023年4月30日",IF(H835="2023年5月","2023年5月31日",IF(H835="2023年6月","2023年6月30日",IF(H835="2023年7月","2023年7月31日",IF(H835="2023年8月","2023年8月31日",IF(H835="2023年9月","2023年9月30日",IF(H835="2023年10月","2023年10月31日",IF(H835="2023年11月","2023年11月30日",IF(H835="2023年12月","2023年12月31日"))))))))))))</f>
        <v>0</v>
      </c>
    </row>
    <row r="836" s="357" customFormat="1" hidden="1" customHeight="1" spans="1:27">
      <c r="A836" s="4">
        <v>834</v>
      </c>
      <c r="B836" s="5" t="s">
        <v>34</v>
      </c>
      <c r="C836" s="5" t="s">
        <v>82</v>
      </c>
      <c r="D836" s="5" t="s">
        <v>1447</v>
      </c>
      <c r="E836" s="5" t="s">
        <v>337</v>
      </c>
      <c r="F836" s="7" t="s">
        <v>2958</v>
      </c>
      <c r="G836" s="65">
        <v>45170</v>
      </c>
      <c r="H836" s="10" t="s">
        <v>54</v>
      </c>
      <c r="I836" s="5" t="s">
        <v>42</v>
      </c>
      <c r="J836" s="4" t="s">
        <v>43</v>
      </c>
      <c r="K836" s="5" t="s">
        <v>991</v>
      </c>
      <c r="L836" s="5" t="s">
        <v>993</v>
      </c>
      <c r="M836" s="5">
        <v>6</v>
      </c>
      <c r="N836" s="16" t="s">
        <v>3793</v>
      </c>
      <c r="O836" s="16" t="s">
        <v>3794</v>
      </c>
      <c r="P836" s="15">
        <v>6</v>
      </c>
      <c r="Q836" s="15">
        <v>6</v>
      </c>
      <c r="R836" s="22">
        <v>1</v>
      </c>
      <c r="S836" s="22">
        <v>1</v>
      </c>
      <c r="T836" s="16"/>
      <c r="U836" s="16" t="s">
        <v>3795</v>
      </c>
      <c r="V836" s="16" t="s">
        <v>50</v>
      </c>
      <c r="W836" s="361"/>
      <c r="X836" s="361"/>
      <c r="AA836" s="308" t="b">
        <f t="shared" si="13"/>
        <v>0</v>
      </c>
    </row>
    <row r="837" s="357" customFormat="1" hidden="1" customHeight="1" spans="1:27">
      <c r="A837" s="4">
        <v>835</v>
      </c>
      <c r="B837" s="5" t="s">
        <v>34</v>
      </c>
      <c r="C837" s="5" t="s">
        <v>82</v>
      </c>
      <c r="D837" s="5" t="s">
        <v>1447</v>
      </c>
      <c r="E837" s="5" t="s">
        <v>337</v>
      </c>
      <c r="F837" s="7" t="s">
        <v>2958</v>
      </c>
      <c r="G837" s="65">
        <v>45261</v>
      </c>
      <c r="H837" s="10" t="s">
        <v>1741</v>
      </c>
      <c r="I837" s="5" t="s">
        <v>42</v>
      </c>
      <c r="J837" s="4" t="s">
        <v>43</v>
      </c>
      <c r="K837" s="5" t="s">
        <v>991</v>
      </c>
      <c r="L837" s="5" t="s">
        <v>993</v>
      </c>
      <c r="M837" s="5">
        <v>6</v>
      </c>
      <c r="N837" s="16" t="s">
        <v>3793</v>
      </c>
      <c r="O837" s="16" t="s">
        <v>3794</v>
      </c>
      <c r="P837" s="15">
        <v>6</v>
      </c>
      <c r="Q837" s="15">
        <v>6</v>
      </c>
      <c r="R837" s="22">
        <v>1</v>
      </c>
      <c r="S837" s="22">
        <v>1</v>
      </c>
      <c r="T837" s="16"/>
      <c r="U837" s="16" t="s">
        <v>3795</v>
      </c>
      <c r="V837" s="16" t="s">
        <v>50</v>
      </c>
      <c r="W837" s="361"/>
      <c r="X837" s="361"/>
      <c r="AA837" s="308" t="b">
        <f t="shared" si="13"/>
        <v>0</v>
      </c>
    </row>
    <row r="838" s="357" customFormat="1" hidden="1" customHeight="1" spans="1:27">
      <c r="A838" s="4">
        <v>836</v>
      </c>
      <c r="B838" s="4" t="s">
        <v>34</v>
      </c>
      <c r="C838" s="5" t="s">
        <v>228</v>
      </c>
      <c r="D838" s="6" t="s">
        <v>1908</v>
      </c>
      <c r="E838" s="6" t="s">
        <v>337</v>
      </c>
      <c r="F838" s="7" t="s">
        <v>2958</v>
      </c>
      <c r="G838" s="78">
        <v>45078</v>
      </c>
      <c r="H838" s="10" t="s">
        <v>93</v>
      </c>
      <c r="I838" s="4" t="s">
        <v>42</v>
      </c>
      <c r="J838" s="4" t="s">
        <v>43</v>
      </c>
      <c r="K838" s="4" t="s">
        <v>1729</v>
      </c>
      <c r="L838" s="5" t="s">
        <v>1731</v>
      </c>
      <c r="M838" s="5">
        <v>3</v>
      </c>
      <c r="N838" s="16" t="s">
        <v>3796</v>
      </c>
      <c r="O838" s="16" t="s">
        <v>3797</v>
      </c>
      <c r="P838" s="15">
        <v>3</v>
      </c>
      <c r="Q838" s="15">
        <v>3</v>
      </c>
      <c r="R838" s="22">
        <v>1</v>
      </c>
      <c r="S838" s="22">
        <v>1</v>
      </c>
      <c r="T838" s="16"/>
      <c r="U838" s="16" t="s">
        <v>3798</v>
      </c>
      <c r="V838" s="16" t="s">
        <v>50</v>
      </c>
      <c r="W838" s="361"/>
      <c r="X838" s="361"/>
      <c r="AA838" s="308" t="b">
        <f t="shared" si="13"/>
        <v>0</v>
      </c>
    </row>
    <row r="839" s="357" customFormat="1" hidden="1" customHeight="1" spans="1:27">
      <c r="A839" s="4">
        <v>837</v>
      </c>
      <c r="B839" s="4" t="s">
        <v>34</v>
      </c>
      <c r="C839" s="5" t="s">
        <v>228</v>
      </c>
      <c r="D839" s="6" t="s">
        <v>1908</v>
      </c>
      <c r="E839" s="6" t="s">
        <v>337</v>
      </c>
      <c r="F839" s="7" t="s">
        <v>2958</v>
      </c>
      <c r="G839" s="78">
        <v>45261</v>
      </c>
      <c r="H839" s="10" t="s">
        <v>1741</v>
      </c>
      <c r="I839" s="4" t="s">
        <v>42</v>
      </c>
      <c r="J839" s="4" t="s">
        <v>43</v>
      </c>
      <c r="K839" s="4" t="s">
        <v>1729</v>
      </c>
      <c r="L839" s="5" t="s">
        <v>1731</v>
      </c>
      <c r="M839" s="5">
        <v>3</v>
      </c>
      <c r="N839" s="16" t="s">
        <v>3799</v>
      </c>
      <c r="O839" s="16" t="s">
        <v>3800</v>
      </c>
      <c r="P839" s="15">
        <v>3</v>
      </c>
      <c r="Q839" s="15">
        <v>3</v>
      </c>
      <c r="R839" s="22">
        <v>1</v>
      </c>
      <c r="S839" s="22">
        <v>1</v>
      </c>
      <c r="T839" s="16"/>
      <c r="U839" s="16" t="s">
        <v>3801</v>
      </c>
      <c r="V839" s="16" t="s">
        <v>50</v>
      </c>
      <c r="W839" s="361"/>
      <c r="X839" s="361"/>
      <c r="AA839" s="308" t="b">
        <f t="shared" si="13"/>
        <v>0</v>
      </c>
    </row>
    <row r="840" s="357" customFormat="1" hidden="1" customHeight="1" spans="1:27">
      <c r="A840" s="4">
        <v>838</v>
      </c>
      <c r="B840" s="4" t="s">
        <v>34</v>
      </c>
      <c r="C840" s="5" t="s">
        <v>228</v>
      </c>
      <c r="D840" s="6" t="s">
        <v>2101</v>
      </c>
      <c r="E840" s="6" t="s">
        <v>108</v>
      </c>
      <c r="F840" s="7" t="s">
        <v>2958</v>
      </c>
      <c r="G840" s="78">
        <v>45078</v>
      </c>
      <c r="H840" s="10" t="s">
        <v>93</v>
      </c>
      <c r="I840" s="4" t="s">
        <v>42</v>
      </c>
      <c r="J840" s="4" t="s">
        <v>43</v>
      </c>
      <c r="K840" s="4" t="s">
        <v>1729</v>
      </c>
      <c r="L840" s="5" t="s">
        <v>1731</v>
      </c>
      <c r="M840" s="5">
        <v>3</v>
      </c>
      <c r="N840" s="16" t="s">
        <v>3802</v>
      </c>
      <c r="O840" s="16" t="s">
        <v>3803</v>
      </c>
      <c r="P840" s="15">
        <v>3</v>
      </c>
      <c r="Q840" s="15">
        <v>3</v>
      </c>
      <c r="R840" s="22">
        <v>1</v>
      </c>
      <c r="S840" s="22">
        <v>1</v>
      </c>
      <c r="T840" s="16"/>
      <c r="U840" s="16" t="s">
        <v>3804</v>
      </c>
      <c r="V840" s="16" t="s">
        <v>50</v>
      </c>
      <c r="W840" s="361"/>
      <c r="X840" s="361"/>
      <c r="AA840" s="308" t="b">
        <f t="shared" si="13"/>
        <v>0</v>
      </c>
    </row>
    <row r="841" s="357" customFormat="1" hidden="1" customHeight="1" spans="1:27">
      <c r="A841" s="4">
        <v>839</v>
      </c>
      <c r="B841" s="4" t="s">
        <v>34</v>
      </c>
      <c r="C841" s="5" t="s">
        <v>228</v>
      </c>
      <c r="D841" s="6" t="s">
        <v>2101</v>
      </c>
      <c r="E841" s="6" t="s">
        <v>108</v>
      </c>
      <c r="F841" s="7" t="s">
        <v>2958</v>
      </c>
      <c r="G841" s="78">
        <v>45261</v>
      </c>
      <c r="H841" s="10" t="s">
        <v>1741</v>
      </c>
      <c r="I841" s="4" t="s">
        <v>42</v>
      </c>
      <c r="J841" s="4" t="s">
        <v>43</v>
      </c>
      <c r="K841" s="4" t="s">
        <v>1729</v>
      </c>
      <c r="L841" s="5" t="s">
        <v>1731</v>
      </c>
      <c r="M841" s="5">
        <v>3</v>
      </c>
      <c r="N841" s="16" t="s">
        <v>3805</v>
      </c>
      <c r="O841" s="16" t="s">
        <v>3806</v>
      </c>
      <c r="P841" s="15">
        <v>3</v>
      </c>
      <c r="Q841" s="15">
        <v>3</v>
      </c>
      <c r="R841" s="22">
        <v>1</v>
      </c>
      <c r="S841" s="22">
        <v>1</v>
      </c>
      <c r="T841" s="16"/>
      <c r="U841" s="16" t="s">
        <v>3807</v>
      </c>
      <c r="V841" s="16" t="s">
        <v>50</v>
      </c>
      <c r="W841" s="361"/>
      <c r="X841" s="361"/>
      <c r="AA841" s="308" t="b">
        <f t="shared" si="13"/>
        <v>0</v>
      </c>
    </row>
    <row r="842" s="357" customFormat="1" hidden="1" customHeight="1" spans="1:27">
      <c r="A842" s="4">
        <v>840</v>
      </c>
      <c r="B842" s="4" t="s">
        <v>34</v>
      </c>
      <c r="C842" s="5" t="s">
        <v>228</v>
      </c>
      <c r="D842" s="6" t="s">
        <v>1914</v>
      </c>
      <c r="E842" s="6" t="s">
        <v>108</v>
      </c>
      <c r="F842" s="7" t="s">
        <v>2958</v>
      </c>
      <c r="G842" s="78">
        <v>45078</v>
      </c>
      <c r="H842" s="10" t="s">
        <v>93</v>
      </c>
      <c r="I842" s="4" t="s">
        <v>42</v>
      </c>
      <c r="J842" s="4" t="s">
        <v>43</v>
      </c>
      <c r="K842" s="4" t="s">
        <v>1729</v>
      </c>
      <c r="L842" s="5" t="s">
        <v>1731</v>
      </c>
      <c r="M842" s="5">
        <v>6</v>
      </c>
      <c r="N842" s="16" t="s">
        <v>3808</v>
      </c>
      <c r="O842" s="16" t="s">
        <v>3809</v>
      </c>
      <c r="P842" s="15">
        <v>6</v>
      </c>
      <c r="Q842" s="15">
        <v>6</v>
      </c>
      <c r="R842" s="22">
        <v>1</v>
      </c>
      <c r="S842" s="22">
        <v>1</v>
      </c>
      <c r="T842" s="16"/>
      <c r="U842" s="16" t="s">
        <v>3810</v>
      </c>
      <c r="V842" s="16" t="s">
        <v>50</v>
      </c>
      <c r="W842" s="361"/>
      <c r="X842" s="361"/>
      <c r="AA842" s="308" t="b">
        <f t="shared" si="13"/>
        <v>0</v>
      </c>
    </row>
    <row r="843" s="357" customFormat="1" hidden="1" customHeight="1" spans="1:27">
      <c r="A843" s="4">
        <v>841</v>
      </c>
      <c r="B843" s="4" t="s">
        <v>34</v>
      </c>
      <c r="C843" s="5" t="s">
        <v>228</v>
      </c>
      <c r="D843" s="6" t="s">
        <v>1914</v>
      </c>
      <c r="E843" s="6" t="s">
        <v>108</v>
      </c>
      <c r="F843" s="7" t="s">
        <v>2958</v>
      </c>
      <c r="G843" s="78">
        <v>45261</v>
      </c>
      <c r="H843" s="10" t="s">
        <v>1741</v>
      </c>
      <c r="I843" s="4" t="s">
        <v>42</v>
      </c>
      <c r="J843" s="4" t="s">
        <v>43</v>
      </c>
      <c r="K843" s="4" t="s">
        <v>1729</v>
      </c>
      <c r="L843" s="5" t="s">
        <v>1731</v>
      </c>
      <c r="M843" s="5">
        <v>6</v>
      </c>
      <c r="N843" s="16" t="s">
        <v>3811</v>
      </c>
      <c r="O843" s="16" t="s">
        <v>3812</v>
      </c>
      <c r="P843" s="15">
        <v>6</v>
      </c>
      <c r="Q843" s="15">
        <v>6</v>
      </c>
      <c r="R843" s="22">
        <v>1</v>
      </c>
      <c r="S843" s="22">
        <v>1</v>
      </c>
      <c r="T843" s="16"/>
      <c r="U843" s="16" t="s">
        <v>3813</v>
      </c>
      <c r="V843" s="16" t="s">
        <v>50</v>
      </c>
      <c r="W843" s="361"/>
      <c r="X843" s="361"/>
      <c r="AA843" s="308" t="b">
        <f t="shared" si="13"/>
        <v>0</v>
      </c>
    </row>
    <row r="844" s="357" customFormat="1" hidden="1" customHeight="1" spans="1:27">
      <c r="A844" s="4">
        <v>842</v>
      </c>
      <c r="B844" s="4" t="s">
        <v>34</v>
      </c>
      <c r="C844" s="5" t="s">
        <v>228</v>
      </c>
      <c r="D844" s="6" t="s">
        <v>2010</v>
      </c>
      <c r="E844" s="6" t="s">
        <v>108</v>
      </c>
      <c r="F844" s="7" t="s">
        <v>2958</v>
      </c>
      <c r="G844" s="78">
        <v>45078</v>
      </c>
      <c r="H844" s="10" t="s">
        <v>93</v>
      </c>
      <c r="I844" s="4" t="s">
        <v>42</v>
      </c>
      <c r="J844" s="4" t="s">
        <v>43</v>
      </c>
      <c r="K844" s="4" t="s">
        <v>1729</v>
      </c>
      <c r="L844" s="5" t="s">
        <v>1731</v>
      </c>
      <c r="M844" s="5">
        <v>3</v>
      </c>
      <c r="N844" s="16" t="s">
        <v>3814</v>
      </c>
      <c r="O844" s="16" t="s">
        <v>3815</v>
      </c>
      <c r="P844" s="15">
        <v>3</v>
      </c>
      <c r="Q844" s="15">
        <v>3</v>
      </c>
      <c r="R844" s="22">
        <v>1</v>
      </c>
      <c r="S844" s="22">
        <v>1</v>
      </c>
      <c r="T844" s="16"/>
      <c r="U844" s="16" t="s">
        <v>3816</v>
      </c>
      <c r="V844" s="16" t="s">
        <v>50</v>
      </c>
      <c r="W844" s="361"/>
      <c r="X844" s="361"/>
      <c r="AA844" s="308" t="b">
        <f t="shared" si="13"/>
        <v>0</v>
      </c>
    </row>
    <row r="845" s="357" customFormat="1" hidden="1" customHeight="1" spans="1:27">
      <c r="A845" s="4">
        <v>843</v>
      </c>
      <c r="B845" s="4" t="s">
        <v>34</v>
      </c>
      <c r="C845" s="5" t="s">
        <v>228</v>
      </c>
      <c r="D845" s="6" t="s">
        <v>2010</v>
      </c>
      <c r="E845" s="6" t="s">
        <v>108</v>
      </c>
      <c r="F845" s="7" t="s">
        <v>2958</v>
      </c>
      <c r="G845" s="78">
        <v>45261</v>
      </c>
      <c r="H845" s="10" t="s">
        <v>1741</v>
      </c>
      <c r="I845" s="4" t="s">
        <v>42</v>
      </c>
      <c r="J845" s="4" t="s">
        <v>43</v>
      </c>
      <c r="K845" s="4" t="s">
        <v>1729</v>
      </c>
      <c r="L845" s="5" t="s">
        <v>1731</v>
      </c>
      <c r="M845" s="5">
        <v>3</v>
      </c>
      <c r="N845" s="16" t="s">
        <v>3817</v>
      </c>
      <c r="O845" s="16" t="s">
        <v>3818</v>
      </c>
      <c r="P845" s="15">
        <v>3</v>
      </c>
      <c r="Q845" s="15">
        <v>3</v>
      </c>
      <c r="R845" s="22">
        <v>1</v>
      </c>
      <c r="S845" s="22">
        <v>1</v>
      </c>
      <c r="T845" s="16"/>
      <c r="U845" s="16" t="s">
        <v>3819</v>
      </c>
      <c r="V845" s="16" t="s">
        <v>50</v>
      </c>
      <c r="W845" s="361"/>
      <c r="X845" s="361"/>
      <c r="AA845" s="308" t="b">
        <f t="shared" si="13"/>
        <v>0</v>
      </c>
    </row>
    <row r="846" s="357" customFormat="1" hidden="1" customHeight="1" spans="1:27">
      <c r="A846" s="4">
        <v>844</v>
      </c>
      <c r="B846" s="4" t="s">
        <v>34</v>
      </c>
      <c r="C846" s="5" t="s">
        <v>228</v>
      </c>
      <c r="D846" s="6" t="s">
        <v>2025</v>
      </c>
      <c r="E846" s="6" t="s">
        <v>108</v>
      </c>
      <c r="F846" s="7" t="s">
        <v>2958</v>
      </c>
      <c r="G846" s="78">
        <v>45078</v>
      </c>
      <c r="H846" s="10" t="s">
        <v>93</v>
      </c>
      <c r="I846" s="4" t="s">
        <v>42</v>
      </c>
      <c r="J846" s="4" t="s">
        <v>43</v>
      </c>
      <c r="K846" s="4" t="s">
        <v>1729</v>
      </c>
      <c r="L846" s="5" t="s">
        <v>1731</v>
      </c>
      <c r="M846" s="5">
        <v>3</v>
      </c>
      <c r="N846" s="16" t="s">
        <v>3796</v>
      </c>
      <c r="O846" s="16" t="s">
        <v>3820</v>
      </c>
      <c r="P846" s="15">
        <v>3</v>
      </c>
      <c r="Q846" s="15">
        <v>3</v>
      </c>
      <c r="R846" s="22">
        <v>1</v>
      </c>
      <c r="S846" s="22">
        <v>1</v>
      </c>
      <c r="T846" s="16"/>
      <c r="U846" s="16" t="s">
        <v>3821</v>
      </c>
      <c r="V846" s="16" t="s">
        <v>50</v>
      </c>
      <c r="W846" s="361"/>
      <c r="X846" s="361"/>
      <c r="AA846" s="308" t="b">
        <f t="shared" si="13"/>
        <v>0</v>
      </c>
    </row>
    <row r="847" s="357" customFormat="1" hidden="1" customHeight="1" spans="1:27">
      <c r="A847" s="4">
        <v>845</v>
      </c>
      <c r="B847" s="4" t="s">
        <v>34</v>
      </c>
      <c r="C847" s="5" t="s">
        <v>228</v>
      </c>
      <c r="D847" s="6" t="s">
        <v>2025</v>
      </c>
      <c r="E847" s="6" t="s">
        <v>108</v>
      </c>
      <c r="F847" s="7" t="s">
        <v>2958</v>
      </c>
      <c r="G847" s="78">
        <v>45261</v>
      </c>
      <c r="H847" s="10" t="s">
        <v>1741</v>
      </c>
      <c r="I847" s="4" t="s">
        <v>42</v>
      </c>
      <c r="J847" s="4" t="s">
        <v>43</v>
      </c>
      <c r="K847" s="4" t="s">
        <v>1729</v>
      </c>
      <c r="L847" s="5" t="s">
        <v>1731</v>
      </c>
      <c r="M847" s="5">
        <v>3</v>
      </c>
      <c r="N847" s="16" t="s">
        <v>3799</v>
      </c>
      <c r="O847" s="16" t="s">
        <v>3822</v>
      </c>
      <c r="P847" s="15">
        <v>3</v>
      </c>
      <c r="Q847" s="15">
        <v>3</v>
      </c>
      <c r="R847" s="22">
        <v>1</v>
      </c>
      <c r="S847" s="22">
        <v>1</v>
      </c>
      <c r="T847" s="16"/>
      <c r="U847" s="16" t="s">
        <v>3823</v>
      </c>
      <c r="V847" s="16" t="s">
        <v>50</v>
      </c>
      <c r="W847" s="361"/>
      <c r="X847" s="361"/>
      <c r="AA847" s="308" t="b">
        <f t="shared" si="13"/>
        <v>0</v>
      </c>
    </row>
    <row r="848" s="357" customFormat="1" hidden="1" customHeight="1" spans="1:27">
      <c r="A848" s="4">
        <v>846</v>
      </c>
      <c r="B848" s="4" t="s">
        <v>34</v>
      </c>
      <c r="C848" s="5" t="s">
        <v>228</v>
      </c>
      <c r="D848" s="6" t="s">
        <v>2094</v>
      </c>
      <c r="E848" s="6" t="s">
        <v>108</v>
      </c>
      <c r="F848" s="7" t="s">
        <v>2958</v>
      </c>
      <c r="G848" s="78">
        <v>45078</v>
      </c>
      <c r="H848" s="10" t="s">
        <v>93</v>
      </c>
      <c r="I848" s="4" t="s">
        <v>42</v>
      </c>
      <c r="J848" s="4" t="s">
        <v>43</v>
      </c>
      <c r="K848" s="4" t="s">
        <v>1729</v>
      </c>
      <c r="L848" s="5" t="s">
        <v>1731</v>
      </c>
      <c r="M848" s="5">
        <v>3</v>
      </c>
      <c r="N848" s="16" t="s">
        <v>3824</v>
      </c>
      <c r="O848" s="16" t="s">
        <v>3825</v>
      </c>
      <c r="P848" s="15">
        <v>3</v>
      </c>
      <c r="Q848" s="15">
        <v>3</v>
      </c>
      <c r="R848" s="22">
        <v>1</v>
      </c>
      <c r="S848" s="22">
        <v>1</v>
      </c>
      <c r="T848" s="16"/>
      <c r="U848" s="16" t="s">
        <v>3826</v>
      </c>
      <c r="V848" s="16" t="s">
        <v>50</v>
      </c>
      <c r="W848" s="361"/>
      <c r="X848" s="361"/>
      <c r="AA848" s="308" t="b">
        <f t="shared" si="13"/>
        <v>0</v>
      </c>
    </row>
    <row r="849" s="357" customFormat="1" hidden="1" customHeight="1" spans="1:27">
      <c r="A849" s="4">
        <v>847</v>
      </c>
      <c r="B849" s="4" t="s">
        <v>34</v>
      </c>
      <c r="C849" s="5" t="s">
        <v>228</v>
      </c>
      <c r="D849" s="6" t="s">
        <v>2094</v>
      </c>
      <c r="E849" s="6" t="s">
        <v>108</v>
      </c>
      <c r="F849" s="7" t="s">
        <v>2958</v>
      </c>
      <c r="G849" s="78">
        <v>45261</v>
      </c>
      <c r="H849" s="10" t="s">
        <v>1741</v>
      </c>
      <c r="I849" s="4" t="s">
        <v>42</v>
      </c>
      <c r="J849" s="4" t="s">
        <v>43</v>
      </c>
      <c r="K849" s="4" t="s">
        <v>1729</v>
      </c>
      <c r="L849" s="5" t="s">
        <v>1731</v>
      </c>
      <c r="M849" s="5">
        <v>3</v>
      </c>
      <c r="N849" s="16" t="s">
        <v>3827</v>
      </c>
      <c r="O849" s="16" t="s">
        <v>3828</v>
      </c>
      <c r="P849" s="15">
        <v>3</v>
      </c>
      <c r="Q849" s="15">
        <v>3</v>
      </c>
      <c r="R849" s="22">
        <v>1</v>
      </c>
      <c r="S849" s="22">
        <v>1</v>
      </c>
      <c r="T849" s="16"/>
      <c r="U849" s="16" t="s">
        <v>3829</v>
      </c>
      <c r="V849" s="16" t="s">
        <v>50</v>
      </c>
      <c r="W849" s="361"/>
      <c r="X849" s="361"/>
      <c r="AA849" s="308" t="b">
        <f t="shared" si="13"/>
        <v>0</v>
      </c>
    </row>
    <row r="850" s="357" customFormat="1" hidden="1" customHeight="1" spans="1:27">
      <c r="A850" s="4">
        <v>848</v>
      </c>
      <c r="B850" s="4" t="s">
        <v>34</v>
      </c>
      <c r="C850" s="5" t="s">
        <v>228</v>
      </c>
      <c r="D850" s="6" t="s">
        <v>1758</v>
      </c>
      <c r="E850" s="6" t="s">
        <v>108</v>
      </c>
      <c r="F850" s="7" t="s">
        <v>2958</v>
      </c>
      <c r="G850" s="78">
        <v>45078</v>
      </c>
      <c r="H850" s="10" t="s">
        <v>93</v>
      </c>
      <c r="I850" s="4" t="s">
        <v>42</v>
      </c>
      <c r="J850" s="4" t="s">
        <v>43</v>
      </c>
      <c r="K850" s="4" t="s">
        <v>1729</v>
      </c>
      <c r="L850" s="5" t="s">
        <v>1731</v>
      </c>
      <c r="M850" s="5">
        <v>6</v>
      </c>
      <c r="N850" s="16" t="s">
        <v>3830</v>
      </c>
      <c r="O850" s="16" t="s">
        <v>3831</v>
      </c>
      <c r="P850" s="15">
        <v>6</v>
      </c>
      <c r="Q850" s="15">
        <v>6</v>
      </c>
      <c r="R850" s="22">
        <v>1</v>
      </c>
      <c r="S850" s="22">
        <v>1</v>
      </c>
      <c r="T850" s="16"/>
      <c r="U850" s="16" t="s">
        <v>3832</v>
      </c>
      <c r="V850" s="16" t="s">
        <v>50</v>
      </c>
      <c r="W850" s="361"/>
      <c r="X850" s="361"/>
      <c r="AA850" s="308" t="b">
        <f t="shared" si="13"/>
        <v>0</v>
      </c>
    </row>
    <row r="851" s="357" customFormat="1" hidden="1" customHeight="1" spans="1:27">
      <c r="A851" s="4">
        <v>849</v>
      </c>
      <c r="B851" s="4" t="s">
        <v>34</v>
      </c>
      <c r="C851" s="5" t="s">
        <v>228</v>
      </c>
      <c r="D851" s="6" t="s">
        <v>1758</v>
      </c>
      <c r="E851" s="6" t="s">
        <v>108</v>
      </c>
      <c r="F851" s="7" t="s">
        <v>2958</v>
      </c>
      <c r="G851" s="78">
        <v>45261</v>
      </c>
      <c r="H851" s="10" t="s">
        <v>1741</v>
      </c>
      <c r="I851" s="4" t="s">
        <v>42</v>
      </c>
      <c r="J851" s="4" t="s">
        <v>43</v>
      </c>
      <c r="K851" s="4" t="s">
        <v>1729</v>
      </c>
      <c r="L851" s="5" t="s">
        <v>1731</v>
      </c>
      <c r="M851" s="5">
        <v>6</v>
      </c>
      <c r="N851" s="16" t="s">
        <v>3833</v>
      </c>
      <c r="O851" s="16" t="s">
        <v>3834</v>
      </c>
      <c r="P851" s="15">
        <v>6</v>
      </c>
      <c r="Q851" s="15">
        <v>6</v>
      </c>
      <c r="R851" s="22">
        <v>1</v>
      </c>
      <c r="S851" s="22">
        <v>1</v>
      </c>
      <c r="T851" s="16"/>
      <c r="U851" s="16" t="s">
        <v>3835</v>
      </c>
      <c r="V851" s="16" t="s">
        <v>50</v>
      </c>
      <c r="W851" s="361"/>
      <c r="X851" s="361"/>
      <c r="AA851" s="308" t="b">
        <f t="shared" si="13"/>
        <v>0</v>
      </c>
    </row>
    <row r="852" s="357" customFormat="1" hidden="1" customHeight="1" spans="1:27">
      <c r="A852" s="4">
        <v>850</v>
      </c>
      <c r="B852" s="4" t="s">
        <v>34</v>
      </c>
      <c r="C852" s="5" t="s">
        <v>228</v>
      </c>
      <c r="D852" s="6" t="s">
        <v>1859</v>
      </c>
      <c r="E852" s="6" t="s">
        <v>108</v>
      </c>
      <c r="F852" s="7" t="s">
        <v>2958</v>
      </c>
      <c r="G852" s="78">
        <v>45078</v>
      </c>
      <c r="H852" s="10" t="s">
        <v>93</v>
      </c>
      <c r="I852" s="4" t="s">
        <v>42</v>
      </c>
      <c r="J852" s="4" t="s">
        <v>43</v>
      </c>
      <c r="K852" s="4" t="s">
        <v>1729</v>
      </c>
      <c r="L852" s="5" t="s">
        <v>1731</v>
      </c>
      <c r="M852" s="5">
        <v>3</v>
      </c>
      <c r="N852" s="16" t="s">
        <v>3836</v>
      </c>
      <c r="O852" s="16" t="s">
        <v>3837</v>
      </c>
      <c r="P852" s="15">
        <v>3</v>
      </c>
      <c r="Q852" s="15">
        <v>3</v>
      </c>
      <c r="R852" s="22">
        <v>1</v>
      </c>
      <c r="S852" s="22">
        <v>1</v>
      </c>
      <c r="T852" s="16"/>
      <c r="U852" s="16" t="s">
        <v>3838</v>
      </c>
      <c r="V852" s="16" t="s">
        <v>50</v>
      </c>
      <c r="W852" s="361"/>
      <c r="X852" s="361"/>
      <c r="AA852" s="308" t="b">
        <f t="shared" si="13"/>
        <v>0</v>
      </c>
    </row>
    <row r="853" s="357" customFormat="1" hidden="1" customHeight="1" spans="1:27">
      <c r="A853" s="4">
        <v>851</v>
      </c>
      <c r="B853" s="4" t="s">
        <v>34</v>
      </c>
      <c r="C853" s="5" t="s">
        <v>228</v>
      </c>
      <c r="D853" s="6" t="s">
        <v>1859</v>
      </c>
      <c r="E853" s="6" t="s">
        <v>108</v>
      </c>
      <c r="F853" s="7" t="s">
        <v>2958</v>
      </c>
      <c r="G853" s="78">
        <v>45261</v>
      </c>
      <c r="H853" s="10" t="s">
        <v>1741</v>
      </c>
      <c r="I853" s="4" t="s">
        <v>42</v>
      </c>
      <c r="J853" s="4" t="s">
        <v>43</v>
      </c>
      <c r="K853" s="4" t="s">
        <v>1729</v>
      </c>
      <c r="L853" s="5" t="s">
        <v>1731</v>
      </c>
      <c r="M853" s="5">
        <v>3</v>
      </c>
      <c r="N853" s="16" t="s">
        <v>3839</v>
      </c>
      <c r="O853" s="16" t="s">
        <v>3840</v>
      </c>
      <c r="P853" s="15">
        <v>3</v>
      </c>
      <c r="Q853" s="15">
        <v>3</v>
      </c>
      <c r="R853" s="22">
        <v>1</v>
      </c>
      <c r="S853" s="22">
        <v>1</v>
      </c>
      <c r="T853" s="16"/>
      <c r="U853" s="16" t="s">
        <v>3841</v>
      </c>
      <c r="V853" s="16" t="s">
        <v>50</v>
      </c>
      <c r="W853" s="361"/>
      <c r="X853" s="361"/>
      <c r="AA853" s="308" t="b">
        <f t="shared" si="13"/>
        <v>0</v>
      </c>
    </row>
    <row r="854" s="357" customFormat="1" hidden="1" customHeight="1" spans="1:27">
      <c r="A854" s="4">
        <v>852</v>
      </c>
      <c r="B854" s="4" t="s">
        <v>34</v>
      </c>
      <c r="C854" s="5" t="s">
        <v>228</v>
      </c>
      <c r="D854" s="6" t="s">
        <v>1882</v>
      </c>
      <c r="E854" s="6" t="s">
        <v>108</v>
      </c>
      <c r="F854" s="7" t="s">
        <v>2958</v>
      </c>
      <c r="G854" s="78">
        <v>45078</v>
      </c>
      <c r="H854" s="10" t="s">
        <v>93</v>
      </c>
      <c r="I854" s="4" t="s">
        <v>42</v>
      </c>
      <c r="J854" s="4" t="s">
        <v>43</v>
      </c>
      <c r="K854" s="4" t="s">
        <v>1729</v>
      </c>
      <c r="L854" s="5" t="s">
        <v>1731</v>
      </c>
      <c r="M854" s="5">
        <v>3</v>
      </c>
      <c r="N854" s="16" t="s">
        <v>3842</v>
      </c>
      <c r="O854" s="16" t="s">
        <v>3843</v>
      </c>
      <c r="P854" s="15">
        <v>3</v>
      </c>
      <c r="Q854" s="15">
        <v>3</v>
      </c>
      <c r="R854" s="22">
        <v>1</v>
      </c>
      <c r="S854" s="22">
        <v>1</v>
      </c>
      <c r="T854" s="16"/>
      <c r="U854" s="16" t="s">
        <v>3844</v>
      </c>
      <c r="V854" s="16" t="s">
        <v>50</v>
      </c>
      <c r="W854" s="361"/>
      <c r="X854" s="361"/>
      <c r="AA854" s="308" t="b">
        <f t="shared" si="13"/>
        <v>0</v>
      </c>
    </row>
    <row r="855" s="357" customFormat="1" hidden="1" customHeight="1" spans="1:27">
      <c r="A855" s="4">
        <v>853</v>
      </c>
      <c r="B855" s="4" t="s">
        <v>34</v>
      </c>
      <c r="C855" s="5" t="s">
        <v>228</v>
      </c>
      <c r="D855" s="6" t="s">
        <v>1882</v>
      </c>
      <c r="E855" s="6" t="s">
        <v>108</v>
      </c>
      <c r="F855" s="7" t="s">
        <v>2958</v>
      </c>
      <c r="G855" s="78">
        <v>45261</v>
      </c>
      <c r="H855" s="10" t="s">
        <v>1741</v>
      </c>
      <c r="I855" s="4" t="s">
        <v>42</v>
      </c>
      <c r="J855" s="4" t="s">
        <v>43</v>
      </c>
      <c r="K855" s="4" t="s">
        <v>1729</v>
      </c>
      <c r="L855" s="5" t="s">
        <v>1731</v>
      </c>
      <c r="M855" s="5">
        <v>3</v>
      </c>
      <c r="N855" s="16" t="s">
        <v>3845</v>
      </c>
      <c r="O855" s="16" t="s">
        <v>3846</v>
      </c>
      <c r="P855" s="15">
        <v>3</v>
      </c>
      <c r="Q855" s="15">
        <v>3</v>
      </c>
      <c r="R855" s="22">
        <v>1</v>
      </c>
      <c r="S855" s="22">
        <v>1</v>
      </c>
      <c r="T855" s="16"/>
      <c r="U855" s="16" t="s">
        <v>3847</v>
      </c>
      <c r="V855" s="16" t="s">
        <v>50</v>
      </c>
      <c r="W855" s="361"/>
      <c r="X855" s="361"/>
      <c r="AA855" s="308" t="b">
        <f t="shared" si="13"/>
        <v>0</v>
      </c>
    </row>
    <row r="856" s="357" customFormat="1" hidden="1" customHeight="1" spans="1:27">
      <c r="A856" s="4">
        <v>854</v>
      </c>
      <c r="B856" s="4" t="s">
        <v>34</v>
      </c>
      <c r="C856" s="5" t="s">
        <v>228</v>
      </c>
      <c r="D856" s="6" t="s">
        <v>1811</v>
      </c>
      <c r="E856" s="6" t="s">
        <v>108</v>
      </c>
      <c r="F856" s="7" t="s">
        <v>2958</v>
      </c>
      <c r="G856" s="78">
        <v>45078</v>
      </c>
      <c r="H856" s="10" t="s">
        <v>93</v>
      </c>
      <c r="I856" s="4" t="s">
        <v>42</v>
      </c>
      <c r="J856" s="4" t="s">
        <v>43</v>
      </c>
      <c r="K856" s="4" t="s">
        <v>1729</v>
      </c>
      <c r="L856" s="5" t="s">
        <v>1731</v>
      </c>
      <c r="M856" s="5">
        <v>3</v>
      </c>
      <c r="N856" s="16" t="s">
        <v>3848</v>
      </c>
      <c r="O856" s="16" t="s">
        <v>3849</v>
      </c>
      <c r="P856" s="15">
        <v>3</v>
      </c>
      <c r="Q856" s="15">
        <v>3</v>
      </c>
      <c r="R856" s="22">
        <v>1</v>
      </c>
      <c r="S856" s="22">
        <v>1</v>
      </c>
      <c r="T856" s="16"/>
      <c r="U856" s="16" t="s">
        <v>3850</v>
      </c>
      <c r="V856" s="16" t="s">
        <v>50</v>
      </c>
      <c r="W856" s="361"/>
      <c r="X856" s="361"/>
      <c r="AA856" s="308" t="b">
        <f t="shared" si="13"/>
        <v>0</v>
      </c>
    </row>
    <row r="857" s="357" customFormat="1" hidden="1" customHeight="1" spans="1:27">
      <c r="A857" s="4">
        <v>855</v>
      </c>
      <c r="B857" s="4" t="s">
        <v>34</v>
      </c>
      <c r="C857" s="5" t="s">
        <v>228</v>
      </c>
      <c r="D857" s="6" t="s">
        <v>1811</v>
      </c>
      <c r="E857" s="6" t="s">
        <v>108</v>
      </c>
      <c r="F857" s="7" t="s">
        <v>2958</v>
      </c>
      <c r="G857" s="78">
        <v>45261</v>
      </c>
      <c r="H857" s="10" t="s">
        <v>1741</v>
      </c>
      <c r="I857" s="4" t="s">
        <v>42</v>
      </c>
      <c r="J857" s="4" t="s">
        <v>43</v>
      </c>
      <c r="K857" s="4" t="s">
        <v>1729</v>
      </c>
      <c r="L857" s="5" t="s">
        <v>1731</v>
      </c>
      <c r="M857" s="5">
        <v>3</v>
      </c>
      <c r="N857" s="16" t="s">
        <v>3851</v>
      </c>
      <c r="O857" s="16" t="s">
        <v>3852</v>
      </c>
      <c r="P857" s="15">
        <v>3</v>
      </c>
      <c r="Q857" s="15">
        <v>3</v>
      </c>
      <c r="R857" s="22">
        <v>1</v>
      </c>
      <c r="S857" s="22">
        <v>1</v>
      </c>
      <c r="T857" s="16"/>
      <c r="U857" s="16" t="s">
        <v>3853</v>
      </c>
      <c r="V857" s="16" t="s">
        <v>50</v>
      </c>
      <c r="W857" s="361"/>
      <c r="X857" s="361"/>
      <c r="AA857" s="308" t="b">
        <f t="shared" si="13"/>
        <v>0</v>
      </c>
    </row>
    <row r="858" s="357" customFormat="1" hidden="1" customHeight="1" spans="1:27">
      <c r="A858" s="4">
        <v>856</v>
      </c>
      <c r="B858" s="4" t="s">
        <v>34</v>
      </c>
      <c r="C858" s="5" t="s">
        <v>228</v>
      </c>
      <c r="D858" s="7" t="s">
        <v>1817</v>
      </c>
      <c r="E858" s="6" t="s">
        <v>108</v>
      </c>
      <c r="F858" s="7" t="s">
        <v>2958</v>
      </c>
      <c r="G858" s="78">
        <v>45078</v>
      </c>
      <c r="H858" s="10" t="s">
        <v>93</v>
      </c>
      <c r="I858" s="4" t="s">
        <v>42</v>
      </c>
      <c r="J858" s="4" t="s">
        <v>43</v>
      </c>
      <c r="K858" s="4" t="s">
        <v>1729</v>
      </c>
      <c r="L858" s="5" t="s">
        <v>1731</v>
      </c>
      <c r="M858" s="5">
        <v>3</v>
      </c>
      <c r="N858" s="16" t="s">
        <v>3854</v>
      </c>
      <c r="O858" s="16" t="s">
        <v>1344</v>
      </c>
      <c r="P858" s="15">
        <v>3</v>
      </c>
      <c r="Q858" s="15">
        <v>3</v>
      </c>
      <c r="R858" s="22">
        <v>1</v>
      </c>
      <c r="S858" s="22">
        <v>1</v>
      </c>
      <c r="T858" s="16"/>
      <c r="U858" s="16" t="s">
        <v>3855</v>
      </c>
      <c r="V858" s="16" t="s">
        <v>50</v>
      </c>
      <c r="W858" s="361"/>
      <c r="X858" s="361"/>
      <c r="AA858" s="308" t="b">
        <f t="shared" si="13"/>
        <v>0</v>
      </c>
    </row>
    <row r="859" s="357" customFormat="1" hidden="1" customHeight="1" spans="1:27">
      <c r="A859" s="4">
        <v>857</v>
      </c>
      <c r="B859" s="4" t="s">
        <v>34</v>
      </c>
      <c r="C859" s="5" t="s">
        <v>228</v>
      </c>
      <c r="D859" s="7" t="s">
        <v>1817</v>
      </c>
      <c r="E859" s="6" t="s">
        <v>108</v>
      </c>
      <c r="F859" s="7" t="s">
        <v>2958</v>
      </c>
      <c r="G859" s="78">
        <v>45261</v>
      </c>
      <c r="H859" s="10" t="s">
        <v>1741</v>
      </c>
      <c r="I859" s="4" t="s">
        <v>42</v>
      </c>
      <c r="J859" s="4" t="s">
        <v>43</v>
      </c>
      <c r="K859" s="4" t="s">
        <v>1729</v>
      </c>
      <c r="L859" s="5" t="s">
        <v>1731</v>
      </c>
      <c r="M859" s="5">
        <v>3</v>
      </c>
      <c r="N859" s="16" t="s">
        <v>3856</v>
      </c>
      <c r="O859" s="16" t="s">
        <v>3857</v>
      </c>
      <c r="P859" s="15">
        <v>3</v>
      </c>
      <c r="Q859" s="15">
        <v>3</v>
      </c>
      <c r="R859" s="22">
        <v>1</v>
      </c>
      <c r="S859" s="22">
        <v>1</v>
      </c>
      <c r="T859" s="16"/>
      <c r="U859" s="16" t="s">
        <v>3858</v>
      </c>
      <c r="V859" s="16" t="s">
        <v>50</v>
      </c>
      <c r="W859" s="361"/>
      <c r="X859" s="361"/>
      <c r="AA859" s="308" t="b">
        <f t="shared" si="13"/>
        <v>0</v>
      </c>
    </row>
    <row r="860" s="357" customFormat="1" hidden="1" customHeight="1" spans="1:27">
      <c r="A860" s="4">
        <v>858</v>
      </c>
      <c r="B860" s="4" t="s">
        <v>34</v>
      </c>
      <c r="C860" s="5" t="s">
        <v>228</v>
      </c>
      <c r="D860" s="7" t="s">
        <v>1828</v>
      </c>
      <c r="E860" s="6" t="s">
        <v>108</v>
      </c>
      <c r="F860" s="7" t="s">
        <v>2958</v>
      </c>
      <c r="G860" s="78">
        <v>45078</v>
      </c>
      <c r="H860" s="10" t="s">
        <v>93</v>
      </c>
      <c r="I860" s="4" t="s">
        <v>42</v>
      </c>
      <c r="J860" s="4" t="s">
        <v>43</v>
      </c>
      <c r="K860" s="4" t="s">
        <v>1729</v>
      </c>
      <c r="L860" s="5" t="s">
        <v>1731</v>
      </c>
      <c r="M860" s="5">
        <v>3</v>
      </c>
      <c r="N860" s="16" t="s">
        <v>3859</v>
      </c>
      <c r="O860" s="16" t="s">
        <v>3860</v>
      </c>
      <c r="P860" s="15">
        <v>3</v>
      </c>
      <c r="Q860" s="15">
        <v>3</v>
      </c>
      <c r="R860" s="22">
        <v>1</v>
      </c>
      <c r="S860" s="22">
        <v>1</v>
      </c>
      <c r="T860" s="16"/>
      <c r="U860" s="16" t="s">
        <v>3861</v>
      </c>
      <c r="V860" s="16" t="s">
        <v>50</v>
      </c>
      <c r="W860" s="361"/>
      <c r="X860" s="361"/>
      <c r="AA860" s="308" t="b">
        <f t="shared" si="13"/>
        <v>0</v>
      </c>
    </row>
    <row r="861" s="357" customFormat="1" hidden="1" customHeight="1" spans="1:27">
      <c r="A861" s="4">
        <v>859</v>
      </c>
      <c r="B861" s="4" t="s">
        <v>34</v>
      </c>
      <c r="C861" s="5" t="s">
        <v>228</v>
      </c>
      <c r="D861" s="7" t="s">
        <v>1828</v>
      </c>
      <c r="E861" s="6" t="s">
        <v>108</v>
      </c>
      <c r="F861" s="7" t="s">
        <v>2958</v>
      </c>
      <c r="G861" s="78">
        <v>45261</v>
      </c>
      <c r="H861" s="10" t="s">
        <v>1741</v>
      </c>
      <c r="I861" s="4" t="s">
        <v>42</v>
      </c>
      <c r="J861" s="4" t="s">
        <v>43</v>
      </c>
      <c r="K861" s="4" t="s">
        <v>1729</v>
      </c>
      <c r="L861" s="5" t="s">
        <v>1731</v>
      </c>
      <c r="M861" s="5">
        <v>3</v>
      </c>
      <c r="N861" s="16" t="s">
        <v>3862</v>
      </c>
      <c r="O861" s="16" t="s">
        <v>3863</v>
      </c>
      <c r="P861" s="15">
        <v>3</v>
      </c>
      <c r="Q861" s="15">
        <v>3</v>
      </c>
      <c r="R861" s="22">
        <v>1</v>
      </c>
      <c r="S861" s="22">
        <v>1</v>
      </c>
      <c r="T861" s="16"/>
      <c r="U861" s="16" t="s">
        <v>3864</v>
      </c>
      <c r="V861" s="16" t="s">
        <v>50</v>
      </c>
      <c r="W861" s="361"/>
      <c r="X861" s="361"/>
      <c r="AA861" s="308" t="b">
        <f t="shared" si="13"/>
        <v>0</v>
      </c>
    </row>
    <row r="862" s="357" customFormat="1" hidden="1" customHeight="1" spans="1:27">
      <c r="A862" s="4">
        <v>860</v>
      </c>
      <c r="B862" s="4" t="s">
        <v>34</v>
      </c>
      <c r="C862" s="5" t="s">
        <v>228</v>
      </c>
      <c r="D862" s="7" t="s">
        <v>1847</v>
      </c>
      <c r="E862" s="6" t="s">
        <v>108</v>
      </c>
      <c r="F862" s="7" t="s">
        <v>2958</v>
      </c>
      <c r="G862" s="78">
        <v>45078</v>
      </c>
      <c r="H862" s="10" t="s">
        <v>93</v>
      </c>
      <c r="I862" s="4" t="s">
        <v>42</v>
      </c>
      <c r="J862" s="4" t="s">
        <v>43</v>
      </c>
      <c r="K862" s="4" t="s">
        <v>1729</v>
      </c>
      <c r="L862" s="5" t="s">
        <v>1731</v>
      </c>
      <c r="M862" s="5">
        <v>3</v>
      </c>
      <c r="N862" s="16" t="s">
        <v>3865</v>
      </c>
      <c r="O862" s="16" t="s">
        <v>3866</v>
      </c>
      <c r="P862" s="15">
        <v>3</v>
      </c>
      <c r="Q862" s="15">
        <v>3</v>
      </c>
      <c r="R862" s="22">
        <v>1</v>
      </c>
      <c r="S862" s="22">
        <v>1</v>
      </c>
      <c r="T862" s="16"/>
      <c r="U862" s="16" t="s">
        <v>3867</v>
      </c>
      <c r="V862" s="16" t="s">
        <v>50</v>
      </c>
      <c r="W862" s="361"/>
      <c r="X862" s="361"/>
      <c r="AA862" s="308" t="b">
        <f t="shared" si="13"/>
        <v>0</v>
      </c>
    </row>
    <row r="863" s="357" customFormat="1" hidden="1" customHeight="1" spans="1:27">
      <c r="A863" s="4">
        <v>861</v>
      </c>
      <c r="B863" s="4" t="s">
        <v>34</v>
      </c>
      <c r="C863" s="5" t="s">
        <v>228</v>
      </c>
      <c r="D863" s="7" t="s">
        <v>1847</v>
      </c>
      <c r="E863" s="6" t="s">
        <v>108</v>
      </c>
      <c r="F863" s="7" t="s">
        <v>2958</v>
      </c>
      <c r="G863" s="78">
        <v>45261</v>
      </c>
      <c r="H863" s="10" t="s">
        <v>1741</v>
      </c>
      <c r="I863" s="4" t="s">
        <v>42</v>
      </c>
      <c r="J863" s="4" t="s">
        <v>43</v>
      </c>
      <c r="K863" s="4" t="s">
        <v>1729</v>
      </c>
      <c r="L863" s="5" t="s">
        <v>1731</v>
      </c>
      <c r="M863" s="5">
        <v>3</v>
      </c>
      <c r="N863" s="16" t="s">
        <v>3868</v>
      </c>
      <c r="O863" s="16" t="s">
        <v>3869</v>
      </c>
      <c r="P863" s="15">
        <v>3</v>
      </c>
      <c r="Q863" s="15">
        <v>3</v>
      </c>
      <c r="R863" s="22">
        <v>1</v>
      </c>
      <c r="S863" s="22">
        <v>1</v>
      </c>
      <c r="T863" s="16"/>
      <c r="U863" s="16" t="s">
        <v>3870</v>
      </c>
      <c r="V863" s="16" t="s">
        <v>50</v>
      </c>
      <c r="W863" s="361"/>
      <c r="X863" s="361"/>
      <c r="AA863" s="308" t="b">
        <f t="shared" si="13"/>
        <v>0</v>
      </c>
    </row>
    <row r="864" s="357" customFormat="1" hidden="1" customHeight="1" spans="1:27">
      <c r="A864" s="4">
        <v>862</v>
      </c>
      <c r="B864" s="4" t="s">
        <v>34</v>
      </c>
      <c r="C864" s="5" t="s">
        <v>228</v>
      </c>
      <c r="D864" s="7" t="s">
        <v>1838</v>
      </c>
      <c r="E864" s="6" t="s">
        <v>108</v>
      </c>
      <c r="F864" s="7" t="s">
        <v>2958</v>
      </c>
      <c r="G864" s="78">
        <v>45078</v>
      </c>
      <c r="H864" s="10" t="s">
        <v>93</v>
      </c>
      <c r="I864" s="4" t="s">
        <v>42</v>
      </c>
      <c r="J864" s="4" t="s">
        <v>43</v>
      </c>
      <c r="K864" s="4" t="s">
        <v>1729</v>
      </c>
      <c r="L864" s="5" t="s">
        <v>1731</v>
      </c>
      <c r="M864" s="5">
        <v>3</v>
      </c>
      <c r="N864" s="16" t="s">
        <v>3859</v>
      </c>
      <c r="O864" s="16" t="s">
        <v>3860</v>
      </c>
      <c r="P864" s="15">
        <v>3</v>
      </c>
      <c r="Q864" s="15">
        <v>3</v>
      </c>
      <c r="R864" s="22">
        <v>1</v>
      </c>
      <c r="S864" s="22">
        <v>1</v>
      </c>
      <c r="T864" s="16"/>
      <c r="U864" s="16" t="s">
        <v>3871</v>
      </c>
      <c r="V864" s="16" t="s">
        <v>50</v>
      </c>
      <c r="W864" s="361"/>
      <c r="X864" s="361"/>
      <c r="AA864" s="308" t="b">
        <f t="shared" si="13"/>
        <v>0</v>
      </c>
    </row>
    <row r="865" s="357" customFormat="1" hidden="1" customHeight="1" spans="1:27">
      <c r="A865" s="4">
        <v>863</v>
      </c>
      <c r="B865" s="4" t="s">
        <v>34</v>
      </c>
      <c r="C865" s="5" t="s">
        <v>228</v>
      </c>
      <c r="D865" s="7" t="s">
        <v>1838</v>
      </c>
      <c r="E865" s="6" t="s">
        <v>108</v>
      </c>
      <c r="F865" s="7" t="s">
        <v>2958</v>
      </c>
      <c r="G865" s="78">
        <v>45261</v>
      </c>
      <c r="H865" s="10" t="s">
        <v>1741</v>
      </c>
      <c r="I865" s="4" t="s">
        <v>42</v>
      </c>
      <c r="J865" s="4" t="s">
        <v>43</v>
      </c>
      <c r="K865" s="4" t="s">
        <v>1729</v>
      </c>
      <c r="L865" s="5" t="s">
        <v>1731</v>
      </c>
      <c r="M865" s="5">
        <v>3</v>
      </c>
      <c r="N865" s="16" t="s">
        <v>3872</v>
      </c>
      <c r="O865" s="16" t="s">
        <v>3873</v>
      </c>
      <c r="P865" s="15">
        <v>3</v>
      </c>
      <c r="Q865" s="15">
        <v>3</v>
      </c>
      <c r="R865" s="22">
        <v>1</v>
      </c>
      <c r="S865" s="22">
        <v>1</v>
      </c>
      <c r="T865" s="16"/>
      <c r="U865" s="16" t="s">
        <v>3874</v>
      </c>
      <c r="V865" s="16" t="s">
        <v>50</v>
      </c>
      <c r="W865" s="361"/>
      <c r="X865" s="361"/>
      <c r="AA865" s="308" t="b">
        <f t="shared" si="13"/>
        <v>0</v>
      </c>
    </row>
    <row r="866" s="357" customFormat="1" hidden="1" customHeight="1" spans="1:27">
      <c r="A866" s="4">
        <v>864</v>
      </c>
      <c r="B866" s="4" t="s">
        <v>34</v>
      </c>
      <c r="C866" s="5" t="s">
        <v>228</v>
      </c>
      <c r="D866" s="11" t="s">
        <v>1801</v>
      </c>
      <c r="E866" s="6" t="s">
        <v>108</v>
      </c>
      <c r="F866" s="7" t="s">
        <v>2958</v>
      </c>
      <c r="G866" s="78">
        <v>45078</v>
      </c>
      <c r="H866" s="10" t="s">
        <v>93</v>
      </c>
      <c r="I866" s="4" t="s">
        <v>42</v>
      </c>
      <c r="J866" s="4" t="s">
        <v>43</v>
      </c>
      <c r="K866" s="4" t="s">
        <v>1729</v>
      </c>
      <c r="L866" s="5" t="s">
        <v>1731</v>
      </c>
      <c r="M866" s="5">
        <v>3</v>
      </c>
      <c r="N866" s="16" t="s">
        <v>3875</v>
      </c>
      <c r="O866" s="16" t="s">
        <v>3876</v>
      </c>
      <c r="P866" s="15">
        <v>3</v>
      </c>
      <c r="Q866" s="15">
        <v>3</v>
      </c>
      <c r="R866" s="22">
        <v>1</v>
      </c>
      <c r="S866" s="22">
        <v>1</v>
      </c>
      <c r="T866" s="16"/>
      <c r="U866" s="16" t="s">
        <v>3877</v>
      </c>
      <c r="V866" s="16" t="s">
        <v>50</v>
      </c>
      <c r="W866" s="361"/>
      <c r="X866" s="361"/>
      <c r="AA866" s="308" t="b">
        <f t="shared" si="13"/>
        <v>0</v>
      </c>
    </row>
    <row r="867" s="357" customFormat="1" hidden="1" customHeight="1" spans="1:27">
      <c r="A867" s="4">
        <v>865</v>
      </c>
      <c r="B867" s="4" t="s">
        <v>34</v>
      </c>
      <c r="C867" s="5" t="s">
        <v>228</v>
      </c>
      <c r="D867" s="11" t="s">
        <v>1801</v>
      </c>
      <c r="E867" s="6" t="s">
        <v>108</v>
      </c>
      <c r="F867" s="7" t="s">
        <v>2958</v>
      </c>
      <c r="G867" s="78">
        <v>45261</v>
      </c>
      <c r="H867" s="10" t="s">
        <v>1741</v>
      </c>
      <c r="I867" s="4" t="s">
        <v>42</v>
      </c>
      <c r="J867" s="4" t="s">
        <v>43</v>
      </c>
      <c r="K867" s="4" t="s">
        <v>1729</v>
      </c>
      <c r="L867" s="5" t="s">
        <v>1731</v>
      </c>
      <c r="M867" s="5">
        <v>3</v>
      </c>
      <c r="N867" s="16" t="s">
        <v>3878</v>
      </c>
      <c r="O867" s="16" t="s">
        <v>3879</v>
      </c>
      <c r="P867" s="15">
        <v>3</v>
      </c>
      <c r="Q867" s="15">
        <v>3</v>
      </c>
      <c r="R867" s="22">
        <v>1</v>
      </c>
      <c r="S867" s="22">
        <v>1</v>
      </c>
      <c r="T867" s="16"/>
      <c r="U867" s="16" t="s">
        <v>3880</v>
      </c>
      <c r="V867" s="16" t="s">
        <v>50</v>
      </c>
      <c r="W867" s="361"/>
      <c r="X867" s="361"/>
      <c r="AA867" s="308" t="b">
        <f t="shared" si="13"/>
        <v>0</v>
      </c>
    </row>
    <row r="868" s="357" customFormat="1" customHeight="1" spans="1:24">
      <c r="A868" s="358"/>
      <c r="B868" s="359"/>
      <c r="C868" s="358"/>
      <c r="D868" s="358"/>
      <c r="E868" s="358"/>
      <c r="G868" s="360"/>
      <c r="H868" s="360"/>
      <c r="N868" s="360"/>
      <c r="O868" s="360"/>
      <c r="P868" s="359"/>
      <c r="Q868" s="359"/>
      <c r="T868" s="361"/>
      <c r="U868" s="362"/>
      <c r="V868" s="362"/>
      <c r="W868" s="361"/>
      <c r="X868" s="361"/>
    </row>
  </sheetData>
  <sheetProtection autoFilter="0"/>
  <autoFilter ref="A2:AA867">
    <filterColumn colId="4">
      <customFilters>
        <customFilter operator="equal" val="重要"/>
        <customFilter operator="equal" val="关键"/>
      </customFilters>
    </filterColumn>
    <filterColumn colId="7">
      <customFilters>
        <customFilter operator="equal" val="2023年11月30日"/>
        <customFilter operator="equal" val="2023年12月31日"/>
      </customFilters>
    </filterColumn>
    <extLst/>
  </autoFilter>
  <mergeCells count="1">
    <mergeCell ref="A1:T1"/>
  </mergeCells>
  <pageMargins left="0.751388888888889" right="0.751388888888889" top="1" bottom="1" header="0.5" footer="0.5"/>
  <pageSetup paperSize="9" scale="50" fitToHeight="0" orientation="landscape"/>
  <headerFooter alignWithMargins="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A650"/>
  <sheetViews>
    <sheetView zoomScale="85" zoomScaleNormal="85" topLeftCell="H1" workbookViewId="0">
      <pane ySplit="2" topLeftCell="A3" activePane="bottomLeft" state="frozen"/>
      <selection/>
      <selection pane="bottomLeft" activeCell="H2" sqref="$A2:$XFD2"/>
    </sheetView>
  </sheetViews>
  <sheetFormatPr defaultColWidth="9" defaultRowHeight="14.25"/>
  <cols>
    <col min="1" max="1" width="5.58333333333333" style="292" customWidth="1"/>
    <col min="2" max="3" width="8.96666666666667" style="292" customWidth="1"/>
    <col min="4" max="4" width="16.2" style="327" customWidth="1"/>
    <col min="5" max="5" width="13.0833333333333" style="327" customWidth="1"/>
    <col min="6" max="6" width="14.7083333333333" style="288" customWidth="1"/>
    <col min="7" max="7" width="12" style="328" customWidth="1"/>
    <col min="8" max="8" width="12.625" style="328" customWidth="1"/>
    <col min="9" max="9" width="8.875" style="292" customWidth="1"/>
    <col min="10" max="10" width="12" style="292" customWidth="1"/>
    <col min="11" max="11" width="9.41666666666667" style="292" customWidth="1"/>
    <col min="12" max="12" width="10.2916666666667" style="329" customWidth="1"/>
    <col min="13" max="13" width="11.3833333333333" style="292" customWidth="1"/>
    <col min="14" max="14" width="17.875" style="330" customWidth="1"/>
    <col min="15" max="15" width="17.75" style="330" customWidth="1"/>
    <col min="16" max="16" width="11.3166666666667" style="288" customWidth="1"/>
    <col min="17" max="17" width="11.7583333333333" style="288" customWidth="1"/>
    <col min="18" max="18" width="12.6333333333333" style="331" customWidth="1"/>
    <col min="19" max="19" width="15.875" style="331" customWidth="1"/>
    <col min="20" max="20" width="21.875" style="292" customWidth="1"/>
    <col min="21" max="21" width="23.25" style="292" customWidth="1"/>
    <col min="22" max="22" width="11.2416666666667" style="292" customWidth="1"/>
    <col min="23" max="23" width="18.4666666666667" style="292" customWidth="1"/>
    <col min="24" max="24" width="12.3583333333333" style="292" customWidth="1"/>
    <col min="25" max="16384" width="9" style="292"/>
  </cols>
  <sheetData>
    <row r="1" s="323" customFormat="1" ht="75" customHeight="1" spans="1:22">
      <c r="A1" s="186" t="s">
        <v>3881</v>
      </c>
      <c r="B1" s="186"/>
      <c r="C1" s="186"/>
      <c r="D1" s="186"/>
      <c r="E1" s="186"/>
      <c r="F1" s="186"/>
      <c r="G1" s="186"/>
      <c r="H1" s="186"/>
      <c r="I1" s="186"/>
      <c r="J1" s="186"/>
      <c r="K1" s="186"/>
      <c r="L1" s="186"/>
      <c r="M1" s="186"/>
      <c r="N1" s="336"/>
      <c r="O1" s="336"/>
      <c r="P1" s="186"/>
      <c r="Q1" s="186"/>
      <c r="R1" s="337"/>
      <c r="S1" s="337"/>
      <c r="T1" s="186"/>
      <c r="U1" s="186"/>
      <c r="V1" s="338"/>
    </row>
    <row r="2" s="324" customFormat="1" ht="30" customHeight="1" spans="1:25">
      <c r="A2" s="2" t="s">
        <v>2</v>
      </c>
      <c r="B2" s="2" t="s">
        <v>3</v>
      </c>
      <c r="C2" s="2" t="s">
        <v>5</v>
      </c>
      <c r="D2" s="2" t="s">
        <v>2674</v>
      </c>
      <c r="E2" s="2" t="s">
        <v>6</v>
      </c>
      <c r="F2" s="2" t="s">
        <v>2675</v>
      </c>
      <c r="G2" s="3" t="s">
        <v>14</v>
      </c>
      <c r="H2" s="3" t="s">
        <v>15</v>
      </c>
      <c r="I2" s="2" t="s">
        <v>16</v>
      </c>
      <c r="J2" s="2" t="s">
        <v>17</v>
      </c>
      <c r="K2" s="2" t="s">
        <v>18</v>
      </c>
      <c r="L2" s="2" t="s">
        <v>20</v>
      </c>
      <c r="M2" s="300" t="s">
        <v>3882</v>
      </c>
      <c r="N2" s="13" t="s">
        <v>3883</v>
      </c>
      <c r="O2" s="13" t="s">
        <v>3884</v>
      </c>
      <c r="P2" s="13" t="s">
        <v>3885</v>
      </c>
      <c r="Q2" s="13" t="s">
        <v>3886</v>
      </c>
      <c r="R2" s="13" t="s">
        <v>26</v>
      </c>
      <c r="S2" s="13" t="s">
        <v>27</v>
      </c>
      <c r="T2" s="178" t="s">
        <v>28</v>
      </c>
      <c r="U2" s="179" t="s">
        <v>29</v>
      </c>
      <c r="V2" s="179" t="s">
        <v>30</v>
      </c>
      <c r="W2" s="179" t="s">
        <v>31</v>
      </c>
      <c r="X2" s="339" t="s">
        <v>32</v>
      </c>
      <c r="Y2" s="324" t="s">
        <v>33</v>
      </c>
    </row>
    <row r="3" s="325" customFormat="1" ht="12" spans="1:27">
      <c r="A3" s="29">
        <v>1</v>
      </c>
      <c r="B3" s="29" t="s">
        <v>34</v>
      </c>
      <c r="C3" s="29" t="s">
        <v>228</v>
      </c>
      <c r="D3" s="28" t="s">
        <v>2957</v>
      </c>
      <c r="E3" s="29" t="s">
        <v>258</v>
      </c>
      <c r="F3" s="332" t="s">
        <v>3887</v>
      </c>
      <c r="G3" s="57">
        <v>44958</v>
      </c>
      <c r="H3" s="333" t="s">
        <v>2299</v>
      </c>
      <c r="I3" s="29" t="s">
        <v>42</v>
      </c>
      <c r="J3" s="29" t="s">
        <v>43</v>
      </c>
      <c r="K3" s="29" t="s">
        <v>44</v>
      </c>
      <c r="L3" s="29" t="s">
        <v>46</v>
      </c>
      <c r="M3" s="29">
        <v>3</v>
      </c>
      <c r="N3" s="321" t="s">
        <v>3000</v>
      </c>
      <c r="O3" s="321" t="s">
        <v>3056</v>
      </c>
      <c r="P3" s="15">
        <v>3</v>
      </c>
      <c r="Q3" s="15">
        <v>3</v>
      </c>
      <c r="R3" s="22">
        <v>1</v>
      </c>
      <c r="S3" s="22">
        <v>1</v>
      </c>
      <c r="U3" s="321" t="s">
        <v>2967</v>
      </c>
      <c r="V3" s="321" t="s">
        <v>50</v>
      </c>
      <c r="W3" s="4" t="str">
        <f>IF(U3="无","未匹配到系统工单信息",IF(V3="已完成","无",V3))</f>
        <v>无</v>
      </c>
      <c r="X3" s="181" t="s">
        <v>2966</v>
      </c>
      <c r="Y3" s="321" t="s">
        <v>2967</v>
      </c>
      <c r="AA3" s="308" t="b">
        <f t="shared" ref="AA3:AA66" si="0">IF(H3="2023年01月","2023年01月31日",IF(H3="2023年02月","2023年02月28日",IF(H3="2023年3月","2023年3月31日",IF(H3="2023年4月","2023年4月30日",IF(H3="2023年5月","2023年5月31日",IF(H3="2023年6月","2023年6月30日",IF(H3="2023年7月","2023年7月31日",IF(H3="2023年8月","2023年8月31日",IF(H3="2023年9月","2023年9月30日",IF(H3="2023年10月","2023年10月31日",IF(H3="2023年11月","2023年11月30日",IF(H3="2023年12月","2023年12月31日"))))))))))))</f>
        <v>0</v>
      </c>
    </row>
    <row r="4" s="326" customFormat="1" ht="12" spans="1:27">
      <c r="A4" s="29">
        <v>2</v>
      </c>
      <c r="B4" s="29" t="s">
        <v>34</v>
      </c>
      <c r="C4" s="29" t="s">
        <v>228</v>
      </c>
      <c r="D4" s="28" t="s">
        <v>2957</v>
      </c>
      <c r="E4" s="29" t="s">
        <v>258</v>
      </c>
      <c r="F4" s="332" t="s">
        <v>3887</v>
      </c>
      <c r="G4" s="65">
        <v>44986</v>
      </c>
      <c r="H4" s="334" t="s">
        <v>41</v>
      </c>
      <c r="I4" s="29" t="s">
        <v>42</v>
      </c>
      <c r="J4" s="29" t="s">
        <v>43</v>
      </c>
      <c r="K4" s="29" t="s">
        <v>44</v>
      </c>
      <c r="L4" s="29" t="s">
        <v>46</v>
      </c>
      <c r="M4" s="29">
        <v>3</v>
      </c>
      <c r="N4" s="321" t="s">
        <v>2963</v>
      </c>
      <c r="O4" s="321" t="s">
        <v>2964</v>
      </c>
      <c r="P4" s="15">
        <v>3</v>
      </c>
      <c r="Q4" s="15">
        <v>3</v>
      </c>
      <c r="R4" s="22">
        <v>1</v>
      </c>
      <c r="S4" s="22">
        <v>1</v>
      </c>
      <c r="T4" s="5"/>
      <c r="U4" s="321" t="s">
        <v>2965</v>
      </c>
      <c r="V4" s="321" t="s">
        <v>50</v>
      </c>
      <c r="W4" s="19" t="str">
        <f>IF(U4="无","未匹配到系统工单信息",IF(V4="已完成","无",V4))</f>
        <v>无</v>
      </c>
      <c r="X4" s="181" t="s">
        <v>2966</v>
      </c>
      <c r="AA4" s="308" t="b">
        <f t="shared" si="0"/>
        <v>0</v>
      </c>
    </row>
    <row r="5" s="326" customFormat="1" ht="12" spans="1:27">
      <c r="A5" s="29">
        <v>3</v>
      </c>
      <c r="B5" s="29" t="s">
        <v>34</v>
      </c>
      <c r="C5" s="29" t="s">
        <v>228</v>
      </c>
      <c r="D5" s="28" t="s">
        <v>2957</v>
      </c>
      <c r="E5" s="29" t="s">
        <v>258</v>
      </c>
      <c r="F5" s="332" t="s">
        <v>3887</v>
      </c>
      <c r="G5" s="65">
        <v>45047</v>
      </c>
      <c r="H5" s="334" t="s">
        <v>304</v>
      </c>
      <c r="I5" s="29" t="s">
        <v>42</v>
      </c>
      <c r="J5" s="29" t="s">
        <v>43</v>
      </c>
      <c r="K5" s="29" t="s">
        <v>44</v>
      </c>
      <c r="L5" s="29" t="s">
        <v>46</v>
      </c>
      <c r="M5" s="29">
        <v>3</v>
      </c>
      <c r="N5" s="321" t="s">
        <v>2968</v>
      </c>
      <c r="O5" s="321" t="s">
        <v>2969</v>
      </c>
      <c r="P5" s="15">
        <v>3</v>
      </c>
      <c r="Q5" s="15">
        <v>3</v>
      </c>
      <c r="R5" s="22">
        <v>1</v>
      </c>
      <c r="S5" s="22">
        <v>1</v>
      </c>
      <c r="T5" s="181"/>
      <c r="U5" s="321" t="s">
        <v>2970</v>
      </c>
      <c r="V5" s="321" t="s">
        <v>50</v>
      </c>
      <c r="W5" s="19"/>
      <c r="X5" s="181"/>
      <c r="Y5" s="302" t="s">
        <v>3888</v>
      </c>
      <c r="AA5" s="308" t="b">
        <f t="shared" si="0"/>
        <v>0</v>
      </c>
    </row>
    <row r="6" s="326" customFormat="1" ht="12" spans="1:27">
      <c r="A6" s="29">
        <v>4</v>
      </c>
      <c r="B6" s="29" t="s">
        <v>34</v>
      </c>
      <c r="C6" s="29" t="s">
        <v>228</v>
      </c>
      <c r="D6" s="28" t="s">
        <v>2957</v>
      </c>
      <c r="E6" s="29" t="s">
        <v>258</v>
      </c>
      <c r="F6" s="332" t="s">
        <v>3887</v>
      </c>
      <c r="G6" s="65">
        <v>45108</v>
      </c>
      <c r="H6" s="334" t="s">
        <v>165</v>
      </c>
      <c r="I6" s="29" t="s">
        <v>42</v>
      </c>
      <c r="J6" s="29" t="s">
        <v>43</v>
      </c>
      <c r="K6" s="29" t="s">
        <v>44</v>
      </c>
      <c r="L6" s="29" t="s">
        <v>46</v>
      </c>
      <c r="M6" s="29">
        <v>3</v>
      </c>
      <c r="N6" s="321" t="s">
        <v>2971</v>
      </c>
      <c r="O6" s="321" t="s">
        <v>2972</v>
      </c>
      <c r="P6" s="15">
        <v>3</v>
      </c>
      <c r="Q6" s="15">
        <v>3</v>
      </c>
      <c r="R6" s="22">
        <v>1</v>
      </c>
      <c r="S6" s="22">
        <v>1</v>
      </c>
      <c r="T6" s="181"/>
      <c r="U6" s="321" t="s">
        <v>2973</v>
      </c>
      <c r="V6" s="321" t="s">
        <v>50</v>
      </c>
      <c r="W6" s="19"/>
      <c r="X6" s="181"/>
      <c r="AA6" s="308" t="b">
        <f t="shared" si="0"/>
        <v>0</v>
      </c>
    </row>
    <row r="7" s="326" customFormat="1" ht="12" spans="1:27">
      <c r="A7" s="29">
        <v>5</v>
      </c>
      <c r="B7" s="29" t="s">
        <v>34</v>
      </c>
      <c r="C7" s="29" t="s">
        <v>228</v>
      </c>
      <c r="D7" s="28" t="s">
        <v>2957</v>
      </c>
      <c r="E7" s="29" t="s">
        <v>258</v>
      </c>
      <c r="F7" s="332" t="s">
        <v>3887</v>
      </c>
      <c r="G7" s="65">
        <v>45170</v>
      </c>
      <c r="H7" s="334" t="s">
        <v>54</v>
      </c>
      <c r="I7" s="29" t="s">
        <v>42</v>
      </c>
      <c r="J7" s="29" t="s">
        <v>43</v>
      </c>
      <c r="K7" s="29" t="s">
        <v>44</v>
      </c>
      <c r="L7" s="29" t="s">
        <v>46</v>
      </c>
      <c r="M7" s="29">
        <v>3</v>
      </c>
      <c r="N7" s="321" t="s">
        <v>2974</v>
      </c>
      <c r="O7" s="321" t="s">
        <v>2975</v>
      </c>
      <c r="P7" s="15">
        <v>3</v>
      </c>
      <c r="Q7" s="15">
        <v>3</v>
      </c>
      <c r="R7" s="22">
        <v>1</v>
      </c>
      <c r="S7" s="22">
        <v>1</v>
      </c>
      <c r="T7" s="181"/>
      <c r="U7" s="321" t="s">
        <v>2976</v>
      </c>
      <c r="V7" s="321" t="s">
        <v>50</v>
      </c>
      <c r="W7" s="19"/>
      <c r="X7" s="181"/>
      <c r="AA7" s="308" t="b">
        <f t="shared" si="0"/>
        <v>0</v>
      </c>
    </row>
    <row r="8" s="326" customFormat="1" ht="12" spans="1:27">
      <c r="A8" s="29">
        <v>6</v>
      </c>
      <c r="B8" s="29" t="s">
        <v>34</v>
      </c>
      <c r="C8" s="29" t="s">
        <v>228</v>
      </c>
      <c r="D8" s="28" t="s">
        <v>2957</v>
      </c>
      <c r="E8" s="29" t="s">
        <v>258</v>
      </c>
      <c r="F8" s="332" t="s">
        <v>3887</v>
      </c>
      <c r="G8" s="65">
        <v>45231</v>
      </c>
      <c r="H8" s="334" t="s">
        <v>632</v>
      </c>
      <c r="I8" s="29" t="s">
        <v>42</v>
      </c>
      <c r="J8" s="29" t="s">
        <v>43</v>
      </c>
      <c r="K8" s="29" t="s">
        <v>44</v>
      </c>
      <c r="L8" s="29" t="s">
        <v>46</v>
      </c>
      <c r="M8" s="29">
        <v>3</v>
      </c>
      <c r="N8" s="321" t="s">
        <v>2977</v>
      </c>
      <c r="O8" s="321" t="s">
        <v>2978</v>
      </c>
      <c r="P8" s="15">
        <v>3</v>
      </c>
      <c r="Q8" s="15">
        <v>3</v>
      </c>
      <c r="R8" s="22">
        <v>1</v>
      </c>
      <c r="S8" s="22">
        <v>1</v>
      </c>
      <c r="T8" s="181"/>
      <c r="U8" s="321" t="s">
        <v>2979</v>
      </c>
      <c r="V8" s="321" t="s">
        <v>50</v>
      </c>
      <c r="W8" s="19"/>
      <c r="X8" s="181"/>
      <c r="AA8" s="308" t="b">
        <f t="shared" si="0"/>
        <v>0</v>
      </c>
    </row>
    <row r="9" s="326" customFormat="1" ht="12" spans="1:27">
      <c r="A9" s="29">
        <v>7</v>
      </c>
      <c r="B9" s="29" t="s">
        <v>34</v>
      </c>
      <c r="C9" s="29" t="s">
        <v>228</v>
      </c>
      <c r="D9" s="28" t="s">
        <v>2980</v>
      </c>
      <c r="E9" s="29" t="s">
        <v>258</v>
      </c>
      <c r="F9" s="332" t="s">
        <v>3887</v>
      </c>
      <c r="G9" s="57">
        <v>44958</v>
      </c>
      <c r="H9" s="333" t="s">
        <v>2299</v>
      </c>
      <c r="I9" s="29" t="s">
        <v>42</v>
      </c>
      <c r="J9" s="29" t="s">
        <v>43</v>
      </c>
      <c r="K9" s="29" t="s">
        <v>44</v>
      </c>
      <c r="L9" s="29" t="s">
        <v>46</v>
      </c>
      <c r="M9" s="29">
        <v>9</v>
      </c>
      <c r="N9" s="321" t="s">
        <v>2960</v>
      </c>
      <c r="O9" s="321" t="s">
        <v>2961</v>
      </c>
      <c r="P9" s="15">
        <v>9</v>
      </c>
      <c r="Q9" s="15">
        <v>9</v>
      </c>
      <c r="R9" s="22">
        <v>1</v>
      </c>
      <c r="S9" s="22">
        <v>1</v>
      </c>
      <c r="T9" s="325"/>
      <c r="U9" s="321" t="s">
        <v>2962</v>
      </c>
      <c r="V9" s="321" t="s">
        <v>50</v>
      </c>
      <c r="W9" s="4" t="str">
        <f>IF(U9="无","未匹配到系统工单信息",IF(V9="已完成","无",V9))</f>
        <v>无</v>
      </c>
      <c r="X9" s="181" t="s">
        <v>2966</v>
      </c>
      <c r="Y9" s="321" t="s">
        <v>2962</v>
      </c>
      <c r="AA9" s="308" t="b">
        <f t="shared" si="0"/>
        <v>0</v>
      </c>
    </row>
    <row r="10" s="326" customFormat="1" ht="12" spans="1:27">
      <c r="A10" s="29">
        <v>8</v>
      </c>
      <c r="B10" s="29" t="s">
        <v>34</v>
      </c>
      <c r="C10" s="29" t="s">
        <v>228</v>
      </c>
      <c r="D10" s="28" t="s">
        <v>2980</v>
      </c>
      <c r="E10" s="29" t="s">
        <v>258</v>
      </c>
      <c r="F10" s="332" t="s">
        <v>3887</v>
      </c>
      <c r="G10" s="65">
        <v>44986</v>
      </c>
      <c r="H10" s="334" t="s">
        <v>41</v>
      </c>
      <c r="I10" s="29" t="s">
        <v>42</v>
      </c>
      <c r="J10" s="29" t="s">
        <v>43</v>
      </c>
      <c r="K10" s="29" t="s">
        <v>44</v>
      </c>
      <c r="L10" s="29" t="s">
        <v>46</v>
      </c>
      <c r="M10" s="29">
        <v>9</v>
      </c>
      <c r="N10" s="321" t="s">
        <v>2963</v>
      </c>
      <c r="O10" s="321" t="s">
        <v>2964</v>
      </c>
      <c r="P10" s="15">
        <v>9</v>
      </c>
      <c r="Q10" s="15">
        <v>9</v>
      </c>
      <c r="R10" s="22">
        <v>1</v>
      </c>
      <c r="S10" s="22">
        <v>1</v>
      </c>
      <c r="T10" s="5"/>
      <c r="U10" s="321" t="s">
        <v>2965</v>
      </c>
      <c r="V10" s="321" t="s">
        <v>50</v>
      </c>
      <c r="W10" s="19" t="str">
        <f>IF(U10="无","未匹配到系统工单信息",IF(V10="已完成","无",V10))</f>
        <v>无</v>
      </c>
      <c r="X10" s="181" t="s">
        <v>2966</v>
      </c>
      <c r="AA10" s="308" t="b">
        <f t="shared" si="0"/>
        <v>0</v>
      </c>
    </row>
    <row r="11" s="326" customFormat="1" ht="12" spans="1:27">
      <c r="A11" s="29">
        <v>9</v>
      </c>
      <c r="B11" s="29" t="s">
        <v>34</v>
      </c>
      <c r="C11" s="29" t="s">
        <v>228</v>
      </c>
      <c r="D11" s="28" t="s">
        <v>2980</v>
      </c>
      <c r="E11" s="29" t="s">
        <v>258</v>
      </c>
      <c r="F11" s="332" t="s">
        <v>3887</v>
      </c>
      <c r="G11" s="65">
        <v>45047</v>
      </c>
      <c r="H11" s="334" t="s">
        <v>304</v>
      </c>
      <c r="I11" s="29" t="s">
        <v>42</v>
      </c>
      <c r="J11" s="29" t="s">
        <v>43</v>
      </c>
      <c r="K11" s="29" t="s">
        <v>44</v>
      </c>
      <c r="L11" s="29" t="s">
        <v>46</v>
      </c>
      <c r="M11" s="29">
        <v>9</v>
      </c>
      <c r="N11" s="321" t="s">
        <v>2968</v>
      </c>
      <c r="O11" s="321" t="s">
        <v>2969</v>
      </c>
      <c r="P11" s="15">
        <v>9</v>
      </c>
      <c r="Q11" s="15">
        <v>9</v>
      </c>
      <c r="R11" s="22">
        <v>1</v>
      </c>
      <c r="S11" s="22">
        <v>1</v>
      </c>
      <c r="T11" s="181"/>
      <c r="U11" s="321" t="s">
        <v>2970</v>
      </c>
      <c r="V11" s="321" t="s">
        <v>50</v>
      </c>
      <c r="W11" s="19"/>
      <c r="X11" s="181"/>
      <c r="Y11" s="302" t="s">
        <v>3888</v>
      </c>
      <c r="AA11" s="308" t="b">
        <f t="shared" si="0"/>
        <v>0</v>
      </c>
    </row>
    <row r="12" s="326" customFormat="1" ht="12" spans="1:27">
      <c r="A12" s="29">
        <v>10</v>
      </c>
      <c r="B12" s="5" t="s">
        <v>34</v>
      </c>
      <c r="C12" s="5" t="s">
        <v>228</v>
      </c>
      <c r="D12" s="28" t="s">
        <v>2980</v>
      </c>
      <c r="E12" s="29" t="s">
        <v>258</v>
      </c>
      <c r="F12" s="335" t="s">
        <v>3887</v>
      </c>
      <c r="G12" s="65">
        <v>45108</v>
      </c>
      <c r="H12" s="334" t="s">
        <v>165</v>
      </c>
      <c r="I12" s="5" t="s">
        <v>42</v>
      </c>
      <c r="J12" s="5" t="s">
        <v>43</v>
      </c>
      <c r="K12" s="29" t="s">
        <v>44</v>
      </c>
      <c r="L12" s="29" t="s">
        <v>46</v>
      </c>
      <c r="M12" s="29">
        <v>9</v>
      </c>
      <c r="N12" s="321" t="s">
        <v>2971</v>
      </c>
      <c r="O12" s="321" t="s">
        <v>2972</v>
      </c>
      <c r="P12" s="15">
        <v>9</v>
      </c>
      <c r="Q12" s="15">
        <v>9</v>
      </c>
      <c r="R12" s="22">
        <v>1</v>
      </c>
      <c r="S12" s="22">
        <v>1</v>
      </c>
      <c r="T12" s="181"/>
      <c r="U12" s="321" t="s">
        <v>2973</v>
      </c>
      <c r="V12" s="321" t="s">
        <v>50</v>
      </c>
      <c r="W12" s="19"/>
      <c r="X12" s="181"/>
      <c r="AA12" s="308" t="b">
        <f t="shared" si="0"/>
        <v>0</v>
      </c>
    </row>
    <row r="13" s="326" customFormat="1" ht="12" spans="1:27">
      <c r="A13" s="29">
        <v>11</v>
      </c>
      <c r="B13" s="5" t="s">
        <v>34</v>
      </c>
      <c r="C13" s="5" t="s">
        <v>228</v>
      </c>
      <c r="D13" s="28" t="s">
        <v>2980</v>
      </c>
      <c r="E13" s="29" t="s">
        <v>258</v>
      </c>
      <c r="F13" s="335" t="s">
        <v>3887</v>
      </c>
      <c r="G13" s="65">
        <v>45170</v>
      </c>
      <c r="H13" s="334" t="s">
        <v>54</v>
      </c>
      <c r="I13" s="5" t="s">
        <v>42</v>
      </c>
      <c r="J13" s="5" t="s">
        <v>43</v>
      </c>
      <c r="K13" s="29" t="s">
        <v>44</v>
      </c>
      <c r="L13" s="29" t="s">
        <v>46</v>
      </c>
      <c r="M13" s="29">
        <v>9</v>
      </c>
      <c r="N13" s="321" t="s">
        <v>2984</v>
      </c>
      <c r="O13" s="321" t="s">
        <v>2985</v>
      </c>
      <c r="P13" s="15">
        <v>9</v>
      </c>
      <c r="Q13" s="15">
        <v>9</v>
      </c>
      <c r="R13" s="22">
        <v>1</v>
      </c>
      <c r="S13" s="22">
        <v>1</v>
      </c>
      <c r="T13" s="181"/>
      <c r="U13" s="321" t="s">
        <v>2986</v>
      </c>
      <c r="V13" s="321" t="s">
        <v>50</v>
      </c>
      <c r="W13" s="19"/>
      <c r="X13" s="181"/>
      <c r="AA13" s="308" t="b">
        <f t="shared" si="0"/>
        <v>0</v>
      </c>
    </row>
    <row r="14" s="326" customFormat="1" ht="12" spans="1:27">
      <c r="A14" s="29">
        <v>12</v>
      </c>
      <c r="B14" s="5" t="s">
        <v>34</v>
      </c>
      <c r="C14" s="5" t="s">
        <v>228</v>
      </c>
      <c r="D14" s="28" t="s">
        <v>2980</v>
      </c>
      <c r="E14" s="29" t="s">
        <v>258</v>
      </c>
      <c r="F14" s="335" t="s">
        <v>3887</v>
      </c>
      <c r="G14" s="65">
        <v>45231</v>
      </c>
      <c r="H14" s="334" t="s">
        <v>632</v>
      </c>
      <c r="I14" s="5" t="s">
        <v>42</v>
      </c>
      <c r="J14" s="5" t="s">
        <v>43</v>
      </c>
      <c r="K14" s="29" t="s">
        <v>44</v>
      </c>
      <c r="L14" s="29" t="s">
        <v>46</v>
      </c>
      <c r="M14" s="29">
        <v>9</v>
      </c>
      <c r="N14" s="321" t="s">
        <v>2987</v>
      </c>
      <c r="O14" s="321" t="s">
        <v>2988</v>
      </c>
      <c r="P14" s="15">
        <v>9</v>
      </c>
      <c r="Q14" s="15">
        <v>9</v>
      </c>
      <c r="R14" s="22">
        <v>1</v>
      </c>
      <c r="S14" s="22">
        <v>1</v>
      </c>
      <c r="T14" s="181"/>
      <c r="U14" s="321" t="s">
        <v>2989</v>
      </c>
      <c r="V14" s="321" t="s">
        <v>50</v>
      </c>
      <c r="W14" s="19"/>
      <c r="X14" s="181"/>
      <c r="AA14" s="308" t="b">
        <f t="shared" si="0"/>
        <v>0</v>
      </c>
    </row>
    <row r="15" s="326" customFormat="1" ht="12" spans="1:27">
      <c r="A15" s="29">
        <v>13</v>
      </c>
      <c r="B15" s="5" t="s">
        <v>34</v>
      </c>
      <c r="C15" s="5" t="s">
        <v>228</v>
      </c>
      <c r="D15" s="4" t="s">
        <v>2990</v>
      </c>
      <c r="E15" s="29" t="s">
        <v>258</v>
      </c>
      <c r="F15" s="335" t="s">
        <v>3887</v>
      </c>
      <c r="G15" s="57">
        <v>44958</v>
      </c>
      <c r="H15" s="333" t="s">
        <v>2299</v>
      </c>
      <c r="I15" s="5" t="s">
        <v>42</v>
      </c>
      <c r="J15" s="5" t="s">
        <v>43</v>
      </c>
      <c r="K15" s="29" t="s">
        <v>44</v>
      </c>
      <c r="L15" s="29" t="s">
        <v>46</v>
      </c>
      <c r="M15" s="5">
        <v>6</v>
      </c>
      <c r="N15" s="321" t="s">
        <v>2960</v>
      </c>
      <c r="O15" s="321" t="s">
        <v>2961</v>
      </c>
      <c r="P15" s="15">
        <v>6</v>
      </c>
      <c r="Q15" s="15">
        <v>6</v>
      </c>
      <c r="R15" s="22">
        <v>1</v>
      </c>
      <c r="S15" s="22">
        <v>1</v>
      </c>
      <c r="T15" s="325"/>
      <c r="U15" s="321" t="s">
        <v>2962</v>
      </c>
      <c r="V15" s="321" t="s">
        <v>50</v>
      </c>
      <c r="W15" s="4" t="str">
        <f>IF(U15="无","未匹配到系统工单信息",IF(V15="已完成","无",V15))</f>
        <v>无</v>
      </c>
      <c r="X15" s="181" t="s">
        <v>2966</v>
      </c>
      <c r="Y15" s="321" t="s">
        <v>2962</v>
      </c>
      <c r="AA15" s="308" t="b">
        <f t="shared" si="0"/>
        <v>0</v>
      </c>
    </row>
    <row r="16" s="326" customFormat="1" ht="12" spans="1:27">
      <c r="A16" s="29">
        <v>14</v>
      </c>
      <c r="B16" s="5" t="s">
        <v>34</v>
      </c>
      <c r="C16" s="5" t="s">
        <v>228</v>
      </c>
      <c r="D16" s="4" t="s">
        <v>2990</v>
      </c>
      <c r="E16" s="29" t="s">
        <v>258</v>
      </c>
      <c r="F16" s="335" t="s">
        <v>3887</v>
      </c>
      <c r="G16" s="65">
        <v>44986</v>
      </c>
      <c r="H16" s="334" t="s">
        <v>41</v>
      </c>
      <c r="I16" s="5" t="s">
        <v>42</v>
      </c>
      <c r="J16" s="5" t="s">
        <v>43</v>
      </c>
      <c r="K16" s="29" t="s">
        <v>44</v>
      </c>
      <c r="L16" s="29" t="s">
        <v>46</v>
      </c>
      <c r="M16" s="5">
        <v>6</v>
      </c>
      <c r="N16" s="321" t="s">
        <v>2963</v>
      </c>
      <c r="O16" s="321" t="s">
        <v>2964</v>
      </c>
      <c r="P16" s="15">
        <v>6</v>
      </c>
      <c r="Q16" s="15">
        <v>6</v>
      </c>
      <c r="R16" s="22">
        <v>1</v>
      </c>
      <c r="S16" s="22">
        <v>1</v>
      </c>
      <c r="T16" s="5"/>
      <c r="U16" s="321" t="s">
        <v>2965</v>
      </c>
      <c r="V16" s="321" t="s">
        <v>50</v>
      </c>
      <c r="W16" s="19" t="str">
        <f>IF(U16="无","未匹配到系统工单信息",IF(V16="已完成","无",V16))</f>
        <v>无</v>
      </c>
      <c r="X16" s="181" t="s">
        <v>2966</v>
      </c>
      <c r="AA16" s="308" t="b">
        <f t="shared" si="0"/>
        <v>0</v>
      </c>
    </row>
    <row r="17" s="326" customFormat="1" ht="12" spans="1:27">
      <c r="A17" s="29">
        <v>15</v>
      </c>
      <c r="B17" s="5" t="s">
        <v>34</v>
      </c>
      <c r="C17" s="5" t="s">
        <v>228</v>
      </c>
      <c r="D17" s="4" t="s">
        <v>2990</v>
      </c>
      <c r="E17" s="29" t="s">
        <v>258</v>
      </c>
      <c r="F17" s="335" t="s">
        <v>3887</v>
      </c>
      <c r="G17" s="65">
        <v>45047</v>
      </c>
      <c r="H17" s="334" t="s">
        <v>304</v>
      </c>
      <c r="I17" s="5" t="s">
        <v>42</v>
      </c>
      <c r="J17" s="5" t="s">
        <v>43</v>
      </c>
      <c r="K17" s="29" t="s">
        <v>44</v>
      </c>
      <c r="L17" s="29" t="s">
        <v>46</v>
      </c>
      <c r="M17" s="5">
        <v>6</v>
      </c>
      <c r="N17" s="321" t="s">
        <v>2968</v>
      </c>
      <c r="O17" s="321" t="s">
        <v>2969</v>
      </c>
      <c r="P17" s="15">
        <v>6</v>
      </c>
      <c r="Q17" s="15">
        <v>6</v>
      </c>
      <c r="R17" s="22">
        <v>1</v>
      </c>
      <c r="S17" s="22">
        <v>1</v>
      </c>
      <c r="T17" s="181"/>
      <c r="U17" s="321" t="s">
        <v>2970</v>
      </c>
      <c r="V17" s="321" t="s">
        <v>50</v>
      </c>
      <c r="W17" s="19"/>
      <c r="X17" s="181"/>
      <c r="Y17" s="302" t="s">
        <v>3888</v>
      </c>
      <c r="AA17" s="308" t="b">
        <f t="shared" si="0"/>
        <v>0</v>
      </c>
    </row>
    <row r="18" s="326" customFormat="1" ht="12" spans="1:27">
      <c r="A18" s="29">
        <v>16</v>
      </c>
      <c r="B18" s="5" t="s">
        <v>34</v>
      </c>
      <c r="C18" s="5" t="s">
        <v>228</v>
      </c>
      <c r="D18" s="4" t="s">
        <v>2990</v>
      </c>
      <c r="E18" s="29" t="s">
        <v>258</v>
      </c>
      <c r="F18" s="335" t="s">
        <v>3887</v>
      </c>
      <c r="G18" s="65">
        <v>45108</v>
      </c>
      <c r="H18" s="334" t="s">
        <v>165</v>
      </c>
      <c r="I18" s="5" t="s">
        <v>42</v>
      </c>
      <c r="J18" s="5" t="s">
        <v>43</v>
      </c>
      <c r="K18" s="29" t="s">
        <v>44</v>
      </c>
      <c r="L18" s="29" t="s">
        <v>46</v>
      </c>
      <c r="M18" s="5">
        <v>6</v>
      </c>
      <c r="N18" s="321" t="s">
        <v>2971</v>
      </c>
      <c r="O18" s="321" t="s">
        <v>2972</v>
      </c>
      <c r="P18" s="15">
        <v>6</v>
      </c>
      <c r="Q18" s="15">
        <v>6</v>
      </c>
      <c r="R18" s="22">
        <v>1</v>
      </c>
      <c r="S18" s="22">
        <v>1</v>
      </c>
      <c r="T18" s="181"/>
      <c r="U18" s="321" t="s">
        <v>2973</v>
      </c>
      <c r="V18" s="321" t="s">
        <v>50</v>
      </c>
      <c r="W18" s="19"/>
      <c r="X18" s="181"/>
      <c r="AA18" s="308" t="b">
        <f t="shared" si="0"/>
        <v>0</v>
      </c>
    </row>
    <row r="19" s="326" customFormat="1" ht="12" spans="1:27">
      <c r="A19" s="29">
        <v>17</v>
      </c>
      <c r="B19" s="5" t="s">
        <v>34</v>
      </c>
      <c r="C19" s="5" t="s">
        <v>228</v>
      </c>
      <c r="D19" s="4" t="s">
        <v>2990</v>
      </c>
      <c r="E19" s="29" t="s">
        <v>258</v>
      </c>
      <c r="F19" s="335" t="s">
        <v>3887</v>
      </c>
      <c r="G19" s="65">
        <v>45170</v>
      </c>
      <c r="H19" s="334" t="s">
        <v>54</v>
      </c>
      <c r="I19" s="5" t="s">
        <v>42</v>
      </c>
      <c r="J19" s="5" t="s">
        <v>43</v>
      </c>
      <c r="K19" s="29" t="s">
        <v>44</v>
      </c>
      <c r="L19" s="29" t="s">
        <v>46</v>
      </c>
      <c r="M19" s="5">
        <v>6</v>
      </c>
      <c r="N19" s="321" t="s">
        <v>2974</v>
      </c>
      <c r="O19" s="321" t="s">
        <v>2975</v>
      </c>
      <c r="P19" s="15">
        <v>6</v>
      </c>
      <c r="Q19" s="15">
        <v>6</v>
      </c>
      <c r="R19" s="22">
        <v>1</v>
      </c>
      <c r="S19" s="22">
        <v>1</v>
      </c>
      <c r="T19" s="181"/>
      <c r="U19" s="321" t="s">
        <v>2976</v>
      </c>
      <c r="V19" s="321" t="s">
        <v>50</v>
      </c>
      <c r="W19" s="19"/>
      <c r="X19" s="181"/>
      <c r="AA19" s="308" t="b">
        <f t="shared" si="0"/>
        <v>0</v>
      </c>
    </row>
    <row r="20" s="326" customFormat="1" ht="12" spans="1:27">
      <c r="A20" s="29">
        <v>18</v>
      </c>
      <c r="B20" s="5" t="s">
        <v>34</v>
      </c>
      <c r="C20" s="5" t="s">
        <v>228</v>
      </c>
      <c r="D20" s="4" t="s">
        <v>2990</v>
      </c>
      <c r="E20" s="29" t="s">
        <v>258</v>
      </c>
      <c r="F20" s="335" t="s">
        <v>3887</v>
      </c>
      <c r="G20" s="65">
        <v>45231</v>
      </c>
      <c r="H20" s="334" t="s">
        <v>632</v>
      </c>
      <c r="I20" s="5" t="s">
        <v>42</v>
      </c>
      <c r="J20" s="5" t="s">
        <v>43</v>
      </c>
      <c r="K20" s="29" t="s">
        <v>44</v>
      </c>
      <c r="L20" s="29" t="s">
        <v>46</v>
      </c>
      <c r="M20" s="5">
        <v>6</v>
      </c>
      <c r="N20" s="321" t="s">
        <v>2977</v>
      </c>
      <c r="O20" s="321" t="s">
        <v>2978</v>
      </c>
      <c r="P20" s="15">
        <v>6</v>
      </c>
      <c r="Q20" s="15">
        <v>6</v>
      </c>
      <c r="R20" s="22">
        <v>1</v>
      </c>
      <c r="S20" s="22">
        <v>1</v>
      </c>
      <c r="T20" s="181"/>
      <c r="U20" s="321" t="s">
        <v>2979</v>
      </c>
      <c r="V20" s="321" t="s">
        <v>50</v>
      </c>
      <c r="W20" s="19"/>
      <c r="X20" s="181"/>
      <c r="AA20" s="308" t="b">
        <f t="shared" si="0"/>
        <v>0</v>
      </c>
    </row>
    <row r="21" s="326" customFormat="1" ht="12" spans="1:27">
      <c r="A21" s="29">
        <v>19</v>
      </c>
      <c r="B21" s="5" t="s">
        <v>34</v>
      </c>
      <c r="C21" s="5" t="s">
        <v>82</v>
      </c>
      <c r="D21" s="4" t="s">
        <v>2994</v>
      </c>
      <c r="E21" s="29" t="s">
        <v>258</v>
      </c>
      <c r="F21" s="335" t="s">
        <v>3887</v>
      </c>
      <c r="G21" s="57">
        <v>44958</v>
      </c>
      <c r="H21" s="333" t="s">
        <v>2299</v>
      </c>
      <c r="I21" s="5" t="s">
        <v>42</v>
      </c>
      <c r="J21" s="5" t="s">
        <v>43</v>
      </c>
      <c r="K21" s="29" t="s">
        <v>44</v>
      </c>
      <c r="L21" s="29" t="s">
        <v>46</v>
      </c>
      <c r="M21" s="5">
        <v>6</v>
      </c>
      <c r="N21" s="321" t="s">
        <v>2999</v>
      </c>
      <c r="O21" s="321" t="s">
        <v>3000</v>
      </c>
      <c r="P21" s="15">
        <v>6</v>
      </c>
      <c r="Q21" s="15">
        <v>6</v>
      </c>
      <c r="R21" s="22">
        <v>1</v>
      </c>
      <c r="S21" s="22">
        <v>1</v>
      </c>
      <c r="T21" s="325"/>
      <c r="U21" s="321" t="s">
        <v>2997</v>
      </c>
      <c r="V21" s="321" t="s">
        <v>50</v>
      </c>
      <c r="W21" s="4" t="str">
        <f>IF(U21="无","未匹配到系统工单信息",IF(V21="已完成","无",V21))</f>
        <v>无</v>
      </c>
      <c r="X21" s="181" t="s">
        <v>2966</v>
      </c>
      <c r="Y21" s="321" t="s">
        <v>2997</v>
      </c>
      <c r="AA21" s="308" t="b">
        <f t="shared" si="0"/>
        <v>0</v>
      </c>
    </row>
    <row r="22" s="326" customFormat="1" ht="12" spans="1:27">
      <c r="A22" s="29">
        <v>20</v>
      </c>
      <c r="B22" s="5" t="s">
        <v>34</v>
      </c>
      <c r="C22" s="5" t="s">
        <v>82</v>
      </c>
      <c r="D22" s="4" t="s">
        <v>2994</v>
      </c>
      <c r="E22" s="29" t="s">
        <v>258</v>
      </c>
      <c r="F22" s="335" t="s">
        <v>3887</v>
      </c>
      <c r="G22" s="65">
        <v>44986</v>
      </c>
      <c r="H22" s="334" t="s">
        <v>41</v>
      </c>
      <c r="I22" s="5" t="s">
        <v>42</v>
      </c>
      <c r="J22" s="5" t="s">
        <v>43</v>
      </c>
      <c r="K22" s="29" t="s">
        <v>44</v>
      </c>
      <c r="L22" s="29" t="s">
        <v>46</v>
      </c>
      <c r="M22" s="5">
        <v>6</v>
      </c>
      <c r="N22" s="321" t="s">
        <v>2995</v>
      </c>
      <c r="O22" s="321" t="s">
        <v>2963</v>
      </c>
      <c r="P22" s="15">
        <v>6</v>
      </c>
      <c r="Q22" s="15">
        <v>6</v>
      </c>
      <c r="R22" s="22">
        <v>1</v>
      </c>
      <c r="S22" s="22">
        <v>1</v>
      </c>
      <c r="T22" s="325"/>
      <c r="U22" s="321" t="s">
        <v>2996</v>
      </c>
      <c r="V22" s="321" t="s">
        <v>50</v>
      </c>
      <c r="W22" s="19" t="str">
        <f>IF(U22="无","未匹配到系统工单信息",IF(V22="已完成","无",V22))</f>
        <v>无</v>
      </c>
      <c r="X22" s="181" t="s">
        <v>2966</v>
      </c>
      <c r="AA22" s="308" t="b">
        <f t="shared" si="0"/>
        <v>0</v>
      </c>
    </row>
    <row r="23" s="326" customFormat="1" ht="12" spans="1:27">
      <c r="A23" s="29">
        <v>21</v>
      </c>
      <c r="B23" s="5" t="s">
        <v>34</v>
      </c>
      <c r="C23" s="5" t="s">
        <v>82</v>
      </c>
      <c r="D23" s="4" t="s">
        <v>2994</v>
      </c>
      <c r="E23" s="29" t="s">
        <v>258</v>
      </c>
      <c r="F23" s="335" t="s">
        <v>3887</v>
      </c>
      <c r="G23" s="65">
        <v>45047</v>
      </c>
      <c r="H23" s="334" t="s">
        <v>304</v>
      </c>
      <c r="I23" s="5" t="s">
        <v>42</v>
      </c>
      <c r="J23" s="5" t="s">
        <v>43</v>
      </c>
      <c r="K23" s="29" t="s">
        <v>44</v>
      </c>
      <c r="L23" s="29" t="s">
        <v>46</v>
      </c>
      <c r="M23" s="5">
        <v>6</v>
      </c>
      <c r="N23" s="321" t="s">
        <v>2968</v>
      </c>
      <c r="O23" s="321" t="s">
        <v>2969</v>
      </c>
      <c r="P23" s="15">
        <v>6</v>
      </c>
      <c r="Q23" s="15">
        <v>6</v>
      </c>
      <c r="R23" s="22">
        <v>1</v>
      </c>
      <c r="S23" s="22">
        <v>1</v>
      </c>
      <c r="T23" s="181"/>
      <c r="U23" s="321" t="s">
        <v>2970</v>
      </c>
      <c r="V23" s="321" t="s">
        <v>50</v>
      </c>
      <c r="W23" s="19"/>
      <c r="X23" s="181"/>
      <c r="Y23" s="302" t="s">
        <v>3888</v>
      </c>
      <c r="AA23" s="308" t="b">
        <f t="shared" si="0"/>
        <v>0</v>
      </c>
    </row>
    <row r="24" s="326" customFormat="1" ht="12" spans="1:27">
      <c r="A24" s="29">
        <v>22</v>
      </c>
      <c r="B24" s="5" t="s">
        <v>34</v>
      </c>
      <c r="C24" s="5" t="s">
        <v>82</v>
      </c>
      <c r="D24" s="4" t="s">
        <v>2994</v>
      </c>
      <c r="E24" s="29" t="s">
        <v>258</v>
      </c>
      <c r="F24" s="335" t="s">
        <v>3887</v>
      </c>
      <c r="G24" s="65">
        <v>45108</v>
      </c>
      <c r="H24" s="334" t="s">
        <v>165</v>
      </c>
      <c r="I24" s="5" t="s">
        <v>42</v>
      </c>
      <c r="J24" s="5" t="s">
        <v>43</v>
      </c>
      <c r="K24" s="29" t="s">
        <v>44</v>
      </c>
      <c r="L24" s="29" t="s">
        <v>46</v>
      </c>
      <c r="M24" s="5">
        <v>6</v>
      </c>
      <c r="N24" s="321" t="s">
        <v>2971</v>
      </c>
      <c r="O24" s="321" t="s">
        <v>2972</v>
      </c>
      <c r="P24" s="15">
        <v>6</v>
      </c>
      <c r="Q24" s="15">
        <v>6</v>
      </c>
      <c r="R24" s="22">
        <v>1</v>
      </c>
      <c r="S24" s="22">
        <v>1</v>
      </c>
      <c r="T24" s="181"/>
      <c r="U24" s="321" t="s">
        <v>2973</v>
      </c>
      <c r="V24" s="321" t="s">
        <v>50</v>
      </c>
      <c r="W24" s="19"/>
      <c r="X24" s="181"/>
      <c r="AA24" s="308" t="b">
        <f t="shared" si="0"/>
        <v>0</v>
      </c>
    </row>
    <row r="25" s="326" customFormat="1" ht="12" spans="1:27">
      <c r="A25" s="29">
        <v>23</v>
      </c>
      <c r="B25" s="5" t="s">
        <v>34</v>
      </c>
      <c r="C25" s="5" t="s">
        <v>82</v>
      </c>
      <c r="D25" s="4" t="s">
        <v>2994</v>
      </c>
      <c r="E25" s="29" t="s">
        <v>258</v>
      </c>
      <c r="F25" s="335" t="s">
        <v>3887</v>
      </c>
      <c r="G25" s="65">
        <v>45170</v>
      </c>
      <c r="H25" s="334" t="s">
        <v>54</v>
      </c>
      <c r="I25" s="5" t="s">
        <v>42</v>
      </c>
      <c r="J25" s="5" t="s">
        <v>43</v>
      </c>
      <c r="K25" s="29" t="s">
        <v>44</v>
      </c>
      <c r="L25" s="29" t="s">
        <v>46</v>
      </c>
      <c r="M25" s="5">
        <v>6</v>
      </c>
      <c r="N25" s="321" t="s">
        <v>2984</v>
      </c>
      <c r="O25" s="321" t="s">
        <v>2985</v>
      </c>
      <c r="P25" s="15">
        <v>6</v>
      </c>
      <c r="Q25" s="15">
        <v>6</v>
      </c>
      <c r="R25" s="22">
        <v>1</v>
      </c>
      <c r="S25" s="22">
        <v>1</v>
      </c>
      <c r="T25" s="181"/>
      <c r="U25" s="321" t="s">
        <v>2986</v>
      </c>
      <c r="V25" s="321" t="s">
        <v>50</v>
      </c>
      <c r="W25" s="19"/>
      <c r="X25" s="181"/>
      <c r="AA25" s="308" t="b">
        <f t="shared" si="0"/>
        <v>0</v>
      </c>
    </row>
    <row r="26" s="326" customFormat="1" ht="12" spans="1:27">
      <c r="A26" s="29">
        <v>24</v>
      </c>
      <c r="B26" s="5" t="s">
        <v>34</v>
      </c>
      <c r="C26" s="5" t="s">
        <v>82</v>
      </c>
      <c r="D26" s="4" t="s">
        <v>2994</v>
      </c>
      <c r="E26" s="29" t="s">
        <v>258</v>
      </c>
      <c r="F26" s="335" t="s">
        <v>3887</v>
      </c>
      <c r="G26" s="65">
        <v>45231</v>
      </c>
      <c r="H26" s="334" t="s">
        <v>632</v>
      </c>
      <c r="I26" s="5" t="s">
        <v>42</v>
      </c>
      <c r="J26" s="5" t="s">
        <v>43</v>
      </c>
      <c r="K26" s="29" t="s">
        <v>44</v>
      </c>
      <c r="L26" s="29" t="s">
        <v>46</v>
      </c>
      <c r="M26" s="5">
        <v>6</v>
      </c>
      <c r="N26" s="321" t="s">
        <v>2987</v>
      </c>
      <c r="O26" s="321" t="s">
        <v>2988</v>
      </c>
      <c r="P26" s="15">
        <v>6</v>
      </c>
      <c r="Q26" s="15">
        <v>6</v>
      </c>
      <c r="R26" s="22">
        <v>1</v>
      </c>
      <c r="S26" s="22">
        <v>1</v>
      </c>
      <c r="T26" s="181"/>
      <c r="U26" s="321" t="s">
        <v>2989</v>
      </c>
      <c r="V26" s="321" t="s">
        <v>50</v>
      </c>
      <c r="W26" s="19"/>
      <c r="X26" s="181"/>
      <c r="AA26" s="308" t="b">
        <f t="shared" si="0"/>
        <v>0</v>
      </c>
    </row>
    <row r="27" s="326" customFormat="1" ht="12" spans="1:27">
      <c r="A27" s="29">
        <v>25</v>
      </c>
      <c r="B27" s="5" t="s">
        <v>34</v>
      </c>
      <c r="C27" s="5" t="s">
        <v>82</v>
      </c>
      <c r="D27" s="4" t="s">
        <v>2998</v>
      </c>
      <c r="E27" s="29" t="s">
        <v>108</v>
      </c>
      <c r="F27" s="332" t="s">
        <v>3887</v>
      </c>
      <c r="G27" s="65">
        <v>44986</v>
      </c>
      <c r="H27" s="334" t="s">
        <v>41</v>
      </c>
      <c r="I27" s="5" t="s">
        <v>42</v>
      </c>
      <c r="J27" s="5" t="s">
        <v>43</v>
      </c>
      <c r="K27" s="29" t="s">
        <v>44</v>
      </c>
      <c r="L27" s="29" t="s">
        <v>46</v>
      </c>
      <c r="M27" s="5">
        <v>3</v>
      </c>
      <c r="N27" s="321" t="s">
        <v>2963</v>
      </c>
      <c r="O27" s="321" t="s">
        <v>2964</v>
      </c>
      <c r="P27" s="15">
        <v>3</v>
      </c>
      <c r="Q27" s="15">
        <v>3</v>
      </c>
      <c r="R27" s="22">
        <v>1</v>
      </c>
      <c r="S27" s="22">
        <v>1</v>
      </c>
      <c r="T27" s="177"/>
      <c r="U27" s="321" t="s">
        <v>2965</v>
      </c>
      <c r="V27" s="321" t="s">
        <v>50</v>
      </c>
      <c r="W27" s="19" t="str">
        <f t="shared" ref="W27:W32" si="1">IF(U27="无","未匹配到系统工单信息",IF(V27="已完成","无",V27))</f>
        <v>无</v>
      </c>
      <c r="X27" s="181" t="s">
        <v>3889</v>
      </c>
      <c r="AA27" s="308" t="b">
        <f t="shared" si="0"/>
        <v>0</v>
      </c>
    </row>
    <row r="28" s="326" customFormat="1" ht="12" spans="1:27">
      <c r="A28" s="29">
        <v>26</v>
      </c>
      <c r="B28" s="5" t="s">
        <v>34</v>
      </c>
      <c r="C28" s="5" t="s">
        <v>82</v>
      </c>
      <c r="D28" s="4" t="s">
        <v>2998</v>
      </c>
      <c r="E28" s="29" t="s">
        <v>108</v>
      </c>
      <c r="F28" s="332" t="s">
        <v>3887</v>
      </c>
      <c r="G28" s="65">
        <v>45047</v>
      </c>
      <c r="H28" s="334" t="s">
        <v>304</v>
      </c>
      <c r="I28" s="5" t="s">
        <v>42</v>
      </c>
      <c r="J28" s="5" t="s">
        <v>43</v>
      </c>
      <c r="K28" s="29" t="s">
        <v>44</v>
      </c>
      <c r="L28" s="29" t="s">
        <v>46</v>
      </c>
      <c r="M28" s="5">
        <v>3</v>
      </c>
      <c r="N28" s="321" t="s">
        <v>3143</v>
      </c>
      <c r="O28" s="321" t="s">
        <v>3890</v>
      </c>
      <c r="P28" s="15">
        <v>3</v>
      </c>
      <c r="Q28" s="15">
        <v>3</v>
      </c>
      <c r="R28" s="22">
        <v>1</v>
      </c>
      <c r="S28" s="22">
        <v>1</v>
      </c>
      <c r="T28" s="181"/>
      <c r="U28" s="321" t="s">
        <v>3891</v>
      </c>
      <c r="V28" s="321" t="s">
        <v>50</v>
      </c>
      <c r="W28" s="19" t="str">
        <f t="shared" si="1"/>
        <v>无</v>
      </c>
      <c r="X28" s="181"/>
      <c r="AA28" s="308" t="b">
        <f t="shared" si="0"/>
        <v>0</v>
      </c>
    </row>
    <row r="29" s="326" customFormat="1" ht="12" spans="1:27">
      <c r="A29" s="29">
        <v>27</v>
      </c>
      <c r="B29" s="5" t="s">
        <v>34</v>
      </c>
      <c r="C29" s="5" t="s">
        <v>82</v>
      </c>
      <c r="D29" s="4" t="s">
        <v>2998</v>
      </c>
      <c r="E29" s="29" t="s">
        <v>108</v>
      </c>
      <c r="F29" s="332" t="s">
        <v>3887</v>
      </c>
      <c r="G29" s="65">
        <v>45108</v>
      </c>
      <c r="H29" s="334" t="s">
        <v>165</v>
      </c>
      <c r="I29" s="5" t="s">
        <v>42</v>
      </c>
      <c r="J29" s="5" t="s">
        <v>43</v>
      </c>
      <c r="K29" s="29" t="s">
        <v>44</v>
      </c>
      <c r="L29" s="29" t="s">
        <v>46</v>
      </c>
      <c r="M29" s="5">
        <v>3</v>
      </c>
      <c r="N29" s="321" t="s">
        <v>3892</v>
      </c>
      <c r="O29" s="321" t="s">
        <v>3893</v>
      </c>
      <c r="P29" s="15">
        <v>3</v>
      </c>
      <c r="Q29" s="15">
        <v>3</v>
      </c>
      <c r="R29" s="22">
        <v>1</v>
      </c>
      <c r="S29" s="22">
        <v>1</v>
      </c>
      <c r="T29" s="181"/>
      <c r="U29" s="321" t="s">
        <v>3001</v>
      </c>
      <c r="V29" s="321" t="s">
        <v>50</v>
      </c>
      <c r="W29" s="19"/>
      <c r="X29" s="181"/>
      <c r="AA29" s="308" t="b">
        <f t="shared" si="0"/>
        <v>0</v>
      </c>
    </row>
    <row r="30" s="326" customFormat="1" ht="12" spans="1:27">
      <c r="A30" s="29">
        <v>28</v>
      </c>
      <c r="B30" s="5" t="s">
        <v>34</v>
      </c>
      <c r="C30" s="5" t="s">
        <v>82</v>
      </c>
      <c r="D30" s="4" t="s">
        <v>2998</v>
      </c>
      <c r="E30" s="29" t="s">
        <v>108</v>
      </c>
      <c r="F30" s="332" t="s">
        <v>3887</v>
      </c>
      <c r="G30" s="65">
        <v>45231</v>
      </c>
      <c r="H30" s="334" t="s">
        <v>632</v>
      </c>
      <c r="I30" s="5" t="s">
        <v>42</v>
      </c>
      <c r="J30" s="5" t="s">
        <v>43</v>
      </c>
      <c r="K30" s="29" t="s">
        <v>44</v>
      </c>
      <c r="L30" s="29" t="s">
        <v>46</v>
      </c>
      <c r="M30" s="5">
        <v>3</v>
      </c>
      <c r="N30" s="321" t="s">
        <v>3894</v>
      </c>
      <c r="O30" s="321" t="s">
        <v>3895</v>
      </c>
      <c r="P30" s="15">
        <v>3</v>
      </c>
      <c r="Q30" s="15">
        <v>3</v>
      </c>
      <c r="R30" s="22">
        <v>1</v>
      </c>
      <c r="S30" s="22">
        <v>1</v>
      </c>
      <c r="T30" s="181"/>
      <c r="U30" s="321" t="s">
        <v>3896</v>
      </c>
      <c r="V30" s="321" t="s">
        <v>50</v>
      </c>
      <c r="W30" s="19"/>
      <c r="X30" s="181"/>
      <c r="AA30" s="308" t="b">
        <f t="shared" si="0"/>
        <v>0</v>
      </c>
    </row>
    <row r="31" s="326" customFormat="1" ht="12" spans="1:27">
      <c r="A31" s="29">
        <v>29</v>
      </c>
      <c r="B31" s="5" t="s">
        <v>34</v>
      </c>
      <c r="C31" s="29" t="s">
        <v>228</v>
      </c>
      <c r="D31" s="28" t="s">
        <v>3005</v>
      </c>
      <c r="E31" s="29" t="s">
        <v>258</v>
      </c>
      <c r="F31" s="332" t="s">
        <v>3887</v>
      </c>
      <c r="G31" s="57">
        <v>44958</v>
      </c>
      <c r="H31" s="333" t="s">
        <v>2299</v>
      </c>
      <c r="I31" s="29" t="s">
        <v>42</v>
      </c>
      <c r="J31" s="29" t="s">
        <v>43</v>
      </c>
      <c r="K31" s="29" t="s">
        <v>44</v>
      </c>
      <c r="L31" s="29" t="s">
        <v>46</v>
      </c>
      <c r="M31" s="29">
        <v>9</v>
      </c>
      <c r="N31" s="321" t="s">
        <v>3019</v>
      </c>
      <c r="O31" s="321" t="s">
        <v>3020</v>
      </c>
      <c r="P31" s="15">
        <v>9</v>
      </c>
      <c r="Q31" s="15">
        <v>9</v>
      </c>
      <c r="R31" s="22">
        <v>1</v>
      </c>
      <c r="S31" s="22">
        <v>1</v>
      </c>
      <c r="T31" s="325"/>
      <c r="U31" s="321" t="s">
        <v>3897</v>
      </c>
      <c r="V31" s="321" t="s">
        <v>50</v>
      </c>
      <c r="W31" s="4" t="str">
        <f t="shared" si="1"/>
        <v>无</v>
      </c>
      <c r="X31" s="181" t="s">
        <v>2966</v>
      </c>
      <c r="Y31" s="321" t="s">
        <v>3897</v>
      </c>
      <c r="AA31" s="308" t="b">
        <f t="shared" si="0"/>
        <v>0</v>
      </c>
    </row>
    <row r="32" s="326" customFormat="1" ht="12" spans="1:27">
      <c r="A32" s="29">
        <v>30</v>
      </c>
      <c r="B32" s="5" t="s">
        <v>34</v>
      </c>
      <c r="C32" s="29" t="s">
        <v>228</v>
      </c>
      <c r="D32" s="28" t="s">
        <v>3005</v>
      </c>
      <c r="E32" s="29" t="s">
        <v>258</v>
      </c>
      <c r="F32" s="332" t="s">
        <v>3887</v>
      </c>
      <c r="G32" s="65">
        <v>44986</v>
      </c>
      <c r="H32" s="334" t="s">
        <v>41</v>
      </c>
      <c r="I32" s="29" t="s">
        <v>42</v>
      </c>
      <c r="J32" s="29" t="s">
        <v>43</v>
      </c>
      <c r="K32" s="29" t="s">
        <v>44</v>
      </c>
      <c r="L32" s="29" t="s">
        <v>46</v>
      </c>
      <c r="M32" s="29">
        <v>9</v>
      </c>
      <c r="N32" s="321" t="s">
        <v>2963</v>
      </c>
      <c r="O32" s="321" t="s">
        <v>2964</v>
      </c>
      <c r="P32" s="15">
        <v>9</v>
      </c>
      <c r="Q32" s="15">
        <v>9</v>
      </c>
      <c r="R32" s="22">
        <v>1</v>
      </c>
      <c r="S32" s="22">
        <v>1</v>
      </c>
      <c r="T32" s="177"/>
      <c r="U32" s="321" t="s">
        <v>2965</v>
      </c>
      <c r="V32" s="321" t="s">
        <v>50</v>
      </c>
      <c r="W32" s="19" t="str">
        <f t="shared" si="1"/>
        <v>无</v>
      </c>
      <c r="X32" s="181" t="s">
        <v>2966</v>
      </c>
      <c r="AA32" s="308" t="b">
        <f t="shared" si="0"/>
        <v>0</v>
      </c>
    </row>
    <row r="33" s="326" customFormat="1" ht="12" spans="1:27">
      <c r="A33" s="29">
        <v>31</v>
      </c>
      <c r="B33" s="5" t="s">
        <v>34</v>
      </c>
      <c r="C33" s="29" t="s">
        <v>228</v>
      </c>
      <c r="D33" s="28" t="s">
        <v>3005</v>
      </c>
      <c r="E33" s="29" t="s">
        <v>258</v>
      </c>
      <c r="F33" s="332" t="s">
        <v>3887</v>
      </c>
      <c r="G33" s="65">
        <v>45047</v>
      </c>
      <c r="H33" s="334" t="s">
        <v>304</v>
      </c>
      <c r="I33" s="29" t="s">
        <v>42</v>
      </c>
      <c r="J33" s="29" t="s">
        <v>43</v>
      </c>
      <c r="K33" s="29" t="s">
        <v>44</v>
      </c>
      <c r="L33" s="29" t="s">
        <v>46</v>
      </c>
      <c r="M33" s="29">
        <v>9</v>
      </c>
      <c r="N33" s="321" t="s">
        <v>3009</v>
      </c>
      <c r="O33" s="321" t="s">
        <v>3010</v>
      </c>
      <c r="P33" s="15">
        <v>9</v>
      </c>
      <c r="Q33" s="15">
        <v>9</v>
      </c>
      <c r="R33" s="22">
        <v>1</v>
      </c>
      <c r="S33" s="22">
        <v>1</v>
      </c>
      <c r="T33" s="181"/>
      <c r="U33" s="321" t="s">
        <v>3011</v>
      </c>
      <c r="V33" s="321" t="s">
        <v>50</v>
      </c>
      <c r="W33" s="19"/>
      <c r="X33" s="181"/>
      <c r="Y33" s="302" t="s">
        <v>3888</v>
      </c>
      <c r="AA33" s="308" t="b">
        <f t="shared" si="0"/>
        <v>0</v>
      </c>
    </row>
    <row r="34" s="326" customFormat="1" ht="12" spans="1:27">
      <c r="A34" s="29">
        <v>32</v>
      </c>
      <c r="B34" s="5" t="s">
        <v>34</v>
      </c>
      <c r="C34" s="29" t="s">
        <v>228</v>
      </c>
      <c r="D34" s="28" t="s">
        <v>3005</v>
      </c>
      <c r="E34" s="29" t="s">
        <v>258</v>
      </c>
      <c r="F34" s="332" t="s">
        <v>3887</v>
      </c>
      <c r="G34" s="65">
        <v>45108</v>
      </c>
      <c r="H34" s="334" t="s">
        <v>165</v>
      </c>
      <c r="I34" s="29" t="s">
        <v>42</v>
      </c>
      <c r="J34" s="29" t="s">
        <v>43</v>
      </c>
      <c r="K34" s="29" t="s">
        <v>44</v>
      </c>
      <c r="L34" s="29" t="s">
        <v>46</v>
      </c>
      <c r="M34" s="29">
        <v>9</v>
      </c>
      <c r="N34" s="321" t="s">
        <v>3012</v>
      </c>
      <c r="O34" s="321" t="s">
        <v>3013</v>
      </c>
      <c r="P34" s="15">
        <v>9</v>
      </c>
      <c r="Q34" s="15">
        <v>9</v>
      </c>
      <c r="R34" s="22">
        <v>1</v>
      </c>
      <c r="S34" s="22">
        <v>1</v>
      </c>
      <c r="T34" s="181"/>
      <c r="U34" s="321" t="s">
        <v>3014</v>
      </c>
      <c r="V34" s="321" t="s">
        <v>50</v>
      </c>
      <c r="W34" s="19"/>
      <c r="X34" s="181"/>
      <c r="AA34" s="308" t="b">
        <f t="shared" si="0"/>
        <v>0</v>
      </c>
    </row>
    <row r="35" s="326" customFormat="1" ht="12" spans="1:27">
      <c r="A35" s="29">
        <v>33</v>
      </c>
      <c r="B35" s="5" t="s">
        <v>34</v>
      </c>
      <c r="C35" s="29" t="s">
        <v>228</v>
      </c>
      <c r="D35" s="28" t="s">
        <v>3005</v>
      </c>
      <c r="E35" s="29" t="s">
        <v>258</v>
      </c>
      <c r="F35" s="332" t="s">
        <v>3887</v>
      </c>
      <c r="G35" s="65">
        <v>45170</v>
      </c>
      <c r="H35" s="334" t="s">
        <v>54</v>
      </c>
      <c r="I35" s="29" t="s">
        <v>42</v>
      </c>
      <c r="J35" s="29" t="s">
        <v>43</v>
      </c>
      <c r="K35" s="29" t="s">
        <v>44</v>
      </c>
      <c r="L35" s="29" t="s">
        <v>46</v>
      </c>
      <c r="M35" s="29">
        <v>9</v>
      </c>
      <c r="N35" s="321" t="s">
        <v>3015</v>
      </c>
      <c r="O35" s="321" t="s">
        <v>3016</v>
      </c>
      <c r="P35" s="15">
        <v>9</v>
      </c>
      <c r="Q35" s="15">
        <v>9</v>
      </c>
      <c r="R35" s="22">
        <v>1</v>
      </c>
      <c r="S35" s="22">
        <v>1</v>
      </c>
      <c r="T35" s="181"/>
      <c r="U35" s="321" t="s">
        <v>3017</v>
      </c>
      <c r="V35" s="321" t="s">
        <v>50</v>
      </c>
      <c r="W35" s="19"/>
      <c r="X35" s="181"/>
      <c r="AA35" s="308" t="b">
        <f t="shared" si="0"/>
        <v>0</v>
      </c>
    </row>
    <row r="36" s="326" customFormat="1" ht="12" spans="1:27">
      <c r="A36" s="29">
        <v>34</v>
      </c>
      <c r="B36" s="5" t="s">
        <v>34</v>
      </c>
      <c r="C36" s="29" t="s">
        <v>228</v>
      </c>
      <c r="D36" s="28" t="s">
        <v>3005</v>
      </c>
      <c r="E36" s="29" t="s">
        <v>258</v>
      </c>
      <c r="F36" s="332" t="s">
        <v>3887</v>
      </c>
      <c r="G36" s="65">
        <v>45231</v>
      </c>
      <c r="H36" s="334" t="s">
        <v>632</v>
      </c>
      <c r="I36" s="29" t="s">
        <v>42</v>
      </c>
      <c r="J36" s="29" t="s">
        <v>43</v>
      </c>
      <c r="K36" s="29" t="s">
        <v>44</v>
      </c>
      <c r="L36" s="29" t="s">
        <v>46</v>
      </c>
      <c r="M36" s="29">
        <v>9</v>
      </c>
      <c r="N36" s="321" t="s">
        <v>2977</v>
      </c>
      <c r="O36" s="321" t="s">
        <v>2978</v>
      </c>
      <c r="P36" s="15">
        <v>9</v>
      </c>
      <c r="Q36" s="15">
        <v>9</v>
      </c>
      <c r="R36" s="22">
        <v>1</v>
      </c>
      <c r="S36" s="22">
        <v>1</v>
      </c>
      <c r="T36" s="181"/>
      <c r="U36" s="321" t="s">
        <v>2979</v>
      </c>
      <c r="V36" s="321" t="s">
        <v>50</v>
      </c>
      <c r="W36" s="19"/>
      <c r="X36" s="181"/>
      <c r="AA36" s="308" t="b">
        <f t="shared" si="0"/>
        <v>0</v>
      </c>
    </row>
    <row r="37" s="326" customFormat="1" ht="12" spans="1:27">
      <c r="A37" s="29">
        <v>35</v>
      </c>
      <c r="B37" s="5" t="s">
        <v>34</v>
      </c>
      <c r="C37" s="29" t="s">
        <v>228</v>
      </c>
      <c r="D37" s="28" t="s">
        <v>3018</v>
      </c>
      <c r="E37" s="29" t="s">
        <v>258</v>
      </c>
      <c r="F37" s="332" t="s">
        <v>3887</v>
      </c>
      <c r="G37" s="57">
        <v>44958</v>
      </c>
      <c r="H37" s="333" t="s">
        <v>2299</v>
      </c>
      <c r="I37" s="29" t="s">
        <v>42</v>
      </c>
      <c r="J37" s="29" t="s">
        <v>43</v>
      </c>
      <c r="K37" s="29" t="s">
        <v>44</v>
      </c>
      <c r="L37" s="29" t="s">
        <v>46</v>
      </c>
      <c r="M37" s="29">
        <v>12</v>
      </c>
      <c r="N37" s="321" t="s">
        <v>3898</v>
      </c>
      <c r="O37" s="321" t="s">
        <v>3899</v>
      </c>
      <c r="P37" s="15">
        <v>12</v>
      </c>
      <c r="Q37" s="15">
        <v>12</v>
      </c>
      <c r="R37" s="22">
        <v>1</v>
      </c>
      <c r="S37" s="22">
        <v>1</v>
      </c>
      <c r="T37" s="325"/>
      <c r="U37" s="321" t="s">
        <v>3900</v>
      </c>
      <c r="V37" s="321" t="s">
        <v>50</v>
      </c>
      <c r="W37" s="4" t="str">
        <f>IF(U37="无","未匹配到系统工单信息",IF(V37="已完成","无",V37))</f>
        <v>无</v>
      </c>
      <c r="X37" s="181"/>
      <c r="AA37" s="308" t="b">
        <f t="shared" si="0"/>
        <v>0</v>
      </c>
    </row>
    <row r="38" s="326" customFormat="1" ht="12" spans="1:27">
      <c r="A38" s="29">
        <v>36</v>
      </c>
      <c r="B38" s="5" t="s">
        <v>34</v>
      </c>
      <c r="C38" s="29" t="s">
        <v>228</v>
      </c>
      <c r="D38" s="28" t="s">
        <v>3018</v>
      </c>
      <c r="E38" s="29" t="s">
        <v>258</v>
      </c>
      <c r="F38" s="332" t="s">
        <v>3887</v>
      </c>
      <c r="G38" s="65">
        <v>44986</v>
      </c>
      <c r="H38" s="334" t="s">
        <v>41</v>
      </c>
      <c r="I38" s="29" t="s">
        <v>42</v>
      </c>
      <c r="J38" s="29" t="s">
        <v>43</v>
      </c>
      <c r="K38" s="29" t="s">
        <v>44</v>
      </c>
      <c r="L38" s="29" t="s">
        <v>46</v>
      </c>
      <c r="M38" s="29">
        <v>12</v>
      </c>
      <c r="N38" s="321" t="s">
        <v>3022</v>
      </c>
      <c r="O38" s="321" t="s">
        <v>3023</v>
      </c>
      <c r="P38" s="15">
        <v>12</v>
      </c>
      <c r="Q38" s="15">
        <v>12</v>
      </c>
      <c r="R38" s="22">
        <v>1</v>
      </c>
      <c r="S38" s="22">
        <v>1</v>
      </c>
      <c r="T38" s="5"/>
      <c r="U38" s="321" t="s">
        <v>3024</v>
      </c>
      <c r="V38" s="321" t="s">
        <v>50</v>
      </c>
      <c r="W38" s="19" t="str">
        <f>IF(U38="无","未匹配到系统工单信息",IF(V38="已完成","无",V38))</f>
        <v>无</v>
      </c>
      <c r="X38" s="181"/>
      <c r="AA38" s="308" t="b">
        <f t="shared" si="0"/>
        <v>0</v>
      </c>
    </row>
    <row r="39" s="326" customFormat="1" ht="12" spans="1:27">
      <c r="A39" s="29">
        <v>37</v>
      </c>
      <c r="B39" s="5" t="s">
        <v>34</v>
      </c>
      <c r="C39" s="29" t="s">
        <v>228</v>
      </c>
      <c r="D39" s="28" t="s">
        <v>3018</v>
      </c>
      <c r="E39" s="29" t="s">
        <v>258</v>
      </c>
      <c r="F39" s="332" t="s">
        <v>3887</v>
      </c>
      <c r="G39" s="65">
        <v>45047</v>
      </c>
      <c r="H39" s="334" t="s">
        <v>304</v>
      </c>
      <c r="I39" s="29" t="s">
        <v>42</v>
      </c>
      <c r="J39" s="29" t="s">
        <v>43</v>
      </c>
      <c r="K39" s="29" t="s">
        <v>44</v>
      </c>
      <c r="L39" s="29" t="s">
        <v>46</v>
      </c>
      <c r="M39" s="29">
        <v>12</v>
      </c>
      <c r="N39" s="321" t="s">
        <v>3901</v>
      </c>
      <c r="O39" s="321" t="s">
        <v>3902</v>
      </c>
      <c r="P39" s="15">
        <v>12</v>
      </c>
      <c r="Q39" s="15">
        <v>12</v>
      </c>
      <c r="R39" s="22">
        <v>1</v>
      </c>
      <c r="S39" s="22">
        <v>1</v>
      </c>
      <c r="T39" s="181"/>
      <c r="U39" s="321" t="s">
        <v>3903</v>
      </c>
      <c r="V39" s="321" t="s">
        <v>50</v>
      </c>
      <c r="W39" s="19"/>
      <c r="X39" s="181"/>
      <c r="Y39" s="302" t="s">
        <v>3888</v>
      </c>
      <c r="AA39" s="308" t="b">
        <f t="shared" si="0"/>
        <v>0</v>
      </c>
    </row>
    <row r="40" s="326" customFormat="1" ht="12" spans="1:27">
      <c r="A40" s="29">
        <v>38</v>
      </c>
      <c r="B40" s="5" t="s">
        <v>34</v>
      </c>
      <c r="C40" s="29" t="s">
        <v>228</v>
      </c>
      <c r="D40" s="28" t="s">
        <v>3018</v>
      </c>
      <c r="E40" s="29" t="s">
        <v>258</v>
      </c>
      <c r="F40" s="332" t="s">
        <v>3887</v>
      </c>
      <c r="G40" s="65">
        <v>45108</v>
      </c>
      <c r="H40" s="334" t="s">
        <v>165</v>
      </c>
      <c r="I40" s="29" t="s">
        <v>42</v>
      </c>
      <c r="J40" s="29" t="s">
        <v>43</v>
      </c>
      <c r="K40" s="29" t="s">
        <v>44</v>
      </c>
      <c r="L40" s="29" t="s">
        <v>46</v>
      </c>
      <c r="M40" s="29">
        <v>12</v>
      </c>
      <c r="N40" s="321" t="s">
        <v>3028</v>
      </c>
      <c r="O40" s="321" t="s">
        <v>3029</v>
      </c>
      <c r="P40" s="15">
        <v>12</v>
      </c>
      <c r="Q40" s="15">
        <v>12</v>
      </c>
      <c r="R40" s="22">
        <v>1</v>
      </c>
      <c r="S40" s="22">
        <v>1</v>
      </c>
      <c r="T40" s="181"/>
      <c r="U40" s="321" t="s">
        <v>3030</v>
      </c>
      <c r="V40" s="321" t="s">
        <v>50</v>
      </c>
      <c r="W40" s="19"/>
      <c r="AA40" s="308" t="b">
        <f t="shared" si="0"/>
        <v>0</v>
      </c>
    </row>
    <row r="41" s="326" customFormat="1" ht="12" spans="1:27">
      <c r="A41" s="29">
        <v>39</v>
      </c>
      <c r="B41" s="5" t="s">
        <v>34</v>
      </c>
      <c r="C41" s="29" t="s">
        <v>228</v>
      </c>
      <c r="D41" s="28" t="s">
        <v>3018</v>
      </c>
      <c r="E41" s="29" t="s">
        <v>258</v>
      </c>
      <c r="F41" s="332" t="s">
        <v>3887</v>
      </c>
      <c r="G41" s="65">
        <v>45170</v>
      </c>
      <c r="H41" s="334" t="s">
        <v>54</v>
      </c>
      <c r="I41" s="29" t="s">
        <v>42</v>
      </c>
      <c r="J41" s="29" t="s">
        <v>43</v>
      </c>
      <c r="K41" s="29" t="s">
        <v>44</v>
      </c>
      <c r="L41" s="29" t="s">
        <v>46</v>
      </c>
      <c r="M41" s="29">
        <v>12</v>
      </c>
      <c r="N41" s="321" t="s">
        <v>3031</v>
      </c>
      <c r="O41" s="321" t="s">
        <v>3032</v>
      </c>
      <c r="P41" s="15">
        <v>12</v>
      </c>
      <c r="Q41" s="15">
        <v>12</v>
      </c>
      <c r="R41" s="22">
        <v>1</v>
      </c>
      <c r="S41" s="22">
        <v>1</v>
      </c>
      <c r="T41" s="181"/>
      <c r="U41" s="321" t="s">
        <v>3033</v>
      </c>
      <c r="V41" s="321" t="s">
        <v>50</v>
      </c>
      <c r="W41" s="19"/>
      <c r="AA41" s="308" t="b">
        <f t="shared" si="0"/>
        <v>0</v>
      </c>
    </row>
    <row r="42" s="326" customFormat="1" ht="12" spans="1:27">
      <c r="A42" s="29">
        <v>40</v>
      </c>
      <c r="B42" s="5" t="s">
        <v>34</v>
      </c>
      <c r="C42" s="29" t="s">
        <v>228</v>
      </c>
      <c r="D42" s="28" t="s">
        <v>3018</v>
      </c>
      <c r="E42" s="29" t="s">
        <v>258</v>
      </c>
      <c r="F42" s="332" t="s">
        <v>3887</v>
      </c>
      <c r="G42" s="65">
        <v>45231</v>
      </c>
      <c r="H42" s="334" t="s">
        <v>632</v>
      </c>
      <c r="I42" s="29" t="s">
        <v>42</v>
      </c>
      <c r="J42" s="29" t="s">
        <v>43</v>
      </c>
      <c r="K42" s="29" t="s">
        <v>44</v>
      </c>
      <c r="L42" s="29" t="s">
        <v>46</v>
      </c>
      <c r="M42" s="29">
        <v>12</v>
      </c>
      <c r="N42" s="321" t="s">
        <v>3034</v>
      </c>
      <c r="O42" s="321" t="s">
        <v>3035</v>
      </c>
      <c r="P42" s="15">
        <v>12</v>
      </c>
      <c r="Q42" s="15">
        <v>12</v>
      </c>
      <c r="R42" s="22">
        <v>1</v>
      </c>
      <c r="S42" s="22">
        <v>1</v>
      </c>
      <c r="T42" s="181"/>
      <c r="U42" s="321" t="s">
        <v>3036</v>
      </c>
      <c r="V42" s="321" t="s">
        <v>50</v>
      </c>
      <c r="W42" s="19"/>
      <c r="AA42" s="308" t="b">
        <f t="shared" si="0"/>
        <v>0</v>
      </c>
    </row>
    <row r="43" s="326" customFormat="1" ht="12" spans="1:27">
      <c r="A43" s="29">
        <v>41</v>
      </c>
      <c r="B43" s="5" t="s">
        <v>34</v>
      </c>
      <c r="C43" s="29" t="s">
        <v>228</v>
      </c>
      <c r="D43" s="28" t="s">
        <v>3037</v>
      </c>
      <c r="E43" s="29" t="s">
        <v>258</v>
      </c>
      <c r="F43" s="332" t="s">
        <v>3887</v>
      </c>
      <c r="G43" s="57">
        <v>44958</v>
      </c>
      <c r="H43" s="333" t="s">
        <v>2299</v>
      </c>
      <c r="I43" s="29" t="s">
        <v>42</v>
      </c>
      <c r="J43" s="29" t="s">
        <v>43</v>
      </c>
      <c r="K43" s="29" t="s">
        <v>44</v>
      </c>
      <c r="L43" s="29" t="s">
        <v>46</v>
      </c>
      <c r="M43" s="29">
        <v>3</v>
      </c>
      <c r="N43" s="321" t="s">
        <v>3904</v>
      </c>
      <c r="O43" s="321" t="s">
        <v>3905</v>
      </c>
      <c r="P43" s="15">
        <v>3</v>
      </c>
      <c r="Q43" s="15">
        <v>3</v>
      </c>
      <c r="R43" s="22">
        <v>1</v>
      </c>
      <c r="S43" s="22">
        <v>1</v>
      </c>
      <c r="T43" s="325"/>
      <c r="U43" s="321" t="s">
        <v>3906</v>
      </c>
      <c r="V43" s="321" t="s">
        <v>50</v>
      </c>
      <c r="W43" s="4" t="str">
        <f>IF(U43="无","未匹配到系统工单信息",IF(V43="已完成","无",V43))</f>
        <v>无</v>
      </c>
      <c r="AA43" s="308" t="b">
        <f t="shared" si="0"/>
        <v>0</v>
      </c>
    </row>
    <row r="44" s="326" customFormat="1" ht="12" spans="1:27">
      <c r="A44" s="29">
        <v>42</v>
      </c>
      <c r="B44" s="5" t="s">
        <v>34</v>
      </c>
      <c r="C44" s="29" t="s">
        <v>228</v>
      </c>
      <c r="D44" s="28" t="s">
        <v>3037</v>
      </c>
      <c r="E44" s="29" t="s">
        <v>258</v>
      </c>
      <c r="F44" s="332" t="s">
        <v>3887</v>
      </c>
      <c r="G44" s="65">
        <v>44986</v>
      </c>
      <c r="H44" s="334" t="s">
        <v>41</v>
      </c>
      <c r="I44" s="29" t="s">
        <v>42</v>
      </c>
      <c r="J44" s="29" t="s">
        <v>43</v>
      </c>
      <c r="K44" s="29" t="s">
        <v>44</v>
      </c>
      <c r="L44" s="29" t="s">
        <v>46</v>
      </c>
      <c r="M44" s="29">
        <v>3</v>
      </c>
      <c r="N44" s="321" t="s">
        <v>3022</v>
      </c>
      <c r="O44" s="321" t="s">
        <v>3023</v>
      </c>
      <c r="P44" s="15">
        <v>3</v>
      </c>
      <c r="Q44" s="15">
        <v>3</v>
      </c>
      <c r="R44" s="22">
        <v>1</v>
      </c>
      <c r="S44" s="22">
        <v>1</v>
      </c>
      <c r="T44" s="5"/>
      <c r="U44" s="321" t="s">
        <v>3024</v>
      </c>
      <c r="V44" s="321" t="s">
        <v>50</v>
      </c>
      <c r="W44" s="19" t="str">
        <f>IF(U44="无","未匹配到系统工单信息",IF(V44="已完成","无",V44))</f>
        <v>无</v>
      </c>
      <c r="AA44" s="308" t="b">
        <f t="shared" si="0"/>
        <v>0</v>
      </c>
    </row>
    <row r="45" s="326" customFormat="1" ht="12" spans="1:27">
      <c r="A45" s="29">
        <v>43</v>
      </c>
      <c r="B45" s="5" t="s">
        <v>34</v>
      </c>
      <c r="C45" s="29" t="s">
        <v>228</v>
      </c>
      <c r="D45" s="28" t="s">
        <v>3037</v>
      </c>
      <c r="E45" s="29" t="s">
        <v>258</v>
      </c>
      <c r="F45" s="332" t="s">
        <v>3887</v>
      </c>
      <c r="G45" s="65">
        <v>45047</v>
      </c>
      <c r="H45" s="334" t="s">
        <v>304</v>
      </c>
      <c r="I45" s="29" t="s">
        <v>42</v>
      </c>
      <c r="J45" s="29" t="s">
        <v>43</v>
      </c>
      <c r="K45" s="29" t="s">
        <v>44</v>
      </c>
      <c r="L45" s="29" t="s">
        <v>46</v>
      </c>
      <c r="M45" s="29">
        <v>3</v>
      </c>
      <c r="N45" s="321" t="s">
        <v>3901</v>
      </c>
      <c r="O45" s="321" t="s">
        <v>3902</v>
      </c>
      <c r="P45" s="15">
        <v>3</v>
      </c>
      <c r="Q45" s="15">
        <v>3</v>
      </c>
      <c r="R45" s="22">
        <v>1</v>
      </c>
      <c r="S45" s="22">
        <v>1</v>
      </c>
      <c r="T45" s="181"/>
      <c r="U45" s="321" t="s">
        <v>3903</v>
      </c>
      <c r="V45" s="321" t="s">
        <v>50</v>
      </c>
      <c r="W45" s="19"/>
      <c r="X45" s="181"/>
      <c r="Y45" s="302" t="s">
        <v>3888</v>
      </c>
      <c r="AA45" s="308" t="b">
        <f t="shared" si="0"/>
        <v>0</v>
      </c>
    </row>
    <row r="46" s="326" customFormat="1" ht="12" spans="1:27">
      <c r="A46" s="29">
        <v>44</v>
      </c>
      <c r="B46" s="5" t="s">
        <v>34</v>
      </c>
      <c r="C46" s="29" t="s">
        <v>228</v>
      </c>
      <c r="D46" s="28" t="s">
        <v>3037</v>
      </c>
      <c r="E46" s="29" t="s">
        <v>258</v>
      </c>
      <c r="F46" s="332" t="s">
        <v>3887</v>
      </c>
      <c r="G46" s="65">
        <v>45108</v>
      </c>
      <c r="H46" s="334" t="s">
        <v>165</v>
      </c>
      <c r="I46" s="29" t="s">
        <v>42</v>
      </c>
      <c r="J46" s="29" t="s">
        <v>43</v>
      </c>
      <c r="K46" s="29" t="s">
        <v>44</v>
      </c>
      <c r="L46" s="29" t="s">
        <v>46</v>
      </c>
      <c r="M46" s="29">
        <v>3</v>
      </c>
      <c r="N46" s="321" t="s">
        <v>3028</v>
      </c>
      <c r="O46" s="321" t="s">
        <v>3029</v>
      </c>
      <c r="P46" s="15">
        <v>3</v>
      </c>
      <c r="Q46" s="15">
        <v>3</v>
      </c>
      <c r="R46" s="22">
        <v>1</v>
      </c>
      <c r="S46" s="22">
        <v>1</v>
      </c>
      <c r="T46" s="181"/>
      <c r="U46" s="321" t="s">
        <v>3030</v>
      </c>
      <c r="V46" s="321" t="s">
        <v>50</v>
      </c>
      <c r="W46" s="19"/>
      <c r="X46" s="181"/>
      <c r="AA46" s="308" t="b">
        <f t="shared" si="0"/>
        <v>0</v>
      </c>
    </row>
    <row r="47" s="326" customFormat="1" ht="12" spans="1:27">
      <c r="A47" s="29">
        <v>45</v>
      </c>
      <c r="B47" s="5" t="s">
        <v>34</v>
      </c>
      <c r="C47" s="29" t="s">
        <v>228</v>
      </c>
      <c r="D47" s="28" t="s">
        <v>3037</v>
      </c>
      <c r="E47" s="29" t="s">
        <v>258</v>
      </c>
      <c r="F47" s="332" t="s">
        <v>3887</v>
      </c>
      <c r="G47" s="65">
        <v>45170</v>
      </c>
      <c r="H47" s="334" t="s">
        <v>54</v>
      </c>
      <c r="I47" s="29" t="s">
        <v>42</v>
      </c>
      <c r="J47" s="29" t="s">
        <v>43</v>
      </c>
      <c r="K47" s="29" t="s">
        <v>44</v>
      </c>
      <c r="L47" s="29" t="s">
        <v>46</v>
      </c>
      <c r="M47" s="29">
        <v>3</v>
      </c>
      <c r="N47" s="321" t="s">
        <v>3031</v>
      </c>
      <c r="O47" s="321" t="s">
        <v>3032</v>
      </c>
      <c r="P47" s="15">
        <v>3</v>
      </c>
      <c r="Q47" s="15">
        <v>3</v>
      </c>
      <c r="R47" s="22">
        <v>1</v>
      </c>
      <c r="S47" s="22">
        <v>1</v>
      </c>
      <c r="T47" s="181"/>
      <c r="U47" s="321" t="s">
        <v>3033</v>
      </c>
      <c r="V47" s="321" t="s">
        <v>50</v>
      </c>
      <c r="W47" s="19"/>
      <c r="X47" s="181"/>
      <c r="AA47" s="308" t="b">
        <f t="shared" si="0"/>
        <v>0</v>
      </c>
    </row>
    <row r="48" s="326" customFormat="1" ht="12" spans="1:27">
      <c r="A48" s="29">
        <v>46</v>
      </c>
      <c r="B48" s="5" t="s">
        <v>34</v>
      </c>
      <c r="C48" s="29" t="s">
        <v>228</v>
      </c>
      <c r="D48" s="28" t="s">
        <v>3037</v>
      </c>
      <c r="E48" s="29" t="s">
        <v>258</v>
      </c>
      <c r="F48" s="332" t="s">
        <v>3887</v>
      </c>
      <c r="G48" s="65">
        <v>45231</v>
      </c>
      <c r="H48" s="334" t="s">
        <v>632</v>
      </c>
      <c r="I48" s="29" t="s">
        <v>42</v>
      </c>
      <c r="J48" s="29" t="s">
        <v>43</v>
      </c>
      <c r="K48" s="29" t="s">
        <v>44</v>
      </c>
      <c r="L48" s="29" t="s">
        <v>46</v>
      </c>
      <c r="M48" s="29">
        <v>3</v>
      </c>
      <c r="N48" s="321" t="s">
        <v>3034</v>
      </c>
      <c r="O48" s="321" t="s">
        <v>3035</v>
      </c>
      <c r="P48" s="15">
        <v>3</v>
      </c>
      <c r="Q48" s="15">
        <v>3</v>
      </c>
      <c r="R48" s="22">
        <v>1</v>
      </c>
      <c r="S48" s="22">
        <v>1</v>
      </c>
      <c r="T48" s="181"/>
      <c r="U48" s="321" t="s">
        <v>3036</v>
      </c>
      <c r="V48" s="321" t="s">
        <v>50</v>
      </c>
      <c r="W48" s="19"/>
      <c r="X48" s="181"/>
      <c r="AA48" s="308" t="b">
        <f t="shared" si="0"/>
        <v>0</v>
      </c>
    </row>
    <row r="49" s="326" customFormat="1" ht="12" spans="1:27">
      <c r="A49" s="29">
        <v>47</v>
      </c>
      <c r="B49" s="5" t="s">
        <v>34</v>
      </c>
      <c r="C49" s="29" t="s">
        <v>82</v>
      </c>
      <c r="D49" s="28" t="s">
        <v>3041</v>
      </c>
      <c r="E49" s="29" t="s">
        <v>108</v>
      </c>
      <c r="F49" s="332" t="s">
        <v>3887</v>
      </c>
      <c r="G49" s="57">
        <v>44958</v>
      </c>
      <c r="H49" s="333" t="s">
        <v>2299</v>
      </c>
      <c r="I49" s="29" t="s">
        <v>42</v>
      </c>
      <c r="J49" s="29" t="s">
        <v>43</v>
      </c>
      <c r="K49" s="29" t="s">
        <v>44</v>
      </c>
      <c r="L49" s="29" t="s">
        <v>46</v>
      </c>
      <c r="M49" s="29">
        <v>3</v>
      </c>
      <c r="N49" s="321" t="s">
        <v>3907</v>
      </c>
      <c r="O49" s="321" t="s">
        <v>3908</v>
      </c>
      <c r="P49" s="15">
        <v>3</v>
      </c>
      <c r="Q49" s="15">
        <v>3</v>
      </c>
      <c r="R49" s="22">
        <v>1</v>
      </c>
      <c r="S49" s="22">
        <v>1</v>
      </c>
      <c r="T49" s="181"/>
      <c r="U49" s="321" t="s">
        <v>3909</v>
      </c>
      <c r="V49" s="321" t="s">
        <v>50</v>
      </c>
      <c r="W49" s="4" t="str">
        <f>IF(U49="无","未匹配到系统工单信息",IF(V49="已完成","无",V49))</f>
        <v>无</v>
      </c>
      <c r="X49" s="181" t="s">
        <v>2966</v>
      </c>
      <c r="Y49" s="321" t="s">
        <v>3909</v>
      </c>
      <c r="AA49" s="308" t="b">
        <f t="shared" si="0"/>
        <v>0</v>
      </c>
    </row>
    <row r="50" s="326" customFormat="1" ht="12" spans="1:27">
      <c r="A50" s="29">
        <v>48</v>
      </c>
      <c r="B50" s="5" t="s">
        <v>34</v>
      </c>
      <c r="C50" s="29" t="s">
        <v>82</v>
      </c>
      <c r="D50" s="28" t="s">
        <v>3041</v>
      </c>
      <c r="E50" s="29" t="s">
        <v>108</v>
      </c>
      <c r="F50" s="332" t="s">
        <v>3887</v>
      </c>
      <c r="G50" s="65">
        <v>45047</v>
      </c>
      <c r="H50" s="334" t="s">
        <v>304</v>
      </c>
      <c r="I50" s="29" t="s">
        <v>42</v>
      </c>
      <c r="J50" s="29" t="s">
        <v>43</v>
      </c>
      <c r="K50" s="29" t="s">
        <v>44</v>
      </c>
      <c r="L50" s="29" t="s">
        <v>46</v>
      </c>
      <c r="M50" s="29">
        <v>3</v>
      </c>
      <c r="N50" s="321" t="s">
        <v>3143</v>
      </c>
      <c r="O50" s="321" t="s">
        <v>3144</v>
      </c>
      <c r="P50" s="15">
        <v>3</v>
      </c>
      <c r="Q50" s="15">
        <v>3</v>
      </c>
      <c r="R50" s="22">
        <v>1</v>
      </c>
      <c r="S50" s="22">
        <v>1</v>
      </c>
      <c r="T50" s="181"/>
      <c r="U50" s="321" t="s">
        <v>3145</v>
      </c>
      <c r="V50" s="321" t="s">
        <v>50</v>
      </c>
      <c r="W50" s="19" t="str">
        <f>IF(U50="无","未匹配到系统工单信息",IF(V50="已完成","无",V50))</f>
        <v>无</v>
      </c>
      <c r="X50" s="181"/>
      <c r="AA50" s="308" t="b">
        <f t="shared" si="0"/>
        <v>0</v>
      </c>
    </row>
    <row r="51" s="326" customFormat="1" ht="12" spans="1:27">
      <c r="A51" s="29">
        <v>49</v>
      </c>
      <c r="B51" s="5" t="s">
        <v>34</v>
      </c>
      <c r="C51" s="29" t="s">
        <v>82</v>
      </c>
      <c r="D51" s="28" t="s">
        <v>3041</v>
      </c>
      <c r="E51" s="29" t="s">
        <v>108</v>
      </c>
      <c r="F51" s="332" t="s">
        <v>3887</v>
      </c>
      <c r="G51" s="65">
        <v>45108</v>
      </c>
      <c r="H51" s="334" t="s">
        <v>165</v>
      </c>
      <c r="I51" s="29" t="s">
        <v>42</v>
      </c>
      <c r="J51" s="29" t="s">
        <v>43</v>
      </c>
      <c r="K51" s="29" t="s">
        <v>44</v>
      </c>
      <c r="L51" s="29" t="s">
        <v>46</v>
      </c>
      <c r="M51" s="29">
        <v>3</v>
      </c>
      <c r="N51" s="321" t="s">
        <v>3042</v>
      </c>
      <c r="O51" s="321" t="s">
        <v>3043</v>
      </c>
      <c r="P51" s="15">
        <v>3</v>
      </c>
      <c r="Q51" s="15">
        <v>3</v>
      </c>
      <c r="R51" s="22">
        <v>1</v>
      </c>
      <c r="S51" s="22">
        <v>1</v>
      </c>
      <c r="T51" s="181"/>
      <c r="U51" s="321" t="s">
        <v>3044</v>
      </c>
      <c r="V51" s="321" t="s">
        <v>50</v>
      </c>
      <c r="W51" s="19"/>
      <c r="X51" s="181"/>
      <c r="AA51" s="308" t="b">
        <f t="shared" si="0"/>
        <v>0</v>
      </c>
    </row>
    <row r="52" s="326" customFormat="1" ht="12" spans="1:27">
      <c r="A52" s="29">
        <v>50</v>
      </c>
      <c r="B52" s="5" t="s">
        <v>34</v>
      </c>
      <c r="C52" s="29" t="s">
        <v>82</v>
      </c>
      <c r="D52" s="28" t="s">
        <v>3041</v>
      </c>
      <c r="E52" s="29" t="s">
        <v>108</v>
      </c>
      <c r="F52" s="332" t="s">
        <v>3887</v>
      </c>
      <c r="G52" s="65">
        <v>45231</v>
      </c>
      <c r="H52" s="334" t="s">
        <v>632</v>
      </c>
      <c r="I52" s="29" t="s">
        <v>42</v>
      </c>
      <c r="J52" s="29" t="s">
        <v>43</v>
      </c>
      <c r="K52" s="29" t="s">
        <v>44</v>
      </c>
      <c r="L52" s="29" t="s">
        <v>46</v>
      </c>
      <c r="M52" s="29">
        <v>3</v>
      </c>
      <c r="N52" s="321" t="s">
        <v>3003</v>
      </c>
      <c r="O52" s="321" t="s">
        <v>3004</v>
      </c>
      <c r="P52" s="15">
        <v>3</v>
      </c>
      <c r="Q52" s="15">
        <v>3</v>
      </c>
      <c r="R52" s="22">
        <v>1</v>
      </c>
      <c r="S52" s="22">
        <v>1</v>
      </c>
      <c r="T52" s="181"/>
      <c r="U52" s="321" t="s">
        <v>3910</v>
      </c>
      <c r="V52" s="321" t="s">
        <v>50</v>
      </c>
      <c r="W52" s="19"/>
      <c r="X52" s="181"/>
      <c r="AA52" s="308" t="b">
        <f t="shared" si="0"/>
        <v>0</v>
      </c>
    </row>
    <row r="53" s="326" customFormat="1" ht="12" spans="1:27">
      <c r="A53" s="29">
        <v>51</v>
      </c>
      <c r="B53" s="5" t="s">
        <v>34</v>
      </c>
      <c r="C53" s="5" t="s">
        <v>228</v>
      </c>
      <c r="D53" s="4" t="s">
        <v>3045</v>
      </c>
      <c r="E53" s="29" t="s">
        <v>108</v>
      </c>
      <c r="F53" s="335" t="s">
        <v>3887</v>
      </c>
      <c r="G53" s="65">
        <v>44958</v>
      </c>
      <c r="H53" s="333" t="s">
        <v>2299</v>
      </c>
      <c r="I53" s="5" t="s">
        <v>42</v>
      </c>
      <c r="J53" s="5" t="s">
        <v>43</v>
      </c>
      <c r="K53" s="29" t="s">
        <v>44</v>
      </c>
      <c r="L53" s="29" t="s">
        <v>46</v>
      </c>
      <c r="M53" s="5">
        <v>6</v>
      </c>
      <c r="N53" s="321" t="s">
        <v>3911</v>
      </c>
      <c r="O53" s="321" t="s">
        <v>3070</v>
      </c>
      <c r="P53" s="15">
        <v>6</v>
      </c>
      <c r="Q53" s="15">
        <v>6</v>
      </c>
      <c r="R53" s="22">
        <v>1</v>
      </c>
      <c r="S53" s="22">
        <v>1</v>
      </c>
      <c r="T53" s="181"/>
      <c r="U53" s="321" t="s">
        <v>3912</v>
      </c>
      <c r="V53" s="321" t="s">
        <v>50</v>
      </c>
      <c r="W53" s="4" t="str">
        <f t="shared" ref="W53:W58" si="2">IF(U53="无","未匹配到系统工单信息",IF(V53="已完成","无",V53))</f>
        <v>无</v>
      </c>
      <c r="X53" s="181" t="s">
        <v>2966</v>
      </c>
      <c r="Y53" s="321" t="s">
        <v>3912</v>
      </c>
      <c r="AA53" s="308" t="b">
        <f t="shared" si="0"/>
        <v>0</v>
      </c>
    </row>
    <row r="54" s="326" customFormat="1" ht="12" spans="1:27">
      <c r="A54" s="29">
        <v>52</v>
      </c>
      <c r="B54" s="5" t="s">
        <v>34</v>
      </c>
      <c r="C54" s="5" t="s">
        <v>228</v>
      </c>
      <c r="D54" s="4" t="s">
        <v>3045</v>
      </c>
      <c r="E54" s="29" t="s">
        <v>108</v>
      </c>
      <c r="F54" s="335" t="s">
        <v>3887</v>
      </c>
      <c r="G54" s="65">
        <v>45139</v>
      </c>
      <c r="H54" s="334" t="s">
        <v>97</v>
      </c>
      <c r="I54" s="5" t="s">
        <v>42</v>
      </c>
      <c r="J54" s="5" t="s">
        <v>43</v>
      </c>
      <c r="K54" s="29" t="s">
        <v>44</v>
      </c>
      <c r="L54" s="29" t="s">
        <v>46</v>
      </c>
      <c r="M54" s="5">
        <v>6</v>
      </c>
      <c r="N54" s="321" t="s">
        <v>3892</v>
      </c>
      <c r="O54" s="321" t="s">
        <v>3893</v>
      </c>
      <c r="P54" s="15">
        <v>6</v>
      </c>
      <c r="Q54" s="15">
        <v>6</v>
      </c>
      <c r="R54" s="22">
        <v>1</v>
      </c>
      <c r="S54" s="22">
        <v>1</v>
      </c>
      <c r="T54" s="181"/>
      <c r="U54" s="321" t="s">
        <v>3001</v>
      </c>
      <c r="V54" s="321" t="s">
        <v>50</v>
      </c>
      <c r="W54" s="19"/>
      <c r="X54" s="181"/>
      <c r="AA54" s="308" t="b">
        <f t="shared" si="0"/>
        <v>0</v>
      </c>
    </row>
    <row r="55" s="326" customFormat="1" ht="12" spans="1:27">
      <c r="A55" s="29">
        <v>53</v>
      </c>
      <c r="B55" s="5" t="s">
        <v>34</v>
      </c>
      <c r="C55" s="5" t="s">
        <v>228</v>
      </c>
      <c r="D55" s="4" t="s">
        <v>3046</v>
      </c>
      <c r="E55" s="29" t="s">
        <v>337</v>
      </c>
      <c r="F55" s="335" t="s">
        <v>3887</v>
      </c>
      <c r="G55" s="65">
        <v>44958</v>
      </c>
      <c r="H55" s="333" t="s">
        <v>2299</v>
      </c>
      <c r="I55" s="5" t="s">
        <v>42</v>
      </c>
      <c r="J55" s="5" t="s">
        <v>43</v>
      </c>
      <c r="K55" s="29" t="s">
        <v>44</v>
      </c>
      <c r="L55" s="29" t="s">
        <v>46</v>
      </c>
      <c r="M55" s="5">
        <v>6</v>
      </c>
      <c r="N55" s="321" t="s">
        <v>3911</v>
      </c>
      <c r="O55" s="321" t="s">
        <v>3070</v>
      </c>
      <c r="P55" s="15">
        <v>6</v>
      </c>
      <c r="Q55" s="15">
        <v>6</v>
      </c>
      <c r="R55" s="22">
        <v>1</v>
      </c>
      <c r="S55" s="22">
        <v>1</v>
      </c>
      <c r="T55" s="181"/>
      <c r="U55" s="321" t="s">
        <v>3912</v>
      </c>
      <c r="V55" s="321" t="s">
        <v>50</v>
      </c>
      <c r="W55" s="4" t="str">
        <f t="shared" si="2"/>
        <v>无</v>
      </c>
      <c r="X55" s="181" t="s">
        <v>2966</v>
      </c>
      <c r="Y55" s="321" t="s">
        <v>3912</v>
      </c>
      <c r="AA55" s="308" t="b">
        <f t="shared" si="0"/>
        <v>0</v>
      </c>
    </row>
    <row r="56" s="326" customFormat="1" ht="12" spans="1:27">
      <c r="A56" s="29">
        <v>54</v>
      </c>
      <c r="B56" s="5" t="s">
        <v>34</v>
      </c>
      <c r="C56" s="5" t="s">
        <v>228</v>
      </c>
      <c r="D56" s="4" t="s">
        <v>3046</v>
      </c>
      <c r="E56" s="29" t="s">
        <v>337</v>
      </c>
      <c r="F56" s="335" t="s">
        <v>3887</v>
      </c>
      <c r="G56" s="65">
        <v>45139</v>
      </c>
      <c r="H56" s="334" t="s">
        <v>97</v>
      </c>
      <c r="I56" s="5" t="s">
        <v>42</v>
      </c>
      <c r="J56" s="5" t="s">
        <v>43</v>
      </c>
      <c r="K56" s="29" t="s">
        <v>44</v>
      </c>
      <c r="L56" s="29" t="s">
        <v>46</v>
      </c>
      <c r="M56" s="5">
        <v>6</v>
      </c>
      <c r="N56" s="321" t="s">
        <v>3892</v>
      </c>
      <c r="O56" s="321" t="s">
        <v>3893</v>
      </c>
      <c r="P56" s="15">
        <v>6</v>
      </c>
      <c r="Q56" s="15">
        <v>6</v>
      </c>
      <c r="R56" s="22">
        <v>1</v>
      </c>
      <c r="S56" s="22">
        <v>1</v>
      </c>
      <c r="T56" s="181"/>
      <c r="U56" s="321" t="s">
        <v>3001</v>
      </c>
      <c r="V56" s="321" t="s">
        <v>50</v>
      </c>
      <c r="W56" s="19"/>
      <c r="X56" s="181"/>
      <c r="AA56" s="308" t="b">
        <f t="shared" si="0"/>
        <v>0</v>
      </c>
    </row>
    <row r="57" s="326" customFormat="1" ht="12" spans="1:27">
      <c r="A57" s="29">
        <v>55</v>
      </c>
      <c r="B57" s="5" t="s">
        <v>34</v>
      </c>
      <c r="C57" s="5" t="s">
        <v>228</v>
      </c>
      <c r="D57" s="4" t="s">
        <v>3049</v>
      </c>
      <c r="E57" s="29" t="s">
        <v>258</v>
      </c>
      <c r="F57" s="332" t="s">
        <v>3887</v>
      </c>
      <c r="G57" s="57">
        <v>44958</v>
      </c>
      <c r="H57" s="333" t="s">
        <v>2299</v>
      </c>
      <c r="I57" s="5" t="s">
        <v>42</v>
      </c>
      <c r="J57" s="5" t="s">
        <v>43</v>
      </c>
      <c r="K57" s="29" t="s">
        <v>44</v>
      </c>
      <c r="L57" s="29" t="s">
        <v>46</v>
      </c>
      <c r="M57" s="5">
        <v>6</v>
      </c>
      <c r="N57" s="321" t="s">
        <v>3911</v>
      </c>
      <c r="O57" s="321" t="s">
        <v>3070</v>
      </c>
      <c r="P57" s="15">
        <v>6</v>
      </c>
      <c r="Q57" s="15">
        <v>6</v>
      </c>
      <c r="R57" s="22">
        <v>1</v>
      </c>
      <c r="S57" s="22">
        <v>1</v>
      </c>
      <c r="T57" s="325"/>
      <c r="U57" s="321" t="s">
        <v>3912</v>
      </c>
      <c r="V57" s="321" t="s">
        <v>50</v>
      </c>
      <c r="W57" s="4" t="str">
        <f t="shared" si="2"/>
        <v>无</v>
      </c>
      <c r="X57" s="181" t="s">
        <v>2966</v>
      </c>
      <c r="Y57" s="321" t="s">
        <v>3912</v>
      </c>
      <c r="AA57" s="308" t="b">
        <f t="shared" si="0"/>
        <v>0</v>
      </c>
    </row>
    <row r="58" s="326" customFormat="1" ht="12" spans="1:27">
      <c r="A58" s="29">
        <v>56</v>
      </c>
      <c r="B58" s="5" t="s">
        <v>34</v>
      </c>
      <c r="C58" s="5" t="s">
        <v>228</v>
      </c>
      <c r="D58" s="4" t="s">
        <v>3049</v>
      </c>
      <c r="E58" s="29" t="s">
        <v>258</v>
      </c>
      <c r="F58" s="332" t="s">
        <v>3887</v>
      </c>
      <c r="G58" s="65">
        <v>44986</v>
      </c>
      <c r="H58" s="334" t="s">
        <v>41</v>
      </c>
      <c r="I58" s="5" t="s">
        <v>42</v>
      </c>
      <c r="J58" s="5" t="s">
        <v>43</v>
      </c>
      <c r="K58" s="29" t="s">
        <v>44</v>
      </c>
      <c r="L58" s="29" t="s">
        <v>46</v>
      </c>
      <c r="M58" s="5">
        <v>6</v>
      </c>
      <c r="N58" s="321" t="s">
        <v>2963</v>
      </c>
      <c r="O58" s="321" t="s">
        <v>2964</v>
      </c>
      <c r="P58" s="15">
        <v>6</v>
      </c>
      <c r="Q58" s="15">
        <v>6</v>
      </c>
      <c r="R58" s="22">
        <v>1</v>
      </c>
      <c r="S58" s="22">
        <v>1</v>
      </c>
      <c r="T58" s="5"/>
      <c r="U58" s="321" t="s">
        <v>2965</v>
      </c>
      <c r="V58" s="321" t="s">
        <v>50</v>
      </c>
      <c r="W58" s="19" t="str">
        <f t="shared" si="2"/>
        <v>无</v>
      </c>
      <c r="X58" s="181" t="s">
        <v>2966</v>
      </c>
      <c r="AA58" s="308" t="b">
        <f t="shared" si="0"/>
        <v>0</v>
      </c>
    </row>
    <row r="59" s="326" customFormat="1" ht="12" spans="1:27">
      <c r="A59" s="29">
        <v>57</v>
      </c>
      <c r="B59" s="5" t="s">
        <v>34</v>
      </c>
      <c r="C59" s="5" t="s">
        <v>228</v>
      </c>
      <c r="D59" s="4" t="s">
        <v>3049</v>
      </c>
      <c r="E59" s="29" t="s">
        <v>258</v>
      </c>
      <c r="F59" s="332" t="s">
        <v>3887</v>
      </c>
      <c r="G59" s="65">
        <v>45047</v>
      </c>
      <c r="H59" s="334" t="s">
        <v>304</v>
      </c>
      <c r="I59" s="5" t="s">
        <v>42</v>
      </c>
      <c r="J59" s="5" t="s">
        <v>43</v>
      </c>
      <c r="K59" s="29" t="s">
        <v>44</v>
      </c>
      <c r="L59" s="29" t="s">
        <v>46</v>
      </c>
      <c r="M59" s="5">
        <v>6</v>
      </c>
      <c r="N59" s="321" t="s">
        <v>2969</v>
      </c>
      <c r="O59" s="321" t="s">
        <v>3050</v>
      </c>
      <c r="P59" s="15">
        <v>6</v>
      </c>
      <c r="Q59" s="15">
        <v>6</v>
      </c>
      <c r="R59" s="22">
        <v>1</v>
      </c>
      <c r="S59" s="22">
        <v>1</v>
      </c>
      <c r="T59" s="181"/>
      <c r="U59" s="321" t="s">
        <v>3051</v>
      </c>
      <c r="V59" s="321" t="s">
        <v>50</v>
      </c>
      <c r="W59" s="19"/>
      <c r="X59" s="181"/>
      <c r="Y59" s="302" t="s">
        <v>3888</v>
      </c>
      <c r="AA59" s="308" t="b">
        <f t="shared" si="0"/>
        <v>0</v>
      </c>
    </row>
    <row r="60" s="326" customFormat="1" ht="12" spans="1:27">
      <c r="A60" s="29">
        <v>58</v>
      </c>
      <c r="B60" s="5" t="s">
        <v>34</v>
      </c>
      <c r="C60" s="5" t="s">
        <v>228</v>
      </c>
      <c r="D60" s="4" t="s">
        <v>3049</v>
      </c>
      <c r="E60" s="29" t="s">
        <v>258</v>
      </c>
      <c r="F60" s="332" t="s">
        <v>3887</v>
      </c>
      <c r="G60" s="65">
        <v>45108</v>
      </c>
      <c r="H60" s="334" t="s">
        <v>165</v>
      </c>
      <c r="I60" s="5" t="s">
        <v>42</v>
      </c>
      <c r="J60" s="5" t="s">
        <v>43</v>
      </c>
      <c r="K60" s="29" t="s">
        <v>44</v>
      </c>
      <c r="L60" s="29" t="s">
        <v>46</v>
      </c>
      <c r="M60" s="5">
        <v>6</v>
      </c>
      <c r="N60" s="321" t="s">
        <v>3028</v>
      </c>
      <c r="O60" s="321" t="s">
        <v>3029</v>
      </c>
      <c r="P60" s="15">
        <v>6</v>
      </c>
      <c r="Q60" s="15">
        <v>6</v>
      </c>
      <c r="R60" s="22">
        <v>1</v>
      </c>
      <c r="S60" s="22">
        <v>1</v>
      </c>
      <c r="T60" s="181"/>
      <c r="U60" s="321" t="s">
        <v>3030</v>
      </c>
      <c r="V60" s="321" t="s">
        <v>50</v>
      </c>
      <c r="W60" s="19"/>
      <c r="X60" s="181"/>
      <c r="AA60" s="308" t="b">
        <f t="shared" si="0"/>
        <v>0</v>
      </c>
    </row>
    <row r="61" s="326" customFormat="1" ht="12" spans="1:27">
      <c r="A61" s="29">
        <v>59</v>
      </c>
      <c r="B61" s="5" t="s">
        <v>34</v>
      </c>
      <c r="C61" s="5" t="s">
        <v>228</v>
      </c>
      <c r="D61" s="4" t="s">
        <v>3049</v>
      </c>
      <c r="E61" s="29" t="s">
        <v>258</v>
      </c>
      <c r="F61" s="332" t="s">
        <v>3887</v>
      </c>
      <c r="G61" s="65">
        <v>45170</v>
      </c>
      <c r="H61" s="334" t="s">
        <v>54</v>
      </c>
      <c r="I61" s="5" t="s">
        <v>42</v>
      </c>
      <c r="J61" s="5" t="s">
        <v>43</v>
      </c>
      <c r="K61" s="29" t="s">
        <v>44</v>
      </c>
      <c r="L61" s="29" t="s">
        <v>46</v>
      </c>
      <c r="M61" s="5">
        <v>6</v>
      </c>
      <c r="N61" s="321" t="s">
        <v>3052</v>
      </c>
      <c r="O61" s="321" t="s">
        <v>3053</v>
      </c>
      <c r="P61" s="15">
        <v>6</v>
      </c>
      <c r="Q61" s="15">
        <v>6</v>
      </c>
      <c r="R61" s="22">
        <v>1</v>
      </c>
      <c r="S61" s="22">
        <v>1</v>
      </c>
      <c r="T61" s="181"/>
      <c r="U61" s="321" t="s">
        <v>3054</v>
      </c>
      <c r="V61" s="321" t="s">
        <v>50</v>
      </c>
      <c r="W61" s="19"/>
      <c r="X61" s="181"/>
      <c r="AA61" s="308" t="b">
        <f t="shared" si="0"/>
        <v>0</v>
      </c>
    </row>
    <row r="62" s="326" customFormat="1" ht="12" spans="1:27">
      <c r="A62" s="29">
        <v>60</v>
      </c>
      <c r="B62" s="5" t="s">
        <v>34</v>
      </c>
      <c r="C62" s="5" t="s">
        <v>228</v>
      </c>
      <c r="D62" s="4" t="s">
        <v>3049</v>
      </c>
      <c r="E62" s="29" t="s">
        <v>258</v>
      </c>
      <c r="F62" s="332" t="s">
        <v>3887</v>
      </c>
      <c r="G62" s="65">
        <v>45231</v>
      </c>
      <c r="H62" s="334" t="s">
        <v>632</v>
      </c>
      <c r="I62" s="5" t="s">
        <v>42</v>
      </c>
      <c r="J62" s="5" t="s">
        <v>43</v>
      </c>
      <c r="K62" s="29" t="s">
        <v>44</v>
      </c>
      <c r="L62" s="29" t="s">
        <v>46</v>
      </c>
      <c r="M62" s="5">
        <v>6</v>
      </c>
      <c r="N62" s="321" t="s">
        <v>3034</v>
      </c>
      <c r="O62" s="321" t="s">
        <v>3035</v>
      </c>
      <c r="P62" s="15">
        <v>6</v>
      </c>
      <c r="Q62" s="15">
        <v>6</v>
      </c>
      <c r="R62" s="22">
        <v>1</v>
      </c>
      <c r="S62" s="22">
        <v>1</v>
      </c>
      <c r="T62" s="181"/>
      <c r="U62" s="321" t="s">
        <v>3036</v>
      </c>
      <c r="V62" s="321" t="s">
        <v>50</v>
      </c>
      <c r="W62" s="19"/>
      <c r="X62" s="181"/>
      <c r="AA62" s="308" t="b">
        <f t="shared" si="0"/>
        <v>0</v>
      </c>
    </row>
    <row r="63" s="326" customFormat="1" ht="12" spans="1:27">
      <c r="A63" s="29">
        <v>61</v>
      </c>
      <c r="B63" s="5" t="s">
        <v>34</v>
      </c>
      <c r="C63" s="29" t="s">
        <v>228</v>
      </c>
      <c r="D63" s="28" t="s">
        <v>3055</v>
      </c>
      <c r="E63" s="29" t="s">
        <v>258</v>
      </c>
      <c r="F63" s="332" t="s">
        <v>3887</v>
      </c>
      <c r="G63" s="57">
        <v>44958</v>
      </c>
      <c r="H63" s="333" t="s">
        <v>2299</v>
      </c>
      <c r="I63" s="29" t="s">
        <v>42</v>
      </c>
      <c r="J63" s="29" t="s">
        <v>43</v>
      </c>
      <c r="K63" s="29" t="s">
        <v>44</v>
      </c>
      <c r="L63" s="29" t="s">
        <v>46</v>
      </c>
      <c r="M63" s="29">
        <v>3</v>
      </c>
      <c r="N63" s="321" t="s">
        <v>3911</v>
      </c>
      <c r="O63" s="321" t="s">
        <v>3070</v>
      </c>
      <c r="P63" s="15">
        <v>3</v>
      </c>
      <c r="Q63" s="15">
        <v>3</v>
      </c>
      <c r="R63" s="22">
        <v>1</v>
      </c>
      <c r="S63" s="22">
        <v>1</v>
      </c>
      <c r="T63" s="325"/>
      <c r="U63" s="321" t="s">
        <v>2997</v>
      </c>
      <c r="V63" s="321" t="s">
        <v>50</v>
      </c>
      <c r="W63" s="4" t="str">
        <f>IF(U63="无","未匹配到系统工单信息",IF(V63="已完成","无",V63))</f>
        <v>无</v>
      </c>
      <c r="X63" s="181" t="s">
        <v>2966</v>
      </c>
      <c r="Y63" s="321" t="s">
        <v>2997</v>
      </c>
      <c r="AA63" s="308" t="b">
        <f t="shared" si="0"/>
        <v>0</v>
      </c>
    </row>
    <row r="64" s="326" customFormat="1" ht="12" spans="1:27">
      <c r="A64" s="29">
        <v>62</v>
      </c>
      <c r="B64" s="5" t="s">
        <v>34</v>
      </c>
      <c r="C64" s="29" t="s">
        <v>228</v>
      </c>
      <c r="D64" s="28" t="s">
        <v>3055</v>
      </c>
      <c r="E64" s="29" t="s">
        <v>258</v>
      </c>
      <c r="F64" s="332" t="s">
        <v>3887</v>
      </c>
      <c r="G64" s="65">
        <v>44986</v>
      </c>
      <c r="H64" s="334" t="s">
        <v>41</v>
      </c>
      <c r="I64" s="29" t="s">
        <v>42</v>
      </c>
      <c r="J64" s="29" t="s">
        <v>43</v>
      </c>
      <c r="K64" s="29" t="s">
        <v>44</v>
      </c>
      <c r="L64" s="29" t="s">
        <v>46</v>
      </c>
      <c r="M64" s="29">
        <v>3</v>
      </c>
      <c r="N64" s="321" t="s">
        <v>2995</v>
      </c>
      <c r="O64" s="321" t="s">
        <v>2963</v>
      </c>
      <c r="P64" s="15">
        <v>3</v>
      </c>
      <c r="Q64" s="15">
        <v>3</v>
      </c>
      <c r="R64" s="22">
        <v>1</v>
      </c>
      <c r="S64" s="22">
        <v>1</v>
      </c>
      <c r="T64" s="5"/>
      <c r="U64" s="321" t="s">
        <v>2996</v>
      </c>
      <c r="V64" s="321" t="s">
        <v>50</v>
      </c>
      <c r="W64" s="19" t="str">
        <f>IF(U64="无","未匹配到系统工单信息",IF(V64="已完成","无",V64))</f>
        <v>无</v>
      </c>
      <c r="X64" s="181" t="s">
        <v>2966</v>
      </c>
      <c r="AA64" s="308" t="b">
        <f t="shared" si="0"/>
        <v>0</v>
      </c>
    </row>
    <row r="65" s="326" customFormat="1" ht="12" spans="1:27">
      <c r="A65" s="29">
        <v>63</v>
      </c>
      <c r="B65" s="5" t="s">
        <v>34</v>
      </c>
      <c r="C65" s="29" t="s">
        <v>228</v>
      </c>
      <c r="D65" s="28" t="s">
        <v>3055</v>
      </c>
      <c r="E65" s="29" t="s">
        <v>258</v>
      </c>
      <c r="F65" s="332" t="s">
        <v>3887</v>
      </c>
      <c r="G65" s="65">
        <v>45047</v>
      </c>
      <c r="H65" s="334" t="s">
        <v>304</v>
      </c>
      <c r="I65" s="29" t="s">
        <v>42</v>
      </c>
      <c r="J65" s="29" t="s">
        <v>43</v>
      </c>
      <c r="K65" s="29" t="s">
        <v>44</v>
      </c>
      <c r="L65" s="29" t="s">
        <v>46</v>
      </c>
      <c r="M65" s="29">
        <v>3</v>
      </c>
      <c r="N65" s="321" t="s">
        <v>2968</v>
      </c>
      <c r="O65" s="321" t="s">
        <v>2969</v>
      </c>
      <c r="P65" s="15">
        <v>3</v>
      </c>
      <c r="Q65" s="15">
        <v>3</v>
      </c>
      <c r="R65" s="22">
        <v>1</v>
      </c>
      <c r="S65" s="22">
        <v>1</v>
      </c>
      <c r="T65" s="181"/>
      <c r="U65" s="321" t="s">
        <v>2970</v>
      </c>
      <c r="V65" s="321" t="s">
        <v>50</v>
      </c>
      <c r="W65" s="19"/>
      <c r="X65" s="181"/>
      <c r="Y65" s="302" t="s">
        <v>3888</v>
      </c>
      <c r="AA65" s="308" t="b">
        <f t="shared" si="0"/>
        <v>0</v>
      </c>
    </row>
    <row r="66" s="326" customFormat="1" ht="12" spans="1:27">
      <c r="A66" s="29">
        <v>64</v>
      </c>
      <c r="B66" s="5" t="s">
        <v>34</v>
      </c>
      <c r="C66" s="29" t="s">
        <v>228</v>
      </c>
      <c r="D66" s="28" t="s">
        <v>3055</v>
      </c>
      <c r="E66" s="29" t="s">
        <v>258</v>
      </c>
      <c r="F66" s="332" t="s">
        <v>3887</v>
      </c>
      <c r="G66" s="65">
        <v>45108</v>
      </c>
      <c r="H66" s="334" t="s">
        <v>165</v>
      </c>
      <c r="I66" s="29" t="s">
        <v>42</v>
      </c>
      <c r="J66" s="29" t="s">
        <v>43</v>
      </c>
      <c r="K66" s="29" t="s">
        <v>44</v>
      </c>
      <c r="L66" s="29" t="s">
        <v>46</v>
      </c>
      <c r="M66" s="29">
        <v>3</v>
      </c>
      <c r="N66" s="321" t="s">
        <v>2971</v>
      </c>
      <c r="O66" s="321" t="s">
        <v>2972</v>
      </c>
      <c r="P66" s="15">
        <v>3</v>
      </c>
      <c r="Q66" s="15">
        <v>3</v>
      </c>
      <c r="R66" s="22">
        <v>1</v>
      </c>
      <c r="S66" s="22">
        <v>1</v>
      </c>
      <c r="T66" s="181"/>
      <c r="U66" s="321" t="s">
        <v>2973</v>
      </c>
      <c r="V66" s="321" t="s">
        <v>50</v>
      </c>
      <c r="W66" s="19"/>
      <c r="X66" s="181"/>
      <c r="AA66" s="308" t="b">
        <f t="shared" si="0"/>
        <v>0</v>
      </c>
    </row>
    <row r="67" s="326" customFormat="1" ht="12" spans="1:27">
      <c r="A67" s="29">
        <v>65</v>
      </c>
      <c r="B67" s="5" t="s">
        <v>34</v>
      </c>
      <c r="C67" s="29" t="s">
        <v>228</v>
      </c>
      <c r="D67" s="28" t="s">
        <v>3055</v>
      </c>
      <c r="E67" s="29" t="s">
        <v>258</v>
      </c>
      <c r="F67" s="332" t="s">
        <v>3887</v>
      </c>
      <c r="G67" s="65">
        <v>45170</v>
      </c>
      <c r="H67" s="334" t="s">
        <v>54</v>
      </c>
      <c r="I67" s="29" t="s">
        <v>42</v>
      </c>
      <c r="J67" s="29" t="s">
        <v>43</v>
      </c>
      <c r="K67" s="29" t="s">
        <v>44</v>
      </c>
      <c r="L67" s="29" t="s">
        <v>46</v>
      </c>
      <c r="M67" s="29">
        <v>3</v>
      </c>
      <c r="N67" s="321" t="s">
        <v>2984</v>
      </c>
      <c r="O67" s="321" t="s">
        <v>2985</v>
      </c>
      <c r="P67" s="15">
        <v>3</v>
      </c>
      <c r="Q67" s="15">
        <v>3</v>
      </c>
      <c r="R67" s="22">
        <v>1</v>
      </c>
      <c r="S67" s="22">
        <v>1</v>
      </c>
      <c r="T67" s="181"/>
      <c r="U67" s="321" t="s">
        <v>2986</v>
      </c>
      <c r="V67" s="321" t="s">
        <v>50</v>
      </c>
      <c r="W67" s="19"/>
      <c r="X67" s="181"/>
      <c r="AA67" s="308" t="b">
        <f t="shared" ref="AA67:AA130" si="3">IF(H67="2023年01月","2023年01月31日",IF(H67="2023年02月","2023年02月28日",IF(H67="2023年3月","2023年3月31日",IF(H67="2023年4月","2023年4月30日",IF(H67="2023年5月","2023年5月31日",IF(H67="2023年6月","2023年6月30日",IF(H67="2023年7月","2023年7月31日",IF(H67="2023年8月","2023年8月31日",IF(H67="2023年9月","2023年9月30日",IF(H67="2023年10月","2023年10月31日",IF(H67="2023年11月","2023年11月30日",IF(H67="2023年12月","2023年12月31日"))))))))))))</f>
        <v>0</v>
      </c>
    </row>
    <row r="68" s="326" customFormat="1" ht="12" spans="1:27">
      <c r="A68" s="29">
        <v>66</v>
      </c>
      <c r="B68" s="5" t="s">
        <v>34</v>
      </c>
      <c r="C68" s="29" t="s">
        <v>228</v>
      </c>
      <c r="D68" s="28" t="s">
        <v>3055</v>
      </c>
      <c r="E68" s="29" t="s">
        <v>258</v>
      </c>
      <c r="F68" s="332" t="s">
        <v>3887</v>
      </c>
      <c r="G68" s="65">
        <v>45231</v>
      </c>
      <c r="H68" s="334" t="s">
        <v>632</v>
      </c>
      <c r="I68" s="29" t="s">
        <v>42</v>
      </c>
      <c r="J68" s="29" t="s">
        <v>43</v>
      </c>
      <c r="K68" s="29" t="s">
        <v>44</v>
      </c>
      <c r="L68" s="29" t="s">
        <v>46</v>
      </c>
      <c r="M68" s="29">
        <v>3</v>
      </c>
      <c r="N68" s="321" t="s">
        <v>2987</v>
      </c>
      <c r="O68" s="321" t="s">
        <v>2988</v>
      </c>
      <c r="P68" s="15">
        <v>3</v>
      </c>
      <c r="Q68" s="15">
        <v>3</v>
      </c>
      <c r="R68" s="22">
        <v>1</v>
      </c>
      <c r="S68" s="22">
        <v>1</v>
      </c>
      <c r="T68" s="181"/>
      <c r="U68" s="321" t="s">
        <v>2989</v>
      </c>
      <c r="V68" s="321" t="s">
        <v>50</v>
      </c>
      <c r="W68" s="19"/>
      <c r="X68" s="181"/>
      <c r="AA68" s="308" t="b">
        <f t="shared" si="3"/>
        <v>0</v>
      </c>
    </row>
    <row r="69" s="326" customFormat="1" ht="12" spans="1:27">
      <c r="A69" s="29">
        <v>67</v>
      </c>
      <c r="B69" s="5" t="s">
        <v>34</v>
      </c>
      <c r="C69" s="29" t="s">
        <v>228</v>
      </c>
      <c r="D69" s="28" t="s">
        <v>3081</v>
      </c>
      <c r="E69" s="29" t="s">
        <v>258</v>
      </c>
      <c r="F69" s="332" t="s">
        <v>3887</v>
      </c>
      <c r="G69" s="57">
        <v>44958</v>
      </c>
      <c r="H69" s="333" t="s">
        <v>2299</v>
      </c>
      <c r="I69" s="29" t="s">
        <v>42</v>
      </c>
      <c r="J69" s="29" t="s">
        <v>43</v>
      </c>
      <c r="K69" s="29" t="s">
        <v>44</v>
      </c>
      <c r="L69" s="29" t="s">
        <v>46</v>
      </c>
      <c r="M69" s="29">
        <v>3</v>
      </c>
      <c r="N69" s="321" t="s">
        <v>2960</v>
      </c>
      <c r="O69" s="321" t="s">
        <v>2961</v>
      </c>
      <c r="P69" s="15">
        <v>3</v>
      </c>
      <c r="Q69" s="15">
        <v>3</v>
      </c>
      <c r="R69" s="22">
        <v>1</v>
      </c>
      <c r="S69" s="22">
        <v>1</v>
      </c>
      <c r="T69" s="325"/>
      <c r="U69" s="321" t="s">
        <v>2962</v>
      </c>
      <c r="V69" s="321" t="s">
        <v>50</v>
      </c>
      <c r="W69" s="4" t="str">
        <f>IF(U69="无","未匹配到系统工单信息",IF(V69="已完成","无",V69))</f>
        <v>无</v>
      </c>
      <c r="X69" s="181" t="s">
        <v>2966</v>
      </c>
      <c r="Y69" s="321" t="s">
        <v>2962</v>
      </c>
      <c r="AA69" s="308" t="b">
        <f t="shared" si="3"/>
        <v>0</v>
      </c>
    </row>
    <row r="70" s="326" customFormat="1" ht="12" spans="1:27">
      <c r="A70" s="29">
        <v>68</v>
      </c>
      <c r="B70" s="5" t="s">
        <v>34</v>
      </c>
      <c r="C70" s="29" t="s">
        <v>228</v>
      </c>
      <c r="D70" s="28" t="s">
        <v>3081</v>
      </c>
      <c r="E70" s="29" t="s">
        <v>258</v>
      </c>
      <c r="F70" s="332" t="s">
        <v>3887</v>
      </c>
      <c r="G70" s="65">
        <v>44986</v>
      </c>
      <c r="H70" s="334" t="s">
        <v>41</v>
      </c>
      <c r="I70" s="29" t="s">
        <v>42</v>
      </c>
      <c r="J70" s="29" t="s">
        <v>43</v>
      </c>
      <c r="K70" s="29" t="s">
        <v>44</v>
      </c>
      <c r="L70" s="29" t="s">
        <v>46</v>
      </c>
      <c r="M70" s="29">
        <v>3</v>
      </c>
      <c r="N70" s="321" t="s">
        <v>2963</v>
      </c>
      <c r="O70" s="321" t="s">
        <v>2964</v>
      </c>
      <c r="P70" s="15">
        <v>3</v>
      </c>
      <c r="Q70" s="15">
        <v>3</v>
      </c>
      <c r="R70" s="22">
        <v>1</v>
      </c>
      <c r="S70" s="22">
        <v>1</v>
      </c>
      <c r="T70" s="5"/>
      <c r="U70" s="321" t="s">
        <v>2965</v>
      </c>
      <c r="V70" s="321" t="s">
        <v>50</v>
      </c>
      <c r="W70" s="19" t="str">
        <f>IF(U70="无","未匹配到系统工单信息",IF(V70="已完成","无",V70))</f>
        <v>无</v>
      </c>
      <c r="X70" s="181" t="s">
        <v>2966</v>
      </c>
      <c r="AA70" s="308" t="b">
        <f t="shared" si="3"/>
        <v>0</v>
      </c>
    </row>
    <row r="71" s="326" customFormat="1" ht="12" spans="1:27">
      <c r="A71" s="29">
        <v>69</v>
      </c>
      <c r="B71" s="5" t="s">
        <v>34</v>
      </c>
      <c r="C71" s="29" t="s">
        <v>228</v>
      </c>
      <c r="D71" s="28" t="s">
        <v>3081</v>
      </c>
      <c r="E71" s="29" t="s">
        <v>258</v>
      </c>
      <c r="F71" s="332" t="s">
        <v>3887</v>
      </c>
      <c r="G71" s="65">
        <v>45047</v>
      </c>
      <c r="H71" s="334" t="s">
        <v>304</v>
      </c>
      <c r="I71" s="29" t="s">
        <v>42</v>
      </c>
      <c r="J71" s="29" t="s">
        <v>43</v>
      </c>
      <c r="K71" s="29" t="s">
        <v>44</v>
      </c>
      <c r="L71" s="29" t="s">
        <v>46</v>
      </c>
      <c r="M71" s="29">
        <v>3</v>
      </c>
      <c r="N71" s="321" t="s">
        <v>2969</v>
      </c>
      <c r="O71" s="321" t="s">
        <v>3050</v>
      </c>
      <c r="P71" s="15">
        <v>3</v>
      </c>
      <c r="Q71" s="15">
        <v>3</v>
      </c>
      <c r="R71" s="22">
        <v>1</v>
      </c>
      <c r="S71" s="22">
        <v>1</v>
      </c>
      <c r="T71" s="181"/>
      <c r="U71" s="321" t="s">
        <v>3051</v>
      </c>
      <c r="V71" s="321" t="s">
        <v>50</v>
      </c>
      <c r="W71" s="19"/>
      <c r="X71" s="181"/>
      <c r="Y71" s="302" t="s">
        <v>3888</v>
      </c>
      <c r="AA71" s="308" t="b">
        <f t="shared" si="3"/>
        <v>0</v>
      </c>
    </row>
    <row r="72" s="326" customFormat="1" ht="12" spans="1:27">
      <c r="A72" s="29">
        <v>70</v>
      </c>
      <c r="B72" s="5" t="s">
        <v>34</v>
      </c>
      <c r="C72" s="29" t="s">
        <v>228</v>
      </c>
      <c r="D72" s="28" t="s">
        <v>3081</v>
      </c>
      <c r="E72" s="29" t="s">
        <v>258</v>
      </c>
      <c r="F72" s="332" t="s">
        <v>3887</v>
      </c>
      <c r="G72" s="65">
        <v>45108</v>
      </c>
      <c r="H72" s="334" t="s">
        <v>165</v>
      </c>
      <c r="I72" s="29" t="s">
        <v>42</v>
      </c>
      <c r="J72" s="29" t="s">
        <v>43</v>
      </c>
      <c r="K72" s="29" t="s">
        <v>44</v>
      </c>
      <c r="L72" s="29" t="s">
        <v>46</v>
      </c>
      <c r="M72" s="29">
        <v>3</v>
      </c>
      <c r="N72" s="321" t="s">
        <v>3028</v>
      </c>
      <c r="O72" s="321" t="s">
        <v>3029</v>
      </c>
      <c r="P72" s="15">
        <v>3</v>
      </c>
      <c r="Q72" s="15">
        <v>3</v>
      </c>
      <c r="R72" s="22">
        <v>1</v>
      </c>
      <c r="S72" s="22">
        <v>1</v>
      </c>
      <c r="T72" s="181"/>
      <c r="U72" s="321" t="s">
        <v>3030</v>
      </c>
      <c r="V72" s="321" t="s">
        <v>50</v>
      </c>
      <c r="W72" s="19"/>
      <c r="X72" s="181"/>
      <c r="AA72" s="308" t="b">
        <f t="shared" si="3"/>
        <v>0</v>
      </c>
    </row>
    <row r="73" s="326" customFormat="1" ht="12" spans="1:27">
      <c r="A73" s="29">
        <v>71</v>
      </c>
      <c r="B73" s="5" t="s">
        <v>34</v>
      </c>
      <c r="C73" s="29" t="s">
        <v>228</v>
      </c>
      <c r="D73" s="28" t="s">
        <v>3081</v>
      </c>
      <c r="E73" s="29" t="s">
        <v>258</v>
      </c>
      <c r="F73" s="332" t="s">
        <v>3887</v>
      </c>
      <c r="G73" s="65">
        <v>45170</v>
      </c>
      <c r="H73" s="334" t="s">
        <v>54</v>
      </c>
      <c r="I73" s="29" t="s">
        <v>42</v>
      </c>
      <c r="J73" s="29" t="s">
        <v>43</v>
      </c>
      <c r="K73" s="29" t="s">
        <v>44</v>
      </c>
      <c r="L73" s="29" t="s">
        <v>46</v>
      </c>
      <c r="M73" s="29">
        <v>3</v>
      </c>
      <c r="N73" s="321" t="s">
        <v>2974</v>
      </c>
      <c r="O73" s="321" t="s">
        <v>2975</v>
      </c>
      <c r="P73" s="15">
        <v>3</v>
      </c>
      <c r="Q73" s="15">
        <v>3</v>
      </c>
      <c r="R73" s="22">
        <v>1</v>
      </c>
      <c r="S73" s="22">
        <v>1</v>
      </c>
      <c r="T73" s="181"/>
      <c r="U73" s="321" t="s">
        <v>2976</v>
      </c>
      <c r="V73" s="321" t="s">
        <v>50</v>
      </c>
      <c r="W73" s="19"/>
      <c r="X73" s="181"/>
      <c r="AA73" s="308" t="b">
        <f t="shared" si="3"/>
        <v>0</v>
      </c>
    </row>
    <row r="74" s="326" customFormat="1" ht="12" spans="1:27">
      <c r="A74" s="29">
        <v>72</v>
      </c>
      <c r="B74" s="5" t="s">
        <v>34</v>
      </c>
      <c r="C74" s="29" t="s">
        <v>228</v>
      </c>
      <c r="D74" s="28" t="s">
        <v>3081</v>
      </c>
      <c r="E74" s="29" t="s">
        <v>258</v>
      </c>
      <c r="F74" s="332" t="s">
        <v>3887</v>
      </c>
      <c r="G74" s="65">
        <v>45231</v>
      </c>
      <c r="H74" s="334" t="s">
        <v>632</v>
      </c>
      <c r="I74" s="29" t="s">
        <v>42</v>
      </c>
      <c r="J74" s="29" t="s">
        <v>43</v>
      </c>
      <c r="K74" s="29" t="s">
        <v>44</v>
      </c>
      <c r="L74" s="29" t="s">
        <v>46</v>
      </c>
      <c r="M74" s="29">
        <v>3</v>
      </c>
      <c r="N74" s="321" t="s">
        <v>3034</v>
      </c>
      <c r="O74" s="321" t="s">
        <v>3035</v>
      </c>
      <c r="P74" s="15">
        <v>3</v>
      </c>
      <c r="Q74" s="15">
        <v>3</v>
      </c>
      <c r="R74" s="22">
        <v>1</v>
      </c>
      <c r="S74" s="22">
        <v>1</v>
      </c>
      <c r="T74" s="181"/>
      <c r="U74" s="321" t="s">
        <v>3036</v>
      </c>
      <c r="V74" s="321" t="s">
        <v>50</v>
      </c>
      <c r="W74" s="19"/>
      <c r="AA74" s="308" t="b">
        <f t="shared" si="3"/>
        <v>0</v>
      </c>
    </row>
    <row r="75" s="326" customFormat="1" ht="12" spans="1:27">
      <c r="A75" s="29">
        <v>73</v>
      </c>
      <c r="B75" s="5" t="s">
        <v>34</v>
      </c>
      <c r="C75" s="5" t="s">
        <v>228</v>
      </c>
      <c r="D75" s="4" t="s">
        <v>259</v>
      </c>
      <c r="E75" s="29" t="s">
        <v>258</v>
      </c>
      <c r="F75" s="335" t="s">
        <v>3887</v>
      </c>
      <c r="G75" s="8">
        <v>44985</v>
      </c>
      <c r="H75" s="333" t="s">
        <v>2299</v>
      </c>
      <c r="I75" s="5" t="s">
        <v>42</v>
      </c>
      <c r="J75" s="5" t="s">
        <v>43</v>
      </c>
      <c r="K75" s="29" t="s">
        <v>44</v>
      </c>
      <c r="L75" s="29" t="s">
        <v>46</v>
      </c>
      <c r="M75" s="5">
        <v>18</v>
      </c>
      <c r="N75" s="321" t="s">
        <v>3000</v>
      </c>
      <c r="O75" s="321" t="s">
        <v>3913</v>
      </c>
      <c r="P75" s="15">
        <v>18</v>
      </c>
      <c r="Q75" s="15">
        <v>18</v>
      </c>
      <c r="R75" s="22">
        <v>1</v>
      </c>
      <c r="S75" s="22">
        <v>1</v>
      </c>
      <c r="T75" s="325"/>
      <c r="U75" s="321" t="s">
        <v>3914</v>
      </c>
      <c r="V75" s="321" t="s">
        <v>50</v>
      </c>
      <c r="W75" s="4" t="str">
        <f>IF(U75="无","未匹配到系统工单信息",IF(V75="已完成","无",V75))</f>
        <v>无</v>
      </c>
      <c r="AA75" s="308" t="b">
        <f t="shared" si="3"/>
        <v>0</v>
      </c>
    </row>
    <row r="76" s="326" customFormat="1" ht="12" spans="1:27">
      <c r="A76" s="29">
        <v>74</v>
      </c>
      <c r="B76" s="5" t="s">
        <v>34</v>
      </c>
      <c r="C76" s="5" t="s">
        <v>228</v>
      </c>
      <c r="D76" s="4" t="s">
        <v>259</v>
      </c>
      <c r="E76" s="29" t="s">
        <v>258</v>
      </c>
      <c r="F76" s="335" t="s">
        <v>3887</v>
      </c>
      <c r="G76" s="8">
        <v>45046</v>
      </c>
      <c r="H76" s="10" t="s">
        <v>231</v>
      </c>
      <c r="I76" s="5" t="s">
        <v>42</v>
      </c>
      <c r="J76" s="5" t="s">
        <v>43</v>
      </c>
      <c r="K76" s="29" t="s">
        <v>44</v>
      </c>
      <c r="L76" s="29" t="s">
        <v>46</v>
      </c>
      <c r="M76" s="5">
        <v>18</v>
      </c>
      <c r="N76" s="321" t="s">
        <v>3084</v>
      </c>
      <c r="O76" s="321" t="s">
        <v>3085</v>
      </c>
      <c r="P76" s="15">
        <v>18</v>
      </c>
      <c r="Q76" s="15">
        <v>18</v>
      </c>
      <c r="R76" s="22">
        <v>1</v>
      </c>
      <c r="S76" s="22">
        <v>1</v>
      </c>
      <c r="T76" s="302"/>
      <c r="U76" s="321" t="s">
        <v>3086</v>
      </c>
      <c r="V76" s="321" t="s">
        <v>50</v>
      </c>
      <c r="W76" s="19"/>
      <c r="AA76" s="308" t="b">
        <f t="shared" si="3"/>
        <v>0</v>
      </c>
    </row>
    <row r="77" s="326" customFormat="1" ht="12" spans="1:27">
      <c r="A77" s="29">
        <v>75</v>
      </c>
      <c r="B77" s="5" t="s">
        <v>34</v>
      </c>
      <c r="C77" s="5" t="s">
        <v>228</v>
      </c>
      <c r="D77" s="4" t="s">
        <v>259</v>
      </c>
      <c r="E77" s="29" t="s">
        <v>258</v>
      </c>
      <c r="F77" s="335" t="s">
        <v>3887</v>
      </c>
      <c r="G77" s="8">
        <v>45107</v>
      </c>
      <c r="H77" s="10" t="s">
        <v>93</v>
      </c>
      <c r="I77" s="5" t="s">
        <v>42</v>
      </c>
      <c r="J77" s="5" t="s">
        <v>43</v>
      </c>
      <c r="K77" s="29" t="s">
        <v>44</v>
      </c>
      <c r="L77" s="29" t="s">
        <v>46</v>
      </c>
      <c r="M77" s="5">
        <v>18</v>
      </c>
      <c r="N77" s="321" t="s">
        <v>3025</v>
      </c>
      <c r="O77" s="321" t="s">
        <v>3087</v>
      </c>
      <c r="P77" s="15">
        <v>18</v>
      </c>
      <c r="Q77" s="15">
        <v>18</v>
      </c>
      <c r="R77" s="22">
        <v>1</v>
      </c>
      <c r="S77" s="22">
        <v>1</v>
      </c>
      <c r="T77" s="181"/>
      <c r="U77" s="321" t="s">
        <v>3088</v>
      </c>
      <c r="V77" s="321" t="s">
        <v>50</v>
      </c>
      <c r="W77" s="19"/>
      <c r="Y77" s="302" t="s">
        <v>3888</v>
      </c>
      <c r="AA77" s="308" t="b">
        <f t="shared" si="3"/>
        <v>0</v>
      </c>
    </row>
    <row r="78" s="326" customFormat="1" ht="12" spans="1:27">
      <c r="A78" s="29">
        <v>76</v>
      </c>
      <c r="B78" s="5" t="s">
        <v>34</v>
      </c>
      <c r="C78" s="5" t="s">
        <v>228</v>
      </c>
      <c r="D78" s="4" t="s">
        <v>259</v>
      </c>
      <c r="E78" s="29" t="s">
        <v>258</v>
      </c>
      <c r="F78" s="335" t="s">
        <v>3887</v>
      </c>
      <c r="G78" s="8">
        <v>45169</v>
      </c>
      <c r="H78" s="334" t="s">
        <v>97</v>
      </c>
      <c r="I78" s="5" t="s">
        <v>42</v>
      </c>
      <c r="J78" s="5" t="s">
        <v>43</v>
      </c>
      <c r="K78" s="29" t="s">
        <v>44</v>
      </c>
      <c r="L78" s="29" t="s">
        <v>46</v>
      </c>
      <c r="M78" s="5">
        <v>18</v>
      </c>
      <c r="N78" s="321" t="s">
        <v>3089</v>
      </c>
      <c r="O78" s="321" t="s">
        <v>3090</v>
      </c>
      <c r="P78" s="15">
        <v>18</v>
      </c>
      <c r="Q78" s="15">
        <v>18</v>
      </c>
      <c r="R78" s="22">
        <v>1</v>
      </c>
      <c r="S78" s="22">
        <v>1</v>
      </c>
      <c r="T78" s="181"/>
      <c r="U78" s="321" t="s">
        <v>3091</v>
      </c>
      <c r="V78" s="321" t="s">
        <v>50</v>
      </c>
      <c r="W78" s="19"/>
      <c r="AA78" s="308" t="b">
        <f t="shared" si="3"/>
        <v>0</v>
      </c>
    </row>
    <row r="79" s="326" customFormat="1" ht="12" spans="1:27">
      <c r="A79" s="29">
        <v>77</v>
      </c>
      <c r="B79" s="5" t="s">
        <v>34</v>
      </c>
      <c r="C79" s="5" t="s">
        <v>228</v>
      </c>
      <c r="D79" s="4" t="s">
        <v>259</v>
      </c>
      <c r="E79" s="29" t="s">
        <v>258</v>
      </c>
      <c r="F79" s="335" t="s">
        <v>3887</v>
      </c>
      <c r="G79" s="8">
        <v>45200</v>
      </c>
      <c r="H79" s="10" t="s">
        <v>189</v>
      </c>
      <c r="I79" s="5" t="s">
        <v>42</v>
      </c>
      <c r="J79" s="5" t="s">
        <v>43</v>
      </c>
      <c r="K79" s="29" t="s">
        <v>44</v>
      </c>
      <c r="L79" s="29" t="s">
        <v>46</v>
      </c>
      <c r="M79" s="5">
        <v>18</v>
      </c>
      <c r="N79" s="321" t="s">
        <v>3092</v>
      </c>
      <c r="O79" s="321" t="s">
        <v>3093</v>
      </c>
      <c r="P79" s="15">
        <v>18</v>
      </c>
      <c r="Q79" s="15">
        <v>18</v>
      </c>
      <c r="R79" s="22">
        <v>1</v>
      </c>
      <c r="S79" s="22">
        <v>1</v>
      </c>
      <c r="T79" s="302"/>
      <c r="U79" s="321" t="s">
        <v>3094</v>
      </c>
      <c r="V79" s="321" t="s">
        <v>50</v>
      </c>
      <c r="W79" s="19"/>
      <c r="X79" s="181"/>
      <c r="AA79" s="308" t="b">
        <f t="shared" si="3"/>
        <v>0</v>
      </c>
    </row>
    <row r="80" s="326" customFormat="1" ht="12" spans="1:27">
      <c r="A80" s="29">
        <v>78</v>
      </c>
      <c r="B80" s="5" t="s">
        <v>34</v>
      </c>
      <c r="C80" s="5" t="s">
        <v>228</v>
      </c>
      <c r="D80" s="4" t="s">
        <v>259</v>
      </c>
      <c r="E80" s="29" t="s">
        <v>258</v>
      </c>
      <c r="F80" s="335" t="s">
        <v>3887</v>
      </c>
      <c r="G80" s="8">
        <v>45261</v>
      </c>
      <c r="H80" s="10" t="s">
        <v>1741</v>
      </c>
      <c r="I80" s="5" t="s">
        <v>42</v>
      </c>
      <c r="J80" s="5" t="s">
        <v>43</v>
      </c>
      <c r="K80" s="29" t="s">
        <v>44</v>
      </c>
      <c r="L80" s="29" t="s">
        <v>46</v>
      </c>
      <c r="M80" s="5">
        <v>18</v>
      </c>
      <c r="N80" s="321" t="s">
        <v>3095</v>
      </c>
      <c r="O80" s="321" t="s">
        <v>3096</v>
      </c>
      <c r="P80" s="15">
        <v>18</v>
      </c>
      <c r="Q80" s="15">
        <v>18</v>
      </c>
      <c r="R80" s="22">
        <v>1</v>
      </c>
      <c r="S80" s="22">
        <v>1</v>
      </c>
      <c r="T80" s="181"/>
      <c r="U80" s="321" t="s">
        <v>3097</v>
      </c>
      <c r="V80" s="321" t="s">
        <v>50</v>
      </c>
      <c r="W80" s="19"/>
      <c r="X80" s="181"/>
      <c r="AA80" s="308" t="b">
        <f t="shared" si="3"/>
        <v>0</v>
      </c>
    </row>
    <row r="81" s="326" customFormat="1" ht="24" spans="1:27">
      <c r="A81" s="29">
        <v>79</v>
      </c>
      <c r="B81" s="5" t="s">
        <v>34</v>
      </c>
      <c r="C81" s="5" t="s">
        <v>228</v>
      </c>
      <c r="D81" s="4" t="s">
        <v>3103</v>
      </c>
      <c r="E81" s="6" t="s">
        <v>2858</v>
      </c>
      <c r="F81" s="332" t="s">
        <v>3887</v>
      </c>
      <c r="G81" s="8">
        <v>45047</v>
      </c>
      <c r="H81" s="334" t="s">
        <v>304</v>
      </c>
      <c r="I81" s="5" t="s">
        <v>42</v>
      </c>
      <c r="J81" s="5" t="s">
        <v>43</v>
      </c>
      <c r="K81" s="29" t="s">
        <v>44</v>
      </c>
      <c r="L81" s="29" t="s">
        <v>46</v>
      </c>
      <c r="M81" s="5">
        <v>3</v>
      </c>
      <c r="N81" s="321" t="s">
        <v>3104</v>
      </c>
      <c r="O81" s="321" t="s">
        <v>3105</v>
      </c>
      <c r="P81" s="15">
        <v>3</v>
      </c>
      <c r="Q81" s="15">
        <v>3</v>
      </c>
      <c r="R81" s="22">
        <v>1</v>
      </c>
      <c r="S81" s="22">
        <v>1</v>
      </c>
      <c r="T81" s="302"/>
      <c r="U81" s="321" t="s">
        <v>3915</v>
      </c>
      <c r="V81" s="321" t="s">
        <v>50</v>
      </c>
      <c r="W81" s="19" t="str">
        <f t="shared" ref="W81:W85" si="4">IF(U81="无","未匹配到系统工单信息",IF(V81="已完成","无",V81))</f>
        <v>无</v>
      </c>
      <c r="X81" s="181"/>
      <c r="AA81" s="308" t="b">
        <f t="shared" si="3"/>
        <v>0</v>
      </c>
    </row>
    <row r="82" s="326" customFormat="1" ht="24" spans="1:27">
      <c r="A82" s="29">
        <v>80</v>
      </c>
      <c r="B82" s="5" t="s">
        <v>34</v>
      </c>
      <c r="C82" s="5" t="s">
        <v>228</v>
      </c>
      <c r="D82" s="4" t="s">
        <v>3103</v>
      </c>
      <c r="E82" s="6" t="s">
        <v>2858</v>
      </c>
      <c r="F82" s="332" t="s">
        <v>3887</v>
      </c>
      <c r="G82" s="8">
        <v>45108</v>
      </c>
      <c r="H82" s="334" t="s">
        <v>165</v>
      </c>
      <c r="I82" s="5" t="s">
        <v>42</v>
      </c>
      <c r="J82" s="5" t="s">
        <v>43</v>
      </c>
      <c r="K82" s="29" t="s">
        <v>44</v>
      </c>
      <c r="L82" s="29" t="s">
        <v>46</v>
      </c>
      <c r="M82" s="5">
        <v>3</v>
      </c>
      <c r="N82" s="321" t="s">
        <v>3106</v>
      </c>
      <c r="O82" s="321" t="s">
        <v>3107</v>
      </c>
      <c r="P82" s="15">
        <v>3</v>
      </c>
      <c r="Q82" s="15">
        <v>3</v>
      </c>
      <c r="R82" s="22">
        <v>1</v>
      </c>
      <c r="S82" s="22">
        <v>1</v>
      </c>
      <c r="T82" s="181"/>
      <c r="U82" s="321" t="s">
        <v>3102</v>
      </c>
      <c r="V82" s="321" t="s">
        <v>50</v>
      </c>
      <c r="W82" s="19"/>
      <c r="X82" s="181"/>
      <c r="AA82" s="308" t="b">
        <f t="shared" si="3"/>
        <v>0</v>
      </c>
    </row>
    <row r="83" s="326" customFormat="1" ht="24" spans="1:27">
      <c r="A83" s="29">
        <v>81</v>
      </c>
      <c r="B83" s="5" t="s">
        <v>34</v>
      </c>
      <c r="C83" s="5" t="s">
        <v>228</v>
      </c>
      <c r="D83" s="4" t="s">
        <v>3103</v>
      </c>
      <c r="E83" s="6" t="s">
        <v>2858</v>
      </c>
      <c r="F83" s="332" t="s">
        <v>3887</v>
      </c>
      <c r="G83" s="8">
        <v>45170</v>
      </c>
      <c r="H83" s="334" t="s">
        <v>54</v>
      </c>
      <c r="I83" s="5" t="s">
        <v>42</v>
      </c>
      <c r="J83" s="5" t="s">
        <v>43</v>
      </c>
      <c r="K83" s="29" t="s">
        <v>44</v>
      </c>
      <c r="L83" s="29" t="s">
        <v>46</v>
      </c>
      <c r="M83" s="5">
        <v>3</v>
      </c>
      <c r="N83" s="321" t="s">
        <v>2613</v>
      </c>
      <c r="O83" s="321" t="s">
        <v>3108</v>
      </c>
      <c r="P83" s="15">
        <v>3</v>
      </c>
      <c r="Q83" s="15">
        <v>3</v>
      </c>
      <c r="R83" s="22">
        <v>1</v>
      </c>
      <c r="S83" s="22">
        <v>1</v>
      </c>
      <c r="T83" s="23"/>
      <c r="U83" s="321" t="s">
        <v>3109</v>
      </c>
      <c r="V83" s="321" t="s">
        <v>50</v>
      </c>
      <c r="W83" s="19"/>
      <c r="X83" s="181"/>
      <c r="AA83" s="308" t="b">
        <f t="shared" si="3"/>
        <v>0</v>
      </c>
    </row>
    <row r="84" s="326" customFormat="1" ht="12" spans="1:27">
      <c r="A84" s="29">
        <v>82</v>
      </c>
      <c r="B84" s="4" t="s">
        <v>34</v>
      </c>
      <c r="C84" s="28" t="s">
        <v>228</v>
      </c>
      <c r="D84" s="7" t="s">
        <v>2815</v>
      </c>
      <c r="E84" s="6" t="s">
        <v>258</v>
      </c>
      <c r="F84" s="332" t="s">
        <v>3887</v>
      </c>
      <c r="G84" s="8">
        <v>44927</v>
      </c>
      <c r="H84" s="10" t="s">
        <v>2959</v>
      </c>
      <c r="I84" s="28" t="s">
        <v>42</v>
      </c>
      <c r="J84" s="28" t="s">
        <v>43</v>
      </c>
      <c r="K84" s="4" t="s">
        <v>44</v>
      </c>
      <c r="L84" s="5" t="s">
        <v>46</v>
      </c>
      <c r="M84" s="28">
        <v>9</v>
      </c>
      <c r="N84" s="340" t="s">
        <v>3000</v>
      </c>
      <c r="O84" s="340" t="s">
        <v>3913</v>
      </c>
      <c r="P84" s="15">
        <v>9</v>
      </c>
      <c r="Q84" s="15">
        <v>9</v>
      </c>
      <c r="R84" s="22">
        <v>1</v>
      </c>
      <c r="S84" s="22">
        <v>1</v>
      </c>
      <c r="T84" s="325"/>
      <c r="U84" s="321" t="s">
        <v>3914</v>
      </c>
      <c r="V84" s="321" t="s">
        <v>50</v>
      </c>
      <c r="W84" s="4" t="str">
        <f t="shared" si="4"/>
        <v>无</v>
      </c>
      <c r="X84" s="181" t="s">
        <v>2966</v>
      </c>
      <c r="Y84" s="321" t="s">
        <v>3914</v>
      </c>
      <c r="AA84" s="308" t="b">
        <f t="shared" si="3"/>
        <v>0</v>
      </c>
    </row>
    <row r="85" s="326" customFormat="1" ht="12" spans="1:27">
      <c r="A85" s="29">
        <v>83</v>
      </c>
      <c r="B85" s="4" t="s">
        <v>34</v>
      </c>
      <c r="C85" s="28" t="s">
        <v>228</v>
      </c>
      <c r="D85" s="7" t="s">
        <v>2815</v>
      </c>
      <c r="E85" s="6" t="s">
        <v>258</v>
      </c>
      <c r="F85" s="332" t="s">
        <v>3887</v>
      </c>
      <c r="G85" s="8">
        <v>44986</v>
      </c>
      <c r="H85" s="334" t="s">
        <v>41</v>
      </c>
      <c r="I85" s="28" t="s">
        <v>42</v>
      </c>
      <c r="J85" s="28" t="s">
        <v>43</v>
      </c>
      <c r="K85" s="4" t="s">
        <v>44</v>
      </c>
      <c r="L85" s="5" t="s">
        <v>46</v>
      </c>
      <c r="M85" s="28">
        <v>9</v>
      </c>
      <c r="N85" s="321" t="s">
        <v>3111</v>
      </c>
      <c r="O85" s="321" t="s">
        <v>3112</v>
      </c>
      <c r="P85" s="15">
        <v>9</v>
      </c>
      <c r="Q85" s="15">
        <v>9</v>
      </c>
      <c r="R85" s="22">
        <v>1</v>
      </c>
      <c r="S85" s="22">
        <v>1</v>
      </c>
      <c r="T85" s="325"/>
      <c r="U85" s="321" t="s">
        <v>3113</v>
      </c>
      <c r="V85" s="321" t="s">
        <v>50</v>
      </c>
      <c r="W85" s="19" t="str">
        <f t="shared" si="4"/>
        <v>无</v>
      </c>
      <c r="X85" s="181"/>
      <c r="AA85" s="308" t="b">
        <f t="shared" si="3"/>
        <v>0</v>
      </c>
    </row>
    <row r="86" s="326" customFormat="1" ht="12" spans="1:27">
      <c r="A86" s="29">
        <v>84</v>
      </c>
      <c r="B86" s="4" t="s">
        <v>34</v>
      </c>
      <c r="C86" s="28" t="s">
        <v>228</v>
      </c>
      <c r="D86" s="7" t="s">
        <v>2815</v>
      </c>
      <c r="E86" s="6" t="s">
        <v>258</v>
      </c>
      <c r="F86" s="332" t="s">
        <v>3887</v>
      </c>
      <c r="G86" s="8">
        <v>45047</v>
      </c>
      <c r="H86" s="334" t="s">
        <v>304</v>
      </c>
      <c r="I86" s="28" t="s">
        <v>42</v>
      </c>
      <c r="J86" s="28" t="s">
        <v>43</v>
      </c>
      <c r="K86" s="4" t="s">
        <v>44</v>
      </c>
      <c r="L86" s="5" t="s">
        <v>46</v>
      </c>
      <c r="M86" s="28">
        <v>9</v>
      </c>
      <c r="N86" s="321" t="s">
        <v>3114</v>
      </c>
      <c r="O86" s="321" t="s">
        <v>3115</v>
      </c>
      <c r="P86" s="15">
        <v>9</v>
      </c>
      <c r="Q86" s="15">
        <v>9</v>
      </c>
      <c r="R86" s="22">
        <v>1</v>
      </c>
      <c r="S86" s="22">
        <v>1</v>
      </c>
      <c r="T86" s="181"/>
      <c r="U86" s="321" t="s">
        <v>3116</v>
      </c>
      <c r="V86" s="321" t="s">
        <v>50</v>
      </c>
      <c r="W86" s="19"/>
      <c r="X86" s="181"/>
      <c r="Y86" s="302" t="s">
        <v>3888</v>
      </c>
      <c r="AA86" s="308" t="b">
        <f t="shared" si="3"/>
        <v>0</v>
      </c>
    </row>
    <row r="87" s="326" customFormat="1" ht="12" spans="1:27">
      <c r="A87" s="29">
        <v>85</v>
      </c>
      <c r="B87" s="4" t="s">
        <v>34</v>
      </c>
      <c r="C87" s="28" t="s">
        <v>228</v>
      </c>
      <c r="D87" s="7" t="s">
        <v>2815</v>
      </c>
      <c r="E87" s="6" t="s">
        <v>258</v>
      </c>
      <c r="F87" s="332" t="s">
        <v>3887</v>
      </c>
      <c r="G87" s="8">
        <v>45108</v>
      </c>
      <c r="H87" s="334" t="s">
        <v>165</v>
      </c>
      <c r="I87" s="28" t="s">
        <v>42</v>
      </c>
      <c r="J87" s="28" t="s">
        <v>43</v>
      </c>
      <c r="K87" s="4" t="s">
        <v>44</v>
      </c>
      <c r="L87" s="5" t="s">
        <v>46</v>
      </c>
      <c r="M87" s="28">
        <v>9</v>
      </c>
      <c r="N87" s="321" t="s">
        <v>3106</v>
      </c>
      <c r="O87" s="321" t="s">
        <v>3107</v>
      </c>
      <c r="P87" s="15">
        <v>9</v>
      </c>
      <c r="Q87" s="15">
        <v>9</v>
      </c>
      <c r="R87" s="22">
        <v>1</v>
      </c>
      <c r="S87" s="22">
        <v>1</v>
      </c>
      <c r="T87" s="181"/>
      <c r="U87" s="321" t="s">
        <v>3102</v>
      </c>
      <c r="V87" s="321" t="s">
        <v>50</v>
      </c>
      <c r="W87" s="19"/>
      <c r="X87" s="181"/>
      <c r="AA87" s="308" t="b">
        <f t="shared" si="3"/>
        <v>0</v>
      </c>
    </row>
    <row r="88" s="326" customFormat="1" ht="12" spans="1:27">
      <c r="A88" s="29">
        <v>86</v>
      </c>
      <c r="B88" s="4" t="s">
        <v>34</v>
      </c>
      <c r="C88" s="28" t="s">
        <v>228</v>
      </c>
      <c r="D88" s="7" t="s">
        <v>2815</v>
      </c>
      <c r="E88" s="6" t="s">
        <v>258</v>
      </c>
      <c r="F88" s="332" t="s">
        <v>3887</v>
      </c>
      <c r="G88" s="8">
        <v>45170</v>
      </c>
      <c r="H88" s="334" t="s">
        <v>54</v>
      </c>
      <c r="I88" s="28" t="s">
        <v>42</v>
      </c>
      <c r="J88" s="28" t="s">
        <v>43</v>
      </c>
      <c r="K88" s="4" t="s">
        <v>44</v>
      </c>
      <c r="L88" s="5" t="s">
        <v>46</v>
      </c>
      <c r="M88" s="28">
        <v>9</v>
      </c>
      <c r="N88" s="321" t="s">
        <v>3117</v>
      </c>
      <c r="O88" s="321" t="s">
        <v>3118</v>
      </c>
      <c r="P88" s="15">
        <v>9</v>
      </c>
      <c r="Q88" s="15">
        <v>9</v>
      </c>
      <c r="R88" s="22">
        <v>1</v>
      </c>
      <c r="S88" s="22">
        <v>1</v>
      </c>
      <c r="T88" s="181"/>
      <c r="U88" s="321" t="s">
        <v>3119</v>
      </c>
      <c r="V88" s="321" t="s">
        <v>50</v>
      </c>
      <c r="W88" s="19"/>
      <c r="X88" s="181"/>
      <c r="AA88" s="308" t="b">
        <f t="shared" si="3"/>
        <v>0</v>
      </c>
    </row>
    <row r="89" s="326" customFormat="1" ht="12" spans="1:27">
      <c r="A89" s="29">
        <v>87</v>
      </c>
      <c r="B89" s="4" t="s">
        <v>34</v>
      </c>
      <c r="C89" s="28" t="s">
        <v>228</v>
      </c>
      <c r="D89" s="7" t="s">
        <v>2815</v>
      </c>
      <c r="E89" s="6" t="s">
        <v>258</v>
      </c>
      <c r="F89" s="332" t="s">
        <v>3887</v>
      </c>
      <c r="G89" s="8">
        <v>45231</v>
      </c>
      <c r="H89" s="334" t="s">
        <v>632</v>
      </c>
      <c r="I89" s="28" t="s">
        <v>42</v>
      </c>
      <c r="J89" s="28" t="s">
        <v>43</v>
      </c>
      <c r="K89" s="4" t="s">
        <v>44</v>
      </c>
      <c r="L89" s="5" t="s">
        <v>46</v>
      </c>
      <c r="M89" s="28">
        <v>9</v>
      </c>
      <c r="N89" s="321" t="s">
        <v>3095</v>
      </c>
      <c r="O89" s="321" t="s">
        <v>3096</v>
      </c>
      <c r="P89" s="15">
        <v>9</v>
      </c>
      <c r="Q89" s="15">
        <v>9</v>
      </c>
      <c r="R89" s="22">
        <v>1</v>
      </c>
      <c r="S89" s="22">
        <v>1</v>
      </c>
      <c r="T89" s="181"/>
      <c r="U89" s="321" t="s">
        <v>3097</v>
      </c>
      <c r="V89" s="321" t="s">
        <v>50</v>
      </c>
      <c r="W89" s="19"/>
      <c r="X89" s="181"/>
      <c r="AA89" s="308" t="b">
        <f t="shared" si="3"/>
        <v>0</v>
      </c>
    </row>
    <row r="90" s="326" customFormat="1" ht="12" spans="1:27">
      <c r="A90" s="29">
        <v>88</v>
      </c>
      <c r="B90" s="5" t="s">
        <v>34</v>
      </c>
      <c r="C90" s="5" t="s">
        <v>228</v>
      </c>
      <c r="D90" s="4" t="s">
        <v>2817</v>
      </c>
      <c r="E90" s="6" t="s">
        <v>258</v>
      </c>
      <c r="F90" s="335" t="s">
        <v>3887</v>
      </c>
      <c r="G90" s="8">
        <v>44927</v>
      </c>
      <c r="H90" s="10" t="s">
        <v>2959</v>
      </c>
      <c r="I90" s="5" t="s">
        <v>42</v>
      </c>
      <c r="J90" s="5" t="s">
        <v>43</v>
      </c>
      <c r="K90" s="29" t="s">
        <v>44</v>
      </c>
      <c r="L90" s="29" t="s">
        <v>46</v>
      </c>
      <c r="M90" s="5">
        <v>6</v>
      </c>
      <c r="N90" s="340" t="s">
        <v>3000</v>
      </c>
      <c r="O90" s="340" t="s">
        <v>3913</v>
      </c>
      <c r="P90" s="15">
        <v>6</v>
      </c>
      <c r="Q90" s="15">
        <v>6</v>
      </c>
      <c r="R90" s="22">
        <v>1</v>
      </c>
      <c r="S90" s="22">
        <v>1</v>
      </c>
      <c r="T90" s="325"/>
      <c r="U90" s="321" t="s">
        <v>3914</v>
      </c>
      <c r="V90" s="321" t="s">
        <v>50</v>
      </c>
      <c r="W90" s="4" t="str">
        <f>IF(U90="无","未匹配到系统工单信息",IF(V90="已完成","无",V90))</f>
        <v>无</v>
      </c>
      <c r="X90" s="181" t="s">
        <v>2966</v>
      </c>
      <c r="Y90" s="321" t="s">
        <v>3914</v>
      </c>
      <c r="AA90" s="308" t="b">
        <f t="shared" si="3"/>
        <v>0</v>
      </c>
    </row>
    <row r="91" s="326" customFormat="1" ht="12" spans="1:27">
      <c r="A91" s="29">
        <v>89</v>
      </c>
      <c r="B91" s="5" t="s">
        <v>34</v>
      </c>
      <c r="C91" s="5" t="s">
        <v>228</v>
      </c>
      <c r="D91" s="4" t="s">
        <v>2817</v>
      </c>
      <c r="E91" s="6" t="s">
        <v>258</v>
      </c>
      <c r="F91" s="335" t="s">
        <v>3887</v>
      </c>
      <c r="G91" s="8">
        <v>44986</v>
      </c>
      <c r="H91" s="334" t="s">
        <v>41</v>
      </c>
      <c r="I91" s="5" t="s">
        <v>42</v>
      </c>
      <c r="J91" s="5" t="s">
        <v>43</v>
      </c>
      <c r="K91" s="29" t="s">
        <v>44</v>
      </c>
      <c r="L91" s="29" t="s">
        <v>46</v>
      </c>
      <c r="M91" s="5">
        <v>6</v>
      </c>
      <c r="N91" s="321" t="s">
        <v>3111</v>
      </c>
      <c r="O91" s="321" t="s">
        <v>3112</v>
      </c>
      <c r="P91" s="15">
        <v>6</v>
      </c>
      <c r="Q91" s="15">
        <v>6</v>
      </c>
      <c r="R91" s="22">
        <v>1</v>
      </c>
      <c r="S91" s="22">
        <v>1</v>
      </c>
      <c r="T91" s="325"/>
      <c r="U91" s="321" t="s">
        <v>3113</v>
      </c>
      <c r="V91" s="321" t="s">
        <v>50</v>
      </c>
      <c r="W91" s="19" t="str">
        <f>IF(U91="无","未匹配到系统工单信息",IF(V91="已完成","无",V91))</f>
        <v>无</v>
      </c>
      <c r="X91" s="181"/>
      <c r="AA91" s="308" t="b">
        <f t="shared" si="3"/>
        <v>0</v>
      </c>
    </row>
    <row r="92" s="326" customFormat="1" ht="12" spans="1:27">
      <c r="A92" s="29">
        <v>90</v>
      </c>
      <c r="B92" s="5" t="s">
        <v>34</v>
      </c>
      <c r="C92" s="5" t="s">
        <v>228</v>
      </c>
      <c r="D92" s="4" t="s">
        <v>2817</v>
      </c>
      <c r="E92" s="6" t="s">
        <v>258</v>
      </c>
      <c r="F92" s="335" t="s">
        <v>3887</v>
      </c>
      <c r="G92" s="8">
        <v>45047</v>
      </c>
      <c r="H92" s="334" t="s">
        <v>304</v>
      </c>
      <c r="I92" s="5" t="s">
        <v>42</v>
      </c>
      <c r="J92" s="5" t="s">
        <v>43</v>
      </c>
      <c r="K92" s="29" t="s">
        <v>44</v>
      </c>
      <c r="L92" s="29" t="s">
        <v>46</v>
      </c>
      <c r="M92" s="5">
        <v>6</v>
      </c>
      <c r="N92" s="321" t="s">
        <v>3114</v>
      </c>
      <c r="O92" s="321" t="s">
        <v>3115</v>
      </c>
      <c r="P92" s="15">
        <v>6</v>
      </c>
      <c r="Q92" s="15">
        <v>6</v>
      </c>
      <c r="R92" s="22">
        <v>1</v>
      </c>
      <c r="S92" s="22">
        <v>1</v>
      </c>
      <c r="T92" s="181"/>
      <c r="U92" s="321" t="s">
        <v>3145</v>
      </c>
      <c r="V92" s="321" t="s">
        <v>50</v>
      </c>
      <c r="W92" s="19"/>
      <c r="X92" s="181"/>
      <c r="AA92" s="308" t="b">
        <f t="shared" si="3"/>
        <v>0</v>
      </c>
    </row>
    <row r="93" s="326" customFormat="1" ht="12" spans="1:27">
      <c r="A93" s="29">
        <v>91</v>
      </c>
      <c r="B93" s="5" t="s">
        <v>34</v>
      </c>
      <c r="C93" s="5" t="s">
        <v>228</v>
      </c>
      <c r="D93" s="4" t="s">
        <v>2817</v>
      </c>
      <c r="E93" s="6" t="s">
        <v>258</v>
      </c>
      <c r="F93" s="335" t="s">
        <v>3887</v>
      </c>
      <c r="G93" s="8">
        <v>45108</v>
      </c>
      <c r="H93" s="334" t="s">
        <v>165</v>
      </c>
      <c r="I93" s="5" t="s">
        <v>42</v>
      </c>
      <c r="J93" s="5" t="s">
        <v>43</v>
      </c>
      <c r="K93" s="29" t="s">
        <v>44</v>
      </c>
      <c r="L93" s="29" t="s">
        <v>46</v>
      </c>
      <c r="M93" s="5">
        <v>6</v>
      </c>
      <c r="N93" s="321" t="s">
        <v>3106</v>
      </c>
      <c r="O93" s="321" t="s">
        <v>3107</v>
      </c>
      <c r="P93" s="15">
        <v>6</v>
      </c>
      <c r="Q93" s="15">
        <v>6</v>
      </c>
      <c r="R93" s="22">
        <v>1</v>
      </c>
      <c r="S93" s="22">
        <v>1</v>
      </c>
      <c r="T93" s="181"/>
      <c r="U93" s="321" t="s">
        <v>3102</v>
      </c>
      <c r="V93" s="321" t="s">
        <v>50</v>
      </c>
      <c r="W93" s="19"/>
      <c r="X93" s="181"/>
      <c r="AA93" s="308" t="b">
        <f t="shared" si="3"/>
        <v>0</v>
      </c>
    </row>
    <row r="94" s="326" customFormat="1" ht="12" spans="1:27">
      <c r="A94" s="29">
        <v>92</v>
      </c>
      <c r="B94" s="5" t="s">
        <v>34</v>
      </c>
      <c r="C94" s="5" t="s">
        <v>228</v>
      </c>
      <c r="D94" s="4" t="s">
        <v>2817</v>
      </c>
      <c r="E94" s="6" t="s">
        <v>258</v>
      </c>
      <c r="F94" s="335" t="s">
        <v>3887</v>
      </c>
      <c r="G94" s="8">
        <v>45170</v>
      </c>
      <c r="H94" s="334" t="s">
        <v>54</v>
      </c>
      <c r="I94" s="5" t="s">
        <v>42</v>
      </c>
      <c r="J94" s="5" t="s">
        <v>43</v>
      </c>
      <c r="K94" s="29" t="s">
        <v>44</v>
      </c>
      <c r="L94" s="29" t="s">
        <v>46</v>
      </c>
      <c r="M94" s="5">
        <v>6</v>
      </c>
      <c r="N94" s="321" t="s">
        <v>3117</v>
      </c>
      <c r="O94" s="321" t="s">
        <v>3118</v>
      </c>
      <c r="P94" s="15">
        <v>6</v>
      </c>
      <c r="Q94" s="15">
        <v>6</v>
      </c>
      <c r="R94" s="22">
        <v>1</v>
      </c>
      <c r="S94" s="22">
        <v>1</v>
      </c>
      <c r="T94" s="181"/>
      <c r="U94" s="321" t="s">
        <v>3119</v>
      </c>
      <c r="V94" s="321" t="s">
        <v>50</v>
      </c>
      <c r="W94" s="19"/>
      <c r="X94" s="181"/>
      <c r="AA94" s="308" t="b">
        <f t="shared" si="3"/>
        <v>0</v>
      </c>
    </row>
    <row r="95" s="326" customFormat="1" ht="12" spans="1:27">
      <c r="A95" s="29">
        <v>93</v>
      </c>
      <c r="B95" s="5" t="s">
        <v>34</v>
      </c>
      <c r="C95" s="5" t="s">
        <v>228</v>
      </c>
      <c r="D95" s="4" t="s">
        <v>2817</v>
      </c>
      <c r="E95" s="6" t="s">
        <v>258</v>
      </c>
      <c r="F95" s="335" t="s">
        <v>3887</v>
      </c>
      <c r="G95" s="8">
        <v>45231</v>
      </c>
      <c r="H95" s="334" t="s">
        <v>632</v>
      </c>
      <c r="I95" s="5" t="s">
        <v>42</v>
      </c>
      <c r="J95" s="5" t="s">
        <v>43</v>
      </c>
      <c r="K95" s="29" t="s">
        <v>44</v>
      </c>
      <c r="L95" s="29" t="s">
        <v>46</v>
      </c>
      <c r="M95" s="5">
        <v>6</v>
      </c>
      <c r="N95" s="321" t="s">
        <v>3095</v>
      </c>
      <c r="O95" s="321" t="s">
        <v>3096</v>
      </c>
      <c r="P95" s="15">
        <v>6</v>
      </c>
      <c r="Q95" s="15">
        <v>6</v>
      </c>
      <c r="R95" s="22">
        <v>1</v>
      </c>
      <c r="S95" s="22">
        <v>1</v>
      </c>
      <c r="T95" s="181"/>
      <c r="U95" s="321" t="s">
        <v>3097</v>
      </c>
      <c r="V95" s="321" t="s">
        <v>50</v>
      </c>
      <c r="W95" s="19"/>
      <c r="X95" s="181"/>
      <c r="AA95" s="308" t="b">
        <f t="shared" si="3"/>
        <v>0</v>
      </c>
    </row>
    <row r="96" s="326" customFormat="1" ht="12" spans="1:27">
      <c r="A96" s="29">
        <v>94</v>
      </c>
      <c r="B96" s="5" t="s">
        <v>34</v>
      </c>
      <c r="C96" s="5" t="s">
        <v>228</v>
      </c>
      <c r="D96" s="4" t="s">
        <v>276</v>
      </c>
      <c r="E96" s="29" t="s">
        <v>2706</v>
      </c>
      <c r="F96" s="335" t="s">
        <v>3887</v>
      </c>
      <c r="G96" s="8">
        <v>45047</v>
      </c>
      <c r="H96" s="334" t="s">
        <v>304</v>
      </c>
      <c r="I96" s="5" t="s">
        <v>42</v>
      </c>
      <c r="J96" s="5" t="s">
        <v>43</v>
      </c>
      <c r="K96" s="29" t="s">
        <v>44</v>
      </c>
      <c r="L96" s="29" t="s">
        <v>46</v>
      </c>
      <c r="M96" s="5">
        <v>3</v>
      </c>
      <c r="N96" s="321" t="s">
        <v>3060</v>
      </c>
      <c r="O96" s="321" t="s">
        <v>3061</v>
      </c>
      <c r="P96" s="15">
        <v>3</v>
      </c>
      <c r="Q96" s="15">
        <v>3</v>
      </c>
      <c r="R96" s="22">
        <v>1</v>
      </c>
      <c r="S96" s="22">
        <v>1</v>
      </c>
      <c r="T96" s="302"/>
      <c r="U96" s="321" t="s">
        <v>3062</v>
      </c>
      <c r="V96" s="321" t="s">
        <v>50</v>
      </c>
      <c r="W96" s="19" t="str">
        <f>IF(U96="无","未匹配到系统工单信息",IF(V96="已完成","无",V96))</f>
        <v>无</v>
      </c>
      <c r="AA96" s="308" t="b">
        <f t="shared" si="3"/>
        <v>0</v>
      </c>
    </row>
    <row r="97" s="326" customFormat="1" ht="12" spans="1:27">
      <c r="A97" s="29">
        <v>95</v>
      </c>
      <c r="B97" s="5" t="s">
        <v>34</v>
      </c>
      <c r="C97" s="5" t="s">
        <v>228</v>
      </c>
      <c r="D97" s="4" t="s">
        <v>276</v>
      </c>
      <c r="E97" s="29" t="s">
        <v>2706</v>
      </c>
      <c r="F97" s="335" t="s">
        <v>3887</v>
      </c>
      <c r="G97" s="8">
        <v>45108</v>
      </c>
      <c r="H97" s="334" t="s">
        <v>165</v>
      </c>
      <c r="I97" s="5" t="s">
        <v>42</v>
      </c>
      <c r="J97" s="5" t="s">
        <v>43</v>
      </c>
      <c r="K97" s="29" t="s">
        <v>44</v>
      </c>
      <c r="L97" s="29" t="s">
        <v>46</v>
      </c>
      <c r="M97" s="5">
        <v>3</v>
      </c>
      <c r="N97" s="321" t="s">
        <v>1876</v>
      </c>
      <c r="O97" s="321" t="s">
        <v>3123</v>
      </c>
      <c r="P97" s="15">
        <v>3</v>
      </c>
      <c r="Q97" s="15">
        <v>3</v>
      </c>
      <c r="R97" s="22">
        <v>1</v>
      </c>
      <c r="S97" s="22">
        <v>1</v>
      </c>
      <c r="T97" s="181"/>
      <c r="U97" s="321" t="s">
        <v>3124</v>
      </c>
      <c r="V97" s="321" t="s">
        <v>50</v>
      </c>
      <c r="W97" s="19"/>
      <c r="AA97" s="308" t="b">
        <f t="shared" si="3"/>
        <v>0</v>
      </c>
    </row>
    <row r="98" s="326" customFormat="1" ht="12" spans="1:27">
      <c r="A98" s="29">
        <v>96</v>
      </c>
      <c r="B98" s="5" t="s">
        <v>34</v>
      </c>
      <c r="C98" s="5" t="s">
        <v>228</v>
      </c>
      <c r="D98" s="4" t="s">
        <v>276</v>
      </c>
      <c r="E98" s="29" t="s">
        <v>2706</v>
      </c>
      <c r="F98" s="335" t="s">
        <v>3887</v>
      </c>
      <c r="G98" s="8">
        <v>45170</v>
      </c>
      <c r="H98" s="334" t="s">
        <v>54</v>
      </c>
      <c r="I98" s="5" t="s">
        <v>42</v>
      </c>
      <c r="J98" s="5" t="s">
        <v>43</v>
      </c>
      <c r="K98" s="29" t="s">
        <v>44</v>
      </c>
      <c r="L98" s="29" t="s">
        <v>46</v>
      </c>
      <c r="M98" s="5">
        <v>3</v>
      </c>
      <c r="N98" s="321" t="s">
        <v>3066</v>
      </c>
      <c r="O98" s="321" t="s">
        <v>3067</v>
      </c>
      <c r="P98" s="15">
        <v>3</v>
      </c>
      <c r="Q98" s="15">
        <v>3</v>
      </c>
      <c r="R98" s="22">
        <v>1</v>
      </c>
      <c r="S98" s="22">
        <v>1</v>
      </c>
      <c r="T98" s="181"/>
      <c r="U98" s="321" t="s">
        <v>3068</v>
      </c>
      <c r="V98" s="321" t="s">
        <v>50</v>
      </c>
      <c r="W98" s="19"/>
      <c r="AA98" s="308" t="b">
        <f t="shared" si="3"/>
        <v>0</v>
      </c>
    </row>
    <row r="99" s="326" customFormat="1" ht="12" spans="1:27">
      <c r="A99" s="29">
        <v>97</v>
      </c>
      <c r="B99" s="5" t="s">
        <v>34</v>
      </c>
      <c r="C99" s="5" t="s">
        <v>228</v>
      </c>
      <c r="D99" s="4" t="s">
        <v>3125</v>
      </c>
      <c r="E99" s="29" t="s">
        <v>2706</v>
      </c>
      <c r="F99" s="335" t="s">
        <v>3887</v>
      </c>
      <c r="G99" s="8">
        <v>45047</v>
      </c>
      <c r="H99" s="334" t="s">
        <v>304</v>
      </c>
      <c r="I99" s="5" t="s">
        <v>42</v>
      </c>
      <c r="J99" s="5" t="s">
        <v>43</v>
      </c>
      <c r="K99" s="29" t="s">
        <v>44</v>
      </c>
      <c r="L99" s="29" t="s">
        <v>46</v>
      </c>
      <c r="M99" s="5">
        <v>3</v>
      </c>
      <c r="N99" s="321" t="s">
        <v>3126</v>
      </c>
      <c r="O99" s="321" t="s">
        <v>3127</v>
      </c>
      <c r="P99" s="15">
        <v>3</v>
      </c>
      <c r="Q99" s="15">
        <v>3</v>
      </c>
      <c r="R99" s="22">
        <v>1</v>
      </c>
      <c r="S99" s="22">
        <v>1</v>
      </c>
      <c r="T99" s="302"/>
      <c r="U99" s="321" t="s">
        <v>3128</v>
      </c>
      <c r="V99" s="321" t="s">
        <v>50</v>
      </c>
      <c r="W99" s="19" t="str">
        <f t="shared" ref="W99:W103" si="5">IF(U99="无","未匹配到系统工单信息",IF(V99="已完成","无",V99))</f>
        <v>无</v>
      </c>
      <c r="Y99" s="302" t="s">
        <v>3888</v>
      </c>
      <c r="AA99" s="308" t="b">
        <f t="shared" si="3"/>
        <v>0</v>
      </c>
    </row>
    <row r="100" s="326" customFormat="1" ht="12" spans="1:27">
      <c r="A100" s="29">
        <v>98</v>
      </c>
      <c r="B100" s="5" t="s">
        <v>34</v>
      </c>
      <c r="C100" s="5" t="s">
        <v>228</v>
      </c>
      <c r="D100" s="4" t="s">
        <v>3125</v>
      </c>
      <c r="E100" s="29" t="s">
        <v>2706</v>
      </c>
      <c r="F100" s="335" t="s">
        <v>3887</v>
      </c>
      <c r="G100" s="8">
        <v>45108</v>
      </c>
      <c r="H100" s="334" t="s">
        <v>165</v>
      </c>
      <c r="I100" s="5" t="s">
        <v>42</v>
      </c>
      <c r="J100" s="5" t="s">
        <v>43</v>
      </c>
      <c r="K100" s="29" t="s">
        <v>44</v>
      </c>
      <c r="L100" s="29" t="s">
        <v>46</v>
      </c>
      <c r="M100" s="5">
        <v>3</v>
      </c>
      <c r="N100" s="321" t="s">
        <v>3129</v>
      </c>
      <c r="O100" s="321" t="s">
        <v>3130</v>
      </c>
      <c r="P100" s="15">
        <v>3</v>
      </c>
      <c r="Q100" s="15">
        <v>3</v>
      </c>
      <c r="R100" s="22">
        <v>1</v>
      </c>
      <c r="S100" s="22">
        <v>1</v>
      </c>
      <c r="T100" s="181"/>
      <c r="U100" s="321" t="s">
        <v>3131</v>
      </c>
      <c r="V100" s="321" t="s">
        <v>50</v>
      </c>
      <c r="W100" s="19"/>
      <c r="AA100" s="308" t="b">
        <f t="shared" si="3"/>
        <v>0</v>
      </c>
    </row>
    <row r="101" s="326" customFormat="1" ht="12" spans="1:27">
      <c r="A101" s="29">
        <v>99</v>
      </c>
      <c r="B101" s="5" t="s">
        <v>34</v>
      </c>
      <c r="C101" s="5" t="s">
        <v>228</v>
      </c>
      <c r="D101" s="4" t="s">
        <v>3125</v>
      </c>
      <c r="E101" s="29" t="s">
        <v>2706</v>
      </c>
      <c r="F101" s="335" t="s">
        <v>3887</v>
      </c>
      <c r="G101" s="8">
        <v>45170</v>
      </c>
      <c r="H101" s="334" t="s">
        <v>54</v>
      </c>
      <c r="I101" s="5" t="s">
        <v>42</v>
      </c>
      <c r="J101" s="5" t="s">
        <v>43</v>
      </c>
      <c r="K101" s="29" t="s">
        <v>44</v>
      </c>
      <c r="L101" s="29" t="s">
        <v>46</v>
      </c>
      <c r="M101" s="5">
        <v>3</v>
      </c>
      <c r="N101" s="341">
        <v>45207.375</v>
      </c>
      <c r="O101" s="341">
        <v>45207.4770833333</v>
      </c>
      <c r="P101" s="15">
        <v>3</v>
      </c>
      <c r="Q101" s="15">
        <v>3</v>
      </c>
      <c r="R101" s="22">
        <v>1</v>
      </c>
      <c r="S101" s="22">
        <v>1</v>
      </c>
      <c r="T101" s="302"/>
      <c r="U101" s="340" t="s">
        <v>3132</v>
      </c>
      <c r="V101" s="340" t="s">
        <v>50</v>
      </c>
      <c r="W101" s="19"/>
      <c r="X101" s="181"/>
      <c r="AA101" s="308" t="b">
        <f t="shared" si="3"/>
        <v>0</v>
      </c>
    </row>
    <row r="102" s="326" customFormat="1" ht="12" spans="1:27">
      <c r="A102" s="29">
        <v>100</v>
      </c>
      <c r="B102" s="5" t="s">
        <v>34</v>
      </c>
      <c r="C102" s="5" t="s">
        <v>228</v>
      </c>
      <c r="D102" s="4" t="s">
        <v>3148</v>
      </c>
      <c r="E102" s="29" t="s">
        <v>258</v>
      </c>
      <c r="F102" s="335" t="s">
        <v>3887</v>
      </c>
      <c r="G102" s="8">
        <v>44927</v>
      </c>
      <c r="H102" s="10" t="s">
        <v>2959</v>
      </c>
      <c r="I102" s="5" t="s">
        <v>42</v>
      </c>
      <c r="J102" s="5" t="s">
        <v>43</v>
      </c>
      <c r="K102" s="29" t="s">
        <v>44</v>
      </c>
      <c r="L102" s="29" t="s">
        <v>46</v>
      </c>
      <c r="M102" s="5">
        <v>3</v>
      </c>
      <c r="N102" s="321" t="s">
        <v>3019</v>
      </c>
      <c r="O102" s="321" t="s">
        <v>3019</v>
      </c>
      <c r="P102" s="15">
        <v>3</v>
      </c>
      <c r="Q102" s="15">
        <v>3</v>
      </c>
      <c r="R102" s="22">
        <v>1</v>
      </c>
      <c r="S102" s="22">
        <v>1</v>
      </c>
      <c r="T102" s="325"/>
      <c r="U102" s="321" t="s">
        <v>3897</v>
      </c>
      <c r="V102" s="321" t="s">
        <v>50</v>
      </c>
      <c r="W102" s="4" t="str">
        <f t="shared" si="5"/>
        <v>无</v>
      </c>
      <c r="X102" s="181" t="s">
        <v>2966</v>
      </c>
      <c r="Y102" s="321" t="s">
        <v>3897</v>
      </c>
      <c r="AA102" s="308" t="b">
        <f t="shared" si="3"/>
        <v>0</v>
      </c>
    </row>
    <row r="103" s="326" customFormat="1" ht="12" spans="1:27">
      <c r="A103" s="29">
        <v>101</v>
      </c>
      <c r="B103" s="5" t="s">
        <v>34</v>
      </c>
      <c r="C103" s="5" t="s">
        <v>228</v>
      </c>
      <c r="D103" s="4" t="s">
        <v>3148</v>
      </c>
      <c r="E103" s="29" t="s">
        <v>258</v>
      </c>
      <c r="F103" s="335" t="s">
        <v>3887</v>
      </c>
      <c r="G103" s="8">
        <v>44986</v>
      </c>
      <c r="H103" s="334" t="s">
        <v>41</v>
      </c>
      <c r="I103" s="5" t="s">
        <v>42</v>
      </c>
      <c r="J103" s="5" t="s">
        <v>43</v>
      </c>
      <c r="K103" s="29" t="s">
        <v>44</v>
      </c>
      <c r="L103" s="29" t="s">
        <v>46</v>
      </c>
      <c r="M103" s="5">
        <v>3</v>
      </c>
      <c r="N103" s="321" t="s">
        <v>3916</v>
      </c>
      <c r="O103" s="321" t="s">
        <v>3917</v>
      </c>
      <c r="P103" s="15">
        <v>3</v>
      </c>
      <c r="Q103" s="15">
        <v>3</v>
      </c>
      <c r="R103" s="22">
        <v>1</v>
      </c>
      <c r="S103" s="22">
        <v>1</v>
      </c>
      <c r="T103" s="325"/>
      <c r="U103" s="321" t="s">
        <v>3918</v>
      </c>
      <c r="V103" s="321" t="s">
        <v>50</v>
      </c>
      <c r="W103" s="19" t="str">
        <f t="shared" si="5"/>
        <v>无</v>
      </c>
      <c r="X103" s="181"/>
      <c r="AA103" s="308" t="b">
        <f t="shared" si="3"/>
        <v>0</v>
      </c>
    </row>
    <row r="104" s="326" customFormat="1" ht="12" spans="1:27">
      <c r="A104" s="29">
        <v>102</v>
      </c>
      <c r="B104" s="5" t="s">
        <v>34</v>
      </c>
      <c r="C104" s="5" t="s">
        <v>228</v>
      </c>
      <c r="D104" s="4" t="s">
        <v>3148</v>
      </c>
      <c r="E104" s="29" t="s">
        <v>258</v>
      </c>
      <c r="F104" s="335" t="s">
        <v>3887</v>
      </c>
      <c r="G104" s="8">
        <v>45047</v>
      </c>
      <c r="H104" s="334" t="s">
        <v>304</v>
      </c>
      <c r="I104" s="5" t="s">
        <v>42</v>
      </c>
      <c r="J104" s="5" t="s">
        <v>43</v>
      </c>
      <c r="K104" s="29" t="s">
        <v>44</v>
      </c>
      <c r="L104" s="29" t="s">
        <v>46</v>
      </c>
      <c r="M104" s="5">
        <v>3</v>
      </c>
      <c r="N104" s="321" t="s">
        <v>3009</v>
      </c>
      <c r="O104" s="321" t="s">
        <v>3010</v>
      </c>
      <c r="P104" s="15">
        <v>3</v>
      </c>
      <c r="Q104" s="15">
        <v>3</v>
      </c>
      <c r="R104" s="22">
        <v>1</v>
      </c>
      <c r="S104" s="22">
        <v>1</v>
      </c>
      <c r="T104" s="181"/>
      <c r="U104" s="321" t="s">
        <v>3011</v>
      </c>
      <c r="V104" s="321" t="s">
        <v>50</v>
      </c>
      <c r="W104" s="19"/>
      <c r="X104" s="181"/>
      <c r="Y104" s="302" t="s">
        <v>3888</v>
      </c>
      <c r="AA104" s="308" t="b">
        <f t="shared" si="3"/>
        <v>0</v>
      </c>
    </row>
    <row r="105" s="326" customFormat="1" ht="12" spans="1:27">
      <c r="A105" s="29">
        <v>103</v>
      </c>
      <c r="B105" s="5" t="s">
        <v>34</v>
      </c>
      <c r="C105" s="5" t="s">
        <v>228</v>
      </c>
      <c r="D105" s="4" t="s">
        <v>3148</v>
      </c>
      <c r="E105" s="29" t="s">
        <v>258</v>
      </c>
      <c r="F105" s="335" t="s">
        <v>3887</v>
      </c>
      <c r="G105" s="8">
        <v>45108</v>
      </c>
      <c r="H105" s="334" t="s">
        <v>165</v>
      </c>
      <c r="I105" s="5" t="s">
        <v>42</v>
      </c>
      <c r="J105" s="5" t="s">
        <v>43</v>
      </c>
      <c r="K105" s="29" t="s">
        <v>44</v>
      </c>
      <c r="L105" s="29" t="s">
        <v>46</v>
      </c>
      <c r="M105" s="5">
        <v>3</v>
      </c>
      <c r="N105" s="321" t="s">
        <v>3042</v>
      </c>
      <c r="O105" s="321" t="s">
        <v>3043</v>
      </c>
      <c r="P105" s="15">
        <v>3</v>
      </c>
      <c r="Q105" s="15">
        <v>3</v>
      </c>
      <c r="R105" s="22">
        <v>1</v>
      </c>
      <c r="S105" s="22">
        <v>1</v>
      </c>
      <c r="T105" s="181"/>
      <c r="U105" s="321" t="s">
        <v>3044</v>
      </c>
      <c r="V105" s="321" t="s">
        <v>50</v>
      </c>
      <c r="W105" s="19"/>
      <c r="X105" s="181"/>
      <c r="AA105" s="308" t="b">
        <f t="shared" si="3"/>
        <v>0</v>
      </c>
    </row>
    <row r="106" s="326" customFormat="1" ht="12" spans="1:27">
      <c r="A106" s="29">
        <v>104</v>
      </c>
      <c r="B106" s="5" t="s">
        <v>34</v>
      </c>
      <c r="C106" s="5" t="s">
        <v>228</v>
      </c>
      <c r="D106" s="4" t="s">
        <v>3148</v>
      </c>
      <c r="E106" s="29" t="s">
        <v>258</v>
      </c>
      <c r="F106" s="335" t="s">
        <v>3887</v>
      </c>
      <c r="G106" s="8">
        <v>45170</v>
      </c>
      <c r="H106" s="334" t="s">
        <v>54</v>
      </c>
      <c r="I106" s="5" t="s">
        <v>42</v>
      </c>
      <c r="J106" s="5" t="s">
        <v>43</v>
      </c>
      <c r="K106" s="29" t="s">
        <v>44</v>
      </c>
      <c r="L106" s="29" t="s">
        <v>46</v>
      </c>
      <c r="M106" s="5">
        <v>3</v>
      </c>
      <c r="N106" s="321" t="s">
        <v>3031</v>
      </c>
      <c r="O106" s="321" t="s">
        <v>3032</v>
      </c>
      <c r="P106" s="15">
        <v>3</v>
      </c>
      <c r="Q106" s="15">
        <v>3</v>
      </c>
      <c r="R106" s="22">
        <v>1</v>
      </c>
      <c r="S106" s="22">
        <v>1</v>
      </c>
      <c r="T106" s="181"/>
      <c r="U106" s="321" t="s">
        <v>3033</v>
      </c>
      <c r="V106" s="321" t="s">
        <v>50</v>
      </c>
      <c r="W106" s="19"/>
      <c r="X106" s="181"/>
      <c r="AA106" s="308" t="b">
        <f t="shared" si="3"/>
        <v>0</v>
      </c>
    </row>
    <row r="107" s="326" customFormat="1" ht="12" spans="1:27">
      <c r="A107" s="29">
        <v>105</v>
      </c>
      <c r="B107" s="5" t="s">
        <v>34</v>
      </c>
      <c r="C107" s="5" t="s">
        <v>228</v>
      </c>
      <c r="D107" s="4" t="s">
        <v>3148</v>
      </c>
      <c r="E107" s="29" t="s">
        <v>258</v>
      </c>
      <c r="F107" s="335" t="s">
        <v>3887</v>
      </c>
      <c r="G107" s="8">
        <v>45231</v>
      </c>
      <c r="H107" s="334" t="s">
        <v>632</v>
      </c>
      <c r="I107" s="5" t="s">
        <v>42</v>
      </c>
      <c r="J107" s="5" t="s">
        <v>43</v>
      </c>
      <c r="K107" s="29" t="s">
        <v>44</v>
      </c>
      <c r="L107" s="29" t="s">
        <v>46</v>
      </c>
      <c r="M107" s="5">
        <v>3</v>
      </c>
      <c r="N107" s="321" t="s">
        <v>3138</v>
      </c>
      <c r="O107" s="321" t="s">
        <v>3139</v>
      </c>
      <c r="P107" s="15">
        <v>3</v>
      </c>
      <c r="Q107" s="15">
        <v>3</v>
      </c>
      <c r="R107" s="22">
        <v>1</v>
      </c>
      <c r="S107" s="22">
        <v>1</v>
      </c>
      <c r="T107" s="181"/>
      <c r="U107" s="321" t="s">
        <v>3140</v>
      </c>
      <c r="V107" s="321" t="s">
        <v>50</v>
      </c>
      <c r="W107" s="19"/>
      <c r="X107" s="181"/>
      <c r="AA107" s="308" t="b">
        <f t="shared" si="3"/>
        <v>0</v>
      </c>
    </row>
    <row r="108" s="326" customFormat="1" ht="12" spans="1:27">
      <c r="A108" s="29">
        <v>106</v>
      </c>
      <c r="B108" s="5" t="s">
        <v>34</v>
      </c>
      <c r="C108" s="5" t="s">
        <v>228</v>
      </c>
      <c r="D108" s="4" t="s">
        <v>3157</v>
      </c>
      <c r="E108" s="29" t="s">
        <v>258</v>
      </c>
      <c r="F108" s="335" t="s">
        <v>3887</v>
      </c>
      <c r="G108" s="8">
        <v>44985</v>
      </c>
      <c r="H108" s="333" t="s">
        <v>2299</v>
      </c>
      <c r="I108" s="5" t="s">
        <v>42</v>
      </c>
      <c r="J108" s="5" t="s">
        <v>43</v>
      </c>
      <c r="K108" s="29" t="s">
        <v>44</v>
      </c>
      <c r="L108" s="29" t="s">
        <v>46</v>
      </c>
      <c r="M108" s="5">
        <v>3</v>
      </c>
      <c r="N108" s="321" t="s">
        <v>3154</v>
      </c>
      <c r="O108" s="321" t="s">
        <v>3155</v>
      </c>
      <c r="P108" s="15">
        <v>3</v>
      </c>
      <c r="Q108" s="15">
        <v>3</v>
      </c>
      <c r="R108" s="22">
        <v>1</v>
      </c>
      <c r="S108" s="22">
        <v>1</v>
      </c>
      <c r="T108" s="325"/>
      <c r="U108" s="321" t="s">
        <v>3156</v>
      </c>
      <c r="V108" s="321" t="s">
        <v>50</v>
      </c>
      <c r="W108" s="4" t="str">
        <f>IF(U108="无","未匹配到系统工单信息",IF(V108="已完成","无",V108))</f>
        <v>无</v>
      </c>
      <c r="X108" s="181"/>
      <c r="AA108" s="308" t="b">
        <f t="shared" si="3"/>
        <v>0</v>
      </c>
    </row>
    <row r="109" s="326" customFormat="1" ht="12" spans="1:27">
      <c r="A109" s="29">
        <v>107</v>
      </c>
      <c r="B109" s="5" t="s">
        <v>34</v>
      </c>
      <c r="C109" s="5" t="s">
        <v>228</v>
      </c>
      <c r="D109" s="4" t="s">
        <v>3157</v>
      </c>
      <c r="E109" s="29" t="s">
        <v>258</v>
      </c>
      <c r="F109" s="335" t="s">
        <v>3887</v>
      </c>
      <c r="G109" s="8">
        <v>45046</v>
      </c>
      <c r="H109" s="10" t="s">
        <v>231</v>
      </c>
      <c r="I109" s="5" t="s">
        <v>42</v>
      </c>
      <c r="J109" s="5" t="s">
        <v>43</v>
      </c>
      <c r="K109" s="29" t="s">
        <v>44</v>
      </c>
      <c r="L109" s="29" t="s">
        <v>46</v>
      </c>
      <c r="M109" s="5">
        <v>3</v>
      </c>
      <c r="N109" s="321" t="s">
        <v>3078</v>
      </c>
      <c r="O109" s="321" t="s">
        <v>3079</v>
      </c>
      <c r="P109" s="15">
        <v>3</v>
      </c>
      <c r="Q109" s="15">
        <v>3</v>
      </c>
      <c r="R109" s="22">
        <v>1</v>
      </c>
      <c r="S109" s="22">
        <v>1</v>
      </c>
      <c r="T109" s="181"/>
      <c r="U109" s="321" t="s">
        <v>3080</v>
      </c>
      <c r="V109" s="321" t="s">
        <v>50</v>
      </c>
      <c r="W109" s="19"/>
      <c r="X109" s="181"/>
      <c r="AA109" s="308" t="b">
        <f t="shared" si="3"/>
        <v>0</v>
      </c>
    </row>
    <row r="110" s="326" customFormat="1" ht="12" spans="1:27">
      <c r="A110" s="29">
        <v>108</v>
      </c>
      <c r="B110" s="5" t="s">
        <v>34</v>
      </c>
      <c r="C110" s="5" t="s">
        <v>228</v>
      </c>
      <c r="D110" s="4" t="s">
        <v>3157</v>
      </c>
      <c r="E110" s="29" t="s">
        <v>258</v>
      </c>
      <c r="F110" s="335" t="s">
        <v>3887</v>
      </c>
      <c r="G110" s="8">
        <v>45107</v>
      </c>
      <c r="H110" s="10" t="s">
        <v>93</v>
      </c>
      <c r="I110" s="5" t="s">
        <v>42</v>
      </c>
      <c r="J110" s="5" t="s">
        <v>43</v>
      </c>
      <c r="K110" s="29" t="s">
        <v>44</v>
      </c>
      <c r="L110" s="29" t="s">
        <v>46</v>
      </c>
      <c r="M110" s="5">
        <v>3</v>
      </c>
      <c r="N110" s="321" t="s">
        <v>3114</v>
      </c>
      <c r="O110" s="321" t="s">
        <v>3162</v>
      </c>
      <c r="P110" s="15">
        <v>3</v>
      </c>
      <c r="Q110" s="15">
        <v>3</v>
      </c>
      <c r="R110" s="22">
        <v>1</v>
      </c>
      <c r="S110" s="22">
        <v>1</v>
      </c>
      <c r="T110" s="181"/>
      <c r="U110" s="321" t="s">
        <v>3163</v>
      </c>
      <c r="V110" s="321" t="s">
        <v>50</v>
      </c>
      <c r="W110" s="19"/>
      <c r="X110" s="181"/>
      <c r="Y110" s="302" t="s">
        <v>3888</v>
      </c>
      <c r="AA110" s="308" t="b">
        <f t="shared" si="3"/>
        <v>0</v>
      </c>
    </row>
    <row r="111" s="326" customFormat="1" ht="12" spans="1:27">
      <c r="A111" s="29">
        <v>109</v>
      </c>
      <c r="B111" s="5" t="s">
        <v>34</v>
      </c>
      <c r="C111" s="5" t="s">
        <v>228</v>
      </c>
      <c r="D111" s="4" t="s">
        <v>3157</v>
      </c>
      <c r="E111" s="29" t="s">
        <v>258</v>
      </c>
      <c r="F111" s="335" t="s">
        <v>3887</v>
      </c>
      <c r="G111" s="8">
        <v>45169</v>
      </c>
      <c r="H111" s="334" t="s">
        <v>97</v>
      </c>
      <c r="I111" s="5" t="s">
        <v>42</v>
      </c>
      <c r="J111" s="5" t="s">
        <v>43</v>
      </c>
      <c r="K111" s="29" t="s">
        <v>44</v>
      </c>
      <c r="L111" s="29" t="s">
        <v>46</v>
      </c>
      <c r="M111" s="5">
        <v>3</v>
      </c>
      <c r="N111" s="321" t="s">
        <v>3042</v>
      </c>
      <c r="O111" s="321" t="s">
        <v>3043</v>
      </c>
      <c r="P111" s="15">
        <v>3</v>
      </c>
      <c r="Q111" s="15">
        <v>3</v>
      </c>
      <c r="R111" s="22">
        <v>1</v>
      </c>
      <c r="S111" s="22">
        <v>1</v>
      </c>
      <c r="T111" s="181"/>
      <c r="U111" s="321" t="s">
        <v>3044</v>
      </c>
      <c r="V111" s="321" t="s">
        <v>50</v>
      </c>
      <c r="W111" s="19"/>
      <c r="X111" s="181"/>
      <c r="AA111" s="308" t="b">
        <f t="shared" si="3"/>
        <v>0</v>
      </c>
    </row>
    <row r="112" s="326" customFormat="1" ht="12" spans="1:27">
      <c r="A112" s="29">
        <v>110</v>
      </c>
      <c r="B112" s="5" t="s">
        <v>34</v>
      </c>
      <c r="C112" s="5" t="s">
        <v>228</v>
      </c>
      <c r="D112" s="4" t="s">
        <v>3157</v>
      </c>
      <c r="E112" s="29" t="s">
        <v>258</v>
      </c>
      <c r="F112" s="335" t="s">
        <v>3887</v>
      </c>
      <c r="G112" s="8">
        <v>45200</v>
      </c>
      <c r="H112" s="10" t="s">
        <v>189</v>
      </c>
      <c r="I112" s="5" t="s">
        <v>42</v>
      </c>
      <c r="J112" s="5" t="s">
        <v>43</v>
      </c>
      <c r="K112" s="29" t="s">
        <v>44</v>
      </c>
      <c r="L112" s="29" t="s">
        <v>46</v>
      </c>
      <c r="M112" s="5">
        <v>3</v>
      </c>
      <c r="N112" s="321" t="s">
        <v>3919</v>
      </c>
      <c r="O112" s="321" t="s">
        <v>3920</v>
      </c>
      <c r="P112" s="15">
        <v>3</v>
      </c>
      <c r="Q112" s="15">
        <v>3</v>
      </c>
      <c r="R112" s="22">
        <v>1</v>
      </c>
      <c r="S112" s="22">
        <v>1</v>
      </c>
      <c r="T112" s="181"/>
      <c r="U112" s="321" t="s">
        <v>3921</v>
      </c>
      <c r="V112" s="321" t="s">
        <v>50</v>
      </c>
      <c r="W112" s="19"/>
      <c r="X112" s="181"/>
      <c r="AA112" s="308" t="b">
        <f t="shared" si="3"/>
        <v>0</v>
      </c>
    </row>
    <row r="113" s="326" customFormat="1" ht="12" spans="1:27">
      <c r="A113" s="29">
        <v>111</v>
      </c>
      <c r="B113" s="5" t="s">
        <v>34</v>
      </c>
      <c r="C113" s="5" t="s">
        <v>228</v>
      </c>
      <c r="D113" s="4" t="s">
        <v>3157</v>
      </c>
      <c r="E113" s="29" t="s">
        <v>258</v>
      </c>
      <c r="F113" s="335" t="s">
        <v>3887</v>
      </c>
      <c r="G113" s="8">
        <v>45261</v>
      </c>
      <c r="H113" s="10" t="s">
        <v>1741</v>
      </c>
      <c r="I113" s="5" t="s">
        <v>42</v>
      </c>
      <c r="J113" s="5" t="s">
        <v>43</v>
      </c>
      <c r="K113" s="29" t="s">
        <v>44</v>
      </c>
      <c r="L113" s="29" t="s">
        <v>46</v>
      </c>
      <c r="M113" s="5">
        <v>3</v>
      </c>
      <c r="N113" s="321" t="s">
        <v>3138</v>
      </c>
      <c r="O113" s="321" t="s">
        <v>3139</v>
      </c>
      <c r="P113" s="15">
        <v>3</v>
      </c>
      <c r="Q113" s="15">
        <v>3</v>
      </c>
      <c r="R113" s="22">
        <v>1</v>
      </c>
      <c r="S113" s="22">
        <v>1</v>
      </c>
      <c r="T113" s="181"/>
      <c r="U113" s="321" t="s">
        <v>3140</v>
      </c>
      <c r="V113" s="321" t="s">
        <v>50</v>
      </c>
      <c r="W113" s="19"/>
      <c r="X113" s="181"/>
      <c r="AA113" s="308" t="b">
        <f t="shared" si="3"/>
        <v>0</v>
      </c>
    </row>
    <row r="114" s="326" customFormat="1" ht="12" spans="1:27">
      <c r="A114" s="29">
        <v>112</v>
      </c>
      <c r="B114" s="5" t="s">
        <v>34</v>
      </c>
      <c r="C114" s="5" t="s">
        <v>82</v>
      </c>
      <c r="D114" s="4" t="s">
        <v>181</v>
      </c>
      <c r="E114" s="29" t="s">
        <v>258</v>
      </c>
      <c r="F114" s="335" t="s">
        <v>3887</v>
      </c>
      <c r="G114" s="8">
        <v>44958</v>
      </c>
      <c r="H114" s="333" t="s">
        <v>2299</v>
      </c>
      <c r="I114" s="5" t="s">
        <v>42</v>
      </c>
      <c r="J114" s="5" t="s">
        <v>43</v>
      </c>
      <c r="K114" s="29" t="s">
        <v>44</v>
      </c>
      <c r="L114" s="29" t="s">
        <v>46</v>
      </c>
      <c r="M114" s="5">
        <v>6</v>
      </c>
      <c r="N114" s="321" t="s">
        <v>3165</v>
      </c>
      <c r="O114" s="321" t="s">
        <v>3165</v>
      </c>
      <c r="P114" s="15">
        <v>6</v>
      </c>
      <c r="Q114" s="15">
        <v>6</v>
      </c>
      <c r="R114" s="22">
        <v>1</v>
      </c>
      <c r="S114" s="22">
        <v>1</v>
      </c>
      <c r="T114" s="325"/>
      <c r="U114" s="321" t="s">
        <v>3922</v>
      </c>
      <c r="V114" s="321" t="s">
        <v>50</v>
      </c>
      <c r="W114" s="4" t="str">
        <f>IF(U114="无","未匹配到系统工单信息",IF(V114="已完成","无",V114))</f>
        <v>无</v>
      </c>
      <c r="X114" s="181" t="s">
        <v>2966</v>
      </c>
      <c r="Y114" s="321" t="s">
        <v>3922</v>
      </c>
      <c r="AA114" s="308" t="b">
        <f t="shared" si="3"/>
        <v>0</v>
      </c>
    </row>
    <row r="115" s="326" customFormat="1" ht="12" spans="1:27">
      <c r="A115" s="29">
        <v>113</v>
      </c>
      <c r="B115" s="5" t="s">
        <v>34</v>
      </c>
      <c r="C115" s="5" t="s">
        <v>82</v>
      </c>
      <c r="D115" s="4" t="s">
        <v>181</v>
      </c>
      <c r="E115" s="29" t="s">
        <v>258</v>
      </c>
      <c r="F115" s="335" t="s">
        <v>3887</v>
      </c>
      <c r="G115" s="8">
        <v>45017</v>
      </c>
      <c r="H115" s="10" t="s">
        <v>231</v>
      </c>
      <c r="I115" s="5" t="s">
        <v>42</v>
      </c>
      <c r="J115" s="5" t="s">
        <v>43</v>
      </c>
      <c r="K115" s="29" t="s">
        <v>44</v>
      </c>
      <c r="L115" s="29" t="s">
        <v>46</v>
      </c>
      <c r="M115" s="5">
        <v>6</v>
      </c>
      <c r="N115" s="321" t="s">
        <v>3060</v>
      </c>
      <c r="O115" s="321" t="s">
        <v>3061</v>
      </c>
      <c r="P115" s="15">
        <v>6</v>
      </c>
      <c r="Q115" s="15">
        <v>6</v>
      </c>
      <c r="R115" s="22">
        <v>1</v>
      </c>
      <c r="S115" s="22">
        <v>1</v>
      </c>
      <c r="T115" s="181"/>
      <c r="U115" s="321" t="s">
        <v>3062</v>
      </c>
      <c r="V115" s="321" t="s">
        <v>50</v>
      </c>
      <c r="W115" s="19"/>
      <c r="X115" s="181"/>
      <c r="AA115" s="308" t="b">
        <f t="shared" si="3"/>
        <v>0</v>
      </c>
    </row>
    <row r="116" s="326" customFormat="1" ht="12" spans="1:27">
      <c r="A116" s="29">
        <v>114</v>
      </c>
      <c r="B116" s="5" t="s">
        <v>34</v>
      </c>
      <c r="C116" s="5" t="s">
        <v>82</v>
      </c>
      <c r="D116" s="4" t="s">
        <v>181</v>
      </c>
      <c r="E116" s="29" t="s">
        <v>258</v>
      </c>
      <c r="F116" s="335" t="s">
        <v>3887</v>
      </c>
      <c r="G116" s="8">
        <v>45078</v>
      </c>
      <c r="H116" s="10" t="s">
        <v>93</v>
      </c>
      <c r="I116" s="5" t="s">
        <v>42</v>
      </c>
      <c r="J116" s="5" t="s">
        <v>43</v>
      </c>
      <c r="K116" s="29" t="s">
        <v>44</v>
      </c>
      <c r="L116" s="29" t="s">
        <v>46</v>
      </c>
      <c r="M116" s="5">
        <v>6</v>
      </c>
      <c r="N116" s="321" t="s">
        <v>3063</v>
      </c>
      <c r="O116" s="321" t="s">
        <v>3064</v>
      </c>
      <c r="P116" s="15">
        <v>6</v>
      </c>
      <c r="Q116" s="15">
        <v>6</v>
      </c>
      <c r="R116" s="22">
        <v>1</v>
      </c>
      <c r="S116" s="22">
        <v>1</v>
      </c>
      <c r="T116" s="181"/>
      <c r="U116" s="321" t="s">
        <v>3145</v>
      </c>
      <c r="V116" s="321" t="s">
        <v>50</v>
      </c>
      <c r="W116" s="19"/>
      <c r="X116" s="181"/>
      <c r="AA116" s="308" t="b">
        <f t="shared" si="3"/>
        <v>0</v>
      </c>
    </row>
    <row r="117" s="326" customFormat="1" ht="12" spans="1:27">
      <c r="A117" s="29">
        <v>115</v>
      </c>
      <c r="B117" s="5" t="s">
        <v>34</v>
      </c>
      <c r="C117" s="5" t="s">
        <v>82</v>
      </c>
      <c r="D117" s="4" t="s">
        <v>181</v>
      </c>
      <c r="E117" s="29" t="s">
        <v>258</v>
      </c>
      <c r="F117" s="335" t="s">
        <v>3887</v>
      </c>
      <c r="G117" s="8">
        <v>45139</v>
      </c>
      <c r="H117" s="334" t="s">
        <v>97</v>
      </c>
      <c r="I117" s="5" t="s">
        <v>42</v>
      </c>
      <c r="J117" s="5" t="s">
        <v>43</v>
      </c>
      <c r="K117" s="29" t="s">
        <v>44</v>
      </c>
      <c r="L117" s="29" t="s">
        <v>46</v>
      </c>
      <c r="M117" s="5">
        <v>6</v>
      </c>
      <c r="N117" s="321" t="s">
        <v>3170</v>
      </c>
      <c r="O117" s="321" t="s">
        <v>3171</v>
      </c>
      <c r="P117" s="15">
        <v>6</v>
      </c>
      <c r="Q117" s="15">
        <v>6</v>
      </c>
      <c r="R117" s="22">
        <v>1</v>
      </c>
      <c r="S117" s="22">
        <v>1</v>
      </c>
      <c r="T117" s="181"/>
      <c r="U117" s="321" t="s">
        <v>3172</v>
      </c>
      <c r="V117" s="321" t="s">
        <v>50</v>
      </c>
      <c r="W117" s="19"/>
      <c r="X117" s="181"/>
      <c r="AA117" s="308" t="b">
        <f t="shared" si="3"/>
        <v>0</v>
      </c>
    </row>
    <row r="118" s="326" customFormat="1" ht="12" spans="1:27">
      <c r="A118" s="29">
        <v>116</v>
      </c>
      <c r="B118" s="5" t="s">
        <v>34</v>
      </c>
      <c r="C118" s="5" t="s">
        <v>82</v>
      </c>
      <c r="D118" s="4" t="s">
        <v>181</v>
      </c>
      <c r="E118" s="29" t="s">
        <v>258</v>
      </c>
      <c r="F118" s="335" t="s">
        <v>3887</v>
      </c>
      <c r="G118" s="8">
        <v>45200</v>
      </c>
      <c r="H118" s="10" t="s">
        <v>189</v>
      </c>
      <c r="I118" s="5" t="s">
        <v>42</v>
      </c>
      <c r="J118" s="5" t="s">
        <v>43</v>
      </c>
      <c r="K118" s="29" t="s">
        <v>44</v>
      </c>
      <c r="L118" s="29" t="s">
        <v>46</v>
      </c>
      <c r="M118" s="5">
        <v>6</v>
      </c>
      <c r="N118" s="321" t="s">
        <v>3173</v>
      </c>
      <c r="O118" s="321" t="s">
        <v>3174</v>
      </c>
      <c r="P118" s="15">
        <v>6</v>
      </c>
      <c r="Q118" s="15">
        <v>6</v>
      </c>
      <c r="R118" s="22">
        <v>1</v>
      </c>
      <c r="S118" s="22">
        <v>1</v>
      </c>
      <c r="T118" s="181"/>
      <c r="U118" s="321" t="s">
        <v>3184</v>
      </c>
      <c r="V118" s="321" t="s">
        <v>50</v>
      </c>
      <c r="W118" s="19"/>
      <c r="X118" s="181"/>
      <c r="AA118" s="308" t="b">
        <f t="shared" si="3"/>
        <v>0</v>
      </c>
    </row>
    <row r="119" s="326" customFormat="1" ht="12" spans="1:27">
      <c r="A119" s="29">
        <v>117</v>
      </c>
      <c r="B119" s="5" t="s">
        <v>34</v>
      </c>
      <c r="C119" s="5" t="s">
        <v>82</v>
      </c>
      <c r="D119" s="4" t="s">
        <v>181</v>
      </c>
      <c r="E119" s="29" t="s">
        <v>258</v>
      </c>
      <c r="F119" s="335" t="s">
        <v>3887</v>
      </c>
      <c r="G119" s="8">
        <v>45261</v>
      </c>
      <c r="H119" s="10" t="s">
        <v>1741</v>
      </c>
      <c r="I119" s="5" t="s">
        <v>42</v>
      </c>
      <c r="J119" s="5" t="s">
        <v>43</v>
      </c>
      <c r="K119" s="29" t="s">
        <v>44</v>
      </c>
      <c r="L119" s="29" t="s">
        <v>46</v>
      </c>
      <c r="M119" s="5">
        <v>6</v>
      </c>
      <c r="N119" s="321" t="s">
        <v>3176</v>
      </c>
      <c r="O119" s="321" t="s">
        <v>3177</v>
      </c>
      <c r="P119" s="15">
        <v>6</v>
      </c>
      <c r="Q119" s="15">
        <v>6</v>
      </c>
      <c r="R119" s="22">
        <v>1</v>
      </c>
      <c r="S119" s="22">
        <v>1</v>
      </c>
      <c r="T119" s="181"/>
      <c r="U119" s="321" t="s">
        <v>3923</v>
      </c>
      <c r="V119" s="321" t="s">
        <v>50</v>
      </c>
      <c r="W119" s="19"/>
      <c r="X119" s="181"/>
      <c r="AA119" s="308" t="b">
        <f t="shared" si="3"/>
        <v>0</v>
      </c>
    </row>
    <row r="120" s="326" customFormat="1" ht="12" spans="1:27">
      <c r="A120" s="29">
        <v>118</v>
      </c>
      <c r="B120" s="5" t="s">
        <v>34</v>
      </c>
      <c r="C120" s="5" t="s">
        <v>82</v>
      </c>
      <c r="D120" s="4" t="s">
        <v>193</v>
      </c>
      <c r="E120" s="29" t="s">
        <v>258</v>
      </c>
      <c r="F120" s="335" t="s">
        <v>3887</v>
      </c>
      <c r="G120" s="8">
        <v>44958</v>
      </c>
      <c r="H120" s="333" t="s">
        <v>2299</v>
      </c>
      <c r="I120" s="5" t="s">
        <v>42</v>
      </c>
      <c r="J120" s="5" t="s">
        <v>43</v>
      </c>
      <c r="K120" s="29" t="s">
        <v>44</v>
      </c>
      <c r="L120" s="29" t="s">
        <v>46</v>
      </c>
      <c r="M120" s="28">
        <v>6</v>
      </c>
      <c r="N120" s="321" t="s">
        <v>3165</v>
      </c>
      <c r="O120" s="321" t="s">
        <v>3165</v>
      </c>
      <c r="P120" s="15">
        <v>6</v>
      </c>
      <c r="Q120" s="15">
        <v>6</v>
      </c>
      <c r="R120" s="22">
        <v>1</v>
      </c>
      <c r="S120" s="22">
        <v>1</v>
      </c>
      <c r="T120" s="325"/>
      <c r="U120" s="321" t="s">
        <v>3922</v>
      </c>
      <c r="V120" s="321" t="s">
        <v>50</v>
      </c>
      <c r="W120" s="4" t="str">
        <f>IF(U120="无","未匹配到系统工单信息",IF(V120="已完成","无",V120))</f>
        <v>无</v>
      </c>
      <c r="X120" s="181" t="s">
        <v>2966</v>
      </c>
      <c r="Y120" s="321" t="s">
        <v>3922</v>
      </c>
      <c r="AA120" s="308" t="b">
        <f t="shared" si="3"/>
        <v>0</v>
      </c>
    </row>
    <row r="121" s="326" customFormat="1" ht="12" spans="1:27">
      <c r="A121" s="29">
        <v>119</v>
      </c>
      <c r="B121" s="5" t="s">
        <v>34</v>
      </c>
      <c r="C121" s="5" t="s">
        <v>82</v>
      </c>
      <c r="D121" s="4" t="s">
        <v>193</v>
      </c>
      <c r="E121" s="29" t="s">
        <v>258</v>
      </c>
      <c r="F121" s="335" t="s">
        <v>3887</v>
      </c>
      <c r="G121" s="8">
        <v>45017</v>
      </c>
      <c r="H121" s="10" t="s">
        <v>231</v>
      </c>
      <c r="I121" s="5" t="s">
        <v>42</v>
      </c>
      <c r="J121" s="5" t="s">
        <v>43</v>
      </c>
      <c r="K121" s="29" t="s">
        <v>44</v>
      </c>
      <c r="L121" s="29" t="s">
        <v>46</v>
      </c>
      <c r="M121" s="28">
        <v>6</v>
      </c>
      <c r="N121" s="321" t="s">
        <v>3060</v>
      </c>
      <c r="O121" s="321" t="s">
        <v>3061</v>
      </c>
      <c r="P121" s="15">
        <v>6</v>
      </c>
      <c r="Q121" s="15">
        <v>6</v>
      </c>
      <c r="R121" s="22">
        <v>1</v>
      </c>
      <c r="S121" s="22">
        <v>1</v>
      </c>
      <c r="T121" s="181"/>
      <c r="U121" s="321" t="s">
        <v>3062</v>
      </c>
      <c r="V121" s="321" t="s">
        <v>50</v>
      </c>
      <c r="W121" s="19"/>
      <c r="X121" s="181"/>
      <c r="AA121" s="308" t="b">
        <f t="shared" si="3"/>
        <v>0</v>
      </c>
    </row>
    <row r="122" s="326" customFormat="1" ht="12" spans="1:27">
      <c r="A122" s="29">
        <v>120</v>
      </c>
      <c r="B122" s="5" t="s">
        <v>34</v>
      </c>
      <c r="C122" s="5" t="s">
        <v>82</v>
      </c>
      <c r="D122" s="4" t="s">
        <v>193</v>
      </c>
      <c r="E122" s="29" t="s">
        <v>258</v>
      </c>
      <c r="F122" s="335" t="s">
        <v>3887</v>
      </c>
      <c r="G122" s="8">
        <v>45078</v>
      </c>
      <c r="H122" s="10" t="s">
        <v>93</v>
      </c>
      <c r="I122" s="5" t="s">
        <v>42</v>
      </c>
      <c r="J122" s="5" t="s">
        <v>43</v>
      </c>
      <c r="K122" s="29" t="s">
        <v>44</v>
      </c>
      <c r="L122" s="29" t="s">
        <v>46</v>
      </c>
      <c r="M122" s="28">
        <v>6</v>
      </c>
      <c r="N122" s="321" t="s">
        <v>3063</v>
      </c>
      <c r="O122" s="321" t="s">
        <v>3064</v>
      </c>
      <c r="P122" s="15">
        <v>6</v>
      </c>
      <c r="Q122" s="15">
        <v>6</v>
      </c>
      <c r="R122" s="22">
        <v>1</v>
      </c>
      <c r="S122" s="22">
        <v>1</v>
      </c>
      <c r="T122" s="181"/>
      <c r="U122" s="321" t="s">
        <v>3145</v>
      </c>
      <c r="V122" s="321" t="s">
        <v>50</v>
      </c>
      <c r="W122" s="19"/>
      <c r="AA122" s="308" t="b">
        <f t="shared" si="3"/>
        <v>0</v>
      </c>
    </row>
    <row r="123" s="326" customFormat="1" ht="12" spans="1:27">
      <c r="A123" s="29">
        <v>121</v>
      </c>
      <c r="B123" s="5" t="s">
        <v>34</v>
      </c>
      <c r="C123" s="5" t="s">
        <v>82</v>
      </c>
      <c r="D123" s="4" t="s">
        <v>193</v>
      </c>
      <c r="E123" s="29" t="s">
        <v>258</v>
      </c>
      <c r="F123" s="335" t="s">
        <v>3887</v>
      </c>
      <c r="G123" s="8">
        <v>45139</v>
      </c>
      <c r="H123" s="334" t="s">
        <v>97</v>
      </c>
      <c r="I123" s="5" t="s">
        <v>42</v>
      </c>
      <c r="J123" s="5" t="s">
        <v>43</v>
      </c>
      <c r="K123" s="29" t="s">
        <v>44</v>
      </c>
      <c r="L123" s="29" t="s">
        <v>46</v>
      </c>
      <c r="M123" s="28">
        <v>6</v>
      </c>
      <c r="N123" s="321" t="s">
        <v>3170</v>
      </c>
      <c r="O123" s="321" t="s">
        <v>3171</v>
      </c>
      <c r="P123" s="15">
        <v>6</v>
      </c>
      <c r="Q123" s="15">
        <v>6</v>
      </c>
      <c r="R123" s="22">
        <v>1</v>
      </c>
      <c r="S123" s="22">
        <v>1</v>
      </c>
      <c r="T123" s="181"/>
      <c r="U123" s="321" t="s">
        <v>3172</v>
      </c>
      <c r="V123" s="321" t="s">
        <v>50</v>
      </c>
      <c r="W123" s="19"/>
      <c r="AA123" s="308" t="b">
        <f t="shared" si="3"/>
        <v>0</v>
      </c>
    </row>
    <row r="124" s="326" customFormat="1" ht="12" spans="1:27">
      <c r="A124" s="29">
        <v>122</v>
      </c>
      <c r="B124" s="5" t="s">
        <v>34</v>
      </c>
      <c r="C124" s="5" t="s">
        <v>82</v>
      </c>
      <c r="D124" s="4" t="s">
        <v>193</v>
      </c>
      <c r="E124" s="29" t="s">
        <v>258</v>
      </c>
      <c r="F124" s="335" t="s">
        <v>3887</v>
      </c>
      <c r="G124" s="8">
        <v>45200</v>
      </c>
      <c r="H124" s="10" t="s">
        <v>189</v>
      </c>
      <c r="I124" s="5" t="s">
        <v>42</v>
      </c>
      <c r="J124" s="5" t="s">
        <v>43</v>
      </c>
      <c r="K124" s="29" t="s">
        <v>44</v>
      </c>
      <c r="L124" s="29" t="s">
        <v>46</v>
      </c>
      <c r="M124" s="28">
        <v>6</v>
      </c>
      <c r="N124" s="321" t="s">
        <v>3173</v>
      </c>
      <c r="O124" s="321" t="s">
        <v>3174</v>
      </c>
      <c r="P124" s="15">
        <v>6</v>
      </c>
      <c r="Q124" s="15">
        <v>6</v>
      </c>
      <c r="R124" s="22">
        <v>1</v>
      </c>
      <c r="S124" s="22">
        <v>1</v>
      </c>
      <c r="T124" s="181"/>
      <c r="U124" s="321" t="s">
        <v>3184</v>
      </c>
      <c r="V124" s="321" t="s">
        <v>50</v>
      </c>
      <c r="W124" s="19"/>
      <c r="AA124" s="308" t="b">
        <f t="shared" si="3"/>
        <v>0</v>
      </c>
    </row>
    <row r="125" s="326" customFormat="1" ht="12" spans="1:27">
      <c r="A125" s="29">
        <v>123</v>
      </c>
      <c r="B125" s="5" t="s">
        <v>34</v>
      </c>
      <c r="C125" s="5" t="s">
        <v>82</v>
      </c>
      <c r="D125" s="4" t="s">
        <v>193</v>
      </c>
      <c r="E125" s="29" t="s">
        <v>258</v>
      </c>
      <c r="F125" s="335" t="s">
        <v>3887</v>
      </c>
      <c r="G125" s="8">
        <v>45261</v>
      </c>
      <c r="H125" s="10" t="s">
        <v>1741</v>
      </c>
      <c r="I125" s="5" t="s">
        <v>42</v>
      </c>
      <c r="J125" s="5" t="s">
        <v>43</v>
      </c>
      <c r="K125" s="29" t="s">
        <v>44</v>
      </c>
      <c r="L125" s="29" t="s">
        <v>46</v>
      </c>
      <c r="M125" s="28">
        <v>6</v>
      </c>
      <c r="N125" s="321" t="s">
        <v>3176</v>
      </c>
      <c r="O125" s="321" t="s">
        <v>3177</v>
      </c>
      <c r="P125" s="15">
        <v>6</v>
      </c>
      <c r="Q125" s="15">
        <v>6</v>
      </c>
      <c r="R125" s="22">
        <v>1</v>
      </c>
      <c r="S125" s="22">
        <v>1</v>
      </c>
      <c r="T125" s="181"/>
      <c r="U125" s="321" t="s">
        <v>3923</v>
      </c>
      <c r="V125" s="321" t="s">
        <v>50</v>
      </c>
      <c r="W125" s="19"/>
      <c r="AA125" s="308" t="b">
        <f t="shared" si="3"/>
        <v>0</v>
      </c>
    </row>
    <row r="126" s="326" customFormat="1" ht="12" spans="1:27">
      <c r="A126" s="29">
        <v>124</v>
      </c>
      <c r="B126" s="5" t="s">
        <v>34</v>
      </c>
      <c r="C126" s="5" t="s">
        <v>228</v>
      </c>
      <c r="D126" s="4" t="s">
        <v>264</v>
      </c>
      <c r="E126" s="29" t="s">
        <v>108</v>
      </c>
      <c r="F126" s="335" t="s">
        <v>3887</v>
      </c>
      <c r="G126" s="8">
        <v>45107</v>
      </c>
      <c r="H126" s="10" t="s">
        <v>93</v>
      </c>
      <c r="I126" s="5" t="s">
        <v>42</v>
      </c>
      <c r="J126" s="5" t="s">
        <v>43</v>
      </c>
      <c r="K126" s="29" t="s">
        <v>44</v>
      </c>
      <c r="L126" s="29" t="s">
        <v>46</v>
      </c>
      <c r="M126" s="5">
        <v>3</v>
      </c>
      <c r="N126" s="321" t="s">
        <v>3179</v>
      </c>
      <c r="O126" s="321" t="s">
        <v>350</v>
      </c>
      <c r="P126" s="15">
        <v>3</v>
      </c>
      <c r="Q126" s="15">
        <v>3</v>
      </c>
      <c r="R126" s="22">
        <v>1</v>
      </c>
      <c r="S126" s="22">
        <v>1</v>
      </c>
      <c r="T126" s="181"/>
      <c r="U126" s="321" t="s">
        <v>3180</v>
      </c>
      <c r="V126" s="321" t="s">
        <v>50</v>
      </c>
      <c r="W126" s="19" t="str">
        <f t="shared" ref="W126:W131" si="6">IF(U126="无","未匹配到系统工单信息",IF(V126="已完成","无",V126))</f>
        <v>无</v>
      </c>
      <c r="AA126" s="308" t="b">
        <f t="shared" si="3"/>
        <v>0</v>
      </c>
    </row>
    <row r="127" s="326" customFormat="1" ht="12" spans="1:27">
      <c r="A127" s="29">
        <v>125</v>
      </c>
      <c r="B127" s="5" t="s">
        <v>34</v>
      </c>
      <c r="C127" s="5" t="s">
        <v>228</v>
      </c>
      <c r="D127" s="4" t="s">
        <v>264</v>
      </c>
      <c r="E127" s="29" t="s">
        <v>108</v>
      </c>
      <c r="F127" s="335" t="s">
        <v>3887</v>
      </c>
      <c r="G127" s="8">
        <v>45261</v>
      </c>
      <c r="H127" s="10" t="s">
        <v>1741</v>
      </c>
      <c r="I127" s="5" t="s">
        <v>42</v>
      </c>
      <c r="J127" s="5" t="s">
        <v>43</v>
      </c>
      <c r="K127" s="29" t="s">
        <v>44</v>
      </c>
      <c r="L127" s="29" t="s">
        <v>46</v>
      </c>
      <c r="M127" s="5">
        <v>3</v>
      </c>
      <c r="N127" s="321" t="s">
        <v>3170</v>
      </c>
      <c r="O127" s="321" t="s">
        <v>3171</v>
      </c>
      <c r="P127" s="15">
        <v>3</v>
      </c>
      <c r="Q127" s="15">
        <v>3</v>
      </c>
      <c r="R127" s="22">
        <v>1</v>
      </c>
      <c r="S127" s="22">
        <v>1</v>
      </c>
      <c r="T127" s="181"/>
      <c r="U127" s="321" t="s">
        <v>3172</v>
      </c>
      <c r="V127" s="321" t="s">
        <v>50</v>
      </c>
      <c r="W127" s="19"/>
      <c r="X127" s="181"/>
      <c r="AA127" s="308" t="b">
        <f t="shared" si="3"/>
        <v>0</v>
      </c>
    </row>
    <row r="128" s="326" customFormat="1" ht="12" spans="1:27">
      <c r="A128" s="29">
        <v>126</v>
      </c>
      <c r="B128" s="5" t="s">
        <v>34</v>
      </c>
      <c r="C128" s="5" t="s">
        <v>228</v>
      </c>
      <c r="D128" s="4" t="s">
        <v>271</v>
      </c>
      <c r="E128" s="29" t="s">
        <v>108</v>
      </c>
      <c r="F128" s="335" t="s">
        <v>3887</v>
      </c>
      <c r="G128" s="8">
        <v>45107</v>
      </c>
      <c r="H128" s="10" t="s">
        <v>93</v>
      </c>
      <c r="I128" s="5" t="s">
        <v>42</v>
      </c>
      <c r="J128" s="5" t="s">
        <v>43</v>
      </c>
      <c r="K128" s="29" t="s">
        <v>44</v>
      </c>
      <c r="L128" s="29" t="s">
        <v>46</v>
      </c>
      <c r="M128" s="5">
        <v>3</v>
      </c>
      <c r="N128" s="321" t="s">
        <v>3179</v>
      </c>
      <c r="O128" s="321" t="s">
        <v>350</v>
      </c>
      <c r="P128" s="15">
        <v>3</v>
      </c>
      <c r="Q128" s="15">
        <v>3</v>
      </c>
      <c r="R128" s="22">
        <v>1</v>
      </c>
      <c r="S128" s="22">
        <v>1</v>
      </c>
      <c r="T128" s="181"/>
      <c r="U128" s="321" t="s">
        <v>3180</v>
      </c>
      <c r="V128" s="321" t="s">
        <v>50</v>
      </c>
      <c r="W128" s="19" t="str">
        <f t="shared" si="6"/>
        <v>无</v>
      </c>
      <c r="X128" s="181"/>
      <c r="AA128" s="308" t="b">
        <f t="shared" si="3"/>
        <v>0</v>
      </c>
    </row>
    <row r="129" s="326" customFormat="1" ht="12" spans="1:27">
      <c r="A129" s="29">
        <v>127</v>
      </c>
      <c r="B129" s="5" t="s">
        <v>34</v>
      </c>
      <c r="C129" s="5" t="s">
        <v>228</v>
      </c>
      <c r="D129" s="4" t="s">
        <v>271</v>
      </c>
      <c r="E129" s="29" t="s">
        <v>108</v>
      </c>
      <c r="F129" s="335" t="s">
        <v>3887</v>
      </c>
      <c r="G129" s="8">
        <v>45261</v>
      </c>
      <c r="H129" s="10" t="s">
        <v>1741</v>
      </c>
      <c r="I129" s="5" t="s">
        <v>42</v>
      </c>
      <c r="J129" s="5" t="s">
        <v>43</v>
      </c>
      <c r="K129" s="29" t="s">
        <v>44</v>
      </c>
      <c r="L129" s="29" t="s">
        <v>46</v>
      </c>
      <c r="M129" s="5">
        <v>3</v>
      </c>
      <c r="N129" s="321" t="s">
        <v>3170</v>
      </c>
      <c r="O129" s="321" t="s">
        <v>3171</v>
      </c>
      <c r="P129" s="15">
        <v>3</v>
      </c>
      <c r="Q129" s="15">
        <v>3</v>
      </c>
      <c r="R129" s="22">
        <v>1</v>
      </c>
      <c r="S129" s="22">
        <v>1</v>
      </c>
      <c r="T129" s="181"/>
      <c r="U129" s="321" t="s">
        <v>3172</v>
      </c>
      <c r="V129" s="321" t="s">
        <v>50</v>
      </c>
      <c r="W129" s="19"/>
      <c r="X129" s="181"/>
      <c r="AA129" s="308" t="b">
        <f t="shared" si="3"/>
        <v>0</v>
      </c>
    </row>
    <row r="130" s="326" customFormat="1" ht="12" spans="1:27">
      <c r="A130" s="29">
        <v>128</v>
      </c>
      <c r="B130" s="5" t="s">
        <v>34</v>
      </c>
      <c r="C130" s="5" t="s">
        <v>228</v>
      </c>
      <c r="D130" s="4" t="s">
        <v>2798</v>
      </c>
      <c r="E130" s="29" t="s">
        <v>258</v>
      </c>
      <c r="F130" s="335" t="s">
        <v>3887</v>
      </c>
      <c r="G130" s="8">
        <v>44927</v>
      </c>
      <c r="H130" s="10" t="s">
        <v>2959</v>
      </c>
      <c r="I130" s="5" t="s">
        <v>42</v>
      </c>
      <c r="J130" s="5" t="s">
        <v>43</v>
      </c>
      <c r="K130" s="29" t="s">
        <v>44</v>
      </c>
      <c r="L130" s="29" t="s">
        <v>46</v>
      </c>
      <c r="M130" s="5">
        <v>6</v>
      </c>
      <c r="N130" s="321" t="s">
        <v>3038</v>
      </c>
      <c r="O130" s="321" t="s">
        <v>3038</v>
      </c>
      <c r="P130" s="15">
        <v>6</v>
      </c>
      <c r="Q130" s="15">
        <v>6</v>
      </c>
      <c r="R130" s="22">
        <v>1</v>
      </c>
      <c r="S130" s="22">
        <v>1</v>
      </c>
      <c r="T130" s="325"/>
      <c r="U130" s="321" t="s">
        <v>3083</v>
      </c>
      <c r="V130" s="321" t="s">
        <v>50</v>
      </c>
      <c r="W130" s="4" t="str">
        <f t="shared" si="6"/>
        <v>无</v>
      </c>
      <c r="X130" s="181" t="s">
        <v>2966</v>
      </c>
      <c r="Y130" s="321" t="s">
        <v>3083</v>
      </c>
      <c r="AA130" s="308" t="b">
        <f t="shared" si="3"/>
        <v>0</v>
      </c>
    </row>
    <row r="131" s="326" customFormat="1" ht="12" spans="1:27">
      <c r="A131" s="29">
        <v>129</v>
      </c>
      <c r="B131" s="5" t="s">
        <v>34</v>
      </c>
      <c r="C131" s="5" t="s">
        <v>228</v>
      </c>
      <c r="D131" s="4" t="s">
        <v>2798</v>
      </c>
      <c r="E131" s="29" t="s">
        <v>258</v>
      </c>
      <c r="F131" s="335" t="s">
        <v>3887</v>
      </c>
      <c r="G131" s="8">
        <v>44986</v>
      </c>
      <c r="H131" s="334" t="s">
        <v>41</v>
      </c>
      <c r="I131" s="5" t="s">
        <v>42</v>
      </c>
      <c r="J131" s="5" t="s">
        <v>43</v>
      </c>
      <c r="K131" s="29" t="s">
        <v>44</v>
      </c>
      <c r="L131" s="29" t="s">
        <v>46</v>
      </c>
      <c r="M131" s="5">
        <v>6</v>
      </c>
      <c r="N131" s="321" t="s">
        <v>3104</v>
      </c>
      <c r="O131" s="321" t="s">
        <v>3105</v>
      </c>
      <c r="P131" s="15">
        <v>6</v>
      </c>
      <c r="Q131" s="15">
        <v>6</v>
      </c>
      <c r="R131" s="22">
        <v>1</v>
      </c>
      <c r="S131" s="22">
        <v>1</v>
      </c>
      <c r="T131" s="5" t="s">
        <v>3074</v>
      </c>
      <c r="U131" s="321" t="s">
        <v>3231</v>
      </c>
      <c r="V131" s="321" t="s">
        <v>50</v>
      </c>
      <c r="W131" s="19" t="str">
        <f t="shared" si="6"/>
        <v>无</v>
      </c>
      <c r="X131" s="181" t="s">
        <v>2966</v>
      </c>
      <c r="AA131" s="308" t="b">
        <f t="shared" ref="AA131:AA194" si="7">IF(H131="2023年01月","2023年01月31日",IF(H131="2023年02月","2023年02月28日",IF(H131="2023年3月","2023年3月31日",IF(H131="2023年4月","2023年4月30日",IF(H131="2023年5月","2023年5月31日",IF(H131="2023年6月","2023年6月30日",IF(H131="2023年7月","2023年7月31日",IF(H131="2023年8月","2023年8月31日",IF(H131="2023年9月","2023年9月30日",IF(H131="2023年10月","2023年10月31日",IF(H131="2023年11月","2023年11月30日",IF(H131="2023年12月","2023年12月31日"))))))))))))</f>
        <v>0</v>
      </c>
    </row>
    <row r="132" s="326" customFormat="1" ht="12" spans="1:27">
      <c r="A132" s="29">
        <v>130</v>
      </c>
      <c r="B132" s="5" t="s">
        <v>34</v>
      </c>
      <c r="C132" s="5" t="s">
        <v>228</v>
      </c>
      <c r="D132" s="4" t="s">
        <v>2798</v>
      </c>
      <c r="E132" s="29" t="s">
        <v>258</v>
      </c>
      <c r="F132" s="335" t="s">
        <v>3887</v>
      </c>
      <c r="G132" s="8">
        <v>45047</v>
      </c>
      <c r="H132" s="334" t="s">
        <v>304</v>
      </c>
      <c r="I132" s="5" t="s">
        <v>42</v>
      </c>
      <c r="J132" s="5" t="s">
        <v>43</v>
      </c>
      <c r="K132" s="29" t="s">
        <v>44</v>
      </c>
      <c r="L132" s="29" t="s">
        <v>46</v>
      </c>
      <c r="M132" s="5">
        <v>6</v>
      </c>
      <c r="N132" s="321" t="s">
        <v>3193</v>
      </c>
      <c r="O132" s="321" t="s">
        <v>3194</v>
      </c>
      <c r="P132" s="15">
        <v>6</v>
      </c>
      <c r="Q132" s="15">
        <v>6</v>
      </c>
      <c r="R132" s="22">
        <v>1</v>
      </c>
      <c r="S132" s="22">
        <v>1</v>
      </c>
      <c r="T132" s="181"/>
      <c r="U132" s="321" t="s">
        <v>3195</v>
      </c>
      <c r="V132" s="321" t="s">
        <v>50</v>
      </c>
      <c r="W132" s="19"/>
      <c r="X132" s="181"/>
      <c r="Y132" s="302" t="s">
        <v>3888</v>
      </c>
      <c r="AA132" s="308" t="b">
        <f t="shared" si="7"/>
        <v>0</v>
      </c>
    </row>
    <row r="133" s="326" customFormat="1" ht="12" spans="1:27">
      <c r="A133" s="29">
        <v>131</v>
      </c>
      <c r="B133" s="5" t="s">
        <v>34</v>
      </c>
      <c r="C133" s="5" t="s">
        <v>228</v>
      </c>
      <c r="D133" s="4" t="s">
        <v>2798</v>
      </c>
      <c r="E133" s="29" t="s">
        <v>258</v>
      </c>
      <c r="F133" s="335" t="s">
        <v>3887</v>
      </c>
      <c r="G133" s="8">
        <v>45108</v>
      </c>
      <c r="H133" s="334" t="s">
        <v>165</v>
      </c>
      <c r="I133" s="5" t="s">
        <v>42</v>
      </c>
      <c r="J133" s="5" t="s">
        <v>43</v>
      </c>
      <c r="K133" s="29" t="s">
        <v>44</v>
      </c>
      <c r="L133" s="29" t="s">
        <v>46</v>
      </c>
      <c r="M133" s="5">
        <v>6</v>
      </c>
      <c r="N133" s="321" t="s">
        <v>3196</v>
      </c>
      <c r="O133" s="321" t="s">
        <v>3197</v>
      </c>
      <c r="P133" s="15">
        <v>6</v>
      </c>
      <c r="Q133" s="15">
        <v>6</v>
      </c>
      <c r="R133" s="22">
        <v>1</v>
      </c>
      <c r="S133" s="22">
        <v>1</v>
      </c>
      <c r="T133" s="181"/>
      <c r="U133" s="321" t="s">
        <v>3198</v>
      </c>
      <c r="V133" s="321" t="s">
        <v>50</v>
      </c>
      <c r="W133" s="19"/>
      <c r="X133" s="181"/>
      <c r="AA133" s="308" t="b">
        <f t="shared" si="7"/>
        <v>0</v>
      </c>
    </row>
    <row r="134" s="326" customFormat="1" ht="12" spans="1:27">
      <c r="A134" s="29">
        <v>132</v>
      </c>
      <c r="B134" s="5" t="s">
        <v>34</v>
      </c>
      <c r="C134" s="5" t="s">
        <v>228</v>
      </c>
      <c r="D134" s="4" t="s">
        <v>2798</v>
      </c>
      <c r="E134" s="29" t="s">
        <v>258</v>
      </c>
      <c r="F134" s="335" t="s">
        <v>3887</v>
      </c>
      <c r="G134" s="8">
        <v>45170</v>
      </c>
      <c r="H134" s="334" t="s">
        <v>54</v>
      </c>
      <c r="I134" s="5" t="s">
        <v>42</v>
      </c>
      <c r="J134" s="5" t="s">
        <v>43</v>
      </c>
      <c r="K134" s="29" t="s">
        <v>44</v>
      </c>
      <c r="L134" s="29" t="s">
        <v>46</v>
      </c>
      <c r="M134" s="5">
        <v>6</v>
      </c>
      <c r="N134" s="321" t="s">
        <v>3924</v>
      </c>
      <c r="O134" s="321" t="s">
        <v>3925</v>
      </c>
      <c r="P134" s="15">
        <v>6</v>
      </c>
      <c r="Q134" s="15">
        <v>6</v>
      </c>
      <c r="R134" s="22">
        <v>1</v>
      </c>
      <c r="S134" s="22">
        <v>1</v>
      </c>
      <c r="T134" s="181"/>
      <c r="U134" s="321" t="s">
        <v>3199</v>
      </c>
      <c r="V134" s="321" t="s">
        <v>50</v>
      </c>
      <c r="W134" s="19"/>
      <c r="X134" s="181"/>
      <c r="AA134" s="308" t="b">
        <f t="shared" si="7"/>
        <v>0</v>
      </c>
    </row>
    <row r="135" s="326" customFormat="1" ht="12" spans="1:27">
      <c r="A135" s="29">
        <v>133</v>
      </c>
      <c r="B135" s="5" t="s">
        <v>34</v>
      </c>
      <c r="C135" s="5" t="s">
        <v>228</v>
      </c>
      <c r="D135" s="4" t="s">
        <v>2798</v>
      </c>
      <c r="E135" s="29" t="s">
        <v>258</v>
      </c>
      <c r="F135" s="335" t="s">
        <v>3887</v>
      </c>
      <c r="G135" s="8">
        <v>45231</v>
      </c>
      <c r="H135" s="334" t="s">
        <v>632</v>
      </c>
      <c r="I135" s="5" t="s">
        <v>42</v>
      </c>
      <c r="J135" s="5" t="s">
        <v>43</v>
      </c>
      <c r="K135" s="29" t="s">
        <v>44</v>
      </c>
      <c r="L135" s="29" t="s">
        <v>46</v>
      </c>
      <c r="M135" s="5">
        <v>6</v>
      </c>
      <c r="N135" s="321" t="s">
        <v>3200</v>
      </c>
      <c r="O135" s="321" t="s">
        <v>3139</v>
      </c>
      <c r="P135" s="15">
        <v>6</v>
      </c>
      <c r="Q135" s="15">
        <v>6</v>
      </c>
      <c r="R135" s="22">
        <v>1</v>
      </c>
      <c r="S135" s="22">
        <v>1</v>
      </c>
      <c r="T135" s="181"/>
      <c r="U135" s="321" t="s">
        <v>3201</v>
      </c>
      <c r="V135" s="321" t="s">
        <v>50</v>
      </c>
      <c r="W135" s="19"/>
      <c r="AA135" s="308" t="b">
        <f t="shared" si="7"/>
        <v>0</v>
      </c>
    </row>
    <row r="136" s="326" customFormat="1" ht="24" spans="1:27">
      <c r="A136" s="29">
        <v>134</v>
      </c>
      <c r="B136" s="5" t="s">
        <v>34</v>
      </c>
      <c r="C136" s="5" t="s">
        <v>228</v>
      </c>
      <c r="D136" s="4" t="s">
        <v>3202</v>
      </c>
      <c r="E136" s="6" t="s">
        <v>2858</v>
      </c>
      <c r="F136" s="335" t="s">
        <v>3887</v>
      </c>
      <c r="G136" s="8">
        <v>45047</v>
      </c>
      <c r="H136" s="334" t="s">
        <v>304</v>
      </c>
      <c r="I136" s="5" t="s">
        <v>42</v>
      </c>
      <c r="J136" s="5" t="s">
        <v>43</v>
      </c>
      <c r="K136" s="29" t="s">
        <v>44</v>
      </c>
      <c r="L136" s="29" t="s">
        <v>46</v>
      </c>
      <c r="M136" s="5">
        <v>3</v>
      </c>
      <c r="N136" s="321" t="s">
        <v>3104</v>
      </c>
      <c r="O136" s="321" t="s">
        <v>3151</v>
      </c>
      <c r="P136" s="15">
        <v>3</v>
      </c>
      <c r="Q136" s="15">
        <v>3</v>
      </c>
      <c r="R136" s="22">
        <v>1</v>
      </c>
      <c r="S136" s="22">
        <v>1</v>
      </c>
      <c r="T136" s="302"/>
      <c r="U136" s="321" t="s">
        <v>3203</v>
      </c>
      <c r="V136" s="321" t="s">
        <v>50</v>
      </c>
      <c r="W136" s="19" t="str">
        <f>IF(U136="无","未匹配到系统工单信息",IF(V136="已完成","无",V136))</f>
        <v>无</v>
      </c>
      <c r="AA136" s="308" t="b">
        <f t="shared" si="7"/>
        <v>0</v>
      </c>
    </row>
    <row r="137" s="326" customFormat="1" ht="24" spans="1:27">
      <c r="A137" s="29">
        <v>135</v>
      </c>
      <c r="B137" s="5" t="s">
        <v>34</v>
      </c>
      <c r="C137" s="5" t="s">
        <v>228</v>
      </c>
      <c r="D137" s="4" t="s">
        <v>3202</v>
      </c>
      <c r="E137" s="6" t="s">
        <v>2858</v>
      </c>
      <c r="F137" s="335" t="s">
        <v>3887</v>
      </c>
      <c r="G137" s="8">
        <v>45108</v>
      </c>
      <c r="H137" s="334" t="s">
        <v>165</v>
      </c>
      <c r="I137" s="5" t="s">
        <v>42</v>
      </c>
      <c r="J137" s="5" t="s">
        <v>43</v>
      </c>
      <c r="K137" s="29" t="s">
        <v>44</v>
      </c>
      <c r="L137" s="29" t="s">
        <v>46</v>
      </c>
      <c r="M137" s="5">
        <v>3</v>
      </c>
      <c r="N137" s="321" t="s">
        <v>3012</v>
      </c>
      <c r="O137" s="321" t="s">
        <v>3013</v>
      </c>
      <c r="P137" s="15">
        <v>3</v>
      </c>
      <c r="Q137" s="15">
        <v>3</v>
      </c>
      <c r="R137" s="22">
        <v>1</v>
      </c>
      <c r="S137" s="22">
        <v>1</v>
      </c>
      <c r="T137" s="181"/>
      <c r="U137" s="321" t="s">
        <v>3014</v>
      </c>
      <c r="V137" s="321" t="s">
        <v>50</v>
      </c>
      <c r="W137" s="19"/>
      <c r="X137" s="181"/>
      <c r="AA137" s="308" t="b">
        <f t="shared" si="7"/>
        <v>0</v>
      </c>
    </row>
    <row r="138" s="326" customFormat="1" ht="24" spans="1:27">
      <c r="A138" s="29">
        <v>136</v>
      </c>
      <c r="B138" s="5" t="s">
        <v>34</v>
      </c>
      <c r="C138" s="5" t="s">
        <v>228</v>
      </c>
      <c r="D138" s="4" t="s">
        <v>3202</v>
      </c>
      <c r="E138" s="6" t="s">
        <v>2858</v>
      </c>
      <c r="F138" s="335" t="s">
        <v>3887</v>
      </c>
      <c r="G138" s="8">
        <v>45170</v>
      </c>
      <c r="H138" s="334" t="s">
        <v>54</v>
      </c>
      <c r="I138" s="5" t="s">
        <v>42</v>
      </c>
      <c r="J138" s="5" t="s">
        <v>43</v>
      </c>
      <c r="K138" s="29" t="s">
        <v>44</v>
      </c>
      <c r="L138" s="29" t="s">
        <v>46</v>
      </c>
      <c r="M138" s="5">
        <v>3</v>
      </c>
      <c r="N138" s="321" t="s">
        <v>3015</v>
      </c>
      <c r="O138" s="321" t="s">
        <v>3016</v>
      </c>
      <c r="P138" s="15">
        <v>3</v>
      </c>
      <c r="Q138" s="15">
        <v>3</v>
      </c>
      <c r="R138" s="22">
        <v>1</v>
      </c>
      <c r="S138" s="22">
        <v>1</v>
      </c>
      <c r="T138" s="181"/>
      <c r="U138" s="321" t="s">
        <v>3017</v>
      </c>
      <c r="V138" s="321" t="s">
        <v>50</v>
      </c>
      <c r="W138" s="19"/>
      <c r="X138" s="181"/>
      <c r="AA138" s="308" t="b">
        <f t="shared" si="7"/>
        <v>0</v>
      </c>
    </row>
    <row r="139" s="326" customFormat="1" ht="12" spans="1:27">
      <c r="A139" s="29">
        <v>137</v>
      </c>
      <c r="B139" s="5" t="s">
        <v>34</v>
      </c>
      <c r="C139" s="5" t="s">
        <v>228</v>
      </c>
      <c r="D139" s="4" t="s">
        <v>3208</v>
      </c>
      <c r="E139" s="29" t="s">
        <v>108</v>
      </c>
      <c r="F139" s="335" t="s">
        <v>3887</v>
      </c>
      <c r="G139" s="8">
        <v>44985</v>
      </c>
      <c r="H139" s="333" t="s">
        <v>2299</v>
      </c>
      <c r="I139" s="5" t="s">
        <v>42</v>
      </c>
      <c r="J139" s="5" t="s">
        <v>43</v>
      </c>
      <c r="K139" s="29" t="s">
        <v>44</v>
      </c>
      <c r="L139" s="29" t="s">
        <v>46</v>
      </c>
      <c r="M139" s="5">
        <v>3</v>
      </c>
      <c r="N139" s="321" t="s">
        <v>3179</v>
      </c>
      <c r="O139" s="321" t="s">
        <v>350</v>
      </c>
      <c r="P139" s="15">
        <v>3</v>
      </c>
      <c r="Q139" s="15">
        <v>3</v>
      </c>
      <c r="R139" s="22">
        <v>1</v>
      </c>
      <c r="S139" s="22">
        <v>1</v>
      </c>
      <c r="T139" s="181"/>
      <c r="U139" s="321" t="s">
        <v>3180</v>
      </c>
      <c r="V139" s="321" t="s">
        <v>50</v>
      </c>
      <c r="W139" s="4" t="str">
        <f t="shared" ref="W139:W142" si="8">IF(U139="无","未匹配到系统工单信息",IF(V139="已完成","无",V139))</f>
        <v>无</v>
      </c>
      <c r="X139" s="181"/>
      <c r="AA139" s="308" t="b">
        <f t="shared" si="7"/>
        <v>0</v>
      </c>
    </row>
    <row r="140" s="326" customFormat="1" ht="12" spans="1:27">
      <c r="A140" s="29">
        <v>138</v>
      </c>
      <c r="B140" s="5" t="s">
        <v>34</v>
      </c>
      <c r="C140" s="5" t="s">
        <v>228</v>
      </c>
      <c r="D140" s="4" t="s">
        <v>3208</v>
      </c>
      <c r="E140" s="29" t="s">
        <v>108</v>
      </c>
      <c r="F140" s="335" t="s">
        <v>3887</v>
      </c>
      <c r="G140" s="8">
        <v>45169</v>
      </c>
      <c r="H140" s="334" t="s">
        <v>97</v>
      </c>
      <c r="I140" s="5" t="s">
        <v>42</v>
      </c>
      <c r="J140" s="5" t="s">
        <v>43</v>
      </c>
      <c r="K140" s="29" t="s">
        <v>44</v>
      </c>
      <c r="L140" s="29" t="s">
        <v>46</v>
      </c>
      <c r="M140" s="5">
        <v>3</v>
      </c>
      <c r="N140" s="321" t="s">
        <v>3089</v>
      </c>
      <c r="O140" s="321" t="s">
        <v>3090</v>
      </c>
      <c r="P140" s="15">
        <v>3</v>
      </c>
      <c r="Q140" s="15">
        <v>3</v>
      </c>
      <c r="R140" s="22">
        <v>1</v>
      </c>
      <c r="S140" s="22">
        <v>1</v>
      </c>
      <c r="T140" s="181"/>
      <c r="U140" s="321" t="s">
        <v>3091</v>
      </c>
      <c r="V140" s="321" t="s">
        <v>50</v>
      </c>
      <c r="W140" s="19"/>
      <c r="X140" s="181"/>
      <c r="AA140" s="308" t="b">
        <f t="shared" si="7"/>
        <v>0</v>
      </c>
    </row>
    <row r="141" s="326" customFormat="1" ht="12" spans="1:27">
      <c r="A141" s="29">
        <v>139</v>
      </c>
      <c r="B141" s="5" t="s">
        <v>34</v>
      </c>
      <c r="C141" s="5" t="s">
        <v>228</v>
      </c>
      <c r="D141" s="4" t="s">
        <v>3215</v>
      </c>
      <c r="E141" s="29" t="s">
        <v>258</v>
      </c>
      <c r="F141" s="335" t="s">
        <v>3887</v>
      </c>
      <c r="G141" s="8">
        <v>44927</v>
      </c>
      <c r="H141" s="10" t="s">
        <v>2959</v>
      </c>
      <c r="I141" s="5" t="s">
        <v>42</v>
      </c>
      <c r="J141" s="5" t="s">
        <v>43</v>
      </c>
      <c r="K141" s="29" t="s">
        <v>44</v>
      </c>
      <c r="L141" s="29" t="s">
        <v>46</v>
      </c>
      <c r="M141" s="5">
        <v>3</v>
      </c>
      <c r="N141" s="321" t="s">
        <v>3154</v>
      </c>
      <c r="O141" s="321" t="s">
        <v>3154</v>
      </c>
      <c r="P141" s="15">
        <v>3</v>
      </c>
      <c r="Q141" s="15">
        <v>3</v>
      </c>
      <c r="R141" s="22">
        <v>1</v>
      </c>
      <c r="S141" s="22">
        <v>1</v>
      </c>
      <c r="T141" s="325"/>
      <c r="U141" s="321" t="s">
        <v>3156</v>
      </c>
      <c r="V141" s="321" t="s">
        <v>50</v>
      </c>
      <c r="W141" s="4" t="str">
        <f t="shared" si="8"/>
        <v>无</v>
      </c>
      <c r="X141" s="181" t="s">
        <v>2966</v>
      </c>
      <c r="Y141" s="321" t="s">
        <v>3156</v>
      </c>
      <c r="AA141" s="308" t="b">
        <f t="shared" si="7"/>
        <v>0</v>
      </c>
    </row>
    <row r="142" s="326" customFormat="1" ht="12" spans="1:27">
      <c r="A142" s="29">
        <v>140</v>
      </c>
      <c r="B142" s="5" t="s">
        <v>34</v>
      </c>
      <c r="C142" s="5" t="s">
        <v>228</v>
      </c>
      <c r="D142" s="4" t="s">
        <v>3215</v>
      </c>
      <c r="E142" s="29" t="s">
        <v>258</v>
      </c>
      <c r="F142" s="335" t="s">
        <v>3887</v>
      </c>
      <c r="G142" s="8">
        <v>44986</v>
      </c>
      <c r="H142" s="334" t="s">
        <v>41</v>
      </c>
      <c r="I142" s="5" t="s">
        <v>42</v>
      </c>
      <c r="J142" s="5" t="s">
        <v>43</v>
      </c>
      <c r="K142" s="29" t="s">
        <v>44</v>
      </c>
      <c r="L142" s="29" t="s">
        <v>46</v>
      </c>
      <c r="M142" s="5">
        <v>3</v>
      </c>
      <c r="N142" s="321" t="s">
        <v>3078</v>
      </c>
      <c r="O142" s="321" t="s">
        <v>3079</v>
      </c>
      <c r="P142" s="15">
        <v>3</v>
      </c>
      <c r="Q142" s="15">
        <v>3</v>
      </c>
      <c r="R142" s="22">
        <v>1</v>
      </c>
      <c r="S142" s="22">
        <v>1</v>
      </c>
      <c r="T142" s="5"/>
      <c r="U142" s="321" t="s">
        <v>3080</v>
      </c>
      <c r="V142" s="321" t="s">
        <v>50</v>
      </c>
      <c r="W142" s="19" t="str">
        <f t="shared" si="8"/>
        <v>无</v>
      </c>
      <c r="X142" s="181" t="s">
        <v>2966</v>
      </c>
      <c r="AA142" s="308" t="b">
        <f t="shared" si="7"/>
        <v>0</v>
      </c>
    </row>
    <row r="143" s="326" customFormat="1" ht="12" spans="1:27">
      <c r="A143" s="29">
        <v>141</v>
      </c>
      <c r="B143" s="5" t="s">
        <v>34</v>
      </c>
      <c r="C143" s="5" t="s">
        <v>228</v>
      </c>
      <c r="D143" s="4" t="s">
        <v>3215</v>
      </c>
      <c r="E143" s="29" t="s">
        <v>258</v>
      </c>
      <c r="F143" s="335" t="s">
        <v>3887</v>
      </c>
      <c r="G143" s="8">
        <v>45047</v>
      </c>
      <c r="H143" s="334" t="s">
        <v>304</v>
      </c>
      <c r="I143" s="5" t="s">
        <v>42</v>
      </c>
      <c r="J143" s="5" t="s">
        <v>43</v>
      </c>
      <c r="K143" s="29" t="s">
        <v>44</v>
      </c>
      <c r="L143" s="29" t="s">
        <v>46</v>
      </c>
      <c r="M143" s="5">
        <v>3</v>
      </c>
      <c r="N143" s="321" t="s">
        <v>3114</v>
      </c>
      <c r="O143" s="321" t="s">
        <v>3162</v>
      </c>
      <c r="P143" s="15">
        <v>3</v>
      </c>
      <c r="Q143" s="15">
        <v>3</v>
      </c>
      <c r="R143" s="22">
        <v>1</v>
      </c>
      <c r="S143" s="22">
        <v>1</v>
      </c>
      <c r="T143" s="181"/>
      <c r="U143" s="321" t="s">
        <v>3163</v>
      </c>
      <c r="V143" s="321" t="s">
        <v>50</v>
      </c>
      <c r="W143" s="19"/>
      <c r="X143" s="181"/>
      <c r="Y143" s="302" t="s">
        <v>3888</v>
      </c>
      <c r="AA143" s="308" t="b">
        <f t="shared" si="7"/>
        <v>0</v>
      </c>
    </row>
    <row r="144" s="326" customFormat="1" ht="12" spans="1:27">
      <c r="A144" s="29">
        <v>142</v>
      </c>
      <c r="B144" s="5" t="s">
        <v>34</v>
      </c>
      <c r="C144" s="5" t="s">
        <v>228</v>
      </c>
      <c r="D144" s="4" t="s">
        <v>3215</v>
      </c>
      <c r="E144" s="29" t="s">
        <v>258</v>
      </c>
      <c r="F144" s="335" t="s">
        <v>3887</v>
      </c>
      <c r="G144" s="8">
        <v>45108</v>
      </c>
      <c r="H144" s="334" t="s">
        <v>165</v>
      </c>
      <c r="I144" s="5" t="s">
        <v>42</v>
      </c>
      <c r="J144" s="5" t="s">
        <v>43</v>
      </c>
      <c r="K144" s="29" t="s">
        <v>44</v>
      </c>
      <c r="L144" s="29" t="s">
        <v>46</v>
      </c>
      <c r="M144" s="5">
        <v>3</v>
      </c>
      <c r="N144" s="321" t="s">
        <v>3012</v>
      </c>
      <c r="O144" s="321" t="s">
        <v>3013</v>
      </c>
      <c r="P144" s="15">
        <v>3</v>
      </c>
      <c r="Q144" s="15">
        <v>3</v>
      </c>
      <c r="R144" s="22">
        <v>1</v>
      </c>
      <c r="S144" s="22">
        <v>1</v>
      </c>
      <c r="T144" s="181"/>
      <c r="U144" s="321" t="s">
        <v>3014</v>
      </c>
      <c r="V144" s="321" t="s">
        <v>50</v>
      </c>
      <c r="W144" s="19"/>
      <c r="X144" s="181"/>
      <c r="AA144" s="308" t="b">
        <f t="shared" si="7"/>
        <v>0</v>
      </c>
    </row>
    <row r="145" s="326" customFormat="1" ht="12" spans="1:27">
      <c r="A145" s="29">
        <v>143</v>
      </c>
      <c r="B145" s="5" t="s">
        <v>34</v>
      </c>
      <c r="C145" s="5" t="s">
        <v>228</v>
      </c>
      <c r="D145" s="4" t="s">
        <v>3215</v>
      </c>
      <c r="E145" s="29" t="s">
        <v>258</v>
      </c>
      <c r="F145" s="335" t="s">
        <v>3887</v>
      </c>
      <c r="G145" s="8">
        <v>45170</v>
      </c>
      <c r="H145" s="334" t="s">
        <v>54</v>
      </c>
      <c r="I145" s="5" t="s">
        <v>42</v>
      </c>
      <c r="J145" s="5" t="s">
        <v>43</v>
      </c>
      <c r="K145" s="29" t="s">
        <v>44</v>
      </c>
      <c r="L145" s="29" t="s">
        <v>46</v>
      </c>
      <c r="M145" s="5">
        <v>3</v>
      </c>
      <c r="N145" s="321" t="s">
        <v>3015</v>
      </c>
      <c r="O145" s="321" t="s">
        <v>3016</v>
      </c>
      <c r="P145" s="15">
        <v>3</v>
      </c>
      <c r="Q145" s="15">
        <v>3</v>
      </c>
      <c r="R145" s="22">
        <v>1</v>
      </c>
      <c r="S145" s="22">
        <v>1</v>
      </c>
      <c r="T145" s="181"/>
      <c r="U145" s="321" t="s">
        <v>3017</v>
      </c>
      <c r="V145" s="321" t="s">
        <v>50</v>
      </c>
      <c r="W145" s="19"/>
      <c r="X145" s="181"/>
      <c r="AA145" s="308" t="b">
        <f t="shared" si="7"/>
        <v>0</v>
      </c>
    </row>
    <row r="146" s="326" customFormat="1" ht="12" spans="1:27">
      <c r="A146" s="29">
        <v>144</v>
      </c>
      <c r="B146" s="5" t="s">
        <v>34</v>
      </c>
      <c r="C146" s="5" t="s">
        <v>228</v>
      </c>
      <c r="D146" s="4" t="s">
        <v>3215</v>
      </c>
      <c r="E146" s="29" t="s">
        <v>258</v>
      </c>
      <c r="F146" s="335" t="s">
        <v>3887</v>
      </c>
      <c r="G146" s="8">
        <v>45231</v>
      </c>
      <c r="H146" s="334" t="s">
        <v>632</v>
      </c>
      <c r="I146" s="5" t="s">
        <v>42</v>
      </c>
      <c r="J146" s="5" t="s">
        <v>43</v>
      </c>
      <c r="K146" s="29" t="s">
        <v>44</v>
      </c>
      <c r="L146" s="29" t="s">
        <v>46</v>
      </c>
      <c r="M146" s="5">
        <v>3</v>
      </c>
      <c r="N146" s="321" t="s">
        <v>3138</v>
      </c>
      <c r="O146" s="321" t="s">
        <v>3139</v>
      </c>
      <c r="P146" s="15">
        <v>3</v>
      </c>
      <c r="Q146" s="15">
        <v>3</v>
      </c>
      <c r="R146" s="22">
        <v>1</v>
      </c>
      <c r="S146" s="22">
        <v>1</v>
      </c>
      <c r="T146" s="181"/>
      <c r="U146" s="321" t="s">
        <v>3140</v>
      </c>
      <c r="V146" s="321" t="s">
        <v>50</v>
      </c>
      <c r="W146" s="19"/>
      <c r="X146" s="181"/>
      <c r="AA146" s="308" t="b">
        <f t="shared" si="7"/>
        <v>0</v>
      </c>
    </row>
    <row r="147" s="326" customFormat="1" ht="12" spans="1:27">
      <c r="A147" s="29">
        <v>145</v>
      </c>
      <c r="B147" s="5" t="s">
        <v>34</v>
      </c>
      <c r="C147" s="5" t="s">
        <v>228</v>
      </c>
      <c r="D147" s="4" t="s">
        <v>2803</v>
      </c>
      <c r="E147" s="29" t="s">
        <v>337</v>
      </c>
      <c r="F147" s="335" t="s">
        <v>3887</v>
      </c>
      <c r="G147" s="8">
        <v>45107</v>
      </c>
      <c r="H147" s="10" t="s">
        <v>93</v>
      </c>
      <c r="I147" s="5" t="s">
        <v>42</v>
      </c>
      <c r="J147" s="5" t="s">
        <v>43</v>
      </c>
      <c r="K147" s="29" t="s">
        <v>44</v>
      </c>
      <c r="L147" s="29" t="s">
        <v>46</v>
      </c>
      <c r="M147" s="5">
        <v>3</v>
      </c>
      <c r="N147" s="321" t="s">
        <v>3226</v>
      </c>
      <c r="O147" s="321" t="s">
        <v>3227</v>
      </c>
      <c r="P147" s="15">
        <v>3</v>
      </c>
      <c r="Q147" s="15">
        <v>3</v>
      </c>
      <c r="R147" s="22">
        <v>1</v>
      </c>
      <c r="S147" s="22">
        <v>1</v>
      </c>
      <c r="T147" s="181"/>
      <c r="U147" s="321" t="s">
        <v>3231</v>
      </c>
      <c r="V147" s="321" t="s">
        <v>50</v>
      </c>
      <c r="W147" s="19" t="str">
        <f t="shared" ref="W147:W154" si="9">IF(U147="无","未匹配到系统工单信息",IF(V147="已完成","无",V147))</f>
        <v>无</v>
      </c>
      <c r="X147" s="181"/>
      <c r="AA147" s="308" t="b">
        <f t="shared" si="7"/>
        <v>0</v>
      </c>
    </row>
    <row r="148" s="326" customFormat="1" ht="12" spans="1:27">
      <c r="A148" s="29">
        <v>146</v>
      </c>
      <c r="B148" s="5" t="s">
        <v>34</v>
      </c>
      <c r="C148" s="5" t="s">
        <v>228</v>
      </c>
      <c r="D148" s="4" t="s">
        <v>2803</v>
      </c>
      <c r="E148" s="29" t="s">
        <v>337</v>
      </c>
      <c r="F148" s="335" t="s">
        <v>3887</v>
      </c>
      <c r="G148" s="8">
        <v>45261</v>
      </c>
      <c r="H148" s="10" t="s">
        <v>1741</v>
      </c>
      <c r="I148" s="5" t="s">
        <v>42</v>
      </c>
      <c r="J148" s="5" t="s">
        <v>43</v>
      </c>
      <c r="K148" s="29" t="s">
        <v>44</v>
      </c>
      <c r="L148" s="29" t="s">
        <v>46</v>
      </c>
      <c r="M148" s="5">
        <v>3</v>
      </c>
      <c r="N148" s="321" t="s">
        <v>3196</v>
      </c>
      <c r="O148" s="321" t="s">
        <v>3197</v>
      </c>
      <c r="P148" s="15">
        <v>3</v>
      </c>
      <c r="Q148" s="15">
        <v>3</v>
      </c>
      <c r="R148" s="22">
        <v>1</v>
      </c>
      <c r="S148" s="22">
        <v>1</v>
      </c>
      <c r="T148" s="181"/>
      <c r="U148" s="321" t="s">
        <v>3198</v>
      </c>
      <c r="V148" s="321" t="s">
        <v>50</v>
      </c>
      <c r="W148" s="19"/>
      <c r="X148" s="181"/>
      <c r="AA148" s="308" t="b">
        <f t="shared" si="7"/>
        <v>0</v>
      </c>
    </row>
    <row r="149" s="326" customFormat="1" ht="12" spans="1:27">
      <c r="A149" s="29">
        <v>147</v>
      </c>
      <c r="B149" s="5" t="s">
        <v>34</v>
      </c>
      <c r="C149" s="5" t="s">
        <v>228</v>
      </c>
      <c r="D149" s="4" t="s">
        <v>229</v>
      </c>
      <c r="E149" s="29" t="s">
        <v>108</v>
      </c>
      <c r="F149" s="335" t="s">
        <v>3887</v>
      </c>
      <c r="G149" s="8">
        <v>45107</v>
      </c>
      <c r="H149" s="10" t="s">
        <v>93</v>
      </c>
      <c r="I149" s="5" t="s">
        <v>42</v>
      </c>
      <c r="J149" s="5" t="s">
        <v>43</v>
      </c>
      <c r="K149" s="29" t="s">
        <v>44</v>
      </c>
      <c r="L149" s="29" t="s">
        <v>46</v>
      </c>
      <c r="M149" s="5">
        <v>3</v>
      </c>
      <c r="N149" s="321" t="s">
        <v>3104</v>
      </c>
      <c r="O149" s="321" t="s">
        <v>3105</v>
      </c>
      <c r="P149" s="15">
        <v>3</v>
      </c>
      <c r="Q149" s="15">
        <v>3</v>
      </c>
      <c r="R149" s="22">
        <v>1</v>
      </c>
      <c r="S149" s="22">
        <v>1</v>
      </c>
      <c r="T149" s="181"/>
      <c r="U149" s="321" t="s">
        <v>3231</v>
      </c>
      <c r="V149" s="321" t="s">
        <v>50</v>
      </c>
      <c r="W149" s="19" t="str">
        <f t="shared" si="9"/>
        <v>无</v>
      </c>
      <c r="X149" s="181"/>
      <c r="AA149" s="308" t="b">
        <f t="shared" si="7"/>
        <v>0</v>
      </c>
    </row>
    <row r="150" s="326" customFormat="1" ht="12" spans="1:27">
      <c r="A150" s="29">
        <v>148</v>
      </c>
      <c r="B150" s="5" t="s">
        <v>34</v>
      </c>
      <c r="C150" s="5" t="s">
        <v>228</v>
      </c>
      <c r="D150" s="4" t="s">
        <v>229</v>
      </c>
      <c r="E150" s="29" t="s">
        <v>108</v>
      </c>
      <c r="F150" s="335" t="s">
        <v>3887</v>
      </c>
      <c r="G150" s="8">
        <v>45261</v>
      </c>
      <c r="H150" s="10" t="s">
        <v>1741</v>
      </c>
      <c r="I150" s="5" t="s">
        <v>42</v>
      </c>
      <c r="J150" s="5" t="s">
        <v>43</v>
      </c>
      <c r="K150" s="29" t="s">
        <v>44</v>
      </c>
      <c r="L150" s="29" t="s">
        <v>46</v>
      </c>
      <c r="M150" s="5">
        <v>3</v>
      </c>
      <c r="N150" s="321" t="s">
        <v>3926</v>
      </c>
      <c r="O150" s="321" t="s">
        <v>3927</v>
      </c>
      <c r="P150" s="15">
        <v>3</v>
      </c>
      <c r="Q150" s="15">
        <v>3</v>
      </c>
      <c r="R150" s="22">
        <v>1</v>
      </c>
      <c r="S150" s="22">
        <v>1</v>
      </c>
      <c r="T150" s="181"/>
      <c r="U150" s="321" t="s">
        <v>3928</v>
      </c>
      <c r="V150" s="321" t="s">
        <v>50</v>
      </c>
      <c r="W150" s="19"/>
      <c r="X150" s="181"/>
      <c r="AA150" s="308" t="b">
        <f t="shared" si="7"/>
        <v>0</v>
      </c>
    </row>
    <row r="151" s="326" customFormat="1" ht="12" spans="1:27">
      <c r="A151" s="29">
        <v>149</v>
      </c>
      <c r="B151" s="5" t="s">
        <v>34</v>
      </c>
      <c r="C151" s="5" t="s">
        <v>228</v>
      </c>
      <c r="D151" s="4" t="s">
        <v>2175</v>
      </c>
      <c r="E151" s="29" t="s">
        <v>108</v>
      </c>
      <c r="F151" s="335" t="s">
        <v>3887</v>
      </c>
      <c r="G151" s="8">
        <v>45107</v>
      </c>
      <c r="H151" s="10" t="s">
        <v>93</v>
      </c>
      <c r="I151" s="5" t="s">
        <v>42</v>
      </c>
      <c r="J151" s="5" t="s">
        <v>43</v>
      </c>
      <c r="K151" s="29" t="s">
        <v>44</v>
      </c>
      <c r="L151" s="29" t="s">
        <v>46</v>
      </c>
      <c r="M151" s="5">
        <v>3</v>
      </c>
      <c r="N151" s="321" t="s">
        <v>3929</v>
      </c>
      <c r="O151" s="321" t="s">
        <v>3930</v>
      </c>
      <c r="P151" s="15">
        <v>3</v>
      </c>
      <c r="Q151" s="15">
        <v>3</v>
      </c>
      <c r="R151" s="22">
        <v>1</v>
      </c>
      <c r="S151" s="22">
        <v>1</v>
      </c>
      <c r="T151" s="181"/>
      <c r="U151" s="321" t="s">
        <v>3931</v>
      </c>
      <c r="V151" s="321" t="s">
        <v>50</v>
      </c>
      <c r="W151" s="19" t="str">
        <f t="shared" si="9"/>
        <v>无</v>
      </c>
      <c r="X151" s="181"/>
      <c r="Y151" s="302" t="s">
        <v>3888</v>
      </c>
      <c r="AA151" s="308" t="b">
        <f t="shared" si="7"/>
        <v>0</v>
      </c>
    </row>
    <row r="152" s="326" customFormat="1" ht="12" spans="1:27">
      <c r="A152" s="29">
        <v>150</v>
      </c>
      <c r="B152" s="5" t="s">
        <v>34</v>
      </c>
      <c r="C152" s="5" t="s">
        <v>228</v>
      </c>
      <c r="D152" s="4" t="s">
        <v>2175</v>
      </c>
      <c r="E152" s="29" t="s">
        <v>108</v>
      </c>
      <c r="F152" s="335" t="s">
        <v>3887</v>
      </c>
      <c r="G152" s="8">
        <v>45261</v>
      </c>
      <c r="H152" s="10" t="s">
        <v>1741</v>
      </c>
      <c r="I152" s="5" t="s">
        <v>42</v>
      </c>
      <c r="J152" s="5" t="s">
        <v>43</v>
      </c>
      <c r="K152" s="29" t="s">
        <v>44</v>
      </c>
      <c r="L152" s="29" t="s">
        <v>46</v>
      </c>
      <c r="M152" s="5">
        <v>3</v>
      </c>
      <c r="N152" s="321" t="s">
        <v>3926</v>
      </c>
      <c r="O152" s="321" t="s">
        <v>3927</v>
      </c>
      <c r="P152" s="15">
        <v>3</v>
      </c>
      <c r="Q152" s="15">
        <v>3</v>
      </c>
      <c r="R152" s="22">
        <v>1</v>
      </c>
      <c r="S152" s="22">
        <v>1</v>
      </c>
      <c r="T152" s="181"/>
      <c r="U152" s="321" t="s">
        <v>3928</v>
      </c>
      <c r="V152" s="321" t="s">
        <v>50</v>
      </c>
      <c r="W152" s="19"/>
      <c r="X152" s="181"/>
      <c r="AA152" s="308" t="b">
        <f t="shared" si="7"/>
        <v>0</v>
      </c>
    </row>
    <row r="153" s="326" customFormat="1" ht="12" spans="1:27">
      <c r="A153" s="29">
        <v>151</v>
      </c>
      <c r="B153" s="5" t="s">
        <v>34</v>
      </c>
      <c r="C153" s="5" t="s">
        <v>228</v>
      </c>
      <c r="D153" s="4" t="s">
        <v>253</v>
      </c>
      <c r="E153" s="29" t="s">
        <v>108</v>
      </c>
      <c r="F153" s="335" t="s">
        <v>3887</v>
      </c>
      <c r="G153" s="8">
        <v>45107</v>
      </c>
      <c r="H153" s="10" t="s">
        <v>93</v>
      </c>
      <c r="I153" s="5" t="s">
        <v>42</v>
      </c>
      <c r="J153" s="5" t="s">
        <v>43</v>
      </c>
      <c r="K153" s="29" t="s">
        <v>44</v>
      </c>
      <c r="L153" s="29" t="s">
        <v>46</v>
      </c>
      <c r="M153" s="5">
        <v>3</v>
      </c>
      <c r="N153" s="321" t="s">
        <v>3038</v>
      </c>
      <c r="O153" s="321" t="s">
        <v>3039</v>
      </c>
      <c r="P153" s="15">
        <v>3</v>
      </c>
      <c r="Q153" s="15">
        <v>3</v>
      </c>
      <c r="R153" s="22">
        <v>1</v>
      </c>
      <c r="S153" s="22">
        <v>1</v>
      </c>
      <c r="T153" s="181"/>
      <c r="U153" s="321" t="s">
        <v>3083</v>
      </c>
      <c r="V153" s="321" t="s">
        <v>50</v>
      </c>
      <c r="W153" s="19" t="str">
        <f t="shared" si="9"/>
        <v>无</v>
      </c>
      <c r="X153" s="181"/>
      <c r="AA153" s="308" t="b">
        <f t="shared" si="7"/>
        <v>0</v>
      </c>
    </row>
    <row r="154" s="326" customFormat="1" ht="12" spans="1:27">
      <c r="A154" s="29">
        <v>152</v>
      </c>
      <c r="B154" s="5" t="s">
        <v>34</v>
      </c>
      <c r="C154" s="5" t="s">
        <v>228</v>
      </c>
      <c r="D154" s="4" t="s">
        <v>253</v>
      </c>
      <c r="E154" s="29" t="s">
        <v>108</v>
      </c>
      <c r="F154" s="335" t="s">
        <v>3887</v>
      </c>
      <c r="G154" s="8">
        <v>45261</v>
      </c>
      <c r="H154" s="10" t="s">
        <v>1741</v>
      </c>
      <c r="I154" s="5" t="s">
        <v>42</v>
      </c>
      <c r="J154" s="5" t="s">
        <v>43</v>
      </c>
      <c r="K154" s="29" t="s">
        <v>44</v>
      </c>
      <c r="L154" s="29" t="s">
        <v>46</v>
      </c>
      <c r="M154" s="5">
        <v>3</v>
      </c>
      <c r="N154" s="321" t="s">
        <v>3106</v>
      </c>
      <c r="O154" s="321" t="s">
        <v>3107</v>
      </c>
      <c r="P154" s="15">
        <v>3</v>
      </c>
      <c r="Q154" s="15">
        <v>3</v>
      </c>
      <c r="R154" s="22">
        <v>1</v>
      </c>
      <c r="S154" s="22">
        <v>1</v>
      </c>
      <c r="T154" s="181"/>
      <c r="U154" s="321" t="s">
        <v>3102</v>
      </c>
      <c r="V154" s="321" t="s">
        <v>50</v>
      </c>
      <c r="W154" s="19"/>
      <c r="X154" s="181"/>
      <c r="AA154" s="308" t="b">
        <f t="shared" si="7"/>
        <v>0</v>
      </c>
    </row>
    <row r="155" s="326" customFormat="1" ht="12" spans="1:27">
      <c r="A155" s="29">
        <v>153</v>
      </c>
      <c r="B155" s="5" t="s">
        <v>34</v>
      </c>
      <c r="C155" s="5" t="s">
        <v>228</v>
      </c>
      <c r="D155" s="4" t="s">
        <v>3225</v>
      </c>
      <c r="E155" s="29" t="s">
        <v>258</v>
      </c>
      <c r="F155" s="335" t="s">
        <v>3887</v>
      </c>
      <c r="G155" s="8">
        <v>44927</v>
      </c>
      <c r="H155" s="10" t="s">
        <v>2959</v>
      </c>
      <c r="I155" s="5" t="s">
        <v>42</v>
      </c>
      <c r="J155" s="5" t="s">
        <v>43</v>
      </c>
      <c r="K155" s="29" t="s">
        <v>44</v>
      </c>
      <c r="L155" s="29" t="s">
        <v>46</v>
      </c>
      <c r="M155" s="5">
        <v>3</v>
      </c>
      <c r="N155" s="321" t="s">
        <v>2981</v>
      </c>
      <c r="O155" s="321" t="s">
        <v>2981</v>
      </c>
      <c r="P155" s="15">
        <v>3</v>
      </c>
      <c r="Q155" s="15">
        <v>3</v>
      </c>
      <c r="R155" s="22">
        <v>1</v>
      </c>
      <c r="S155" s="22">
        <v>1</v>
      </c>
      <c r="T155" s="325"/>
      <c r="U155" s="321" t="s">
        <v>2983</v>
      </c>
      <c r="V155" s="321" t="s">
        <v>50</v>
      </c>
      <c r="W155" s="4" t="str">
        <f>IF(U155="无","未匹配到系统工单信息",IF(V155="已完成","无",V155))</f>
        <v>无</v>
      </c>
      <c r="X155" s="181" t="s">
        <v>2966</v>
      </c>
      <c r="Y155" s="321" t="s">
        <v>2983</v>
      </c>
      <c r="AA155" s="308" t="b">
        <f t="shared" si="7"/>
        <v>0</v>
      </c>
    </row>
    <row r="156" s="326" customFormat="1" ht="12" spans="1:27">
      <c r="A156" s="29">
        <v>154</v>
      </c>
      <c r="B156" s="5" t="s">
        <v>34</v>
      </c>
      <c r="C156" s="5" t="s">
        <v>228</v>
      </c>
      <c r="D156" s="4" t="s">
        <v>3225</v>
      </c>
      <c r="E156" s="29" t="s">
        <v>258</v>
      </c>
      <c r="F156" s="335" t="s">
        <v>3887</v>
      </c>
      <c r="G156" s="8">
        <v>44986</v>
      </c>
      <c r="H156" s="334" t="s">
        <v>41</v>
      </c>
      <c r="I156" s="5" t="s">
        <v>42</v>
      </c>
      <c r="J156" s="5" t="s">
        <v>43</v>
      </c>
      <c r="K156" s="29" t="s">
        <v>44</v>
      </c>
      <c r="L156" s="29" t="s">
        <v>46</v>
      </c>
      <c r="M156" s="5">
        <v>3</v>
      </c>
      <c r="N156" s="321" t="s">
        <v>3084</v>
      </c>
      <c r="O156" s="321" t="s">
        <v>3085</v>
      </c>
      <c r="P156" s="15">
        <v>3</v>
      </c>
      <c r="Q156" s="15">
        <v>3</v>
      </c>
      <c r="R156" s="22">
        <v>1</v>
      </c>
      <c r="S156" s="22">
        <v>1</v>
      </c>
      <c r="T156" s="5"/>
      <c r="U156" s="321" t="s">
        <v>3086</v>
      </c>
      <c r="V156" s="321" t="s">
        <v>50</v>
      </c>
      <c r="W156" s="19" t="str">
        <f>IF(U156="无","未匹配到系统工单信息",IF(V156="已完成","无",V156))</f>
        <v>无</v>
      </c>
      <c r="X156" s="181" t="s">
        <v>2966</v>
      </c>
      <c r="AA156" s="308" t="b">
        <f t="shared" si="7"/>
        <v>0</v>
      </c>
    </row>
    <row r="157" s="326" customFormat="1" ht="12" spans="1:27">
      <c r="A157" s="29">
        <v>155</v>
      </c>
      <c r="B157" s="5" t="s">
        <v>34</v>
      </c>
      <c r="C157" s="5" t="s">
        <v>228</v>
      </c>
      <c r="D157" s="4" t="s">
        <v>3225</v>
      </c>
      <c r="E157" s="29" t="s">
        <v>258</v>
      </c>
      <c r="F157" s="335" t="s">
        <v>3887</v>
      </c>
      <c r="G157" s="8">
        <v>45047</v>
      </c>
      <c r="H157" s="334" t="s">
        <v>304</v>
      </c>
      <c r="I157" s="5" t="s">
        <v>42</v>
      </c>
      <c r="J157" s="5" t="s">
        <v>43</v>
      </c>
      <c r="K157" s="29" t="s">
        <v>44</v>
      </c>
      <c r="L157" s="29" t="s">
        <v>46</v>
      </c>
      <c r="M157" s="5">
        <v>3</v>
      </c>
      <c r="N157" s="321" t="s">
        <v>3025</v>
      </c>
      <c r="O157" s="321" t="s">
        <v>3087</v>
      </c>
      <c r="P157" s="15">
        <v>3</v>
      </c>
      <c r="Q157" s="15">
        <v>3</v>
      </c>
      <c r="R157" s="22">
        <v>1</v>
      </c>
      <c r="S157" s="22">
        <v>1</v>
      </c>
      <c r="T157" s="181"/>
      <c r="U157" s="321" t="s">
        <v>3145</v>
      </c>
      <c r="V157" s="321" t="s">
        <v>50</v>
      </c>
      <c r="W157" s="19"/>
      <c r="X157" s="181"/>
      <c r="AA157" s="308" t="b">
        <f t="shared" si="7"/>
        <v>0</v>
      </c>
    </row>
    <row r="158" s="326" customFormat="1" ht="12" spans="1:27">
      <c r="A158" s="29">
        <v>156</v>
      </c>
      <c r="B158" s="5" t="s">
        <v>34</v>
      </c>
      <c r="C158" s="5" t="s">
        <v>228</v>
      </c>
      <c r="D158" s="4" t="s">
        <v>3225</v>
      </c>
      <c r="E158" s="29" t="s">
        <v>258</v>
      </c>
      <c r="F158" s="335" t="s">
        <v>3887</v>
      </c>
      <c r="G158" s="8">
        <v>45108</v>
      </c>
      <c r="H158" s="334" t="s">
        <v>165</v>
      </c>
      <c r="I158" s="5" t="s">
        <v>42</v>
      </c>
      <c r="J158" s="5" t="s">
        <v>43</v>
      </c>
      <c r="K158" s="29" t="s">
        <v>44</v>
      </c>
      <c r="L158" s="29" t="s">
        <v>46</v>
      </c>
      <c r="M158" s="5">
        <v>3</v>
      </c>
      <c r="N158" s="321" t="s">
        <v>3089</v>
      </c>
      <c r="O158" s="321" t="s">
        <v>3090</v>
      </c>
      <c r="P158" s="15">
        <v>3</v>
      </c>
      <c r="Q158" s="15">
        <v>3</v>
      </c>
      <c r="R158" s="22">
        <v>1</v>
      </c>
      <c r="S158" s="22">
        <v>1</v>
      </c>
      <c r="T158" s="181"/>
      <c r="U158" s="321" t="s">
        <v>3091</v>
      </c>
      <c r="V158" s="321" t="s">
        <v>50</v>
      </c>
      <c r="W158" s="19"/>
      <c r="X158" s="181"/>
      <c r="AA158" s="308" t="b">
        <f t="shared" si="7"/>
        <v>0</v>
      </c>
    </row>
    <row r="159" s="326" customFormat="1" ht="12" spans="1:27">
      <c r="A159" s="29">
        <v>157</v>
      </c>
      <c r="B159" s="5" t="s">
        <v>34</v>
      </c>
      <c r="C159" s="5" t="s">
        <v>228</v>
      </c>
      <c r="D159" s="4" t="s">
        <v>3225</v>
      </c>
      <c r="E159" s="29" t="s">
        <v>258</v>
      </c>
      <c r="F159" s="335" t="s">
        <v>3887</v>
      </c>
      <c r="G159" s="8">
        <v>45170</v>
      </c>
      <c r="H159" s="334" t="s">
        <v>54</v>
      </c>
      <c r="I159" s="5" t="s">
        <v>42</v>
      </c>
      <c r="J159" s="5" t="s">
        <v>43</v>
      </c>
      <c r="K159" s="29" t="s">
        <v>44</v>
      </c>
      <c r="L159" s="29" t="s">
        <v>46</v>
      </c>
      <c r="M159" s="5">
        <v>3</v>
      </c>
      <c r="N159" s="321" t="s">
        <v>3092</v>
      </c>
      <c r="O159" s="321" t="s">
        <v>3093</v>
      </c>
      <c r="P159" s="15">
        <v>3</v>
      </c>
      <c r="Q159" s="15">
        <v>3</v>
      </c>
      <c r="R159" s="22">
        <v>1</v>
      </c>
      <c r="S159" s="22">
        <v>1</v>
      </c>
      <c r="T159" s="181"/>
      <c r="U159" s="321" t="s">
        <v>3094</v>
      </c>
      <c r="V159" s="321" t="s">
        <v>50</v>
      </c>
      <c r="W159" s="19"/>
      <c r="X159" s="181"/>
      <c r="AA159" s="308" t="b">
        <f t="shared" si="7"/>
        <v>0</v>
      </c>
    </row>
    <row r="160" s="326" customFormat="1" ht="12" spans="1:27">
      <c r="A160" s="29">
        <v>158</v>
      </c>
      <c r="B160" s="5" t="s">
        <v>34</v>
      </c>
      <c r="C160" s="5" t="s">
        <v>228</v>
      </c>
      <c r="D160" s="4" t="s">
        <v>3225</v>
      </c>
      <c r="E160" s="29" t="s">
        <v>258</v>
      </c>
      <c r="F160" s="335" t="s">
        <v>3887</v>
      </c>
      <c r="G160" s="8">
        <v>45231</v>
      </c>
      <c r="H160" s="334" t="s">
        <v>632</v>
      </c>
      <c r="I160" s="5" t="s">
        <v>42</v>
      </c>
      <c r="J160" s="5" t="s">
        <v>43</v>
      </c>
      <c r="K160" s="29" t="s">
        <v>44</v>
      </c>
      <c r="L160" s="29" t="s">
        <v>46</v>
      </c>
      <c r="M160" s="5">
        <v>3</v>
      </c>
      <c r="N160" s="321" t="s">
        <v>3095</v>
      </c>
      <c r="O160" s="321" t="s">
        <v>3096</v>
      </c>
      <c r="P160" s="15">
        <v>3</v>
      </c>
      <c r="Q160" s="15">
        <v>3</v>
      </c>
      <c r="R160" s="22">
        <v>1</v>
      </c>
      <c r="S160" s="22">
        <v>1</v>
      </c>
      <c r="T160" s="181"/>
      <c r="U160" s="321" t="s">
        <v>3097</v>
      </c>
      <c r="V160" s="321" t="s">
        <v>50</v>
      </c>
      <c r="W160" s="19"/>
      <c r="X160" s="181"/>
      <c r="AA160" s="308" t="b">
        <f t="shared" si="7"/>
        <v>0</v>
      </c>
    </row>
    <row r="161" s="326" customFormat="1" ht="12" spans="1:27">
      <c r="A161" s="29">
        <v>159</v>
      </c>
      <c r="B161" s="5" t="s">
        <v>34</v>
      </c>
      <c r="C161" s="5" t="s">
        <v>228</v>
      </c>
      <c r="D161" s="4" t="s">
        <v>245</v>
      </c>
      <c r="E161" s="29" t="s">
        <v>108</v>
      </c>
      <c r="F161" s="335" t="s">
        <v>3887</v>
      </c>
      <c r="G161" s="8">
        <v>45107</v>
      </c>
      <c r="H161" s="10" t="s">
        <v>93</v>
      </c>
      <c r="I161" s="5" t="s">
        <v>42</v>
      </c>
      <c r="J161" s="5" t="s">
        <v>43</v>
      </c>
      <c r="K161" s="29" t="s">
        <v>44</v>
      </c>
      <c r="L161" s="29" t="s">
        <v>46</v>
      </c>
      <c r="M161" s="5">
        <v>3</v>
      </c>
      <c r="N161" s="321" t="s">
        <v>3104</v>
      </c>
      <c r="O161" s="321" t="s">
        <v>3105</v>
      </c>
      <c r="P161" s="15">
        <v>3</v>
      </c>
      <c r="Q161" s="15">
        <v>3</v>
      </c>
      <c r="R161" s="22">
        <v>1</v>
      </c>
      <c r="S161" s="22">
        <v>1</v>
      </c>
      <c r="T161" s="181"/>
      <c r="U161" s="321" t="s">
        <v>3231</v>
      </c>
      <c r="V161" s="321" t="s">
        <v>50</v>
      </c>
      <c r="W161" s="19" t="str">
        <f t="shared" ref="W161:W164" si="10">IF(U161="无","未匹配到系统工单信息",IF(V161="已完成","无",V161))</f>
        <v>无</v>
      </c>
      <c r="X161" s="181"/>
      <c r="AA161" s="308" t="b">
        <f t="shared" si="7"/>
        <v>0</v>
      </c>
    </row>
    <row r="162" s="326" customFormat="1" ht="12" spans="1:27">
      <c r="A162" s="29">
        <v>160</v>
      </c>
      <c r="B162" s="5" t="s">
        <v>34</v>
      </c>
      <c r="C162" s="5" t="s">
        <v>228</v>
      </c>
      <c r="D162" s="4" t="s">
        <v>245</v>
      </c>
      <c r="E162" s="29" t="s">
        <v>108</v>
      </c>
      <c r="F162" s="335" t="s">
        <v>3887</v>
      </c>
      <c r="G162" s="8">
        <v>45261</v>
      </c>
      <c r="H162" s="10" t="s">
        <v>1741</v>
      </c>
      <c r="I162" s="5" t="s">
        <v>42</v>
      </c>
      <c r="J162" s="5" t="s">
        <v>43</v>
      </c>
      <c r="K162" s="29" t="s">
        <v>44</v>
      </c>
      <c r="L162" s="29" t="s">
        <v>46</v>
      </c>
      <c r="M162" s="5">
        <v>3</v>
      </c>
      <c r="N162" s="321" t="s">
        <v>3926</v>
      </c>
      <c r="O162" s="321" t="s">
        <v>3927</v>
      </c>
      <c r="P162" s="15">
        <v>3</v>
      </c>
      <c r="Q162" s="15">
        <v>3</v>
      </c>
      <c r="R162" s="22">
        <v>1</v>
      </c>
      <c r="S162" s="22">
        <v>1</v>
      </c>
      <c r="T162" s="181"/>
      <c r="U162" s="321" t="s">
        <v>3928</v>
      </c>
      <c r="V162" s="321" t="s">
        <v>50</v>
      </c>
      <c r="W162" s="19"/>
      <c r="X162" s="181"/>
      <c r="AA162" s="308" t="b">
        <f t="shared" si="7"/>
        <v>0</v>
      </c>
    </row>
    <row r="163" s="326" customFormat="1" ht="12" spans="1:27">
      <c r="A163" s="29">
        <v>161</v>
      </c>
      <c r="B163" s="5" t="s">
        <v>34</v>
      </c>
      <c r="C163" s="5" t="s">
        <v>228</v>
      </c>
      <c r="D163" s="4" t="s">
        <v>2800</v>
      </c>
      <c r="E163" s="29" t="s">
        <v>258</v>
      </c>
      <c r="F163" s="335" t="s">
        <v>3887</v>
      </c>
      <c r="G163" s="8">
        <v>44927</v>
      </c>
      <c r="H163" s="10" t="s">
        <v>2959</v>
      </c>
      <c r="I163" s="5" t="s">
        <v>42</v>
      </c>
      <c r="J163" s="5" t="s">
        <v>43</v>
      </c>
      <c r="K163" s="29" t="s">
        <v>44</v>
      </c>
      <c r="L163" s="29" t="s">
        <v>46</v>
      </c>
      <c r="M163" s="5">
        <v>3</v>
      </c>
      <c r="N163" s="321" t="s">
        <v>3038</v>
      </c>
      <c r="O163" s="321" t="s">
        <v>3038</v>
      </c>
      <c r="P163" s="15">
        <v>3</v>
      </c>
      <c r="Q163" s="15">
        <v>3</v>
      </c>
      <c r="R163" s="22">
        <v>1</v>
      </c>
      <c r="S163" s="22">
        <v>1</v>
      </c>
      <c r="T163" s="325"/>
      <c r="U163" s="321" t="s">
        <v>3083</v>
      </c>
      <c r="V163" s="321" t="s">
        <v>50</v>
      </c>
      <c r="W163" s="4" t="str">
        <f t="shared" si="10"/>
        <v>无</v>
      </c>
      <c r="X163" s="181" t="s">
        <v>2966</v>
      </c>
      <c r="Y163" s="321" t="s">
        <v>3083</v>
      </c>
      <c r="AA163" s="308" t="b">
        <f t="shared" si="7"/>
        <v>0</v>
      </c>
    </row>
    <row r="164" s="326" customFormat="1" ht="12" spans="1:27">
      <c r="A164" s="29">
        <v>162</v>
      </c>
      <c r="B164" s="5" t="s">
        <v>34</v>
      </c>
      <c r="C164" s="5" t="s">
        <v>228</v>
      </c>
      <c r="D164" s="4" t="s">
        <v>2800</v>
      </c>
      <c r="E164" s="29" t="s">
        <v>258</v>
      </c>
      <c r="F164" s="335" t="s">
        <v>3887</v>
      </c>
      <c r="G164" s="8">
        <v>44986</v>
      </c>
      <c r="H164" s="334" t="s">
        <v>41</v>
      </c>
      <c r="I164" s="5" t="s">
        <v>42</v>
      </c>
      <c r="J164" s="5" t="s">
        <v>43</v>
      </c>
      <c r="K164" s="29" t="s">
        <v>44</v>
      </c>
      <c r="L164" s="29" t="s">
        <v>46</v>
      </c>
      <c r="M164" s="5">
        <v>3</v>
      </c>
      <c r="N164" s="321" t="s">
        <v>3104</v>
      </c>
      <c r="O164" s="321" t="s">
        <v>3105</v>
      </c>
      <c r="P164" s="15">
        <v>3</v>
      </c>
      <c r="Q164" s="15">
        <v>3</v>
      </c>
      <c r="R164" s="22">
        <v>1</v>
      </c>
      <c r="S164" s="22">
        <v>1</v>
      </c>
      <c r="T164" s="5" t="s">
        <v>3074</v>
      </c>
      <c r="U164" s="321" t="s">
        <v>3231</v>
      </c>
      <c r="V164" s="321" t="s">
        <v>50</v>
      </c>
      <c r="W164" s="19" t="str">
        <f t="shared" si="10"/>
        <v>无</v>
      </c>
      <c r="X164" s="181" t="s">
        <v>2966</v>
      </c>
      <c r="AA164" s="308" t="b">
        <f t="shared" si="7"/>
        <v>0</v>
      </c>
    </row>
    <row r="165" s="326" customFormat="1" ht="12" spans="1:27">
      <c r="A165" s="29">
        <v>163</v>
      </c>
      <c r="B165" s="5" t="s">
        <v>34</v>
      </c>
      <c r="C165" s="5" t="s">
        <v>228</v>
      </c>
      <c r="D165" s="4" t="s">
        <v>2800</v>
      </c>
      <c r="E165" s="29" t="s">
        <v>258</v>
      </c>
      <c r="F165" s="335" t="s">
        <v>3887</v>
      </c>
      <c r="G165" s="8">
        <v>45047</v>
      </c>
      <c r="H165" s="334" t="s">
        <v>304</v>
      </c>
      <c r="I165" s="5" t="s">
        <v>42</v>
      </c>
      <c r="J165" s="5" t="s">
        <v>43</v>
      </c>
      <c r="K165" s="29" t="s">
        <v>44</v>
      </c>
      <c r="L165" s="29" t="s">
        <v>46</v>
      </c>
      <c r="M165" s="5">
        <v>3</v>
      </c>
      <c r="N165" s="321" t="s">
        <v>3932</v>
      </c>
      <c r="O165" s="321" t="s">
        <v>3933</v>
      </c>
      <c r="P165" s="15">
        <v>3</v>
      </c>
      <c r="Q165" s="15">
        <v>3</v>
      </c>
      <c r="R165" s="22">
        <v>1</v>
      </c>
      <c r="S165" s="22">
        <v>1</v>
      </c>
      <c r="T165" s="181"/>
      <c r="U165" s="321" t="s">
        <v>3145</v>
      </c>
      <c r="V165" s="321" t="s">
        <v>50</v>
      </c>
      <c r="W165" s="19"/>
      <c r="X165" s="181"/>
      <c r="AA165" s="308" t="b">
        <f t="shared" si="7"/>
        <v>0</v>
      </c>
    </row>
    <row r="166" s="326" customFormat="1" ht="12" spans="1:27">
      <c r="A166" s="29">
        <v>164</v>
      </c>
      <c r="B166" s="5" t="s">
        <v>34</v>
      </c>
      <c r="C166" s="5" t="s">
        <v>228</v>
      </c>
      <c r="D166" s="4" t="s">
        <v>2800</v>
      </c>
      <c r="E166" s="29" t="s">
        <v>258</v>
      </c>
      <c r="F166" s="335" t="s">
        <v>3887</v>
      </c>
      <c r="G166" s="8">
        <v>45108</v>
      </c>
      <c r="H166" s="334" t="s">
        <v>165</v>
      </c>
      <c r="I166" s="5" t="s">
        <v>42</v>
      </c>
      <c r="J166" s="5" t="s">
        <v>43</v>
      </c>
      <c r="K166" s="29" t="s">
        <v>44</v>
      </c>
      <c r="L166" s="29" t="s">
        <v>46</v>
      </c>
      <c r="M166" s="5">
        <v>3</v>
      </c>
      <c r="N166" s="321" t="s">
        <v>3234</v>
      </c>
      <c r="O166" s="321" t="s">
        <v>3235</v>
      </c>
      <c r="P166" s="15">
        <v>3</v>
      </c>
      <c r="Q166" s="15">
        <v>3</v>
      </c>
      <c r="R166" s="22">
        <v>1</v>
      </c>
      <c r="S166" s="22">
        <v>1</v>
      </c>
      <c r="T166" s="181"/>
      <c r="U166" s="321" t="s">
        <v>3221</v>
      </c>
      <c r="V166" s="321" t="s">
        <v>50</v>
      </c>
      <c r="W166" s="19"/>
      <c r="X166" s="181"/>
      <c r="AA166" s="308" t="b">
        <f t="shared" si="7"/>
        <v>0</v>
      </c>
    </row>
    <row r="167" s="326" customFormat="1" ht="12" spans="1:27">
      <c r="A167" s="29">
        <v>165</v>
      </c>
      <c r="B167" s="5" t="s">
        <v>34</v>
      </c>
      <c r="C167" s="5" t="s">
        <v>228</v>
      </c>
      <c r="D167" s="4" t="s">
        <v>2800</v>
      </c>
      <c r="E167" s="29" t="s">
        <v>258</v>
      </c>
      <c r="F167" s="335" t="s">
        <v>3887</v>
      </c>
      <c r="G167" s="8">
        <v>45170</v>
      </c>
      <c r="H167" s="334" t="s">
        <v>54</v>
      </c>
      <c r="I167" s="5" t="s">
        <v>42</v>
      </c>
      <c r="J167" s="5" t="s">
        <v>43</v>
      </c>
      <c r="K167" s="29" t="s">
        <v>44</v>
      </c>
      <c r="L167" s="29" t="s">
        <v>46</v>
      </c>
      <c r="M167" s="5">
        <v>3</v>
      </c>
      <c r="N167" s="321" t="s">
        <v>3934</v>
      </c>
      <c r="O167" s="321" t="s">
        <v>3935</v>
      </c>
      <c r="P167" s="15">
        <v>3</v>
      </c>
      <c r="Q167" s="15">
        <v>3</v>
      </c>
      <c r="R167" s="22">
        <v>1</v>
      </c>
      <c r="S167" s="22">
        <v>1</v>
      </c>
      <c r="T167" s="181"/>
      <c r="U167" s="321" t="s">
        <v>3936</v>
      </c>
      <c r="V167" s="321" t="s">
        <v>50</v>
      </c>
      <c r="W167" s="19"/>
      <c r="X167" s="181"/>
      <c r="AA167" s="308" t="b">
        <f t="shared" si="7"/>
        <v>0</v>
      </c>
    </row>
    <row r="168" s="326" customFormat="1" ht="12" spans="1:27">
      <c r="A168" s="29">
        <v>166</v>
      </c>
      <c r="B168" s="5" t="s">
        <v>34</v>
      </c>
      <c r="C168" s="5" t="s">
        <v>228</v>
      </c>
      <c r="D168" s="4" t="s">
        <v>2800</v>
      </c>
      <c r="E168" s="29" t="s">
        <v>258</v>
      </c>
      <c r="F168" s="335" t="s">
        <v>3887</v>
      </c>
      <c r="G168" s="8">
        <v>45231</v>
      </c>
      <c r="H168" s="334" t="s">
        <v>632</v>
      </c>
      <c r="I168" s="5" t="s">
        <v>42</v>
      </c>
      <c r="J168" s="5" t="s">
        <v>43</v>
      </c>
      <c r="K168" s="29" t="s">
        <v>44</v>
      </c>
      <c r="L168" s="29" t="s">
        <v>46</v>
      </c>
      <c r="M168" s="5">
        <v>3</v>
      </c>
      <c r="N168" s="321" t="s">
        <v>3200</v>
      </c>
      <c r="O168" s="321" t="s">
        <v>3139</v>
      </c>
      <c r="P168" s="15">
        <v>3</v>
      </c>
      <c r="Q168" s="15">
        <v>3</v>
      </c>
      <c r="R168" s="22">
        <v>1</v>
      </c>
      <c r="S168" s="22">
        <v>1</v>
      </c>
      <c r="T168" s="181"/>
      <c r="U168" s="321" t="s">
        <v>3201</v>
      </c>
      <c r="V168" s="321" t="s">
        <v>50</v>
      </c>
      <c r="W168" s="19"/>
      <c r="AA168" s="308" t="b">
        <f t="shared" si="7"/>
        <v>0</v>
      </c>
    </row>
    <row r="169" s="326" customFormat="1" ht="12" spans="1:27">
      <c r="A169" s="29">
        <v>167</v>
      </c>
      <c r="B169" s="5" t="s">
        <v>34</v>
      </c>
      <c r="C169" s="5" t="s">
        <v>228</v>
      </c>
      <c r="D169" s="4" t="s">
        <v>2801</v>
      </c>
      <c r="E169" s="29" t="s">
        <v>108</v>
      </c>
      <c r="F169" s="335" t="s">
        <v>3887</v>
      </c>
      <c r="G169" s="8">
        <v>45107</v>
      </c>
      <c r="H169" s="10" t="s">
        <v>93</v>
      </c>
      <c r="I169" s="5" t="s">
        <v>42</v>
      </c>
      <c r="J169" s="5" t="s">
        <v>43</v>
      </c>
      <c r="K169" s="29" t="s">
        <v>44</v>
      </c>
      <c r="L169" s="29" t="s">
        <v>46</v>
      </c>
      <c r="M169" s="5">
        <v>3</v>
      </c>
      <c r="N169" s="321" t="s">
        <v>3104</v>
      </c>
      <c r="O169" s="321" t="s">
        <v>3151</v>
      </c>
      <c r="P169" s="15">
        <v>3</v>
      </c>
      <c r="Q169" s="15">
        <v>3</v>
      </c>
      <c r="R169" s="22">
        <v>1</v>
      </c>
      <c r="S169" s="22">
        <v>1</v>
      </c>
      <c r="T169" s="181"/>
      <c r="U169" s="321" t="s">
        <v>3937</v>
      </c>
      <c r="V169" s="321" t="s">
        <v>50</v>
      </c>
      <c r="W169" s="19" t="str">
        <f t="shared" ref="W169:W172" si="11">IF(U169="无","未匹配到系统工单信息",IF(V169="已完成","无",V169))</f>
        <v>无</v>
      </c>
      <c r="AA169" s="308" t="b">
        <f t="shared" si="7"/>
        <v>0</v>
      </c>
    </row>
    <row r="170" s="326" customFormat="1" ht="12" spans="1:27">
      <c r="A170" s="29">
        <v>168</v>
      </c>
      <c r="B170" s="5" t="s">
        <v>34</v>
      </c>
      <c r="C170" s="5" t="s">
        <v>228</v>
      </c>
      <c r="D170" s="4" t="s">
        <v>2801</v>
      </c>
      <c r="E170" s="29" t="s">
        <v>108</v>
      </c>
      <c r="F170" s="335" t="s">
        <v>3887</v>
      </c>
      <c r="G170" s="8">
        <v>45261</v>
      </c>
      <c r="H170" s="10" t="s">
        <v>1741</v>
      </c>
      <c r="I170" s="5" t="s">
        <v>42</v>
      </c>
      <c r="J170" s="5" t="s">
        <v>43</v>
      </c>
      <c r="K170" s="29" t="s">
        <v>44</v>
      </c>
      <c r="L170" s="29" t="s">
        <v>46</v>
      </c>
      <c r="M170" s="5">
        <v>3</v>
      </c>
      <c r="N170" s="321" t="s">
        <v>3237</v>
      </c>
      <c r="O170" s="321" t="s">
        <v>3238</v>
      </c>
      <c r="P170" s="15">
        <v>3</v>
      </c>
      <c r="Q170" s="15">
        <v>3</v>
      </c>
      <c r="R170" s="22">
        <v>1</v>
      </c>
      <c r="S170" s="22">
        <v>1</v>
      </c>
      <c r="T170" s="181"/>
      <c r="U170" s="321" t="s">
        <v>3239</v>
      </c>
      <c r="V170" s="321" t="s">
        <v>50</v>
      </c>
      <c r="W170" s="19"/>
      <c r="AA170" s="308" t="b">
        <f t="shared" si="7"/>
        <v>0</v>
      </c>
    </row>
    <row r="171" s="326" customFormat="1" ht="12" spans="1:27">
      <c r="A171" s="29">
        <v>169</v>
      </c>
      <c r="B171" s="5" t="s">
        <v>34</v>
      </c>
      <c r="C171" s="5" t="s">
        <v>228</v>
      </c>
      <c r="D171" s="4" t="s">
        <v>3240</v>
      </c>
      <c r="E171" s="29" t="s">
        <v>258</v>
      </c>
      <c r="F171" s="335" t="s">
        <v>3887</v>
      </c>
      <c r="G171" s="8">
        <v>44927</v>
      </c>
      <c r="H171" s="10" t="s">
        <v>2959</v>
      </c>
      <c r="I171" s="5" t="s">
        <v>42</v>
      </c>
      <c r="J171" s="5" t="s">
        <v>43</v>
      </c>
      <c r="K171" s="29" t="s">
        <v>44</v>
      </c>
      <c r="L171" s="29" t="s">
        <v>46</v>
      </c>
      <c r="M171" s="5">
        <v>3</v>
      </c>
      <c r="N171" s="321" t="s">
        <v>3907</v>
      </c>
      <c r="O171" s="321" t="s">
        <v>3907</v>
      </c>
      <c r="P171" s="15">
        <v>3</v>
      </c>
      <c r="Q171" s="15">
        <v>3</v>
      </c>
      <c r="R171" s="22">
        <v>1</v>
      </c>
      <c r="S171" s="22">
        <v>1</v>
      </c>
      <c r="T171" s="325"/>
      <c r="U171" s="321" t="s">
        <v>3909</v>
      </c>
      <c r="V171" s="321" t="s">
        <v>50</v>
      </c>
      <c r="W171" s="4" t="str">
        <f t="shared" si="11"/>
        <v>无</v>
      </c>
      <c r="X171" s="181" t="s">
        <v>2966</v>
      </c>
      <c r="Y171" s="321" t="s">
        <v>3909</v>
      </c>
      <c r="AA171" s="308" t="b">
        <f t="shared" si="7"/>
        <v>0</v>
      </c>
    </row>
    <row r="172" s="326" customFormat="1" ht="12" spans="1:27">
      <c r="A172" s="29">
        <v>170</v>
      </c>
      <c r="B172" s="5" t="s">
        <v>34</v>
      </c>
      <c r="C172" s="5" t="s">
        <v>228</v>
      </c>
      <c r="D172" s="4" t="s">
        <v>3240</v>
      </c>
      <c r="E172" s="29" t="s">
        <v>258</v>
      </c>
      <c r="F172" s="335" t="s">
        <v>3887</v>
      </c>
      <c r="G172" s="8">
        <v>44986</v>
      </c>
      <c r="H172" s="334" t="s">
        <v>41</v>
      </c>
      <c r="I172" s="5" t="s">
        <v>42</v>
      </c>
      <c r="J172" s="5" t="s">
        <v>43</v>
      </c>
      <c r="K172" s="29" t="s">
        <v>44</v>
      </c>
      <c r="L172" s="29" t="s">
        <v>46</v>
      </c>
      <c r="M172" s="5">
        <v>3</v>
      </c>
      <c r="N172" s="321" t="s">
        <v>3159</v>
      </c>
      <c r="O172" s="321" t="s">
        <v>3160</v>
      </c>
      <c r="P172" s="15">
        <v>3</v>
      </c>
      <c r="Q172" s="15">
        <v>3</v>
      </c>
      <c r="R172" s="22">
        <v>1</v>
      </c>
      <c r="S172" s="22">
        <v>1</v>
      </c>
      <c r="T172" s="325"/>
      <c r="U172" s="321" t="s">
        <v>3161</v>
      </c>
      <c r="V172" s="321" t="s">
        <v>50</v>
      </c>
      <c r="W172" s="19" t="str">
        <f t="shared" si="11"/>
        <v>无</v>
      </c>
      <c r="AA172" s="308" t="b">
        <f t="shared" si="7"/>
        <v>0</v>
      </c>
    </row>
    <row r="173" s="326" customFormat="1" ht="12" spans="1:27">
      <c r="A173" s="29">
        <v>171</v>
      </c>
      <c r="B173" s="5" t="s">
        <v>34</v>
      </c>
      <c r="C173" s="5" t="s">
        <v>228</v>
      </c>
      <c r="D173" s="4" t="s">
        <v>3240</v>
      </c>
      <c r="E173" s="29" t="s">
        <v>258</v>
      </c>
      <c r="F173" s="335" t="s">
        <v>3887</v>
      </c>
      <c r="G173" s="8">
        <v>45047</v>
      </c>
      <c r="H173" s="334" t="s">
        <v>304</v>
      </c>
      <c r="I173" s="5" t="s">
        <v>42</v>
      </c>
      <c r="J173" s="5" t="s">
        <v>43</v>
      </c>
      <c r="K173" s="29" t="s">
        <v>44</v>
      </c>
      <c r="L173" s="29" t="s">
        <v>46</v>
      </c>
      <c r="M173" s="5">
        <v>3</v>
      </c>
      <c r="N173" s="321" t="s">
        <v>3114</v>
      </c>
      <c r="O173" s="321" t="s">
        <v>3162</v>
      </c>
      <c r="P173" s="15">
        <v>3</v>
      </c>
      <c r="Q173" s="15">
        <v>3</v>
      </c>
      <c r="R173" s="22">
        <v>1</v>
      </c>
      <c r="S173" s="22">
        <v>1</v>
      </c>
      <c r="T173" s="181"/>
      <c r="U173" s="321" t="s">
        <v>3163</v>
      </c>
      <c r="V173" s="321" t="s">
        <v>50</v>
      </c>
      <c r="W173" s="19"/>
      <c r="X173" s="181"/>
      <c r="Y173" s="302" t="s">
        <v>3888</v>
      </c>
      <c r="AA173" s="308" t="b">
        <f t="shared" si="7"/>
        <v>0</v>
      </c>
    </row>
    <row r="174" s="326" customFormat="1" ht="12" spans="1:27">
      <c r="A174" s="29">
        <v>172</v>
      </c>
      <c r="B174" s="5" t="s">
        <v>34</v>
      </c>
      <c r="C174" s="5" t="s">
        <v>228</v>
      </c>
      <c r="D174" s="4" t="s">
        <v>3240</v>
      </c>
      <c r="E174" s="29" t="s">
        <v>258</v>
      </c>
      <c r="F174" s="335" t="s">
        <v>3887</v>
      </c>
      <c r="G174" s="8">
        <v>45108</v>
      </c>
      <c r="H174" s="334" t="s">
        <v>165</v>
      </c>
      <c r="I174" s="5" t="s">
        <v>42</v>
      </c>
      <c r="J174" s="5" t="s">
        <v>43</v>
      </c>
      <c r="K174" s="29" t="s">
        <v>44</v>
      </c>
      <c r="L174" s="29" t="s">
        <v>46</v>
      </c>
      <c r="M174" s="5">
        <v>3</v>
      </c>
      <c r="N174" s="321" t="s">
        <v>3170</v>
      </c>
      <c r="O174" s="321" t="s">
        <v>3171</v>
      </c>
      <c r="P174" s="15">
        <v>3</v>
      </c>
      <c r="Q174" s="15">
        <v>3</v>
      </c>
      <c r="R174" s="22">
        <v>1</v>
      </c>
      <c r="S174" s="22">
        <v>1</v>
      </c>
      <c r="T174" s="181"/>
      <c r="U174" s="321" t="s">
        <v>3172</v>
      </c>
      <c r="V174" s="321" t="s">
        <v>50</v>
      </c>
      <c r="W174" s="19"/>
      <c r="X174" s="181"/>
      <c r="AA174" s="308" t="b">
        <f t="shared" si="7"/>
        <v>0</v>
      </c>
    </row>
    <row r="175" s="326" customFormat="1" ht="12" spans="1:27">
      <c r="A175" s="29">
        <v>173</v>
      </c>
      <c r="B175" s="5" t="s">
        <v>34</v>
      </c>
      <c r="C175" s="5" t="s">
        <v>228</v>
      </c>
      <c r="D175" s="4" t="s">
        <v>3240</v>
      </c>
      <c r="E175" s="29" t="s">
        <v>258</v>
      </c>
      <c r="F175" s="335" t="s">
        <v>3887</v>
      </c>
      <c r="G175" s="8">
        <v>45170</v>
      </c>
      <c r="H175" s="334" t="s">
        <v>54</v>
      </c>
      <c r="I175" s="5" t="s">
        <v>42</v>
      </c>
      <c r="J175" s="5" t="s">
        <v>43</v>
      </c>
      <c r="K175" s="29" t="s">
        <v>44</v>
      </c>
      <c r="L175" s="29" t="s">
        <v>46</v>
      </c>
      <c r="M175" s="5">
        <v>3</v>
      </c>
      <c r="N175" s="321" t="s">
        <v>3173</v>
      </c>
      <c r="O175" s="321" t="s">
        <v>3174</v>
      </c>
      <c r="P175" s="15">
        <v>3</v>
      </c>
      <c r="Q175" s="15">
        <v>3</v>
      </c>
      <c r="R175" s="22">
        <v>1</v>
      </c>
      <c r="S175" s="22">
        <v>1</v>
      </c>
      <c r="T175" s="181"/>
      <c r="U175" s="321" t="s">
        <v>3184</v>
      </c>
      <c r="V175" s="321" t="s">
        <v>50</v>
      </c>
      <c r="W175" s="19"/>
      <c r="X175" s="181"/>
      <c r="AA175" s="308" t="b">
        <f t="shared" si="7"/>
        <v>0</v>
      </c>
    </row>
    <row r="176" s="326" customFormat="1" ht="12" spans="1:27">
      <c r="A176" s="29">
        <v>174</v>
      </c>
      <c r="B176" s="5" t="s">
        <v>34</v>
      </c>
      <c r="C176" s="5" t="s">
        <v>228</v>
      </c>
      <c r="D176" s="4" t="s">
        <v>3240</v>
      </c>
      <c r="E176" s="29" t="s">
        <v>258</v>
      </c>
      <c r="F176" s="335" t="s">
        <v>3887</v>
      </c>
      <c r="G176" s="8">
        <v>45231</v>
      </c>
      <c r="H176" s="334" t="s">
        <v>632</v>
      </c>
      <c r="I176" s="5" t="s">
        <v>42</v>
      </c>
      <c r="J176" s="5" t="s">
        <v>43</v>
      </c>
      <c r="K176" s="29" t="s">
        <v>44</v>
      </c>
      <c r="L176" s="29" t="s">
        <v>46</v>
      </c>
      <c r="M176" s="5">
        <v>3</v>
      </c>
      <c r="N176" s="321" t="s">
        <v>3241</v>
      </c>
      <c r="O176" s="321" t="s">
        <v>3242</v>
      </c>
      <c r="P176" s="15">
        <v>3</v>
      </c>
      <c r="Q176" s="15">
        <v>3</v>
      </c>
      <c r="R176" s="22">
        <v>1</v>
      </c>
      <c r="S176" s="22">
        <v>1</v>
      </c>
      <c r="T176" s="181"/>
      <c r="U176" s="321" t="s">
        <v>3938</v>
      </c>
      <c r="V176" s="321" t="s">
        <v>50</v>
      </c>
      <c r="W176" s="19"/>
      <c r="X176" s="181"/>
      <c r="AA176" s="308" t="b">
        <f t="shared" si="7"/>
        <v>0</v>
      </c>
    </row>
    <row r="177" s="326" customFormat="1" ht="24" spans="1:27">
      <c r="A177" s="29">
        <v>175</v>
      </c>
      <c r="B177" s="5" t="s">
        <v>34</v>
      </c>
      <c r="C177" s="5" t="s">
        <v>228</v>
      </c>
      <c r="D177" s="4" t="s">
        <v>3243</v>
      </c>
      <c r="E177" s="6" t="s">
        <v>2858</v>
      </c>
      <c r="F177" s="335" t="s">
        <v>3887</v>
      </c>
      <c r="G177" s="8">
        <v>45047</v>
      </c>
      <c r="H177" s="334" t="s">
        <v>304</v>
      </c>
      <c r="I177" s="5" t="s">
        <v>42</v>
      </c>
      <c r="J177" s="5" t="s">
        <v>43</v>
      </c>
      <c r="K177" s="29" t="s">
        <v>44</v>
      </c>
      <c r="L177" s="29" t="s">
        <v>46</v>
      </c>
      <c r="M177" s="5">
        <v>3</v>
      </c>
      <c r="N177" s="321" t="s">
        <v>3179</v>
      </c>
      <c r="O177" s="321" t="s">
        <v>350</v>
      </c>
      <c r="P177" s="15">
        <v>3</v>
      </c>
      <c r="Q177" s="15">
        <v>3</v>
      </c>
      <c r="R177" s="22">
        <v>1</v>
      </c>
      <c r="S177" s="22">
        <v>1</v>
      </c>
      <c r="T177" s="302"/>
      <c r="U177" s="321" t="s">
        <v>3180</v>
      </c>
      <c r="V177" s="321" t="s">
        <v>50</v>
      </c>
      <c r="W177" s="19" t="str">
        <f>IF(U177="无","未匹配到系统工单信息",IF(V177="已完成","无",V177))</f>
        <v>无</v>
      </c>
      <c r="X177" s="181"/>
      <c r="AA177" s="308" t="b">
        <f t="shared" si="7"/>
        <v>0</v>
      </c>
    </row>
    <row r="178" s="326" customFormat="1" ht="24" spans="1:27">
      <c r="A178" s="29">
        <v>176</v>
      </c>
      <c r="B178" s="5" t="s">
        <v>34</v>
      </c>
      <c r="C178" s="5" t="s">
        <v>228</v>
      </c>
      <c r="D178" s="4" t="s">
        <v>3243</v>
      </c>
      <c r="E178" s="6" t="s">
        <v>2858</v>
      </c>
      <c r="F178" s="335" t="s">
        <v>3887</v>
      </c>
      <c r="G178" s="8">
        <v>45108</v>
      </c>
      <c r="H178" s="334" t="s">
        <v>165</v>
      </c>
      <c r="I178" s="5" t="s">
        <v>42</v>
      </c>
      <c r="J178" s="5" t="s">
        <v>43</v>
      </c>
      <c r="K178" s="29" t="s">
        <v>44</v>
      </c>
      <c r="L178" s="29" t="s">
        <v>46</v>
      </c>
      <c r="M178" s="5">
        <v>3</v>
      </c>
      <c r="N178" s="321" t="s">
        <v>3170</v>
      </c>
      <c r="O178" s="321" t="s">
        <v>3171</v>
      </c>
      <c r="P178" s="15">
        <v>3</v>
      </c>
      <c r="Q178" s="15">
        <v>3</v>
      </c>
      <c r="R178" s="22">
        <v>1</v>
      </c>
      <c r="S178" s="22">
        <v>1</v>
      </c>
      <c r="T178" s="181"/>
      <c r="U178" s="321" t="s">
        <v>3172</v>
      </c>
      <c r="V178" s="321" t="s">
        <v>50</v>
      </c>
      <c r="W178" s="19"/>
      <c r="X178" s="181"/>
      <c r="AA178" s="308" t="b">
        <f t="shared" si="7"/>
        <v>0</v>
      </c>
    </row>
    <row r="179" s="326" customFormat="1" ht="24" spans="1:27">
      <c r="A179" s="29">
        <v>177</v>
      </c>
      <c r="B179" s="5" t="s">
        <v>34</v>
      </c>
      <c r="C179" s="5" t="s">
        <v>228</v>
      </c>
      <c r="D179" s="4" t="s">
        <v>3243</v>
      </c>
      <c r="E179" s="6" t="s">
        <v>2858</v>
      </c>
      <c r="F179" s="335" t="s">
        <v>3887</v>
      </c>
      <c r="G179" s="8">
        <v>45170</v>
      </c>
      <c r="H179" s="334" t="s">
        <v>54</v>
      </c>
      <c r="I179" s="5" t="s">
        <v>42</v>
      </c>
      <c r="J179" s="5" t="s">
        <v>43</v>
      </c>
      <c r="K179" s="29" t="s">
        <v>44</v>
      </c>
      <c r="L179" s="29" t="s">
        <v>46</v>
      </c>
      <c r="M179" s="5">
        <v>3</v>
      </c>
      <c r="N179" s="321" t="s">
        <v>3173</v>
      </c>
      <c r="O179" s="321" t="s">
        <v>3174</v>
      </c>
      <c r="P179" s="15">
        <v>3</v>
      </c>
      <c r="Q179" s="15">
        <v>3</v>
      </c>
      <c r="R179" s="22">
        <v>1</v>
      </c>
      <c r="S179" s="22">
        <v>1</v>
      </c>
      <c r="T179" s="181"/>
      <c r="U179" s="321" t="s">
        <v>3184</v>
      </c>
      <c r="V179" s="321" t="s">
        <v>50</v>
      </c>
      <c r="W179" s="19"/>
      <c r="AA179" s="308" t="b">
        <f t="shared" si="7"/>
        <v>0</v>
      </c>
    </row>
    <row r="180" s="326" customFormat="1" ht="12" spans="1:27">
      <c r="A180" s="29">
        <v>178</v>
      </c>
      <c r="B180" s="5" t="s">
        <v>34</v>
      </c>
      <c r="C180" s="5" t="s">
        <v>228</v>
      </c>
      <c r="D180" s="4" t="s">
        <v>3244</v>
      </c>
      <c r="E180" s="29" t="s">
        <v>108</v>
      </c>
      <c r="F180" s="335" t="s">
        <v>3887</v>
      </c>
      <c r="G180" s="8">
        <v>44985</v>
      </c>
      <c r="H180" s="333" t="s">
        <v>2299</v>
      </c>
      <c r="I180" s="5" t="s">
        <v>42</v>
      </c>
      <c r="J180" s="5" t="s">
        <v>43</v>
      </c>
      <c r="K180" s="29" t="s">
        <v>44</v>
      </c>
      <c r="L180" s="29" t="s">
        <v>46</v>
      </c>
      <c r="M180" s="5">
        <v>3</v>
      </c>
      <c r="N180" s="321" t="s">
        <v>3179</v>
      </c>
      <c r="O180" s="321" t="s">
        <v>350</v>
      </c>
      <c r="P180" s="15">
        <v>3</v>
      </c>
      <c r="Q180" s="15">
        <v>3</v>
      </c>
      <c r="R180" s="22">
        <v>1</v>
      </c>
      <c r="S180" s="22">
        <v>1</v>
      </c>
      <c r="T180" s="181"/>
      <c r="U180" s="321" t="s">
        <v>3180</v>
      </c>
      <c r="V180" s="321" t="s">
        <v>50</v>
      </c>
      <c r="W180" s="4" t="str">
        <f>IF(U180="无","未匹配到系统工单信息",IF(V180="已完成","无",V180))</f>
        <v>无</v>
      </c>
      <c r="AA180" s="308" t="b">
        <f t="shared" si="7"/>
        <v>0</v>
      </c>
    </row>
    <row r="181" s="326" customFormat="1" ht="12" spans="1:27">
      <c r="A181" s="29">
        <v>179</v>
      </c>
      <c r="B181" s="5" t="s">
        <v>34</v>
      </c>
      <c r="C181" s="5" t="s">
        <v>228</v>
      </c>
      <c r="D181" s="4" t="s">
        <v>3244</v>
      </c>
      <c r="E181" s="29" t="s">
        <v>108</v>
      </c>
      <c r="F181" s="335" t="s">
        <v>3887</v>
      </c>
      <c r="G181" s="8">
        <v>45169</v>
      </c>
      <c r="H181" s="334" t="s">
        <v>97</v>
      </c>
      <c r="I181" s="5" t="s">
        <v>42</v>
      </c>
      <c r="J181" s="5" t="s">
        <v>43</v>
      </c>
      <c r="K181" s="29" t="s">
        <v>44</v>
      </c>
      <c r="L181" s="29" t="s">
        <v>46</v>
      </c>
      <c r="M181" s="5">
        <v>3</v>
      </c>
      <c r="N181" s="321" t="s">
        <v>3170</v>
      </c>
      <c r="O181" s="321" t="s">
        <v>3171</v>
      </c>
      <c r="P181" s="15">
        <v>3</v>
      </c>
      <c r="Q181" s="15">
        <v>3</v>
      </c>
      <c r="R181" s="22">
        <v>1</v>
      </c>
      <c r="S181" s="22">
        <v>1</v>
      </c>
      <c r="T181" s="181"/>
      <c r="U181" s="321" t="s">
        <v>3172</v>
      </c>
      <c r="V181" s="321" t="s">
        <v>50</v>
      </c>
      <c r="W181" s="19"/>
      <c r="AA181" s="308" t="b">
        <f t="shared" si="7"/>
        <v>0</v>
      </c>
    </row>
    <row r="182" s="326" customFormat="1" ht="24" spans="1:27">
      <c r="A182" s="29">
        <v>180</v>
      </c>
      <c r="B182" s="5" t="s">
        <v>34</v>
      </c>
      <c r="C182" s="5" t="s">
        <v>228</v>
      </c>
      <c r="D182" s="4" t="s">
        <v>292</v>
      </c>
      <c r="E182" s="6" t="s">
        <v>2706</v>
      </c>
      <c r="F182" s="335" t="s">
        <v>3887</v>
      </c>
      <c r="G182" s="8">
        <v>45047</v>
      </c>
      <c r="H182" s="334" t="s">
        <v>304</v>
      </c>
      <c r="I182" s="5" t="s">
        <v>42</v>
      </c>
      <c r="J182" s="5" t="s">
        <v>43</v>
      </c>
      <c r="K182" s="29" t="s">
        <v>44</v>
      </c>
      <c r="L182" s="29" t="s">
        <v>46</v>
      </c>
      <c r="M182" s="5">
        <v>3</v>
      </c>
      <c r="N182" s="321" t="s">
        <v>3939</v>
      </c>
      <c r="O182" s="321" t="s">
        <v>3940</v>
      </c>
      <c r="P182" s="15">
        <v>3</v>
      </c>
      <c r="Q182" s="15">
        <v>3</v>
      </c>
      <c r="R182" s="22">
        <v>1</v>
      </c>
      <c r="S182" s="22">
        <v>1</v>
      </c>
      <c r="T182" s="302"/>
      <c r="U182" s="321" t="s">
        <v>3062</v>
      </c>
      <c r="V182" s="321" t="s">
        <v>50</v>
      </c>
      <c r="W182" s="19" t="str">
        <f>IF(U182="无","未匹配到系统工单信息",IF(V182="已完成","无",V182))</f>
        <v>无</v>
      </c>
      <c r="AA182" s="308" t="b">
        <f t="shared" si="7"/>
        <v>0</v>
      </c>
    </row>
    <row r="183" s="326" customFormat="1" ht="24" spans="1:27">
      <c r="A183" s="29">
        <v>181</v>
      </c>
      <c r="B183" s="5" t="s">
        <v>34</v>
      </c>
      <c r="C183" s="5" t="s">
        <v>228</v>
      </c>
      <c r="D183" s="4" t="s">
        <v>292</v>
      </c>
      <c r="E183" s="6" t="s">
        <v>2706</v>
      </c>
      <c r="F183" s="335" t="s">
        <v>3887</v>
      </c>
      <c r="G183" s="8">
        <v>45108</v>
      </c>
      <c r="H183" s="334" t="s">
        <v>165</v>
      </c>
      <c r="I183" s="5" t="s">
        <v>42</v>
      </c>
      <c r="J183" s="5" t="s">
        <v>43</v>
      </c>
      <c r="K183" s="29" t="s">
        <v>44</v>
      </c>
      <c r="L183" s="29" t="s">
        <v>46</v>
      </c>
      <c r="M183" s="5">
        <v>3</v>
      </c>
      <c r="N183" s="321" t="s">
        <v>1876</v>
      </c>
      <c r="O183" s="321" t="s">
        <v>3123</v>
      </c>
      <c r="P183" s="15">
        <v>3</v>
      </c>
      <c r="Q183" s="15">
        <v>3</v>
      </c>
      <c r="R183" s="22">
        <v>1</v>
      </c>
      <c r="S183" s="22">
        <v>1</v>
      </c>
      <c r="T183" s="181"/>
      <c r="U183" s="321" t="s">
        <v>3124</v>
      </c>
      <c r="V183" s="321" t="s">
        <v>50</v>
      </c>
      <c r="W183" s="19"/>
      <c r="AA183" s="308" t="b">
        <f t="shared" si="7"/>
        <v>0</v>
      </c>
    </row>
    <row r="184" s="326" customFormat="1" ht="24" spans="1:27">
      <c r="A184" s="29">
        <v>182</v>
      </c>
      <c r="B184" s="5" t="s">
        <v>34</v>
      </c>
      <c r="C184" s="5" t="s">
        <v>228</v>
      </c>
      <c r="D184" s="4" t="s">
        <v>292</v>
      </c>
      <c r="E184" s="6" t="s">
        <v>2706</v>
      </c>
      <c r="F184" s="335" t="s">
        <v>3887</v>
      </c>
      <c r="G184" s="8">
        <v>45170</v>
      </c>
      <c r="H184" s="334" t="s">
        <v>54</v>
      </c>
      <c r="I184" s="5" t="s">
        <v>42</v>
      </c>
      <c r="J184" s="5" t="s">
        <v>43</v>
      </c>
      <c r="K184" s="29" t="s">
        <v>44</v>
      </c>
      <c r="L184" s="29" t="s">
        <v>46</v>
      </c>
      <c r="M184" s="5">
        <v>3</v>
      </c>
      <c r="N184" s="321" t="s">
        <v>3066</v>
      </c>
      <c r="O184" s="321" t="s">
        <v>3067</v>
      </c>
      <c r="P184" s="15">
        <v>3</v>
      </c>
      <c r="Q184" s="15">
        <v>3</v>
      </c>
      <c r="R184" s="22">
        <v>1</v>
      </c>
      <c r="S184" s="22">
        <v>1</v>
      </c>
      <c r="T184" s="181"/>
      <c r="U184" s="321" t="s">
        <v>3068</v>
      </c>
      <c r="V184" s="321" t="s">
        <v>50</v>
      </c>
      <c r="W184" s="19"/>
      <c r="AA184" s="308" t="b">
        <f t="shared" si="7"/>
        <v>0</v>
      </c>
    </row>
    <row r="185" s="326" customFormat="1" ht="24" spans="1:27">
      <c r="A185" s="29">
        <v>183</v>
      </c>
      <c r="B185" s="5" t="s">
        <v>34</v>
      </c>
      <c r="C185" s="5" t="s">
        <v>228</v>
      </c>
      <c r="D185" s="4" t="s">
        <v>3245</v>
      </c>
      <c r="E185" s="6" t="s">
        <v>2706</v>
      </c>
      <c r="F185" s="335" t="s">
        <v>3887</v>
      </c>
      <c r="G185" s="8">
        <v>45047</v>
      </c>
      <c r="H185" s="334" t="s">
        <v>304</v>
      </c>
      <c r="I185" s="5" t="s">
        <v>42</v>
      </c>
      <c r="J185" s="5" t="s">
        <v>43</v>
      </c>
      <c r="K185" s="29" t="s">
        <v>44</v>
      </c>
      <c r="L185" s="29" t="s">
        <v>46</v>
      </c>
      <c r="M185" s="5">
        <v>3</v>
      </c>
      <c r="N185" s="321" t="s">
        <v>3126</v>
      </c>
      <c r="O185" s="321" t="s">
        <v>3127</v>
      </c>
      <c r="P185" s="15">
        <v>3</v>
      </c>
      <c r="Q185" s="15">
        <v>3</v>
      </c>
      <c r="R185" s="22">
        <v>1</v>
      </c>
      <c r="S185" s="22">
        <v>1</v>
      </c>
      <c r="T185" s="302"/>
      <c r="U185" s="321" t="s">
        <v>3128</v>
      </c>
      <c r="V185" s="321" t="s">
        <v>50</v>
      </c>
      <c r="W185" s="19" t="str">
        <f>IF(U185="无","未匹配到系统工单信息",IF(V185="已完成","无",V185))</f>
        <v>无</v>
      </c>
      <c r="Y185" s="302" t="s">
        <v>3888</v>
      </c>
      <c r="AA185" s="308" t="b">
        <f t="shared" si="7"/>
        <v>0</v>
      </c>
    </row>
    <row r="186" s="326" customFormat="1" ht="24" spans="1:27">
      <c r="A186" s="29">
        <v>184</v>
      </c>
      <c r="B186" s="5" t="s">
        <v>34</v>
      </c>
      <c r="C186" s="5" t="s">
        <v>228</v>
      </c>
      <c r="D186" s="4" t="s">
        <v>3245</v>
      </c>
      <c r="E186" s="6" t="s">
        <v>2706</v>
      </c>
      <c r="F186" s="335" t="s">
        <v>3887</v>
      </c>
      <c r="G186" s="8">
        <v>45108</v>
      </c>
      <c r="H186" s="334" t="s">
        <v>165</v>
      </c>
      <c r="I186" s="5" t="s">
        <v>42</v>
      </c>
      <c r="J186" s="5" t="s">
        <v>43</v>
      </c>
      <c r="K186" s="29" t="s">
        <v>44</v>
      </c>
      <c r="L186" s="29" t="s">
        <v>46</v>
      </c>
      <c r="M186" s="5">
        <v>3</v>
      </c>
      <c r="N186" s="321" t="s">
        <v>3129</v>
      </c>
      <c r="O186" s="321" t="s">
        <v>3130</v>
      </c>
      <c r="P186" s="15">
        <v>3</v>
      </c>
      <c r="Q186" s="15">
        <v>3</v>
      </c>
      <c r="R186" s="22">
        <v>1</v>
      </c>
      <c r="S186" s="22">
        <v>1</v>
      </c>
      <c r="T186" s="181"/>
      <c r="U186" s="321" t="s">
        <v>3131</v>
      </c>
      <c r="V186" s="321" t="s">
        <v>50</v>
      </c>
      <c r="W186" s="19"/>
      <c r="AA186" s="308" t="b">
        <f t="shared" si="7"/>
        <v>0</v>
      </c>
    </row>
    <row r="187" s="326" customFormat="1" ht="24" spans="1:27">
      <c r="A187" s="29">
        <v>185</v>
      </c>
      <c r="B187" s="5" t="s">
        <v>34</v>
      </c>
      <c r="C187" s="5" t="s">
        <v>228</v>
      </c>
      <c r="D187" s="4" t="s">
        <v>3245</v>
      </c>
      <c r="E187" s="6" t="s">
        <v>2706</v>
      </c>
      <c r="F187" s="335" t="s">
        <v>3887</v>
      </c>
      <c r="G187" s="8">
        <v>45170</v>
      </c>
      <c r="H187" s="334" t="s">
        <v>54</v>
      </c>
      <c r="I187" s="5" t="s">
        <v>42</v>
      </c>
      <c r="J187" s="5" t="s">
        <v>43</v>
      </c>
      <c r="K187" s="29" t="s">
        <v>44</v>
      </c>
      <c r="L187" s="29" t="s">
        <v>46</v>
      </c>
      <c r="M187" s="5">
        <v>3</v>
      </c>
      <c r="N187" s="341">
        <v>45207.375</v>
      </c>
      <c r="O187" s="341">
        <v>45207.4770833333</v>
      </c>
      <c r="P187" s="15">
        <v>3</v>
      </c>
      <c r="Q187" s="15">
        <v>3</v>
      </c>
      <c r="R187" s="22">
        <v>1</v>
      </c>
      <c r="S187" s="22">
        <v>1</v>
      </c>
      <c r="T187" s="302"/>
      <c r="U187" s="340" t="s">
        <v>3132</v>
      </c>
      <c r="V187" s="340" t="s">
        <v>50</v>
      </c>
      <c r="W187" s="19"/>
      <c r="AA187" s="308" t="b">
        <f t="shared" si="7"/>
        <v>0</v>
      </c>
    </row>
    <row r="188" s="326" customFormat="1" ht="12" spans="1:27">
      <c r="A188" s="29">
        <v>186</v>
      </c>
      <c r="B188" s="5" t="s">
        <v>34</v>
      </c>
      <c r="C188" s="5" t="s">
        <v>228</v>
      </c>
      <c r="D188" s="4" t="s">
        <v>2193</v>
      </c>
      <c r="E188" s="29" t="s">
        <v>108</v>
      </c>
      <c r="F188" s="335" t="s">
        <v>3887</v>
      </c>
      <c r="G188" s="8">
        <v>44985</v>
      </c>
      <c r="H188" s="333" t="s">
        <v>2299</v>
      </c>
      <c r="I188" s="5" t="s">
        <v>42</v>
      </c>
      <c r="J188" s="5" t="s">
        <v>43</v>
      </c>
      <c r="K188" s="29" t="s">
        <v>44</v>
      </c>
      <c r="L188" s="29" t="s">
        <v>46</v>
      </c>
      <c r="M188" s="5">
        <v>3</v>
      </c>
      <c r="N188" s="321" t="s">
        <v>3179</v>
      </c>
      <c r="O188" s="321" t="s">
        <v>350</v>
      </c>
      <c r="P188" s="15">
        <v>3</v>
      </c>
      <c r="Q188" s="15">
        <v>3</v>
      </c>
      <c r="R188" s="22">
        <v>1</v>
      </c>
      <c r="S188" s="22">
        <v>1</v>
      </c>
      <c r="T188" s="181"/>
      <c r="U188" s="321" t="s">
        <v>3180</v>
      </c>
      <c r="V188" s="321" t="s">
        <v>50</v>
      </c>
      <c r="W188" s="4" t="str">
        <f>IF(U188="无","未匹配到系统工单信息",IF(V188="已完成","无",V188))</f>
        <v>无</v>
      </c>
      <c r="AA188" s="308" t="b">
        <f t="shared" si="7"/>
        <v>0</v>
      </c>
    </row>
    <row r="189" s="326" customFormat="1" ht="12" spans="1:27">
      <c r="A189" s="29">
        <v>187</v>
      </c>
      <c r="B189" s="5" t="s">
        <v>34</v>
      </c>
      <c r="C189" s="5" t="s">
        <v>228</v>
      </c>
      <c r="D189" s="4" t="s">
        <v>2193</v>
      </c>
      <c r="E189" s="29" t="s">
        <v>108</v>
      </c>
      <c r="F189" s="335" t="s">
        <v>3887</v>
      </c>
      <c r="G189" s="8">
        <v>45169</v>
      </c>
      <c r="H189" s="334" t="s">
        <v>97</v>
      </c>
      <c r="I189" s="5" t="s">
        <v>42</v>
      </c>
      <c r="J189" s="5" t="s">
        <v>43</v>
      </c>
      <c r="K189" s="29" t="s">
        <v>44</v>
      </c>
      <c r="L189" s="29" t="s">
        <v>46</v>
      </c>
      <c r="M189" s="5">
        <v>3</v>
      </c>
      <c r="N189" s="321" t="s">
        <v>1876</v>
      </c>
      <c r="O189" s="321" t="s">
        <v>3123</v>
      </c>
      <c r="P189" s="15">
        <v>3</v>
      </c>
      <c r="Q189" s="15">
        <v>3</v>
      </c>
      <c r="R189" s="22">
        <v>1</v>
      </c>
      <c r="S189" s="22">
        <v>1</v>
      </c>
      <c r="T189" s="181"/>
      <c r="U189" s="321" t="s">
        <v>3124</v>
      </c>
      <c r="V189" s="321" t="s">
        <v>50</v>
      </c>
      <c r="W189" s="19"/>
      <c r="AA189" s="308" t="b">
        <f t="shared" si="7"/>
        <v>0</v>
      </c>
    </row>
    <row r="190" s="326" customFormat="1" ht="12" spans="1:27">
      <c r="A190" s="29">
        <v>188</v>
      </c>
      <c r="B190" s="5" t="s">
        <v>34</v>
      </c>
      <c r="C190" s="5" t="s">
        <v>228</v>
      </c>
      <c r="D190" s="4" t="s">
        <v>2693</v>
      </c>
      <c r="E190" s="29" t="s">
        <v>108</v>
      </c>
      <c r="F190" s="335" t="s">
        <v>3887</v>
      </c>
      <c r="G190" s="8">
        <v>44985</v>
      </c>
      <c r="H190" s="333" t="s">
        <v>2299</v>
      </c>
      <c r="I190" s="5" t="s">
        <v>42</v>
      </c>
      <c r="J190" s="5" t="s">
        <v>43</v>
      </c>
      <c r="K190" s="29" t="s">
        <v>44</v>
      </c>
      <c r="L190" s="29" t="s">
        <v>46</v>
      </c>
      <c r="M190" s="5">
        <v>3</v>
      </c>
      <c r="N190" s="321" t="s">
        <v>3047</v>
      </c>
      <c r="O190" s="321" t="s">
        <v>3047</v>
      </c>
      <c r="P190" s="15">
        <v>3</v>
      </c>
      <c r="Q190" s="15">
        <v>3</v>
      </c>
      <c r="R190" s="22">
        <v>1</v>
      </c>
      <c r="S190" s="22">
        <v>1</v>
      </c>
      <c r="T190" s="181"/>
      <c r="U190" s="321" t="s">
        <v>3250</v>
      </c>
      <c r="V190" s="321" t="s">
        <v>50</v>
      </c>
      <c r="W190" s="4" t="str">
        <f>IF(U190="无","未匹配到系统工单信息",IF(V190="已完成","无",V190))</f>
        <v>无</v>
      </c>
      <c r="X190" s="181" t="s">
        <v>2966</v>
      </c>
      <c r="Y190" s="321" t="s">
        <v>3250</v>
      </c>
      <c r="AA190" s="308" t="b">
        <f t="shared" si="7"/>
        <v>0</v>
      </c>
    </row>
    <row r="191" s="326" customFormat="1" ht="12" spans="1:27">
      <c r="A191" s="29">
        <v>189</v>
      </c>
      <c r="B191" s="5" t="s">
        <v>34</v>
      </c>
      <c r="C191" s="5" t="s">
        <v>228</v>
      </c>
      <c r="D191" s="4" t="s">
        <v>2693</v>
      </c>
      <c r="E191" s="29" t="s">
        <v>108</v>
      </c>
      <c r="F191" s="335" t="s">
        <v>3887</v>
      </c>
      <c r="G191" s="8">
        <v>45169</v>
      </c>
      <c r="H191" s="334" t="s">
        <v>97</v>
      </c>
      <c r="I191" s="5" t="s">
        <v>42</v>
      </c>
      <c r="J191" s="5" t="s">
        <v>43</v>
      </c>
      <c r="K191" s="29" t="s">
        <v>44</v>
      </c>
      <c r="L191" s="29" t="s">
        <v>46</v>
      </c>
      <c r="M191" s="5">
        <v>3</v>
      </c>
      <c r="N191" s="321" t="s">
        <v>1876</v>
      </c>
      <c r="O191" s="321" t="s">
        <v>3123</v>
      </c>
      <c r="P191" s="15">
        <v>3</v>
      </c>
      <c r="Q191" s="15">
        <v>3</v>
      </c>
      <c r="R191" s="22">
        <v>1</v>
      </c>
      <c r="S191" s="22">
        <v>1</v>
      </c>
      <c r="T191" s="181"/>
      <c r="U191" s="321" t="s">
        <v>3124</v>
      </c>
      <c r="V191" s="321" t="s">
        <v>50</v>
      </c>
      <c r="W191" s="19"/>
      <c r="AA191" s="308" t="b">
        <f t="shared" si="7"/>
        <v>0</v>
      </c>
    </row>
    <row r="192" s="326" customFormat="1" ht="24" spans="1:27">
      <c r="A192" s="29">
        <v>190</v>
      </c>
      <c r="B192" s="5" t="s">
        <v>34</v>
      </c>
      <c r="C192" s="5" t="s">
        <v>228</v>
      </c>
      <c r="D192" s="4" t="s">
        <v>2191</v>
      </c>
      <c r="E192" s="6" t="s">
        <v>2858</v>
      </c>
      <c r="F192" s="335" t="s">
        <v>3887</v>
      </c>
      <c r="G192" s="8">
        <v>45047</v>
      </c>
      <c r="H192" s="334" t="s">
        <v>304</v>
      </c>
      <c r="I192" s="5" t="s">
        <v>42</v>
      </c>
      <c r="J192" s="5" t="s">
        <v>43</v>
      </c>
      <c r="K192" s="29" t="s">
        <v>44</v>
      </c>
      <c r="L192" s="29" t="s">
        <v>46</v>
      </c>
      <c r="M192" s="5">
        <v>3</v>
      </c>
      <c r="N192" s="321" t="s">
        <v>3179</v>
      </c>
      <c r="O192" s="321" t="s">
        <v>350</v>
      </c>
      <c r="P192" s="15">
        <v>3</v>
      </c>
      <c r="Q192" s="15">
        <v>3</v>
      </c>
      <c r="R192" s="22">
        <v>1</v>
      </c>
      <c r="S192" s="22">
        <v>1</v>
      </c>
      <c r="T192" s="302"/>
      <c r="U192" s="321" t="s">
        <v>3180</v>
      </c>
      <c r="V192" s="321" t="s">
        <v>50</v>
      </c>
      <c r="W192" s="19" t="str">
        <f t="shared" ref="W192:W196" si="12">IF(U192="无","未匹配到系统工单信息",IF(V192="已完成","无",V192))</f>
        <v>无</v>
      </c>
      <c r="X192" s="181"/>
      <c r="AA192" s="308" t="b">
        <f t="shared" si="7"/>
        <v>0</v>
      </c>
    </row>
    <row r="193" s="326" customFormat="1" ht="24" spans="1:27">
      <c r="A193" s="29">
        <v>191</v>
      </c>
      <c r="B193" s="5" t="s">
        <v>34</v>
      </c>
      <c r="C193" s="5" t="s">
        <v>228</v>
      </c>
      <c r="D193" s="4" t="s">
        <v>2191</v>
      </c>
      <c r="E193" s="6" t="s">
        <v>2858</v>
      </c>
      <c r="F193" s="335" t="s">
        <v>3887</v>
      </c>
      <c r="G193" s="8">
        <v>45108</v>
      </c>
      <c r="H193" s="334" t="s">
        <v>165</v>
      </c>
      <c r="I193" s="5" t="s">
        <v>42</v>
      </c>
      <c r="J193" s="5" t="s">
        <v>43</v>
      </c>
      <c r="K193" s="29" t="s">
        <v>44</v>
      </c>
      <c r="L193" s="29" t="s">
        <v>46</v>
      </c>
      <c r="M193" s="5">
        <v>3</v>
      </c>
      <c r="N193" s="321" t="s">
        <v>1876</v>
      </c>
      <c r="O193" s="321" t="s">
        <v>3123</v>
      </c>
      <c r="P193" s="15">
        <v>3</v>
      </c>
      <c r="Q193" s="15">
        <v>3</v>
      </c>
      <c r="R193" s="22">
        <v>1</v>
      </c>
      <c r="S193" s="22">
        <v>1</v>
      </c>
      <c r="T193" s="181"/>
      <c r="U193" s="321" t="s">
        <v>3124</v>
      </c>
      <c r="V193" s="321" t="s">
        <v>50</v>
      </c>
      <c r="W193" s="19"/>
      <c r="AA193" s="308" t="b">
        <f t="shared" si="7"/>
        <v>0</v>
      </c>
    </row>
    <row r="194" s="326" customFormat="1" ht="24" spans="1:27">
      <c r="A194" s="29">
        <v>192</v>
      </c>
      <c r="B194" s="5" t="s">
        <v>34</v>
      </c>
      <c r="C194" s="5" t="s">
        <v>228</v>
      </c>
      <c r="D194" s="4" t="s">
        <v>2191</v>
      </c>
      <c r="E194" s="6" t="s">
        <v>2858</v>
      </c>
      <c r="F194" s="335" t="s">
        <v>3887</v>
      </c>
      <c r="G194" s="8">
        <v>45170</v>
      </c>
      <c r="H194" s="334" t="s">
        <v>54</v>
      </c>
      <c r="I194" s="5" t="s">
        <v>42</v>
      </c>
      <c r="J194" s="5" t="s">
        <v>43</v>
      </c>
      <c r="K194" s="29" t="s">
        <v>44</v>
      </c>
      <c r="L194" s="29" t="s">
        <v>46</v>
      </c>
      <c r="M194" s="5">
        <v>3</v>
      </c>
      <c r="N194" s="321" t="s">
        <v>3173</v>
      </c>
      <c r="O194" s="321" t="s">
        <v>3174</v>
      </c>
      <c r="P194" s="15">
        <v>3</v>
      </c>
      <c r="Q194" s="15">
        <v>3</v>
      </c>
      <c r="R194" s="22">
        <v>1</v>
      </c>
      <c r="S194" s="22">
        <v>1</v>
      </c>
      <c r="T194" s="181"/>
      <c r="U194" s="321" t="s">
        <v>3184</v>
      </c>
      <c r="V194" s="321" t="s">
        <v>50</v>
      </c>
      <c r="W194" s="19"/>
      <c r="AA194" s="308" t="b">
        <f t="shared" si="7"/>
        <v>0</v>
      </c>
    </row>
    <row r="195" s="326" customFormat="1" ht="12" spans="1:27">
      <c r="A195" s="29">
        <v>193</v>
      </c>
      <c r="B195" s="342" t="s">
        <v>34</v>
      </c>
      <c r="C195" s="342" t="s">
        <v>228</v>
      </c>
      <c r="D195" s="342" t="s">
        <v>2804</v>
      </c>
      <c r="E195" s="29" t="s">
        <v>258</v>
      </c>
      <c r="F195" s="342" t="s">
        <v>3887</v>
      </c>
      <c r="G195" s="8">
        <v>44927</v>
      </c>
      <c r="H195" s="10" t="s">
        <v>2959</v>
      </c>
      <c r="I195" s="342" t="s">
        <v>42</v>
      </c>
      <c r="J195" s="342" t="s">
        <v>43</v>
      </c>
      <c r="K195" s="342" t="s">
        <v>44</v>
      </c>
      <c r="L195" s="342" t="s">
        <v>46</v>
      </c>
      <c r="M195" s="343">
        <v>6</v>
      </c>
      <c r="N195" s="321" t="s">
        <v>3111</v>
      </c>
      <c r="O195" s="321" t="s">
        <v>3112</v>
      </c>
      <c r="P195" s="15">
        <v>6</v>
      </c>
      <c r="Q195" s="15">
        <v>6</v>
      </c>
      <c r="R195" s="22">
        <v>1</v>
      </c>
      <c r="S195" s="22">
        <v>1</v>
      </c>
      <c r="T195" s="321" t="s">
        <v>3941</v>
      </c>
      <c r="U195" s="321" t="s">
        <v>3113</v>
      </c>
      <c r="V195" s="321" t="s">
        <v>50</v>
      </c>
      <c r="W195" s="4" t="str">
        <f t="shared" si="12"/>
        <v>无</v>
      </c>
      <c r="X195" s="181" t="s">
        <v>2966</v>
      </c>
      <c r="Y195" s="321" t="s">
        <v>3942</v>
      </c>
      <c r="AA195" s="308" t="b">
        <f t="shared" ref="AA195:AA258" si="13">IF(H195="2023年01月","2023年01月31日",IF(H195="2023年02月","2023年02月28日",IF(H195="2023年3月","2023年3月31日",IF(H195="2023年4月","2023年4月30日",IF(H195="2023年5月","2023年5月31日",IF(H195="2023年6月","2023年6月30日",IF(H195="2023年7月","2023年7月31日",IF(H195="2023年8月","2023年8月31日",IF(H195="2023年9月","2023年9月30日",IF(H195="2023年10月","2023年10月31日",IF(H195="2023年11月","2023年11月30日",IF(H195="2023年12月","2023年12月31日"))))))))))))</f>
        <v>0</v>
      </c>
    </row>
    <row r="196" s="326" customFormat="1" ht="12" spans="1:27">
      <c r="A196" s="29">
        <v>194</v>
      </c>
      <c r="B196" s="342" t="s">
        <v>34</v>
      </c>
      <c r="C196" s="342" t="s">
        <v>228</v>
      </c>
      <c r="D196" s="342" t="s">
        <v>2804</v>
      </c>
      <c r="E196" s="29" t="s">
        <v>258</v>
      </c>
      <c r="F196" s="342" t="s">
        <v>3887</v>
      </c>
      <c r="G196" s="8">
        <v>44986</v>
      </c>
      <c r="H196" s="334" t="s">
        <v>41</v>
      </c>
      <c r="I196" s="342" t="s">
        <v>42</v>
      </c>
      <c r="J196" s="342" t="s">
        <v>43</v>
      </c>
      <c r="K196" s="342" t="s">
        <v>44</v>
      </c>
      <c r="L196" s="342" t="s">
        <v>46</v>
      </c>
      <c r="M196" s="343">
        <v>6</v>
      </c>
      <c r="N196" s="321" t="s">
        <v>3111</v>
      </c>
      <c r="O196" s="321" t="s">
        <v>3112</v>
      </c>
      <c r="P196" s="15">
        <v>6</v>
      </c>
      <c r="Q196" s="15">
        <v>6</v>
      </c>
      <c r="R196" s="22">
        <v>1</v>
      </c>
      <c r="S196" s="22">
        <v>1</v>
      </c>
      <c r="T196" s="5"/>
      <c r="U196" s="321" t="s">
        <v>3113</v>
      </c>
      <c r="V196" s="321" t="s">
        <v>50</v>
      </c>
      <c r="W196" s="19" t="str">
        <f t="shared" si="12"/>
        <v>无</v>
      </c>
      <c r="X196" s="181" t="s">
        <v>2966</v>
      </c>
      <c r="AA196" s="308" t="b">
        <f t="shared" si="13"/>
        <v>0</v>
      </c>
    </row>
    <row r="197" s="326" customFormat="1" ht="12" spans="1:27">
      <c r="A197" s="29">
        <v>195</v>
      </c>
      <c r="B197" s="342" t="s">
        <v>34</v>
      </c>
      <c r="C197" s="342" t="s">
        <v>228</v>
      </c>
      <c r="D197" s="342" t="s">
        <v>2804</v>
      </c>
      <c r="E197" s="29" t="s">
        <v>258</v>
      </c>
      <c r="F197" s="342" t="s">
        <v>3887</v>
      </c>
      <c r="G197" s="8">
        <v>45047</v>
      </c>
      <c r="H197" s="334" t="s">
        <v>304</v>
      </c>
      <c r="I197" s="342" t="s">
        <v>42</v>
      </c>
      <c r="J197" s="342" t="s">
        <v>43</v>
      </c>
      <c r="K197" s="342" t="s">
        <v>44</v>
      </c>
      <c r="L197" s="342" t="s">
        <v>46</v>
      </c>
      <c r="M197" s="343">
        <v>6</v>
      </c>
      <c r="N197" s="321" t="s">
        <v>3252</v>
      </c>
      <c r="O197" s="321" t="s">
        <v>3253</v>
      </c>
      <c r="P197" s="15">
        <v>6</v>
      </c>
      <c r="Q197" s="15">
        <v>6</v>
      </c>
      <c r="R197" s="22">
        <v>1</v>
      </c>
      <c r="S197" s="22">
        <v>1</v>
      </c>
      <c r="T197" s="181"/>
      <c r="U197" s="321" t="s">
        <v>3254</v>
      </c>
      <c r="V197" s="321" t="s">
        <v>50</v>
      </c>
      <c r="W197" s="19"/>
      <c r="Y197" s="302" t="s">
        <v>3888</v>
      </c>
      <c r="AA197" s="308" t="b">
        <f t="shared" si="13"/>
        <v>0</v>
      </c>
    </row>
    <row r="198" s="326" customFormat="1" ht="12" spans="1:27">
      <c r="A198" s="29">
        <v>196</v>
      </c>
      <c r="B198" s="342" t="s">
        <v>34</v>
      </c>
      <c r="C198" s="342" t="s">
        <v>228</v>
      </c>
      <c r="D198" s="342" t="s">
        <v>2804</v>
      </c>
      <c r="E198" s="29" t="s">
        <v>258</v>
      </c>
      <c r="F198" s="342" t="s">
        <v>3887</v>
      </c>
      <c r="G198" s="8">
        <v>45108</v>
      </c>
      <c r="H198" s="334" t="s">
        <v>165</v>
      </c>
      <c r="I198" s="342" t="s">
        <v>42</v>
      </c>
      <c r="J198" s="342" t="s">
        <v>43</v>
      </c>
      <c r="K198" s="342" t="s">
        <v>44</v>
      </c>
      <c r="L198" s="342" t="s">
        <v>46</v>
      </c>
      <c r="M198" s="343">
        <v>6</v>
      </c>
      <c r="N198" s="321" t="s">
        <v>3255</v>
      </c>
      <c r="O198" s="321" t="s">
        <v>3256</v>
      </c>
      <c r="P198" s="15">
        <v>6</v>
      </c>
      <c r="Q198" s="15">
        <v>6</v>
      </c>
      <c r="R198" s="22">
        <v>1</v>
      </c>
      <c r="S198" s="22">
        <v>1</v>
      </c>
      <c r="T198" s="181"/>
      <c r="U198" s="321" t="s">
        <v>3257</v>
      </c>
      <c r="V198" s="321" t="s">
        <v>50</v>
      </c>
      <c r="W198" s="19"/>
      <c r="X198" s="181"/>
      <c r="AA198" s="308" t="b">
        <f t="shared" si="13"/>
        <v>0</v>
      </c>
    </row>
    <row r="199" s="326" customFormat="1" ht="12" spans="1:27">
      <c r="A199" s="29">
        <v>197</v>
      </c>
      <c r="B199" s="342" t="s">
        <v>34</v>
      </c>
      <c r="C199" s="342" t="s">
        <v>228</v>
      </c>
      <c r="D199" s="342" t="s">
        <v>2804</v>
      </c>
      <c r="E199" s="29" t="s">
        <v>258</v>
      </c>
      <c r="F199" s="342" t="s">
        <v>3887</v>
      </c>
      <c r="G199" s="8">
        <v>45170</v>
      </c>
      <c r="H199" s="334" t="s">
        <v>54</v>
      </c>
      <c r="I199" s="342" t="s">
        <v>42</v>
      </c>
      <c r="J199" s="342" t="s">
        <v>43</v>
      </c>
      <c r="K199" s="342" t="s">
        <v>44</v>
      </c>
      <c r="L199" s="342" t="s">
        <v>46</v>
      </c>
      <c r="M199" s="343">
        <v>6</v>
      </c>
      <c r="N199" s="321" t="s">
        <v>3258</v>
      </c>
      <c r="O199" s="321" t="s">
        <v>3259</v>
      </c>
      <c r="P199" s="15">
        <v>6</v>
      </c>
      <c r="Q199" s="15">
        <v>6</v>
      </c>
      <c r="R199" s="22">
        <v>1</v>
      </c>
      <c r="S199" s="22">
        <v>1</v>
      </c>
      <c r="T199" s="302"/>
      <c r="U199" s="321" t="s">
        <v>3260</v>
      </c>
      <c r="V199" s="321" t="s">
        <v>50</v>
      </c>
      <c r="W199" s="19"/>
      <c r="AA199" s="308" t="b">
        <f t="shared" si="13"/>
        <v>0</v>
      </c>
    </row>
    <row r="200" s="326" customFormat="1" ht="12" spans="1:27">
      <c r="A200" s="29">
        <v>198</v>
      </c>
      <c r="B200" s="342" t="s">
        <v>34</v>
      </c>
      <c r="C200" s="342" t="s">
        <v>228</v>
      </c>
      <c r="D200" s="342" t="s">
        <v>2804</v>
      </c>
      <c r="E200" s="29" t="s">
        <v>258</v>
      </c>
      <c r="F200" s="342" t="s">
        <v>3887</v>
      </c>
      <c r="G200" s="8">
        <v>45231</v>
      </c>
      <c r="H200" s="334" t="s">
        <v>632</v>
      </c>
      <c r="I200" s="342" t="s">
        <v>42</v>
      </c>
      <c r="J200" s="342" t="s">
        <v>43</v>
      </c>
      <c r="K200" s="342" t="s">
        <v>44</v>
      </c>
      <c r="L200" s="342" t="s">
        <v>46</v>
      </c>
      <c r="M200" s="343">
        <v>6</v>
      </c>
      <c r="N200" s="321" t="s">
        <v>3258</v>
      </c>
      <c r="O200" s="321" t="s">
        <v>3259</v>
      </c>
      <c r="P200" s="15">
        <v>6</v>
      </c>
      <c r="Q200" s="15">
        <v>6</v>
      </c>
      <c r="R200" s="22">
        <v>1</v>
      </c>
      <c r="S200" s="22">
        <v>1</v>
      </c>
      <c r="T200" s="181"/>
      <c r="U200" s="321" t="s">
        <v>3260</v>
      </c>
      <c r="V200" s="321" t="s">
        <v>50</v>
      </c>
      <c r="W200" s="19"/>
      <c r="AA200" s="308" t="b">
        <f t="shared" si="13"/>
        <v>0</v>
      </c>
    </row>
    <row r="201" s="326" customFormat="1" ht="24" spans="1:27">
      <c r="A201" s="29">
        <v>199</v>
      </c>
      <c r="B201" s="4" t="s">
        <v>34</v>
      </c>
      <c r="C201" s="29" t="s">
        <v>228</v>
      </c>
      <c r="D201" s="7" t="s">
        <v>2813</v>
      </c>
      <c r="E201" s="6" t="s">
        <v>258</v>
      </c>
      <c r="F201" s="335" t="s">
        <v>3887</v>
      </c>
      <c r="G201" s="8">
        <v>44927</v>
      </c>
      <c r="H201" s="10" t="s">
        <v>2959</v>
      </c>
      <c r="I201" s="28" t="s">
        <v>42</v>
      </c>
      <c r="J201" s="28" t="s">
        <v>43</v>
      </c>
      <c r="K201" s="4" t="s">
        <v>44</v>
      </c>
      <c r="L201" s="5"/>
      <c r="M201" s="28"/>
      <c r="N201" s="321"/>
      <c r="O201" s="321"/>
      <c r="P201" s="15" t="s">
        <v>2875</v>
      </c>
      <c r="Q201" s="15" t="s">
        <v>2875</v>
      </c>
      <c r="R201" s="22" t="s">
        <v>2875</v>
      </c>
      <c r="S201" s="22" t="s">
        <v>2875</v>
      </c>
      <c r="T201" s="207" t="s">
        <v>3943</v>
      </c>
      <c r="U201" s="321"/>
      <c r="V201" s="321"/>
      <c r="W201" s="4"/>
      <c r="X201" s="181" t="s">
        <v>2966</v>
      </c>
      <c r="Y201" s="321" t="s">
        <v>3942</v>
      </c>
      <c r="AA201" s="308" t="b">
        <f t="shared" si="13"/>
        <v>0</v>
      </c>
    </row>
    <row r="202" s="326" customFormat="1" ht="12" spans="1:27">
      <c r="A202" s="29">
        <v>200</v>
      </c>
      <c r="B202" s="4" t="s">
        <v>34</v>
      </c>
      <c r="C202" s="29" t="s">
        <v>228</v>
      </c>
      <c r="D202" s="7" t="s">
        <v>2813</v>
      </c>
      <c r="E202" s="6" t="s">
        <v>258</v>
      </c>
      <c r="F202" s="335" t="s">
        <v>3887</v>
      </c>
      <c r="G202" s="8">
        <v>44986</v>
      </c>
      <c r="H202" s="334" t="s">
        <v>41</v>
      </c>
      <c r="I202" s="28" t="s">
        <v>42</v>
      </c>
      <c r="J202" s="28" t="s">
        <v>43</v>
      </c>
      <c r="K202" s="4" t="s">
        <v>44</v>
      </c>
      <c r="L202" s="5" t="s">
        <v>46</v>
      </c>
      <c r="M202" s="28">
        <v>3</v>
      </c>
      <c r="N202" s="321" t="s">
        <v>3261</v>
      </c>
      <c r="O202" s="321" t="s">
        <v>3262</v>
      </c>
      <c r="P202" s="15">
        <v>3</v>
      </c>
      <c r="Q202" s="15">
        <v>3</v>
      </c>
      <c r="R202" s="22">
        <v>1</v>
      </c>
      <c r="S202" s="22">
        <v>1</v>
      </c>
      <c r="T202" s="5"/>
      <c r="U202" s="321" t="s">
        <v>3264</v>
      </c>
      <c r="V202" s="321" t="s">
        <v>50</v>
      </c>
      <c r="W202" s="19" t="str">
        <f>IF(U202="无","未匹配到系统工单信息",IF(V202="已完成","无",V202))</f>
        <v>无</v>
      </c>
      <c r="AA202" s="308" t="b">
        <f t="shared" si="13"/>
        <v>0</v>
      </c>
    </row>
    <row r="203" s="326" customFormat="1" ht="12" spans="1:27">
      <c r="A203" s="29">
        <v>201</v>
      </c>
      <c r="B203" s="4" t="s">
        <v>34</v>
      </c>
      <c r="C203" s="29" t="s">
        <v>228</v>
      </c>
      <c r="D203" s="7" t="s">
        <v>2813</v>
      </c>
      <c r="E203" s="6" t="s">
        <v>258</v>
      </c>
      <c r="F203" s="335" t="s">
        <v>3887</v>
      </c>
      <c r="G203" s="8">
        <v>45047</v>
      </c>
      <c r="H203" s="334" t="s">
        <v>304</v>
      </c>
      <c r="I203" s="28" t="s">
        <v>42</v>
      </c>
      <c r="J203" s="28" t="s">
        <v>43</v>
      </c>
      <c r="K203" s="4" t="s">
        <v>44</v>
      </c>
      <c r="L203" s="5" t="s">
        <v>46</v>
      </c>
      <c r="M203" s="28">
        <v>3</v>
      </c>
      <c r="N203" s="321" t="s">
        <v>3114</v>
      </c>
      <c r="O203" s="321" t="s">
        <v>3115</v>
      </c>
      <c r="P203" s="15">
        <v>3</v>
      </c>
      <c r="Q203" s="15">
        <v>3</v>
      </c>
      <c r="R203" s="22">
        <v>1</v>
      </c>
      <c r="S203" s="22">
        <v>1</v>
      </c>
      <c r="T203" s="181"/>
      <c r="U203" s="321" t="s">
        <v>3116</v>
      </c>
      <c r="V203" s="321" t="s">
        <v>50</v>
      </c>
      <c r="W203" s="19"/>
      <c r="Y203" s="302" t="s">
        <v>3888</v>
      </c>
      <c r="AA203" s="308" t="b">
        <f t="shared" si="13"/>
        <v>0</v>
      </c>
    </row>
    <row r="204" s="326" customFormat="1" ht="12" spans="1:27">
      <c r="A204" s="29">
        <v>202</v>
      </c>
      <c r="B204" s="4" t="s">
        <v>34</v>
      </c>
      <c r="C204" s="29" t="s">
        <v>228</v>
      </c>
      <c r="D204" s="7" t="s">
        <v>2813</v>
      </c>
      <c r="E204" s="6" t="s">
        <v>258</v>
      </c>
      <c r="F204" s="335" t="s">
        <v>3887</v>
      </c>
      <c r="G204" s="8">
        <v>45108</v>
      </c>
      <c r="H204" s="334" t="s">
        <v>165</v>
      </c>
      <c r="I204" s="28" t="s">
        <v>42</v>
      </c>
      <c r="J204" s="28" t="s">
        <v>43</v>
      </c>
      <c r="K204" s="4" t="s">
        <v>44</v>
      </c>
      <c r="L204" s="5" t="s">
        <v>46</v>
      </c>
      <c r="M204" s="28">
        <v>3</v>
      </c>
      <c r="N204" s="321" t="s">
        <v>3265</v>
      </c>
      <c r="O204" s="321" t="s">
        <v>3266</v>
      </c>
      <c r="P204" s="15">
        <v>3</v>
      </c>
      <c r="Q204" s="15">
        <v>3</v>
      </c>
      <c r="R204" s="22">
        <v>1</v>
      </c>
      <c r="S204" s="22">
        <v>1</v>
      </c>
      <c r="T204" s="181"/>
      <c r="U204" s="321" t="s">
        <v>3267</v>
      </c>
      <c r="V204" s="321" t="s">
        <v>50</v>
      </c>
      <c r="W204" s="19"/>
      <c r="X204" s="181"/>
      <c r="AA204" s="308" t="b">
        <f t="shared" si="13"/>
        <v>0</v>
      </c>
    </row>
    <row r="205" s="326" customFormat="1" ht="12" spans="1:27">
      <c r="A205" s="29">
        <v>203</v>
      </c>
      <c r="B205" s="4" t="s">
        <v>34</v>
      </c>
      <c r="C205" s="29" t="s">
        <v>228</v>
      </c>
      <c r="D205" s="7" t="s">
        <v>2813</v>
      </c>
      <c r="E205" s="6" t="s">
        <v>258</v>
      </c>
      <c r="F205" s="335" t="s">
        <v>3887</v>
      </c>
      <c r="G205" s="8">
        <v>45170</v>
      </c>
      <c r="H205" s="334" t="s">
        <v>54</v>
      </c>
      <c r="I205" s="28" t="s">
        <v>42</v>
      </c>
      <c r="J205" s="28" t="s">
        <v>43</v>
      </c>
      <c r="K205" s="4" t="s">
        <v>44</v>
      </c>
      <c r="L205" s="5" t="s">
        <v>46</v>
      </c>
      <c r="M205" s="28">
        <v>3</v>
      </c>
      <c r="N205" s="321" t="s">
        <v>3117</v>
      </c>
      <c r="O205" s="321" t="s">
        <v>3118</v>
      </c>
      <c r="P205" s="15">
        <v>3</v>
      </c>
      <c r="Q205" s="15">
        <v>3</v>
      </c>
      <c r="R205" s="22">
        <v>1</v>
      </c>
      <c r="S205" s="22">
        <v>1</v>
      </c>
      <c r="T205" s="181"/>
      <c r="U205" s="321" t="s">
        <v>3119</v>
      </c>
      <c r="V205" s="321" t="s">
        <v>50</v>
      </c>
      <c r="W205" s="19"/>
      <c r="AA205" s="308" t="b">
        <f t="shared" si="13"/>
        <v>0</v>
      </c>
    </row>
    <row r="206" s="326" customFormat="1" ht="12" spans="1:27">
      <c r="A206" s="29">
        <v>204</v>
      </c>
      <c r="B206" s="4" t="s">
        <v>34</v>
      </c>
      <c r="C206" s="29" t="s">
        <v>228</v>
      </c>
      <c r="D206" s="7" t="s">
        <v>2813</v>
      </c>
      <c r="E206" s="6" t="s">
        <v>258</v>
      </c>
      <c r="F206" s="335" t="s">
        <v>3887</v>
      </c>
      <c r="G206" s="8">
        <v>45231</v>
      </c>
      <c r="H206" s="334" t="s">
        <v>632</v>
      </c>
      <c r="I206" s="28" t="s">
        <v>42</v>
      </c>
      <c r="J206" s="28" t="s">
        <v>43</v>
      </c>
      <c r="K206" s="4" t="s">
        <v>44</v>
      </c>
      <c r="L206" s="5" t="s">
        <v>46</v>
      </c>
      <c r="M206" s="28">
        <v>3</v>
      </c>
      <c r="N206" s="321" t="s">
        <v>3268</v>
      </c>
      <c r="O206" s="321" t="s">
        <v>3269</v>
      </c>
      <c r="P206" s="15">
        <v>3</v>
      </c>
      <c r="Q206" s="15">
        <v>3</v>
      </c>
      <c r="R206" s="22">
        <v>1</v>
      </c>
      <c r="S206" s="22">
        <v>1</v>
      </c>
      <c r="T206" s="181"/>
      <c r="U206" s="321" t="s">
        <v>3270</v>
      </c>
      <c r="V206" s="321" t="s">
        <v>50</v>
      </c>
      <c r="W206" s="19"/>
      <c r="AA206" s="308" t="b">
        <f t="shared" si="13"/>
        <v>0</v>
      </c>
    </row>
    <row r="207" s="326" customFormat="1" ht="24" spans="1:27">
      <c r="A207" s="29">
        <v>205</v>
      </c>
      <c r="B207" s="4" t="s">
        <v>34</v>
      </c>
      <c r="C207" s="27" t="s">
        <v>228</v>
      </c>
      <c r="D207" s="7" t="s">
        <v>963</v>
      </c>
      <c r="E207" s="49" t="s">
        <v>2706</v>
      </c>
      <c r="F207" s="332" t="s">
        <v>3887</v>
      </c>
      <c r="G207" s="8">
        <v>45047</v>
      </c>
      <c r="H207" s="334" t="s">
        <v>304</v>
      </c>
      <c r="I207" s="27" t="s">
        <v>42</v>
      </c>
      <c r="J207" s="4" t="s">
        <v>43</v>
      </c>
      <c r="K207" s="58" t="s">
        <v>305</v>
      </c>
      <c r="L207" s="59" t="s">
        <v>307</v>
      </c>
      <c r="M207" s="5">
        <v>6</v>
      </c>
      <c r="N207" s="321" t="s">
        <v>3284</v>
      </c>
      <c r="O207" s="321" t="s">
        <v>3285</v>
      </c>
      <c r="P207" s="15">
        <v>6</v>
      </c>
      <c r="Q207" s="15">
        <v>6</v>
      </c>
      <c r="R207" s="22">
        <v>1</v>
      </c>
      <c r="S207" s="22">
        <v>1</v>
      </c>
      <c r="T207" s="302"/>
      <c r="U207" s="321" t="s">
        <v>3286</v>
      </c>
      <c r="V207" s="321" t="s">
        <v>50</v>
      </c>
      <c r="W207" s="19" t="str">
        <f>IF(U207="无","未匹配到系统工单信息",IF(V207="已完成","无",V207))</f>
        <v>无</v>
      </c>
      <c r="AA207" s="308" t="b">
        <f t="shared" si="13"/>
        <v>0</v>
      </c>
    </row>
    <row r="208" s="326" customFormat="1" ht="24" spans="1:27">
      <c r="A208" s="29">
        <v>206</v>
      </c>
      <c r="B208" s="4" t="s">
        <v>34</v>
      </c>
      <c r="C208" s="27" t="s">
        <v>228</v>
      </c>
      <c r="D208" s="7" t="s">
        <v>963</v>
      </c>
      <c r="E208" s="49" t="s">
        <v>2706</v>
      </c>
      <c r="F208" s="332" t="s">
        <v>3887</v>
      </c>
      <c r="G208" s="8">
        <v>45108</v>
      </c>
      <c r="H208" s="334" t="s">
        <v>165</v>
      </c>
      <c r="I208" s="27" t="s">
        <v>42</v>
      </c>
      <c r="J208" s="4" t="s">
        <v>43</v>
      </c>
      <c r="K208" s="58" t="s">
        <v>305</v>
      </c>
      <c r="L208" s="59" t="s">
        <v>307</v>
      </c>
      <c r="M208" s="5">
        <v>6</v>
      </c>
      <c r="N208" s="321" t="s">
        <v>3287</v>
      </c>
      <c r="O208" s="321" t="s">
        <v>3288</v>
      </c>
      <c r="P208" s="15">
        <v>6</v>
      </c>
      <c r="Q208" s="15">
        <v>6</v>
      </c>
      <c r="R208" s="22">
        <v>1</v>
      </c>
      <c r="S208" s="22">
        <v>1</v>
      </c>
      <c r="T208" s="181"/>
      <c r="U208" s="321" t="s">
        <v>3289</v>
      </c>
      <c r="V208" s="321" t="s">
        <v>50</v>
      </c>
      <c r="W208" s="19"/>
      <c r="AA208" s="308" t="b">
        <f t="shared" si="13"/>
        <v>0</v>
      </c>
    </row>
    <row r="209" s="326" customFormat="1" ht="24" spans="1:27">
      <c r="A209" s="29">
        <v>207</v>
      </c>
      <c r="B209" s="4" t="s">
        <v>34</v>
      </c>
      <c r="C209" s="27" t="s">
        <v>228</v>
      </c>
      <c r="D209" s="7" t="s">
        <v>963</v>
      </c>
      <c r="E209" s="49" t="s">
        <v>2706</v>
      </c>
      <c r="F209" s="332" t="s">
        <v>3887</v>
      </c>
      <c r="G209" s="8">
        <v>45170</v>
      </c>
      <c r="H209" s="334" t="s">
        <v>54</v>
      </c>
      <c r="I209" s="27" t="s">
        <v>42</v>
      </c>
      <c r="J209" s="4" t="s">
        <v>43</v>
      </c>
      <c r="K209" s="58" t="s">
        <v>305</v>
      </c>
      <c r="L209" s="59" t="s">
        <v>307</v>
      </c>
      <c r="M209" s="5">
        <v>6</v>
      </c>
      <c r="N209" s="321" t="s">
        <v>3290</v>
      </c>
      <c r="O209" s="321" t="s">
        <v>3291</v>
      </c>
      <c r="P209" s="15">
        <v>6</v>
      </c>
      <c r="Q209" s="15">
        <v>6</v>
      </c>
      <c r="R209" s="22">
        <v>1</v>
      </c>
      <c r="S209" s="22">
        <v>1</v>
      </c>
      <c r="T209" s="181"/>
      <c r="U209" s="321" t="s">
        <v>3292</v>
      </c>
      <c r="V209" s="321" t="s">
        <v>50</v>
      </c>
      <c r="W209" s="19"/>
      <c r="AA209" s="308" t="b">
        <f t="shared" si="13"/>
        <v>0</v>
      </c>
    </row>
    <row r="210" s="326" customFormat="1" ht="24" spans="1:27">
      <c r="A210" s="29">
        <v>208</v>
      </c>
      <c r="B210" s="4" t="s">
        <v>34</v>
      </c>
      <c r="C210" s="27" t="s">
        <v>228</v>
      </c>
      <c r="D210" s="7" t="s">
        <v>2841</v>
      </c>
      <c r="E210" s="49" t="s">
        <v>2706</v>
      </c>
      <c r="F210" s="332" t="s">
        <v>3887</v>
      </c>
      <c r="G210" s="8">
        <v>45047</v>
      </c>
      <c r="H210" s="334" t="s">
        <v>304</v>
      </c>
      <c r="I210" s="27" t="s">
        <v>42</v>
      </c>
      <c r="J210" s="4" t="s">
        <v>43</v>
      </c>
      <c r="K210" s="58" t="s">
        <v>305</v>
      </c>
      <c r="L210" s="59" t="s">
        <v>307</v>
      </c>
      <c r="M210" s="5">
        <v>6</v>
      </c>
      <c r="N210" s="321" t="s">
        <v>3284</v>
      </c>
      <c r="O210" s="321" t="s">
        <v>3285</v>
      </c>
      <c r="P210" s="15">
        <v>6</v>
      </c>
      <c r="Q210" s="15">
        <v>6</v>
      </c>
      <c r="R210" s="22">
        <v>1</v>
      </c>
      <c r="S210" s="22">
        <v>1</v>
      </c>
      <c r="T210" s="302"/>
      <c r="U210" s="321" t="s">
        <v>3286</v>
      </c>
      <c r="V210" s="321" t="s">
        <v>50</v>
      </c>
      <c r="W210" s="19" t="str">
        <f>IF(U210="无","未匹配到系统工单信息",IF(V210="已完成","无",V210))</f>
        <v>无</v>
      </c>
      <c r="X210" s="181"/>
      <c r="AA210" s="308" t="b">
        <f t="shared" si="13"/>
        <v>0</v>
      </c>
    </row>
    <row r="211" s="326" customFormat="1" ht="24" spans="1:27">
      <c r="A211" s="29">
        <v>209</v>
      </c>
      <c r="B211" s="4" t="s">
        <v>34</v>
      </c>
      <c r="C211" s="27" t="s">
        <v>228</v>
      </c>
      <c r="D211" s="7" t="s">
        <v>2841</v>
      </c>
      <c r="E211" s="49" t="s">
        <v>2706</v>
      </c>
      <c r="F211" s="332" t="s">
        <v>3887</v>
      </c>
      <c r="G211" s="8">
        <v>45108</v>
      </c>
      <c r="H211" s="334" t="s">
        <v>165</v>
      </c>
      <c r="I211" s="27" t="s">
        <v>42</v>
      </c>
      <c r="J211" s="4" t="s">
        <v>43</v>
      </c>
      <c r="K211" s="58" t="s">
        <v>305</v>
      </c>
      <c r="L211" s="59" t="s">
        <v>307</v>
      </c>
      <c r="M211" s="5">
        <v>6</v>
      </c>
      <c r="N211" s="321" t="s">
        <v>3293</v>
      </c>
      <c r="O211" s="321" t="s">
        <v>3294</v>
      </c>
      <c r="P211" s="15">
        <v>6</v>
      </c>
      <c r="Q211" s="15">
        <v>6</v>
      </c>
      <c r="R211" s="22">
        <v>1</v>
      </c>
      <c r="S211" s="22">
        <v>1</v>
      </c>
      <c r="T211" s="181"/>
      <c r="U211" s="321" t="s">
        <v>3295</v>
      </c>
      <c r="V211" s="321" t="s">
        <v>50</v>
      </c>
      <c r="W211" s="19"/>
      <c r="AA211" s="308" t="b">
        <f t="shared" si="13"/>
        <v>0</v>
      </c>
    </row>
    <row r="212" s="326" customFormat="1" ht="24" spans="1:27">
      <c r="A212" s="29">
        <v>210</v>
      </c>
      <c r="B212" s="4" t="s">
        <v>34</v>
      </c>
      <c r="C212" s="27" t="s">
        <v>228</v>
      </c>
      <c r="D212" s="7" t="s">
        <v>2841</v>
      </c>
      <c r="E212" s="49" t="s">
        <v>2706</v>
      </c>
      <c r="F212" s="332" t="s">
        <v>3887</v>
      </c>
      <c r="G212" s="8">
        <v>45170</v>
      </c>
      <c r="H212" s="334" t="s">
        <v>54</v>
      </c>
      <c r="I212" s="27" t="s">
        <v>42</v>
      </c>
      <c r="J212" s="4" t="s">
        <v>43</v>
      </c>
      <c r="K212" s="58" t="s">
        <v>305</v>
      </c>
      <c r="L212" s="59" t="s">
        <v>307</v>
      </c>
      <c r="M212" s="5">
        <v>6</v>
      </c>
      <c r="N212" s="321" t="s">
        <v>3290</v>
      </c>
      <c r="O212" s="321" t="s">
        <v>3291</v>
      </c>
      <c r="P212" s="15">
        <v>6</v>
      </c>
      <c r="Q212" s="15">
        <v>6</v>
      </c>
      <c r="R212" s="22">
        <v>1</v>
      </c>
      <c r="S212" s="22">
        <v>1</v>
      </c>
      <c r="T212" s="181"/>
      <c r="U212" s="321" t="s">
        <v>3292</v>
      </c>
      <c r="V212" s="321" t="s">
        <v>50</v>
      </c>
      <c r="W212" s="19"/>
      <c r="AA212" s="308" t="b">
        <f t="shared" si="13"/>
        <v>0</v>
      </c>
    </row>
    <row r="213" s="326" customFormat="1" ht="24" spans="1:27">
      <c r="A213" s="29">
        <v>211</v>
      </c>
      <c r="B213" s="4" t="s">
        <v>34</v>
      </c>
      <c r="C213" s="27" t="s">
        <v>228</v>
      </c>
      <c r="D213" s="7" t="s">
        <v>2842</v>
      </c>
      <c r="E213" s="49" t="s">
        <v>2706</v>
      </c>
      <c r="F213" s="332" t="s">
        <v>3887</v>
      </c>
      <c r="G213" s="8">
        <v>45047</v>
      </c>
      <c r="H213" s="334" t="s">
        <v>304</v>
      </c>
      <c r="I213" s="27" t="s">
        <v>42</v>
      </c>
      <c r="J213" s="4" t="s">
        <v>43</v>
      </c>
      <c r="K213" s="58" t="s">
        <v>305</v>
      </c>
      <c r="L213" s="59" t="s">
        <v>307</v>
      </c>
      <c r="M213" s="5">
        <v>3</v>
      </c>
      <c r="N213" s="321" t="s">
        <v>3284</v>
      </c>
      <c r="O213" s="321" t="s">
        <v>3285</v>
      </c>
      <c r="P213" s="15">
        <v>3</v>
      </c>
      <c r="Q213" s="15">
        <v>3</v>
      </c>
      <c r="R213" s="22">
        <v>1</v>
      </c>
      <c r="S213" s="22">
        <v>1</v>
      </c>
      <c r="T213" s="302"/>
      <c r="U213" s="321" t="s">
        <v>3286</v>
      </c>
      <c r="V213" s="321" t="s">
        <v>50</v>
      </c>
      <c r="W213" s="19" t="str">
        <f t="shared" ref="W213:W218" si="14">IF(U213="无","未匹配到系统工单信息",IF(V213="已完成","无",V213))</f>
        <v>无</v>
      </c>
      <c r="AA213" s="308" t="b">
        <f t="shared" si="13"/>
        <v>0</v>
      </c>
    </row>
    <row r="214" s="326" customFormat="1" ht="24" spans="1:27">
      <c r="A214" s="29">
        <v>212</v>
      </c>
      <c r="B214" s="4" t="s">
        <v>34</v>
      </c>
      <c r="C214" s="27" t="s">
        <v>228</v>
      </c>
      <c r="D214" s="7" t="s">
        <v>2842</v>
      </c>
      <c r="E214" s="49" t="s">
        <v>2706</v>
      </c>
      <c r="F214" s="332" t="s">
        <v>3887</v>
      </c>
      <c r="G214" s="8">
        <v>45108</v>
      </c>
      <c r="H214" s="334" t="s">
        <v>165</v>
      </c>
      <c r="I214" s="27" t="s">
        <v>42</v>
      </c>
      <c r="J214" s="4" t="s">
        <v>43</v>
      </c>
      <c r="K214" s="58" t="s">
        <v>305</v>
      </c>
      <c r="L214" s="59" t="s">
        <v>307</v>
      </c>
      <c r="M214" s="5">
        <v>3</v>
      </c>
      <c r="N214" s="321" t="s">
        <v>3293</v>
      </c>
      <c r="O214" s="321" t="s">
        <v>3294</v>
      </c>
      <c r="P214" s="15">
        <v>3</v>
      </c>
      <c r="Q214" s="15">
        <v>3</v>
      </c>
      <c r="R214" s="22">
        <v>1</v>
      </c>
      <c r="S214" s="22">
        <v>1</v>
      </c>
      <c r="T214" s="181"/>
      <c r="U214" s="321" t="s">
        <v>3295</v>
      </c>
      <c r="V214" s="321" t="s">
        <v>50</v>
      </c>
      <c r="W214" s="19"/>
      <c r="AA214" s="308" t="b">
        <f t="shared" si="13"/>
        <v>0</v>
      </c>
    </row>
    <row r="215" s="326" customFormat="1" ht="24" spans="1:27">
      <c r="A215" s="29">
        <v>213</v>
      </c>
      <c r="B215" s="4" t="s">
        <v>34</v>
      </c>
      <c r="C215" s="27" t="s">
        <v>228</v>
      </c>
      <c r="D215" s="7" t="s">
        <v>2842</v>
      </c>
      <c r="E215" s="49" t="s">
        <v>2706</v>
      </c>
      <c r="F215" s="332" t="s">
        <v>3887</v>
      </c>
      <c r="G215" s="8">
        <v>45170</v>
      </c>
      <c r="H215" s="334" t="s">
        <v>54</v>
      </c>
      <c r="I215" s="27" t="s">
        <v>42</v>
      </c>
      <c r="J215" s="4" t="s">
        <v>43</v>
      </c>
      <c r="K215" s="58" t="s">
        <v>305</v>
      </c>
      <c r="L215" s="59" t="s">
        <v>307</v>
      </c>
      <c r="M215" s="5">
        <v>3</v>
      </c>
      <c r="N215" s="321" t="s">
        <v>3290</v>
      </c>
      <c r="O215" s="321" t="s">
        <v>3291</v>
      </c>
      <c r="P215" s="15">
        <v>3</v>
      </c>
      <c r="Q215" s="15">
        <v>3</v>
      </c>
      <c r="R215" s="22">
        <v>1</v>
      </c>
      <c r="S215" s="22">
        <v>1</v>
      </c>
      <c r="T215" s="181"/>
      <c r="U215" s="321" t="s">
        <v>3292</v>
      </c>
      <c r="V215" s="321" t="s">
        <v>50</v>
      </c>
      <c r="W215" s="19"/>
      <c r="AA215" s="308" t="b">
        <f t="shared" si="13"/>
        <v>0</v>
      </c>
    </row>
    <row r="216" s="326" customFormat="1" ht="12" spans="1:27">
      <c r="A216" s="29">
        <v>214</v>
      </c>
      <c r="B216" s="29" t="s">
        <v>34</v>
      </c>
      <c r="C216" s="5" t="s">
        <v>228</v>
      </c>
      <c r="D216" s="26" t="s">
        <v>3303</v>
      </c>
      <c r="E216" s="26" t="s">
        <v>108</v>
      </c>
      <c r="F216" s="332" t="s">
        <v>3887</v>
      </c>
      <c r="G216" s="8">
        <v>44986</v>
      </c>
      <c r="H216" s="334" t="s">
        <v>41</v>
      </c>
      <c r="I216" s="4" t="s">
        <v>42</v>
      </c>
      <c r="J216" s="4" t="s">
        <v>43</v>
      </c>
      <c r="K216" s="58" t="s">
        <v>305</v>
      </c>
      <c r="L216" s="59" t="s">
        <v>307</v>
      </c>
      <c r="M216" s="29">
        <v>3</v>
      </c>
      <c r="N216" s="321" t="s">
        <v>3297</v>
      </c>
      <c r="O216" s="321" t="s">
        <v>3298</v>
      </c>
      <c r="P216" s="15">
        <v>3</v>
      </c>
      <c r="Q216" s="15">
        <v>3</v>
      </c>
      <c r="R216" s="22">
        <v>1</v>
      </c>
      <c r="S216" s="22">
        <v>1</v>
      </c>
      <c r="T216" s="181"/>
      <c r="U216" s="321" t="s">
        <v>3299</v>
      </c>
      <c r="V216" s="321" t="s">
        <v>50</v>
      </c>
      <c r="W216" s="19" t="str">
        <f t="shared" si="14"/>
        <v>无</v>
      </c>
      <c r="AA216" s="308" t="b">
        <f t="shared" si="13"/>
        <v>0</v>
      </c>
    </row>
    <row r="217" s="326" customFormat="1" ht="12" spans="1:27">
      <c r="A217" s="29">
        <v>215</v>
      </c>
      <c r="B217" s="29" t="s">
        <v>34</v>
      </c>
      <c r="C217" s="5" t="s">
        <v>228</v>
      </c>
      <c r="D217" s="26" t="s">
        <v>3303</v>
      </c>
      <c r="E217" s="26" t="s">
        <v>108</v>
      </c>
      <c r="F217" s="332" t="s">
        <v>3887</v>
      </c>
      <c r="G217" s="8">
        <v>45170</v>
      </c>
      <c r="H217" s="334" t="s">
        <v>54</v>
      </c>
      <c r="I217" s="4" t="s">
        <v>42</v>
      </c>
      <c r="J217" s="4" t="s">
        <v>43</v>
      </c>
      <c r="K217" s="58" t="s">
        <v>305</v>
      </c>
      <c r="L217" s="59" t="s">
        <v>307</v>
      </c>
      <c r="M217" s="29">
        <v>3</v>
      </c>
      <c r="N217" s="321" t="s">
        <v>3304</v>
      </c>
      <c r="O217" s="321" t="s">
        <v>3305</v>
      </c>
      <c r="P217" s="15">
        <v>3</v>
      </c>
      <c r="Q217" s="15">
        <v>3</v>
      </c>
      <c r="R217" s="22">
        <v>1</v>
      </c>
      <c r="S217" s="22">
        <v>1</v>
      </c>
      <c r="T217" s="181"/>
      <c r="U217" s="321" t="s">
        <v>3306</v>
      </c>
      <c r="V217" s="321" t="s">
        <v>50</v>
      </c>
      <c r="W217" s="19"/>
      <c r="AA217" s="308" t="b">
        <f t="shared" si="13"/>
        <v>0</v>
      </c>
    </row>
    <row r="218" s="326" customFormat="1" ht="12" spans="1:27">
      <c r="A218" s="29">
        <v>216</v>
      </c>
      <c r="B218" s="29" t="s">
        <v>34</v>
      </c>
      <c r="C218" s="5" t="s">
        <v>228</v>
      </c>
      <c r="D218" s="26" t="s">
        <v>3307</v>
      </c>
      <c r="E218" s="26" t="s">
        <v>108</v>
      </c>
      <c r="F218" s="332" t="s">
        <v>3887</v>
      </c>
      <c r="G218" s="8">
        <v>44986</v>
      </c>
      <c r="H218" s="334" t="s">
        <v>41</v>
      </c>
      <c r="I218" s="4" t="s">
        <v>42</v>
      </c>
      <c r="J218" s="4" t="s">
        <v>43</v>
      </c>
      <c r="K218" s="58" t="s">
        <v>305</v>
      </c>
      <c r="L218" s="59" t="s">
        <v>307</v>
      </c>
      <c r="M218" s="29">
        <v>3</v>
      </c>
      <c r="N218" s="321" t="s">
        <v>3297</v>
      </c>
      <c r="O218" s="321" t="s">
        <v>3298</v>
      </c>
      <c r="P218" s="15">
        <v>3</v>
      </c>
      <c r="Q218" s="15">
        <v>3</v>
      </c>
      <c r="R218" s="22">
        <v>1</v>
      </c>
      <c r="S218" s="22">
        <v>1</v>
      </c>
      <c r="T218" s="181"/>
      <c r="U218" s="321" t="s">
        <v>3299</v>
      </c>
      <c r="V218" s="321" t="s">
        <v>50</v>
      </c>
      <c r="W218" s="19" t="str">
        <f t="shared" si="14"/>
        <v>无</v>
      </c>
      <c r="AA218" s="308" t="b">
        <f t="shared" si="13"/>
        <v>0</v>
      </c>
    </row>
    <row r="219" s="326" customFormat="1" ht="12" spans="1:27">
      <c r="A219" s="29">
        <v>217</v>
      </c>
      <c r="B219" s="29" t="s">
        <v>34</v>
      </c>
      <c r="C219" s="5" t="s">
        <v>228</v>
      </c>
      <c r="D219" s="26" t="s">
        <v>3307</v>
      </c>
      <c r="E219" s="26" t="s">
        <v>108</v>
      </c>
      <c r="F219" s="332" t="s">
        <v>3887</v>
      </c>
      <c r="G219" s="8">
        <v>45170</v>
      </c>
      <c r="H219" s="334" t="s">
        <v>54</v>
      </c>
      <c r="I219" s="4" t="s">
        <v>42</v>
      </c>
      <c r="J219" s="4" t="s">
        <v>43</v>
      </c>
      <c r="K219" s="58" t="s">
        <v>305</v>
      </c>
      <c r="L219" s="59" t="s">
        <v>307</v>
      </c>
      <c r="M219" s="29">
        <v>3</v>
      </c>
      <c r="N219" s="321" t="s">
        <v>3304</v>
      </c>
      <c r="O219" s="321" t="s">
        <v>3305</v>
      </c>
      <c r="P219" s="15">
        <v>3</v>
      </c>
      <c r="Q219" s="15">
        <v>3</v>
      </c>
      <c r="R219" s="22">
        <v>1</v>
      </c>
      <c r="S219" s="22">
        <v>1</v>
      </c>
      <c r="T219" s="181"/>
      <c r="U219" s="321" t="s">
        <v>3306</v>
      </c>
      <c r="V219" s="321" t="s">
        <v>50</v>
      </c>
      <c r="W219" s="19"/>
      <c r="AA219" s="308" t="b">
        <f t="shared" si="13"/>
        <v>0</v>
      </c>
    </row>
    <row r="220" s="326" customFormat="1" ht="12" spans="1:27">
      <c r="A220" s="29">
        <v>218</v>
      </c>
      <c r="B220" s="29" t="s">
        <v>34</v>
      </c>
      <c r="C220" s="5" t="s">
        <v>228</v>
      </c>
      <c r="D220" s="11" t="s">
        <v>469</v>
      </c>
      <c r="E220" s="11" t="s">
        <v>37</v>
      </c>
      <c r="F220" s="332" t="s">
        <v>3887</v>
      </c>
      <c r="G220" s="57">
        <v>44927</v>
      </c>
      <c r="H220" s="10" t="s">
        <v>2959</v>
      </c>
      <c r="I220" s="4" t="s">
        <v>42</v>
      </c>
      <c r="J220" s="4" t="s">
        <v>43</v>
      </c>
      <c r="K220" s="58" t="s">
        <v>305</v>
      </c>
      <c r="L220" s="59" t="s">
        <v>307</v>
      </c>
      <c r="M220" s="29">
        <v>3</v>
      </c>
      <c r="N220" s="321" t="s">
        <v>3308</v>
      </c>
      <c r="O220" s="321" t="s">
        <v>3309</v>
      </c>
      <c r="P220" s="15">
        <v>3</v>
      </c>
      <c r="Q220" s="15">
        <v>3</v>
      </c>
      <c r="R220" s="22">
        <v>1</v>
      </c>
      <c r="S220" s="22">
        <v>1</v>
      </c>
      <c r="T220" s="325"/>
      <c r="U220" s="321" t="s">
        <v>3310</v>
      </c>
      <c r="V220" s="321" t="s">
        <v>50</v>
      </c>
      <c r="W220" s="4" t="str">
        <f>IF(U220="无","未匹配到系统工单信息",IF(V220="已完成","无",V220))</f>
        <v>无</v>
      </c>
      <c r="AA220" s="308" t="b">
        <f t="shared" si="13"/>
        <v>0</v>
      </c>
    </row>
    <row r="221" s="326" customFormat="1" ht="12" spans="1:27">
      <c r="A221" s="29">
        <v>219</v>
      </c>
      <c r="B221" s="29" t="s">
        <v>34</v>
      </c>
      <c r="C221" s="5" t="s">
        <v>228</v>
      </c>
      <c r="D221" s="11" t="s">
        <v>469</v>
      </c>
      <c r="E221" s="11" t="s">
        <v>37</v>
      </c>
      <c r="F221" s="332" t="s">
        <v>3887</v>
      </c>
      <c r="G221" s="8">
        <v>44986</v>
      </c>
      <c r="H221" s="334" t="s">
        <v>41</v>
      </c>
      <c r="I221" s="4" t="s">
        <v>42</v>
      </c>
      <c r="J221" s="4" t="s">
        <v>43</v>
      </c>
      <c r="K221" s="58" t="s">
        <v>305</v>
      </c>
      <c r="L221" s="59" t="s">
        <v>307</v>
      </c>
      <c r="M221" s="29">
        <v>3</v>
      </c>
      <c r="N221" s="321" t="s">
        <v>3311</v>
      </c>
      <c r="O221" s="321" t="s">
        <v>3312</v>
      </c>
      <c r="P221" s="15">
        <v>3</v>
      </c>
      <c r="Q221" s="15">
        <v>3</v>
      </c>
      <c r="R221" s="22">
        <v>1</v>
      </c>
      <c r="S221" s="22">
        <v>1</v>
      </c>
      <c r="T221" s="5"/>
      <c r="U221" s="321" t="s">
        <v>3313</v>
      </c>
      <c r="V221" s="321" t="s">
        <v>50</v>
      </c>
      <c r="W221" s="19" t="str">
        <f>IF(U221="无","未匹配到系统工单信息",IF(V221="已完成","无",V221))</f>
        <v>无</v>
      </c>
      <c r="AA221" s="308" t="b">
        <f t="shared" si="13"/>
        <v>0</v>
      </c>
    </row>
    <row r="222" s="326" customFormat="1" ht="12" spans="1:27">
      <c r="A222" s="29">
        <v>220</v>
      </c>
      <c r="B222" s="29" t="s">
        <v>34</v>
      </c>
      <c r="C222" s="5" t="s">
        <v>228</v>
      </c>
      <c r="D222" s="11" t="s">
        <v>469</v>
      </c>
      <c r="E222" s="11" t="s">
        <v>37</v>
      </c>
      <c r="F222" s="332" t="s">
        <v>3887</v>
      </c>
      <c r="G222" s="8">
        <v>45047</v>
      </c>
      <c r="H222" s="334" t="s">
        <v>304</v>
      </c>
      <c r="I222" s="4" t="s">
        <v>42</v>
      </c>
      <c r="J222" s="4" t="s">
        <v>43</v>
      </c>
      <c r="K222" s="58" t="s">
        <v>305</v>
      </c>
      <c r="L222" s="59" t="s">
        <v>307</v>
      </c>
      <c r="M222" s="29">
        <v>3</v>
      </c>
      <c r="N222" s="321" t="s">
        <v>3314</v>
      </c>
      <c r="O222" s="321" t="s">
        <v>3315</v>
      </c>
      <c r="P222" s="15">
        <v>3</v>
      </c>
      <c r="Q222" s="15">
        <v>3</v>
      </c>
      <c r="R222" s="22">
        <v>1</v>
      </c>
      <c r="S222" s="22">
        <v>1</v>
      </c>
      <c r="T222" s="181"/>
      <c r="U222" s="321" t="s">
        <v>3145</v>
      </c>
      <c r="V222" s="321" t="s">
        <v>50</v>
      </c>
      <c r="W222" s="19"/>
      <c r="AA222" s="308" t="b">
        <f t="shared" si="13"/>
        <v>0</v>
      </c>
    </row>
    <row r="223" s="326" customFormat="1" ht="12" spans="1:27">
      <c r="A223" s="29">
        <v>221</v>
      </c>
      <c r="B223" s="29" t="s">
        <v>34</v>
      </c>
      <c r="C223" s="5" t="s">
        <v>228</v>
      </c>
      <c r="D223" s="11" t="s">
        <v>469</v>
      </c>
      <c r="E223" s="11" t="s">
        <v>37</v>
      </c>
      <c r="F223" s="332" t="s">
        <v>3887</v>
      </c>
      <c r="G223" s="8">
        <v>45108</v>
      </c>
      <c r="H223" s="334" t="s">
        <v>165</v>
      </c>
      <c r="I223" s="4" t="s">
        <v>42</v>
      </c>
      <c r="J223" s="4" t="s">
        <v>43</v>
      </c>
      <c r="K223" s="58" t="s">
        <v>305</v>
      </c>
      <c r="L223" s="59" t="s">
        <v>307</v>
      </c>
      <c r="M223" s="29">
        <v>3</v>
      </c>
      <c r="N223" s="321" t="s">
        <v>3317</v>
      </c>
      <c r="O223" s="321" t="s">
        <v>3318</v>
      </c>
      <c r="P223" s="15">
        <v>3</v>
      </c>
      <c r="Q223" s="15">
        <v>3</v>
      </c>
      <c r="R223" s="22">
        <v>1</v>
      </c>
      <c r="S223" s="22">
        <v>1</v>
      </c>
      <c r="T223" s="181" t="s">
        <v>3319</v>
      </c>
      <c r="U223" s="321" t="s">
        <v>3320</v>
      </c>
      <c r="V223" s="321" t="s">
        <v>50</v>
      </c>
      <c r="W223" s="19"/>
      <c r="AA223" s="308" t="b">
        <f t="shared" si="13"/>
        <v>0</v>
      </c>
    </row>
    <row r="224" s="326" customFormat="1" ht="12" spans="1:27">
      <c r="A224" s="29">
        <v>222</v>
      </c>
      <c r="B224" s="29" t="s">
        <v>34</v>
      </c>
      <c r="C224" s="5" t="s">
        <v>228</v>
      </c>
      <c r="D224" s="11" t="s">
        <v>469</v>
      </c>
      <c r="E224" s="11" t="s">
        <v>37</v>
      </c>
      <c r="F224" s="332" t="s">
        <v>3887</v>
      </c>
      <c r="G224" s="8">
        <v>45170</v>
      </c>
      <c r="H224" s="334" t="s">
        <v>54</v>
      </c>
      <c r="I224" s="4" t="s">
        <v>42</v>
      </c>
      <c r="J224" s="4" t="s">
        <v>43</v>
      </c>
      <c r="K224" s="58" t="s">
        <v>305</v>
      </c>
      <c r="L224" s="59" t="s">
        <v>307</v>
      </c>
      <c r="M224" s="29">
        <v>3</v>
      </c>
      <c r="N224" s="321" t="s">
        <v>3321</v>
      </c>
      <c r="O224" s="321" t="s">
        <v>3322</v>
      </c>
      <c r="P224" s="15">
        <v>3</v>
      </c>
      <c r="Q224" s="15">
        <v>3</v>
      </c>
      <c r="R224" s="22">
        <v>1</v>
      </c>
      <c r="S224" s="22">
        <v>1</v>
      </c>
      <c r="T224" s="181"/>
      <c r="U224" s="321" t="s">
        <v>3323</v>
      </c>
      <c r="V224" s="321" t="s">
        <v>50</v>
      </c>
      <c r="W224" s="19"/>
      <c r="AA224" s="308" t="b">
        <f t="shared" si="13"/>
        <v>0</v>
      </c>
    </row>
    <row r="225" s="326" customFormat="1" ht="12" spans="1:27">
      <c r="A225" s="29">
        <v>223</v>
      </c>
      <c r="B225" s="29" t="s">
        <v>34</v>
      </c>
      <c r="C225" s="5" t="s">
        <v>228</v>
      </c>
      <c r="D225" s="11" t="s">
        <v>469</v>
      </c>
      <c r="E225" s="11" t="s">
        <v>37</v>
      </c>
      <c r="F225" s="332" t="s">
        <v>3887</v>
      </c>
      <c r="G225" s="8">
        <v>45231</v>
      </c>
      <c r="H225" s="334" t="s">
        <v>632</v>
      </c>
      <c r="I225" s="4" t="s">
        <v>42</v>
      </c>
      <c r="J225" s="4" t="s">
        <v>43</v>
      </c>
      <c r="K225" s="58" t="s">
        <v>305</v>
      </c>
      <c r="L225" s="59" t="s">
        <v>307</v>
      </c>
      <c r="M225" s="29">
        <v>3</v>
      </c>
      <c r="N225" s="321" t="s">
        <v>3324</v>
      </c>
      <c r="O225" s="321" t="s">
        <v>3325</v>
      </c>
      <c r="P225" s="15">
        <v>3</v>
      </c>
      <c r="Q225" s="15">
        <v>3</v>
      </c>
      <c r="R225" s="22">
        <v>1</v>
      </c>
      <c r="S225" s="22">
        <v>1</v>
      </c>
      <c r="T225" s="181"/>
      <c r="U225" s="321" t="s">
        <v>3326</v>
      </c>
      <c r="V225" s="321" t="s">
        <v>50</v>
      </c>
      <c r="W225" s="19"/>
      <c r="AA225" s="308" t="b">
        <f t="shared" si="13"/>
        <v>0</v>
      </c>
    </row>
    <row r="226" s="326" customFormat="1" ht="24" spans="1:27">
      <c r="A226" s="29">
        <v>224</v>
      </c>
      <c r="B226" s="29" t="s">
        <v>34</v>
      </c>
      <c r="C226" s="5" t="s">
        <v>228</v>
      </c>
      <c r="D226" s="11" t="s">
        <v>3327</v>
      </c>
      <c r="E226" s="11" t="s">
        <v>37</v>
      </c>
      <c r="F226" s="332" t="s">
        <v>3887</v>
      </c>
      <c r="G226" s="57">
        <v>44927</v>
      </c>
      <c r="H226" s="10" t="s">
        <v>2959</v>
      </c>
      <c r="I226" s="4" t="s">
        <v>42</v>
      </c>
      <c r="J226" s="4" t="s">
        <v>43</v>
      </c>
      <c r="K226" s="58" t="s">
        <v>305</v>
      </c>
      <c r="L226" s="59" t="s">
        <v>307</v>
      </c>
      <c r="M226" s="29">
        <v>3</v>
      </c>
      <c r="N226" s="321" t="s">
        <v>3308</v>
      </c>
      <c r="O226" s="321" t="s">
        <v>3309</v>
      </c>
      <c r="P226" s="15">
        <v>3</v>
      </c>
      <c r="Q226" s="15">
        <v>3</v>
      </c>
      <c r="R226" s="22">
        <v>1</v>
      </c>
      <c r="S226" s="22">
        <v>1</v>
      </c>
      <c r="T226" s="325"/>
      <c r="U226" s="321" t="s">
        <v>3310</v>
      </c>
      <c r="V226" s="321" t="s">
        <v>50</v>
      </c>
      <c r="W226" s="4" t="str">
        <f>IF(U226="无","未匹配到系统工单信息",IF(V226="已完成","无",V226))</f>
        <v>无</v>
      </c>
      <c r="AA226" s="308" t="b">
        <f t="shared" si="13"/>
        <v>0</v>
      </c>
    </row>
    <row r="227" s="326" customFormat="1" ht="24" spans="1:27">
      <c r="A227" s="29">
        <v>225</v>
      </c>
      <c r="B227" s="29" t="s">
        <v>34</v>
      </c>
      <c r="C227" s="5" t="s">
        <v>228</v>
      </c>
      <c r="D227" s="11" t="s">
        <v>3327</v>
      </c>
      <c r="E227" s="11" t="s">
        <v>37</v>
      </c>
      <c r="F227" s="332" t="s">
        <v>3887</v>
      </c>
      <c r="G227" s="8">
        <v>44986</v>
      </c>
      <c r="H227" s="334" t="s">
        <v>41</v>
      </c>
      <c r="I227" s="4" t="s">
        <v>42</v>
      </c>
      <c r="J227" s="4" t="s">
        <v>43</v>
      </c>
      <c r="K227" s="58" t="s">
        <v>305</v>
      </c>
      <c r="L227" s="59" t="s">
        <v>307</v>
      </c>
      <c r="M227" s="29">
        <v>3</v>
      </c>
      <c r="N227" s="321" t="s">
        <v>3311</v>
      </c>
      <c r="O227" s="321" t="s">
        <v>3312</v>
      </c>
      <c r="P227" s="15">
        <v>3</v>
      </c>
      <c r="Q227" s="15">
        <v>3</v>
      </c>
      <c r="R227" s="22">
        <v>1</v>
      </c>
      <c r="S227" s="22">
        <v>1</v>
      </c>
      <c r="T227" s="5"/>
      <c r="U227" s="321" t="s">
        <v>3313</v>
      </c>
      <c r="V227" s="321" t="s">
        <v>50</v>
      </c>
      <c r="W227" s="19" t="str">
        <f>IF(U227="无","未匹配到系统工单信息",IF(V227="已完成","无",V227))</f>
        <v>无</v>
      </c>
      <c r="AA227" s="308" t="b">
        <f t="shared" si="13"/>
        <v>0</v>
      </c>
    </row>
    <row r="228" s="326" customFormat="1" ht="24" spans="1:27">
      <c r="A228" s="29">
        <v>226</v>
      </c>
      <c r="B228" s="29" t="s">
        <v>34</v>
      </c>
      <c r="C228" s="5" t="s">
        <v>228</v>
      </c>
      <c r="D228" s="11" t="s">
        <v>3327</v>
      </c>
      <c r="E228" s="11" t="s">
        <v>37</v>
      </c>
      <c r="F228" s="332" t="s">
        <v>3887</v>
      </c>
      <c r="G228" s="8">
        <v>45047</v>
      </c>
      <c r="H228" s="334" t="s">
        <v>304</v>
      </c>
      <c r="I228" s="4" t="s">
        <v>42</v>
      </c>
      <c r="J228" s="4" t="s">
        <v>43</v>
      </c>
      <c r="K228" s="58" t="s">
        <v>305</v>
      </c>
      <c r="L228" s="59" t="s">
        <v>307</v>
      </c>
      <c r="M228" s="29">
        <v>3</v>
      </c>
      <c r="N228" s="321" t="s">
        <v>3314</v>
      </c>
      <c r="O228" s="321" t="s">
        <v>3315</v>
      </c>
      <c r="P228" s="15">
        <v>3</v>
      </c>
      <c r="Q228" s="15">
        <v>3</v>
      </c>
      <c r="R228" s="22">
        <v>1</v>
      </c>
      <c r="S228" s="22">
        <v>1</v>
      </c>
      <c r="T228" s="181"/>
      <c r="U228" s="321" t="s">
        <v>3145</v>
      </c>
      <c r="V228" s="321" t="s">
        <v>50</v>
      </c>
      <c r="W228" s="19"/>
      <c r="AA228" s="308" t="b">
        <f t="shared" si="13"/>
        <v>0</v>
      </c>
    </row>
    <row r="229" s="326" customFormat="1" ht="24" spans="1:27">
      <c r="A229" s="29">
        <v>227</v>
      </c>
      <c r="B229" s="29" t="s">
        <v>34</v>
      </c>
      <c r="C229" s="5" t="s">
        <v>228</v>
      </c>
      <c r="D229" s="11" t="s">
        <v>3327</v>
      </c>
      <c r="E229" s="11" t="s">
        <v>37</v>
      </c>
      <c r="F229" s="332" t="s">
        <v>3887</v>
      </c>
      <c r="G229" s="8">
        <v>45108</v>
      </c>
      <c r="H229" s="334" t="s">
        <v>165</v>
      </c>
      <c r="I229" s="4" t="s">
        <v>42</v>
      </c>
      <c r="J229" s="4" t="s">
        <v>43</v>
      </c>
      <c r="K229" s="58" t="s">
        <v>305</v>
      </c>
      <c r="L229" s="59" t="s">
        <v>307</v>
      </c>
      <c r="M229" s="29">
        <v>3</v>
      </c>
      <c r="N229" s="321" t="s">
        <v>3317</v>
      </c>
      <c r="O229" s="321" t="s">
        <v>3318</v>
      </c>
      <c r="P229" s="15">
        <v>3</v>
      </c>
      <c r="Q229" s="15">
        <v>3</v>
      </c>
      <c r="R229" s="22">
        <v>1</v>
      </c>
      <c r="S229" s="22">
        <v>1</v>
      </c>
      <c r="T229" s="181" t="s">
        <v>3319</v>
      </c>
      <c r="U229" s="321" t="s">
        <v>3320</v>
      </c>
      <c r="V229" s="321" t="s">
        <v>50</v>
      </c>
      <c r="W229" s="19"/>
      <c r="AA229" s="308" t="b">
        <f t="shared" si="13"/>
        <v>0</v>
      </c>
    </row>
    <row r="230" s="326" customFormat="1" ht="24" spans="1:27">
      <c r="A230" s="29">
        <v>228</v>
      </c>
      <c r="B230" s="29" t="s">
        <v>34</v>
      </c>
      <c r="C230" s="5" t="s">
        <v>228</v>
      </c>
      <c r="D230" s="11" t="s">
        <v>3327</v>
      </c>
      <c r="E230" s="11" t="s">
        <v>37</v>
      </c>
      <c r="F230" s="332" t="s">
        <v>3887</v>
      </c>
      <c r="G230" s="8">
        <v>45170</v>
      </c>
      <c r="H230" s="334" t="s">
        <v>54</v>
      </c>
      <c r="I230" s="4" t="s">
        <v>42</v>
      </c>
      <c r="J230" s="4" t="s">
        <v>43</v>
      </c>
      <c r="K230" s="58" t="s">
        <v>305</v>
      </c>
      <c r="L230" s="59" t="s">
        <v>307</v>
      </c>
      <c r="M230" s="29">
        <v>3</v>
      </c>
      <c r="N230" s="321" t="s">
        <v>3321</v>
      </c>
      <c r="O230" s="321" t="s">
        <v>3322</v>
      </c>
      <c r="P230" s="15">
        <v>3</v>
      </c>
      <c r="Q230" s="15">
        <v>3</v>
      </c>
      <c r="R230" s="22">
        <v>1</v>
      </c>
      <c r="S230" s="22">
        <v>1</v>
      </c>
      <c r="T230" s="181"/>
      <c r="U230" s="321" t="s">
        <v>3323</v>
      </c>
      <c r="V230" s="321" t="s">
        <v>50</v>
      </c>
      <c r="W230" s="19"/>
      <c r="AA230" s="308" t="b">
        <f t="shared" si="13"/>
        <v>0</v>
      </c>
    </row>
    <row r="231" s="326" customFormat="1" ht="24" spans="1:27">
      <c r="A231" s="29">
        <v>229</v>
      </c>
      <c r="B231" s="29" t="s">
        <v>34</v>
      </c>
      <c r="C231" s="5" t="s">
        <v>228</v>
      </c>
      <c r="D231" s="11" t="s">
        <v>3327</v>
      </c>
      <c r="E231" s="11" t="s">
        <v>37</v>
      </c>
      <c r="F231" s="332" t="s">
        <v>3887</v>
      </c>
      <c r="G231" s="8">
        <v>45231</v>
      </c>
      <c r="H231" s="334" t="s">
        <v>632</v>
      </c>
      <c r="I231" s="4" t="s">
        <v>42</v>
      </c>
      <c r="J231" s="4" t="s">
        <v>43</v>
      </c>
      <c r="K231" s="58" t="s">
        <v>305</v>
      </c>
      <c r="L231" s="59" t="s">
        <v>307</v>
      </c>
      <c r="M231" s="29">
        <v>3</v>
      </c>
      <c r="N231" s="321" t="s">
        <v>3324</v>
      </c>
      <c r="O231" s="321" t="s">
        <v>3325</v>
      </c>
      <c r="P231" s="15">
        <v>3</v>
      </c>
      <c r="Q231" s="15">
        <v>3</v>
      </c>
      <c r="R231" s="22">
        <v>1</v>
      </c>
      <c r="S231" s="22">
        <v>1</v>
      </c>
      <c r="T231" s="181"/>
      <c r="U231" s="321" t="s">
        <v>3326</v>
      </c>
      <c r="V231" s="321" t="s">
        <v>50</v>
      </c>
      <c r="W231" s="19"/>
      <c r="AA231" s="308" t="b">
        <f t="shared" si="13"/>
        <v>0</v>
      </c>
    </row>
    <row r="232" s="326" customFormat="1" ht="12" spans="1:27">
      <c r="A232" s="29">
        <v>230</v>
      </c>
      <c r="B232" s="29" t="s">
        <v>34</v>
      </c>
      <c r="C232" s="5" t="s">
        <v>228</v>
      </c>
      <c r="D232" s="11" t="s">
        <v>482</v>
      </c>
      <c r="E232" s="11" t="s">
        <v>37</v>
      </c>
      <c r="F232" s="332" t="s">
        <v>3887</v>
      </c>
      <c r="G232" s="57">
        <v>44927</v>
      </c>
      <c r="H232" s="10" t="s">
        <v>2959</v>
      </c>
      <c r="I232" s="4" t="s">
        <v>42</v>
      </c>
      <c r="J232" s="4" t="s">
        <v>43</v>
      </c>
      <c r="K232" s="58" t="s">
        <v>305</v>
      </c>
      <c r="L232" s="59" t="s">
        <v>307</v>
      </c>
      <c r="M232" s="29">
        <v>3</v>
      </c>
      <c r="N232" s="321" t="s">
        <v>3308</v>
      </c>
      <c r="O232" s="321" t="s">
        <v>3309</v>
      </c>
      <c r="P232" s="15">
        <v>3</v>
      </c>
      <c r="Q232" s="15">
        <v>3</v>
      </c>
      <c r="R232" s="22">
        <v>1</v>
      </c>
      <c r="S232" s="22">
        <v>1</v>
      </c>
      <c r="T232" s="325"/>
      <c r="U232" s="321" t="s">
        <v>3310</v>
      </c>
      <c r="V232" s="321" t="s">
        <v>50</v>
      </c>
      <c r="W232" s="4" t="str">
        <f>IF(U232="无","未匹配到系统工单信息",IF(V232="已完成","无",V232))</f>
        <v>无</v>
      </c>
      <c r="AA232" s="308" t="b">
        <f t="shared" si="13"/>
        <v>0</v>
      </c>
    </row>
    <row r="233" s="326" customFormat="1" ht="12" spans="1:27">
      <c r="A233" s="29">
        <v>231</v>
      </c>
      <c r="B233" s="29" t="s">
        <v>34</v>
      </c>
      <c r="C233" s="5" t="s">
        <v>228</v>
      </c>
      <c r="D233" s="11" t="s">
        <v>482</v>
      </c>
      <c r="E233" s="11" t="s">
        <v>37</v>
      </c>
      <c r="F233" s="332" t="s">
        <v>3887</v>
      </c>
      <c r="G233" s="8">
        <v>44986</v>
      </c>
      <c r="H233" s="334" t="s">
        <v>41</v>
      </c>
      <c r="I233" s="4" t="s">
        <v>42</v>
      </c>
      <c r="J233" s="4" t="s">
        <v>43</v>
      </c>
      <c r="K233" s="58" t="s">
        <v>305</v>
      </c>
      <c r="L233" s="59" t="s">
        <v>307</v>
      </c>
      <c r="M233" s="29">
        <v>3</v>
      </c>
      <c r="N233" s="321" t="s">
        <v>3311</v>
      </c>
      <c r="O233" s="321" t="s">
        <v>3312</v>
      </c>
      <c r="P233" s="15">
        <v>3</v>
      </c>
      <c r="Q233" s="15">
        <v>3</v>
      </c>
      <c r="R233" s="22">
        <v>1</v>
      </c>
      <c r="S233" s="22">
        <v>1</v>
      </c>
      <c r="T233" s="5"/>
      <c r="U233" s="321" t="s">
        <v>3313</v>
      </c>
      <c r="V233" s="321" t="s">
        <v>50</v>
      </c>
      <c r="W233" s="19" t="str">
        <f>IF(U233="无","未匹配到系统工单信息",IF(V233="已完成","无",V233))</f>
        <v>无</v>
      </c>
      <c r="AA233" s="308" t="b">
        <f t="shared" si="13"/>
        <v>0</v>
      </c>
    </row>
    <row r="234" s="326" customFormat="1" ht="12" spans="1:27">
      <c r="A234" s="29">
        <v>232</v>
      </c>
      <c r="B234" s="29" t="s">
        <v>34</v>
      </c>
      <c r="C234" s="5" t="s">
        <v>228</v>
      </c>
      <c r="D234" s="11" t="s">
        <v>482</v>
      </c>
      <c r="E234" s="11" t="s">
        <v>37</v>
      </c>
      <c r="F234" s="332" t="s">
        <v>3887</v>
      </c>
      <c r="G234" s="8">
        <v>45047</v>
      </c>
      <c r="H234" s="334" t="s">
        <v>304</v>
      </c>
      <c r="I234" s="4" t="s">
        <v>42</v>
      </c>
      <c r="J234" s="4" t="s">
        <v>43</v>
      </c>
      <c r="K234" s="58" t="s">
        <v>305</v>
      </c>
      <c r="L234" s="59" t="s">
        <v>307</v>
      </c>
      <c r="M234" s="29">
        <v>3</v>
      </c>
      <c r="N234" s="321" t="s">
        <v>3314</v>
      </c>
      <c r="O234" s="321" t="s">
        <v>3315</v>
      </c>
      <c r="P234" s="15">
        <v>3</v>
      </c>
      <c r="Q234" s="15">
        <v>3</v>
      </c>
      <c r="R234" s="22">
        <v>1</v>
      </c>
      <c r="S234" s="22">
        <v>1</v>
      </c>
      <c r="T234" s="181"/>
      <c r="U234" s="321" t="s">
        <v>3145</v>
      </c>
      <c r="V234" s="321" t="s">
        <v>50</v>
      </c>
      <c r="W234" s="19"/>
      <c r="AA234" s="308" t="b">
        <f t="shared" si="13"/>
        <v>0</v>
      </c>
    </row>
    <row r="235" s="326" customFormat="1" ht="12" spans="1:27">
      <c r="A235" s="29">
        <v>233</v>
      </c>
      <c r="B235" s="29" t="s">
        <v>34</v>
      </c>
      <c r="C235" s="5" t="s">
        <v>228</v>
      </c>
      <c r="D235" s="11" t="s">
        <v>482</v>
      </c>
      <c r="E235" s="11" t="s">
        <v>37</v>
      </c>
      <c r="F235" s="332" t="s">
        <v>3887</v>
      </c>
      <c r="G235" s="8">
        <v>45108</v>
      </c>
      <c r="H235" s="334" t="s">
        <v>165</v>
      </c>
      <c r="I235" s="4" t="s">
        <v>42</v>
      </c>
      <c r="J235" s="4" t="s">
        <v>43</v>
      </c>
      <c r="K235" s="58" t="s">
        <v>305</v>
      </c>
      <c r="L235" s="59" t="s">
        <v>307</v>
      </c>
      <c r="M235" s="29">
        <v>3</v>
      </c>
      <c r="N235" s="321" t="s">
        <v>3317</v>
      </c>
      <c r="O235" s="321" t="s">
        <v>3318</v>
      </c>
      <c r="P235" s="15">
        <v>3</v>
      </c>
      <c r="Q235" s="15">
        <v>3</v>
      </c>
      <c r="R235" s="22">
        <v>1</v>
      </c>
      <c r="S235" s="22">
        <v>1</v>
      </c>
      <c r="T235" s="181" t="s">
        <v>3319</v>
      </c>
      <c r="U235" s="321" t="s">
        <v>3320</v>
      </c>
      <c r="V235" s="321" t="s">
        <v>50</v>
      </c>
      <c r="W235" s="19"/>
      <c r="X235" s="181"/>
      <c r="AA235" s="308" t="b">
        <f t="shared" si="13"/>
        <v>0</v>
      </c>
    </row>
    <row r="236" s="326" customFormat="1" ht="12" spans="1:27">
      <c r="A236" s="29">
        <v>234</v>
      </c>
      <c r="B236" s="29" t="s">
        <v>34</v>
      </c>
      <c r="C236" s="5" t="s">
        <v>228</v>
      </c>
      <c r="D236" s="11" t="s">
        <v>482</v>
      </c>
      <c r="E236" s="11" t="s">
        <v>37</v>
      </c>
      <c r="F236" s="332" t="s">
        <v>3887</v>
      </c>
      <c r="G236" s="8">
        <v>45170</v>
      </c>
      <c r="H236" s="334" t="s">
        <v>54</v>
      </c>
      <c r="I236" s="4" t="s">
        <v>42</v>
      </c>
      <c r="J236" s="4" t="s">
        <v>43</v>
      </c>
      <c r="K236" s="58" t="s">
        <v>305</v>
      </c>
      <c r="L236" s="59" t="s">
        <v>307</v>
      </c>
      <c r="M236" s="29">
        <v>3</v>
      </c>
      <c r="N236" s="321" t="s">
        <v>3321</v>
      </c>
      <c r="O236" s="321" t="s">
        <v>3322</v>
      </c>
      <c r="P236" s="15">
        <v>3</v>
      </c>
      <c r="Q236" s="15">
        <v>3</v>
      </c>
      <c r="R236" s="22">
        <v>1</v>
      </c>
      <c r="S236" s="22">
        <v>1</v>
      </c>
      <c r="T236" s="181"/>
      <c r="U236" s="321" t="s">
        <v>3323</v>
      </c>
      <c r="V236" s="321" t="s">
        <v>50</v>
      </c>
      <c r="W236" s="19"/>
      <c r="AA236" s="308" t="b">
        <f t="shared" si="13"/>
        <v>0</v>
      </c>
    </row>
    <row r="237" s="326" customFormat="1" ht="12" spans="1:27">
      <c r="A237" s="29">
        <v>235</v>
      </c>
      <c r="B237" s="29" t="s">
        <v>34</v>
      </c>
      <c r="C237" s="5" t="s">
        <v>228</v>
      </c>
      <c r="D237" s="11" t="s">
        <v>482</v>
      </c>
      <c r="E237" s="11" t="s">
        <v>37</v>
      </c>
      <c r="F237" s="332" t="s">
        <v>3887</v>
      </c>
      <c r="G237" s="8">
        <v>45231</v>
      </c>
      <c r="H237" s="334" t="s">
        <v>632</v>
      </c>
      <c r="I237" s="4" t="s">
        <v>42</v>
      </c>
      <c r="J237" s="4" t="s">
        <v>43</v>
      </c>
      <c r="K237" s="58" t="s">
        <v>305</v>
      </c>
      <c r="L237" s="59" t="s">
        <v>307</v>
      </c>
      <c r="M237" s="29">
        <v>3</v>
      </c>
      <c r="N237" s="321" t="s">
        <v>3324</v>
      </c>
      <c r="O237" s="321" t="s">
        <v>3325</v>
      </c>
      <c r="P237" s="15">
        <v>3</v>
      </c>
      <c r="Q237" s="15">
        <v>3</v>
      </c>
      <c r="R237" s="22">
        <v>1</v>
      </c>
      <c r="S237" s="22">
        <v>1</v>
      </c>
      <c r="T237" s="181"/>
      <c r="U237" s="321" t="s">
        <v>3326</v>
      </c>
      <c r="V237" s="321" t="s">
        <v>50</v>
      </c>
      <c r="W237" s="19"/>
      <c r="AA237" s="308" t="b">
        <f t="shared" si="13"/>
        <v>0</v>
      </c>
    </row>
    <row r="238" s="326" customFormat="1" ht="24" spans="1:27">
      <c r="A238" s="29">
        <v>236</v>
      </c>
      <c r="B238" s="29" t="s">
        <v>34</v>
      </c>
      <c r="C238" s="5" t="s">
        <v>228</v>
      </c>
      <c r="D238" s="11" t="s">
        <v>3328</v>
      </c>
      <c r="E238" s="11" t="s">
        <v>37</v>
      </c>
      <c r="F238" s="332" t="s">
        <v>3887</v>
      </c>
      <c r="G238" s="57">
        <v>44927</v>
      </c>
      <c r="H238" s="10" t="s">
        <v>2959</v>
      </c>
      <c r="I238" s="4" t="s">
        <v>42</v>
      </c>
      <c r="J238" s="4" t="s">
        <v>43</v>
      </c>
      <c r="K238" s="58" t="s">
        <v>305</v>
      </c>
      <c r="L238" s="59" t="s">
        <v>307</v>
      </c>
      <c r="M238" s="29">
        <v>3</v>
      </c>
      <c r="N238" s="321" t="s">
        <v>3308</v>
      </c>
      <c r="O238" s="321" t="s">
        <v>3309</v>
      </c>
      <c r="P238" s="15">
        <v>3</v>
      </c>
      <c r="Q238" s="15">
        <v>3</v>
      </c>
      <c r="R238" s="22">
        <v>1</v>
      </c>
      <c r="S238" s="22">
        <v>1</v>
      </c>
      <c r="T238" s="325"/>
      <c r="U238" s="321" t="s">
        <v>3310</v>
      </c>
      <c r="V238" s="321" t="s">
        <v>50</v>
      </c>
      <c r="W238" s="4" t="str">
        <f>IF(U238="无","未匹配到系统工单信息",IF(V238="已完成","无",V238))</f>
        <v>无</v>
      </c>
      <c r="AA238" s="308" t="b">
        <f t="shared" si="13"/>
        <v>0</v>
      </c>
    </row>
    <row r="239" s="326" customFormat="1" ht="24" spans="1:27">
      <c r="A239" s="29">
        <v>237</v>
      </c>
      <c r="B239" s="29" t="s">
        <v>34</v>
      </c>
      <c r="C239" s="5" t="s">
        <v>228</v>
      </c>
      <c r="D239" s="11" t="s">
        <v>3328</v>
      </c>
      <c r="E239" s="11" t="s">
        <v>37</v>
      </c>
      <c r="F239" s="332" t="s">
        <v>3887</v>
      </c>
      <c r="G239" s="8">
        <v>44986</v>
      </c>
      <c r="H239" s="334" t="s">
        <v>41</v>
      </c>
      <c r="I239" s="4" t="s">
        <v>42</v>
      </c>
      <c r="J239" s="4" t="s">
        <v>43</v>
      </c>
      <c r="K239" s="58" t="s">
        <v>305</v>
      </c>
      <c r="L239" s="59" t="s">
        <v>307</v>
      </c>
      <c r="M239" s="29">
        <v>3</v>
      </c>
      <c r="N239" s="321" t="s">
        <v>3311</v>
      </c>
      <c r="O239" s="321" t="s">
        <v>3312</v>
      </c>
      <c r="P239" s="15">
        <v>3</v>
      </c>
      <c r="Q239" s="15">
        <v>3</v>
      </c>
      <c r="R239" s="22">
        <v>1</v>
      </c>
      <c r="S239" s="22">
        <v>1</v>
      </c>
      <c r="T239" s="5"/>
      <c r="U239" s="321" t="s">
        <v>3313</v>
      </c>
      <c r="V239" s="321" t="s">
        <v>50</v>
      </c>
      <c r="W239" s="19" t="str">
        <f>IF(U239="无","未匹配到系统工单信息",IF(V239="已完成","无",V239))</f>
        <v>无</v>
      </c>
      <c r="AA239" s="308" t="b">
        <f t="shared" si="13"/>
        <v>0</v>
      </c>
    </row>
    <row r="240" s="326" customFormat="1" ht="24" spans="1:27">
      <c r="A240" s="29">
        <v>238</v>
      </c>
      <c r="B240" s="29" t="s">
        <v>34</v>
      </c>
      <c r="C240" s="5" t="s">
        <v>228</v>
      </c>
      <c r="D240" s="11" t="s">
        <v>3328</v>
      </c>
      <c r="E240" s="11" t="s">
        <v>37</v>
      </c>
      <c r="F240" s="332" t="s">
        <v>3887</v>
      </c>
      <c r="G240" s="8">
        <v>45047</v>
      </c>
      <c r="H240" s="334" t="s">
        <v>304</v>
      </c>
      <c r="I240" s="4" t="s">
        <v>42</v>
      </c>
      <c r="J240" s="4" t="s">
        <v>43</v>
      </c>
      <c r="K240" s="58" t="s">
        <v>305</v>
      </c>
      <c r="L240" s="59" t="s">
        <v>307</v>
      </c>
      <c r="M240" s="29">
        <v>3</v>
      </c>
      <c r="N240" s="321" t="s">
        <v>3314</v>
      </c>
      <c r="O240" s="321" t="s">
        <v>3315</v>
      </c>
      <c r="P240" s="15">
        <v>3</v>
      </c>
      <c r="Q240" s="15">
        <v>3</v>
      </c>
      <c r="R240" s="22">
        <v>1</v>
      </c>
      <c r="S240" s="22">
        <v>1</v>
      </c>
      <c r="T240" s="181"/>
      <c r="U240" s="321" t="s">
        <v>3145</v>
      </c>
      <c r="V240" s="321" t="s">
        <v>50</v>
      </c>
      <c r="W240" s="19"/>
      <c r="AA240" s="308" t="b">
        <f t="shared" si="13"/>
        <v>0</v>
      </c>
    </row>
    <row r="241" s="326" customFormat="1" ht="24" spans="1:27">
      <c r="A241" s="29">
        <v>239</v>
      </c>
      <c r="B241" s="29" t="s">
        <v>34</v>
      </c>
      <c r="C241" s="5" t="s">
        <v>228</v>
      </c>
      <c r="D241" s="11" t="s">
        <v>3328</v>
      </c>
      <c r="E241" s="11" t="s">
        <v>37</v>
      </c>
      <c r="F241" s="332" t="s">
        <v>3887</v>
      </c>
      <c r="G241" s="8">
        <v>45108</v>
      </c>
      <c r="H241" s="334" t="s">
        <v>165</v>
      </c>
      <c r="I241" s="4" t="s">
        <v>42</v>
      </c>
      <c r="J241" s="4" t="s">
        <v>43</v>
      </c>
      <c r="K241" s="58" t="s">
        <v>305</v>
      </c>
      <c r="L241" s="59" t="s">
        <v>307</v>
      </c>
      <c r="M241" s="29">
        <v>3</v>
      </c>
      <c r="N241" s="321" t="s">
        <v>3317</v>
      </c>
      <c r="O241" s="321" t="s">
        <v>3318</v>
      </c>
      <c r="P241" s="15">
        <v>3</v>
      </c>
      <c r="Q241" s="15">
        <v>3</v>
      </c>
      <c r="R241" s="22">
        <v>1</v>
      </c>
      <c r="S241" s="22">
        <v>1</v>
      </c>
      <c r="T241" s="181" t="s">
        <v>3319</v>
      </c>
      <c r="U241" s="321" t="s">
        <v>3320</v>
      </c>
      <c r="V241" s="321" t="s">
        <v>50</v>
      </c>
      <c r="W241" s="19"/>
      <c r="X241" s="181"/>
      <c r="AA241" s="308" t="b">
        <f t="shared" si="13"/>
        <v>0</v>
      </c>
    </row>
    <row r="242" s="326" customFormat="1" ht="24" spans="1:27">
      <c r="A242" s="29">
        <v>240</v>
      </c>
      <c r="B242" s="29" t="s">
        <v>34</v>
      </c>
      <c r="C242" s="5" t="s">
        <v>228</v>
      </c>
      <c r="D242" s="11" t="s">
        <v>3328</v>
      </c>
      <c r="E242" s="11" t="s">
        <v>37</v>
      </c>
      <c r="F242" s="332" t="s">
        <v>3887</v>
      </c>
      <c r="G242" s="8">
        <v>45170</v>
      </c>
      <c r="H242" s="334" t="s">
        <v>54</v>
      </c>
      <c r="I242" s="4" t="s">
        <v>42</v>
      </c>
      <c r="J242" s="4" t="s">
        <v>43</v>
      </c>
      <c r="K242" s="58" t="s">
        <v>305</v>
      </c>
      <c r="L242" s="59" t="s">
        <v>307</v>
      </c>
      <c r="M242" s="29">
        <v>3</v>
      </c>
      <c r="N242" s="321" t="s">
        <v>3321</v>
      </c>
      <c r="O242" s="321" t="s">
        <v>3322</v>
      </c>
      <c r="P242" s="15">
        <v>3</v>
      </c>
      <c r="Q242" s="15">
        <v>3</v>
      </c>
      <c r="R242" s="22">
        <v>1</v>
      </c>
      <c r="S242" s="22">
        <v>1</v>
      </c>
      <c r="T242" s="181"/>
      <c r="U242" s="321" t="s">
        <v>3323</v>
      </c>
      <c r="V242" s="321" t="s">
        <v>50</v>
      </c>
      <c r="W242" s="19"/>
      <c r="AA242" s="308" t="b">
        <f t="shared" si="13"/>
        <v>0</v>
      </c>
    </row>
    <row r="243" s="326" customFormat="1" ht="24" spans="1:27">
      <c r="A243" s="29">
        <v>241</v>
      </c>
      <c r="B243" s="29" t="s">
        <v>34</v>
      </c>
      <c r="C243" s="5" t="s">
        <v>228</v>
      </c>
      <c r="D243" s="11" t="s">
        <v>3328</v>
      </c>
      <c r="E243" s="11" t="s">
        <v>37</v>
      </c>
      <c r="F243" s="332" t="s">
        <v>3887</v>
      </c>
      <c r="G243" s="8">
        <v>45231</v>
      </c>
      <c r="H243" s="334" t="s">
        <v>632</v>
      </c>
      <c r="I243" s="4" t="s">
        <v>42</v>
      </c>
      <c r="J243" s="4" t="s">
        <v>43</v>
      </c>
      <c r="K243" s="58" t="s">
        <v>305</v>
      </c>
      <c r="L243" s="59" t="s">
        <v>307</v>
      </c>
      <c r="M243" s="29">
        <v>3</v>
      </c>
      <c r="N243" s="321" t="s">
        <v>3324</v>
      </c>
      <c r="O243" s="321" t="s">
        <v>3325</v>
      </c>
      <c r="P243" s="15">
        <v>3</v>
      </c>
      <c r="Q243" s="15">
        <v>3</v>
      </c>
      <c r="R243" s="22">
        <v>1</v>
      </c>
      <c r="S243" s="22">
        <v>1</v>
      </c>
      <c r="T243" s="181"/>
      <c r="U243" s="321" t="s">
        <v>3326</v>
      </c>
      <c r="V243" s="321" t="s">
        <v>50</v>
      </c>
      <c r="W243" s="19"/>
      <c r="AA243" s="308" t="b">
        <f t="shared" si="13"/>
        <v>0</v>
      </c>
    </row>
    <row r="244" s="326" customFormat="1" ht="12" spans="1:27">
      <c r="A244" s="29">
        <v>242</v>
      </c>
      <c r="B244" s="29" t="s">
        <v>34</v>
      </c>
      <c r="C244" s="29" t="s">
        <v>228</v>
      </c>
      <c r="D244" s="29" t="s">
        <v>2832</v>
      </c>
      <c r="E244" s="29" t="s">
        <v>337</v>
      </c>
      <c r="F244" s="332" t="s">
        <v>3887</v>
      </c>
      <c r="G244" s="57">
        <v>44986</v>
      </c>
      <c r="H244" s="334" t="s">
        <v>41</v>
      </c>
      <c r="I244" s="29" t="s">
        <v>42</v>
      </c>
      <c r="J244" s="29" t="s">
        <v>43</v>
      </c>
      <c r="K244" s="58" t="s">
        <v>305</v>
      </c>
      <c r="L244" s="59" t="s">
        <v>307</v>
      </c>
      <c r="M244" s="29">
        <v>15</v>
      </c>
      <c r="N244" s="321" t="s">
        <v>3329</v>
      </c>
      <c r="O244" s="321" t="s">
        <v>3330</v>
      </c>
      <c r="P244" s="15">
        <v>15</v>
      </c>
      <c r="Q244" s="15">
        <v>15</v>
      </c>
      <c r="R244" s="22">
        <v>1</v>
      </c>
      <c r="S244" s="22">
        <v>1</v>
      </c>
      <c r="T244" s="181"/>
      <c r="U244" s="321" t="s">
        <v>3331</v>
      </c>
      <c r="V244" s="321" t="s">
        <v>50</v>
      </c>
      <c r="W244" s="19" t="str">
        <f t="shared" ref="W244:W248" si="15">IF(U244="无","未匹配到系统工单信息",IF(V244="已完成","无",V244))</f>
        <v>无</v>
      </c>
      <c r="AA244" s="308" t="b">
        <f t="shared" si="13"/>
        <v>0</v>
      </c>
    </row>
    <row r="245" s="326" customFormat="1" ht="12" spans="1:27">
      <c r="A245" s="29">
        <v>243</v>
      </c>
      <c r="B245" s="29" t="s">
        <v>34</v>
      </c>
      <c r="C245" s="29" t="s">
        <v>228</v>
      </c>
      <c r="D245" s="29" t="s">
        <v>2832</v>
      </c>
      <c r="E245" s="29" t="s">
        <v>337</v>
      </c>
      <c r="F245" s="332" t="s">
        <v>3887</v>
      </c>
      <c r="G245" s="57">
        <v>45170</v>
      </c>
      <c r="H245" s="334" t="s">
        <v>54</v>
      </c>
      <c r="I245" s="29" t="s">
        <v>42</v>
      </c>
      <c r="J245" s="29" t="s">
        <v>43</v>
      </c>
      <c r="K245" s="58" t="s">
        <v>305</v>
      </c>
      <c r="L245" s="59" t="s">
        <v>307</v>
      </c>
      <c r="M245" s="29">
        <v>15</v>
      </c>
      <c r="N245" s="321" t="s">
        <v>3332</v>
      </c>
      <c r="O245" s="321" t="s">
        <v>3333</v>
      </c>
      <c r="P245" s="15">
        <v>15</v>
      </c>
      <c r="Q245" s="15">
        <v>15</v>
      </c>
      <c r="R245" s="22">
        <v>1</v>
      </c>
      <c r="S245" s="22">
        <v>1</v>
      </c>
      <c r="T245" s="181"/>
      <c r="U245" s="321" t="s">
        <v>3334</v>
      </c>
      <c r="V245" s="321" t="s">
        <v>50</v>
      </c>
      <c r="W245" s="19"/>
      <c r="AA245" s="308" t="b">
        <f t="shared" si="13"/>
        <v>0</v>
      </c>
    </row>
    <row r="246" s="326" customFormat="1" ht="24" customHeight="1" spans="1:27">
      <c r="A246" s="29">
        <v>244</v>
      </c>
      <c r="B246" s="5" t="s">
        <v>34</v>
      </c>
      <c r="C246" s="5" t="s">
        <v>228</v>
      </c>
      <c r="D246" s="5" t="s">
        <v>490</v>
      </c>
      <c r="E246" s="29" t="s">
        <v>337</v>
      </c>
      <c r="F246" s="332" t="s">
        <v>3887</v>
      </c>
      <c r="G246" s="65">
        <v>44986</v>
      </c>
      <c r="H246" s="334" t="s">
        <v>41</v>
      </c>
      <c r="I246" s="5" t="s">
        <v>42</v>
      </c>
      <c r="J246" s="5" t="s">
        <v>43</v>
      </c>
      <c r="K246" s="58" t="s">
        <v>305</v>
      </c>
      <c r="L246" s="59" t="s">
        <v>307</v>
      </c>
      <c r="M246" s="5">
        <v>9</v>
      </c>
      <c r="N246" s="321" t="s">
        <v>3335</v>
      </c>
      <c r="O246" s="321" t="s">
        <v>3336</v>
      </c>
      <c r="P246" s="15">
        <v>9</v>
      </c>
      <c r="Q246" s="15">
        <v>9</v>
      </c>
      <c r="R246" s="22">
        <v>1</v>
      </c>
      <c r="S246" s="22">
        <v>1</v>
      </c>
      <c r="T246" s="344"/>
      <c r="U246" s="321" t="s">
        <v>3337</v>
      </c>
      <c r="V246" s="321" t="s">
        <v>50</v>
      </c>
      <c r="W246" s="19" t="str">
        <f t="shared" si="15"/>
        <v>无</v>
      </c>
      <c r="X246" s="181" t="s">
        <v>2966</v>
      </c>
      <c r="AA246" s="308" t="b">
        <f t="shared" si="13"/>
        <v>0</v>
      </c>
    </row>
    <row r="247" s="326" customFormat="1" ht="12" spans="1:27">
      <c r="A247" s="29">
        <v>245</v>
      </c>
      <c r="B247" s="5" t="s">
        <v>34</v>
      </c>
      <c r="C247" s="5" t="s">
        <v>228</v>
      </c>
      <c r="D247" s="5" t="s">
        <v>490</v>
      </c>
      <c r="E247" s="29" t="s">
        <v>337</v>
      </c>
      <c r="F247" s="332" t="s">
        <v>3887</v>
      </c>
      <c r="G247" s="65">
        <v>45170</v>
      </c>
      <c r="H247" s="334" t="s">
        <v>54</v>
      </c>
      <c r="I247" s="5" t="s">
        <v>42</v>
      </c>
      <c r="J247" s="5" t="s">
        <v>43</v>
      </c>
      <c r="K247" s="58" t="s">
        <v>305</v>
      </c>
      <c r="L247" s="59" t="s">
        <v>307</v>
      </c>
      <c r="M247" s="5">
        <v>9</v>
      </c>
      <c r="N247" s="321" t="s">
        <v>3322</v>
      </c>
      <c r="O247" s="321" t="s">
        <v>3338</v>
      </c>
      <c r="P247" s="15">
        <v>9</v>
      </c>
      <c r="Q247" s="15">
        <v>9</v>
      </c>
      <c r="R247" s="22">
        <v>1</v>
      </c>
      <c r="S247" s="22">
        <v>1</v>
      </c>
      <c r="T247" s="181"/>
      <c r="U247" s="321" t="s">
        <v>3339</v>
      </c>
      <c r="V247" s="321" t="s">
        <v>50</v>
      </c>
      <c r="W247" s="19"/>
      <c r="AA247" s="308" t="b">
        <f t="shared" si="13"/>
        <v>0</v>
      </c>
    </row>
    <row r="248" s="326" customFormat="1" ht="24" customHeight="1" spans="1:27">
      <c r="A248" s="29">
        <v>246</v>
      </c>
      <c r="B248" s="5" t="s">
        <v>34</v>
      </c>
      <c r="C248" s="27" t="s">
        <v>228</v>
      </c>
      <c r="D248" s="58" t="s">
        <v>540</v>
      </c>
      <c r="E248" s="7" t="s">
        <v>258</v>
      </c>
      <c r="F248" s="332" t="s">
        <v>3887</v>
      </c>
      <c r="G248" s="8">
        <v>44986</v>
      </c>
      <c r="H248" s="334" t="s">
        <v>41</v>
      </c>
      <c r="I248" s="4" t="s">
        <v>42</v>
      </c>
      <c r="J248" s="4" t="s">
        <v>43</v>
      </c>
      <c r="K248" s="58" t="s">
        <v>305</v>
      </c>
      <c r="L248" s="59" t="s">
        <v>307</v>
      </c>
      <c r="M248" s="5">
        <v>6</v>
      </c>
      <c r="N248" s="321" t="s">
        <v>3340</v>
      </c>
      <c r="O248" s="321" t="s">
        <v>3341</v>
      </c>
      <c r="P248" s="15">
        <v>6</v>
      </c>
      <c r="Q248" s="15">
        <v>6</v>
      </c>
      <c r="R248" s="22">
        <v>1</v>
      </c>
      <c r="S248" s="22">
        <v>1</v>
      </c>
      <c r="T248" s="312"/>
      <c r="U248" s="321" t="s">
        <v>3342</v>
      </c>
      <c r="V248" s="321" t="s">
        <v>50</v>
      </c>
      <c r="W248" s="19" t="str">
        <f t="shared" si="15"/>
        <v>无</v>
      </c>
      <c r="X248" s="181" t="s">
        <v>2966</v>
      </c>
      <c r="AA248" s="308" t="b">
        <f t="shared" si="13"/>
        <v>0</v>
      </c>
    </row>
    <row r="249" s="326" customFormat="1" ht="12" spans="1:27">
      <c r="A249" s="29">
        <v>247</v>
      </c>
      <c r="B249" s="5" t="s">
        <v>34</v>
      </c>
      <c r="C249" s="27" t="s">
        <v>228</v>
      </c>
      <c r="D249" s="58" t="s">
        <v>540</v>
      </c>
      <c r="E249" s="7" t="s">
        <v>258</v>
      </c>
      <c r="F249" s="332" t="s">
        <v>3887</v>
      </c>
      <c r="G249" s="8">
        <v>45047</v>
      </c>
      <c r="H249" s="334" t="s">
        <v>304</v>
      </c>
      <c r="I249" s="4" t="s">
        <v>42</v>
      </c>
      <c r="J249" s="4" t="s">
        <v>43</v>
      </c>
      <c r="K249" s="58" t="s">
        <v>305</v>
      </c>
      <c r="L249" s="59" t="s">
        <v>307</v>
      </c>
      <c r="M249" s="5">
        <v>6</v>
      </c>
      <c r="N249" s="340" t="s">
        <v>3343</v>
      </c>
      <c r="O249" s="340" t="s">
        <v>3344</v>
      </c>
      <c r="P249" s="15">
        <v>6</v>
      </c>
      <c r="Q249" s="15">
        <v>6</v>
      </c>
      <c r="R249" s="22">
        <v>1</v>
      </c>
      <c r="S249" s="22">
        <v>1</v>
      </c>
      <c r="T249" s="181"/>
      <c r="U249" s="340" t="s">
        <v>3345</v>
      </c>
      <c r="V249" s="340" t="s">
        <v>50</v>
      </c>
      <c r="W249" s="19"/>
      <c r="AA249" s="308" t="b">
        <f t="shared" si="13"/>
        <v>0</v>
      </c>
    </row>
    <row r="250" s="326" customFormat="1" ht="12" spans="1:27">
      <c r="A250" s="29">
        <v>248</v>
      </c>
      <c r="B250" s="5" t="s">
        <v>34</v>
      </c>
      <c r="C250" s="27" t="s">
        <v>228</v>
      </c>
      <c r="D250" s="58" t="s">
        <v>540</v>
      </c>
      <c r="E250" s="7" t="s">
        <v>258</v>
      </c>
      <c r="F250" s="332" t="s">
        <v>3887</v>
      </c>
      <c r="G250" s="8">
        <v>45108</v>
      </c>
      <c r="H250" s="334" t="s">
        <v>165</v>
      </c>
      <c r="I250" s="4" t="s">
        <v>42</v>
      </c>
      <c r="J250" s="4" t="s">
        <v>43</v>
      </c>
      <c r="K250" s="58" t="s">
        <v>305</v>
      </c>
      <c r="L250" s="59" t="s">
        <v>307</v>
      </c>
      <c r="M250" s="5">
        <v>6</v>
      </c>
      <c r="N250" s="321" t="s">
        <v>3347</v>
      </c>
      <c r="O250" s="321" t="s">
        <v>3348</v>
      </c>
      <c r="P250" s="15">
        <v>6</v>
      </c>
      <c r="Q250" s="15">
        <v>6</v>
      </c>
      <c r="R250" s="22">
        <v>1</v>
      </c>
      <c r="S250" s="22">
        <v>1</v>
      </c>
      <c r="T250" s="181"/>
      <c r="U250" s="321" t="s">
        <v>3349</v>
      </c>
      <c r="V250" s="321" t="s">
        <v>50</v>
      </c>
      <c r="W250" s="19"/>
      <c r="AA250" s="308" t="b">
        <f t="shared" si="13"/>
        <v>0</v>
      </c>
    </row>
    <row r="251" s="326" customFormat="1" ht="12" spans="1:27">
      <c r="A251" s="29">
        <v>249</v>
      </c>
      <c r="B251" s="5" t="s">
        <v>34</v>
      </c>
      <c r="C251" s="27" t="s">
        <v>228</v>
      </c>
      <c r="D251" s="58" t="s">
        <v>540</v>
      </c>
      <c r="E251" s="7" t="s">
        <v>258</v>
      </c>
      <c r="F251" s="332" t="s">
        <v>3887</v>
      </c>
      <c r="G251" s="8">
        <v>45170</v>
      </c>
      <c r="H251" s="334" t="s">
        <v>54</v>
      </c>
      <c r="I251" s="4" t="s">
        <v>42</v>
      </c>
      <c r="J251" s="4" t="s">
        <v>43</v>
      </c>
      <c r="K251" s="58" t="s">
        <v>305</v>
      </c>
      <c r="L251" s="59" t="s">
        <v>307</v>
      </c>
      <c r="M251" s="5">
        <v>6</v>
      </c>
      <c r="N251" s="321" t="s">
        <v>3350</v>
      </c>
      <c r="O251" s="321" t="s">
        <v>3351</v>
      </c>
      <c r="P251" s="15">
        <v>6</v>
      </c>
      <c r="Q251" s="15">
        <v>6</v>
      </c>
      <c r="R251" s="22">
        <v>1</v>
      </c>
      <c r="S251" s="22">
        <v>1</v>
      </c>
      <c r="T251" s="181"/>
      <c r="U251" s="321" t="s">
        <v>3352</v>
      </c>
      <c r="V251" s="321" t="s">
        <v>50</v>
      </c>
      <c r="W251" s="19"/>
      <c r="AA251" s="308" t="b">
        <f t="shared" si="13"/>
        <v>0</v>
      </c>
    </row>
    <row r="252" s="326" customFormat="1" ht="12" spans="1:27">
      <c r="A252" s="29">
        <v>250</v>
      </c>
      <c r="B252" s="5" t="s">
        <v>34</v>
      </c>
      <c r="C252" s="27" t="s">
        <v>228</v>
      </c>
      <c r="D252" s="58" t="s">
        <v>540</v>
      </c>
      <c r="E252" s="7" t="s">
        <v>258</v>
      </c>
      <c r="F252" s="332" t="s">
        <v>3887</v>
      </c>
      <c r="G252" s="8">
        <v>45231</v>
      </c>
      <c r="H252" s="334" t="s">
        <v>632</v>
      </c>
      <c r="I252" s="4" t="s">
        <v>42</v>
      </c>
      <c r="J252" s="4" t="s">
        <v>43</v>
      </c>
      <c r="K252" s="58" t="s">
        <v>305</v>
      </c>
      <c r="L252" s="59" t="s">
        <v>307</v>
      </c>
      <c r="M252" s="5">
        <v>6</v>
      </c>
      <c r="N252" s="321" t="s">
        <v>3353</v>
      </c>
      <c r="O252" s="321" t="s">
        <v>3354</v>
      </c>
      <c r="P252" s="15">
        <v>6</v>
      </c>
      <c r="Q252" s="15">
        <v>6</v>
      </c>
      <c r="R252" s="22">
        <v>1</v>
      </c>
      <c r="S252" s="22">
        <v>1</v>
      </c>
      <c r="T252" s="181"/>
      <c r="U252" s="321" t="s">
        <v>3355</v>
      </c>
      <c r="V252" s="321" t="s">
        <v>50</v>
      </c>
      <c r="W252" s="19"/>
      <c r="X252" s="181"/>
      <c r="AA252" s="308" t="b">
        <f t="shared" si="13"/>
        <v>0</v>
      </c>
    </row>
    <row r="253" s="326" customFormat="1" ht="24" customHeight="1" spans="1:27">
      <c r="A253" s="29">
        <v>251</v>
      </c>
      <c r="B253" s="5" t="s">
        <v>34</v>
      </c>
      <c r="C253" s="27" t="s">
        <v>228</v>
      </c>
      <c r="D253" s="58" t="s">
        <v>2739</v>
      </c>
      <c r="E253" s="7" t="s">
        <v>258</v>
      </c>
      <c r="F253" s="332" t="s">
        <v>3887</v>
      </c>
      <c r="G253" s="8">
        <v>44986</v>
      </c>
      <c r="H253" s="334" t="s">
        <v>41</v>
      </c>
      <c r="I253" s="27" t="s">
        <v>42</v>
      </c>
      <c r="J253" s="4" t="s">
        <v>43</v>
      </c>
      <c r="K253" s="58" t="s">
        <v>305</v>
      </c>
      <c r="L253" s="59" t="s">
        <v>307</v>
      </c>
      <c r="M253" s="5">
        <v>3</v>
      </c>
      <c r="N253" s="321" t="s">
        <v>3340</v>
      </c>
      <c r="O253" s="321" t="s">
        <v>3341</v>
      </c>
      <c r="P253" s="15">
        <v>3</v>
      </c>
      <c r="Q253" s="15">
        <v>3</v>
      </c>
      <c r="R253" s="22">
        <v>1</v>
      </c>
      <c r="S253" s="22">
        <v>1</v>
      </c>
      <c r="T253" s="312"/>
      <c r="U253" s="321" t="s">
        <v>3342</v>
      </c>
      <c r="V253" s="321" t="s">
        <v>50</v>
      </c>
      <c r="W253" s="19" t="str">
        <f>IF(U253="无","未匹配到系统工单信息",IF(V253="已完成","无",V253))</f>
        <v>无</v>
      </c>
      <c r="X253" s="181" t="s">
        <v>2966</v>
      </c>
      <c r="AA253" s="308" t="b">
        <f t="shared" si="13"/>
        <v>0</v>
      </c>
    </row>
    <row r="254" s="326" customFormat="1" ht="12" spans="1:27">
      <c r="A254" s="29">
        <v>252</v>
      </c>
      <c r="B254" s="5" t="s">
        <v>34</v>
      </c>
      <c r="C254" s="27" t="s">
        <v>228</v>
      </c>
      <c r="D254" s="58" t="s">
        <v>2739</v>
      </c>
      <c r="E254" s="7" t="s">
        <v>258</v>
      </c>
      <c r="F254" s="332" t="s">
        <v>3887</v>
      </c>
      <c r="G254" s="8">
        <v>45047</v>
      </c>
      <c r="H254" s="334" t="s">
        <v>304</v>
      </c>
      <c r="I254" s="27" t="s">
        <v>42</v>
      </c>
      <c r="J254" s="4" t="s">
        <v>43</v>
      </c>
      <c r="K254" s="58" t="s">
        <v>305</v>
      </c>
      <c r="L254" s="59" t="s">
        <v>307</v>
      </c>
      <c r="M254" s="5">
        <v>3</v>
      </c>
      <c r="N254" s="340" t="s">
        <v>3343</v>
      </c>
      <c r="O254" s="340" t="s">
        <v>3344</v>
      </c>
      <c r="P254" s="15">
        <v>3</v>
      </c>
      <c r="Q254" s="15">
        <v>3</v>
      </c>
      <c r="R254" s="22">
        <v>1</v>
      </c>
      <c r="S254" s="22">
        <v>1</v>
      </c>
      <c r="T254" s="181"/>
      <c r="U254" s="340" t="s">
        <v>3345</v>
      </c>
      <c r="V254" s="340" t="s">
        <v>50</v>
      </c>
      <c r="W254" s="19"/>
      <c r="AA254" s="308" t="b">
        <f t="shared" si="13"/>
        <v>0</v>
      </c>
    </row>
    <row r="255" s="326" customFormat="1" ht="12" spans="1:27">
      <c r="A255" s="29">
        <v>253</v>
      </c>
      <c r="B255" s="5" t="s">
        <v>34</v>
      </c>
      <c r="C255" s="27" t="s">
        <v>228</v>
      </c>
      <c r="D255" s="58" t="s">
        <v>2739</v>
      </c>
      <c r="E255" s="7" t="s">
        <v>258</v>
      </c>
      <c r="F255" s="332" t="s">
        <v>3887</v>
      </c>
      <c r="G255" s="8">
        <v>45108</v>
      </c>
      <c r="H255" s="334" t="s">
        <v>165</v>
      </c>
      <c r="I255" s="27" t="s">
        <v>42</v>
      </c>
      <c r="J255" s="4" t="s">
        <v>43</v>
      </c>
      <c r="K255" s="58" t="s">
        <v>305</v>
      </c>
      <c r="L255" s="59" t="s">
        <v>307</v>
      </c>
      <c r="M255" s="5">
        <v>3</v>
      </c>
      <c r="N255" s="321" t="s">
        <v>3347</v>
      </c>
      <c r="O255" s="321" t="s">
        <v>3348</v>
      </c>
      <c r="P255" s="15">
        <v>3</v>
      </c>
      <c r="Q255" s="15">
        <v>3</v>
      </c>
      <c r="R255" s="22">
        <v>1</v>
      </c>
      <c r="S255" s="22">
        <v>1</v>
      </c>
      <c r="T255" s="181"/>
      <c r="U255" s="321" t="s">
        <v>3349</v>
      </c>
      <c r="V255" s="321" t="s">
        <v>50</v>
      </c>
      <c r="W255" s="19"/>
      <c r="AA255" s="308" t="b">
        <f t="shared" si="13"/>
        <v>0</v>
      </c>
    </row>
    <row r="256" s="326" customFormat="1" ht="12" spans="1:27">
      <c r="A256" s="29">
        <v>254</v>
      </c>
      <c r="B256" s="5" t="s">
        <v>34</v>
      </c>
      <c r="C256" s="27" t="s">
        <v>228</v>
      </c>
      <c r="D256" s="58" t="s">
        <v>2739</v>
      </c>
      <c r="E256" s="7" t="s">
        <v>258</v>
      </c>
      <c r="F256" s="332" t="s">
        <v>3887</v>
      </c>
      <c r="G256" s="8">
        <v>45170</v>
      </c>
      <c r="H256" s="334" t="s">
        <v>54</v>
      </c>
      <c r="I256" s="27" t="s">
        <v>42</v>
      </c>
      <c r="J256" s="4" t="s">
        <v>43</v>
      </c>
      <c r="K256" s="58" t="s">
        <v>305</v>
      </c>
      <c r="L256" s="59" t="s">
        <v>307</v>
      </c>
      <c r="M256" s="5">
        <v>3</v>
      </c>
      <c r="N256" s="321" t="s">
        <v>3350</v>
      </c>
      <c r="O256" s="321" t="s">
        <v>3351</v>
      </c>
      <c r="P256" s="15">
        <v>3</v>
      </c>
      <c r="Q256" s="15">
        <v>3</v>
      </c>
      <c r="R256" s="22">
        <v>1</v>
      </c>
      <c r="S256" s="22">
        <v>1</v>
      </c>
      <c r="T256" s="181"/>
      <c r="U256" s="321" t="s">
        <v>3352</v>
      </c>
      <c r="V256" s="321" t="s">
        <v>50</v>
      </c>
      <c r="W256" s="19"/>
      <c r="AA256" s="308" t="b">
        <f t="shared" si="13"/>
        <v>0</v>
      </c>
    </row>
    <row r="257" s="326" customFormat="1" ht="12" spans="1:27">
      <c r="A257" s="29">
        <v>255</v>
      </c>
      <c r="B257" s="5" t="s">
        <v>34</v>
      </c>
      <c r="C257" s="27" t="s">
        <v>228</v>
      </c>
      <c r="D257" s="58" t="s">
        <v>2739</v>
      </c>
      <c r="E257" s="7" t="s">
        <v>258</v>
      </c>
      <c r="F257" s="332" t="s">
        <v>3887</v>
      </c>
      <c r="G257" s="8">
        <v>45231</v>
      </c>
      <c r="H257" s="334" t="s">
        <v>632</v>
      </c>
      <c r="I257" s="27" t="s">
        <v>42</v>
      </c>
      <c r="J257" s="4" t="s">
        <v>43</v>
      </c>
      <c r="K257" s="58" t="s">
        <v>305</v>
      </c>
      <c r="L257" s="59" t="s">
        <v>307</v>
      </c>
      <c r="M257" s="5">
        <v>3</v>
      </c>
      <c r="N257" s="321" t="s">
        <v>3353</v>
      </c>
      <c r="O257" s="321" t="s">
        <v>3354</v>
      </c>
      <c r="P257" s="15">
        <v>3</v>
      </c>
      <c r="Q257" s="15">
        <v>3</v>
      </c>
      <c r="R257" s="22">
        <v>1</v>
      </c>
      <c r="S257" s="22">
        <v>1</v>
      </c>
      <c r="T257" s="181"/>
      <c r="U257" s="321" t="s">
        <v>3355</v>
      </c>
      <c r="V257" s="321" t="s">
        <v>50</v>
      </c>
      <c r="W257" s="19"/>
      <c r="AA257" s="308" t="b">
        <f t="shared" si="13"/>
        <v>0</v>
      </c>
    </row>
    <row r="258" s="326" customFormat="1" ht="24" customHeight="1" spans="1:27">
      <c r="A258" s="29">
        <v>256</v>
      </c>
      <c r="B258" s="5" t="s">
        <v>34</v>
      </c>
      <c r="C258" s="27" t="s">
        <v>228</v>
      </c>
      <c r="D258" s="58" t="s">
        <v>3356</v>
      </c>
      <c r="E258" s="7" t="s">
        <v>258</v>
      </c>
      <c r="F258" s="332" t="s">
        <v>3887</v>
      </c>
      <c r="G258" s="8">
        <v>44986</v>
      </c>
      <c r="H258" s="334" t="s">
        <v>41</v>
      </c>
      <c r="I258" s="27" t="s">
        <v>42</v>
      </c>
      <c r="J258" s="4" t="s">
        <v>43</v>
      </c>
      <c r="K258" s="58" t="s">
        <v>305</v>
      </c>
      <c r="L258" s="59" t="s">
        <v>307</v>
      </c>
      <c r="M258" s="5">
        <v>3</v>
      </c>
      <c r="N258" s="321" t="s">
        <v>3340</v>
      </c>
      <c r="O258" s="321" t="s">
        <v>3341</v>
      </c>
      <c r="P258" s="15">
        <v>3</v>
      </c>
      <c r="Q258" s="15">
        <v>3</v>
      </c>
      <c r="R258" s="22">
        <v>1</v>
      </c>
      <c r="S258" s="22">
        <v>1</v>
      </c>
      <c r="T258" s="312"/>
      <c r="U258" s="321" t="s">
        <v>3342</v>
      </c>
      <c r="V258" s="321" t="s">
        <v>50</v>
      </c>
      <c r="W258" s="19" t="str">
        <f>IF(U258="无","未匹配到系统工单信息",IF(V258="已完成","无",V258))</f>
        <v>无</v>
      </c>
      <c r="X258" s="181" t="s">
        <v>2966</v>
      </c>
      <c r="AA258" s="308" t="b">
        <f t="shared" si="13"/>
        <v>0</v>
      </c>
    </row>
    <row r="259" s="326" customFormat="1" ht="12" spans="1:27">
      <c r="A259" s="29">
        <v>257</v>
      </c>
      <c r="B259" s="5" t="s">
        <v>34</v>
      </c>
      <c r="C259" s="27" t="s">
        <v>228</v>
      </c>
      <c r="D259" s="58" t="s">
        <v>3356</v>
      </c>
      <c r="E259" s="7" t="s">
        <v>258</v>
      </c>
      <c r="F259" s="332" t="s">
        <v>3887</v>
      </c>
      <c r="G259" s="8">
        <v>45047</v>
      </c>
      <c r="H259" s="334" t="s">
        <v>304</v>
      </c>
      <c r="I259" s="27" t="s">
        <v>42</v>
      </c>
      <c r="J259" s="4" t="s">
        <v>43</v>
      </c>
      <c r="K259" s="58" t="s">
        <v>305</v>
      </c>
      <c r="L259" s="59" t="s">
        <v>307</v>
      </c>
      <c r="M259" s="5">
        <v>3</v>
      </c>
      <c r="N259" s="340" t="s">
        <v>3343</v>
      </c>
      <c r="O259" s="340" t="s">
        <v>3344</v>
      </c>
      <c r="P259" s="15">
        <v>3</v>
      </c>
      <c r="Q259" s="15">
        <v>3</v>
      </c>
      <c r="R259" s="22">
        <v>1</v>
      </c>
      <c r="S259" s="22">
        <v>1</v>
      </c>
      <c r="T259" s="181"/>
      <c r="U259" s="340" t="s">
        <v>3345</v>
      </c>
      <c r="V259" s="340" t="s">
        <v>50</v>
      </c>
      <c r="W259" s="19"/>
      <c r="AA259" s="308" t="b">
        <f t="shared" ref="AA259:AA322" si="16">IF(H259="2023年01月","2023年01月31日",IF(H259="2023年02月","2023年02月28日",IF(H259="2023年3月","2023年3月31日",IF(H259="2023年4月","2023年4月30日",IF(H259="2023年5月","2023年5月31日",IF(H259="2023年6月","2023年6月30日",IF(H259="2023年7月","2023年7月31日",IF(H259="2023年8月","2023年8月31日",IF(H259="2023年9月","2023年9月30日",IF(H259="2023年10月","2023年10月31日",IF(H259="2023年11月","2023年11月30日",IF(H259="2023年12月","2023年12月31日"))))))))))))</f>
        <v>0</v>
      </c>
    </row>
    <row r="260" s="326" customFormat="1" ht="12" spans="1:27">
      <c r="A260" s="29">
        <v>258</v>
      </c>
      <c r="B260" s="5" t="s">
        <v>34</v>
      </c>
      <c r="C260" s="27" t="s">
        <v>228</v>
      </c>
      <c r="D260" s="58" t="s">
        <v>3356</v>
      </c>
      <c r="E260" s="7" t="s">
        <v>258</v>
      </c>
      <c r="F260" s="332" t="s">
        <v>3887</v>
      </c>
      <c r="G260" s="8">
        <v>45108</v>
      </c>
      <c r="H260" s="334" t="s">
        <v>165</v>
      </c>
      <c r="I260" s="27" t="s">
        <v>42</v>
      </c>
      <c r="J260" s="4" t="s">
        <v>43</v>
      </c>
      <c r="K260" s="58" t="s">
        <v>305</v>
      </c>
      <c r="L260" s="59" t="s">
        <v>307</v>
      </c>
      <c r="M260" s="5">
        <v>3</v>
      </c>
      <c r="N260" s="321" t="s">
        <v>3347</v>
      </c>
      <c r="O260" s="321" t="s">
        <v>3348</v>
      </c>
      <c r="P260" s="15">
        <v>3</v>
      </c>
      <c r="Q260" s="15">
        <v>3</v>
      </c>
      <c r="R260" s="22">
        <v>1</v>
      </c>
      <c r="S260" s="22">
        <v>1</v>
      </c>
      <c r="T260" s="181"/>
      <c r="U260" s="321" t="s">
        <v>3349</v>
      </c>
      <c r="V260" s="321" t="s">
        <v>50</v>
      </c>
      <c r="W260" s="19"/>
      <c r="AA260" s="308" t="b">
        <f t="shared" si="16"/>
        <v>0</v>
      </c>
    </row>
    <row r="261" s="326" customFormat="1" ht="12" spans="1:27">
      <c r="A261" s="29">
        <v>259</v>
      </c>
      <c r="B261" s="5" t="s">
        <v>34</v>
      </c>
      <c r="C261" s="27" t="s">
        <v>228</v>
      </c>
      <c r="D261" s="58" t="s">
        <v>3356</v>
      </c>
      <c r="E261" s="7" t="s">
        <v>258</v>
      </c>
      <c r="F261" s="332" t="s">
        <v>3887</v>
      </c>
      <c r="G261" s="8">
        <v>45170</v>
      </c>
      <c r="H261" s="334" t="s">
        <v>54</v>
      </c>
      <c r="I261" s="27" t="s">
        <v>42</v>
      </c>
      <c r="J261" s="4" t="s">
        <v>43</v>
      </c>
      <c r="K261" s="58" t="s">
        <v>305</v>
      </c>
      <c r="L261" s="59" t="s">
        <v>307</v>
      </c>
      <c r="M261" s="5">
        <v>3</v>
      </c>
      <c r="N261" s="321" t="s">
        <v>3350</v>
      </c>
      <c r="O261" s="321" t="s">
        <v>3351</v>
      </c>
      <c r="P261" s="15">
        <v>3</v>
      </c>
      <c r="Q261" s="15">
        <v>3</v>
      </c>
      <c r="R261" s="22">
        <v>1</v>
      </c>
      <c r="S261" s="22">
        <v>1</v>
      </c>
      <c r="T261" s="181"/>
      <c r="U261" s="321" t="s">
        <v>3352</v>
      </c>
      <c r="V261" s="321" t="s">
        <v>50</v>
      </c>
      <c r="W261" s="19"/>
      <c r="AA261" s="308" t="b">
        <f t="shared" si="16"/>
        <v>0</v>
      </c>
    </row>
    <row r="262" s="326" customFormat="1" ht="12" spans="1:27">
      <c r="A262" s="29">
        <v>260</v>
      </c>
      <c r="B262" s="5" t="s">
        <v>34</v>
      </c>
      <c r="C262" s="27" t="s">
        <v>228</v>
      </c>
      <c r="D262" s="58" t="s">
        <v>3356</v>
      </c>
      <c r="E262" s="7" t="s">
        <v>258</v>
      </c>
      <c r="F262" s="332" t="s">
        <v>3887</v>
      </c>
      <c r="G262" s="8">
        <v>45231</v>
      </c>
      <c r="H262" s="334" t="s">
        <v>632</v>
      </c>
      <c r="I262" s="27" t="s">
        <v>42</v>
      </c>
      <c r="J262" s="4" t="s">
        <v>43</v>
      </c>
      <c r="K262" s="58" t="s">
        <v>305</v>
      </c>
      <c r="L262" s="59" t="s">
        <v>307</v>
      </c>
      <c r="M262" s="5">
        <v>3</v>
      </c>
      <c r="N262" s="321" t="s">
        <v>3353</v>
      </c>
      <c r="O262" s="321" t="s">
        <v>3354</v>
      </c>
      <c r="P262" s="15">
        <v>3</v>
      </c>
      <c r="Q262" s="15">
        <v>3</v>
      </c>
      <c r="R262" s="22">
        <v>1</v>
      </c>
      <c r="S262" s="22">
        <v>1</v>
      </c>
      <c r="T262" s="181"/>
      <c r="U262" s="321" t="s">
        <v>3355</v>
      </c>
      <c r="V262" s="321" t="s">
        <v>50</v>
      </c>
      <c r="W262" s="19"/>
      <c r="AA262" s="308" t="b">
        <f t="shared" si="16"/>
        <v>0</v>
      </c>
    </row>
    <row r="263" s="326" customFormat="1" ht="24" customHeight="1" spans="1:27">
      <c r="A263" s="29">
        <v>261</v>
      </c>
      <c r="B263" s="5" t="s">
        <v>34</v>
      </c>
      <c r="C263" s="27" t="s">
        <v>228</v>
      </c>
      <c r="D263" s="58" t="s">
        <v>552</v>
      </c>
      <c r="E263" s="7" t="s">
        <v>258</v>
      </c>
      <c r="F263" s="332" t="s">
        <v>3887</v>
      </c>
      <c r="G263" s="8">
        <v>44986</v>
      </c>
      <c r="H263" s="334" t="s">
        <v>41</v>
      </c>
      <c r="I263" s="27" t="s">
        <v>42</v>
      </c>
      <c r="J263" s="4" t="s">
        <v>43</v>
      </c>
      <c r="K263" s="58" t="s">
        <v>305</v>
      </c>
      <c r="L263" s="59" t="s">
        <v>307</v>
      </c>
      <c r="M263" s="5">
        <v>6</v>
      </c>
      <c r="N263" s="321" t="s">
        <v>3340</v>
      </c>
      <c r="O263" s="321" t="s">
        <v>3341</v>
      </c>
      <c r="P263" s="15">
        <v>6</v>
      </c>
      <c r="Q263" s="15">
        <v>6</v>
      </c>
      <c r="R263" s="22">
        <v>1</v>
      </c>
      <c r="S263" s="22">
        <v>1</v>
      </c>
      <c r="T263" s="312"/>
      <c r="U263" s="321" t="s">
        <v>3342</v>
      </c>
      <c r="V263" s="321" t="s">
        <v>50</v>
      </c>
      <c r="W263" s="19" t="str">
        <f>IF(U263="无","未匹配到系统工单信息",IF(V263="已完成","无",V263))</f>
        <v>无</v>
      </c>
      <c r="X263" s="181" t="s">
        <v>2966</v>
      </c>
      <c r="AA263" s="308" t="b">
        <f t="shared" si="16"/>
        <v>0</v>
      </c>
    </row>
    <row r="264" s="326" customFormat="1" ht="12" spans="1:27">
      <c r="A264" s="29">
        <v>262</v>
      </c>
      <c r="B264" s="5" t="s">
        <v>34</v>
      </c>
      <c r="C264" s="27" t="s">
        <v>228</v>
      </c>
      <c r="D264" s="58" t="s">
        <v>552</v>
      </c>
      <c r="E264" s="7" t="s">
        <v>258</v>
      </c>
      <c r="F264" s="332" t="s">
        <v>3887</v>
      </c>
      <c r="G264" s="8">
        <v>45047</v>
      </c>
      <c r="H264" s="334" t="s">
        <v>304</v>
      </c>
      <c r="I264" s="27" t="s">
        <v>42</v>
      </c>
      <c r="J264" s="4" t="s">
        <v>43</v>
      </c>
      <c r="K264" s="58" t="s">
        <v>305</v>
      </c>
      <c r="L264" s="59" t="s">
        <v>307</v>
      </c>
      <c r="M264" s="5">
        <v>6</v>
      </c>
      <c r="N264" s="340" t="s">
        <v>3343</v>
      </c>
      <c r="O264" s="340" t="s">
        <v>3344</v>
      </c>
      <c r="P264" s="15">
        <v>6</v>
      </c>
      <c r="Q264" s="15">
        <v>6</v>
      </c>
      <c r="R264" s="22">
        <v>1</v>
      </c>
      <c r="S264" s="22">
        <v>1</v>
      </c>
      <c r="T264" s="181"/>
      <c r="U264" s="340" t="s">
        <v>3345</v>
      </c>
      <c r="V264" s="340" t="s">
        <v>50</v>
      </c>
      <c r="W264" s="19"/>
      <c r="AA264" s="308" t="b">
        <f t="shared" si="16"/>
        <v>0</v>
      </c>
    </row>
    <row r="265" s="326" customFormat="1" ht="12" spans="1:27">
      <c r="A265" s="29">
        <v>263</v>
      </c>
      <c r="B265" s="5" t="s">
        <v>34</v>
      </c>
      <c r="C265" s="27" t="s">
        <v>228</v>
      </c>
      <c r="D265" s="58" t="s">
        <v>3357</v>
      </c>
      <c r="E265" s="7" t="s">
        <v>258</v>
      </c>
      <c r="F265" s="332" t="s">
        <v>3887</v>
      </c>
      <c r="G265" s="8">
        <v>45108</v>
      </c>
      <c r="H265" s="334" t="s">
        <v>165</v>
      </c>
      <c r="I265" s="27" t="s">
        <v>42</v>
      </c>
      <c r="J265" s="4" t="s">
        <v>43</v>
      </c>
      <c r="K265" s="58" t="s">
        <v>305</v>
      </c>
      <c r="L265" s="59" t="s">
        <v>307</v>
      </c>
      <c r="M265" s="5">
        <v>6</v>
      </c>
      <c r="N265" s="321" t="s">
        <v>3347</v>
      </c>
      <c r="O265" s="321" t="s">
        <v>3348</v>
      </c>
      <c r="P265" s="15">
        <v>6</v>
      </c>
      <c r="Q265" s="15">
        <v>6</v>
      </c>
      <c r="R265" s="22">
        <v>1</v>
      </c>
      <c r="S265" s="22">
        <v>1</v>
      </c>
      <c r="T265" s="181" t="s">
        <v>3358</v>
      </c>
      <c r="U265" s="321" t="s">
        <v>3349</v>
      </c>
      <c r="V265" s="321" t="s">
        <v>50</v>
      </c>
      <c r="W265" s="19"/>
      <c r="AA265" s="308" t="b">
        <f t="shared" si="16"/>
        <v>0</v>
      </c>
    </row>
    <row r="266" s="326" customFormat="1" ht="12" spans="1:27">
      <c r="A266" s="29">
        <v>264</v>
      </c>
      <c r="B266" s="5" t="s">
        <v>34</v>
      </c>
      <c r="C266" s="27" t="s">
        <v>228</v>
      </c>
      <c r="D266" s="58" t="s">
        <v>3357</v>
      </c>
      <c r="E266" s="7" t="s">
        <v>258</v>
      </c>
      <c r="F266" s="332" t="s">
        <v>3887</v>
      </c>
      <c r="G266" s="8">
        <v>45170</v>
      </c>
      <c r="H266" s="334" t="s">
        <v>54</v>
      </c>
      <c r="I266" s="27" t="s">
        <v>42</v>
      </c>
      <c r="J266" s="4" t="s">
        <v>43</v>
      </c>
      <c r="K266" s="58" t="s">
        <v>305</v>
      </c>
      <c r="L266" s="59" t="s">
        <v>307</v>
      </c>
      <c r="M266" s="5">
        <v>6</v>
      </c>
      <c r="N266" s="321" t="s">
        <v>3350</v>
      </c>
      <c r="O266" s="321" t="s">
        <v>3351</v>
      </c>
      <c r="P266" s="15">
        <v>6</v>
      </c>
      <c r="Q266" s="15">
        <v>6</v>
      </c>
      <c r="R266" s="22">
        <v>1</v>
      </c>
      <c r="S266" s="22">
        <v>1</v>
      </c>
      <c r="T266" s="181"/>
      <c r="U266" s="321" t="s">
        <v>3352</v>
      </c>
      <c r="V266" s="321" t="s">
        <v>50</v>
      </c>
      <c r="W266" s="19"/>
      <c r="AA266" s="308" t="b">
        <f t="shared" si="16"/>
        <v>0</v>
      </c>
    </row>
    <row r="267" s="326" customFormat="1" ht="13.5" spans="1:27">
      <c r="A267" s="29">
        <v>265</v>
      </c>
      <c r="B267" s="5" t="s">
        <v>34</v>
      </c>
      <c r="C267" s="27" t="s">
        <v>228</v>
      </c>
      <c r="D267" s="58" t="s">
        <v>552</v>
      </c>
      <c r="E267" s="7" t="s">
        <v>258</v>
      </c>
      <c r="F267" s="332" t="s">
        <v>3887</v>
      </c>
      <c r="G267" s="8">
        <v>45231</v>
      </c>
      <c r="H267" s="334" t="s">
        <v>632</v>
      </c>
      <c r="I267" s="27" t="s">
        <v>42</v>
      </c>
      <c r="J267" s="4" t="s">
        <v>43</v>
      </c>
      <c r="K267" s="58" t="s">
        <v>305</v>
      </c>
      <c r="L267" s="59" t="s">
        <v>307</v>
      </c>
      <c r="M267" s="5">
        <v>6</v>
      </c>
      <c r="N267" s="81" t="s">
        <v>3353</v>
      </c>
      <c r="O267" s="81" t="s">
        <v>3354</v>
      </c>
      <c r="P267" s="15" t="s">
        <v>2875</v>
      </c>
      <c r="Q267" s="15" t="s">
        <v>2875</v>
      </c>
      <c r="R267" s="22" t="s">
        <v>2875</v>
      </c>
      <c r="S267" s="22" t="s">
        <v>2875</v>
      </c>
      <c r="T267" s="181"/>
      <c r="U267" s="321" t="s">
        <v>3355</v>
      </c>
      <c r="V267" s="321" t="s">
        <v>50</v>
      </c>
      <c r="W267" s="19"/>
      <c r="AA267" s="308" t="b">
        <f t="shared" si="16"/>
        <v>0</v>
      </c>
    </row>
    <row r="268" s="326" customFormat="1" ht="24" spans="1:27">
      <c r="A268" s="29">
        <v>266</v>
      </c>
      <c r="B268" s="5" t="s">
        <v>34</v>
      </c>
      <c r="C268" s="5" t="s">
        <v>228</v>
      </c>
      <c r="D268" s="5" t="s">
        <v>3359</v>
      </c>
      <c r="E268" s="49" t="s">
        <v>2706</v>
      </c>
      <c r="F268" s="332" t="s">
        <v>3887</v>
      </c>
      <c r="G268" s="65">
        <v>45047</v>
      </c>
      <c r="H268" s="334" t="s">
        <v>304</v>
      </c>
      <c r="I268" s="5" t="s">
        <v>42</v>
      </c>
      <c r="J268" s="5" t="s">
        <v>43</v>
      </c>
      <c r="K268" s="58" t="s">
        <v>305</v>
      </c>
      <c r="L268" s="59" t="s">
        <v>307</v>
      </c>
      <c r="M268" s="5">
        <v>6</v>
      </c>
      <c r="N268" s="321" t="s">
        <v>3284</v>
      </c>
      <c r="O268" s="321" t="s">
        <v>3285</v>
      </c>
      <c r="P268" s="15">
        <v>6</v>
      </c>
      <c r="Q268" s="15">
        <v>6</v>
      </c>
      <c r="R268" s="22">
        <v>1</v>
      </c>
      <c r="S268" s="22">
        <v>1</v>
      </c>
      <c r="T268" s="302"/>
      <c r="U268" s="321" t="s">
        <v>3286</v>
      </c>
      <c r="V268" s="321" t="s">
        <v>50</v>
      </c>
      <c r="W268" s="19" t="str">
        <f>IF(U268="无","未匹配到系统工单信息",IF(V268="已完成","无",V268))</f>
        <v>无</v>
      </c>
      <c r="X268" s="181"/>
      <c r="AA268" s="308" t="b">
        <f t="shared" si="16"/>
        <v>0</v>
      </c>
    </row>
    <row r="269" s="326" customFormat="1" ht="24" spans="1:27">
      <c r="A269" s="29">
        <v>267</v>
      </c>
      <c r="B269" s="5" t="s">
        <v>34</v>
      </c>
      <c r="C269" s="5" t="s">
        <v>228</v>
      </c>
      <c r="D269" s="5" t="s">
        <v>3359</v>
      </c>
      <c r="E269" s="49" t="s">
        <v>2706</v>
      </c>
      <c r="F269" s="332" t="s">
        <v>3887</v>
      </c>
      <c r="G269" s="65">
        <v>45108</v>
      </c>
      <c r="H269" s="334" t="s">
        <v>165</v>
      </c>
      <c r="I269" s="5" t="s">
        <v>42</v>
      </c>
      <c r="J269" s="5" t="s">
        <v>43</v>
      </c>
      <c r="K269" s="58" t="s">
        <v>305</v>
      </c>
      <c r="L269" s="59" t="s">
        <v>307</v>
      </c>
      <c r="M269" s="5">
        <v>6</v>
      </c>
      <c r="N269" s="321" t="s">
        <v>3293</v>
      </c>
      <c r="O269" s="321" t="s">
        <v>3294</v>
      </c>
      <c r="P269" s="15">
        <v>6</v>
      </c>
      <c r="Q269" s="15">
        <v>6</v>
      </c>
      <c r="R269" s="22">
        <v>1</v>
      </c>
      <c r="S269" s="22">
        <v>1</v>
      </c>
      <c r="U269" s="321" t="s">
        <v>3295</v>
      </c>
      <c r="V269" s="321" t="s">
        <v>50</v>
      </c>
      <c r="W269" s="19"/>
      <c r="AA269" s="308" t="b">
        <f t="shared" si="16"/>
        <v>0</v>
      </c>
    </row>
    <row r="270" s="326" customFormat="1" ht="24" spans="1:27">
      <c r="A270" s="29">
        <v>268</v>
      </c>
      <c r="B270" s="5" t="s">
        <v>34</v>
      </c>
      <c r="C270" s="5" t="s">
        <v>228</v>
      </c>
      <c r="D270" s="5" t="s">
        <v>3359</v>
      </c>
      <c r="E270" s="49" t="s">
        <v>2706</v>
      </c>
      <c r="F270" s="332" t="s">
        <v>3887</v>
      </c>
      <c r="G270" s="65">
        <v>45170</v>
      </c>
      <c r="H270" s="334" t="s">
        <v>54</v>
      </c>
      <c r="I270" s="5" t="s">
        <v>42</v>
      </c>
      <c r="J270" s="5" t="s">
        <v>43</v>
      </c>
      <c r="K270" s="58" t="s">
        <v>305</v>
      </c>
      <c r="L270" s="59" t="s">
        <v>307</v>
      </c>
      <c r="M270" s="5">
        <v>6</v>
      </c>
      <c r="N270" s="321" t="s">
        <v>3360</v>
      </c>
      <c r="O270" s="321" t="s">
        <v>3361</v>
      </c>
      <c r="P270" s="15">
        <v>6</v>
      </c>
      <c r="Q270" s="15">
        <v>6</v>
      </c>
      <c r="R270" s="22">
        <v>1</v>
      </c>
      <c r="S270" s="22">
        <v>1</v>
      </c>
      <c r="T270" s="181"/>
      <c r="U270" s="321" t="s">
        <v>3362</v>
      </c>
      <c r="V270" s="321" t="s">
        <v>50</v>
      </c>
      <c r="W270" s="19"/>
      <c r="AA270" s="308" t="b">
        <f t="shared" si="16"/>
        <v>0</v>
      </c>
    </row>
    <row r="271" s="326" customFormat="1" ht="12" spans="1:27">
      <c r="A271" s="29">
        <v>269</v>
      </c>
      <c r="B271" s="5" t="s">
        <v>34</v>
      </c>
      <c r="C271" s="27" t="s">
        <v>228</v>
      </c>
      <c r="D271" s="58" t="s">
        <v>826</v>
      </c>
      <c r="E271" s="7" t="s">
        <v>108</v>
      </c>
      <c r="F271" s="332" t="s">
        <v>3887</v>
      </c>
      <c r="G271" s="8">
        <v>45047</v>
      </c>
      <c r="H271" s="334" t="s">
        <v>304</v>
      </c>
      <c r="I271" s="27" t="s">
        <v>42</v>
      </c>
      <c r="J271" s="5" t="s">
        <v>43</v>
      </c>
      <c r="K271" s="58" t="s">
        <v>305</v>
      </c>
      <c r="L271" s="59" t="s">
        <v>307</v>
      </c>
      <c r="M271" s="26">
        <v>6</v>
      </c>
      <c r="N271" s="321" t="s">
        <v>3363</v>
      </c>
      <c r="O271" s="321" t="s">
        <v>3364</v>
      </c>
      <c r="P271" s="15">
        <v>6</v>
      </c>
      <c r="Q271" s="15">
        <v>6</v>
      </c>
      <c r="R271" s="22">
        <v>1</v>
      </c>
      <c r="S271" s="22">
        <v>1</v>
      </c>
      <c r="T271" s="181"/>
      <c r="U271" s="321" t="s">
        <v>3365</v>
      </c>
      <c r="V271" s="321" t="s">
        <v>50</v>
      </c>
      <c r="W271" s="19" t="str">
        <f>IF(U271="无","未匹配到系统工单信息",IF(V271="已完成","无",V271))</f>
        <v>无</v>
      </c>
      <c r="AA271" s="308" t="b">
        <f t="shared" si="16"/>
        <v>0</v>
      </c>
    </row>
    <row r="272" s="326" customFormat="1" ht="12" spans="1:27">
      <c r="A272" s="29">
        <v>270</v>
      </c>
      <c r="B272" s="5" t="s">
        <v>34</v>
      </c>
      <c r="C272" s="27" t="s">
        <v>228</v>
      </c>
      <c r="D272" s="58" t="s">
        <v>826</v>
      </c>
      <c r="E272" s="7" t="s">
        <v>108</v>
      </c>
      <c r="F272" s="332" t="s">
        <v>3887</v>
      </c>
      <c r="G272" s="8">
        <v>45231</v>
      </c>
      <c r="H272" s="334" t="s">
        <v>632</v>
      </c>
      <c r="I272" s="27" t="s">
        <v>42</v>
      </c>
      <c r="J272" s="5" t="s">
        <v>43</v>
      </c>
      <c r="K272" s="58" t="s">
        <v>305</v>
      </c>
      <c r="L272" s="59" t="s">
        <v>307</v>
      </c>
      <c r="M272" s="26">
        <v>6</v>
      </c>
      <c r="N272" s="321" t="s">
        <v>3366</v>
      </c>
      <c r="O272" s="321" t="s">
        <v>3367</v>
      </c>
      <c r="P272" s="15">
        <v>6</v>
      </c>
      <c r="Q272" s="15">
        <v>6</v>
      </c>
      <c r="R272" s="22">
        <v>1</v>
      </c>
      <c r="S272" s="22">
        <v>1</v>
      </c>
      <c r="T272" s="181"/>
      <c r="U272" s="321" t="s">
        <v>3368</v>
      </c>
      <c r="V272" s="321" t="s">
        <v>50</v>
      </c>
      <c r="W272" s="19"/>
      <c r="AA272" s="308" t="b">
        <f t="shared" si="16"/>
        <v>0</v>
      </c>
    </row>
    <row r="273" s="326" customFormat="1" ht="12" spans="1:27">
      <c r="A273" s="29">
        <v>271</v>
      </c>
      <c r="B273" s="5" t="s">
        <v>34</v>
      </c>
      <c r="C273" s="5" t="s">
        <v>228</v>
      </c>
      <c r="D273" s="28" t="s">
        <v>2735</v>
      </c>
      <c r="E273" s="29" t="s">
        <v>337</v>
      </c>
      <c r="F273" s="332" t="s">
        <v>3887</v>
      </c>
      <c r="G273" s="8">
        <v>44985</v>
      </c>
      <c r="H273" s="333" t="s">
        <v>2299</v>
      </c>
      <c r="I273" s="28" t="s">
        <v>42</v>
      </c>
      <c r="J273" s="4" t="s">
        <v>43</v>
      </c>
      <c r="K273" s="58" t="s">
        <v>305</v>
      </c>
      <c r="L273" s="59" t="s">
        <v>307</v>
      </c>
      <c r="M273" s="28">
        <v>3</v>
      </c>
      <c r="N273" s="321" t="s">
        <v>3369</v>
      </c>
      <c r="O273" s="321" t="s">
        <v>3309</v>
      </c>
      <c r="P273" s="15">
        <v>3</v>
      </c>
      <c r="Q273" s="15">
        <v>3</v>
      </c>
      <c r="R273" s="22">
        <v>1</v>
      </c>
      <c r="S273" s="22">
        <v>1</v>
      </c>
      <c r="T273" s="181"/>
      <c r="U273" s="321" t="s">
        <v>3370</v>
      </c>
      <c r="V273" s="321" t="s">
        <v>50</v>
      </c>
      <c r="W273" s="4" t="str">
        <f>IF(U273="无","未匹配到系统工单信息",IF(V273="已完成","无",V273))</f>
        <v>无</v>
      </c>
      <c r="AA273" s="308" t="b">
        <f t="shared" si="16"/>
        <v>0</v>
      </c>
    </row>
    <row r="274" s="326" customFormat="1" ht="12" spans="1:27">
      <c r="A274" s="29">
        <v>272</v>
      </c>
      <c r="B274" s="5" t="s">
        <v>34</v>
      </c>
      <c r="C274" s="5" t="s">
        <v>228</v>
      </c>
      <c r="D274" s="28" t="s">
        <v>2735</v>
      </c>
      <c r="E274" s="29" t="s">
        <v>337</v>
      </c>
      <c r="F274" s="332" t="s">
        <v>3887</v>
      </c>
      <c r="G274" s="8">
        <v>45169</v>
      </c>
      <c r="H274" s="334" t="s">
        <v>97</v>
      </c>
      <c r="I274" s="28" t="s">
        <v>42</v>
      </c>
      <c r="J274" s="4" t="s">
        <v>43</v>
      </c>
      <c r="K274" s="58" t="s">
        <v>305</v>
      </c>
      <c r="L274" s="59" t="s">
        <v>307</v>
      </c>
      <c r="M274" s="28">
        <v>3</v>
      </c>
      <c r="N274" s="321" t="s">
        <v>3366</v>
      </c>
      <c r="O274" s="321" t="s">
        <v>3367</v>
      </c>
      <c r="P274" s="15">
        <v>3</v>
      </c>
      <c r="Q274" s="15">
        <v>3</v>
      </c>
      <c r="R274" s="22">
        <v>1</v>
      </c>
      <c r="S274" s="22">
        <v>1</v>
      </c>
      <c r="T274" s="181"/>
      <c r="U274" s="321" t="s">
        <v>3368</v>
      </c>
      <c r="V274" s="321" t="s">
        <v>50</v>
      </c>
      <c r="W274" s="19"/>
      <c r="X274" s="181"/>
      <c r="AA274" s="308" t="b">
        <f t="shared" si="16"/>
        <v>0</v>
      </c>
    </row>
    <row r="275" s="326" customFormat="1" ht="12" spans="1:27">
      <c r="A275" s="29">
        <v>273</v>
      </c>
      <c r="B275" s="5" t="s">
        <v>34</v>
      </c>
      <c r="C275" s="5" t="s">
        <v>228</v>
      </c>
      <c r="D275" s="7" t="s">
        <v>2743</v>
      </c>
      <c r="E275" s="29" t="s">
        <v>337</v>
      </c>
      <c r="F275" s="332" t="s">
        <v>3887</v>
      </c>
      <c r="G275" s="8">
        <v>44985</v>
      </c>
      <c r="H275" s="333" t="s">
        <v>2299</v>
      </c>
      <c r="I275" s="28" t="s">
        <v>42</v>
      </c>
      <c r="J275" s="4" t="s">
        <v>43</v>
      </c>
      <c r="K275" s="58" t="s">
        <v>305</v>
      </c>
      <c r="L275" s="59" t="s">
        <v>307</v>
      </c>
      <c r="M275" s="28">
        <v>3</v>
      </c>
      <c r="N275" s="321" t="s">
        <v>3369</v>
      </c>
      <c r="O275" s="321" t="s">
        <v>3309</v>
      </c>
      <c r="P275" s="15">
        <v>3</v>
      </c>
      <c r="Q275" s="15">
        <v>3</v>
      </c>
      <c r="R275" s="22">
        <v>1</v>
      </c>
      <c r="S275" s="22">
        <v>1</v>
      </c>
      <c r="T275" s="181"/>
      <c r="U275" s="321" t="s">
        <v>3370</v>
      </c>
      <c r="V275" s="321" t="s">
        <v>50</v>
      </c>
      <c r="W275" s="4" t="str">
        <f>IF(U275="无","未匹配到系统工单信息",IF(V275="已完成","无",V275))</f>
        <v>无</v>
      </c>
      <c r="AA275" s="308" t="b">
        <f t="shared" si="16"/>
        <v>0</v>
      </c>
    </row>
    <row r="276" s="326" customFormat="1" ht="12" spans="1:27">
      <c r="A276" s="29">
        <v>274</v>
      </c>
      <c r="B276" s="5" t="s">
        <v>34</v>
      </c>
      <c r="C276" s="5" t="s">
        <v>228</v>
      </c>
      <c r="D276" s="7" t="s">
        <v>2743</v>
      </c>
      <c r="E276" s="29" t="s">
        <v>337</v>
      </c>
      <c r="F276" s="332" t="s">
        <v>3887</v>
      </c>
      <c r="G276" s="8">
        <v>45169</v>
      </c>
      <c r="H276" s="334" t="s">
        <v>97</v>
      </c>
      <c r="I276" s="28" t="s">
        <v>42</v>
      </c>
      <c r="J276" s="4" t="s">
        <v>43</v>
      </c>
      <c r="K276" s="58" t="s">
        <v>305</v>
      </c>
      <c r="L276" s="59" t="s">
        <v>307</v>
      </c>
      <c r="M276" s="28">
        <v>3</v>
      </c>
      <c r="N276" s="321" t="s">
        <v>3366</v>
      </c>
      <c r="O276" s="321" t="s">
        <v>3367</v>
      </c>
      <c r="P276" s="15">
        <v>3</v>
      </c>
      <c r="Q276" s="15">
        <v>3</v>
      </c>
      <c r="R276" s="22">
        <v>1</v>
      </c>
      <c r="S276" s="22">
        <v>1</v>
      </c>
      <c r="T276" s="181"/>
      <c r="U276" s="321" t="s">
        <v>3368</v>
      </c>
      <c r="V276" s="321" t="s">
        <v>50</v>
      </c>
      <c r="W276" s="19"/>
      <c r="X276" s="181"/>
      <c r="AA276" s="308" t="b">
        <f t="shared" si="16"/>
        <v>0</v>
      </c>
    </row>
    <row r="277" s="326" customFormat="1" ht="12" spans="1:27">
      <c r="A277" s="29">
        <v>275</v>
      </c>
      <c r="B277" s="5" t="s">
        <v>34</v>
      </c>
      <c r="C277" s="5" t="s">
        <v>228</v>
      </c>
      <c r="D277" s="58" t="s">
        <v>3378</v>
      </c>
      <c r="E277" s="58" t="s">
        <v>108</v>
      </c>
      <c r="F277" s="332" t="s">
        <v>3887</v>
      </c>
      <c r="G277" s="57">
        <v>44958</v>
      </c>
      <c r="H277" s="333" t="s">
        <v>2299</v>
      </c>
      <c r="I277" s="4" t="s">
        <v>42</v>
      </c>
      <c r="J277" s="4" t="s">
        <v>43</v>
      </c>
      <c r="K277" s="58" t="s">
        <v>305</v>
      </c>
      <c r="L277" s="59" t="s">
        <v>307</v>
      </c>
      <c r="M277" s="5">
        <v>6</v>
      </c>
      <c r="N277" s="321" t="s">
        <v>3379</v>
      </c>
      <c r="O277" s="321" t="s">
        <v>3380</v>
      </c>
      <c r="P277" s="15">
        <v>6</v>
      </c>
      <c r="Q277" s="15">
        <v>6</v>
      </c>
      <c r="R277" s="22">
        <v>1</v>
      </c>
      <c r="S277" s="22">
        <v>1</v>
      </c>
      <c r="T277" s="181"/>
      <c r="U277" s="321" t="s">
        <v>3381</v>
      </c>
      <c r="V277" s="321" t="s">
        <v>50</v>
      </c>
      <c r="W277" s="4" t="str">
        <f t="shared" ref="W277:W282" si="17">IF(U277="无","未匹配到系统工单信息",IF(V277="已完成","无",V277))</f>
        <v>无</v>
      </c>
      <c r="AA277" s="308" t="b">
        <f t="shared" si="16"/>
        <v>0</v>
      </c>
    </row>
    <row r="278" s="326" customFormat="1" ht="12" spans="1:27">
      <c r="A278" s="29">
        <v>276</v>
      </c>
      <c r="B278" s="5" t="s">
        <v>34</v>
      </c>
      <c r="C278" s="5" t="s">
        <v>228</v>
      </c>
      <c r="D278" s="58" t="s">
        <v>3378</v>
      </c>
      <c r="E278" s="58" t="s">
        <v>108</v>
      </c>
      <c r="F278" s="332" t="s">
        <v>3887</v>
      </c>
      <c r="G278" s="8">
        <v>45139</v>
      </c>
      <c r="H278" s="334" t="s">
        <v>97</v>
      </c>
      <c r="I278" s="4" t="s">
        <v>42</v>
      </c>
      <c r="J278" s="4" t="s">
        <v>43</v>
      </c>
      <c r="K278" s="58" t="s">
        <v>305</v>
      </c>
      <c r="L278" s="59" t="s">
        <v>307</v>
      </c>
      <c r="M278" s="5">
        <v>6</v>
      </c>
      <c r="N278" s="321" t="s">
        <v>3387</v>
      </c>
      <c r="O278" s="321" t="s">
        <v>3388</v>
      </c>
      <c r="P278" s="15">
        <v>6</v>
      </c>
      <c r="Q278" s="15">
        <v>6</v>
      </c>
      <c r="R278" s="22">
        <v>1</v>
      </c>
      <c r="S278" s="22">
        <v>1</v>
      </c>
      <c r="T278" s="181"/>
      <c r="U278" s="321" t="s">
        <v>3944</v>
      </c>
      <c r="V278" s="321" t="s">
        <v>50</v>
      </c>
      <c r="W278" s="19"/>
      <c r="X278" s="181"/>
      <c r="AA278" s="308" t="b">
        <f t="shared" si="16"/>
        <v>0</v>
      </c>
    </row>
    <row r="279" s="326" customFormat="1" ht="12" spans="1:27">
      <c r="A279" s="29">
        <v>277</v>
      </c>
      <c r="B279" s="5" t="s">
        <v>34</v>
      </c>
      <c r="C279" s="5" t="s">
        <v>228</v>
      </c>
      <c r="D279" s="6" t="s">
        <v>3389</v>
      </c>
      <c r="E279" s="6" t="s">
        <v>108</v>
      </c>
      <c r="F279" s="332" t="s">
        <v>3887</v>
      </c>
      <c r="G279" s="65">
        <v>45047</v>
      </c>
      <c r="H279" s="334" t="s">
        <v>304</v>
      </c>
      <c r="I279" s="4" t="s">
        <v>42</v>
      </c>
      <c r="J279" s="4" t="s">
        <v>43</v>
      </c>
      <c r="K279" s="58" t="s">
        <v>305</v>
      </c>
      <c r="L279" s="59" t="s">
        <v>307</v>
      </c>
      <c r="M279" s="5">
        <v>3</v>
      </c>
      <c r="N279" s="321" t="s">
        <v>3625</v>
      </c>
      <c r="O279" s="321" t="s">
        <v>3626</v>
      </c>
      <c r="P279" s="15">
        <v>3</v>
      </c>
      <c r="Q279" s="15">
        <v>3</v>
      </c>
      <c r="R279" s="22">
        <v>1</v>
      </c>
      <c r="S279" s="22">
        <v>1</v>
      </c>
      <c r="T279" s="181"/>
      <c r="U279" s="321" t="s">
        <v>3627</v>
      </c>
      <c r="V279" s="321" t="s">
        <v>50</v>
      </c>
      <c r="W279" s="19" t="str">
        <f t="shared" si="17"/>
        <v>无</v>
      </c>
      <c r="AA279" s="308" t="b">
        <f t="shared" si="16"/>
        <v>0</v>
      </c>
    </row>
    <row r="280" s="326" customFormat="1" ht="12" spans="1:27">
      <c r="A280" s="29">
        <v>278</v>
      </c>
      <c r="B280" s="5" t="s">
        <v>34</v>
      </c>
      <c r="C280" s="5" t="s">
        <v>228</v>
      </c>
      <c r="D280" s="6" t="s">
        <v>3389</v>
      </c>
      <c r="E280" s="6" t="s">
        <v>108</v>
      </c>
      <c r="F280" s="332" t="s">
        <v>3887</v>
      </c>
      <c r="G280" s="65">
        <v>45170</v>
      </c>
      <c r="H280" s="334" t="s">
        <v>54</v>
      </c>
      <c r="I280" s="4" t="s">
        <v>42</v>
      </c>
      <c r="J280" s="4" t="s">
        <v>43</v>
      </c>
      <c r="K280" s="58" t="s">
        <v>305</v>
      </c>
      <c r="L280" s="59" t="s">
        <v>307</v>
      </c>
      <c r="M280" s="5">
        <v>3</v>
      </c>
      <c r="N280" s="321" t="s">
        <v>3945</v>
      </c>
      <c r="O280" s="321" t="s">
        <v>3946</v>
      </c>
      <c r="P280" s="15">
        <v>3</v>
      </c>
      <c r="Q280" s="15">
        <v>3</v>
      </c>
      <c r="R280" s="22">
        <v>1</v>
      </c>
      <c r="S280" s="22">
        <v>1</v>
      </c>
      <c r="T280" s="181"/>
      <c r="U280" s="321" t="s">
        <v>3390</v>
      </c>
      <c r="V280" s="321" t="s">
        <v>50</v>
      </c>
      <c r="W280" s="19"/>
      <c r="X280" s="181"/>
      <c r="AA280" s="308" t="b">
        <f t="shared" si="16"/>
        <v>0</v>
      </c>
    </row>
    <row r="281" s="326" customFormat="1" ht="12" spans="1:27">
      <c r="A281" s="29">
        <v>279</v>
      </c>
      <c r="B281" s="5" t="s">
        <v>34</v>
      </c>
      <c r="C281" s="5" t="s">
        <v>82</v>
      </c>
      <c r="D281" s="5" t="s">
        <v>448</v>
      </c>
      <c r="E281" s="29" t="s">
        <v>37</v>
      </c>
      <c r="F281" s="332" t="s">
        <v>3887</v>
      </c>
      <c r="G281" s="57">
        <v>44927</v>
      </c>
      <c r="H281" s="10" t="s">
        <v>2959</v>
      </c>
      <c r="I281" s="5" t="s">
        <v>42</v>
      </c>
      <c r="J281" s="5" t="s">
        <v>43</v>
      </c>
      <c r="K281" s="58" t="s">
        <v>305</v>
      </c>
      <c r="L281" s="59" t="s">
        <v>307</v>
      </c>
      <c r="M281" s="5">
        <v>12</v>
      </c>
      <c r="N281" s="321" t="s">
        <v>3391</v>
      </c>
      <c r="O281" s="321" t="s">
        <v>3392</v>
      </c>
      <c r="P281" s="15">
        <v>12</v>
      </c>
      <c r="Q281" s="15">
        <v>12</v>
      </c>
      <c r="R281" s="22">
        <v>1</v>
      </c>
      <c r="S281" s="22">
        <v>1</v>
      </c>
      <c r="T281" s="325"/>
      <c r="U281" s="321" t="s">
        <v>3393</v>
      </c>
      <c r="V281" s="321" t="s">
        <v>50</v>
      </c>
      <c r="W281" s="4" t="str">
        <f t="shared" si="17"/>
        <v>无</v>
      </c>
      <c r="AA281" s="308" t="b">
        <f t="shared" si="16"/>
        <v>0</v>
      </c>
    </row>
    <row r="282" s="326" customFormat="1" ht="12" spans="1:27">
      <c r="A282" s="29">
        <v>280</v>
      </c>
      <c r="B282" s="5" t="s">
        <v>34</v>
      </c>
      <c r="C282" s="5" t="s">
        <v>82</v>
      </c>
      <c r="D282" s="5" t="s">
        <v>448</v>
      </c>
      <c r="E282" s="29" t="s">
        <v>37</v>
      </c>
      <c r="F282" s="332" t="s">
        <v>3887</v>
      </c>
      <c r="G282" s="8">
        <v>44986</v>
      </c>
      <c r="H282" s="334" t="s">
        <v>41</v>
      </c>
      <c r="I282" s="5" t="s">
        <v>42</v>
      </c>
      <c r="J282" s="5" t="s">
        <v>43</v>
      </c>
      <c r="K282" s="58" t="s">
        <v>305</v>
      </c>
      <c r="L282" s="59" t="s">
        <v>307</v>
      </c>
      <c r="M282" s="5">
        <v>12</v>
      </c>
      <c r="N282" s="321" t="s">
        <v>3394</v>
      </c>
      <c r="O282" s="321" t="s">
        <v>3395</v>
      </c>
      <c r="P282" s="15">
        <v>12</v>
      </c>
      <c r="Q282" s="15">
        <v>12</v>
      </c>
      <c r="R282" s="22">
        <v>1</v>
      </c>
      <c r="S282" s="22">
        <v>1</v>
      </c>
      <c r="T282" s="5"/>
      <c r="U282" s="321" t="s">
        <v>3396</v>
      </c>
      <c r="V282" s="321" t="s">
        <v>50</v>
      </c>
      <c r="W282" s="19" t="str">
        <f t="shared" si="17"/>
        <v>无</v>
      </c>
      <c r="X282" s="181"/>
      <c r="AA282" s="308" t="b">
        <f t="shared" si="16"/>
        <v>0</v>
      </c>
    </row>
    <row r="283" s="326" customFormat="1" ht="12" spans="1:27">
      <c r="A283" s="29">
        <v>281</v>
      </c>
      <c r="B283" s="5" t="s">
        <v>34</v>
      </c>
      <c r="C283" s="5" t="s">
        <v>82</v>
      </c>
      <c r="D283" s="5" t="s">
        <v>448</v>
      </c>
      <c r="E283" s="29" t="s">
        <v>37</v>
      </c>
      <c r="F283" s="332" t="s">
        <v>3887</v>
      </c>
      <c r="G283" s="65">
        <v>45047</v>
      </c>
      <c r="H283" s="334" t="s">
        <v>304</v>
      </c>
      <c r="I283" s="5" t="s">
        <v>42</v>
      </c>
      <c r="J283" s="5" t="s">
        <v>43</v>
      </c>
      <c r="K283" s="58" t="s">
        <v>305</v>
      </c>
      <c r="L283" s="59" t="s">
        <v>307</v>
      </c>
      <c r="M283" s="5">
        <v>12</v>
      </c>
      <c r="N283" s="73">
        <v>45103</v>
      </c>
      <c r="O283" s="73">
        <v>45103</v>
      </c>
      <c r="P283" s="15">
        <v>12</v>
      </c>
      <c r="Q283" s="15">
        <v>12</v>
      </c>
      <c r="R283" s="22">
        <v>1</v>
      </c>
      <c r="S283" s="22">
        <v>1</v>
      </c>
      <c r="T283" s="181"/>
      <c r="U283" s="16" t="s">
        <v>3397</v>
      </c>
      <c r="V283" s="321" t="s">
        <v>50</v>
      </c>
      <c r="W283" s="19"/>
      <c r="AA283" s="308" t="b">
        <f t="shared" si="16"/>
        <v>0</v>
      </c>
    </row>
    <row r="284" s="326" customFormat="1" ht="12" spans="1:27">
      <c r="A284" s="29">
        <v>282</v>
      </c>
      <c r="B284" s="5" t="s">
        <v>34</v>
      </c>
      <c r="C284" s="5" t="s">
        <v>82</v>
      </c>
      <c r="D284" s="5" t="s">
        <v>448</v>
      </c>
      <c r="E284" s="29" t="s">
        <v>37</v>
      </c>
      <c r="F284" s="332" t="s">
        <v>3887</v>
      </c>
      <c r="G284" s="65">
        <v>45108</v>
      </c>
      <c r="H284" s="334" t="s">
        <v>165</v>
      </c>
      <c r="I284" s="5" t="s">
        <v>42</v>
      </c>
      <c r="J284" s="5" t="s">
        <v>43</v>
      </c>
      <c r="K284" s="58" t="s">
        <v>305</v>
      </c>
      <c r="L284" s="59" t="s">
        <v>307</v>
      </c>
      <c r="M284" s="5">
        <v>12</v>
      </c>
      <c r="N284" s="321" t="s">
        <v>3398</v>
      </c>
      <c r="O284" s="321" t="s">
        <v>3399</v>
      </c>
      <c r="P284" s="15">
        <v>12</v>
      </c>
      <c r="Q284" s="15">
        <v>12</v>
      </c>
      <c r="R284" s="22">
        <v>1</v>
      </c>
      <c r="S284" s="22">
        <v>1</v>
      </c>
      <c r="T284" s="181" t="s">
        <v>3319</v>
      </c>
      <c r="U284" s="321" t="s">
        <v>3400</v>
      </c>
      <c r="V284" s="321" t="s">
        <v>50</v>
      </c>
      <c r="W284" s="19"/>
      <c r="AA284" s="308" t="b">
        <f t="shared" si="16"/>
        <v>0</v>
      </c>
    </row>
    <row r="285" s="326" customFormat="1" ht="12" spans="1:27">
      <c r="A285" s="29">
        <v>283</v>
      </c>
      <c r="B285" s="5" t="s">
        <v>34</v>
      </c>
      <c r="C285" s="5" t="s">
        <v>82</v>
      </c>
      <c r="D285" s="5" t="s">
        <v>448</v>
      </c>
      <c r="E285" s="29" t="s">
        <v>37</v>
      </c>
      <c r="F285" s="332" t="s">
        <v>3887</v>
      </c>
      <c r="G285" s="65">
        <v>45170</v>
      </c>
      <c r="H285" s="334" t="s">
        <v>54</v>
      </c>
      <c r="I285" s="5" t="s">
        <v>42</v>
      </c>
      <c r="J285" s="5" t="s">
        <v>43</v>
      </c>
      <c r="K285" s="58" t="s">
        <v>305</v>
      </c>
      <c r="L285" s="59" t="s">
        <v>307</v>
      </c>
      <c r="M285" s="5">
        <v>12</v>
      </c>
      <c r="N285" s="321" t="s">
        <v>3401</v>
      </c>
      <c r="O285" s="321" t="s">
        <v>3300</v>
      </c>
      <c r="P285" s="15">
        <v>12</v>
      </c>
      <c r="Q285" s="15">
        <v>12</v>
      </c>
      <c r="R285" s="22">
        <v>1</v>
      </c>
      <c r="S285" s="22">
        <v>1</v>
      </c>
      <c r="T285" s="181"/>
      <c r="U285" s="321" t="s">
        <v>3402</v>
      </c>
      <c r="V285" s="321" t="s">
        <v>50</v>
      </c>
      <c r="W285" s="19"/>
      <c r="AA285" s="308" t="b">
        <f t="shared" si="16"/>
        <v>0</v>
      </c>
    </row>
    <row r="286" s="326" customFormat="1" ht="12" spans="1:27">
      <c r="A286" s="29">
        <v>284</v>
      </c>
      <c r="B286" s="5" t="s">
        <v>34</v>
      </c>
      <c r="C286" s="5" t="s">
        <v>82</v>
      </c>
      <c r="D286" s="5" t="s">
        <v>448</v>
      </c>
      <c r="E286" s="29" t="s">
        <v>37</v>
      </c>
      <c r="F286" s="332" t="s">
        <v>3887</v>
      </c>
      <c r="G286" s="65">
        <v>45231</v>
      </c>
      <c r="H286" s="334" t="s">
        <v>632</v>
      </c>
      <c r="I286" s="5" t="s">
        <v>42</v>
      </c>
      <c r="J286" s="5" t="s">
        <v>43</v>
      </c>
      <c r="K286" s="58" t="s">
        <v>305</v>
      </c>
      <c r="L286" s="59" t="s">
        <v>307</v>
      </c>
      <c r="M286" s="5">
        <v>12</v>
      </c>
      <c r="N286" s="321" t="s">
        <v>3403</v>
      </c>
      <c r="O286" s="321" t="s">
        <v>3404</v>
      </c>
      <c r="P286" s="15">
        <v>12</v>
      </c>
      <c r="Q286" s="15">
        <v>12</v>
      </c>
      <c r="R286" s="22">
        <v>1</v>
      </c>
      <c r="S286" s="22">
        <v>1</v>
      </c>
      <c r="T286" s="181"/>
      <c r="U286" s="321" t="s">
        <v>3405</v>
      </c>
      <c r="V286" s="321" t="s">
        <v>50</v>
      </c>
      <c r="W286" s="19"/>
      <c r="AA286" s="308" t="b">
        <f t="shared" si="16"/>
        <v>0</v>
      </c>
    </row>
    <row r="287" s="326" customFormat="1" ht="12" spans="1:27">
      <c r="A287" s="29">
        <v>285</v>
      </c>
      <c r="B287" s="5" t="s">
        <v>34</v>
      </c>
      <c r="C287" s="5" t="s">
        <v>82</v>
      </c>
      <c r="D287" s="5" t="s">
        <v>456</v>
      </c>
      <c r="E287" s="29" t="s">
        <v>37</v>
      </c>
      <c r="F287" s="332" t="s">
        <v>3887</v>
      </c>
      <c r="G287" s="57">
        <v>44927</v>
      </c>
      <c r="H287" s="10" t="s">
        <v>2959</v>
      </c>
      <c r="I287" s="5" t="s">
        <v>42</v>
      </c>
      <c r="J287" s="5" t="s">
        <v>43</v>
      </c>
      <c r="K287" s="58" t="s">
        <v>305</v>
      </c>
      <c r="L287" s="59" t="s">
        <v>307</v>
      </c>
      <c r="M287" s="5">
        <v>12</v>
      </c>
      <c r="N287" s="321" t="s">
        <v>3391</v>
      </c>
      <c r="O287" s="321" t="s">
        <v>3392</v>
      </c>
      <c r="P287" s="15">
        <v>12</v>
      </c>
      <c r="Q287" s="15">
        <v>12</v>
      </c>
      <c r="R287" s="22">
        <v>1</v>
      </c>
      <c r="S287" s="22">
        <v>1</v>
      </c>
      <c r="T287" s="325"/>
      <c r="U287" s="321" t="s">
        <v>3393</v>
      </c>
      <c r="V287" s="321" t="s">
        <v>50</v>
      </c>
      <c r="W287" s="4" t="str">
        <f>IF(U287="无","未匹配到系统工单信息",IF(V287="已完成","无",V287))</f>
        <v>无</v>
      </c>
      <c r="AA287" s="308" t="b">
        <f t="shared" si="16"/>
        <v>0</v>
      </c>
    </row>
    <row r="288" s="326" customFormat="1" ht="12" spans="1:27">
      <c r="A288" s="29">
        <v>286</v>
      </c>
      <c r="B288" s="5" t="s">
        <v>34</v>
      </c>
      <c r="C288" s="5" t="s">
        <v>82</v>
      </c>
      <c r="D288" s="5" t="s">
        <v>456</v>
      </c>
      <c r="E288" s="29" t="s">
        <v>37</v>
      </c>
      <c r="F288" s="332" t="s">
        <v>3887</v>
      </c>
      <c r="G288" s="8">
        <v>44986</v>
      </c>
      <c r="H288" s="334" t="s">
        <v>41</v>
      </c>
      <c r="I288" s="5" t="s">
        <v>42</v>
      </c>
      <c r="J288" s="5" t="s">
        <v>43</v>
      </c>
      <c r="K288" s="58" t="s">
        <v>305</v>
      </c>
      <c r="L288" s="59" t="s">
        <v>307</v>
      </c>
      <c r="M288" s="5">
        <v>12</v>
      </c>
      <c r="N288" s="321" t="s">
        <v>3394</v>
      </c>
      <c r="O288" s="321" t="s">
        <v>3395</v>
      </c>
      <c r="P288" s="15">
        <v>12</v>
      </c>
      <c r="Q288" s="15">
        <v>12</v>
      </c>
      <c r="R288" s="22">
        <v>1</v>
      </c>
      <c r="S288" s="22">
        <v>1</v>
      </c>
      <c r="T288" s="5"/>
      <c r="U288" s="321" t="s">
        <v>3396</v>
      </c>
      <c r="V288" s="321" t="s">
        <v>50</v>
      </c>
      <c r="W288" s="19" t="str">
        <f>IF(U288="无","未匹配到系统工单信息",IF(V288="已完成","无",V288))</f>
        <v>无</v>
      </c>
      <c r="AA288" s="308" t="b">
        <f t="shared" si="16"/>
        <v>0</v>
      </c>
    </row>
    <row r="289" s="326" customFormat="1" ht="12" spans="1:27">
      <c r="A289" s="29">
        <v>287</v>
      </c>
      <c r="B289" s="5" t="s">
        <v>34</v>
      </c>
      <c r="C289" s="5" t="s">
        <v>82</v>
      </c>
      <c r="D289" s="5" t="s">
        <v>456</v>
      </c>
      <c r="E289" s="29" t="s">
        <v>37</v>
      </c>
      <c r="F289" s="332" t="s">
        <v>3887</v>
      </c>
      <c r="G289" s="65">
        <v>45047</v>
      </c>
      <c r="H289" s="334" t="s">
        <v>304</v>
      </c>
      <c r="I289" s="5" t="s">
        <v>42</v>
      </c>
      <c r="J289" s="5" t="s">
        <v>43</v>
      </c>
      <c r="K289" s="58" t="s">
        <v>305</v>
      </c>
      <c r="L289" s="59" t="s">
        <v>307</v>
      </c>
      <c r="M289" s="5">
        <v>12</v>
      </c>
      <c r="N289" s="73">
        <v>45103</v>
      </c>
      <c r="O289" s="73">
        <v>45103</v>
      </c>
      <c r="P289" s="15">
        <v>12</v>
      </c>
      <c r="Q289" s="15">
        <v>12</v>
      </c>
      <c r="R289" s="22">
        <v>1</v>
      </c>
      <c r="S289" s="22">
        <v>1</v>
      </c>
      <c r="T289" s="181"/>
      <c r="U289" s="16" t="s">
        <v>3397</v>
      </c>
      <c r="V289" s="321" t="s">
        <v>50</v>
      </c>
      <c r="W289" s="19"/>
      <c r="AA289" s="308" t="b">
        <f t="shared" si="16"/>
        <v>0</v>
      </c>
    </row>
    <row r="290" s="326" customFormat="1" ht="12" spans="1:27">
      <c r="A290" s="29">
        <v>288</v>
      </c>
      <c r="B290" s="5" t="s">
        <v>34</v>
      </c>
      <c r="C290" s="5" t="s">
        <v>82</v>
      </c>
      <c r="D290" s="5" t="s">
        <v>456</v>
      </c>
      <c r="E290" s="29" t="s">
        <v>37</v>
      </c>
      <c r="F290" s="332" t="s">
        <v>3887</v>
      </c>
      <c r="G290" s="65">
        <v>45108</v>
      </c>
      <c r="H290" s="334" t="s">
        <v>165</v>
      </c>
      <c r="I290" s="5" t="s">
        <v>42</v>
      </c>
      <c r="J290" s="5" t="s">
        <v>43</v>
      </c>
      <c r="K290" s="58" t="s">
        <v>305</v>
      </c>
      <c r="L290" s="59" t="s">
        <v>307</v>
      </c>
      <c r="M290" s="5">
        <v>12</v>
      </c>
      <c r="N290" s="321" t="s">
        <v>3398</v>
      </c>
      <c r="O290" s="321" t="s">
        <v>3399</v>
      </c>
      <c r="P290" s="15">
        <v>12</v>
      </c>
      <c r="Q290" s="15">
        <v>12</v>
      </c>
      <c r="R290" s="22">
        <v>1</v>
      </c>
      <c r="S290" s="22">
        <v>1</v>
      </c>
      <c r="T290" s="181" t="s">
        <v>3319</v>
      </c>
      <c r="U290" s="321" t="s">
        <v>3400</v>
      </c>
      <c r="V290" s="321" t="s">
        <v>50</v>
      </c>
      <c r="W290" s="19"/>
      <c r="AA290" s="308" t="b">
        <f t="shared" si="16"/>
        <v>0</v>
      </c>
    </row>
    <row r="291" s="326" customFormat="1" ht="12" spans="1:27">
      <c r="A291" s="29">
        <v>289</v>
      </c>
      <c r="B291" s="5" t="s">
        <v>34</v>
      </c>
      <c r="C291" s="5" t="s">
        <v>82</v>
      </c>
      <c r="D291" s="5" t="s">
        <v>456</v>
      </c>
      <c r="E291" s="29" t="s">
        <v>37</v>
      </c>
      <c r="F291" s="332" t="s">
        <v>3887</v>
      </c>
      <c r="G291" s="65">
        <v>45170</v>
      </c>
      <c r="H291" s="334" t="s">
        <v>54</v>
      </c>
      <c r="I291" s="5" t="s">
        <v>42</v>
      </c>
      <c r="J291" s="5" t="s">
        <v>43</v>
      </c>
      <c r="K291" s="58" t="s">
        <v>305</v>
      </c>
      <c r="L291" s="59" t="s">
        <v>307</v>
      </c>
      <c r="M291" s="5">
        <v>12</v>
      </c>
      <c r="N291" s="321" t="s">
        <v>3401</v>
      </c>
      <c r="O291" s="321" t="s">
        <v>3300</v>
      </c>
      <c r="P291" s="15">
        <v>12</v>
      </c>
      <c r="Q291" s="15">
        <v>12</v>
      </c>
      <c r="R291" s="22">
        <v>1</v>
      </c>
      <c r="S291" s="22">
        <v>1</v>
      </c>
      <c r="T291" s="181"/>
      <c r="U291" s="321" t="s">
        <v>3402</v>
      </c>
      <c r="V291" s="321" t="s">
        <v>50</v>
      </c>
      <c r="W291" s="19"/>
      <c r="AA291" s="308" t="b">
        <f t="shared" si="16"/>
        <v>0</v>
      </c>
    </row>
    <row r="292" s="326" customFormat="1" ht="12" spans="1:27">
      <c r="A292" s="29">
        <v>290</v>
      </c>
      <c r="B292" s="5" t="s">
        <v>34</v>
      </c>
      <c r="C292" s="5" t="s">
        <v>82</v>
      </c>
      <c r="D292" s="5" t="s">
        <v>456</v>
      </c>
      <c r="E292" s="29" t="s">
        <v>37</v>
      </c>
      <c r="F292" s="332" t="s">
        <v>3887</v>
      </c>
      <c r="G292" s="65">
        <v>45231</v>
      </c>
      <c r="H292" s="334" t="s">
        <v>632</v>
      </c>
      <c r="I292" s="5" t="s">
        <v>42</v>
      </c>
      <c r="J292" s="5" t="s">
        <v>43</v>
      </c>
      <c r="K292" s="58" t="s">
        <v>305</v>
      </c>
      <c r="L292" s="59" t="s">
        <v>307</v>
      </c>
      <c r="M292" s="5">
        <v>12</v>
      </c>
      <c r="N292" s="321" t="s">
        <v>3403</v>
      </c>
      <c r="O292" s="321" t="s">
        <v>3404</v>
      </c>
      <c r="P292" s="15">
        <v>12</v>
      </c>
      <c r="Q292" s="15">
        <v>12</v>
      </c>
      <c r="R292" s="22">
        <v>1</v>
      </c>
      <c r="S292" s="22">
        <v>1</v>
      </c>
      <c r="T292" s="181"/>
      <c r="U292" s="321" t="s">
        <v>3405</v>
      </c>
      <c r="V292" s="321" t="s">
        <v>50</v>
      </c>
      <c r="W292" s="19"/>
      <c r="AA292" s="308" t="b">
        <f t="shared" si="16"/>
        <v>0</v>
      </c>
    </row>
    <row r="293" s="326" customFormat="1" ht="12" spans="1:27">
      <c r="A293" s="29">
        <v>291</v>
      </c>
      <c r="B293" s="29" t="s">
        <v>34</v>
      </c>
      <c r="C293" s="29" t="s">
        <v>228</v>
      </c>
      <c r="D293" s="29" t="s">
        <v>462</v>
      </c>
      <c r="E293" s="29" t="s">
        <v>337</v>
      </c>
      <c r="F293" s="332" t="s">
        <v>3887</v>
      </c>
      <c r="G293" s="57">
        <v>44986</v>
      </c>
      <c r="H293" s="334" t="s">
        <v>41</v>
      </c>
      <c r="I293" s="29" t="s">
        <v>42</v>
      </c>
      <c r="J293" s="29" t="s">
        <v>43</v>
      </c>
      <c r="K293" s="58" t="s">
        <v>305</v>
      </c>
      <c r="L293" s="59" t="s">
        <v>307</v>
      </c>
      <c r="M293" s="29">
        <v>9</v>
      </c>
      <c r="N293" s="321" t="s">
        <v>3406</v>
      </c>
      <c r="O293" s="321" t="s">
        <v>3407</v>
      </c>
      <c r="P293" s="15">
        <v>9</v>
      </c>
      <c r="Q293" s="15">
        <v>9</v>
      </c>
      <c r="R293" s="22">
        <v>1</v>
      </c>
      <c r="S293" s="22">
        <v>1</v>
      </c>
      <c r="T293" s="181"/>
      <c r="U293" s="321" t="s">
        <v>3408</v>
      </c>
      <c r="V293" s="321" t="s">
        <v>50</v>
      </c>
      <c r="W293" s="19" t="str">
        <f t="shared" ref="W293:W298" si="18">IF(U293="无","未匹配到系统工单信息",IF(V293="已完成","无",V293))</f>
        <v>无</v>
      </c>
      <c r="AA293" s="308" t="b">
        <f t="shared" si="16"/>
        <v>0</v>
      </c>
    </row>
    <row r="294" s="326" customFormat="1" ht="12" spans="1:27">
      <c r="A294" s="29">
        <v>292</v>
      </c>
      <c r="B294" s="29" t="s">
        <v>34</v>
      </c>
      <c r="C294" s="29" t="s">
        <v>228</v>
      </c>
      <c r="D294" s="29" t="s">
        <v>462</v>
      </c>
      <c r="E294" s="29" t="s">
        <v>337</v>
      </c>
      <c r="F294" s="332" t="s">
        <v>3887</v>
      </c>
      <c r="G294" s="57">
        <v>45170</v>
      </c>
      <c r="H294" s="334" t="s">
        <v>54</v>
      </c>
      <c r="I294" s="29" t="s">
        <v>42</v>
      </c>
      <c r="J294" s="29" t="s">
        <v>43</v>
      </c>
      <c r="K294" s="58" t="s">
        <v>305</v>
      </c>
      <c r="L294" s="59" t="s">
        <v>307</v>
      </c>
      <c r="M294" s="29">
        <v>9</v>
      </c>
      <c r="N294" s="321" t="s">
        <v>3409</v>
      </c>
      <c r="O294" s="321" t="s">
        <v>3410</v>
      </c>
      <c r="P294" s="15">
        <v>9</v>
      </c>
      <c r="Q294" s="15">
        <v>9</v>
      </c>
      <c r="R294" s="22">
        <v>1</v>
      </c>
      <c r="S294" s="22">
        <v>1</v>
      </c>
      <c r="T294" s="302"/>
      <c r="U294" s="321" t="s">
        <v>3411</v>
      </c>
      <c r="V294" s="321" t="s">
        <v>50</v>
      </c>
      <c r="W294" s="19"/>
      <c r="AA294" s="308" t="b">
        <f t="shared" si="16"/>
        <v>0</v>
      </c>
    </row>
    <row r="295" s="326" customFormat="1" ht="12" spans="1:27">
      <c r="A295" s="29">
        <v>293</v>
      </c>
      <c r="B295" s="29" t="s">
        <v>34</v>
      </c>
      <c r="C295" s="29" t="s">
        <v>228</v>
      </c>
      <c r="D295" s="29" t="s">
        <v>466</v>
      </c>
      <c r="E295" s="29" t="s">
        <v>337</v>
      </c>
      <c r="F295" s="332" t="s">
        <v>3887</v>
      </c>
      <c r="G295" s="57">
        <v>44986</v>
      </c>
      <c r="H295" s="334" t="s">
        <v>41</v>
      </c>
      <c r="I295" s="29" t="s">
        <v>42</v>
      </c>
      <c r="J295" s="29" t="s">
        <v>43</v>
      </c>
      <c r="K295" s="58" t="s">
        <v>305</v>
      </c>
      <c r="L295" s="59" t="s">
        <v>307</v>
      </c>
      <c r="M295" s="29">
        <v>9</v>
      </c>
      <c r="N295" s="321" t="s">
        <v>3406</v>
      </c>
      <c r="O295" s="321" t="s">
        <v>3407</v>
      </c>
      <c r="P295" s="15">
        <v>9</v>
      </c>
      <c r="Q295" s="15">
        <v>9</v>
      </c>
      <c r="R295" s="22">
        <v>1</v>
      </c>
      <c r="S295" s="22">
        <v>1</v>
      </c>
      <c r="T295" s="181"/>
      <c r="U295" s="321" t="s">
        <v>3408</v>
      </c>
      <c r="V295" s="321" t="s">
        <v>50</v>
      </c>
      <c r="W295" s="19" t="str">
        <f t="shared" si="18"/>
        <v>无</v>
      </c>
      <c r="AA295" s="308" t="b">
        <f t="shared" si="16"/>
        <v>0</v>
      </c>
    </row>
    <row r="296" s="326" customFormat="1" ht="12" spans="1:27">
      <c r="A296" s="29">
        <v>294</v>
      </c>
      <c r="B296" s="29" t="s">
        <v>34</v>
      </c>
      <c r="C296" s="29" t="s">
        <v>228</v>
      </c>
      <c r="D296" s="29" t="s">
        <v>466</v>
      </c>
      <c r="E296" s="29" t="s">
        <v>337</v>
      </c>
      <c r="F296" s="332" t="s">
        <v>3887</v>
      </c>
      <c r="G296" s="57">
        <v>45170</v>
      </c>
      <c r="H296" s="334" t="s">
        <v>54</v>
      </c>
      <c r="I296" s="29" t="s">
        <v>42</v>
      </c>
      <c r="J296" s="29" t="s">
        <v>43</v>
      </c>
      <c r="K296" s="58" t="s">
        <v>305</v>
      </c>
      <c r="L296" s="59" t="s">
        <v>307</v>
      </c>
      <c r="M296" s="29">
        <v>9</v>
      </c>
      <c r="N296" s="321" t="s">
        <v>3409</v>
      </c>
      <c r="O296" s="321" t="s">
        <v>3410</v>
      </c>
      <c r="P296" s="15">
        <v>9</v>
      </c>
      <c r="Q296" s="15">
        <v>9</v>
      </c>
      <c r="R296" s="22">
        <v>1</v>
      </c>
      <c r="S296" s="22">
        <v>1</v>
      </c>
      <c r="T296" s="302"/>
      <c r="U296" s="321" t="s">
        <v>3411</v>
      </c>
      <c r="V296" s="321" t="s">
        <v>50</v>
      </c>
      <c r="W296" s="19"/>
      <c r="AA296" s="308" t="b">
        <f t="shared" si="16"/>
        <v>0</v>
      </c>
    </row>
    <row r="297" s="326" customFormat="1" ht="12" spans="1:27">
      <c r="A297" s="29">
        <v>295</v>
      </c>
      <c r="B297" s="29" t="s">
        <v>34</v>
      </c>
      <c r="C297" s="29" t="s">
        <v>228</v>
      </c>
      <c r="D297" s="29" t="s">
        <v>486</v>
      </c>
      <c r="E297" s="29" t="s">
        <v>37</v>
      </c>
      <c r="F297" s="332" t="s">
        <v>3887</v>
      </c>
      <c r="G297" s="57">
        <v>44927</v>
      </c>
      <c r="H297" s="10" t="s">
        <v>2959</v>
      </c>
      <c r="I297" s="29" t="s">
        <v>42</v>
      </c>
      <c r="J297" s="29" t="s">
        <v>43</v>
      </c>
      <c r="K297" s="58" t="s">
        <v>305</v>
      </c>
      <c r="L297" s="59" t="s">
        <v>307</v>
      </c>
      <c r="M297" s="29">
        <v>6</v>
      </c>
      <c r="N297" s="321" t="s">
        <v>3412</v>
      </c>
      <c r="O297" s="321" t="s">
        <v>3413</v>
      </c>
      <c r="P297" s="15">
        <v>6</v>
      </c>
      <c r="Q297" s="15">
        <v>6</v>
      </c>
      <c r="R297" s="22">
        <v>1</v>
      </c>
      <c r="S297" s="22">
        <v>1</v>
      </c>
      <c r="T297" s="325"/>
      <c r="U297" s="321" t="s">
        <v>3414</v>
      </c>
      <c r="V297" s="321" t="s">
        <v>50</v>
      </c>
      <c r="W297" s="4" t="str">
        <f t="shared" si="18"/>
        <v>无</v>
      </c>
      <c r="AA297" s="308" t="b">
        <f t="shared" si="16"/>
        <v>0</v>
      </c>
    </row>
    <row r="298" s="326" customFormat="1" ht="12" spans="1:27">
      <c r="A298" s="29">
        <v>296</v>
      </c>
      <c r="B298" s="29" t="s">
        <v>34</v>
      </c>
      <c r="C298" s="29" t="s">
        <v>228</v>
      </c>
      <c r="D298" s="29" t="s">
        <v>486</v>
      </c>
      <c r="E298" s="29" t="s">
        <v>37</v>
      </c>
      <c r="F298" s="332" t="s">
        <v>3887</v>
      </c>
      <c r="G298" s="8">
        <v>44986</v>
      </c>
      <c r="H298" s="334" t="s">
        <v>41</v>
      </c>
      <c r="I298" s="29" t="s">
        <v>42</v>
      </c>
      <c r="J298" s="29" t="s">
        <v>43</v>
      </c>
      <c r="K298" s="58" t="s">
        <v>305</v>
      </c>
      <c r="L298" s="59" t="s">
        <v>307</v>
      </c>
      <c r="M298" s="29">
        <v>6</v>
      </c>
      <c r="N298" s="321" t="s">
        <v>3415</v>
      </c>
      <c r="O298" s="321" t="s">
        <v>3416</v>
      </c>
      <c r="P298" s="15">
        <v>6</v>
      </c>
      <c r="Q298" s="15">
        <v>6</v>
      </c>
      <c r="R298" s="22">
        <v>1</v>
      </c>
      <c r="S298" s="22">
        <v>1</v>
      </c>
      <c r="T298" s="5"/>
      <c r="U298" s="321" t="s">
        <v>3417</v>
      </c>
      <c r="V298" s="321" t="s">
        <v>50</v>
      </c>
      <c r="W298" s="19" t="str">
        <f t="shared" si="18"/>
        <v>无</v>
      </c>
      <c r="AA298" s="308" t="b">
        <f t="shared" si="16"/>
        <v>0</v>
      </c>
    </row>
    <row r="299" s="326" customFormat="1" ht="12" spans="1:27">
      <c r="A299" s="29">
        <v>297</v>
      </c>
      <c r="B299" s="29" t="s">
        <v>34</v>
      </c>
      <c r="C299" s="29" t="s">
        <v>228</v>
      </c>
      <c r="D299" s="29" t="s">
        <v>486</v>
      </c>
      <c r="E299" s="29" t="s">
        <v>37</v>
      </c>
      <c r="F299" s="332" t="s">
        <v>3887</v>
      </c>
      <c r="G299" s="65">
        <v>45047</v>
      </c>
      <c r="H299" s="334" t="s">
        <v>304</v>
      </c>
      <c r="I299" s="29" t="s">
        <v>42</v>
      </c>
      <c r="J299" s="29" t="s">
        <v>43</v>
      </c>
      <c r="K299" s="58" t="s">
        <v>305</v>
      </c>
      <c r="L299" s="59" t="s">
        <v>307</v>
      </c>
      <c r="M299" s="29">
        <v>6</v>
      </c>
      <c r="N299" s="321" t="s">
        <v>3418</v>
      </c>
      <c r="O299" s="321" t="s">
        <v>3419</v>
      </c>
      <c r="P299" s="15">
        <v>6</v>
      </c>
      <c r="Q299" s="15">
        <v>6</v>
      </c>
      <c r="R299" s="22">
        <v>1</v>
      </c>
      <c r="S299" s="22">
        <v>1</v>
      </c>
      <c r="T299" s="181"/>
      <c r="U299" s="321" t="s">
        <v>3420</v>
      </c>
      <c r="V299" s="321" t="s">
        <v>50</v>
      </c>
      <c r="W299" s="19"/>
      <c r="AA299" s="308" t="b">
        <f t="shared" si="16"/>
        <v>0</v>
      </c>
    </row>
    <row r="300" s="326" customFormat="1" ht="12" spans="1:27">
      <c r="A300" s="29">
        <v>298</v>
      </c>
      <c r="B300" s="29" t="s">
        <v>34</v>
      </c>
      <c r="C300" s="29" t="s">
        <v>228</v>
      </c>
      <c r="D300" s="29" t="s">
        <v>486</v>
      </c>
      <c r="E300" s="29" t="s">
        <v>37</v>
      </c>
      <c r="F300" s="332" t="s">
        <v>3887</v>
      </c>
      <c r="G300" s="65">
        <v>45108</v>
      </c>
      <c r="H300" s="334" t="s">
        <v>165</v>
      </c>
      <c r="I300" s="29" t="s">
        <v>42</v>
      </c>
      <c r="J300" s="29" t="s">
        <v>43</v>
      </c>
      <c r="K300" s="58" t="s">
        <v>305</v>
      </c>
      <c r="L300" s="59" t="s">
        <v>307</v>
      </c>
      <c r="M300" s="29">
        <v>6</v>
      </c>
      <c r="N300" s="321" t="s">
        <v>3421</v>
      </c>
      <c r="O300" s="321" t="s">
        <v>3422</v>
      </c>
      <c r="P300" s="15">
        <v>6</v>
      </c>
      <c r="Q300" s="15">
        <v>6</v>
      </c>
      <c r="R300" s="22">
        <v>1</v>
      </c>
      <c r="S300" s="22">
        <v>1</v>
      </c>
      <c r="T300" s="181"/>
      <c r="U300" s="321" t="s">
        <v>3423</v>
      </c>
      <c r="V300" s="321" t="s">
        <v>50</v>
      </c>
      <c r="W300" s="19"/>
      <c r="AA300" s="308" t="b">
        <f t="shared" si="16"/>
        <v>0</v>
      </c>
    </row>
    <row r="301" s="326" customFormat="1" ht="12" spans="1:27">
      <c r="A301" s="29">
        <v>299</v>
      </c>
      <c r="B301" s="29" t="s">
        <v>34</v>
      </c>
      <c r="C301" s="29" t="s">
        <v>228</v>
      </c>
      <c r="D301" s="29" t="s">
        <v>486</v>
      </c>
      <c r="E301" s="29" t="s">
        <v>37</v>
      </c>
      <c r="F301" s="332" t="s">
        <v>3887</v>
      </c>
      <c r="G301" s="65">
        <v>45170</v>
      </c>
      <c r="H301" s="334" t="s">
        <v>54</v>
      </c>
      <c r="I301" s="29" t="s">
        <v>42</v>
      </c>
      <c r="J301" s="29" t="s">
        <v>43</v>
      </c>
      <c r="K301" s="58" t="s">
        <v>305</v>
      </c>
      <c r="L301" s="59" t="s">
        <v>307</v>
      </c>
      <c r="M301" s="29">
        <v>6</v>
      </c>
      <c r="N301" s="321" t="s">
        <v>3424</v>
      </c>
      <c r="O301" s="321" t="s">
        <v>3410</v>
      </c>
      <c r="P301" s="15">
        <v>6</v>
      </c>
      <c r="Q301" s="15">
        <v>6</v>
      </c>
      <c r="R301" s="22">
        <v>1</v>
      </c>
      <c r="S301" s="22">
        <v>1</v>
      </c>
      <c r="T301" s="181"/>
      <c r="U301" s="321" t="s">
        <v>3947</v>
      </c>
      <c r="V301" s="321" t="s">
        <v>50</v>
      </c>
      <c r="W301" s="19"/>
      <c r="AA301" s="308" t="b">
        <f t="shared" si="16"/>
        <v>0</v>
      </c>
    </row>
    <row r="302" s="326" customFormat="1" ht="12" spans="1:27">
      <c r="A302" s="29">
        <v>300</v>
      </c>
      <c r="B302" s="29" t="s">
        <v>34</v>
      </c>
      <c r="C302" s="29" t="s">
        <v>228</v>
      </c>
      <c r="D302" s="29" t="s">
        <v>486</v>
      </c>
      <c r="E302" s="29" t="s">
        <v>37</v>
      </c>
      <c r="F302" s="332" t="s">
        <v>3887</v>
      </c>
      <c r="G302" s="65">
        <v>45231</v>
      </c>
      <c r="H302" s="334" t="s">
        <v>632</v>
      </c>
      <c r="I302" s="29" t="s">
        <v>42</v>
      </c>
      <c r="J302" s="29" t="s">
        <v>43</v>
      </c>
      <c r="K302" s="58" t="s">
        <v>305</v>
      </c>
      <c r="L302" s="59" t="s">
        <v>307</v>
      </c>
      <c r="M302" s="29">
        <v>6</v>
      </c>
      <c r="N302" s="321" t="s">
        <v>3324</v>
      </c>
      <c r="O302" s="321" t="s">
        <v>3325</v>
      </c>
      <c r="P302" s="15">
        <v>6</v>
      </c>
      <c r="Q302" s="15">
        <v>6</v>
      </c>
      <c r="R302" s="22">
        <v>1</v>
      </c>
      <c r="S302" s="22">
        <v>1</v>
      </c>
      <c r="T302" s="181"/>
      <c r="U302" s="321" t="s">
        <v>3425</v>
      </c>
      <c r="V302" s="321" t="s">
        <v>50</v>
      </c>
      <c r="W302" s="19"/>
      <c r="X302" s="181"/>
      <c r="AA302" s="308" t="b">
        <f t="shared" si="16"/>
        <v>0</v>
      </c>
    </row>
    <row r="303" s="326" customFormat="1" ht="12" spans="1:27">
      <c r="A303" s="29">
        <v>301</v>
      </c>
      <c r="B303" s="29" t="s">
        <v>34</v>
      </c>
      <c r="C303" s="29" t="s">
        <v>228</v>
      </c>
      <c r="D303" s="29" t="s">
        <v>488</v>
      </c>
      <c r="E303" s="29" t="s">
        <v>37</v>
      </c>
      <c r="F303" s="332" t="s">
        <v>3887</v>
      </c>
      <c r="G303" s="57">
        <v>44927</v>
      </c>
      <c r="H303" s="10" t="s">
        <v>2959</v>
      </c>
      <c r="I303" s="29" t="s">
        <v>42</v>
      </c>
      <c r="J303" s="29" t="s">
        <v>43</v>
      </c>
      <c r="K303" s="58" t="s">
        <v>305</v>
      </c>
      <c r="L303" s="59" t="s">
        <v>307</v>
      </c>
      <c r="M303" s="29">
        <v>6</v>
      </c>
      <c r="N303" s="321" t="s">
        <v>3412</v>
      </c>
      <c r="O303" s="321" t="s">
        <v>3413</v>
      </c>
      <c r="P303" s="15">
        <v>6</v>
      </c>
      <c r="Q303" s="15">
        <v>6</v>
      </c>
      <c r="R303" s="22">
        <v>1</v>
      </c>
      <c r="S303" s="22">
        <v>1</v>
      </c>
      <c r="T303" s="325"/>
      <c r="U303" s="321" t="s">
        <v>3414</v>
      </c>
      <c r="V303" s="321" t="s">
        <v>50</v>
      </c>
      <c r="W303" s="4" t="str">
        <f>IF(U303="无","未匹配到系统工单信息",IF(V303="已完成","无",V303))</f>
        <v>无</v>
      </c>
      <c r="AA303" s="308" t="b">
        <f t="shared" si="16"/>
        <v>0</v>
      </c>
    </row>
    <row r="304" s="326" customFormat="1" ht="12" spans="1:27">
      <c r="A304" s="29">
        <v>302</v>
      </c>
      <c r="B304" s="29" t="s">
        <v>34</v>
      </c>
      <c r="C304" s="29" t="s">
        <v>228</v>
      </c>
      <c r="D304" s="29" t="s">
        <v>488</v>
      </c>
      <c r="E304" s="29" t="s">
        <v>37</v>
      </c>
      <c r="F304" s="332" t="s">
        <v>3887</v>
      </c>
      <c r="G304" s="65">
        <v>45108</v>
      </c>
      <c r="H304" s="334" t="s">
        <v>165</v>
      </c>
      <c r="I304" s="29" t="s">
        <v>42</v>
      </c>
      <c r="J304" s="29" t="s">
        <v>43</v>
      </c>
      <c r="K304" s="58" t="s">
        <v>305</v>
      </c>
      <c r="L304" s="59" t="s">
        <v>307</v>
      </c>
      <c r="M304" s="29">
        <v>6</v>
      </c>
      <c r="N304" s="321" t="s">
        <v>3421</v>
      </c>
      <c r="O304" s="321" t="s">
        <v>3422</v>
      </c>
      <c r="P304" s="15">
        <v>6</v>
      </c>
      <c r="Q304" s="15">
        <v>6</v>
      </c>
      <c r="R304" s="22">
        <v>1</v>
      </c>
      <c r="S304" s="22">
        <v>1</v>
      </c>
      <c r="T304" s="181"/>
      <c r="U304" s="321" t="s">
        <v>3423</v>
      </c>
      <c r="V304" s="321" t="s">
        <v>50</v>
      </c>
      <c r="W304" s="19"/>
      <c r="X304" s="181"/>
      <c r="AA304" s="308" t="b">
        <f t="shared" si="16"/>
        <v>0</v>
      </c>
    </row>
    <row r="305" s="326" customFormat="1" ht="12" spans="1:27">
      <c r="A305" s="29">
        <v>303</v>
      </c>
      <c r="B305" s="29" t="s">
        <v>34</v>
      </c>
      <c r="C305" s="29" t="s">
        <v>228</v>
      </c>
      <c r="D305" s="29" t="s">
        <v>488</v>
      </c>
      <c r="E305" s="29" t="s">
        <v>37</v>
      </c>
      <c r="F305" s="332" t="s">
        <v>3887</v>
      </c>
      <c r="G305" s="65">
        <v>45108</v>
      </c>
      <c r="H305" s="334" t="s">
        <v>165</v>
      </c>
      <c r="I305" s="29" t="s">
        <v>42</v>
      </c>
      <c r="J305" s="29" t="s">
        <v>43</v>
      </c>
      <c r="K305" s="58" t="s">
        <v>305</v>
      </c>
      <c r="L305" s="59" t="s">
        <v>307</v>
      </c>
      <c r="M305" s="29">
        <v>6</v>
      </c>
      <c r="N305" s="321" t="s">
        <v>3421</v>
      </c>
      <c r="O305" s="321" t="s">
        <v>3422</v>
      </c>
      <c r="P305" s="15">
        <v>6</v>
      </c>
      <c r="Q305" s="15">
        <v>6</v>
      </c>
      <c r="R305" s="22">
        <v>1</v>
      </c>
      <c r="S305" s="22">
        <v>1</v>
      </c>
      <c r="T305" s="181"/>
      <c r="U305" s="321" t="s">
        <v>3423</v>
      </c>
      <c r="V305" s="321" t="s">
        <v>50</v>
      </c>
      <c r="W305" s="19"/>
      <c r="AA305" s="308" t="b">
        <f t="shared" si="16"/>
        <v>0</v>
      </c>
    </row>
    <row r="306" s="326" customFormat="1" ht="12" spans="1:27">
      <c r="A306" s="29">
        <v>304</v>
      </c>
      <c r="B306" s="29" t="s">
        <v>34</v>
      </c>
      <c r="C306" s="29" t="s">
        <v>228</v>
      </c>
      <c r="D306" s="29" t="s">
        <v>488</v>
      </c>
      <c r="E306" s="29" t="s">
        <v>37</v>
      </c>
      <c r="F306" s="332" t="s">
        <v>3887</v>
      </c>
      <c r="G306" s="65">
        <v>45108</v>
      </c>
      <c r="H306" s="334" t="s">
        <v>165</v>
      </c>
      <c r="I306" s="29" t="s">
        <v>42</v>
      </c>
      <c r="J306" s="29" t="s">
        <v>43</v>
      </c>
      <c r="K306" s="58" t="s">
        <v>305</v>
      </c>
      <c r="L306" s="59" t="s">
        <v>307</v>
      </c>
      <c r="M306" s="29">
        <v>6</v>
      </c>
      <c r="N306" s="321" t="s">
        <v>3421</v>
      </c>
      <c r="O306" s="321" t="s">
        <v>3422</v>
      </c>
      <c r="P306" s="15">
        <v>6</v>
      </c>
      <c r="Q306" s="15">
        <v>6</v>
      </c>
      <c r="R306" s="22">
        <v>1</v>
      </c>
      <c r="S306" s="22">
        <v>1</v>
      </c>
      <c r="T306" s="181"/>
      <c r="U306" s="321" t="s">
        <v>3423</v>
      </c>
      <c r="V306" s="321" t="s">
        <v>50</v>
      </c>
      <c r="W306" s="19"/>
      <c r="X306" s="181"/>
      <c r="AA306" s="308" t="b">
        <f t="shared" si="16"/>
        <v>0</v>
      </c>
    </row>
    <row r="307" s="326" customFormat="1" ht="12" spans="1:27">
      <c r="A307" s="29">
        <v>305</v>
      </c>
      <c r="B307" s="29" t="s">
        <v>34</v>
      </c>
      <c r="C307" s="29" t="s">
        <v>228</v>
      </c>
      <c r="D307" s="29" t="s">
        <v>488</v>
      </c>
      <c r="E307" s="29" t="s">
        <v>37</v>
      </c>
      <c r="F307" s="332" t="s">
        <v>3887</v>
      </c>
      <c r="G307" s="65">
        <v>45108</v>
      </c>
      <c r="H307" s="334" t="s">
        <v>165</v>
      </c>
      <c r="I307" s="29" t="s">
        <v>42</v>
      </c>
      <c r="J307" s="29" t="s">
        <v>43</v>
      </c>
      <c r="K307" s="58" t="s">
        <v>305</v>
      </c>
      <c r="L307" s="59" t="s">
        <v>307</v>
      </c>
      <c r="M307" s="29">
        <v>6</v>
      </c>
      <c r="N307" s="321" t="s">
        <v>3421</v>
      </c>
      <c r="O307" s="321" t="s">
        <v>3422</v>
      </c>
      <c r="P307" s="15">
        <v>6</v>
      </c>
      <c r="Q307" s="15">
        <v>6</v>
      </c>
      <c r="R307" s="22">
        <v>1</v>
      </c>
      <c r="S307" s="22">
        <v>1</v>
      </c>
      <c r="T307" s="181"/>
      <c r="U307" s="321" t="s">
        <v>3423</v>
      </c>
      <c r="V307" s="321" t="s">
        <v>50</v>
      </c>
      <c r="W307" s="19"/>
      <c r="AA307" s="308" t="b">
        <f t="shared" si="16"/>
        <v>0</v>
      </c>
    </row>
    <row r="308" s="326" customFormat="1" ht="12" spans="1:27">
      <c r="A308" s="29">
        <v>306</v>
      </c>
      <c r="B308" s="29" t="s">
        <v>34</v>
      </c>
      <c r="C308" s="29" t="s">
        <v>228</v>
      </c>
      <c r="D308" s="29" t="s">
        <v>488</v>
      </c>
      <c r="E308" s="29" t="s">
        <v>37</v>
      </c>
      <c r="F308" s="332" t="s">
        <v>3887</v>
      </c>
      <c r="G308" s="65">
        <v>45108</v>
      </c>
      <c r="H308" s="334" t="s">
        <v>165</v>
      </c>
      <c r="I308" s="29" t="s">
        <v>42</v>
      </c>
      <c r="J308" s="29" t="s">
        <v>43</v>
      </c>
      <c r="K308" s="58" t="s">
        <v>305</v>
      </c>
      <c r="L308" s="59" t="s">
        <v>307</v>
      </c>
      <c r="M308" s="29">
        <v>6</v>
      </c>
      <c r="N308" s="321" t="s">
        <v>3421</v>
      </c>
      <c r="O308" s="321" t="s">
        <v>3422</v>
      </c>
      <c r="P308" s="15">
        <v>6</v>
      </c>
      <c r="Q308" s="15">
        <v>6</v>
      </c>
      <c r="R308" s="22">
        <v>1</v>
      </c>
      <c r="S308" s="22">
        <v>1</v>
      </c>
      <c r="T308" s="181"/>
      <c r="U308" s="321" t="s">
        <v>3423</v>
      </c>
      <c r="V308" s="321" t="s">
        <v>50</v>
      </c>
      <c r="W308" s="19"/>
      <c r="X308" s="181"/>
      <c r="AA308" s="308" t="b">
        <f t="shared" si="16"/>
        <v>0</v>
      </c>
    </row>
    <row r="309" s="326" customFormat="1" ht="24" spans="1:27">
      <c r="A309" s="29">
        <v>307</v>
      </c>
      <c r="B309" s="5" t="s">
        <v>34</v>
      </c>
      <c r="C309" s="5" t="s">
        <v>228</v>
      </c>
      <c r="D309" s="11" t="s">
        <v>3426</v>
      </c>
      <c r="E309" s="70" t="s">
        <v>2706</v>
      </c>
      <c r="F309" s="332" t="s">
        <v>3887</v>
      </c>
      <c r="G309" s="57">
        <v>44927</v>
      </c>
      <c r="H309" s="10" t="s">
        <v>2959</v>
      </c>
      <c r="I309" s="4" t="s">
        <v>42</v>
      </c>
      <c r="J309" s="4" t="s">
        <v>43</v>
      </c>
      <c r="K309" s="58" t="s">
        <v>305</v>
      </c>
      <c r="L309" s="59" t="s">
        <v>307</v>
      </c>
      <c r="M309" s="5">
        <v>6</v>
      </c>
      <c r="N309" s="321" t="s">
        <v>3948</v>
      </c>
      <c r="O309" s="321" t="s">
        <v>3949</v>
      </c>
      <c r="P309" s="15">
        <v>6</v>
      </c>
      <c r="Q309" s="15">
        <v>6</v>
      </c>
      <c r="R309" s="22">
        <v>1</v>
      </c>
      <c r="S309" s="22">
        <v>1</v>
      </c>
      <c r="T309" s="302"/>
      <c r="U309" s="321" t="s">
        <v>3950</v>
      </c>
      <c r="V309" s="321" t="s">
        <v>50</v>
      </c>
      <c r="W309" s="4" t="str">
        <f>IF(U309="无","未匹配到系统工单信息",IF(V309="已完成","无",V309))</f>
        <v>无</v>
      </c>
      <c r="AA309" s="308" t="b">
        <f t="shared" si="16"/>
        <v>0</v>
      </c>
    </row>
    <row r="310" s="326" customFormat="1" ht="24" spans="1:27">
      <c r="A310" s="29">
        <v>308</v>
      </c>
      <c r="B310" s="5" t="s">
        <v>34</v>
      </c>
      <c r="C310" s="5" t="s">
        <v>228</v>
      </c>
      <c r="D310" s="11" t="s">
        <v>3426</v>
      </c>
      <c r="E310" s="70" t="s">
        <v>2706</v>
      </c>
      <c r="F310" s="332" t="s">
        <v>3887</v>
      </c>
      <c r="G310" s="8">
        <v>45108</v>
      </c>
      <c r="H310" s="334" t="s">
        <v>165</v>
      </c>
      <c r="I310" s="4" t="s">
        <v>42</v>
      </c>
      <c r="J310" s="4" t="s">
        <v>43</v>
      </c>
      <c r="K310" s="58" t="s">
        <v>305</v>
      </c>
      <c r="L310" s="59" t="s">
        <v>307</v>
      </c>
      <c r="M310" s="5">
        <v>6</v>
      </c>
      <c r="N310" s="321" t="s">
        <v>3951</v>
      </c>
      <c r="O310" s="321" t="s">
        <v>3952</v>
      </c>
      <c r="P310" s="15">
        <v>6</v>
      </c>
      <c r="Q310" s="15">
        <v>6</v>
      </c>
      <c r="R310" s="22">
        <v>1</v>
      </c>
      <c r="S310" s="22">
        <v>1</v>
      </c>
      <c r="U310" s="321" t="s">
        <v>3432</v>
      </c>
      <c r="V310" s="321" t="s">
        <v>50</v>
      </c>
      <c r="W310" s="19"/>
      <c r="AA310" s="308" t="b">
        <f t="shared" si="16"/>
        <v>0</v>
      </c>
    </row>
    <row r="311" s="326" customFormat="1" ht="24" spans="1:27">
      <c r="A311" s="29">
        <v>309</v>
      </c>
      <c r="B311" s="5" t="s">
        <v>34</v>
      </c>
      <c r="C311" s="5" t="s">
        <v>228</v>
      </c>
      <c r="D311" s="11" t="s">
        <v>3426</v>
      </c>
      <c r="E311" s="70" t="s">
        <v>2706</v>
      </c>
      <c r="F311" s="332" t="s">
        <v>3887</v>
      </c>
      <c r="G311" s="8">
        <v>45170</v>
      </c>
      <c r="H311" s="334" t="s">
        <v>54</v>
      </c>
      <c r="I311" s="4" t="s">
        <v>42</v>
      </c>
      <c r="J311" s="4" t="s">
        <v>43</v>
      </c>
      <c r="K311" s="58" t="s">
        <v>305</v>
      </c>
      <c r="L311" s="59" t="s">
        <v>307</v>
      </c>
      <c r="M311" s="5">
        <v>6</v>
      </c>
      <c r="N311" s="321" t="s">
        <v>3433</v>
      </c>
      <c r="O311" s="321" t="s">
        <v>3434</v>
      </c>
      <c r="P311" s="15">
        <v>6</v>
      </c>
      <c r="Q311" s="15">
        <v>6</v>
      </c>
      <c r="R311" s="22">
        <v>1</v>
      </c>
      <c r="S311" s="22">
        <v>1</v>
      </c>
      <c r="T311" s="181"/>
      <c r="U311" s="321" t="s">
        <v>3435</v>
      </c>
      <c r="V311" s="321" t="s">
        <v>50</v>
      </c>
      <c r="W311" s="19"/>
      <c r="AA311" s="308" t="b">
        <f t="shared" si="16"/>
        <v>0</v>
      </c>
    </row>
    <row r="312" s="326" customFormat="1" ht="24" spans="1:27">
      <c r="A312" s="29">
        <v>310</v>
      </c>
      <c r="B312" s="5" t="s">
        <v>34</v>
      </c>
      <c r="C312" s="5" t="s">
        <v>228</v>
      </c>
      <c r="D312" s="11" t="s">
        <v>3436</v>
      </c>
      <c r="E312" s="70" t="s">
        <v>2706</v>
      </c>
      <c r="F312" s="332" t="s">
        <v>3887</v>
      </c>
      <c r="G312" s="57">
        <v>44927</v>
      </c>
      <c r="H312" s="10" t="s">
        <v>2959</v>
      </c>
      <c r="I312" s="4" t="s">
        <v>42</v>
      </c>
      <c r="J312" s="4" t="s">
        <v>43</v>
      </c>
      <c r="K312" s="58" t="s">
        <v>305</v>
      </c>
      <c r="L312" s="59" t="s">
        <v>307</v>
      </c>
      <c r="M312" s="5">
        <v>6</v>
      </c>
      <c r="N312" s="321" t="s">
        <v>3948</v>
      </c>
      <c r="O312" s="321" t="s">
        <v>3949</v>
      </c>
      <c r="P312" s="15">
        <v>6</v>
      </c>
      <c r="Q312" s="15">
        <v>6</v>
      </c>
      <c r="R312" s="22">
        <v>1</v>
      </c>
      <c r="S312" s="22">
        <v>1</v>
      </c>
      <c r="T312" s="302"/>
      <c r="U312" s="321" t="s">
        <v>3950</v>
      </c>
      <c r="V312" s="321" t="s">
        <v>50</v>
      </c>
      <c r="W312" s="4" t="str">
        <f>IF(U312="无","未匹配到系统工单信息",IF(V312="已完成","无",V312))</f>
        <v>无</v>
      </c>
      <c r="AA312" s="308" t="b">
        <f t="shared" si="16"/>
        <v>0</v>
      </c>
    </row>
    <row r="313" s="326" customFormat="1" ht="24" spans="1:27">
      <c r="A313" s="29">
        <v>311</v>
      </c>
      <c r="B313" s="5" t="s">
        <v>34</v>
      </c>
      <c r="C313" s="5" t="s">
        <v>228</v>
      </c>
      <c r="D313" s="11" t="s">
        <v>3436</v>
      </c>
      <c r="E313" s="70" t="s">
        <v>2706</v>
      </c>
      <c r="F313" s="332" t="s">
        <v>3887</v>
      </c>
      <c r="G313" s="8">
        <v>45108</v>
      </c>
      <c r="H313" s="334" t="s">
        <v>165</v>
      </c>
      <c r="I313" s="4" t="s">
        <v>42</v>
      </c>
      <c r="J313" s="4" t="s">
        <v>43</v>
      </c>
      <c r="K313" s="58" t="s">
        <v>305</v>
      </c>
      <c r="L313" s="59" t="s">
        <v>307</v>
      </c>
      <c r="M313" s="5">
        <v>6</v>
      </c>
      <c r="N313" s="321" t="s">
        <v>3437</v>
      </c>
      <c r="O313" s="321" t="s">
        <v>3107</v>
      </c>
      <c r="P313" s="15">
        <v>6</v>
      </c>
      <c r="Q313" s="15">
        <v>6</v>
      </c>
      <c r="R313" s="22">
        <v>1</v>
      </c>
      <c r="S313" s="22">
        <v>1</v>
      </c>
      <c r="T313" s="181"/>
      <c r="U313" s="321" t="s">
        <v>3438</v>
      </c>
      <c r="V313" s="321" t="s">
        <v>50</v>
      </c>
      <c r="W313" s="19"/>
      <c r="AA313" s="308" t="b">
        <f t="shared" si="16"/>
        <v>0</v>
      </c>
    </row>
    <row r="314" s="326" customFormat="1" ht="24" spans="1:27">
      <c r="A314" s="29">
        <v>312</v>
      </c>
      <c r="B314" s="5" t="s">
        <v>34</v>
      </c>
      <c r="C314" s="5" t="s">
        <v>228</v>
      </c>
      <c r="D314" s="11" t="s">
        <v>3436</v>
      </c>
      <c r="E314" s="70" t="s">
        <v>2706</v>
      </c>
      <c r="F314" s="332" t="s">
        <v>3887</v>
      </c>
      <c r="G314" s="8">
        <v>45170</v>
      </c>
      <c r="H314" s="334" t="s">
        <v>54</v>
      </c>
      <c r="I314" s="4" t="s">
        <v>42</v>
      </c>
      <c r="J314" s="4" t="s">
        <v>43</v>
      </c>
      <c r="K314" s="58" t="s">
        <v>305</v>
      </c>
      <c r="L314" s="59" t="s">
        <v>307</v>
      </c>
      <c r="M314" s="5">
        <v>6</v>
      </c>
      <c r="N314" s="321" t="s">
        <v>3433</v>
      </c>
      <c r="O314" s="321" t="s">
        <v>3434</v>
      </c>
      <c r="P314" s="15">
        <v>6</v>
      </c>
      <c r="Q314" s="15">
        <v>6</v>
      </c>
      <c r="R314" s="22">
        <v>1</v>
      </c>
      <c r="S314" s="22">
        <v>1</v>
      </c>
      <c r="T314" s="181"/>
      <c r="U314" s="321" t="s">
        <v>3435</v>
      </c>
      <c r="V314" s="321" t="s">
        <v>50</v>
      </c>
      <c r="W314" s="19"/>
      <c r="X314" s="181"/>
      <c r="AA314" s="308" t="b">
        <f t="shared" si="16"/>
        <v>0</v>
      </c>
    </row>
    <row r="315" s="326" customFormat="1" ht="12" spans="1:27">
      <c r="A315" s="29">
        <v>313</v>
      </c>
      <c r="B315" s="5" t="s">
        <v>34</v>
      </c>
      <c r="C315" s="5" t="s">
        <v>228</v>
      </c>
      <c r="D315" s="11" t="s">
        <v>441</v>
      </c>
      <c r="E315" s="29" t="s">
        <v>108</v>
      </c>
      <c r="F315" s="332" t="s">
        <v>3887</v>
      </c>
      <c r="G315" s="57">
        <v>44927</v>
      </c>
      <c r="H315" s="10" t="s">
        <v>2959</v>
      </c>
      <c r="I315" s="5" t="s">
        <v>42</v>
      </c>
      <c r="J315" s="5" t="s">
        <v>43</v>
      </c>
      <c r="K315" s="58" t="s">
        <v>305</v>
      </c>
      <c r="L315" s="59" t="s">
        <v>307</v>
      </c>
      <c r="M315" s="5">
        <v>3</v>
      </c>
      <c r="N315" s="321" t="s">
        <v>3948</v>
      </c>
      <c r="O315" s="321" t="s">
        <v>3953</v>
      </c>
      <c r="P315" s="15">
        <v>3</v>
      </c>
      <c r="Q315" s="15">
        <v>3</v>
      </c>
      <c r="R315" s="22">
        <v>1</v>
      </c>
      <c r="S315" s="22">
        <v>1</v>
      </c>
      <c r="T315" s="181"/>
      <c r="U315" s="321" t="s">
        <v>3954</v>
      </c>
      <c r="V315" s="321" t="s">
        <v>50</v>
      </c>
      <c r="W315" s="4" t="str">
        <f>IF(U315="无","未匹配到系统工单信息",IF(V315="已完成","无",V315))</f>
        <v>无</v>
      </c>
      <c r="AA315" s="308" t="b">
        <f t="shared" si="16"/>
        <v>0</v>
      </c>
    </row>
    <row r="316" s="326" customFormat="1" ht="12" spans="1:27">
      <c r="A316" s="29">
        <v>314</v>
      </c>
      <c r="B316" s="5" t="s">
        <v>34</v>
      </c>
      <c r="C316" s="5" t="s">
        <v>228</v>
      </c>
      <c r="D316" s="11" t="s">
        <v>441</v>
      </c>
      <c r="E316" s="29" t="s">
        <v>108</v>
      </c>
      <c r="F316" s="332" t="s">
        <v>3887</v>
      </c>
      <c r="G316" s="65">
        <v>45108</v>
      </c>
      <c r="H316" s="334" t="s">
        <v>165</v>
      </c>
      <c r="I316" s="5" t="s">
        <v>42</v>
      </c>
      <c r="J316" s="5" t="s">
        <v>43</v>
      </c>
      <c r="K316" s="58" t="s">
        <v>305</v>
      </c>
      <c r="L316" s="59" t="s">
        <v>307</v>
      </c>
      <c r="M316" s="5">
        <v>3</v>
      </c>
      <c r="N316" s="321" t="s">
        <v>3439</v>
      </c>
      <c r="O316" s="321" t="s">
        <v>3440</v>
      </c>
      <c r="P316" s="15">
        <v>3</v>
      </c>
      <c r="Q316" s="15">
        <v>3</v>
      </c>
      <c r="R316" s="22">
        <v>1</v>
      </c>
      <c r="S316" s="22">
        <v>1</v>
      </c>
      <c r="T316" s="181" t="s">
        <v>3319</v>
      </c>
      <c r="U316" s="321" t="s">
        <v>3441</v>
      </c>
      <c r="V316" s="321" t="s">
        <v>50</v>
      </c>
      <c r="W316" s="19"/>
      <c r="AA316" s="308" t="b">
        <f t="shared" si="16"/>
        <v>0</v>
      </c>
    </row>
    <row r="317" s="326" customFormat="1" ht="12" spans="1:27">
      <c r="A317" s="29">
        <v>315</v>
      </c>
      <c r="B317" s="5" t="s">
        <v>34</v>
      </c>
      <c r="C317" s="5" t="s">
        <v>228</v>
      </c>
      <c r="D317" s="11" t="s">
        <v>445</v>
      </c>
      <c r="E317" s="29" t="s">
        <v>108</v>
      </c>
      <c r="F317" s="332" t="s">
        <v>3887</v>
      </c>
      <c r="G317" s="57">
        <v>44927</v>
      </c>
      <c r="H317" s="10" t="s">
        <v>2959</v>
      </c>
      <c r="I317" s="5" t="s">
        <v>42</v>
      </c>
      <c r="J317" s="5" t="s">
        <v>43</v>
      </c>
      <c r="K317" s="58" t="s">
        <v>305</v>
      </c>
      <c r="L317" s="59" t="s">
        <v>307</v>
      </c>
      <c r="M317" s="5">
        <v>3</v>
      </c>
      <c r="N317" s="321" t="s">
        <v>3948</v>
      </c>
      <c r="O317" s="321" t="s">
        <v>3953</v>
      </c>
      <c r="P317" s="15">
        <v>3</v>
      </c>
      <c r="Q317" s="15">
        <v>3</v>
      </c>
      <c r="R317" s="22">
        <v>1</v>
      </c>
      <c r="S317" s="22">
        <v>1</v>
      </c>
      <c r="T317" s="181"/>
      <c r="U317" s="321" t="s">
        <v>3954</v>
      </c>
      <c r="V317" s="321" t="s">
        <v>50</v>
      </c>
      <c r="W317" s="4" t="str">
        <f>IF(U317="无","未匹配到系统工单信息",IF(V317="已完成","无",V317))</f>
        <v>无</v>
      </c>
      <c r="AA317" s="308" t="b">
        <f t="shared" si="16"/>
        <v>0</v>
      </c>
    </row>
    <row r="318" s="326" customFormat="1" ht="12" spans="1:27">
      <c r="A318" s="29">
        <v>316</v>
      </c>
      <c r="B318" s="5" t="s">
        <v>34</v>
      </c>
      <c r="C318" s="5" t="s">
        <v>228</v>
      </c>
      <c r="D318" s="11" t="s">
        <v>445</v>
      </c>
      <c r="E318" s="29" t="s">
        <v>108</v>
      </c>
      <c r="F318" s="332" t="s">
        <v>3887</v>
      </c>
      <c r="G318" s="65">
        <v>45108</v>
      </c>
      <c r="H318" s="334" t="s">
        <v>165</v>
      </c>
      <c r="I318" s="5" t="s">
        <v>42</v>
      </c>
      <c r="J318" s="5" t="s">
        <v>43</v>
      </c>
      <c r="K318" s="58" t="s">
        <v>305</v>
      </c>
      <c r="L318" s="59" t="s">
        <v>307</v>
      </c>
      <c r="M318" s="5">
        <v>3</v>
      </c>
      <c r="N318" s="321" t="s">
        <v>3439</v>
      </c>
      <c r="O318" s="321" t="s">
        <v>3440</v>
      </c>
      <c r="P318" s="15">
        <v>3</v>
      </c>
      <c r="Q318" s="15">
        <v>3</v>
      </c>
      <c r="R318" s="22">
        <v>1</v>
      </c>
      <c r="S318" s="22">
        <v>1</v>
      </c>
      <c r="T318" s="181" t="s">
        <v>3319</v>
      </c>
      <c r="U318" s="321" t="s">
        <v>3441</v>
      </c>
      <c r="V318" s="321" t="s">
        <v>50</v>
      </c>
      <c r="W318" s="19"/>
      <c r="AA318" s="308" t="b">
        <f t="shared" si="16"/>
        <v>0</v>
      </c>
    </row>
    <row r="319" s="326" customFormat="1" ht="24" spans="1:27">
      <c r="A319" s="29">
        <v>317</v>
      </c>
      <c r="B319" s="5" t="s">
        <v>34</v>
      </c>
      <c r="C319" s="5" t="s">
        <v>228</v>
      </c>
      <c r="D319" s="5" t="s">
        <v>966</v>
      </c>
      <c r="E319" s="49" t="s">
        <v>2706</v>
      </c>
      <c r="F319" s="332" t="s">
        <v>3887</v>
      </c>
      <c r="G319" s="65">
        <v>45047</v>
      </c>
      <c r="H319" s="334" t="s">
        <v>304</v>
      </c>
      <c r="I319" s="5" t="s">
        <v>42</v>
      </c>
      <c r="J319" s="5" t="s">
        <v>43</v>
      </c>
      <c r="K319" s="58" t="s">
        <v>305</v>
      </c>
      <c r="L319" s="59" t="s">
        <v>307</v>
      </c>
      <c r="M319" s="5">
        <v>6</v>
      </c>
      <c r="N319" s="321" t="s">
        <v>3442</v>
      </c>
      <c r="O319" s="321" t="s">
        <v>3443</v>
      </c>
      <c r="P319" s="15">
        <v>6</v>
      </c>
      <c r="Q319" s="15">
        <v>6</v>
      </c>
      <c r="R319" s="22">
        <v>1</v>
      </c>
      <c r="S319" s="22">
        <v>1</v>
      </c>
      <c r="T319" s="302"/>
      <c r="U319" s="321" t="s">
        <v>3444</v>
      </c>
      <c r="V319" s="321" t="s">
        <v>50</v>
      </c>
      <c r="W319" s="19" t="str">
        <f>IF(U319="无","未匹配到系统工单信息",IF(V319="已完成","无",V319))</f>
        <v>无</v>
      </c>
      <c r="AA319" s="308" t="b">
        <f t="shared" si="16"/>
        <v>0</v>
      </c>
    </row>
    <row r="320" s="326" customFormat="1" ht="24" spans="1:27">
      <c r="A320" s="29">
        <v>318</v>
      </c>
      <c r="B320" s="5" t="s">
        <v>34</v>
      </c>
      <c r="C320" s="5" t="s">
        <v>228</v>
      </c>
      <c r="D320" s="5" t="s">
        <v>966</v>
      </c>
      <c r="E320" s="49" t="s">
        <v>2706</v>
      </c>
      <c r="F320" s="332" t="s">
        <v>3887</v>
      </c>
      <c r="G320" s="65">
        <v>45108</v>
      </c>
      <c r="H320" s="334" t="s">
        <v>165</v>
      </c>
      <c r="I320" s="5" t="s">
        <v>42</v>
      </c>
      <c r="J320" s="5" t="s">
        <v>43</v>
      </c>
      <c r="K320" s="58" t="s">
        <v>305</v>
      </c>
      <c r="L320" s="59" t="s">
        <v>307</v>
      </c>
      <c r="M320" s="5">
        <v>6</v>
      </c>
      <c r="N320" s="321" t="s">
        <v>3106</v>
      </c>
      <c r="O320" s="321" t="s">
        <v>2387</v>
      </c>
      <c r="P320" s="15">
        <v>6</v>
      </c>
      <c r="Q320" s="15">
        <v>6</v>
      </c>
      <c r="R320" s="22">
        <v>1</v>
      </c>
      <c r="S320" s="22">
        <v>1</v>
      </c>
      <c r="T320" s="181"/>
      <c r="U320" s="321" t="s">
        <v>3445</v>
      </c>
      <c r="V320" s="321" t="s">
        <v>50</v>
      </c>
      <c r="W320" s="19"/>
      <c r="X320" s="181"/>
      <c r="AA320" s="308" t="b">
        <f t="shared" si="16"/>
        <v>0</v>
      </c>
    </row>
    <row r="321" s="326" customFormat="1" ht="24" spans="1:27">
      <c r="A321" s="29">
        <v>319</v>
      </c>
      <c r="B321" s="5" t="s">
        <v>34</v>
      </c>
      <c r="C321" s="5" t="s">
        <v>228</v>
      </c>
      <c r="D321" s="5" t="s">
        <v>966</v>
      </c>
      <c r="E321" s="49" t="s">
        <v>2706</v>
      </c>
      <c r="F321" s="332" t="s">
        <v>3887</v>
      </c>
      <c r="G321" s="65">
        <v>45170</v>
      </c>
      <c r="H321" s="334" t="s">
        <v>54</v>
      </c>
      <c r="I321" s="5" t="s">
        <v>42</v>
      </c>
      <c r="J321" s="5" t="s">
        <v>43</v>
      </c>
      <c r="K321" s="58" t="s">
        <v>305</v>
      </c>
      <c r="L321" s="59" t="s">
        <v>307</v>
      </c>
      <c r="M321" s="5">
        <v>6</v>
      </c>
      <c r="N321" s="321" t="s">
        <v>3360</v>
      </c>
      <c r="O321" s="321" t="s">
        <v>3361</v>
      </c>
      <c r="P321" s="15">
        <v>6</v>
      </c>
      <c r="Q321" s="15">
        <v>6</v>
      </c>
      <c r="R321" s="22">
        <v>1</v>
      </c>
      <c r="S321" s="22">
        <v>1</v>
      </c>
      <c r="T321" s="181"/>
      <c r="U321" s="321" t="s">
        <v>3362</v>
      </c>
      <c r="V321" s="321" t="s">
        <v>50</v>
      </c>
      <c r="W321" s="19"/>
      <c r="AA321" s="308" t="b">
        <f t="shared" si="16"/>
        <v>0</v>
      </c>
    </row>
    <row r="322" s="326" customFormat="1" ht="24" spans="1:27">
      <c r="A322" s="29">
        <v>320</v>
      </c>
      <c r="B322" s="5" t="s">
        <v>34</v>
      </c>
      <c r="C322" s="5" t="s">
        <v>228</v>
      </c>
      <c r="D322" s="5" t="s">
        <v>2750</v>
      </c>
      <c r="E322" s="49" t="s">
        <v>2706</v>
      </c>
      <c r="F322" s="332" t="s">
        <v>3887</v>
      </c>
      <c r="G322" s="65">
        <v>45047</v>
      </c>
      <c r="H322" s="334" t="s">
        <v>304</v>
      </c>
      <c r="I322" s="5" t="s">
        <v>42</v>
      </c>
      <c r="J322" s="5" t="s">
        <v>43</v>
      </c>
      <c r="K322" s="58" t="s">
        <v>305</v>
      </c>
      <c r="L322" s="59" t="s">
        <v>307</v>
      </c>
      <c r="M322" s="5">
        <v>6</v>
      </c>
      <c r="N322" s="321" t="s">
        <v>3442</v>
      </c>
      <c r="O322" s="321" t="s">
        <v>3443</v>
      </c>
      <c r="P322" s="15">
        <v>6</v>
      </c>
      <c r="Q322" s="15">
        <v>6</v>
      </c>
      <c r="R322" s="22">
        <v>1</v>
      </c>
      <c r="S322" s="22">
        <v>1</v>
      </c>
      <c r="T322" s="302"/>
      <c r="U322" s="321" t="s">
        <v>3444</v>
      </c>
      <c r="V322" s="321" t="s">
        <v>50</v>
      </c>
      <c r="W322" s="19" t="str">
        <f>IF(U322="无","未匹配到系统工单信息",IF(V322="已完成","无",V322))</f>
        <v>无</v>
      </c>
      <c r="AA322" s="308" t="b">
        <f t="shared" si="16"/>
        <v>0</v>
      </c>
    </row>
    <row r="323" s="326" customFormat="1" ht="24" spans="1:27">
      <c r="A323" s="29">
        <v>321</v>
      </c>
      <c r="B323" s="5" t="s">
        <v>34</v>
      </c>
      <c r="C323" s="5" t="s">
        <v>228</v>
      </c>
      <c r="D323" s="5" t="s">
        <v>2750</v>
      </c>
      <c r="E323" s="49" t="s">
        <v>2706</v>
      </c>
      <c r="F323" s="332" t="s">
        <v>3887</v>
      </c>
      <c r="G323" s="65">
        <v>45108</v>
      </c>
      <c r="H323" s="334" t="s">
        <v>165</v>
      </c>
      <c r="I323" s="5" t="s">
        <v>42</v>
      </c>
      <c r="J323" s="5" t="s">
        <v>43</v>
      </c>
      <c r="K323" s="58" t="s">
        <v>305</v>
      </c>
      <c r="L323" s="59" t="s">
        <v>307</v>
      </c>
      <c r="M323" s="5">
        <v>6</v>
      </c>
      <c r="N323" s="321" t="s">
        <v>3293</v>
      </c>
      <c r="O323" s="321" t="s">
        <v>3294</v>
      </c>
      <c r="P323" s="15">
        <v>6</v>
      </c>
      <c r="Q323" s="15">
        <v>6</v>
      </c>
      <c r="R323" s="22">
        <v>1</v>
      </c>
      <c r="S323" s="22">
        <v>1</v>
      </c>
      <c r="T323" s="181"/>
      <c r="U323" s="321" t="s">
        <v>3295</v>
      </c>
      <c r="V323" s="321" t="s">
        <v>50</v>
      </c>
      <c r="W323" s="19"/>
      <c r="AA323" s="308" t="b">
        <f t="shared" ref="AA323:AA386" si="19">IF(H323="2023年01月","2023年01月31日",IF(H323="2023年02月","2023年02月28日",IF(H323="2023年3月","2023年3月31日",IF(H323="2023年4月","2023年4月30日",IF(H323="2023年5月","2023年5月31日",IF(H323="2023年6月","2023年6月30日",IF(H323="2023年7月","2023年7月31日",IF(H323="2023年8月","2023年8月31日",IF(H323="2023年9月","2023年9月30日",IF(H323="2023年10月","2023年10月31日",IF(H323="2023年11月","2023年11月30日",IF(H323="2023年12月","2023年12月31日"))))))))))))</f>
        <v>0</v>
      </c>
    </row>
    <row r="324" s="326" customFormat="1" ht="24" spans="1:27">
      <c r="A324" s="29">
        <v>322</v>
      </c>
      <c r="B324" s="5" t="s">
        <v>34</v>
      </c>
      <c r="C324" s="5" t="s">
        <v>228</v>
      </c>
      <c r="D324" s="5" t="s">
        <v>2750</v>
      </c>
      <c r="E324" s="49" t="s">
        <v>2706</v>
      </c>
      <c r="F324" s="332" t="s">
        <v>3887</v>
      </c>
      <c r="G324" s="65">
        <v>45170</v>
      </c>
      <c r="H324" s="334" t="s">
        <v>54</v>
      </c>
      <c r="I324" s="5" t="s">
        <v>42</v>
      </c>
      <c r="J324" s="5" t="s">
        <v>43</v>
      </c>
      <c r="K324" s="58" t="s">
        <v>305</v>
      </c>
      <c r="L324" s="59" t="s">
        <v>307</v>
      </c>
      <c r="M324" s="5">
        <v>6</v>
      </c>
      <c r="N324" s="321" t="s">
        <v>3290</v>
      </c>
      <c r="O324" s="321" t="s">
        <v>3291</v>
      </c>
      <c r="P324" s="15">
        <v>6</v>
      </c>
      <c r="Q324" s="15">
        <v>6</v>
      </c>
      <c r="R324" s="22">
        <v>1</v>
      </c>
      <c r="S324" s="22">
        <v>1</v>
      </c>
      <c r="T324" s="181"/>
      <c r="U324" s="321" t="s">
        <v>3292</v>
      </c>
      <c r="V324" s="321" t="s">
        <v>50</v>
      </c>
      <c r="W324" s="19"/>
      <c r="AA324" s="308" t="b">
        <f t="shared" si="19"/>
        <v>0</v>
      </c>
    </row>
    <row r="325" s="326" customFormat="1" ht="24" spans="1:27">
      <c r="A325" s="29">
        <v>323</v>
      </c>
      <c r="B325" s="5" t="s">
        <v>34</v>
      </c>
      <c r="C325" s="5" t="s">
        <v>228</v>
      </c>
      <c r="D325" s="5" t="s">
        <v>3446</v>
      </c>
      <c r="E325" s="49" t="s">
        <v>2706</v>
      </c>
      <c r="F325" s="332" t="s">
        <v>3887</v>
      </c>
      <c r="G325" s="65">
        <v>45047</v>
      </c>
      <c r="H325" s="334" t="s">
        <v>304</v>
      </c>
      <c r="I325" s="5" t="s">
        <v>42</v>
      </c>
      <c r="J325" s="5" t="s">
        <v>43</v>
      </c>
      <c r="K325" s="58" t="s">
        <v>305</v>
      </c>
      <c r="L325" s="59" t="s">
        <v>307</v>
      </c>
      <c r="M325" s="5">
        <v>3</v>
      </c>
      <c r="N325" s="321" t="s">
        <v>3442</v>
      </c>
      <c r="O325" s="321" t="s">
        <v>3443</v>
      </c>
      <c r="P325" s="15">
        <v>3</v>
      </c>
      <c r="Q325" s="15">
        <v>3</v>
      </c>
      <c r="R325" s="22">
        <v>1</v>
      </c>
      <c r="S325" s="22">
        <v>1</v>
      </c>
      <c r="T325" s="302"/>
      <c r="U325" s="321" t="s">
        <v>3444</v>
      </c>
      <c r="V325" s="321" t="s">
        <v>50</v>
      </c>
      <c r="W325" s="19" t="str">
        <f>IF(U325="无","未匹配到系统工单信息",IF(V325="已完成","无",V325))</f>
        <v>无</v>
      </c>
      <c r="AA325" s="308" t="b">
        <f t="shared" si="19"/>
        <v>0</v>
      </c>
    </row>
    <row r="326" s="326" customFormat="1" ht="24" spans="1:27">
      <c r="A326" s="29">
        <v>324</v>
      </c>
      <c r="B326" s="5" t="s">
        <v>34</v>
      </c>
      <c r="C326" s="5" t="s">
        <v>228</v>
      </c>
      <c r="D326" s="5" t="s">
        <v>3446</v>
      </c>
      <c r="E326" s="49" t="s">
        <v>2706</v>
      </c>
      <c r="F326" s="332" t="s">
        <v>3887</v>
      </c>
      <c r="G326" s="65">
        <v>45108</v>
      </c>
      <c r="H326" s="334" t="s">
        <v>165</v>
      </c>
      <c r="I326" s="5" t="s">
        <v>42</v>
      </c>
      <c r="J326" s="5" t="s">
        <v>43</v>
      </c>
      <c r="K326" s="58" t="s">
        <v>305</v>
      </c>
      <c r="L326" s="59" t="s">
        <v>307</v>
      </c>
      <c r="M326" s="5">
        <v>3</v>
      </c>
      <c r="N326" s="321" t="s">
        <v>3293</v>
      </c>
      <c r="O326" s="321" t="s">
        <v>3294</v>
      </c>
      <c r="P326" s="15">
        <v>3</v>
      </c>
      <c r="Q326" s="15">
        <v>3</v>
      </c>
      <c r="R326" s="22">
        <v>1</v>
      </c>
      <c r="S326" s="22">
        <v>1</v>
      </c>
      <c r="U326" s="321" t="s">
        <v>3295</v>
      </c>
      <c r="V326" s="321" t="s">
        <v>50</v>
      </c>
      <c r="W326" s="19"/>
      <c r="AA326" s="308" t="b">
        <f t="shared" si="19"/>
        <v>0</v>
      </c>
    </row>
    <row r="327" s="326" customFormat="1" ht="24" spans="1:27">
      <c r="A327" s="29">
        <v>325</v>
      </c>
      <c r="B327" s="5" t="s">
        <v>34</v>
      </c>
      <c r="C327" s="5" t="s">
        <v>228</v>
      </c>
      <c r="D327" s="5" t="s">
        <v>3446</v>
      </c>
      <c r="E327" s="49" t="s">
        <v>2706</v>
      </c>
      <c r="F327" s="332" t="s">
        <v>3887</v>
      </c>
      <c r="G327" s="65">
        <v>45170</v>
      </c>
      <c r="H327" s="334" t="s">
        <v>54</v>
      </c>
      <c r="I327" s="5" t="s">
        <v>42</v>
      </c>
      <c r="J327" s="5" t="s">
        <v>43</v>
      </c>
      <c r="K327" s="58" t="s">
        <v>305</v>
      </c>
      <c r="L327" s="59" t="s">
        <v>307</v>
      </c>
      <c r="M327" s="5">
        <v>3</v>
      </c>
      <c r="N327" s="321" t="s">
        <v>3360</v>
      </c>
      <c r="O327" s="321" t="s">
        <v>3361</v>
      </c>
      <c r="P327" s="15">
        <v>3</v>
      </c>
      <c r="Q327" s="15">
        <v>3</v>
      </c>
      <c r="R327" s="22">
        <v>1</v>
      </c>
      <c r="S327" s="22">
        <v>1</v>
      </c>
      <c r="T327" s="181"/>
      <c r="U327" s="321" t="s">
        <v>3362</v>
      </c>
      <c r="V327" s="321" t="s">
        <v>50</v>
      </c>
      <c r="W327" s="19"/>
      <c r="AA327" s="308" t="b">
        <f t="shared" si="19"/>
        <v>0</v>
      </c>
    </row>
    <row r="328" s="326" customFormat="1" ht="12" spans="1:27">
      <c r="A328" s="29">
        <v>326</v>
      </c>
      <c r="B328" s="4" t="s">
        <v>34</v>
      </c>
      <c r="C328" s="27" t="s">
        <v>82</v>
      </c>
      <c r="D328" s="7" t="s">
        <v>710</v>
      </c>
      <c r="E328" s="7" t="s">
        <v>108</v>
      </c>
      <c r="F328" s="332" t="s">
        <v>3887</v>
      </c>
      <c r="G328" s="65">
        <v>45047</v>
      </c>
      <c r="H328" s="334" t="s">
        <v>304</v>
      </c>
      <c r="I328" s="27" t="s">
        <v>42</v>
      </c>
      <c r="J328" s="4" t="s">
        <v>43</v>
      </c>
      <c r="K328" s="58" t="s">
        <v>305</v>
      </c>
      <c r="L328" s="59" t="s">
        <v>307</v>
      </c>
      <c r="M328" s="26">
        <v>6</v>
      </c>
      <c r="N328" s="321" t="s">
        <v>3509</v>
      </c>
      <c r="O328" s="321" t="s">
        <v>3510</v>
      </c>
      <c r="P328" s="15">
        <v>6</v>
      </c>
      <c r="Q328" s="15">
        <v>6</v>
      </c>
      <c r="R328" s="22">
        <v>1</v>
      </c>
      <c r="S328" s="22">
        <v>1</v>
      </c>
      <c r="T328" s="181"/>
      <c r="U328" s="321" t="s">
        <v>3511</v>
      </c>
      <c r="V328" s="321" t="s">
        <v>50</v>
      </c>
      <c r="W328" s="19" t="str">
        <f>IF(U328="无","未匹配到系统工单信息",IF(V328="已完成","无",V328))</f>
        <v>无</v>
      </c>
      <c r="AA328" s="308" t="b">
        <f t="shared" si="19"/>
        <v>0</v>
      </c>
    </row>
    <row r="329" s="326" customFormat="1" ht="12" spans="1:27">
      <c r="A329" s="29">
        <v>327</v>
      </c>
      <c r="B329" s="4" t="s">
        <v>34</v>
      </c>
      <c r="C329" s="27" t="s">
        <v>82</v>
      </c>
      <c r="D329" s="7" t="s">
        <v>710</v>
      </c>
      <c r="E329" s="7" t="s">
        <v>108</v>
      </c>
      <c r="F329" s="332" t="s">
        <v>3887</v>
      </c>
      <c r="G329" s="65">
        <v>45170</v>
      </c>
      <c r="H329" s="334" t="s">
        <v>54</v>
      </c>
      <c r="I329" s="27" t="s">
        <v>42</v>
      </c>
      <c r="J329" s="4" t="s">
        <v>43</v>
      </c>
      <c r="K329" s="58" t="s">
        <v>305</v>
      </c>
      <c r="L329" s="59" t="s">
        <v>307</v>
      </c>
      <c r="M329" s="26">
        <v>6</v>
      </c>
      <c r="N329" s="321" t="s">
        <v>3476</v>
      </c>
      <c r="O329" s="321" t="s">
        <v>3477</v>
      </c>
      <c r="P329" s="15">
        <v>6</v>
      </c>
      <c r="Q329" s="15">
        <v>6</v>
      </c>
      <c r="R329" s="22">
        <v>1</v>
      </c>
      <c r="S329" s="22">
        <v>1</v>
      </c>
      <c r="T329" s="181"/>
      <c r="U329" s="321" t="s">
        <v>3452</v>
      </c>
      <c r="V329" s="321" t="s">
        <v>50</v>
      </c>
      <c r="W329" s="19"/>
      <c r="AA329" s="308" t="b">
        <f t="shared" si="19"/>
        <v>0</v>
      </c>
    </row>
    <row r="330" s="326" customFormat="1" ht="12" spans="1:27">
      <c r="A330" s="29">
        <v>328</v>
      </c>
      <c r="B330" s="4" t="s">
        <v>34</v>
      </c>
      <c r="C330" s="27" t="s">
        <v>82</v>
      </c>
      <c r="D330" s="7" t="s">
        <v>718</v>
      </c>
      <c r="E330" s="7" t="s">
        <v>108</v>
      </c>
      <c r="F330" s="332" t="s">
        <v>3887</v>
      </c>
      <c r="G330" s="65">
        <v>45047</v>
      </c>
      <c r="H330" s="334" t="s">
        <v>304</v>
      </c>
      <c r="I330" s="27" t="s">
        <v>42</v>
      </c>
      <c r="J330" s="4" t="s">
        <v>43</v>
      </c>
      <c r="K330" s="58" t="s">
        <v>305</v>
      </c>
      <c r="L330" s="59" t="s">
        <v>307</v>
      </c>
      <c r="M330" s="26">
        <v>6</v>
      </c>
      <c r="N330" s="321" t="s">
        <v>3509</v>
      </c>
      <c r="O330" s="321" t="s">
        <v>3510</v>
      </c>
      <c r="P330" s="15">
        <v>6</v>
      </c>
      <c r="Q330" s="15">
        <v>6</v>
      </c>
      <c r="R330" s="22">
        <v>1</v>
      </c>
      <c r="S330" s="22">
        <v>1</v>
      </c>
      <c r="T330" s="181"/>
      <c r="U330" s="321" t="s">
        <v>3511</v>
      </c>
      <c r="V330" s="321" t="s">
        <v>50</v>
      </c>
      <c r="W330" s="19" t="str">
        <f>IF(U330="无","未匹配到系统工单信息",IF(V330="已完成","无",V330))</f>
        <v>无</v>
      </c>
      <c r="X330" s="181"/>
      <c r="AA330" s="308" t="b">
        <f t="shared" si="19"/>
        <v>0</v>
      </c>
    </row>
    <row r="331" s="326" customFormat="1" ht="12" spans="1:27">
      <c r="A331" s="29">
        <v>329</v>
      </c>
      <c r="B331" s="4" t="s">
        <v>34</v>
      </c>
      <c r="C331" s="56" t="s">
        <v>82</v>
      </c>
      <c r="D331" s="7" t="s">
        <v>718</v>
      </c>
      <c r="E331" s="7" t="s">
        <v>108</v>
      </c>
      <c r="F331" s="332" t="s">
        <v>3887</v>
      </c>
      <c r="G331" s="65">
        <v>45170</v>
      </c>
      <c r="H331" s="334" t="s">
        <v>54</v>
      </c>
      <c r="I331" s="27" t="s">
        <v>42</v>
      </c>
      <c r="J331" s="4" t="s">
        <v>43</v>
      </c>
      <c r="K331" s="58" t="s">
        <v>305</v>
      </c>
      <c r="L331" s="59" t="s">
        <v>307</v>
      </c>
      <c r="M331" s="26">
        <v>6</v>
      </c>
      <c r="N331" s="321" t="s">
        <v>3476</v>
      </c>
      <c r="O331" s="321" t="s">
        <v>3477</v>
      </c>
      <c r="P331" s="15">
        <v>6</v>
      </c>
      <c r="Q331" s="15">
        <v>6</v>
      </c>
      <c r="R331" s="22">
        <v>1</v>
      </c>
      <c r="S331" s="22">
        <v>1</v>
      </c>
      <c r="T331" s="181"/>
      <c r="U331" s="321" t="s">
        <v>3452</v>
      </c>
      <c r="V331" s="321" t="s">
        <v>50</v>
      </c>
      <c r="W331" s="19"/>
      <c r="AA331" s="308" t="b">
        <f t="shared" si="19"/>
        <v>0</v>
      </c>
    </row>
    <row r="332" s="326" customFormat="1" ht="24" spans="1:27">
      <c r="A332" s="29">
        <v>330</v>
      </c>
      <c r="B332" s="5" t="s">
        <v>34</v>
      </c>
      <c r="C332" s="5" t="s">
        <v>228</v>
      </c>
      <c r="D332" s="5" t="s">
        <v>3453</v>
      </c>
      <c r="E332" s="49" t="s">
        <v>2706</v>
      </c>
      <c r="F332" s="332" t="s">
        <v>3887</v>
      </c>
      <c r="G332" s="65">
        <v>45047</v>
      </c>
      <c r="H332" s="334" t="s">
        <v>304</v>
      </c>
      <c r="I332" s="5" t="s">
        <v>42</v>
      </c>
      <c r="J332" s="5" t="s">
        <v>43</v>
      </c>
      <c r="K332" s="58" t="s">
        <v>305</v>
      </c>
      <c r="L332" s="59" t="s">
        <v>307</v>
      </c>
      <c r="M332" s="5">
        <v>6</v>
      </c>
      <c r="N332" s="321" t="s">
        <v>3454</v>
      </c>
      <c r="O332" s="321" t="s">
        <v>3455</v>
      </c>
      <c r="P332" s="15">
        <v>6</v>
      </c>
      <c r="Q332" s="15">
        <v>6</v>
      </c>
      <c r="R332" s="22">
        <v>1</v>
      </c>
      <c r="S332" s="22">
        <v>1</v>
      </c>
      <c r="T332" s="302"/>
      <c r="U332" s="321" t="s">
        <v>3456</v>
      </c>
      <c r="V332" s="321" t="s">
        <v>50</v>
      </c>
      <c r="W332" s="19" t="str">
        <f>IF(U332="无","未匹配到系统工单信息",IF(V332="已完成","无",V332))</f>
        <v>无</v>
      </c>
      <c r="AA332" s="308" t="b">
        <f t="shared" si="19"/>
        <v>0</v>
      </c>
    </row>
    <row r="333" s="326" customFormat="1" ht="24" spans="1:27">
      <c r="A333" s="29">
        <v>331</v>
      </c>
      <c r="B333" s="5" t="s">
        <v>34</v>
      </c>
      <c r="C333" s="5" t="s">
        <v>228</v>
      </c>
      <c r="D333" s="5" t="s">
        <v>3453</v>
      </c>
      <c r="E333" s="49" t="s">
        <v>2706</v>
      </c>
      <c r="F333" s="332" t="s">
        <v>3887</v>
      </c>
      <c r="G333" s="65">
        <v>45108</v>
      </c>
      <c r="H333" s="334" t="s">
        <v>165</v>
      </c>
      <c r="I333" s="5" t="s">
        <v>42</v>
      </c>
      <c r="J333" s="5" t="s">
        <v>43</v>
      </c>
      <c r="K333" s="58" t="s">
        <v>305</v>
      </c>
      <c r="L333" s="59" t="s">
        <v>307</v>
      </c>
      <c r="M333" s="5">
        <v>6</v>
      </c>
      <c r="N333" s="321" t="s">
        <v>3293</v>
      </c>
      <c r="O333" s="321" t="s">
        <v>3294</v>
      </c>
      <c r="P333" s="15">
        <v>6</v>
      </c>
      <c r="Q333" s="15">
        <v>6</v>
      </c>
      <c r="R333" s="22">
        <v>1</v>
      </c>
      <c r="S333" s="22">
        <v>1</v>
      </c>
      <c r="U333" s="321" t="s">
        <v>3295</v>
      </c>
      <c r="V333" s="321" t="s">
        <v>50</v>
      </c>
      <c r="W333" s="19"/>
      <c r="AA333" s="308" t="b">
        <f t="shared" si="19"/>
        <v>0</v>
      </c>
    </row>
    <row r="334" s="326" customFormat="1" ht="24" spans="1:27">
      <c r="A334" s="29">
        <v>332</v>
      </c>
      <c r="B334" s="5" t="s">
        <v>34</v>
      </c>
      <c r="C334" s="5" t="s">
        <v>228</v>
      </c>
      <c r="D334" s="5" t="s">
        <v>3453</v>
      </c>
      <c r="E334" s="49" t="s">
        <v>2706</v>
      </c>
      <c r="F334" s="332" t="s">
        <v>3887</v>
      </c>
      <c r="G334" s="65">
        <v>45170</v>
      </c>
      <c r="H334" s="334" t="s">
        <v>54</v>
      </c>
      <c r="I334" s="5" t="s">
        <v>42</v>
      </c>
      <c r="J334" s="5" t="s">
        <v>43</v>
      </c>
      <c r="K334" s="58" t="s">
        <v>305</v>
      </c>
      <c r="L334" s="59" t="s">
        <v>307</v>
      </c>
      <c r="M334" s="5">
        <v>6</v>
      </c>
      <c r="N334" s="321" t="s">
        <v>3360</v>
      </c>
      <c r="O334" s="321" t="s">
        <v>3361</v>
      </c>
      <c r="P334" s="15">
        <v>6</v>
      </c>
      <c r="Q334" s="15">
        <v>6</v>
      </c>
      <c r="R334" s="22">
        <v>1</v>
      </c>
      <c r="S334" s="22">
        <v>1</v>
      </c>
      <c r="T334" s="181"/>
      <c r="U334" s="321" t="s">
        <v>3362</v>
      </c>
      <c r="V334" s="321" t="s">
        <v>50</v>
      </c>
      <c r="W334" s="19"/>
      <c r="AA334" s="308" t="b">
        <f t="shared" si="19"/>
        <v>0</v>
      </c>
    </row>
    <row r="335" s="326" customFormat="1" ht="12" spans="1:27">
      <c r="A335" s="29">
        <v>333</v>
      </c>
      <c r="B335" s="5" t="s">
        <v>34</v>
      </c>
      <c r="C335" s="5" t="s">
        <v>228</v>
      </c>
      <c r="D335" s="5" t="s">
        <v>973</v>
      </c>
      <c r="E335" s="29" t="s">
        <v>108</v>
      </c>
      <c r="F335" s="332" t="s">
        <v>3887</v>
      </c>
      <c r="G335" s="65">
        <v>44958</v>
      </c>
      <c r="H335" s="333" t="s">
        <v>2299</v>
      </c>
      <c r="I335" s="5" t="s">
        <v>42</v>
      </c>
      <c r="J335" s="5" t="s">
        <v>43</v>
      </c>
      <c r="K335" s="58" t="s">
        <v>305</v>
      </c>
      <c r="L335" s="59" t="s">
        <v>307</v>
      </c>
      <c r="M335" s="5">
        <v>12</v>
      </c>
      <c r="N335" s="321" t="s">
        <v>3467</v>
      </c>
      <c r="O335" s="321" t="s">
        <v>3468</v>
      </c>
      <c r="P335" s="15">
        <v>12</v>
      </c>
      <c r="Q335" s="15">
        <v>12</v>
      </c>
      <c r="R335" s="22">
        <v>1</v>
      </c>
      <c r="S335" s="22">
        <v>1</v>
      </c>
      <c r="T335" s="181"/>
      <c r="U335" s="321" t="s">
        <v>3469</v>
      </c>
      <c r="V335" s="321" t="s">
        <v>50</v>
      </c>
      <c r="W335" s="4" t="str">
        <f>IF(U335="无","未匹配到系统工单信息",IF(V335="已完成","无",V335))</f>
        <v>无</v>
      </c>
      <c r="AA335" s="308" t="b">
        <f t="shared" si="19"/>
        <v>0</v>
      </c>
    </row>
    <row r="336" s="326" customFormat="1" ht="12" spans="1:27">
      <c r="A336" s="29">
        <v>334</v>
      </c>
      <c r="B336" s="5" t="s">
        <v>34</v>
      </c>
      <c r="C336" s="5" t="s">
        <v>228</v>
      </c>
      <c r="D336" s="5" t="s">
        <v>973</v>
      </c>
      <c r="E336" s="29" t="s">
        <v>108</v>
      </c>
      <c r="F336" s="332" t="s">
        <v>3887</v>
      </c>
      <c r="G336" s="65">
        <v>45139</v>
      </c>
      <c r="H336" s="334" t="s">
        <v>97</v>
      </c>
      <c r="I336" s="5" t="s">
        <v>42</v>
      </c>
      <c r="J336" s="5" t="s">
        <v>43</v>
      </c>
      <c r="K336" s="58" t="s">
        <v>305</v>
      </c>
      <c r="L336" s="59" t="s">
        <v>307</v>
      </c>
      <c r="M336" s="5">
        <v>12</v>
      </c>
      <c r="N336" s="321" t="s">
        <v>3464</v>
      </c>
      <c r="O336" s="321" t="s">
        <v>3465</v>
      </c>
      <c r="P336" s="15">
        <v>12</v>
      </c>
      <c r="Q336" s="15">
        <v>12</v>
      </c>
      <c r="R336" s="22">
        <v>1</v>
      </c>
      <c r="S336" s="22">
        <v>1</v>
      </c>
      <c r="T336" s="181"/>
      <c r="U336" s="321" t="s">
        <v>3466</v>
      </c>
      <c r="V336" s="321" t="s">
        <v>50</v>
      </c>
      <c r="W336" s="19"/>
      <c r="X336" s="181"/>
      <c r="AA336" s="308" t="b">
        <f t="shared" si="19"/>
        <v>0</v>
      </c>
    </row>
    <row r="337" s="326" customFormat="1" ht="12" spans="1:27">
      <c r="A337" s="29">
        <v>335</v>
      </c>
      <c r="B337" s="5" t="s">
        <v>34</v>
      </c>
      <c r="C337" s="5" t="s">
        <v>228</v>
      </c>
      <c r="D337" s="5" t="s">
        <v>3463</v>
      </c>
      <c r="E337" s="29" t="s">
        <v>108</v>
      </c>
      <c r="F337" s="332" t="s">
        <v>3887</v>
      </c>
      <c r="G337" s="65">
        <v>44958</v>
      </c>
      <c r="H337" s="333" t="s">
        <v>2299</v>
      </c>
      <c r="I337" s="5" t="s">
        <v>42</v>
      </c>
      <c r="J337" s="5" t="s">
        <v>43</v>
      </c>
      <c r="K337" s="58" t="s">
        <v>305</v>
      </c>
      <c r="L337" s="59" t="s">
        <v>307</v>
      </c>
      <c r="M337" s="5">
        <v>6</v>
      </c>
      <c r="N337" s="321" t="s">
        <v>3457</v>
      </c>
      <c r="O337" s="321" t="s">
        <v>3458</v>
      </c>
      <c r="P337" s="15">
        <v>6</v>
      </c>
      <c r="Q337" s="15">
        <v>6</v>
      </c>
      <c r="R337" s="22">
        <v>1</v>
      </c>
      <c r="S337" s="22">
        <v>1</v>
      </c>
      <c r="T337" s="181"/>
      <c r="U337" s="321" t="s">
        <v>3459</v>
      </c>
      <c r="V337" s="321" t="s">
        <v>50</v>
      </c>
      <c r="W337" s="4" t="str">
        <f>IF(U337="无","未匹配到系统工单信息",IF(V337="已完成","无",V337))</f>
        <v>无</v>
      </c>
      <c r="AA337" s="308" t="b">
        <f t="shared" si="19"/>
        <v>0</v>
      </c>
    </row>
    <row r="338" s="326" customFormat="1" ht="12" spans="1:27">
      <c r="A338" s="29">
        <v>336</v>
      </c>
      <c r="B338" s="5" t="s">
        <v>34</v>
      </c>
      <c r="C338" s="5" t="s">
        <v>228</v>
      </c>
      <c r="D338" s="5" t="s">
        <v>3463</v>
      </c>
      <c r="E338" s="29" t="s">
        <v>108</v>
      </c>
      <c r="F338" s="332" t="s">
        <v>3887</v>
      </c>
      <c r="G338" s="65">
        <v>45139</v>
      </c>
      <c r="H338" s="334" t="s">
        <v>97</v>
      </c>
      <c r="I338" s="5" t="s">
        <v>42</v>
      </c>
      <c r="J338" s="5" t="s">
        <v>43</v>
      </c>
      <c r="K338" s="58" t="s">
        <v>305</v>
      </c>
      <c r="L338" s="59" t="s">
        <v>307</v>
      </c>
      <c r="M338" s="5">
        <v>6</v>
      </c>
      <c r="N338" s="321" t="s">
        <v>3464</v>
      </c>
      <c r="O338" s="321" t="s">
        <v>3465</v>
      </c>
      <c r="P338" s="15">
        <v>6</v>
      </c>
      <c r="Q338" s="15">
        <v>6</v>
      </c>
      <c r="R338" s="22">
        <v>1</v>
      </c>
      <c r="S338" s="22">
        <v>1</v>
      </c>
      <c r="T338" s="181"/>
      <c r="U338" s="321" t="s">
        <v>3466</v>
      </c>
      <c r="V338" s="321" t="s">
        <v>50</v>
      </c>
      <c r="W338" s="19"/>
      <c r="X338" s="181"/>
      <c r="AA338" s="308" t="b">
        <f t="shared" si="19"/>
        <v>0</v>
      </c>
    </row>
    <row r="339" s="326" customFormat="1" ht="12" spans="1:27">
      <c r="A339" s="29">
        <v>337</v>
      </c>
      <c r="B339" s="5" t="s">
        <v>34</v>
      </c>
      <c r="C339" s="5" t="s">
        <v>228</v>
      </c>
      <c r="D339" s="5" t="s">
        <v>934</v>
      </c>
      <c r="E339" s="29" t="s">
        <v>108</v>
      </c>
      <c r="F339" s="332" t="s">
        <v>3887</v>
      </c>
      <c r="G339" s="65">
        <v>44958</v>
      </c>
      <c r="H339" s="333" t="s">
        <v>2299</v>
      </c>
      <c r="I339" s="5" t="s">
        <v>42</v>
      </c>
      <c r="J339" s="5" t="s">
        <v>43</v>
      </c>
      <c r="K339" s="58" t="s">
        <v>305</v>
      </c>
      <c r="L339" s="59" t="s">
        <v>307</v>
      </c>
      <c r="M339" s="5">
        <v>6</v>
      </c>
      <c r="N339" s="321" t="s">
        <v>3457</v>
      </c>
      <c r="O339" s="321" t="s">
        <v>3457</v>
      </c>
      <c r="P339" s="15">
        <v>6</v>
      </c>
      <c r="Q339" s="15">
        <v>6</v>
      </c>
      <c r="R339" s="22">
        <v>1</v>
      </c>
      <c r="S339" s="22">
        <v>1</v>
      </c>
      <c r="T339" s="181"/>
      <c r="U339" s="321" t="s">
        <v>3459</v>
      </c>
      <c r="V339" s="321" t="s">
        <v>50</v>
      </c>
      <c r="W339" s="4" t="str">
        <f>IF(U339="无","未匹配到系统工单信息",IF(V339="已完成","无",V339))</f>
        <v>无</v>
      </c>
      <c r="X339" s="181" t="s">
        <v>2966</v>
      </c>
      <c r="Y339" s="321" t="s">
        <v>3459</v>
      </c>
      <c r="AA339" s="308" t="b">
        <f t="shared" si="19"/>
        <v>0</v>
      </c>
    </row>
    <row r="340" s="326" customFormat="1" ht="12" spans="1:27">
      <c r="A340" s="29">
        <v>338</v>
      </c>
      <c r="B340" s="5" t="s">
        <v>34</v>
      </c>
      <c r="C340" s="5" t="s">
        <v>228</v>
      </c>
      <c r="D340" s="5" t="s">
        <v>934</v>
      </c>
      <c r="E340" s="29" t="s">
        <v>108</v>
      </c>
      <c r="F340" s="332" t="s">
        <v>3887</v>
      </c>
      <c r="G340" s="65">
        <v>45139</v>
      </c>
      <c r="H340" s="334" t="s">
        <v>97</v>
      </c>
      <c r="I340" s="5" t="s">
        <v>42</v>
      </c>
      <c r="J340" s="5" t="s">
        <v>43</v>
      </c>
      <c r="K340" s="58" t="s">
        <v>305</v>
      </c>
      <c r="L340" s="59" t="s">
        <v>307</v>
      </c>
      <c r="M340" s="5">
        <v>6</v>
      </c>
      <c r="N340" s="321" t="s">
        <v>3464</v>
      </c>
      <c r="O340" s="321" t="s">
        <v>3465</v>
      </c>
      <c r="P340" s="15">
        <v>6</v>
      </c>
      <c r="Q340" s="15">
        <v>6</v>
      </c>
      <c r="R340" s="22">
        <v>1</v>
      </c>
      <c r="S340" s="22">
        <v>1</v>
      </c>
      <c r="T340" s="181"/>
      <c r="U340" s="321" t="s">
        <v>3466</v>
      </c>
      <c r="V340" s="321" t="s">
        <v>50</v>
      </c>
      <c r="W340" s="19"/>
      <c r="AA340" s="308" t="b">
        <f t="shared" si="19"/>
        <v>0</v>
      </c>
    </row>
    <row r="341" s="326" customFormat="1" ht="12" spans="1:27">
      <c r="A341" s="29">
        <v>339</v>
      </c>
      <c r="B341" s="5" t="s">
        <v>34</v>
      </c>
      <c r="C341" s="7" t="s">
        <v>228</v>
      </c>
      <c r="D341" s="27" t="s">
        <v>947</v>
      </c>
      <c r="E341" s="30" t="s">
        <v>2706</v>
      </c>
      <c r="F341" s="332" t="s">
        <v>3887</v>
      </c>
      <c r="G341" s="57">
        <v>44927</v>
      </c>
      <c r="H341" s="10" t="s">
        <v>2959</v>
      </c>
      <c r="I341" s="27" t="s">
        <v>42</v>
      </c>
      <c r="J341" s="4" t="s">
        <v>43</v>
      </c>
      <c r="K341" s="58" t="s">
        <v>305</v>
      </c>
      <c r="L341" s="59" t="s">
        <v>307</v>
      </c>
      <c r="M341" s="7">
        <v>21</v>
      </c>
      <c r="N341" s="321" t="s">
        <v>3955</v>
      </c>
      <c r="O341" s="321" t="s">
        <v>3956</v>
      </c>
      <c r="P341" s="15">
        <v>21</v>
      </c>
      <c r="Q341" s="15">
        <v>21</v>
      </c>
      <c r="R341" s="22">
        <v>1</v>
      </c>
      <c r="S341" s="22">
        <v>1</v>
      </c>
      <c r="T341" s="302"/>
      <c r="U341" s="321" t="s">
        <v>3957</v>
      </c>
      <c r="V341" s="321" t="s">
        <v>50</v>
      </c>
      <c r="W341" s="4" t="str">
        <f>IF(U341="无","未匹配到系统工单信息",IF(V341="已完成","无",V341))</f>
        <v>无</v>
      </c>
      <c r="AA341" s="308" t="b">
        <f t="shared" si="19"/>
        <v>0</v>
      </c>
    </row>
    <row r="342" s="326" customFormat="1" ht="12" spans="1:27">
      <c r="A342" s="29">
        <v>340</v>
      </c>
      <c r="B342" s="5" t="s">
        <v>34</v>
      </c>
      <c r="C342" s="7" t="s">
        <v>228</v>
      </c>
      <c r="D342" s="27" t="s">
        <v>947</v>
      </c>
      <c r="E342" s="30" t="s">
        <v>2706</v>
      </c>
      <c r="F342" s="332" t="s">
        <v>3887</v>
      </c>
      <c r="G342" s="64">
        <v>45047</v>
      </c>
      <c r="H342" s="334" t="s">
        <v>304</v>
      </c>
      <c r="I342" s="27" t="s">
        <v>42</v>
      </c>
      <c r="J342" s="4" t="s">
        <v>43</v>
      </c>
      <c r="K342" s="58" t="s">
        <v>305</v>
      </c>
      <c r="L342" s="59" t="s">
        <v>307</v>
      </c>
      <c r="M342" s="7">
        <v>21</v>
      </c>
      <c r="N342" s="321" t="s">
        <v>3955</v>
      </c>
      <c r="O342" s="321" t="s">
        <v>3956</v>
      </c>
      <c r="P342" s="15">
        <v>21</v>
      </c>
      <c r="Q342" s="15">
        <v>21</v>
      </c>
      <c r="R342" s="22">
        <v>1</v>
      </c>
      <c r="S342" s="22">
        <v>1</v>
      </c>
      <c r="T342" s="302"/>
      <c r="U342" s="321" t="s">
        <v>3957</v>
      </c>
      <c r="V342" s="321" t="s">
        <v>50</v>
      </c>
      <c r="W342" s="19"/>
      <c r="AA342" s="308" t="b">
        <f t="shared" si="19"/>
        <v>0</v>
      </c>
    </row>
    <row r="343" s="326" customFormat="1" ht="12" spans="1:27">
      <c r="A343" s="29">
        <v>341</v>
      </c>
      <c r="B343" s="5" t="s">
        <v>34</v>
      </c>
      <c r="C343" s="7" t="s">
        <v>228</v>
      </c>
      <c r="D343" s="27" t="s">
        <v>947</v>
      </c>
      <c r="E343" s="30" t="s">
        <v>2706</v>
      </c>
      <c r="F343" s="332" t="s">
        <v>3887</v>
      </c>
      <c r="G343" s="64">
        <v>45108</v>
      </c>
      <c r="H343" s="334" t="s">
        <v>165</v>
      </c>
      <c r="I343" s="27" t="s">
        <v>42</v>
      </c>
      <c r="J343" s="4" t="s">
        <v>43</v>
      </c>
      <c r="K343" s="58" t="s">
        <v>305</v>
      </c>
      <c r="L343" s="59" t="s">
        <v>307</v>
      </c>
      <c r="M343" s="7">
        <v>21</v>
      </c>
      <c r="N343" s="321" t="s">
        <v>3474</v>
      </c>
      <c r="O343" s="321" t="s">
        <v>3475</v>
      </c>
      <c r="P343" s="15">
        <v>21</v>
      </c>
      <c r="Q343" s="15">
        <v>21</v>
      </c>
      <c r="R343" s="22">
        <v>1</v>
      </c>
      <c r="S343" s="22">
        <v>1</v>
      </c>
      <c r="T343" s="181"/>
      <c r="U343" s="321" t="s">
        <v>3377</v>
      </c>
      <c r="V343" s="321" t="s">
        <v>50</v>
      </c>
      <c r="W343" s="19"/>
      <c r="AA343" s="308" t="b">
        <f t="shared" si="19"/>
        <v>0</v>
      </c>
    </row>
    <row r="344" s="326" customFormat="1" ht="12" spans="1:27">
      <c r="A344" s="29">
        <v>342</v>
      </c>
      <c r="B344" s="5" t="s">
        <v>34</v>
      </c>
      <c r="C344" s="7" t="s">
        <v>228</v>
      </c>
      <c r="D344" s="27" t="s">
        <v>947</v>
      </c>
      <c r="E344" s="30" t="s">
        <v>2706</v>
      </c>
      <c r="F344" s="332" t="s">
        <v>3887</v>
      </c>
      <c r="G344" s="64">
        <v>45170</v>
      </c>
      <c r="H344" s="334" t="s">
        <v>54</v>
      </c>
      <c r="I344" s="27" t="s">
        <v>42</v>
      </c>
      <c r="J344" s="4" t="s">
        <v>43</v>
      </c>
      <c r="K344" s="58" t="s">
        <v>305</v>
      </c>
      <c r="L344" s="59" t="s">
        <v>307</v>
      </c>
      <c r="M344" s="7">
        <v>21</v>
      </c>
      <c r="N344" s="321" t="s">
        <v>3476</v>
      </c>
      <c r="O344" s="321" t="s">
        <v>3477</v>
      </c>
      <c r="P344" s="15">
        <v>21</v>
      </c>
      <c r="Q344" s="15">
        <v>21</v>
      </c>
      <c r="R344" s="22">
        <v>1</v>
      </c>
      <c r="S344" s="22">
        <v>1</v>
      </c>
      <c r="T344" s="181"/>
      <c r="U344" s="321" t="s">
        <v>3452</v>
      </c>
      <c r="V344" s="321" t="s">
        <v>50</v>
      </c>
      <c r="W344" s="19"/>
      <c r="AA344" s="308" t="b">
        <f t="shared" si="19"/>
        <v>0</v>
      </c>
    </row>
    <row r="345" s="326" customFormat="1" ht="12" spans="1:27">
      <c r="A345" s="29">
        <v>343</v>
      </c>
      <c r="B345" s="5" t="s">
        <v>34</v>
      </c>
      <c r="C345" s="7" t="s">
        <v>228</v>
      </c>
      <c r="D345" s="7" t="s">
        <v>951</v>
      </c>
      <c r="E345" s="30" t="s">
        <v>2706</v>
      </c>
      <c r="F345" s="332" t="s">
        <v>3887</v>
      </c>
      <c r="G345" s="57">
        <v>44927</v>
      </c>
      <c r="H345" s="10" t="s">
        <v>2959</v>
      </c>
      <c r="I345" s="27" t="s">
        <v>42</v>
      </c>
      <c r="J345" s="4" t="s">
        <v>43</v>
      </c>
      <c r="K345" s="58" t="s">
        <v>305</v>
      </c>
      <c r="L345" s="59" t="s">
        <v>307</v>
      </c>
      <c r="M345" s="7">
        <v>33</v>
      </c>
      <c r="N345" s="321" t="s">
        <v>3955</v>
      </c>
      <c r="O345" s="321" t="s">
        <v>3956</v>
      </c>
      <c r="P345" s="15">
        <v>33</v>
      </c>
      <c r="Q345" s="15">
        <v>33</v>
      </c>
      <c r="R345" s="22">
        <v>1</v>
      </c>
      <c r="S345" s="22">
        <v>1</v>
      </c>
      <c r="T345" s="302"/>
      <c r="U345" s="321" t="s">
        <v>3957</v>
      </c>
      <c r="V345" s="321" t="s">
        <v>50</v>
      </c>
      <c r="W345" s="4" t="str">
        <f>IF(U345="无","未匹配到系统工单信息",IF(V345="已完成","无",V345))</f>
        <v>无</v>
      </c>
      <c r="AA345" s="308" t="b">
        <f t="shared" si="19"/>
        <v>0</v>
      </c>
    </row>
    <row r="346" s="326" customFormat="1" ht="12" spans="1:27">
      <c r="A346" s="29">
        <v>344</v>
      </c>
      <c r="B346" s="5" t="s">
        <v>34</v>
      </c>
      <c r="C346" s="7" t="s">
        <v>228</v>
      </c>
      <c r="D346" s="7" t="s">
        <v>951</v>
      </c>
      <c r="E346" s="30" t="s">
        <v>2706</v>
      </c>
      <c r="F346" s="332" t="s">
        <v>3887</v>
      </c>
      <c r="G346" s="64">
        <v>45108</v>
      </c>
      <c r="H346" s="334" t="s">
        <v>165</v>
      </c>
      <c r="I346" s="27" t="s">
        <v>42</v>
      </c>
      <c r="J346" s="4" t="s">
        <v>43</v>
      </c>
      <c r="K346" s="58" t="s">
        <v>305</v>
      </c>
      <c r="L346" s="59" t="s">
        <v>307</v>
      </c>
      <c r="M346" s="7">
        <v>33</v>
      </c>
      <c r="N346" s="321" t="s">
        <v>3474</v>
      </c>
      <c r="O346" s="321" t="s">
        <v>3475</v>
      </c>
      <c r="P346" s="15">
        <v>33</v>
      </c>
      <c r="Q346" s="15">
        <v>33</v>
      </c>
      <c r="R346" s="22">
        <v>1</v>
      </c>
      <c r="S346" s="22">
        <v>1</v>
      </c>
      <c r="T346" s="181"/>
      <c r="U346" s="321" t="s">
        <v>3377</v>
      </c>
      <c r="V346" s="321" t="s">
        <v>50</v>
      </c>
      <c r="W346" s="19"/>
      <c r="AA346" s="308" t="b">
        <f t="shared" si="19"/>
        <v>0</v>
      </c>
    </row>
    <row r="347" s="326" customFormat="1" ht="12" spans="1:27">
      <c r="A347" s="29">
        <v>345</v>
      </c>
      <c r="B347" s="5" t="s">
        <v>34</v>
      </c>
      <c r="C347" s="7" t="s">
        <v>228</v>
      </c>
      <c r="D347" s="7" t="s">
        <v>951</v>
      </c>
      <c r="E347" s="30" t="s">
        <v>2706</v>
      </c>
      <c r="F347" s="332" t="s">
        <v>3887</v>
      </c>
      <c r="G347" s="64">
        <v>45170</v>
      </c>
      <c r="H347" s="334" t="s">
        <v>54</v>
      </c>
      <c r="I347" s="27" t="s">
        <v>42</v>
      </c>
      <c r="J347" s="4" t="s">
        <v>43</v>
      </c>
      <c r="K347" s="58" t="s">
        <v>305</v>
      </c>
      <c r="L347" s="59" t="s">
        <v>307</v>
      </c>
      <c r="M347" s="7">
        <v>33</v>
      </c>
      <c r="N347" s="321" t="s">
        <v>3478</v>
      </c>
      <c r="O347" s="321" t="s">
        <v>3479</v>
      </c>
      <c r="P347" s="15">
        <v>33</v>
      </c>
      <c r="Q347" s="15">
        <v>33</v>
      </c>
      <c r="R347" s="22">
        <v>1</v>
      </c>
      <c r="S347" s="22">
        <v>1</v>
      </c>
      <c r="T347" s="181"/>
      <c r="U347" s="321" t="s">
        <v>3480</v>
      </c>
      <c r="V347" s="321" t="s">
        <v>50</v>
      </c>
      <c r="W347" s="19"/>
      <c r="AA347" s="308" t="b">
        <f t="shared" si="19"/>
        <v>0</v>
      </c>
    </row>
    <row r="348" s="326" customFormat="1" ht="12" spans="1:27">
      <c r="A348" s="29">
        <v>346</v>
      </c>
      <c r="B348" s="5" t="s">
        <v>34</v>
      </c>
      <c r="C348" s="5" t="s">
        <v>228</v>
      </c>
      <c r="D348" s="5" t="s">
        <v>3496</v>
      </c>
      <c r="E348" s="29" t="s">
        <v>258</v>
      </c>
      <c r="F348" s="332" t="s">
        <v>3887</v>
      </c>
      <c r="G348" s="8">
        <v>44958</v>
      </c>
      <c r="H348" s="333" t="s">
        <v>2299</v>
      </c>
      <c r="I348" s="5" t="s">
        <v>42</v>
      </c>
      <c r="J348" s="5" t="s">
        <v>43</v>
      </c>
      <c r="K348" s="58" t="s">
        <v>305</v>
      </c>
      <c r="L348" s="59" t="s">
        <v>307</v>
      </c>
      <c r="M348" s="5">
        <v>3</v>
      </c>
      <c r="N348" s="321" t="s">
        <v>3497</v>
      </c>
      <c r="O348" s="321" t="s">
        <v>3498</v>
      </c>
      <c r="P348" s="15">
        <v>3</v>
      </c>
      <c r="Q348" s="15">
        <v>3</v>
      </c>
      <c r="R348" s="22">
        <v>1</v>
      </c>
      <c r="S348" s="22">
        <v>1</v>
      </c>
      <c r="T348" s="325"/>
      <c r="U348" s="321" t="s">
        <v>3499</v>
      </c>
      <c r="V348" s="321" t="s">
        <v>50</v>
      </c>
      <c r="W348" s="4" t="str">
        <f>IF(U348="无","未匹配到系统工单信息",IF(V348="已完成","无",V348))</f>
        <v>无</v>
      </c>
      <c r="AA348" s="308" t="b">
        <f t="shared" si="19"/>
        <v>0</v>
      </c>
    </row>
    <row r="349" s="326" customFormat="1" ht="12" spans="1:27">
      <c r="A349" s="29">
        <v>347</v>
      </c>
      <c r="B349" s="5" t="s">
        <v>34</v>
      </c>
      <c r="C349" s="5" t="s">
        <v>228</v>
      </c>
      <c r="D349" s="5" t="s">
        <v>3496</v>
      </c>
      <c r="E349" s="29" t="s">
        <v>258</v>
      </c>
      <c r="F349" s="332" t="s">
        <v>3887</v>
      </c>
      <c r="G349" s="8">
        <v>45017</v>
      </c>
      <c r="H349" s="10" t="s">
        <v>231</v>
      </c>
      <c r="I349" s="5" t="s">
        <v>42</v>
      </c>
      <c r="J349" s="5" t="s">
        <v>43</v>
      </c>
      <c r="K349" s="58" t="s">
        <v>305</v>
      </c>
      <c r="L349" s="59" t="s">
        <v>307</v>
      </c>
      <c r="M349" s="5">
        <v>3</v>
      </c>
      <c r="N349" s="321" t="s">
        <v>3500</v>
      </c>
      <c r="O349" s="321" t="s">
        <v>3455</v>
      </c>
      <c r="P349" s="15">
        <v>3</v>
      </c>
      <c r="Q349" s="15">
        <v>3</v>
      </c>
      <c r="R349" s="22">
        <v>1</v>
      </c>
      <c r="S349" s="22">
        <v>1</v>
      </c>
      <c r="T349" s="181"/>
      <c r="U349" s="321" t="s">
        <v>3501</v>
      </c>
      <c r="V349" s="321" t="s">
        <v>50</v>
      </c>
      <c r="W349" s="19"/>
      <c r="AA349" s="308" t="b">
        <f t="shared" si="19"/>
        <v>0</v>
      </c>
    </row>
    <row r="350" s="326" customFormat="1" ht="12" spans="1:27">
      <c r="A350" s="29">
        <v>348</v>
      </c>
      <c r="B350" s="5" t="s">
        <v>34</v>
      </c>
      <c r="C350" s="5" t="s">
        <v>228</v>
      </c>
      <c r="D350" s="5" t="s">
        <v>3496</v>
      </c>
      <c r="E350" s="29" t="s">
        <v>258</v>
      </c>
      <c r="F350" s="332" t="s">
        <v>3887</v>
      </c>
      <c r="G350" s="8">
        <v>45078</v>
      </c>
      <c r="H350" s="10" t="s">
        <v>93</v>
      </c>
      <c r="I350" s="5" t="s">
        <v>42</v>
      </c>
      <c r="J350" s="5" t="s">
        <v>43</v>
      </c>
      <c r="K350" s="58" t="s">
        <v>305</v>
      </c>
      <c r="L350" s="59" t="s">
        <v>307</v>
      </c>
      <c r="M350" s="5">
        <v>3</v>
      </c>
      <c r="N350" s="321" t="s">
        <v>3509</v>
      </c>
      <c r="O350" s="321" t="s">
        <v>3510</v>
      </c>
      <c r="P350" s="15">
        <v>3</v>
      </c>
      <c r="Q350" s="15">
        <v>3</v>
      </c>
      <c r="R350" s="22">
        <v>1</v>
      </c>
      <c r="S350" s="22">
        <v>1</v>
      </c>
      <c r="T350" s="181"/>
      <c r="U350" s="321" t="s">
        <v>3145</v>
      </c>
      <c r="V350" s="321" t="s">
        <v>50</v>
      </c>
      <c r="W350" s="19"/>
      <c r="X350" s="181"/>
      <c r="AA350" s="308" t="b">
        <f t="shared" si="19"/>
        <v>0</v>
      </c>
    </row>
    <row r="351" s="326" customFormat="1" ht="12" spans="1:27">
      <c r="A351" s="29">
        <v>349</v>
      </c>
      <c r="B351" s="5" t="s">
        <v>34</v>
      </c>
      <c r="C351" s="5" t="s">
        <v>228</v>
      </c>
      <c r="D351" s="5" t="s">
        <v>3496</v>
      </c>
      <c r="E351" s="29" t="s">
        <v>258</v>
      </c>
      <c r="F351" s="332" t="s">
        <v>3887</v>
      </c>
      <c r="G351" s="8">
        <v>45139</v>
      </c>
      <c r="H351" s="334" t="s">
        <v>97</v>
      </c>
      <c r="I351" s="5" t="s">
        <v>42</v>
      </c>
      <c r="J351" s="5" t="s">
        <v>43</v>
      </c>
      <c r="K351" s="58" t="s">
        <v>305</v>
      </c>
      <c r="L351" s="59" t="s">
        <v>307</v>
      </c>
      <c r="M351" s="5">
        <v>3</v>
      </c>
      <c r="N351" s="321" t="s">
        <v>3287</v>
      </c>
      <c r="O351" s="321" t="s">
        <v>3288</v>
      </c>
      <c r="P351" s="15">
        <v>3</v>
      </c>
      <c r="Q351" s="15">
        <v>3</v>
      </c>
      <c r="R351" s="22">
        <v>1</v>
      </c>
      <c r="S351" s="22">
        <v>1</v>
      </c>
      <c r="T351" s="181"/>
      <c r="U351" s="321" t="s">
        <v>3289</v>
      </c>
      <c r="V351" s="321" t="s">
        <v>50</v>
      </c>
      <c r="W351" s="19"/>
      <c r="AA351" s="308" t="b">
        <f t="shared" si="19"/>
        <v>0</v>
      </c>
    </row>
    <row r="352" s="326" customFormat="1" ht="12" spans="1:27">
      <c r="A352" s="29">
        <v>350</v>
      </c>
      <c r="B352" s="5" t="s">
        <v>34</v>
      </c>
      <c r="C352" s="5" t="s">
        <v>228</v>
      </c>
      <c r="D352" s="5" t="s">
        <v>3496</v>
      </c>
      <c r="E352" s="29" t="s">
        <v>258</v>
      </c>
      <c r="F352" s="332" t="s">
        <v>3887</v>
      </c>
      <c r="G352" s="8">
        <v>45200</v>
      </c>
      <c r="H352" s="10" t="s">
        <v>189</v>
      </c>
      <c r="I352" s="5" t="s">
        <v>42</v>
      </c>
      <c r="J352" s="5" t="s">
        <v>43</v>
      </c>
      <c r="K352" s="58" t="s">
        <v>305</v>
      </c>
      <c r="L352" s="59" t="s">
        <v>307</v>
      </c>
      <c r="M352" s="5">
        <v>3</v>
      </c>
      <c r="N352" s="321" t="s">
        <v>3476</v>
      </c>
      <c r="O352" s="321" t="s">
        <v>3477</v>
      </c>
      <c r="P352" s="15">
        <v>3</v>
      </c>
      <c r="Q352" s="15">
        <v>3</v>
      </c>
      <c r="R352" s="22">
        <v>1</v>
      </c>
      <c r="S352" s="22">
        <v>1</v>
      </c>
      <c r="T352" s="181"/>
      <c r="U352" s="321" t="s">
        <v>3452</v>
      </c>
      <c r="V352" s="321" t="s">
        <v>50</v>
      </c>
      <c r="W352" s="19"/>
      <c r="AA352" s="308" t="b">
        <f t="shared" si="19"/>
        <v>0</v>
      </c>
    </row>
    <row r="353" s="326" customFormat="1" ht="12" spans="1:27">
      <c r="A353" s="29">
        <v>351</v>
      </c>
      <c r="B353" s="5" t="s">
        <v>34</v>
      </c>
      <c r="C353" s="5" t="s">
        <v>228</v>
      </c>
      <c r="D353" s="5" t="s">
        <v>3496</v>
      </c>
      <c r="E353" s="29" t="s">
        <v>258</v>
      </c>
      <c r="F353" s="332" t="s">
        <v>3887</v>
      </c>
      <c r="G353" s="8">
        <v>45261</v>
      </c>
      <c r="H353" s="10" t="s">
        <v>1741</v>
      </c>
      <c r="I353" s="5" t="s">
        <v>42</v>
      </c>
      <c r="J353" s="5" t="s">
        <v>43</v>
      </c>
      <c r="K353" s="58" t="s">
        <v>305</v>
      </c>
      <c r="L353" s="59" t="s">
        <v>307</v>
      </c>
      <c r="M353" s="5">
        <v>3</v>
      </c>
      <c r="N353" s="321" t="s">
        <v>3505</v>
      </c>
      <c r="O353" s="321" t="s">
        <v>3506</v>
      </c>
      <c r="P353" s="15">
        <v>3</v>
      </c>
      <c r="Q353" s="15">
        <v>3</v>
      </c>
      <c r="R353" s="22">
        <v>1</v>
      </c>
      <c r="S353" s="22">
        <v>1</v>
      </c>
      <c r="T353" s="181"/>
      <c r="U353" s="321" t="s">
        <v>3958</v>
      </c>
      <c r="V353" s="321" t="s">
        <v>50</v>
      </c>
      <c r="W353" s="19"/>
      <c r="AA353" s="308" t="b">
        <f t="shared" si="19"/>
        <v>0</v>
      </c>
    </row>
    <row r="354" s="326" customFormat="1" ht="36" spans="1:27">
      <c r="A354" s="29">
        <v>352</v>
      </c>
      <c r="B354" s="5" t="s">
        <v>34</v>
      </c>
      <c r="C354" s="5" t="s">
        <v>228</v>
      </c>
      <c r="D354" s="5" t="s">
        <v>3508</v>
      </c>
      <c r="E354" s="29" t="s">
        <v>108</v>
      </c>
      <c r="F354" s="332" t="s">
        <v>3887</v>
      </c>
      <c r="G354" s="65">
        <v>45047</v>
      </c>
      <c r="H354" s="334" t="s">
        <v>93</v>
      </c>
      <c r="I354" s="5" t="s">
        <v>42</v>
      </c>
      <c r="J354" s="5" t="s">
        <v>43</v>
      </c>
      <c r="K354" s="58" t="s">
        <v>305</v>
      </c>
      <c r="L354" s="59" t="s">
        <v>307</v>
      </c>
      <c r="M354" s="5">
        <v>9</v>
      </c>
      <c r="N354" s="321" t="s">
        <v>3959</v>
      </c>
      <c r="O354" s="321" t="s">
        <v>3960</v>
      </c>
      <c r="P354" s="15">
        <v>9</v>
      </c>
      <c r="Q354" s="15">
        <v>9</v>
      </c>
      <c r="R354" s="22">
        <v>1</v>
      </c>
      <c r="S354" s="22">
        <v>1</v>
      </c>
      <c r="T354" s="345" t="s">
        <v>3961</v>
      </c>
      <c r="U354" s="321" t="s">
        <v>3962</v>
      </c>
      <c r="V354" s="321" t="s">
        <v>50</v>
      </c>
      <c r="W354" s="19" t="str">
        <f>IF(U354="无","未匹配到系统工单信息",IF(V354="已完成","无",V354))</f>
        <v>无</v>
      </c>
      <c r="X354" s="181" t="s">
        <v>2966</v>
      </c>
      <c r="AA354" s="308" t="b">
        <f t="shared" si="19"/>
        <v>0</v>
      </c>
    </row>
    <row r="355" s="326" customFormat="1" ht="12" spans="1:27">
      <c r="A355" s="29">
        <v>353</v>
      </c>
      <c r="B355" s="5" t="s">
        <v>34</v>
      </c>
      <c r="C355" s="5" t="s">
        <v>228</v>
      </c>
      <c r="D355" s="5" t="s">
        <v>3508</v>
      </c>
      <c r="E355" s="29" t="s">
        <v>108</v>
      </c>
      <c r="F355" s="332" t="s">
        <v>3887</v>
      </c>
      <c r="G355" s="65">
        <v>45170</v>
      </c>
      <c r="H355" s="334" t="s">
        <v>54</v>
      </c>
      <c r="I355" s="5" t="s">
        <v>42</v>
      </c>
      <c r="J355" s="5" t="s">
        <v>43</v>
      </c>
      <c r="K355" s="58" t="s">
        <v>305</v>
      </c>
      <c r="L355" s="59" t="s">
        <v>307</v>
      </c>
      <c r="M355" s="5">
        <v>9</v>
      </c>
      <c r="N355" s="321" t="s">
        <v>3649</v>
      </c>
      <c r="O355" s="321" t="s">
        <v>3650</v>
      </c>
      <c r="P355" s="15">
        <v>9</v>
      </c>
      <c r="Q355" s="15">
        <v>9</v>
      </c>
      <c r="R355" s="22">
        <v>1</v>
      </c>
      <c r="S355" s="22">
        <v>1</v>
      </c>
      <c r="T355" s="181"/>
      <c r="U355" s="321" t="s">
        <v>3514</v>
      </c>
      <c r="V355" s="321" t="s">
        <v>50</v>
      </c>
      <c r="W355" s="19"/>
      <c r="AA355" s="308" t="b">
        <f t="shared" si="19"/>
        <v>0</v>
      </c>
    </row>
    <row r="356" s="326" customFormat="1" ht="12" spans="1:27">
      <c r="A356" s="29">
        <v>354</v>
      </c>
      <c r="B356" s="5" t="s">
        <v>34</v>
      </c>
      <c r="C356" s="5" t="s">
        <v>228</v>
      </c>
      <c r="D356" s="5" t="s">
        <v>3515</v>
      </c>
      <c r="E356" s="29" t="s">
        <v>108</v>
      </c>
      <c r="F356" s="332" t="s">
        <v>3887</v>
      </c>
      <c r="G356" s="65">
        <v>44986</v>
      </c>
      <c r="H356" s="334" t="s">
        <v>41</v>
      </c>
      <c r="I356" s="5" t="s">
        <v>42</v>
      </c>
      <c r="J356" s="5" t="s">
        <v>43</v>
      </c>
      <c r="K356" s="58" t="s">
        <v>305</v>
      </c>
      <c r="L356" s="59" t="s">
        <v>307</v>
      </c>
      <c r="M356" s="5">
        <v>6</v>
      </c>
      <c r="N356" s="321" t="s">
        <v>3467</v>
      </c>
      <c r="O356" s="321" t="s">
        <v>3468</v>
      </c>
      <c r="P356" s="15">
        <v>6</v>
      </c>
      <c r="Q356" s="15">
        <v>6</v>
      </c>
      <c r="R356" s="22">
        <v>1</v>
      </c>
      <c r="S356" s="22">
        <v>1</v>
      </c>
      <c r="T356" s="181"/>
      <c r="U356" s="321" t="s">
        <v>3469</v>
      </c>
      <c r="V356" s="321" t="s">
        <v>50</v>
      </c>
      <c r="W356" s="19" t="str">
        <f>IF(U356="无","未匹配到系统工单信息",IF(V356="已完成","无",V356))</f>
        <v>无</v>
      </c>
      <c r="X356" s="181"/>
      <c r="AA356" s="308" t="b">
        <f t="shared" si="19"/>
        <v>0</v>
      </c>
    </row>
    <row r="357" s="326" customFormat="1" ht="12" spans="1:27">
      <c r="A357" s="29">
        <v>355</v>
      </c>
      <c r="B357" s="5" t="s">
        <v>34</v>
      </c>
      <c r="C357" s="5" t="s">
        <v>228</v>
      </c>
      <c r="D357" s="5" t="s">
        <v>3515</v>
      </c>
      <c r="E357" s="29" t="s">
        <v>108</v>
      </c>
      <c r="F357" s="332" t="s">
        <v>3887</v>
      </c>
      <c r="G357" s="65">
        <v>45170</v>
      </c>
      <c r="H357" s="334" t="s">
        <v>54</v>
      </c>
      <c r="I357" s="5" t="s">
        <v>42</v>
      </c>
      <c r="J357" s="5" t="s">
        <v>43</v>
      </c>
      <c r="K357" s="58" t="s">
        <v>305</v>
      </c>
      <c r="L357" s="59" t="s">
        <v>307</v>
      </c>
      <c r="M357" s="5">
        <v>6</v>
      </c>
      <c r="N357" s="321" t="s">
        <v>3464</v>
      </c>
      <c r="O357" s="321" t="s">
        <v>3465</v>
      </c>
      <c r="P357" s="15">
        <v>6</v>
      </c>
      <c r="Q357" s="15">
        <v>6</v>
      </c>
      <c r="R357" s="22">
        <v>1</v>
      </c>
      <c r="S357" s="22">
        <v>1</v>
      </c>
      <c r="T357" s="181"/>
      <c r="U357" s="321" t="s">
        <v>3466</v>
      </c>
      <c r="V357" s="321" t="s">
        <v>50</v>
      </c>
      <c r="W357" s="19"/>
      <c r="AA357" s="308" t="b">
        <f t="shared" si="19"/>
        <v>0</v>
      </c>
    </row>
    <row r="358" s="326" customFormat="1" ht="12" spans="1:27">
      <c r="A358" s="29">
        <v>356</v>
      </c>
      <c r="B358" s="5" t="s">
        <v>34</v>
      </c>
      <c r="C358" s="5" t="s">
        <v>228</v>
      </c>
      <c r="D358" s="5" t="s">
        <v>3516</v>
      </c>
      <c r="E358" s="29" t="s">
        <v>258</v>
      </c>
      <c r="F358" s="332" t="s">
        <v>3887</v>
      </c>
      <c r="G358" s="8">
        <v>44958</v>
      </c>
      <c r="H358" s="333" t="s">
        <v>2299</v>
      </c>
      <c r="I358" s="5" t="s">
        <v>42</v>
      </c>
      <c r="J358" s="5" t="s">
        <v>43</v>
      </c>
      <c r="K358" s="58" t="s">
        <v>305</v>
      </c>
      <c r="L358" s="59" t="s">
        <v>307</v>
      </c>
      <c r="M358" s="5">
        <v>6</v>
      </c>
      <c r="N358" s="321" t="s">
        <v>3497</v>
      </c>
      <c r="O358" s="321" t="s">
        <v>3498</v>
      </c>
      <c r="P358" s="15">
        <v>6</v>
      </c>
      <c r="Q358" s="15">
        <v>6</v>
      </c>
      <c r="R358" s="22">
        <v>1</v>
      </c>
      <c r="S358" s="22">
        <v>1</v>
      </c>
      <c r="T358" s="325"/>
      <c r="U358" s="321" t="s">
        <v>3499</v>
      </c>
      <c r="V358" s="321" t="s">
        <v>50</v>
      </c>
      <c r="W358" s="4" t="str">
        <f>IF(U358="无","未匹配到系统工单信息",IF(V358="已完成","无",V358))</f>
        <v>无</v>
      </c>
      <c r="AA358" s="308" t="b">
        <f t="shared" si="19"/>
        <v>0</v>
      </c>
    </row>
    <row r="359" s="326" customFormat="1" ht="12" spans="1:27">
      <c r="A359" s="29">
        <v>357</v>
      </c>
      <c r="B359" s="5" t="s">
        <v>34</v>
      </c>
      <c r="C359" s="5" t="s">
        <v>228</v>
      </c>
      <c r="D359" s="5" t="s">
        <v>3516</v>
      </c>
      <c r="E359" s="29" t="s">
        <v>258</v>
      </c>
      <c r="F359" s="332" t="s">
        <v>3887</v>
      </c>
      <c r="G359" s="8">
        <v>45017</v>
      </c>
      <c r="H359" s="10" t="s">
        <v>231</v>
      </c>
      <c r="I359" s="5" t="s">
        <v>42</v>
      </c>
      <c r="J359" s="5" t="s">
        <v>43</v>
      </c>
      <c r="K359" s="58" t="s">
        <v>305</v>
      </c>
      <c r="L359" s="59" t="s">
        <v>307</v>
      </c>
      <c r="M359" s="5">
        <v>6</v>
      </c>
      <c r="N359" s="321" t="s">
        <v>3517</v>
      </c>
      <c r="O359" s="321" t="s">
        <v>3518</v>
      </c>
      <c r="P359" s="15">
        <v>6</v>
      </c>
      <c r="Q359" s="15">
        <v>6</v>
      </c>
      <c r="R359" s="22">
        <v>1</v>
      </c>
      <c r="S359" s="22">
        <v>1</v>
      </c>
      <c r="T359" s="181"/>
      <c r="U359" s="321" t="s">
        <v>3519</v>
      </c>
      <c r="V359" s="321" t="s">
        <v>50</v>
      </c>
      <c r="W359" s="19"/>
      <c r="AA359" s="308" t="b">
        <f t="shared" si="19"/>
        <v>0</v>
      </c>
    </row>
    <row r="360" s="326" customFormat="1" ht="12" spans="1:27">
      <c r="A360" s="29">
        <v>358</v>
      </c>
      <c r="B360" s="5" t="s">
        <v>34</v>
      </c>
      <c r="C360" s="5" t="s">
        <v>228</v>
      </c>
      <c r="D360" s="5" t="s">
        <v>3516</v>
      </c>
      <c r="E360" s="29" t="s">
        <v>258</v>
      </c>
      <c r="F360" s="332" t="s">
        <v>3887</v>
      </c>
      <c r="G360" s="8">
        <v>45078</v>
      </c>
      <c r="H360" s="10" t="s">
        <v>93</v>
      </c>
      <c r="I360" s="5" t="s">
        <v>42</v>
      </c>
      <c r="J360" s="5" t="s">
        <v>43</v>
      </c>
      <c r="K360" s="58" t="s">
        <v>305</v>
      </c>
      <c r="L360" s="59" t="s">
        <v>307</v>
      </c>
      <c r="M360" s="5">
        <v>6</v>
      </c>
      <c r="N360" s="321" t="s">
        <v>3959</v>
      </c>
      <c r="O360" s="321" t="s">
        <v>3960</v>
      </c>
      <c r="P360" s="15">
        <v>6</v>
      </c>
      <c r="Q360" s="15">
        <v>6</v>
      </c>
      <c r="R360" s="22">
        <v>1</v>
      </c>
      <c r="S360" s="22">
        <v>1</v>
      </c>
      <c r="T360" s="181"/>
      <c r="U360" s="321" t="s">
        <v>3962</v>
      </c>
      <c r="V360" s="321" t="s">
        <v>50</v>
      </c>
      <c r="W360" s="19"/>
      <c r="AA360" s="308" t="b">
        <f t="shared" si="19"/>
        <v>0</v>
      </c>
    </row>
    <row r="361" s="326" customFormat="1" ht="12" spans="1:27">
      <c r="A361" s="29">
        <v>359</v>
      </c>
      <c r="B361" s="5" t="s">
        <v>34</v>
      </c>
      <c r="C361" s="5" t="s">
        <v>228</v>
      </c>
      <c r="D361" s="5" t="s">
        <v>3516</v>
      </c>
      <c r="E361" s="29" t="s">
        <v>258</v>
      </c>
      <c r="F361" s="332" t="s">
        <v>3887</v>
      </c>
      <c r="G361" s="8">
        <v>45139</v>
      </c>
      <c r="H361" s="334" t="s">
        <v>97</v>
      </c>
      <c r="I361" s="5" t="s">
        <v>42</v>
      </c>
      <c r="J361" s="5" t="s">
        <v>43</v>
      </c>
      <c r="K361" s="58" t="s">
        <v>305</v>
      </c>
      <c r="L361" s="59" t="s">
        <v>307</v>
      </c>
      <c r="M361" s="5">
        <v>6</v>
      </c>
      <c r="N361" s="321" t="s">
        <v>3649</v>
      </c>
      <c r="O361" s="321" t="s">
        <v>3650</v>
      </c>
      <c r="P361" s="15">
        <v>6</v>
      </c>
      <c r="Q361" s="15">
        <v>6</v>
      </c>
      <c r="R361" s="22">
        <v>1</v>
      </c>
      <c r="S361" s="22">
        <v>1</v>
      </c>
      <c r="T361" s="181"/>
      <c r="U361" s="321" t="s">
        <v>3514</v>
      </c>
      <c r="V361" s="321" t="s">
        <v>50</v>
      </c>
      <c r="W361" s="19"/>
      <c r="AA361" s="308" t="b">
        <f t="shared" si="19"/>
        <v>0</v>
      </c>
    </row>
    <row r="362" s="326" customFormat="1" ht="12" spans="1:27">
      <c r="A362" s="29">
        <v>360</v>
      </c>
      <c r="B362" s="5" t="s">
        <v>34</v>
      </c>
      <c r="C362" s="5" t="s">
        <v>228</v>
      </c>
      <c r="D362" s="5" t="s">
        <v>3516</v>
      </c>
      <c r="E362" s="29" t="s">
        <v>258</v>
      </c>
      <c r="F362" s="332" t="s">
        <v>3887</v>
      </c>
      <c r="G362" s="8">
        <v>45200</v>
      </c>
      <c r="H362" s="10" t="s">
        <v>189</v>
      </c>
      <c r="I362" s="5" t="s">
        <v>42</v>
      </c>
      <c r="J362" s="5" t="s">
        <v>43</v>
      </c>
      <c r="K362" s="58" t="s">
        <v>305</v>
      </c>
      <c r="L362" s="59" t="s">
        <v>307</v>
      </c>
      <c r="M362" s="5">
        <v>6</v>
      </c>
      <c r="N362" s="321" t="s">
        <v>3963</v>
      </c>
      <c r="O362" s="321" t="s">
        <v>3964</v>
      </c>
      <c r="P362" s="15">
        <v>6</v>
      </c>
      <c r="Q362" s="15">
        <v>6</v>
      </c>
      <c r="R362" s="22">
        <v>1</v>
      </c>
      <c r="S362" s="22">
        <v>1</v>
      </c>
      <c r="T362" s="181"/>
      <c r="U362" s="321" t="s">
        <v>3965</v>
      </c>
      <c r="V362" s="321" t="s">
        <v>50</v>
      </c>
      <c r="W362" s="19"/>
      <c r="X362" s="181"/>
      <c r="AA362" s="308" t="b">
        <f t="shared" si="19"/>
        <v>0</v>
      </c>
    </row>
    <row r="363" s="326" customFormat="1" ht="12" spans="1:27">
      <c r="A363" s="29">
        <v>361</v>
      </c>
      <c r="B363" s="5" t="s">
        <v>34</v>
      </c>
      <c r="C363" s="5" t="s">
        <v>228</v>
      </c>
      <c r="D363" s="5" t="s">
        <v>3516</v>
      </c>
      <c r="E363" s="29" t="s">
        <v>258</v>
      </c>
      <c r="F363" s="332" t="s">
        <v>3887</v>
      </c>
      <c r="G363" s="8">
        <v>45261</v>
      </c>
      <c r="H363" s="10" t="s">
        <v>1741</v>
      </c>
      <c r="I363" s="5" t="s">
        <v>42</v>
      </c>
      <c r="J363" s="5" t="s">
        <v>43</v>
      </c>
      <c r="K363" s="58" t="s">
        <v>305</v>
      </c>
      <c r="L363" s="59" t="s">
        <v>307</v>
      </c>
      <c r="M363" s="5">
        <v>6</v>
      </c>
      <c r="N363" s="321" t="s">
        <v>3512</v>
      </c>
      <c r="O363" s="321" t="s">
        <v>3513</v>
      </c>
      <c r="P363" s="15">
        <v>6</v>
      </c>
      <c r="Q363" s="15">
        <v>6</v>
      </c>
      <c r="R363" s="22">
        <v>1</v>
      </c>
      <c r="S363" s="22">
        <v>1</v>
      </c>
      <c r="T363" s="181"/>
      <c r="U363" s="321" t="s">
        <v>3966</v>
      </c>
      <c r="V363" s="321" t="s">
        <v>50</v>
      </c>
      <c r="W363" s="19"/>
      <c r="AA363" s="308" t="b">
        <f t="shared" si="19"/>
        <v>0</v>
      </c>
    </row>
    <row r="364" s="326" customFormat="1" ht="12" spans="1:27">
      <c r="A364" s="29">
        <v>362</v>
      </c>
      <c r="B364" s="5" t="s">
        <v>34</v>
      </c>
      <c r="C364" s="5" t="s">
        <v>228</v>
      </c>
      <c r="D364" s="5" t="s">
        <v>3523</v>
      </c>
      <c r="E364" s="29" t="s">
        <v>337</v>
      </c>
      <c r="F364" s="332" t="s">
        <v>3887</v>
      </c>
      <c r="G364" s="57">
        <v>44927</v>
      </c>
      <c r="H364" s="10" t="s">
        <v>2959</v>
      </c>
      <c r="I364" s="5" t="s">
        <v>42</v>
      </c>
      <c r="J364" s="5" t="s">
        <v>43</v>
      </c>
      <c r="K364" s="58" t="s">
        <v>305</v>
      </c>
      <c r="L364" s="59" t="s">
        <v>307</v>
      </c>
      <c r="M364" s="5">
        <v>6</v>
      </c>
      <c r="N364" s="321" t="s">
        <v>3524</v>
      </c>
      <c r="O364" s="321" t="s">
        <v>3525</v>
      </c>
      <c r="P364" s="15">
        <v>6</v>
      </c>
      <c r="Q364" s="15">
        <v>6</v>
      </c>
      <c r="R364" s="22">
        <v>1</v>
      </c>
      <c r="S364" s="22">
        <v>1</v>
      </c>
      <c r="T364" s="181"/>
      <c r="U364" s="321" t="s">
        <v>3526</v>
      </c>
      <c r="V364" s="321" t="s">
        <v>50</v>
      </c>
      <c r="W364" s="4" t="str">
        <f t="shared" ref="W364:W367" si="20">IF(U364="无","未匹配到系统工单信息",IF(V364="已完成","无",V364))</f>
        <v>无</v>
      </c>
      <c r="AA364" s="308" t="b">
        <f t="shared" si="19"/>
        <v>0</v>
      </c>
    </row>
    <row r="365" s="326" customFormat="1" ht="12" spans="1:27">
      <c r="A365" s="29">
        <v>363</v>
      </c>
      <c r="B365" s="5" t="s">
        <v>34</v>
      </c>
      <c r="C365" s="5" t="s">
        <v>228</v>
      </c>
      <c r="D365" s="5" t="s">
        <v>3523</v>
      </c>
      <c r="E365" s="29" t="s">
        <v>337</v>
      </c>
      <c r="F365" s="332" t="s">
        <v>3887</v>
      </c>
      <c r="G365" s="65">
        <v>45108</v>
      </c>
      <c r="H365" s="334" t="s">
        <v>165</v>
      </c>
      <c r="I365" s="5" t="s">
        <v>42</v>
      </c>
      <c r="J365" s="5" t="s">
        <v>43</v>
      </c>
      <c r="K365" s="58" t="s">
        <v>305</v>
      </c>
      <c r="L365" s="59" t="s">
        <v>307</v>
      </c>
      <c r="M365" s="5">
        <v>6</v>
      </c>
      <c r="N365" s="321" t="s">
        <v>3527</v>
      </c>
      <c r="O365" s="321" t="s">
        <v>3528</v>
      </c>
      <c r="P365" s="15">
        <v>6</v>
      </c>
      <c r="Q365" s="15">
        <v>6</v>
      </c>
      <c r="R365" s="22">
        <v>1</v>
      </c>
      <c r="S365" s="22">
        <v>1</v>
      </c>
      <c r="T365" s="181"/>
      <c r="U365" s="321" t="s">
        <v>3529</v>
      </c>
      <c r="V365" s="321" t="s">
        <v>50</v>
      </c>
      <c r="W365" s="19"/>
      <c r="AA365" s="308" t="b">
        <f t="shared" si="19"/>
        <v>0</v>
      </c>
    </row>
    <row r="366" s="326" customFormat="1" ht="12" spans="1:27">
      <c r="A366" s="29">
        <v>364</v>
      </c>
      <c r="B366" s="29" t="s">
        <v>34</v>
      </c>
      <c r="C366" s="29" t="s">
        <v>228</v>
      </c>
      <c r="D366" s="29" t="s">
        <v>3543</v>
      </c>
      <c r="E366" s="29" t="s">
        <v>258</v>
      </c>
      <c r="F366" s="332" t="s">
        <v>3887</v>
      </c>
      <c r="G366" s="57">
        <v>44927</v>
      </c>
      <c r="H366" s="10" t="s">
        <v>2959</v>
      </c>
      <c r="I366" s="29" t="s">
        <v>42</v>
      </c>
      <c r="J366" s="29" t="s">
        <v>43</v>
      </c>
      <c r="K366" s="58" t="s">
        <v>305</v>
      </c>
      <c r="L366" s="59" t="s">
        <v>307</v>
      </c>
      <c r="M366" s="29">
        <v>3</v>
      </c>
      <c r="N366" s="321" t="s">
        <v>3664</v>
      </c>
      <c r="O366" s="321" t="s">
        <v>3665</v>
      </c>
      <c r="P366" s="15">
        <v>3</v>
      </c>
      <c r="Q366" s="15">
        <v>3</v>
      </c>
      <c r="R366" s="22">
        <v>1</v>
      </c>
      <c r="S366" s="22">
        <v>1</v>
      </c>
      <c r="T366" s="325"/>
      <c r="U366" s="321" t="s">
        <v>3666</v>
      </c>
      <c r="V366" s="321" t="s">
        <v>50</v>
      </c>
      <c r="W366" s="4" t="str">
        <f t="shared" si="20"/>
        <v>无</v>
      </c>
      <c r="AA366" s="308" t="b">
        <f t="shared" si="19"/>
        <v>0</v>
      </c>
    </row>
    <row r="367" s="326" customFormat="1" ht="12" spans="1:27">
      <c r="A367" s="29">
        <v>365</v>
      </c>
      <c r="B367" s="29" t="s">
        <v>34</v>
      </c>
      <c r="C367" s="29" t="s">
        <v>228</v>
      </c>
      <c r="D367" s="29" t="s">
        <v>3543</v>
      </c>
      <c r="E367" s="29" t="s">
        <v>258</v>
      </c>
      <c r="F367" s="332" t="s">
        <v>3887</v>
      </c>
      <c r="G367" s="8">
        <v>44986</v>
      </c>
      <c r="H367" s="334" t="s">
        <v>41</v>
      </c>
      <c r="I367" s="29" t="s">
        <v>42</v>
      </c>
      <c r="J367" s="29" t="s">
        <v>43</v>
      </c>
      <c r="K367" s="58" t="s">
        <v>305</v>
      </c>
      <c r="L367" s="59" t="s">
        <v>307</v>
      </c>
      <c r="M367" s="29">
        <v>3</v>
      </c>
      <c r="N367" s="321" t="s">
        <v>3547</v>
      </c>
      <c r="O367" s="321" t="s">
        <v>3548</v>
      </c>
      <c r="P367" s="15">
        <v>3</v>
      </c>
      <c r="Q367" s="15">
        <v>3</v>
      </c>
      <c r="R367" s="22">
        <v>1</v>
      </c>
      <c r="S367" s="22">
        <v>1</v>
      </c>
      <c r="T367" s="5"/>
      <c r="U367" s="321" t="s">
        <v>3549</v>
      </c>
      <c r="V367" s="321" t="s">
        <v>50</v>
      </c>
      <c r="W367" s="19" t="str">
        <f t="shared" si="20"/>
        <v>无</v>
      </c>
      <c r="AA367" s="308" t="b">
        <f t="shared" si="19"/>
        <v>0</v>
      </c>
    </row>
    <row r="368" s="326" customFormat="1" ht="12" spans="1:27">
      <c r="A368" s="29">
        <v>366</v>
      </c>
      <c r="B368" s="29" t="s">
        <v>34</v>
      </c>
      <c r="C368" s="29" t="s">
        <v>228</v>
      </c>
      <c r="D368" s="29" t="s">
        <v>3543</v>
      </c>
      <c r="E368" s="29" t="s">
        <v>258</v>
      </c>
      <c r="F368" s="332" t="s">
        <v>3887</v>
      </c>
      <c r="G368" s="65">
        <v>45047</v>
      </c>
      <c r="H368" s="334" t="s">
        <v>304</v>
      </c>
      <c r="I368" s="29" t="s">
        <v>42</v>
      </c>
      <c r="J368" s="29" t="s">
        <v>43</v>
      </c>
      <c r="K368" s="58" t="s">
        <v>305</v>
      </c>
      <c r="L368" s="59" t="s">
        <v>307</v>
      </c>
      <c r="M368" s="29">
        <v>3</v>
      </c>
      <c r="N368" s="321" t="s">
        <v>3967</v>
      </c>
      <c r="O368" s="321" t="s">
        <v>3968</v>
      </c>
      <c r="P368" s="15">
        <v>3</v>
      </c>
      <c r="Q368" s="15">
        <v>3</v>
      </c>
      <c r="R368" s="22">
        <v>1</v>
      </c>
      <c r="S368" s="22">
        <v>1</v>
      </c>
      <c r="T368" s="181"/>
      <c r="U368" s="321" t="s">
        <v>3969</v>
      </c>
      <c r="V368" s="321" t="s">
        <v>50</v>
      </c>
      <c r="W368" s="19"/>
      <c r="X368" s="181"/>
      <c r="AA368" s="308" t="b">
        <f t="shared" si="19"/>
        <v>0</v>
      </c>
    </row>
    <row r="369" s="326" customFormat="1" ht="12" spans="1:27">
      <c r="A369" s="29">
        <v>367</v>
      </c>
      <c r="B369" s="29" t="s">
        <v>34</v>
      </c>
      <c r="C369" s="29" t="s">
        <v>228</v>
      </c>
      <c r="D369" s="29" t="s">
        <v>3543</v>
      </c>
      <c r="E369" s="29" t="s">
        <v>258</v>
      </c>
      <c r="F369" s="332" t="s">
        <v>3887</v>
      </c>
      <c r="G369" s="65">
        <v>45108</v>
      </c>
      <c r="H369" s="334" t="s">
        <v>165</v>
      </c>
      <c r="I369" s="29" t="s">
        <v>42</v>
      </c>
      <c r="J369" s="29" t="s">
        <v>43</v>
      </c>
      <c r="K369" s="58" t="s">
        <v>305</v>
      </c>
      <c r="L369" s="59" t="s">
        <v>307</v>
      </c>
      <c r="M369" s="29">
        <v>3</v>
      </c>
      <c r="N369" s="321" t="s">
        <v>3553</v>
      </c>
      <c r="O369" s="321" t="s">
        <v>3554</v>
      </c>
      <c r="P369" s="15">
        <v>3</v>
      </c>
      <c r="Q369" s="15">
        <v>3</v>
      </c>
      <c r="R369" s="22">
        <v>1</v>
      </c>
      <c r="S369" s="22">
        <v>1</v>
      </c>
      <c r="T369" s="181"/>
      <c r="U369" s="321" t="s">
        <v>3555</v>
      </c>
      <c r="V369" s="321" t="s">
        <v>50</v>
      </c>
      <c r="W369" s="19"/>
      <c r="AA369" s="308" t="b">
        <f t="shared" si="19"/>
        <v>0</v>
      </c>
    </row>
    <row r="370" s="326" customFormat="1" ht="12" spans="1:27">
      <c r="A370" s="29">
        <v>368</v>
      </c>
      <c r="B370" s="29" t="s">
        <v>34</v>
      </c>
      <c r="C370" s="29" t="s">
        <v>228</v>
      </c>
      <c r="D370" s="29" t="s">
        <v>3543</v>
      </c>
      <c r="E370" s="29" t="s">
        <v>258</v>
      </c>
      <c r="F370" s="332" t="s">
        <v>3887</v>
      </c>
      <c r="G370" s="65">
        <v>45170</v>
      </c>
      <c r="H370" s="334" t="s">
        <v>54</v>
      </c>
      <c r="I370" s="29" t="s">
        <v>42</v>
      </c>
      <c r="J370" s="29" t="s">
        <v>43</v>
      </c>
      <c r="K370" s="58" t="s">
        <v>305</v>
      </c>
      <c r="L370" s="59" t="s">
        <v>307</v>
      </c>
      <c r="M370" s="29">
        <v>3</v>
      </c>
      <c r="N370" s="321" t="s">
        <v>3556</v>
      </c>
      <c r="O370" s="321" t="s">
        <v>3557</v>
      </c>
      <c r="P370" s="15">
        <v>3</v>
      </c>
      <c r="Q370" s="15">
        <v>3</v>
      </c>
      <c r="R370" s="22">
        <v>1</v>
      </c>
      <c r="S370" s="22">
        <v>1</v>
      </c>
      <c r="T370" s="181"/>
      <c r="U370" s="321" t="s">
        <v>3558</v>
      </c>
      <c r="V370" s="321" t="s">
        <v>50</v>
      </c>
      <c r="W370" s="19"/>
      <c r="AA370" s="308" t="b">
        <f t="shared" si="19"/>
        <v>0</v>
      </c>
    </row>
    <row r="371" s="326" customFormat="1" ht="12" spans="1:27">
      <c r="A371" s="29">
        <v>369</v>
      </c>
      <c r="B371" s="29" t="s">
        <v>34</v>
      </c>
      <c r="C371" s="29" t="s">
        <v>228</v>
      </c>
      <c r="D371" s="29" t="s">
        <v>3543</v>
      </c>
      <c r="E371" s="29" t="s">
        <v>258</v>
      </c>
      <c r="F371" s="332" t="s">
        <v>3887</v>
      </c>
      <c r="G371" s="65">
        <v>45231</v>
      </c>
      <c r="H371" s="334" t="s">
        <v>632</v>
      </c>
      <c r="I371" s="29" t="s">
        <v>42</v>
      </c>
      <c r="J371" s="29" t="s">
        <v>43</v>
      </c>
      <c r="K371" s="58" t="s">
        <v>305</v>
      </c>
      <c r="L371" s="59" t="s">
        <v>307</v>
      </c>
      <c r="M371" s="29">
        <v>3</v>
      </c>
      <c r="N371" s="321" t="s">
        <v>3559</v>
      </c>
      <c r="O371" s="321" t="s">
        <v>3560</v>
      </c>
      <c r="P371" s="15">
        <v>3</v>
      </c>
      <c r="Q371" s="15">
        <v>3</v>
      </c>
      <c r="R371" s="22">
        <v>1</v>
      </c>
      <c r="S371" s="22">
        <v>1</v>
      </c>
      <c r="T371" s="181"/>
      <c r="U371" s="321" t="s">
        <v>3561</v>
      </c>
      <c r="V371" s="321" t="s">
        <v>50</v>
      </c>
      <c r="W371" s="19"/>
      <c r="AA371" s="308" t="b">
        <f t="shared" si="19"/>
        <v>0</v>
      </c>
    </row>
    <row r="372" s="326" customFormat="1" ht="24" spans="1:27">
      <c r="A372" s="29">
        <v>370</v>
      </c>
      <c r="B372" s="5" t="s">
        <v>34</v>
      </c>
      <c r="C372" s="5" t="s">
        <v>228</v>
      </c>
      <c r="D372" s="7" t="s">
        <v>3562</v>
      </c>
      <c r="E372" s="49" t="s">
        <v>2706</v>
      </c>
      <c r="F372" s="332" t="s">
        <v>3887</v>
      </c>
      <c r="G372" s="65">
        <v>45047</v>
      </c>
      <c r="H372" s="334" t="s">
        <v>304</v>
      </c>
      <c r="I372" s="4" t="s">
        <v>42</v>
      </c>
      <c r="J372" s="4" t="s">
        <v>43</v>
      </c>
      <c r="K372" s="58" t="s">
        <v>305</v>
      </c>
      <c r="L372" s="59" t="s">
        <v>307</v>
      </c>
      <c r="M372" s="5">
        <v>6</v>
      </c>
      <c r="N372" s="321" t="s">
        <v>3563</v>
      </c>
      <c r="O372" s="321" t="s">
        <v>3564</v>
      </c>
      <c r="P372" s="15">
        <v>6</v>
      </c>
      <c r="Q372" s="15">
        <v>6</v>
      </c>
      <c r="R372" s="22">
        <v>1</v>
      </c>
      <c r="S372" s="22">
        <v>1</v>
      </c>
      <c r="T372" s="302"/>
      <c r="U372" s="321" t="s">
        <v>3565</v>
      </c>
      <c r="V372" s="321" t="s">
        <v>50</v>
      </c>
      <c r="W372" s="19"/>
      <c r="AA372" s="308" t="b">
        <f t="shared" si="19"/>
        <v>0</v>
      </c>
    </row>
    <row r="373" s="326" customFormat="1" ht="24" spans="1:27">
      <c r="A373" s="29">
        <v>371</v>
      </c>
      <c r="B373" s="5" t="s">
        <v>34</v>
      </c>
      <c r="C373" s="5" t="s">
        <v>228</v>
      </c>
      <c r="D373" s="7" t="s">
        <v>3562</v>
      </c>
      <c r="E373" s="49" t="s">
        <v>2706</v>
      </c>
      <c r="F373" s="332" t="s">
        <v>3887</v>
      </c>
      <c r="G373" s="65">
        <v>45108</v>
      </c>
      <c r="H373" s="334" t="s">
        <v>165</v>
      </c>
      <c r="I373" s="4" t="s">
        <v>42</v>
      </c>
      <c r="J373" s="4" t="s">
        <v>43</v>
      </c>
      <c r="K373" s="58" t="s">
        <v>305</v>
      </c>
      <c r="L373" s="59" t="s">
        <v>307</v>
      </c>
      <c r="M373" s="5">
        <v>6</v>
      </c>
      <c r="N373" s="321" t="s">
        <v>3566</v>
      </c>
      <c r="O373" s="321" t="s">
        <v>3567</v>
      </c>
      <c r="P373" s="15">
        <v>6</v>
      </c>
      <c r="Q373" s="15">
        <v>6</v>
      </c>
      <c r="R373" s="22">
        <v>1</v>
      </c>
      <c r="S373" s="22">
        <v>1</v>
      </c>
      <c r="T373" s="181"/>
      <c r="U373" s="321" t="s">
        <v>3568</v>
      </c>
      <c r="V373" s="321" t="s">
        <v>50</v>
      </c>
      <c r="W373" s="19"/>
      <c r="AA373" s="308" t="b">
        <f t="shared" si="19"/>
        <v>0</v>
      </c>
    </row>
    <row r="374" s="326" customFormat="1" ht="24" spans="1:27">
      <c r="A374" s="29">
        <v>372</v>
      </c>
      <c r="B374" s="5" t="s">
        <v>34</v>
      </c>
      <c r="C374" s="5" t="s">
        <v>228</v>
      </c>
      <c r="D374" s="7" t="s">
        <v>3562</v>
      </c>
      <c r="E374" s="49" t="s">
        <v>2706</v>
      </c>
      <c r="F374" s="332" t="s">
        <v>3887</v>
      </c>
      <c r="G374" s="65">
        <v>45170</v>
      </c>
      <c r="H374" s="334" t="s">
        <v>54</v>
      </c>
      <c r="I374" s="4" t="s">
        <v>42</v>
      </c>
      <c r="J374" s="4" t="s">
        <v>43</v>
      </c>
      <c r="K374" s="58" t="s">
        <v>305</v>
      </c>
      <c r="L374" s="59" t="s">
        <v>307</v>
      </c>
      <c r="M374" s="5">
        <v>6</v>
      </c>
      <c r="N374" s="321" t="s">
        <v>3569</v>
      </c>
      <c r="O374" s="321" t="s">
        <v>3570</v>
      </c>
      <c r="P374" s="15">
        <v>6</v>
      </c>
      <c r="Q374" s="15">
        <v>6</v>
      </c>
      <c r="R374" s="22">
        <v>1</v>
      </c>
      <c r="S374" s="22">
        <v>1</v>
      </c>
      <c r="T374" s="181"/>
      <c r="U374" s="321" t="s">
        <v>3571</v>
      </c>
      <c r="V374" s="321" t="s">
        <v>50</v>
      </c>
      <c r="W374" s="19"/>
      <c r="X374" s="181"/>
      <c r="AA374" s="308" t="b">
        <f t="shared" si="19"/>
        <v>0</v>
      </c>
    </row>
    <row r="375" s="326" customFormat="1" ht="24" spans="1:27">
      <c r="A375" s="29">
        <v>373</v>
      </c>
      <c r="B375" s="5" t="s">
        <v>34</v>
      </c>
      <c r="C375" s="5" t="s">
        <v>228</v>
      </c>
      <c r="D375" s="7" t="s">
        <v>3572</v>
      </c>
      <c r="E375" s="49" t="s">
        <v>2706</v>
      </c>
      <c r="F375" s="332" t="s">
        <v>3887</v>
      </c>
      <c r="G375" s="65">
        <v>45047</v>
      </c>
      <c r="H375" s="334" t="s">
        <v>304</v>
      </c>
      <c r="I375" s="4" t="s">
        <v>42</v>
      </c>
      <c r="J375" s="4" t="s">
        <v>43</v>
      </c>
      <c r="K375" s="58" t="s">
        <v>305</v>
      </c>
      <c r="L375" s="59" t="s">
        <v>307</v>
      </c>
      <c r="M375" s="5">
        <v>6</v>
      </c>
      <c r="N375" s="340" t="s">
        <v>3573</v>
      </c>
      <c r="O375" s="340" t="s">
        <v>3574</v>
      </c>
      <c r="P375" s="15">
        <v>6</v>
      </c>
      <c r="Q375" s="15">
        <v>6</v>
      </c>
      <c r="R375" s="22">
        <v>1</v>
      </c>
      <c r="S375" s="22">
        <v>1</v>
      </c>
      <c r="T375" s="302"/>
      <c r="U375" s="321" t="s">
        <v>3575</v>
      </c>
      <c r="V375" s="321" t="s">
        <v>50</v>
      </c>
      <c r="W375" s="19"/>
      <c r="Y375" s="346" t="s">
        <v>3346</v>
      </c>
      <c r="AA375" s="308" t="b">
        <f t="shared" si="19"/>
        <v>0</v>
      </c>
    </row>
    <row r="376" s="326" customFormat="1" ht="24" spans="1:27">
      <c r="A376" s="29">
        <v>374</v>
      </c>
      <c r="B376" s="5" t="s">
        <v>34</v>
      </c>
      <c r="C376" s="5" t="s">
        <v>228</v>
      </c>
      <c r="D376" s="7" t="s">
        <v>3572</v>
      </c>
      <c r="E376" s="49" t="s">
        <v>2706</v>
      </c>
      <c r="F376" s="332" t="s">
        <v>3887</v>
      </c>
      <c r="G376" s="65">
        <v>45108</v>
      </c>
      <c r="H376" s="334" t="s">
        <v>165</v>
      </c>
      <c r="I376" s="4" t="s">
        <v>42</v>
      </c>
      <c r="J376" s="4" t="s">
        <v>43</v>
      </c>
      <c r="K376" s="58" t="s">
        <v>305</v>
      </c>
      <c r="L376" s="59" t="s">
        <v>307</v>
      </c>
      <c r="M376" s="5">
        <v>6</v>
      </c>
      <c r="N376" s="321" t="s">
        <v>3509</v>
      </c>
      <c r="O376" s="321" t="s">
        <v>3510</v>
      </c>
      <c r="P376" s="15">
        <v>6</v>
      </c>
      <c r="Q376" s="15">
        <v>6</v>
      </c>
      <c r="R376" s="22">
        <v>1</v>
      </c>
      <c r="S376" s="22">
        <v>1</v>
      </c>
      <c r="T376" s="302"/>
      <c r="U376" s="321" t="s">
        <v>3970</v>
      </c>
      <c r="V376" s="321" t="s">
        <v>50</v>
      </c>
      <c r="W376" s="19"/>
      <c r="AA376" s="308" t="b">
        <f t="shared" si="19"/>
        <v>0</v>
      </c>
    </row>
    <row r="377" s="326" customFormat="1" ht="24" spans="1:27">
      <c r="A377" s="29">
        <v>375</v>
      </c>
      <c r="B377" s="5" t="s">
        <v>34</v>
      </c>
      <c r="C377" s="5" t="s">
        <v>228</v>
      </c>
      <c r="D377" s="7" t="s">
        <v>3572</v>
      </c>
      <c r="E377" s="49" t="s">
        <v>2706</v>
      </c>
      <c r="F377" s="332" t="s">
        <v>3887</v>
      </c>
      <c r="G377" s="65">
        <v>45170</v>
      </c>
      <c r="H377" s="334" t="s">
        <v>54</v>
      </c>
      <c r="I377" s="4" t="s">
        <v>42</v>
      </c>
      <c r="J377" s="4" t="s">
        <v>43</v>
      </c>
      <c r="K377" s="58" t="s">
        <v>305</v>
      </c>
      <c r="L377" s="59" t="s">
        <v>307</v>
      </c>
      <c r="M377" s="5">
        <v>6</v>
      </c>
      <c r="N377" s="321" t="s">
        <v>3509</v>
      </c>
      <c r="O377" s="321" t="s">
        <v>3510</v>
      </c>
      <c r="P377" s="15">
        <v>6</v>
      </c>
      <c r="Q377" s="15">
        <v>6</v>
      </c>
      <c r="R377" s="22">
        <v>1</v>
      </c>
      <c r="S377" s="22">
        <v>1</v>
      </c>
      <c r="T377" s="302"/>
      <c r="U377" s="321" t="s">
        <v>3970</v>
      </c>
      <c r="V377" s="321" t="s">
        <v>50</v>
      </c>
      <c r="W377" s="19"/>
      <c r="AA377" s="308" t="b">
        <f t="shared" si="19"/>
        <v>0</v>
      </c>
    </row>
    <row r="378" s="326" customFormat="1" ht="24" spans="1:27">
      <c r="A378" s="29">
        <v>376</v>
      </c>
      <c r="B378" s="5" t="s">
        <v>34</v>
      </c>
      <c r="C378" s="56" t="s">
        <v>82</v>
      </c>
      <c r="D378" s="7" t="s">
        <v>163</v>
      </c>
      <c r="E378" s="49" t="s">
        <v>2858</v>
      </c>
      <c r="F378" s="332" t="s">
        <v>3887</v>
      </c>
      <c r="G378" s="57">
        <v>44927</v>
      </c>
      <c r="H378" s="10" t="s">
        <v>2959</v>
      </c>
      <c r="I378" s="27" t="s">
        <v>42</v>
      </c>
      <c r="J378" s="4" t="s">
        <v>43</v>
      </c>
      <c r="K378" s="58" t="s">
        <v>305</v>
      </c>
      <c r="L378" s="59" t="s">
        <v>307</v>
      </c>
      <c r="M378" s="26">
        <v>6</v>
      </c>
      <c r="N378" s="81" t="s">
        <v>3595</v>
      </c>
      <c r="O378" s="81" t="s">
        <v>3550</v>
      </c>
      <c r="P378" s="15">
        <v>6</v>
      </c>
      <c r="Q378" s="15">
        <v>6</v>
      </c>
      <c r="R378" s="22">
        <v>1</v>
      </c>
      <c r="S378" s="22">
        <v>1</v>
      </c>
      <c r="T378" s="181"/>
      <c r="U378" s="321" t="s">
        <v>3584</v>
      </c>
      <c r="V378" s="321" t="s">
        <v>50</v>
      </c>
      <c r="W378" s="4" t="str">
        <f>IF(U378="无","未匹配到系统工单信息",IF(V378="已完成","无",V378))</f>
        <v>无</v>
      </c>
      <c r="AA378" s="308" t="b">
        <f t="shared" si="19"/>
        <v>0</v>
      </c>
    </row>
    <row r="379" s="326" customFormat="1" ht="24" spans="1:27">
      <c r="A379" s="29">
        <v>377</v>
      </c>
      <c r="B379" s="5" t="s">
        <v>34</v>
      </c>
      <c r="C379" s="27" t="s">
        <v>82</v>
      </c>
      <c r="D379" s="7" t="s">
        <v>163</v>
      </c>
      <c r="E379" s="49" t="s">
        <v>2858</v>
      </c>
      <c r="F379" s="332" t="s">
        <v>3887</v>
      </c>
      <c r="G379" s="65">
        <v>45047</v>
      </c>
      <c r="H379" s="334" t="s">
        <v>304</v>
      </c>
      <c r="I379" s="27" t="s">
        <v>42</v>
      </c>
      <c r="J379" s="4" t="s">
        <v>43</v>
      </c>
      <c r="K379" s="58" t="s">
        <v>305</v>
      </c>
      <c r="L379" s="59" t="s">
        <v>307</v>
      </c>
      <c r="M379" s="26">
        <v>6</v>
      </c>
      <c r="N379" s="340" t="s">
        <v>3509</v>
      </c>
      <c r="O379" s="340" t="s">
        <v>3510</v>
      </c>
      <c r="P379" s="15">
        <v>6</v>
      </c>
      <c r="Q379" s="15">
        <v>6</v>
      </c>
      <c r="R379" s="22">
        <v>1</v>
      </c>
      <c r="S379" s="22">
        <v>1</v>
      </c>
      <c r="T379" s="302"/>
      <c r="U379" s="340" t="s">
        <v>3511</v>
      </c>
      <c r="V379" s="340" t="s">
        <v>50</v>
      </c>
      <c r="W379" s="19"/>
      <c r="AA379" s="308" t="b">
        <f t="shared" si="19"/>
        <v>0</v>
      </c>
    </row>
    <row r="380" s="326" customFormat="1" ht="24" spans="1:27">
      <c r="A380" s="29">
        <v>378</v>
      </c>
      <c r="B380" s="5" t="s">
        <v>34</v>
      </c>
      <c r="C380" s="27" t="s">
        <v>82</v>
      </c>
      <c r="D380" s="7" t="s">
        <v>163</v>
      </c>
      <c r="E380" s="49" t="s">
        <v>2858</v>
      </c>
      <c r="F380" s="332" t="s">
        <v>3887</v>
      </c>
      <c r="G380" s="65">
        <v>45108</v>
      </c>
      <c r="H380" s="334" t="s">
        <v>165</v>
      </c>
      <c r="I380" s="27" t="s">
        <v>42</v>
      </c>
      <c r="J380" s="4" t="s">
        <v>43</v>
      </c>
      <c r="K380" s="58" t="s">
        <v>305</v>
      </c>
      <c r="L380" s="59" t="s">
        <v>307</v>
      </c>
      <c r="M380" s="26">
        <v>6</v>
      </c>
      <c r="N380" s="321" t="s">
        <v>3585</v>
      </c>
      <c r="O380" s="321" t="s">
        <v>3586</v>
      </c>
      <c r="P380" s="15">
        <v>6</v>
      </c>
      <c r="Q380" s="15">
        <v>6</v>
      </c>
      <c r="R380" s="22">
        <v>1</v>
      </c>
      <c r="S380" s="22">
        <v>1</v>
      </c>
      <c r="T380" s="181"/>
      <c r="U380" s="321" t="s">
        <v>3587</v>
      </c>
      <c r="V380" s="321" t="s">
        <v>50</v>
      </c>
      <c r="W380" s="19"/>
      <c r="X380" s="181"/>
      <c r="AA380" s="308" t="b">
        <f t="shared" si="19"/>
        <v>0</v>
      </c>
    </row>
    <row r="381" s="326" customFormat="1" ht="24" spans="1:27">
      <c r="A381" s="29">
        <v>379</v>
      </c>
      <c r="B381" s="5" t="s">
        <v>34</v>
      </c>
      <c r="C381" s="27" t="s">
        <v>82</v>
      </c>
      <c r="D381" s="7" t="s">
        <v>179</v>
      </c>
      <c r="E381" s="49" t="s">
        <v>2858</v>
      </c>
      <c r="F381" s="332" t="s">
        <v>3887</v>
      </c>
      <c r="G381" s="57">
        <v>44927</v>
      </c>
      <c r="H381" s="10" t="s">
        <v>2959</v>
      </c>
      <c r="I381" s="27" t="s">
        <v>42</v>
      </c>
      <c r="J381" s="4" t="s">
        <v>43</v>
      </c>
      <c r="K381" s="58" t="s">
        <v>305</v>
      </c>
      <c r="L381" s="59" t="s">
        <v>307</v>
      </c>
      <c r="M381" s="26">
        <v>6</v>
      </c>
      <c r="N381" s="81" t="s">
        <v>3550</v>
      </c>
      <c r="O381" s="81" t="s">
        <v>3551</v>
      </c>
      <c r="P381" s="15">
        <v>6</v>
      </c>
      <c r="Q381" s="15">
        <v>6</v>
      </c>
      <c r="R381" s="22">
        <v>1</v>
      </c>
      <c r="S381" s="22">
        <v>1</v>
      </c>
      <c r="T381" s="181"/>
      <c r="U381" s="321" t="s">
        <v>3584</v>
      </c>
      <c r="V381" s="321" t="s">
        <v>50</v>
      </c>
      <c r="W381" s="4" t="str">
        <f t="shared" ref="W381:W385" si="21">IF(U381="无","未匹配到系统工单信息",IF(V381="已完成","无",V381))</f>
        <v>无</v>
      </c>
      <c r="AA381" s="308" t="b">
        <f t="shared" si="19"/>
        <v>0</v>
      </c>
    </row>
    <row r="382" s="326" customFormat="1" ht="24" spans="1:27">
      <c r="A382" s="29">
        <v>380</v>
      </c>
      <c r="B382" s="5" t="s">
        <v>34</v>
      </c>
      <c r="C382" s="49" t="s">
        <v>82</v>
      </c>
      <c r="D382" s="7" t="s">
        <v>179</v>
      </c>
      <c r="E382" s="49" t="s">
        <v>2858</v>
      </c>
      <c r="F382" s="332" t="s">
        <v>3887</v>
      </c>
      <c r="G382" s="65">
        <v>45047</v>
      </c>
      <c r="H382" s="334" t="s">
        <v>304</v>
      </c>
      <c r="I382" s="27" t="s">
        <v>42</v>
      </c>
      <c r="J382" s="4" t="s">
        <v>43</v>
      </c>
      <c r="K382" s="58" t="s">
        <v>305</v>
      </c>
      <c r="L382" s="59" t="s">
        <v>307</v>
      </c>
      <c r="M382" s="26">
        <v>6</v>
      </c>
      <c r="N382" s="340" t="s">
        <v>3509</v>
      </c>
      <c r="O382" s="340" t="s">
        <v>3510</v>
      </c>
      <c r="P382" s="15">
        <v>6</v>
      </c>
      <c r="Q382" s="15">
        <v>6</v>
      </c>
      <c r="R382" s="22">
        <v>1</v>
      </c>
      <c r="S382" s="22">
        <v>1</v>
      </c>
      <c r="T382" s="302"/>
      <c r="U382" s="340" t="s">
        <v>3511</v>
      </c>
      <c r="V382" s="340" t="s">
        <v>50</v>
      </c>
      <c r="W382" s="19"/>
      <c r="AA382" s="308" t="b">
        <f t="shared" si="19"/>
        <v>0</v>
      </c>
    </row>
    <row r="383" s="326" customFormat="1" ht="24" spans="1:27">
      <c r="A383" s="29">
        <v>381</v>
      </c>
      <c r="B383" s="5" t="s">
        <v>34</v>
      </c>
      <c r="C383" s="49" t="s">
        <v>82</v>
      </c>
      <c r="D383" s="7" t="s">
        <v>179</v>
      </c>
      <c r="E383" s="49" t="s">
        <v>2858</v>
      </c>
      <c r="F383" s="332" t="s">
        <v>3887</v>
      </c>
      <c r="G383" s="65">
        <v>45108</v>
      </c>
      <c r="H383" s="334" t="s">
        <v>165</v>
      </c>
      <c r="I383" s="27" t="s">
        <v>42</v>
      </c>
      <c r="J383" s="4" t="s">
        <v>43</v>
      </c>
      <c r="K383" s="58" t="s">
        <v>305</v>
      </c>
      <c r="L383" s="59" t="s">
        <v>307</v>
      </c>
      <c r="M383" s="26">
        <v>6</v>
      </c>
      <c r="N383" s="321" t="s">
        <v>3585</v>
      </c>
      <c r="O383" s="321" t="s">
        <v>3586</v>
      </c>
      <c r="P383" s="15">
        <v>6</v>
      </c>
      <c r="Q383" s="15">
        <v>6</v>
      </c>
      <c r="R383" s="22">
        <v>1</v>
      </c>
      <c r="S383" s="22">
        <v>1</v>
      </c>
      <c r="T383" s="181"/>
      <c r="U383" s="321" t="s">
        <v>3587</v>
      </c>
      <c r="V383" s="321" t="s">
        <v>50</v>
      </c>
      <c r="W383" s="19"/>
      <c r="AA383" s="308" t="b">
        <f t="shared" si="19"/>
        <v>0</v>
      </c>
    </row>
    <row r="384" s="326" customFormat="1" ht="12" spans="1:27">
      <c r="A384" s="29">
        <v>382</v>
      </c>
      <c r="B384" s="5" t="s">
        <v>34</v>
      </c>
      <c r="C384" s="29" t="s">
        <v>228</v>
      </c>
      <c r="D384" s="29" t="s">
        <v>3588</v>
      </c>
      <c r="E384" s="29" t="s">
        <v>258</v>
      </c>
      <c r="F384" s="332" t="s">
        <v>3887</v>
      </c>
      <c r="G384" s="57">
        <v>44927</v>
      </c>
      <c r="H384" s="10" t="s">
        <v>2959</v>
      </c>
      <c r="I384" s="29" t="s">
        <v>42</v>
      </c>
      <c r="J384" s="29" t="s">
        <v>43</v>
      </c>
      <c r="K384" s="58" t="s">
        <v>305</v>
      </c>
      <c r="L384" s="59" t="s">
        <v>307</v>
      </c>
      <c r="M384" s="29">
        <v>6</v>
      </c>
      <c r="N384" s="321" t="s">
        <v>3509</v>
      </c>
      <c r="O384" s="321" t="s">
        <v>3510</v>
      </c>
      <c r="P384" s="15">
        <v>6</v>
      </c>
      <c r="Q384" s="15">
        <v>6</v>
      </c>
      <c r="R384" s="22">
        <v>1</v>
      </c>
      <c r="S384" s="22">
        <v>1</v>
      </c>
      <c r="T384" s="325"/>
      <c r="U384" s="321" t="s">
        <v>3971</v>
      </c>
      <c r="V384" s="321" t="s">
        <v>50</v>
      </c>
      <c r="W384" s="4" t="str">
        <f t="shared" si="21"/>
        <v>无</v>
      </c>
      <c r="AA384" s="308" t="b">
        <f t="shared" si="19"/>
        <v>0</v>
      </c>
    </row>
    <row r="385" s="326" customFormat="1" ht="12" spans="1:27">
      <c r="A385" s="29">
        <v>383</v>
      </c>
      <c r="B385" s="5" t="s">
        <v>34</v>
      </c>
      <c r="C385" s="29" t="s">
        <v>228</v>
      </c>
      <c r="D385" s="29" t="s">
        <v>3588</v>
      </c>
      <c r="E385" s="29" t="s">
        <v>258</v>
      </c>
      <c r="F385" s="332" t="s">
        <v>3887</v>
      </c>
      <c r="G385" s="8">
        <v>44986</v>
      </c>
      <c r="H385" s="334" t="s">
        <v>41</v>
      </c>
      <c r="I385" s="29" t="s">
        <v>42</v>
      </c>
      <c r="J385" s="29" t="s">
        <v>43</v>
      </c>
      <c r="K385" s="58" t="s">
        <v>305</v>
      </c>
      <c r="L385" s="59" t="s">
        <v>307</v>
      </c>
      <c r="M385" s="29">
        <v>6</v>
      </c>
      <c r="N385" s="321" t="s">
        <v>3488</v>
      </c>
      <c r="O385" s="321" t="s">
        <v>3489</v>
      </c>
      <c r="P385" s="15">
        <v>6</v>
      </c>
      <c r="Q385" s="15">
        <v>6</v>
      </c>
      <c r="R385" s="22">
        <v>1</v>
      </c>
      <c r="S385" s="22">
        <v>1</v>
      </c>
      <c r="T385" s="312"/>
      <c r="U385" s="321" t="s">
        <v>3594</v>
      </c>
      <c r="V385" s="321" t="s">
        <v>50</v>
      </c>
      <c r="W385" s="19" t="str">
        <f t="shared" si="21"/>
        <v>无</v>
      </c>
      <c r="X385" s="181" t="s">
        <v>2966</v>
      </c>
      <c r="AA385" s="308" t="b">
        <f t="shared" si="19"/>
        <v>0</v>
      </c>
    </row>
    <row r="386" s="326" customFormat="1" ht="12" spans="1:27">
      <c r="A386" s="29">
        <v>384</v>
      </c>
      <c r="B386" s="5" t="s">
        <v>34</v>
      </c>
      <c r="C386" s="29" t="s">
        <v>228</v>
      </c>
      <c r="D386" s="29" t="s">
        <v>3588</v>
      </c>
      <c r="E386" s="29" t="s">
        <v>258</v>
      </c>
      <c r="F386" s="332" t="s">
        <v>3887</v>
      </c>
      <c r="G386" s="65">
        <v>45047</v>
      </c>
      <c r="H386" s="334" t="s">
        <v>304</v>
      </c>
      <c r="I386" s="29" t="s">
        <v>42</v>
      </c>
      <c r="J386" s="29" t="s">
        <v>43</v>
      </c>
      <c r="K386" s="58" t="s">
        <v>305</v>
      </c>
      <c r="L386" s="59" t="s">
        <v>307</v>
      </c>
      <c r="M386" s="29">
        <v>6</v>
      </c>
      <c r="N386" s="340" t="s">
        <v>3595</v>
      </c>
      <c r="O386" s="340" t="s">
        <v>3550</v>
      </c>
      <c r="P386" s="15">
        <v>6</v>
      </c>
      <c r="Q386" s="15">
        <v>6</v>
      </c>
      <c r="R386" s="22">
        <v>1</v>
      </c>
      <c r="S386" s="22">
        <v>1</v>
      </c>
      <c r="T386" s="181"/>
      <c r="U386" s="340" t="s">
        <v>3596</v>
      </c>
      <c r="V386" s="340" t="s">
        <v>50</v>
      </c>
      <c r="W386" s="19"/>
      <c r="X386" s="181"/>
      <c r="AA386" s="308" t="b">
        <f t="shared" si="19"/>
        <v>0</v>
      </c>
    </row>
    <row r="387" s="326" customFormat="1" ht="12" spans="1:27">
      <c r="A387" s="29">
        <v>385</v>
      </c>
      <c r="B387" s="5" t="s">
        <v>34</v>
      </c>
      <c r="C387" s="29" t="s">
        <v>228</v>
      </c>
      <c r="D387" s="29" t="s">
        <v>3588</v>
      </c>
      <c r="E387" s="29" t="s">
        <v>258</v>
      </c>
      <c r="F387" s="332" t="s">
        <v>3887</v>
      </c>
      <c r="G387" s="65">
        <v>45108</v>
      </c>
      <c r="H387" s="334" t="s">
        <v>165</v>
      </c>
      <c r="I387" s="29" t="s">
        <v>42</v>
      </c>
      <c r="J387" s="29" t="s">
        <v>43</v>
      </c>
      <c r="K387" s="58" t="s">
        <v>305</v>
      </c>
      <c r="L387" s="59" t="s">
        <v>307</v>
      </c>
      <c r="M387" s="29">
        <v>6</v>
      </c>
      <c r="N387" s="321" t="s">
        <v>3597</v>
      </c>
      <c r="O387" s="321" t="s">
        <v>3598</v>
      </c>
      <c r="P387" s="15">
        <v>6</v>
      </c>
      <c r="Q387" s="15">
        <v>6</v>
      </c>
      <c r="R387" s="22">
        <v>1</v>
      </c>
      <c r="S387" s="22">
        <v>1</v>
      </c>
      <c r="T387" s="181"/>
      <c r="U387" s="321" t="s">
        <v>3599</v>
      </c>
      <c r="V387" s="321" t="s">
        <v>50</v>
      </c>
      <c r="W387" s="19"/>
      <c r="AA387" s="308" t="b">
        <f t="shared" ref="AA387:AA450" si="22">IF(H387="2023年01月","2023年01月31日",IF(H387="2023年02月","2023年02月28日",IF(H387="2023年3月","2023年3月31日",IF(H387="2023年4月","2023年4月30日",IF(H387="2023年5月","2023年5月31日",IF(H387="2023年6月","2023年6月30日",IF(H387="2023年7月","2023年7月31日",IF(H387="2023年8月","2023年8月31日",IF(H387="2023年9月","2023年9月30日",IF(H387="2023年10月","2023年10月31日",IF(H387="2023年11月","2023年11月30日",IF(H387="2023年12月","2023年12月31日"))))))))))))</f>
        <v>0</v>
      </c>
    </row>
    <row r="388" s="326" customFormat="1" ht="12" spans="1:27">
      <c r="A388" s="29">
        <v>386</v>
      </c>
      <c r="B388" s="5" t="s">
        <v>34</v>
      </c>
      <c r="C388" s="29" t="s">
        <v>228</v>
      </c>
      <c r="D388" s="29" t="s">
        <v>3588</v>
      </c>
      <c r="E388" s="29" t="s">
        <v>258</v>
      </c>
      <c r="F388" s="332" t="s">
        <v>3887</v>
      </c>
      <c r="G388" s="65">
        <v>45170</v>
      </c>
      <c r="H388" s="334" t="s">
        <v>54</v>
      </c>
      <c r="I388" s="29" t="s">
        <v>42</v>
      </c>
      <c r="J388" s="29" t="s">
        <v>43</v>
      </c>
      <c r="K388" s="58" t="s">
        <v>305</v>
      </c>
      <c r="L388" s="59" t="s">
        <v>307</v>
      </c>
      <c r="M388" s="29">
        <v>6</v>
      </c>
      <c r="N388" s="321" t="s">
        <v>3600</v>
      </c>
      <c r="O388" s="321" t="s">
        <v>3601</v>
      </c>
      <c r="P388" s="15">
        <v>6</v>
      </c>
      <c r="Q388" s="15">
        <v>6</v>
      </c>
      <c r="R388" s="22">
        <v>1</v>
      </c>
      <c r="S388" s="22">
        <v>1</v>
      </c>
      <c r="T388" s="181"/>
      <c r="U388" s="321" t="s">
        <v>3972</v>
      </c>
      <c r="V388" s="321" t="s">
        <v>50</v>
      </c>
      <c r="W388" s="19"/>
      <c r="AA388" s="308" t="b">
        <f t="shared" si="22"/>
        <v>0</v>
      </c>
    </row>
    <row r="389" s="326" customFormat="1" ht="12" spans="1:27">
      <c r="A389" s="29">
        <v>387</v>
      </c>
      <c r="B389" s="5" t="s">
        <v>34</v>
      </c>
      <c r="C389" s="29" t="s">
        <v>228</v>
      </c>
      <c r="D389" s="29" t="s">
        <v>3588</v>
      </c>
      <c r="E389" s="29" t="s">
        <v>258</v>
      </c>
      <c r="F389" s="332" t="s">
        <v>3887</v>
      </c>
      <c r="G389" s="65">
        <v>45231</v>
      </c>
      <c r="H389" s="334" t="s">
        <v>632</v>
      </c>
      <c r="I389" s="29" t="s">
        <v>42</v>
      </c>
      <c r="J389" s="29" t="s">
        <v>43</v>
      </c>
      <c r="K389" s="58" t="s">
        <v>305</v>
      </c>
      <c r="L389" s="59" t="s">
        <v>307</v>
      </c>
      <c r="M389" s="29">
        <v>6</v>
      </c>
      <c r="N389" s="321" t="s">
        <v>3603</v>
      </c>
      <c r="O389" s="321" t="s">
        <v>3604</v>
      </c>
      <c r="P389" s="15">
        <v>6</v>
      </c>
      <c r="Q389" s="15">
        <v>6</v>
      </c>
      <c r="R389" s="22">
        <v>1</v>
      </c>
      <c r="S389" s="22">
        <v>1</v>
      </c>
      <c r="T389" s="181"/>
      <c r="U389" s="321" t="s">
        <v>3602</v>
      </c>
      <c r="V389" s="321" t="s">
        <v>50</v>
      </c>
      <c r="W389" s="19"/>
      <c r="AA389" s="308" t="b">
        <f t="shared" si="22"/>
        <v>0</v>
      </c>
    </row>
    <row r="390" s="326" customFormat="1" ht="12" spans="1:27">
      <c r="A390" s="29">
        <v>388</v>
      </c>
      <c r="B390" s="5" t="s">
        <v>34</v>
      </c>
      <c r="C390" s="29" t="s">
        <v>228</v>
      </c>
      <c r="D390" s="29" t="s">
        <v>3605</v>
      </c>
      <c r="E390" s="29" t="s">
        <v>258</v>
      </c>
      <c r="F390" s="332" t="s">
        <v>3887</v>
      </c>
      <c r="G390" s="57">
        <v>44927</v>
      </c>
      <c r="H390" s="10" t="s">
        <v>2959</v>
      </c>
      <c r="I390" s="29" t="s">
        <v>42</v>
      </c>
      <c r="J390" s="29" t="s">
        <v>43</v>
      </c>
      <c r="K390" s="58" t="s">
        <v>305</v>
      </c>
      <c r="L390" s="59" t="s">
        <v>307</v>
      </c>
      <c r="M390" s="29">
        <v>3</v>
      </c>
      <c r="N390" s="321" t="s">
        <v>3973</v>
      </c>
      <c r="O390" s="321" t="s">
        <v>3974</v>
      </c>
      <c r="P390" s="15">
        <v>3</v>
      </c>
      <c r="Q390" s="15">
        <v>3</v>
      </c>
      <c r="R390" s="22">
        <v>1</v>
      </c>
      <c r="S390" s="22">
        <v>1</v>
      </c>
      <c r="T390" s="325"/>
      <c r="U390" s="321" t="s">
        <v>3971</v>
      </c>
      <c r="V390" s="321" t="s">
        <v>50</v>
      </c>
      <c r="W390" s="4" t="str">
        <f>IF(U390="无","未匹配到系统工单信息",IF(V390="已完成","无",V390))</f>
        <v>无</v>
      </c>
      <c r="AA390" s="308" t="b">
        <f t="shared" si="22"/>
        <v>0</v>
      </c>
    </row>
    <row r="391" s="326" customFormat="1" ht="12" spans="1:27">
      <c r="A391" s="29">
        <v>389</v>
      </c>
      <c r="B391" s="5" t="s">
        <v>34</v>
      </c>
      <c r="C391" s="29" t="s">
        <v>228</v>
      </c>
      <c r="D391" s="29" t="s">
        <v>3605</v>
      </c>
      <c r="E391" s="29" t="s">
        <v>258</v>
      </c>
      <c r="F391" s="332" t="s">
        <v>3887</v>
      </c>
      <c r="G391" s="8">
        <v>44986</v>
      </c>
      <c r="H391" s="334" t="s">
        <v>41</v>
      </c>
      <c r="I391" s="29" t="s">
        <v>42</v>
      </c>
      <c r="J391" s="29" t="s">
        <v>43</v>
      </c>
      <c r="K391" s="58" t="s">
        <v>305</v>
      </c>
      <c r="L391" s="59" t="s">
        <v>307</v>
      </c>
      <c r="M391" s="29">
        <v>3</v>
      </c>
      <c r="N391" s="321" t="s">
        <v>3592</v>
      </c>
      <c r="O391" s="321" t="s">
        <v>3593</v>
      </c>
      <c r="P391" s="15">
        <v>3</v>
      </c>
      <c r="Q391" s="15">
        <v>3</v>
      </c>
      <c r="R391" s="22">
        <v>1</v>
      </c>
      <c r="S391" s="22">
        <v>1</v>
      </c>
      <c r="T391" s="312"/>
      <c r="U391" s="321" t="s">
        <v>3594</v>
      </c>
      <c r="V391" s="321" t="s">
        <v>50</v>
      </c>
      <c r="W391" s="19" t="str">
        <f>IF(U391="无","未匹配到系统工单信息",IF(V391="已完成","无",V391))</f>
        <v>无</v>
      </c>
      <c r="X391" s="181" t="s">
        <v>2966</v>
      </c>
      <c r="AA391" s="308" t="b">
        <f t="shared" si="22"/>
        <v>0</v>
      </c>
    </row>
    <row r="392" s="326" customFormat="1" ht="12" spans="1:27">
      <c r="A392" s="29">
        <v>390</v>
      </c>
      <c r="B392" s="5" t="s">
        <v>34</v>
      </c>
      <c r="C392" s="29" t="s">
        <v>228</v>
      </c>
      <c r="D392" s="29" t="s">
        <v>3605</v>
      </c>
      <c r="E392" s="29" t="s">
        <v>258</v>
      </c>
      <c r="F392" s="332" t="s">
        <v>3887</v>
      </c>
      <c r="G392" s="65">
        <v>45047</v>
      </c>
      <c r="H392" s="334" t="s">
        <v>304</v>
      </c>
      <c r="I392" s="29" t="s">
        <v>42</v>
      </c>
      <c r="J392" s="29" t="s">
        <v>43</v>
      </c>
      <c r="K392" s="58" t="s">
        <v>305</v>
      </c>
      <c r="L392" s="59" t="s">
        <v>307</v>
      </c>
      <c r="M392" s="29">
        <v>3</v>
      </c>
      <c r="N392" s="340" t="s">
        <v>3595</v>
      </c>
      <c r="O392" s="340" t="s">
        <v>3550</v>
      </c>
      <c r="P392" s="15">
        <v>3</v>
      </c>
      <c r="Q392" s="15">
        <v>3</v>
      </c>
      <c r="R392" s="22">
        <v>1</v>
      </c>
      <c r="S392" s="22">
        <v>1</v>
      </c>
      <c r="T392" s="181"/>
      <c r="U392" s="340" t="s">
        <v>3596</v>
      </c>
      <c r="V392" s="340" t="s">
        <v>50</v>
      </c>
      <c r="W392" s="19"/>
      <c r="AA392" s="308" t="b">
        <f t="shared" si="22"/>
        <v>0</v>
      </c>
    </row>
    <row r="393" s="326" customFormat="1" ht="12" spans="1:27">
      <c r="A393" s="29">
        <v>391</v>
      </c>
      <c r="B393" s="5" t="s">
        <v>34</v>
      </c>
      <c r="C393" s="29" t="s">
        <v>228</v>
      </c>
      <c r="D393" s="29" t="s">
        <v>3605</v>
      </c>
      <c r="E393" s="29" t="s">
        <v>258</v>
      </c>
      <c r="F393" s="332" t="s">
        <v>3887</v>
      </c>
      <c r="G393" s="65">
        <v>45108</v>
      </c>
      <c r="H393" s="334" t="s">
        <v>165</v>
      </c>
      <c r="I393" s="29" t="s">
        <v>42</v>
      </c>
      <c r="J393" s="29" t="s">
        <v>43</v>
      </c>
      <c r="K393" s="58" t="s">
        <v>305</v>
      </c>
      <c r="L393" s="59" t="s">
        <v>307</v>
      </c>
      <c r="M393" s="29">
        <v>3</v>
      </c>
      <c r="N393" s="321" t="s">
        <v>3597</v>
      </c>
      <c r="O393" s="321" t="s">
        <v>3598</v>
      </c>
      <c r="P393" s="15">
        <v>3</v>
      </c>
      <c r="Q393" s="15">
        <v>3</v>
      </c>
      <c r="R393" s="22">
        <v>1</v>
      </c>
      <c r="S393" s="22">
        <v>1</v>
      </c>
      <c r="T393" s="181"/>
      <c r="U393" s="321" t="s">
        <v>3599</v>
      </c>
      <c r="V393" s="321" t="s">
        <v>50</v>
      </c>
      <c r="W393" s="19"/>
      <c r="AA393" s="308" t="b">
        <f t="shared" si="22"/>
        <v>0</v>
      </c>
    </row>
    <row r="394" s="326" customFormat="1" ht="12" spans="1:27">
      <c r="A394" s="29">
        <v>392</v>
      </c>
      <c r="B394" s="5" t="s">
        <v>34</v>
      </c>
      <c r="C394" s="29" t="s">
        <v>228</v>
      </c>
      <c r="D394" s="29" t="s">
        <v>3605</v>
      </c>
      <c r="E394" s="29" t="s">
        <v>258</v>
      </c>
      <c r="F394" s="332" t="s">
        <v>3887</v>
      </c>
      <c r="G394" s="65">
        <v>45170</v>
      </c>
      <c r="H394" s="334" t="s">
        <v>54</v>
      </c>
      <c r="I394" s="29" t="s">
        <v>42</v>
      </c>
      <c r="J394" s="29" t="s">
        <v>43</v>
      </c>
      <c r="K394" s="58" t="s">
        <v>305</v>
      </c>
      <c r="L394" s="59" t="s">
        <v>307</v>
      </c>
      <c r="M394" s="29">
        <v>3</v>
      </c>
      <c r="N394" s="321" t="s">
        <v>3600</v>
      </c>
      <c r="O394" s="321" t="s">
        <v>3601</v>
      </c>
      <c r="P394" s="15">
        <v>3</v>
      </c>
      <c r="Q394" s="15">
        <v>3</v>
      </c>
      <c r="R394" s="22">
        <v>1</v>
      </c>
      <c r="S394" s="22">
        <v>1</v>
      </c>
      <c r="T394" s="181"/>
      <c r="U394" s="321" t="s">
        <v>3972</v>
      </c>
      <c r="V394" s="321" t="s">
        <v>50</v>
      </c>
      <c r="W394" s="19"/>
      <c r="AA394" s="308" t="b">
        <f t="shared" si="22"/>
        <v>0</v>
      </c>
    </row>
    <row r="395" s="326" customFormat="1" ht="12" spans="1:27">
      <c r="A395" s="29">
        <v>393</v>
      </c>
      <c r="B395" s="5" t="s">
        <v>34</v>
      </c>
      <c r="C395" s="29" t="s">
        <v>228</v>
      </c>
      <c r="D395" s="29" t="s">
        <v>3605</v>
      </c>
      <c r="E395" s="29" t="s">
        <v>258</v>
      </c>
      <c r="F395" s="332" t="s">
        <v>3887</v>
      </c>
      <c r="G395" s="65">
        <v>45231</v>
      </c>
      <c r="H395" s="334" t="s">
        <v>632</v>
      </c>
      <c r="I395" s="29" t="s">
        <v>42</v>
      </c>
      <c r="J395" s="29" t="s">
        <v>43</v>
      </c>
      <c r="K395" s="58" t="s">
        <v>305</v>
      </c>
      <c r="L395" s="59" t="s">
        <v>307</v>
      </c>
      <c r="M395" s="29">
        <v>3</v>
      </c>
      <c r="N395" s="321" t="s">
        <v>3603</v>
      </c>
      <c r="O395" s="321" t="s">
        <v>3604</v>
      </c>
      <c r="P395" s="15">
        <v>3</v>
      </c>
      <c r="Q395" s="15">
        <v>3</v>
      </c>
      <c r="R395" s="22">
        <v>1</v>
      </c>
      <c r="S395" s="22">
        <v>1</v>
      </c>
      <c r="T395" s="181"/>
      <c r="U395" s="321" t="s">
        <v>3602</v>
      </c>
      <c r="V395" s="321" t="s">
        <v>50</v>
      </c>
      <c r="W395" s="19"/>
      <c r="AA395" s="308" t="b">
        <f t="shared" si="22"/>
        <v>0</v>
      </c>
    </row>
    <row r="396" s="326" customFormat="1" ht="12" spans="1:27">
      <c r="A396" s="29">
        <v>394</v>
      </c>
      <c r="B396" s="5" t="s">
        <v>34</v>
      </c>
      <c r="C396" s="29" t="s">
        <v>228</v>
      </c>
      <c r="D396" s="29" t="s">
        <v>2723</v>
      </c>
      <c r="E396" s="29" t="s">
        <v>258</v>
      </c>
      <c r="F396" s="332" t="s">
        <v>3887</v>
      </c>
      <c r="G396" s="57">
        <v>44927</v>
      </c>
      <c r="H396" s="10" t="s">
        <v>2959</v>
      </c>
      <c r="I396" s="29" t="s">
        <v>42</v>
      </c>
      <c r="J396" s="29" t="s">
        <v>43</v>
      </c>
      <c r="K396" s="58" t="s">
        <v>305</v>
      </c>
      <c r="L396" s="59" t="s">
        <v>307</v>
      </c>
      <c r="M396" s="29">
        <v>9</v>
      </c>
      <c r="N396" s="321" t="s">
        <v>3544</v>
      </c>
      <c r="O396" s="321" t="s">
        <v>3545</v>
      </c>
      <c r="P396" s="15">
        <v>9</v>
      </c>
      <c r="Q396" s="15">
        <v>9</v>
      </c>
      <c r="R396" s="22">
        <v>1</v>
      </c>
      <c r="S396" s="22">
        <v>1</v>
      </c>
      <c r="T396" s="325"/>
      <c r="U396" s="321" t="s">
        <v>3546</v>
      </c>
      <c r="V396" s="321" t="s">
        <v>50</v>
      </c>
      <c r="W396" s="4" t="str">
        <f>IF(U396="无","未匹配到系统工单信息",IF(V396="已完成","无",V396))</f>
        <v>无</v>
      </c>
      <c r="AA396" s="308" t="b">
        <f t="shared" si="22"/>
        <v>0</v>
      </c>
    </row>
    <row r="397" s="326" customFormat="1" ht="12" spans="1:27">
      <c r="A397" s="29">
        <v>395</v>
      </c>
      <c r="B397" s="5" t="s">
        <v>34</v>
      </c>
      <c r="C397" s="29" t="s">
        <v>228</v>
      </c>
      <c r="D397" s="29" t="s">
        <v>2723</v>
      </c>
      <c r="E397" s="29" t="s">
        <v>258</v>
      </c>
      <c r="F397" s="332" t="s">
        <v>3887</v>
      </c>
      <c r="G397" s="8">
        <v>44986</v>
      </c>
      <c r="H397" s="334" t="s">
        <v>41</v>
      </c>
      <c r="I397" s="29" t="s">
        <v>42</v>
      </c>
      <c r="J397" s="29" t="s">
        <v>43</v>
      </c>
      <c r="K397" s="58" t="s">
        <v>305</v>
      </c>
      <c r="L397" s="59" t="s">
        <v>307</v>
      </c>
      <c r="M397" s="29">
        <v>9</v>
      </c>
      <c r="N397" s="321" t="s">
        <v>3547</v>
      </c>
      <c r="O397" s="321" t="s">
        <v>3548</v>
      </c>
      <c r="P397" s="15">
        <v>9</v>
      </c>
      <c r="Q397" s="15">
        <v>9</v>
      </c>
      <c r="R397" s="22">
        <v>1</v>
      </c>
      <c r="S397" s="22">
        <v>1</v>
      </c>
      <c r="T397" s="312"/>
      <c r="U397" s="321" t="s">
        <v>3549</v>
      </c>
      <c r="V397" s="321" t="s">
        <v>50</v>
      </c>
      <c r="W397" s="19" t="str">
        <f>IF(U397="无","未匹配到系统工单信息",IF(V397="已完成","无",V397))</f>
        <v>无</v>
      </c>
      <c r="X397" s="181" t="s">
        <v>2966</v>
      </c>
      <c r="AA397" s="308" t="b">
        <f t="shared" si="22"/>
        <v>0</v>
      </c>
    </row>
    <row r="398" s="326" customFormat="1" ht="12" spans="1:27">
      <c r="A398" s="29">
        <v>396</v>
      </c>
      <c r="B398" s="5" t="s">
        <v>34</v>
      </c>
      <c r="C398" s="29" t="s">
        <v>228</v>
      </c>
      <c r="D398" s="29" t="s">
        <v>2723</v>
      </c>
      <c r="E398" s="29" t="s">
        <v>258</v>
      </c>
      <c r="F398" s="332" t="s">
        <v>3887</v>
      </c>
      <c r="G398" s="65">
        <v>45047</v>
      </c>
      <c r="H398" s="334" t="s">
        <v>304</v>
      </c>
      <c r="I398" s="29" t="s">
        <v>42</v>
      </c>
      <c r="J398" s="29" t="s">
        <v>43</v>
      </c>
      <c r="K398" s="58" t="s">
        <v>305</v>
      </c>
      <c r="L398" s="59" t="s">
        <v>307</v>
      </c>
      <c r="M398" s="29">
        <v>9</v>
      </c>
      <c r="N398" s="340" t="s">
        <v>3550</v>
      </c>
      <c r="O398" s="340" t="s">
        <v>3551</v>
      </c>
      <c r="P398" s="15">
        <v>9</v>
      </c>
      <c r="Q398" s="15">
        <v>9</v>
      </c>
      <c r="R398" s="22">
        <v>1</v>
      </c>
      <c r="S398" s="22">
        <v>1</v>
      </c>
      <c r="T398" s="181"/>
      <c r="U398" s="340" t="s">
        <v>3552</v>
      </c>
      <c r="V398" s="340" t="s">
        <v>50</v>
      </c>
      <c r="W398" s="19"/>
      <c r="X398" s="181"/>
      <c r="AA398" s="308" t="b">
        <f t="shared" si="22"/>
        <v>0</v>
      </c>
    </row>
    <row r="399" s="326" customFormat="1" ht="12" spans="1:27">
      <c r="A399" s="29">
        <v>397</v>
      </c>
      <c r="B399" s="5" t="s">
        <v>34</v>
      </c>
      <c r="C399" s="29" t="s">
        <v>228</v>
      </c>
      <c r="D399" s="29" t="s">
        <v>2723</v>
      </c>
      <c r="E399" s="29" t="s">
        <v>258</v>
      </c>
      <c r="F399" s="332" t="s">
        <v>3887</v>
      </c>
      <c r="G399" s="65">
        <v>45108</v>
      </c>
      <c r="H399" s="334" t="s">
        <v>165</v>
      </c>
      <c r="I399" s="29" t="s">
        <v>42</v>
      </c>
      <c r="J399" s="29" t="s">
        <v>43</v>
      </c>
      <c r="K399" s="58" t="s">
        <v>305</v>
      </c>
      <c r="L399" s="59" t="s">
        <v>307</v>
      </c>
      <c r="M399" s="29">
        <v>9</v>
      </c>
      <c r="N399" s="321" t="s">
        <v>3553</v>
      </c>
      <c r="O399" s="321" t="s">
        <v>3554</v>
      </c>
      <c r="P399" s="15">
        <v>9</v>
      </c>
      <c r="Q399" s="15">
        <v>9</v>
      </c>
      <c r="R399" s="22">
        <v>1</v>
      </c>
      <c r="S399" s="22">
        <v>1</v>
      </c>
      <c r="T399" s="181"/>
      <c r="U399" s="321" t="s">
        <v>3555</v>
      </c>
      <c r="V399" s="321" t="s">
        <v>50</v>
      </c>
      <c r="W399" s="19"/>
      <c r="AA399" s="308" t="b">
        <f t="shared" si="22"/>
        <v>0</v>
      </c>
    </row>
    <row r="400" s="326" customFormat="1" ht="12" spans="1:27">
      <c r="A400" s="29">
        <v>398</v>
      </c>
      <c r="B400" s="5" t="s">
        <v>34</v>
      </c>
      <c r="C400" s="29" t="s">
        <v>228</v>
      </c>
      <c r="D400" s="29" t="s">
        <v>2723</v>
      </c>
      <c r="E400" s="29" t="s">
        <v>258</v>
      </c>
      <c r="F400" s="332" t="s">
        <v>3887</v>
      </c>
      <c r="G400" s="65">
        <v>45170</v>
      </c>
      <c r="H400" s="334" t="s">
        <v>54</v>
      </c>
      <c r="I400" s="29" t="s">
        <v>42</v>
      </c>
      <c r="J400" s="29" t="s">
        <v>43</v>
      </c>
      <c r="K400" s="58" t="s">
        <v>305</v>
      </c>
      <c r="L400" s="59" t="s">
        <v>307</v>
      </c>
      <c r="M400" s="29">
        <v>9</v>
      </c>
      <c r="N400" s="321" t="s">
        <v>3606</v>
      </c>
      <c r="O400" s="321" t="s">
        <v>3607</v>
      </c>
      <c r="P400" s="15">
        <v>9</v>
      </c>
      <c r="Q400" s="15">
        <v>9</v>
      </c>
      <c r="R400" s="22">
        <v>1</v>
      </c>
      <c r="S400" s="22">
        <v>1</v>
      </c>
      <c r="T400" s="181"/>
      <c r="U400" s="321" t="s">
        <v>3975</v>
      </c>
      <c r="V400" s="321" t="s">
        <v>50</v>
      </c>
      <c r="W400" s="19"/>
      <c r="X400" s="181"/>
      <c r="AA400" s="308" t="b">
        <f t="shared" si="22"/>
        <v>0</v>
      </c>
    </row>
    <row r="401" s="326" customFormat="1" ht="12" spans="1:27">
      <c r="A401" s="29">
        <v>399</v>
      </c>
      <c r="B401" s="5" t="s">
        <v>34</v>
      </c>
      <c r="C401" s="29" t="s">
        <v>228</v>
      </c>
      <c r="D401" s="29" t="s">
        <v>2723</v>
      </c>
      <c r="E401" s="29" t="s">
        <v>258</v>
      </c>
      <c r="F401" s="332" t="s">
        <v>3887</v>
      </c>
      <c r="G401" s="65">
        <v>45231</v>
      </c>
      <c r="H401" s="334" t="s">
        <v>632</v>
      </c>
      <c r="I401" s="29" t="s">
        <v>42</v>
      </c>
      <c r="J401" s="29" t="s">
        <v>43</v>
      </c>
      <c r="K401" s="58" t="s">
        <v>305</v>
      </c>
      <c r="L401" s="59" t="s">
        <v>307</v>
      </c>
      <c r="M401" s="29">
        <v>9</v>
      </c>
      <c r="N401" s="321" t="s">
        <v>3559</v>
      </c>
      <c r="O401" s="321" t="s">
        <v>3560</v>
      </c>
      <c r="P401" s="15">
        <v>9</v>
      </c>
      <c r="Q401" s="15">
        <v>9</v>
      </c>
      <c r="R401" s="22">
        <v>1</v>
      </c>
      <c r="S401" s="22">
        <v>1</v>
      </c>
      <c r="T401" s="181"/>
      <c r="U401" s="321" t="s">
        <v>3561</v>
      </c>
      <c r="V401" s="321" t="s">
        <v>50</v>
      </c>
      <c r="W401" s="19"/>
      <c r="AA401" s="308" t="b">
        <f t="shared" si="22"/>
        <v>0</v>
      </c>
    </row>
    <row r="402" s="326" customFormat="1" ht="12" spans="1:27">
      <c r="A402" s="29">
        <v>400</v>
      </c>
      <c r="B402" s="5" t="s">
        <v>34</v>
      </c>
      <c r="C402" s="29" t="s">
        <v>228</v>
      </c>
      <c r="D402" s="29" t="s">
        <v>3608</v>
      </c>
      <c r="E402" s="29" t="s">
        <v>258</v>
      </c>
      <c r="F402" s="332" t="s">
        <v>3887</v>
      </c>
      <c r="G402" s="57">
        <v>44927</v>
      </c>
      <c r="H402" s="10" t="s">
        <v>2959</v>
      </c>
      <c r="I402" s="29" t="s">
        <v>42</v>
      </c>
      <c r="J402" s="29" t="s">
        <v>43</v>
      </c>
      <c r="K402" s="58" t="s">
        <v>305</v>
      </c>
      <c r="L402" s="59" t="s">
        <v>307</v>
      </c>
      <c r="M402" s="29">
        <v>3</v>
      </c>
      <c r="N402" s="321" t="s">
        <v>3544</v>
      </c>
      <c r="O402" s="321" t="s">
        <v>3545</v>
      </c>
      <c r="P402" s="15">
        <v>3</v>
      </c>
      <c r="Q402" s="15">
        <v>3</v>
      </c>
      <c r="R402" s="22">
        <v>1</v>
      </c>
      <c r="S402" s="22">
        <v>1</v>
      </c>
      <c r="T402" s="325"/>
      <c r="U402" s="321" t="s">
        <v>3546</v>
      </c>
      <c r="V402" s="321" t="s">
        <v>50</v>
      </c>
      <c r="W402" s="4" t="str">
        <f>IF(U402="无","未匹配到系统工单信息",IF(V402="已完成","无",V402))</f>
        <v>无</v>
      </c>
      <c r="AA402" s="308" t="b">
        <f t="shared" si="22"/>
        <v>0</v>
      </c>
    </row>
    <row r="403" s="326" customFormat="1" ht="12" spans="1:27">
      <c r="A403" s="29">
        <v>401</v>
      </c>
      <c r="B403" s="5" t="s">
        <v>34</v>
      </c>
      <c r="C403" s="29" t="s">
        <v>228</v>
      </c>
      <c r="D403" s="29" t="s">
        <v>3608</v>
      </c>
      <c r="E403" s="29" t="s">
        <v>258</v>
      </c>
      <c r="F403" s="332" t="s">
        <v>3887</v>
      </c>
      <c r="G403" s="8">
        <v>44986</v>
      </c>
      <c r="H403" s="334" t="s">
        <v>41</v>
      </c>
      <c r="I403" s="29" t="s">
        <v>42</v>
      </c>
      <c r="J403" s="29" t="s">
        <v>43</v>
      </c>
      <c r="K403" s="58" t="s">
        <v>305</v>
      </c>
      <c r="L403" s="59" t="s">
        <v>307</v>
      </c>
      <c r="M403" s="29">
        <v>3</v>
      </c>
      <c r="N403" s="321" t="s">
        <v>3547</v>
      </c>
      <c r="O403" s="321" t="s">
        <v>3548</v>
      </c>
      <c r="P403" s="15">
        <v>3</v>
      </c>
      <c r="Q403" s="15">
        <v>3</v>
      </c>
      <c r="R403" s="22">
        <v>1</v>
      </c>
      <c r="S403" s="22">
        <v>1</v>
      </c>
      <c r="T403" s="312"/>
      <c r="U403" s="321" t="s">
        <v>3549</v>
      </c>
      <c r="V403" s="321" t="s">
        <v>50</v>
      </c>
      <c r="W403" s="19" t="str">
        <f>IF(U403="无","未匹配到系统工单信息",IF(V403="已完成","无",V403))</f>
        <v>无</v>
      </c>
      <c r="X403" s="181" t="s">
        <v>2966</v>
      </c>
      <c r="AA403" s="308" t="b">
        <f t="shared" si="22"/>
        <v>0</v>
      </c>
    </row>
    <row r="404" s="326" customFormat="1" ht="12" spans="1:27">
      <c r="A404" s="29">
        <v>402</v>
      </c>
      <c r="B404" s="5" t="s">
        <v>34</v>
      </c>
      <c r="C404" s="29" t="s">
        <v>228</v>
      </c>
      <c r="D404" s="29" t="s">
        <v>3608</v>
      </c>
      <c r="E404" s="29" t="s">
        <v>258</v>
      </c>
      <c r="F404" s="332" t="s">
        <v>3887</v>
      </c>
      <c r="G404" s="65">
        <v>45047</v>
      </c>
      <c r="H404" s="334" t="s">
        <v>304</v>
      </c>
      <c r="I404" s="29" t="s">
        <v>42</v>
      </c>
      <c r="J404" s="29" t="s">
        <v>43</v>
      </c>
      <c r="K404" s="58" t="s">
        <v>305</v>
      </c>
      <c r="L404" s="59" t="s">
        <v>307</v>
      </c>
      <c r="M404" s="29">
        <v>3</v>
      </c>
      <c r="N404" s="340" t="s">
        <v>3550</v>
      </c>
      <c r="O404" s="340" t="s">
        <v>3551</v>
      </c>
      <c r="P404" s="15">
        <v>3</v>
      </c>
      <c r="Q404" s="15">
        <v>3</v>
      </c>
      <c r="R404" s="22">
        <v>1</v>
      </c>
      <c r="S404" s="22">
        <v>1</v>
      </c>
      <c r="T404" s="181"/>
      <c r="U404" s="340" t="s">
        <v>3552</v>
      </c>
      <c r="V404" s="340" t="s">
        <v>50</v>
      </c>
      <c r="W404" s="19"/>
      <c r="AA404" s="308" t="b">
        <f t="shared" si="22"/>
        <v>0</v>
      </c>
    </row>
    <row r="405" s="326" customFormat="1" ht="12" spans="1:27">
      <c r="A405" s="29">
        <v>403</v>
      </c>
      <c r="B405" s="5" t="s">
        <v>34</v>
      </c>
      <c r="C405" s="29" t="s">
        <v>228</v>
      </c>
      <c r="D405" s="29" t="s">
        <v>3608</v>
      </c>
      <c r="E405" s="29" t="s">
        <v>258</v>
      </c>
      <c r="F405" s="332" t="s">
        <v>3887</v>
      </c>
      <c r="G405" s="65">
        <v>45108</v>
      </c>
      <c r="H405" s="334" t="s">
        <v>165</v>
      </c>
      <c r="I405" s="29" t="s">
        <v>42</v>
      </c>
      <c r="J405" s="29" t="s">
        <v>43</v>
      </c>
      <c r="K405" s="58" t="s">
        <v>305</v>
      </c>
      <c r="L405" s="59" t="s">
        <v>307</v>
      </c>
      <c r="M405" s="29">
        <v>3</v>
      </c>
      <c r="N405" s="321" t="s">
        <v>3553</v>
      </c>
      <c r="O405" s="321" t="s">
        <v>3554</v>
      </c>
      <c r="P405" s="15">
        <v>3</v>
      </c>
      <c r="Q405" s="15">
        <v>3</v>
      </c>
      <c r="R405" s="22">
        <v>1</v>
      </c>
      <c r="S405" s="22">
        <v>1</v>
      </c>
      <c r="T405" s="181"/>
      <c r="U405" s="321" t="s">
        <v>3555</v>
      </c>
      <c r="V405" s="321" t="s">
        <v>50</v>
      </c>
      <c r="W405" s="19"/>
      <c r="AA405" s="308" t="b">
        <f t="shared" si="22"/>
        <v>0</v>
      </c>
    </row>
    <row r="406" s="326" customFormat="1" ht="12" spans="1:27">
      <c r="A406" s="29">
        <v>404</v>
      </c>
      <c r="B406" s="5" t="s">
        <v>34</v>
      </c>
      <c r="C406" s="29" t="s">
        <v>228</v>
      </c>
      <c r="D406" s="29" t="s">
        <v>3608</v>
      </c>
      <c r="E406" s="29" t="s">
        <v>258</v>
      </c>
      <c r="F406" s="332" t="s">
        <v>3887</v>
      </c>
      <c r="G406" s="65">
        <v>45170</v>
      </c>
      <c r="H406" s="334" t="s">
        <v>54</v>
      </c>
      <c r="I406" s="29" t="s">
        <v>42</v>
      </c>
      <c r="J406" s="29" t="s">
        <v>43</v>
      </c>
      <c r="K406" s="58" t="s">
        <v>305</v>
      </c>
      <c r="L406" s="59" t="s">
        <v>307</v>
      </c>
      <c r="M406" s="29">
        <v>3</v>
      </c>
      <c r="N406" s="321" t="s">
        <v>3606</v>
      </c>
      <c r="O406" s="321" t="s">
        <v>3607</v>
      </c>
      <c r="P406" s="15">
        <v>3</v>
      </c>
      <c r="Q406" s="15">
        <v>3</v>
      </c>
      <c r="R406" s="22">
        <v>1</v>
      </c>
      <c r="S406" s="22">
        <v>1</v>
      </c>
      <c r="T406" s="181"/>
      <c r="U406" s="321" t="s">
        <v>3975</v>
      </c>
      <c r="V406" s="321" t="s">
        <v>50</v>
      </c>
      <c r="W406" s="19"/>
      <c r="X406" s="181"/>
      <c r="AA406" s="308" t="b">
        <f t="shared" si="22"/>
        <v>0</v>
      </c>
    </row>
    <row r="407" s="326" customFormat="1" ht="12" spans="1:27">
      <c r="A407" s="29">
        <v>405</v>
      </c>
      <c r="B407" s="5" t="s">
        <v>34</v>
      </c>
      <c r="C407" s="29" t="s">
        <v>228</v>
      </c>
      <c r="D407" s="29" t="s">
        <v>3608</v>
      </c>
      <c r="E407" s="29" t="s">
        <v>258</v>
      </c>
      <c r="F407" s="332" t="s">
        <v>3887</v>
      </c>
      <c r="G407" s="65">
        <v>45231</v>
      </c>
      <c r="H407" s="334" t="s">
        <v>632</v>
      </c>
      <c r="I407" s="29" t="s">
        <v>42</v>
      </c>
      <c r="J407" s="29" t="s">
        <v>43</v>
      </c>
      <c r="K407" s="58" t="s">
        <v>305</v>
      </c>
      <c r="L407" s="59" t="s">
        <v>307</v>
      </c>
      <c r="M407" s="29">
        <v>3</v>
      </c>
      <c r="N407" s="321" t="s">
        <v>3559</v>
      </c>
      <c r="O407" s="321" t="s">
        <v>3560</v>
      </c>
      <c r="P407" s="15">
        <v>3</v>
      </c>
      <c r="Q407" s="15">
        <v>3</v>
      </c>
      <c r="R407" s="22">
        <v>1</v>
      </c>
      <c r="S407" s="22">
        <v>1</v>
      </c>
      <c r="T407" s="181"/>
      <c r="U407" s="321" t="s">
        <v>3561</v>
      </c>
      <c r="V407" s="321" t="s">
        <v>50</v>
      </c>
      <c r="W407" s="19"/>
      <c r="AA407" s="308" t="b">
        <f t="shared" si="22"/>
        <v>0</v>
      </c>
    </row>
    <row r="408" s="326" customFormat="1" ht="12" spans="1:27">
      <c r="A408" s="29">
        <v>406</v>
      </c>
      <c r="B408" s="5" t="s">
        <v>34</v>
      </c>
      <c r="C408" s="29" t="s">
        <v>228</v>
      </c>
      <c r="D408" s="29" t="s">
        <v>3620</v>
      </c>
      <c r="E408" s="29" t="s">
        <v>258</v>
      </c>
      <c r="F408" s="332" t="s">
        <v>3887</v>
      </c>
      <c r="G408" s="57">
        <v>44927</v>
      </c>
      <c r="H408" s="10" t="s">
        <v>2959</v>
      </c>
      <c r="I408" s="29" t="s">
        <v>42</v>
      </c>
      <c r="J408" s="29" t="s">
        <v>43</v>
      </c>
      <c r="K408" s="58" t="s">
        <v>305</v>
      </c>
      <c r="L408" s="59" t="s">
        <v>307</v>
      </c>
      <c r="M408" s="29">
        <v>3</v>
      </c>
      <c r="N408" s="321" t="s">
        <v>3973</v>
      </c>
      <c r="O408" s="321" t="s">
        <v>3974</v>
      </c>
      <c r="P408" s="15">
        <v>3</v>
      </c>
      <c r="Q408" s="15">
        <v>3</v>
      </c>
      <c r="R408" s="22">
        <v>1</v>
      </c>
      <c r="S408" s="22">
        <v>1</v>
      </c>
      <c r="T408" s="325"/>
      <c r="U408" s="321" t="s">
        <v>3971</v>
      </c>
      <c r="V408" s="321" t="s">
        <v>50</v>
      </c>
      <c r="W408" s="4" t="str">
        <f>IF(U408="无","未匹配到系统工单信息",IF(V408="已完成","无",V408))</f>
        <v>无</v>
      </c>
      <c r="AA408" s="308" t="b">
        <f t="shared" si="22"/>
        <v>0</v>
      </c>
    </row>
    <row r="409" s="326" customFormat="1" ht="12" spans="1:27">
      <c r="A409" s="29">
        <v>407</v>
      </c>
      <c r="B409" s="5" t="s">
        <v>34</v>
      </c>
      <c r="C409" s="29" t="s">
        <v>228</v>
      </c>
      <c r="D409" s="29" t="s">
        <v>3620</v>
      </c>
      <c r="E409" s="29" t="s">
        <v>258</v>
      </c>
      <c r="F409" s="332" t="s">
        <v>3887</v>
      </c>
      <c r="G409" s="8">
        <v>44986</v>
      </c>
      <c r="H409" s="334" t="s">
        <v>41</v>
      </c>
      <c r="I409" s="29" t="s">
        <v>42</v>
      </c>
      <c r="J409" s="29" t="s">
        <v>43</v>
      </c>
      <c r="K409" s="58" t="s">
        <v>305</v>
      </c>
      <c r="L409" s="59" t="s">
        <v>307</v>
      </c>
      <c r="M409" s="29">
        <v>3</v>
      </c>
      <c r="N409" s="321" t="s">
        <v>3592</v>
      </c>
      <c r="O409" s="321" t="s">
        <v>3593</v>
      </c>
      <c r="P409" s="15">
        <v>3</v>
      </c>
      <c r="Q409" s="15">
        <v>3</v>
      </c>
      <c r="R409" s="22">
        <v>1</v>
      </c>
      <c r="S409" s="22">
        <v>1</v>
      </c>
      <c r="T409" s="312"/>
      <c r="U409" s="321" t="s">
        <v>3594</v>
      </c>
      <c r="V409" s="321" t="s">
        <v>50</v>
      </c>
      <c r="W409" s="19" t="str">
        <f>IF(U409="无","未匹配到系统工单信息",IF(V409="已完成","无",V409))</f>
        <v>无</v>
      </c>
      <c r="X409" s="181" t="s">
        <v>2966</v>
      </c>
      <c r="AA409" s="308" t="b">
        <f t="shared" si="22"/>
        <v>0</v>
      </c>
    </row>
    <row r="410" s="326" customFormat="1" ht="12" spans="1:27">
      <c r="A410" s="29">
        <v>408</v>
      </c>
      <c r="B410" s="5" t="s">
        <v>34</v>
      </c>
      <c r="C410" s="29" t="s">
        <v>228</v>
      </c>
      <c r="D410" s="29" t="s">
        <v>3620</v>
      </c>
      <c r="E410" s="29" t="s">
        <v>258</v>
      </c>
      <c r="F410" s="332" t="s">
        <v>3887</v>
      </c>
      <c r="G410" s="65">
        <v>45047</v>
      </c>
      <c r="H410" s="334" t="s">
        <v>304</v>
      </c>
      <c r="I410" s="29" t="s">
        <v>42</v>
      </c>
      <c r="J410" s="29" t="s">
        <v>43</v>
      </c>
      <c r="K410" s="58" t="s">
        <v>305</v>
      </c>
      <c r="L410" s="59" t="s">
        <v>307</v>
      </c>
      <c r="M410" s="29">
        <v>3</v>
      </c>
      <c r="N410" s="340" t="s">
        <v>3595</v>
      </c>
      <c r="O410" s="340" t="s">
        <v>3550</v>
      </c>
      <c r="P410" s="15">
        <v>3</v>
      </c>
      <c r="Q410" s="15">
        <v>3</v>
      </c>
      <c r="R410" s="22">
        <v>1</v>
      </c>
      <c r="S410" s="22">
        <v>1</v>
      </c>
      <c r="T410" s="181"/>
      <c r="U410" s="340" t="s">
        <v>3596</v>
      </c>
      <c r="V410" s="340" t="s">
        <v>50</v>
      </c>
      <c r="W410" s="19"/>
      <c r="AA410" s="308" t="b">
        <f t="shared" si="22"/>
        <v>0</v>
      </c>
    </row>
    <row r="411" s="326" customFormat="1" ht="12" spans="1:27">
      <c r="A411" s="29">
        <v>409</v>
      </c>
      <c r="B411" s="5" t="s">
        <v>34</v>
      </c>
      <c r="C411" s="29" t="s">
        <v>228</v>
      </c>
      <c r="D411" s="29" t="s">
        <v>3620</v>
      </c>
      <c r="E411" s="29" t="s">
        <v>258</v>
      </c>
      <c r="F411" s="332" t="s">
        <v>3887</v>
      </c>
      <c r="G411" s="65">
        <v>45108</v>
      </c>
      <c r="H411" s="334" t="s">
        <v>165</v>
      </c>
      <c r="I411" s="29" t="s">
        <v>42</v>
      </c>
      <c r="J411" s="29" t="s">
        <v>43</v>
      </c>
      <c r="K411" s="58" t="s">
        <v>305</v>
      </c>
      <c r="L411" s="59" t="s">
        <v>307</v>
      </c>
      <c r="M411" s="29">
        <v>3</v>
      </c>
      <c r="N411" s="321" t="s">
        <v>3597</v>
      </c>
      <c r="O411" s="321" t="s">
        <v>3598</v>
      </c>
      <c r="P411" s="15">
        <v>3</v>
      </c>
      <c r="Q411" s="15">
        <v>3</v>
      </c>
      <c r="R411" s="22">
        <v>1</v>
      </c>
      <c r="S411" s="22">
        <v>1</v>
      </c>
      <c r="T411" s="181"/>
      <c r="U411" s="321" t="s">
        <v>3599</v>
      </c>
      <c r="V411" s="321" t="s">
        <v>50</v>
      </c>
      <c r="W411" s="19"/>
      <c r="AA411" s="308" t="b">
        <f t="shared" si="22"/>
        <v>0</v>
      </c>
    </row>
    <row r="412" s="326" customFormat="1" ht="12" spans="1:27">
      <c r="A412" s="29">
        <v>410</v>
      </c>
      <c r="B412" s="5" t="s">
        <v>34</v>
      </c>
      <c r="C412" s="29" t="s">
        <v>228</v>
      </c>
      <c r="D412" s="29" t="s">
        <v>3620</v>
      </c>
      <c r="E412" s="29" t="s">
        <v>258</v>
      </c>
      <c r="F412" s="332" t="s">
        <v>3887</v>
      </c>
      <c r="G412" s="65">
        <v>45170</v>
      </c>
      <c r="H412" s="334" t="s">
        <v>54</v>
      </c>
      <c r="I412" s="29" t="s">
        <v>42</v>
      </c>
      <c r="J412" s="29" t="s">
        <v>43</v>
      </c>
      <c r="K412" s="58" t="s">
        <v>305</v>
      </c>
      <c r="L412" s="59" t="s">
        <v>307</v>
      </c>
      <c r="M412" s="29">
        <v>3</v>
      </c>
      <c r="N412" s="321" t="s">
        <v>3600</v>
      </c>
      <c r="O412" s="321" t="s">
        <v>3601</v>
      </c>
      <c r="P412" s="15">
        <v>3</v>
      </c>
      <c r="Q412" s="15">
        <v>3</v>
      </c>
      <c r="R412" s="22">
        <v>1</v>
      </c>
      <c r="S412" s="22">
        <v>1</v>
      </c>
      <c r="T412" s="181"/>
      <c r="U412" s="321" t="s">
        <v>3972</v>
      </c>
      <c r="V412" s="321" t="s">
        <v>50</v>
      </c>
      <c r="W412" s="19"/>
      <c r="AA412" s="308" t="b">
        <f t="shared" si="22"/>
        <v>0</v>
      </c>
    </row>
    <row r="413" s="326" customFormat="1" ht="12" spans="1:27">
      <c r="A413" s="29">
        <v>411</v>
      </c>
      <c r="B413" s="5" t="s">
        <v>34</v>
      </c>
      <c r="C413" s="29" t="s">
        <v>228</v>
      </c>
      <c r="D413" s="29" t="s">
        <v>3620</v>
      </c>
      <c r="E413" s="29" t="s">
        <v>258</v>
      </c>
      <c r="F413" s="332" t="s">
        <v>3887</v>
      </c>
      <c r="G413" s="65">
        <v>45231</v>
      </c>
      <c r="H413" s="334" t="s">
        <v>632</v>
      </c>
      <c r="I413" s="29" t="s">
        <v>42</v>
      </c>
      <c r="J413" s="29" t="s">
        <v>43</v>
      </c>
      <c r="K413" s="58" t="s">
        <v>305</v>
      </c>
      <c r="L413" s="59" t="s">
        <v>307</v>
      </c>
      <c r="M413" s="29">
        <v>3</v>
      </c>
      <c r="N413" s="321" t="s">
        <v>3603</v>
      </c>
      <c r="O413" s="321" t="s">
        <v>3604</v>
      </c>
      <c r="P413" s="15">
        <v>3</v>
      </c>
      <c r="Q413" s="15">
        <v>3</v>
      </c>
      <c r="R413" s="22">
        <v>1</v>
      </c>
      <c r="S413" s="22">
        <v>1</v>
      </c>
      <c r="T413" s="181"/>
      <c r="U413" s="321" t="s">
        <v>3602</v>
      </c>
      <c r="V413" s="321" t="s">
        <v>50</v>
      </c>
      <c r="W413" s="19"/>
      <c r="AA413" s="308" t="b">
        <f t="shared" si="22"/>
        <v>0</v>
      </c>
    </row>
    <row r="414" s="326" customFormat="1" ht="12" spans="1:27">
      <c r="A414" s="29">
        <v>412</v>
      </c>
      <c r="B414" s="5" t="s">
        <v>34</v>
      </c>
      <c r="C414" s="5" t="s">
        <v>228</v>
      </c>
      <c r="D414" s="5" t="s">
        <v>515</v>
      </c>
      <c r="E414" s="29" t="s">
        <v>108</v>
      </c>
      <c r="F414" s="332" t="s">
        <v>3887</v>
      </c>
      <c r="G414" s="65">
        <v>44986</v>
      </c>
      <c r="H414" s="334" t="s">
        <v>41</v>
      </c>
      <c r="I414" s="5" t="s">
        <v>42</v>
      </c>
      <c r="J414" s="5" t="s">
        <v>43</v>
      </c>
      <c r="K414" s="58" t="s">
        <v>305</v>
      </c>
      <c r="L414" s="59" t="s">
        <v>307</v>
      </c>
      <c r="M414" s="5">
        <v>6</v>
      </c>
      <c r="N414" s="321" t="s">
        <v>3298</v>
      </c>
      <c r="O414" s="321" t="s">
        <v>3622</v>
      </c>
      <c r="P414" s="15">
        <v>6</v>
      </c>
      <c r="Q414" s="15">
        <v>6</v>
      </c>
      <c r="R414" s="22">
        <v>1</v>
      </c>
      <c r="S414" s="22">
        <v>1</v>
      </c>
      <c r="T414" s="181"/>
      <c r="U414" s="321" t="s">
        <v>3623</v>
      </c>
      <c r="V414" s="321" t="s">
        <v>50</v>
      </c>
      <c r="W414" s="19" t="str">
        <f t="shared" ref="W414:W418" si="23">IF(U414="无","未匹配到系统工单信息",IF(V414="已完成","无",V414))</f>
        <v>无</v>
      </c>
      <c r="AA414" s="308" t="b">
        <f t="shared" si="22"/>
        <v>0</v>
      </c>
    </row>
    <row r="415" s="326" customFormat="1" ht="12" spans="1:27">
      <c r="A415" s="29">
        <v>413</v>
      </c>
      <c r="B415" s="5" t="s">
        <v>34</v>
      </c>
      <c r="C415" s="5" t="s">
        <v>228</v>
      </c>
      <c r="D415" s="5" t="s">
        <v>515</v>
      </c>
      <c r="E415" s="29" t="s">
        <v>108</v>
      </c>
      <c r="F415" s="332" t="s">
        <v>3887</v>
      </c>
      <c r="G415" s="65">
        <v>45170</v>
      </c>
      <c r="H415" s="334" t="s">
        <v>54</v>
      </c>
      <c r="I415" s="5" t="s">
        <v>42</v>
      </c>
      <c r="J415" s="5" t="s">
        <v>43</v>
      </c>
      <c r="K415" s="58" t="s">
        <v>305</v>
      </c>
      <c r="L415" s="59" t="s">
        <v>307</v>
      </c>
      <c r="M415" s="5">
        <v>6</v>
      </c>
      <c r="N415" s="321" t="s">
        <v>3613</v>
      </c>
      <c r="O415" s="321" t="s">
        <v>3614</v>
      </c>
      <c r="P415" s="15">
        <v>6</v>
      </c>
      <c r="Q415" s="15">
        <v>6</v>
      </c>
      <c r="R415" s="22">
        <v>1</v>
      </c>
      <c r="S415" s="22">
        <v>1</v>
      </c>
      <c r="T415" s="181"/>
      <c r="U415" s="321" t="s">
        <v>3615</v>
      </c>
      <c r="V415" s="321" t="s">
        <v>50</v>
      </c>
      <c r="W415" s="19"/>
      <c r="AA415" s="308" t="b">
        <f t="shared" si="22"/>
        <v>0</v>
      </c>
    </row>
    <row r="416" s="326" customFormat="1" ht="12" spans="1:27">
      <c r="A416" s="29">
        <v>414</v>
      </c>
      <c r="B416" s="5" t="s">
        <v>34</v>
      </c>
      <c r="C416" s="5" t="s">
        <v>228</v>
      </c>
      <c r="D416" s="5" t="s">
        <v>3621</v>
      </c>
      <c r="E416" s="29" t="s">
        <v>108</v>
      </c>
      <c r="F416" s="332" t="s">
        <v>3887</v>
      </c>
      <c r="G416" s="65">
        <v>44986</v>
      </c>
      <c r="H416" s="334" t="s">
        <v>41</v>
      </c>
      <c r="I416" s="5" t="s">
        <v>42</v>
      </c>
      <c r="J416" s="5" t="s">
        <v>43</v>
      </c>
      <c r="K416" s="58" t="s">
        <v>305</v>
      </c>
      <c r="L416" s="59" t="s">
        <v>307</v>
      </c>
      <c r="M416" s="5">
        <v>3</v>
      </c>
      <c r="N416" s="321" t="s">
        <v>3298</v>
      </c>
      <c r="O416" s="321" t="s">
        <v>3622</v>
      </c>
      <c r="P416" s="15">
        <v>3</v>
      </c>
      <c r="Q416" s="15">
        <v>3</v>
      </c>
      <c r="R416" s="22">
        <v>1</v>
      </c>
      <c r="S416" s="22">
        <v>1</v>
      </c>
      <c r="T416" s="181"/>
      <c r="U416" s="321" t="s">
        <v>3623</v>
      </c>
      <c r="V416" s="321" t="s">
        <v>50</v>
      </c>
      <c r="W416" s="19" t="str">
        <f t="shared" si="23"/>
        <v>无</v>
      </c>
      <c r="AA416" s="308" t="b">
        <f t="shared" si="22"/>
        <v>0</v>
      </c>
    </row>
    <row r="417" s="326" customFormat="1" ht="12" spans="1:27">
      <c r="A417" s="29">
        <v>415</v>
      </c>
      <c r="B417" s="5" t="s">
        <v>34</v>
      </c>
      <c r="C417" s="5" t="s">
        <v>228</v>
      </c>
      <c r="D417" s="5" t="s">
        <v>3621</v>
      </c>
      <c r="E417" s="29" t="s">
        <v>108</v>
      </c>
      <c r="F417" s="332" t="s">
        <v>3887</v>
      </c>
      <c r="G417" s="65">
        <v>45170</v>
      </c>
      <c r="H417" s="334" t="s">
        <v>54</v>
      </c>
      <c r="I417" s="5" t="s">
        <v>42</v>
      </c>
      <c r="J417" s="5" t="s">
        <v>43</v>
      </c>
      <c r="K417" s="58" t="s">
        <v>305</v>
      </c>
      <c r="L417" s="59" t="s">
        <v>307</v>
      </c>
      <c r="M417" s="5">
        <v>3</v>
      </c>
      <c r="N417" s="321" t="s">
        <v>3667</v>
      </c>
      <c r="O417" s="321" t="s">
        <v>3668</v>
      </c>
      <c r="P417" s="15">
        <v>3</v>
      </c>
      <c r="Q417" s="15">
        <v>3</v>
      </c>
      <c r="R417" s="22">
        <v>1</v>
      </c>
      <c r="S417" s="22">
        <v>1</v>
      </c>
      <c r="T417" s="181"/>
      <c r="U417" s="321" t="s">
        <v>3624</v>
      </c>
      <c r="V417" s="321" t="s">
        <v>50</v>
      </c>
      <c r="W417" s="19"/>
      <c r="AA417" s="308" t="b">
        <f t="shared" si="22"/>
        <v>0</v>
      </c>
    </row>
    <row r="418" s="326" customFormat="1" ht="12" spans="1:27">
      <c r="A418" s="29">
        <v>416</v>
      </c>
      <c r="B418" s="5" t="s">
        <v>34</v>
      </c>
      <c r="C418" s="29" t="s">
        <v>228</v>
      </c>
      <c r="D418" s="29" t="s">
        <v>446</v>
      </c>
      <c r="E418" s="29" t="s">
        <v>108</v>
      </c>
      <c r="F418" s="332" t="s">
        <v>3887</v>
      </c>
      <c r="G418" s="57">
        <v>44986</v>
      </c>
      <c r="H418" s="334" t="s">
        <v>41</v>
      </c>
      <c r="I418" s="29" t="s">
        <v>42</v>
      </c>
      <c r="J418" s="29" t="s">
        <v>43</v>
      </c>
      <c r="K418" s="58" t="s">
        <v>305</v>
      </c>
      <c r="L418" s="59" t="s">
        <v>307</v>
      </c>
      <c r="M418" s="29">
        <v>3</v>
      </c>
      <c r="N418" s="321" t="s">
        <v>3625</v>
      </c>
      <c r="O418" s="321" t="s">
        <v>3626</v>
      </c>
      <c r="P418" s="15">
        <v>3</v>
      </c>
      <c r="Q418" s="15">
        <v>3</v>
      </c>
      <c r="R418" s="22">
        <v>1</v>
      </c>
      <c r="S418" s="22">
        <v>1</v>
      </c>
      <c r="T418" s="181"/>
      <c r="U418" s="321" t="s">
        <v>3627</v>
      </c>
      <c r="V418" s="321" t="s">
        <v>50</v>
      </c>
      <c r="W418" s="19" t="str">
        <f t="shared" si="23"/>
        <v>无</v>
      </c>
      <c r="AA418" s="308" t="b">
        <f t="shared" si="22"/>
        <v>0</v>
      </c>
    </row>
    <row r="419" s="326" customFormat="1" ht="12" spans="1:27">
      <c r="A419" s="29">
        <v>417</v>
      </c>
      <c r="B419" s="5" t="s">
        <v>34</v>
      </c>
      <c r="C419" s="29" t="s">
        <v>228</v>
      </c>
      <c r="D419" s="29" t="s">
        <v>446</v>
      </c>
      <c r="E419" s="29" t="s">
        <v>108</v>
      </c>
      <c r="F419" s="332" t="s">
        <v>3887</v>
      </c>
      <c r="G419" s="57">
        <v>45170</v>
      </c>
      <c r="H419" s="334" t="s">
        <v>54</v>
      </c>
      <c r="I419" s="29" t="s">
        <v>42</v>
      </c>
      <c r="J419" s="29" t="s">
        <v>43</v>
      </c>
      <c r="K419" s="58" t="s">
        <v>305</v>
      </c>
      <c r="L419" s="59" t="s">
        <v>307</v>
      </c>
      <c r="M419" s="29">
        <v>3</v>
      </c>
      <c r="N419" s="321" t="s">
        <v>3628</v>
      </c>
      <c r="O419" s="321" t="s">
        <v>3629</v>
      </c>
      <c r="P419" s="15">
        <v>3</v>
      </c>
      <c r="Q419" s="15">
        <v>3</v>
      </c>
      <c r="R419" s="22">
        <v>1</v>
      </c>
      <c r="S419" s="22">
        <v>1</v>
      </c>
      <c r="T419" s="181"/>
      <c r="U419" s="321" t="s">
        <v>3630</v>
      </c>
      <c r="V419" s="321" t="s">
        <v>50</v>
      </c>
      <c r="W419" s="19" t="s">
        <v>3976</v>
      </c>
      <c r="AA419" s="308" t="b">
        <f t="shared" si="22"/>
        <v>0</v>
      </c>
    </row>
    <row r="420" s="326" customFormat="1" ht="24" spans="1:27">
      <c r="A420" s="29">
        <v>418</v>
      </c>
      <c r="B420" s="5" t="s">
        <v>34</v>
      </c>
      <c r="C420" s="5" t="s">
        <v>228</v>
      </c>
      <c r="D420" s="7" t="s">
        <v>439</v>
      </c>
      <c r="E420" s="49" t="s">
        <v>2706</v>
      </c>
      <c r="F420" s="332" t="s">
        <v>3887</v>
      </c>
      <c r="G420" s="8">
        <v>44958</v>
      </c>
      <c r="H420" s="333" t="s">
        <v>2299</v>
      </c>
      <c r="I420" s="4" t="s">
        <v>42</v>
      </c>
      <c r="J420" s="4" t="s">
        <v>43</v>
      </c>
      <c r="K420" s="58" t="s">
        <v>305</v>
      </c>
      <c r="L420" s="59" t="s">
        <v>307</v>
      </c>
      <c r="M420" s="5">
        <v>6</v>
      </c>
      <c r="N420" s="321" t="s">
        <v>3563</v>
      </c>
      <c r="O420" s="321" t="s">
        <v>3564</v>
      </c>
      <c r="P420" s="15">
        <v>6</v>
      </c>
      <c r="Q420" s="15">
        <v>6</v>
      </c>
      <c r="R420" s="22">
        <v>1</v>
      </c>
      <c r="S420" s="22">
        <v>1</v>
      </c>
      <c r="T420" s="302" t="s">
        <v>3263</v>
      </c>
      <c r="U420" s="321" t="s">
        <v>3565</v>
      </c>
      <c r="V420" s="321" t="s">
        <v>50</v>
      </c>
      <c r="W420" s="4" t="str">
        <f>IF(U420="无","未匹配到系统工单信息",IF(V420="已完成","无",V420))</f>
        <v>无</v>
      </c>
      <c r="AA420" s="308" t="b">
        <f t="shared" si="22"/>
        <v>0</v>
      </c>
    </row>
    <row r="421" s="326" customFormat="1" ht="24" spans="1:27">
      <c r="A421" s="29">
        <v>419</v>
      </c>
      <c r="B421" s="5" t="s">
        <v>34</v>
      </c>
      <c r="C421" s="5" t="s">
        <v>228</v>
      </c>
      <c r="D421" s="7" t="s">
        <v>439</v>
      </c>
      <c r="E421" s="49" t="s">
        <v>2706</v>
      </c>
      <c r="F421" s="332" t="s">
        <v>3887</v>
      </c>
      <c r="G421" s="8">
        <v>45108</v>
      </c>
      <c r="H421" s="334" t="s">
        <v>165</v>
      </c>
      <c r="I421" s="4" t="s">
        <v>42</v>
      </c>
      <c r="J421" s="4" t="s">
        <v>43</v>
      </c>
      <c r="K421" s="58" t="s">
        <v>305</v>
      </c>
      <c r="L421" s="59" t="s">
        <v>307</v>
      </c>
      <c r="M421" s="5">
        <v>6</v>
      </c>
      <c r="N421" s="321" t="s">
        <v>3566</v>
      </c>
      <c r="O421" s="321" t="s">
        <v>3567</v>
      </c>
      <c r="P421" s="15">
        <v>6</v>
      </c>
      <c r="Q421" s="15">
        <v>6</v>
      </c>
      <c r="R421" s="22">
        <v>1</v>
      </c>
      <c r="S421" s="22">
        <v>1</v>
      </c>
      <c r="T421" s="181"/>
      <c r="U421" s="321" t="s">
        <v>3568</v>
      </c>
      <c r="V421" s="321" t="s">
        <v>50</v>
      </c>
      <c r="W421" s="19"/>
      <c r="X421" s="181"/>
      <c r="AA421" s="308" t="b">
        <f t="shared" si="22"/>
        <v>0</v>
      </c>
    </row>
    <row r="422" s="326" customFormat="1" ht="24" spans="1:27">
      <c r="A422" s="29">
        <v>420</v>
      </c>
      <c r="B422" s="5" t="s">
        <v>34</v>
      </c>
      <c r="C422" s="5" t="s">
        <v>228</v>
      </c>
      <c r="D422" s="7" t="s">
        <v>439</v>
      </c>
      <c r="E422" s="49" t="s">
        <v>2706</v>
      </c>
      <c r="F422" s="332" t="s">
        <v>3887</v>
      </c>
      <c r="G422" s="8">
        <v>45170</v>
      </c>
      <c r="H422" s="334" t="s">
        <v>54</v>
      </c>
      <c r="I422" s="4" t="s">
        <v>42</v>
      </c>
      <c r="J422" s="4" t="s">
        <v>43</v>
      </c>
      <c r="K422" s="58" t="s">
        <v>305</v>
      </c>
      <c r="L422" s="59" t="s">
        <v>307</v>
      </c>
      <c r="M422" s="5">
        <v>6</v>
      </c>
      <c r="N422" s="321" t="s">
        <v>3569</v>
      </c>
      <c r="O422" s="321" t="s">
        <v>3570</v>
      </c>
      <c r="P422" s="15">
        <v>6</v>
      </c>
      <c r="Q422" s="15">
        <v>6</v>
      </c>
      <c r="R422" s="22">
        <v>1</v>
      </c>
      <c r="S422" s="22">
        <v>1</v>
      </c>
      <c r="T422" s="181"/>
      <c r="U422" s="321" t="s">
        <v>3571</v>
      </c>
      <c r="V422" s="321" t="s">
        <v>50</v>
      </c>
      <c r="W422" s="19"/>
      <c r="AA422" s="308" t="b">
        <f t="shared" si="22"/>
        <v>0</v>
      </c>
    </row>
    <row r="423" s="326" customFormat="1" ht="12" spans="1:27">
      <c r="A423" s="29">
        <v>421</v>
      </c>
      <c r="B423" s="5" t="s">
        <v>34</v>
      </c>
      <c r="C423" s="5" t="s">
        <v>82</v>
      </c>
      <c r="D423" s="5" t="s">
        <v>3636</v>
      </c>
      <c r="E423" s="29" t="s">
        <v>258</v>
      </c>
      <c r="F423" s="332" t="s">
        <v>3887</v>
      </c>
      <c r="G423" s="8">
        <v>44958</v>
      </c>
      <c r="H423" s="333" t="s">
        <v>2299</v>
      </c>
      <c r="I423" s="5" t="s">
        <v>42</v>
      </c>
      <c r="J423" s="5" t="s">
        <v>43</v>
      </c>
      <c r="K423" s="58" t="s">
        <v>305</v>
      </c>
      <c r="L423" s="59" t="s">
        <v>307</v>
      </c>
      <c r="M423" s="5">
        <v>3</v>
      </c>
      <c r="N423" s="321" t="s">
        <v>3457</v>
      </c>
      <c r="O423" s="321" t="s">
        <v>3458</v>
      </c>
      <c r="P423" s="15">
        <v>3</v>
      </c>
      <c r="Q423" s="15">
        <v>3</v>
      </c>
      <c r="R423" s="22">
        <v>1</v>
      </c>
      <c r="S423" s="22">
        <v>1</v>
      </c>
      <c r="T423" s="325"/>
      <c r="U423" s="321" t="s">
        <v>3459</v>
      </c>
      <c r="V423" s="321" t="s">
        <v>50</v>
      </c>
      <c r="W423" s="4" t="str">
        <f>IF(U423="无","未匹配到系统工单信息",IF(V423="已完成","无",V423))</f>
        <v>无</v>
      </c>
      <c r="AA423" s="308" t="b">
        <f t="shared" si="22"/>
        <v>0</v>
      </c>
    </row>
    <row r="424" s="326" customFormat="1" ht="12" spans="1:27">
      <c r="A424" s="29">
        <v>422</v>
      </c>
      <c r="B424" s="5" t="s">
        <v>34</v>
      </c>
      <c r="C424" s="5" t="s">
        <v>82</v>
      </c>
      <c r="D424" s="5" t="s">
        <v>3636</v>
      </c>
      <c r="E424" s="29" t="s">
        <v>258</v>
      </c>
      <c r="F424" s="332" t="s">
        <v>3887</v>
      </c>
      <c r="G424" s="8">
        <v>45017</v>
      </c>
      <c r="H424" s="10" t="s">
        <v>231</v>
      </c>
      <c r="I424" s="5" t="s">
        <v>42</v>
      </c>
      <c r="J424" s="5" t="s">
        <v>43</v>
      </c>
      <c r="K424" s="58" t="s">
        <v>305</v>
      </c>
      <c r="L424" s="59" t="s">
        <v>307</v>
      </c>
      <c r="M424" s="5">
        <v>3</v>
      </c>
      <c r="N424" s="321" t="s">
        <v>3977</v>
      </c>
      <c r="O424" s="321" t="s">
        <v>3978</v>
      </c>
      <c r="P424" s="15">
        <v>3</v>
      </c>
      <c r="Q424" s="15">
        <v>3</v>
      </c>
      <c r="R424" s="22">
        <v>1</v>
      </c>
      <c r="S424" s="22">
        <v>1</v>
      </c>
      <c r="T424" s="181"/>
      <c r="U424" s="321" t="s">
        <v>3979</v>
      </c>
      <c r="V424" s="321" t="s">
        <v>50</v>
      </c>
      <c r="W424" s="19"/>
      <c r="AA424" s="308" t="b">
        <f t="shared" si="22"/>
        <v>0</v>
      </c>
    </row>
    <row r="425" s="326" customFormat="1" ht="12" spans="1:27">
      <c r="A425" s="29">
        <v>423</v>
      </c>
      <c r="B425" s="5" t="s">
        <v>34</v>
      </c>
      <c r="C425" s="5" t="s">
        <v>82</v>
      </c>
      <c r="D425" s="5" t="s">
        <v>3636</v>
      </c>
      <c r="E425" s="29" t="s">
        <v>258</v>
      </c>
      <c r="F425" s="332" t="s">
        <v>3887</v>
      </c>
      <c r="G425" s="8">
        <v>45078</v>
      </c>
      <c r="H425" s="10" t="s">
        <v>93</v>
      </c>
      <c r="I425" s="5" t="s">
        <v>42</v>
      </c>
      <c r="J425" s="5" t="s">
        <v>43</v>
      </c>
      <c r="K425" s="58" t="s">
        <v>305</v>
      </c>
      <c r="L425" s="59" t="s">
        <v>307</v>
      </c>
      <c r="M425" s="5">
        <v>3</v>
      </c>
      <c r="N425" s="321" t="s">
        <v>3509</v>
      </c>
      <c r="O425" s="321" t="s">
        <v>3510</v>
      </c>
      <c r="P425" s="15">
        <v>3</v>
      </c>
      <c r="Q425" s="15">
        <v>3</v>
      </c>
      <c r="R425" s="22">
        <v>1</v>
      </c>
      <c r="S425" s="22">
        <v>1</v>
      </c>
      <c r="T425" s="181"/>
      <c r="U425" s="321" t="s">
        <v>3145</v>
      </c>
      <c r="V425" s="321" t="s">
        <v>50</v>
      </c>
      <c r="W425" s="19"/>
      <c r="AA425" s="308" t="b">
        <f t="shared" si="22"/>
        <v>0</v>
      </c>
    </row>
    <row r="426" s="326" customFormat="1" ht="12" spans="1:27">
      <c r="A426" s="29">
        <v>424</v>
      </c>
      <c r="B426" s="5" t="s">
        <v>34</v>
      </c>
      <c r="C426" s="5" t="s">
        <v>82</v>
      </c>
      <c r="D426" s="5" t="s">
        <v>3636</v>
      </c>
      <c r="E426" s="29" t="s">
        <v>258</v>
      </c>
      <c r="F426" s="332" t="s">
        <v>3887</v>
      </c>
      <c r="G426" s="8">
        <v>45139</v>
      </c>
      <c r="H426" s="334" t="s">
        <v>97</v>
      </c>
      <c r="I426" s="5" t="s">
        <v>42</v>
      </c>
      <c r="J426" s="5" t="s">
        <v>43</v>
      </c>
      <c r="K426" s="58" t="s">
        <v>305</v>
      </c>
      <c r="L426" s="59" t="s">
        <v>307</v>
      </c>
      <c r="M426" s="5">
        <v>3</v>
      </c>
      <c r="N426" s="321" t="s">
        <v>3980</v>
      </c>
      <c r="O426" s="321" t="s">
        <v>3981</v>
      </c>
      <c r="P426" s="15">
        <v>3</v>
      </c>
      <c r="Q426" s="15">
        <v>3</v>
      </c>
      <c r="R426" s="22">
        <v>1</v>
      </c>
      <c r="S426" s="22">
        <v>1</v>
      </c>
      <c r="T426" s="181"/>
      <c r="U426" s="321" t="s">
        <v>3660</v>
      </c>
      <c r="V426" s="321" t="s">
        <v>50</v>
      </c>
      <c r="W426" s="19"/>
      <c r="AA426" s="308" t="b">
        <f t="shared" si="22"/>
        <v>0</v>
      </c>
    </row>
    <row r="427" s="326" customFormat="1" ht="12" spans="1:27">
      <c r="A427" s="29">
        <v>425</v>
      </c>
      <c r="B427" s="5" t="s">
        <v>34</v>
      </c>
      <c r="C427" s="5" t="s">
        <v>82</v>
      </c>
      <c r="D427" s="5" t="s">
        <v>3636</v>
      </c>
      <c r="E427" s="29" t="s">
        <v>258</v>
      </c>
      <c r="F427" s="332" t="s">
        <v>3887</v>
      </c>
      <c r="G427" s="8">
        <v>45200</v>
      </c>
      <c r="H427" s="10" t="s">
        <v>189</v>
      </c>
      <c r="I427" s="5" t="s">
        <v>42</v>
      </c>
      <c r="J427" s="5" t="s">
        <v>43</v>
      </c>
      <c r="K427" s="58" t="s">
        <v>305</v>
      </c>
      <c r="L427" s="59" t="s">
        <v>307</v>
      </c>
      <c r="M427" s="5">
        <v>3</v>
      </c>
      <c r="N427" s="321" t="s">
        <v>3476</v>
      </c>
      <c r="O427" s="321" t="s">
        <v>3477</v>
      </c>
      <c r="P427" s="15">
        <v>3</v>
      </c>
      <c r="Q427" s="15">
        <v>3</v>
      </c>
      <c r="R427" s="22">
        <v>1</v>
      </c>
      <c r="S427" s="22">
        <v>1</v>
      </c>
      <c r="T427" s="181"/>
      <c r="U427" s="321" t="s">
        <v>3452</v>
      </c>
      <c r="V427" s="321" t="s">
        <v>50</v>
      </c>
      <c r="W427" s="19"/>
      <c r="X427" s="181"/>
      <c r="AA427" s="308" t="b">
        <f t="shared" si="22"/>
        <v>0</v>
      </c>
    </row>
    <row r="428" s="326" customFormat="1" ht="12" spans="1:27">
      <c r="A428" s="29">
        <v>426</v>
      </c>
      <c r="B428" s="5" t="s">
        <v>34</v>
      </c>
      <c r="C428" s="5" t="s">
        <v>82</v>
      </c>
      <c r="D428" s="5" t="s">
        <v>3636</v>
      </c>
      <c r="E428" s="29" t="s">
        <v>258</v>
      </c>
      <c r="F428" s="332" t="s">
        <v>3887</v>
      </c>
      <c r="G428" s="8">
        <v>45261</v>
      </c>
      <c r="H428" s="10" t="s">
        <v>1741</v>
      </c>
      <c r="I428" s="5" t="s">
        <v>42</v>
      </c>
      <c r="J428" s="5" t="s">
        <v>43</v>
      </c>
      <c r="K428" s="58" t="s">
        <v>305</v>
      </c>
      <c r="L428" s="59" t="s">
        <v>307</v>
      </c>
      <c r="M428" s="5">
        <v>3</v>
      </c>
      <c r="N428" s="321" t="s">
        <v>3645</v>
      </c>
      <c r="O428" s="321" t="s">
        <v>3646</v>
      </c>
      <c r="P428" s="15">
        <v>3</v>
      </c>
      <c r="Q428" s="15">
        <v>3</v>
      </c>
      <c r="R428" s="22">
        <v>1</v>
      </c>
      <c r="S428" s="22">
        <v>1</v>
      </c>
      <c r="T428" s="181"/>
      <c r="U428" s="321" t="s">
        <v>3982</v>
      </c>
      <c r="V428" s="321" t="s">
        <v>50</v>
      </c>
      <c r="W428" s="19"/>
      <c r="AA428" s="308" t="b">
        <f t="shared" si="22"/>
        <v>0</v>
      </c>
    </row>
    <row r="429" s="326" customFormat="1" ht="12" spans="1:27">
      <c r="A429" s="29">
        <v>427</v>
      </c>
      <c r="B429" s="5" t="s">
        <v>34</v>
      </c>
      <c r="C429" s="5" t="s">
        <v>82</v>
      </c>
      <c r="D429" s="5" t="s">
        <v>3647</v>
      </c>
      <c r="E429" s="29" t="s">
        <v>258</v>
      </c>
      <c r="F429" s="332" t="s">
        <v>3887</v>
      </c>
      <c r="G429" s="8">
        <v>44958</v>
      </c>
      <c r="H429" s="333" t="s">
        <v>2299</v>
      </c>
      <c r="I429" s="5" t="s">
        <v>42</v>
      </c>
      <c r="J429" s="5" t="s">
        <v>43</v>
      </c>
      <c r="K429" s="58" t="s">
        <v>305</v>
      </c>
      <c r="L429" s="59" t="s">
        <v>307</v>
      </c>
      <c r="M429" s="5">
        <v>3</v>
      </c>
      <c r="N429" s="321" t="s">
        <v>3457</v>
      </c>
      <c r="O429" s="321" t="s">
        <v>3458</v>
      </c>
      <c r="P429" s="15">
        <v>3</v>
      </c>
      <c r="Q429" s="15">
        <v>3</v>
      </c>
      <c r="R429" s="22">
        <v>1</v>
      </c>
      <c r="S429" s="22">
        <v>1</v>
      </c>
      <c r="T429" s="325"/>
      <c r="U429" s="321" t="s">
        <v>3459</v>
      </c>
      <c r="V429" s="321" t="s">
        <v>50</v>
      </c>
      <c r="W429" s="4" t="str">
        <f>IF(U429="无","未匹配到系统工单信息",IF(V429="已完成","无",V429))</f>
        <v>无</v>
      </c>
      <c r="AA429" s="308" t="b">
        <f t="shared" si="22"/>
        <v>0</v>
      </c>
    </row>
    <row r="430" s="326" customFormat="1" ht="12" spans="1:27">
      <c r="A430" s="29">
        <v>428</v>
      </c>
      <c r="B430" s="5" t="s">
        <v>34</v>
      </c>
      <c r="C430" s="5" t="s">
        <v>82</v>
      </c>
      <c r="D430" s="5" t="s">
        <v>3647</v>
      </c>
      <c r="E430" s="29" t="s">
        <v>258</v>
      </c>
      <c r="F430" s="332" t="s">
        <v>3887</v>
      </c>
      <c r="G430" s="8">
        <v>45017</v>
      </c>
      <c r="H430" s="10" t="s">
        <v>231</v>
      </c>
      <c r="I430" s="5" t="s">
        <v>42</v>
      </c>
      <c r="J430" s="5" t="s">
        <v>43</v>
      </c>
      <c r="K430" s="58" t="s">
        <v>305</v>
      </c>
      <c r="L430" s="59" t="s">
        <v>307</v>
      </c>
      <c r="M430" s="5">
        <v>3</v>
      </c>
      <c r="N430" s="321" t="s">
        <v>3977</v>
      </c>
      <c r="O430" s="321" t="s">
        <v>3978</v>
      </c>
      <c r="P430" s="15">
        <v>3</v>
      </c>
      <c r="Q430" s="15">
        <v>3</v>
      </c>
      <c r="R430" s="22">
        <v>1</v>
      </c>
      <c r="S430" s="22">
        <v>1</v>
      </c>
      <c r="T430" s="181"/>
      <c r="U430" s="321" t="s">
        <v>3979</v>
      </c>
      <c r="V430" s="321" t="s">
        <v>50</v>
      </c>
      <c r="W430" s="19"/>
      <c r="AA430" s="308" t="b">
        <f t="shared" si="22"/>
        <v>0</v>
      </c>
    </row>
    <row r="431" s="326" customFormat="1" ht="12" spans="1:27">
      <c r="A431" s="29">
        <v>429</v>
      </c>
      <c r="B431" s="5" t="s">
        <v>34</v>
      </c>
      <c r="C431" s="5" t="s">
        <v>82</v>
      </c>
      <c r="D431" s="5" t="s">
        <v>3647</v>
      </c>
      <c r="E431" s="29" t="s">
        <v>258</v>
      </c>
      <c r="F431" s="332" t="s">
        <v>3887</v>
      </c>
      <c r="G431" s="8">
        <v>45078</v>
      </c>
      <c r="H431" s="10" t="s">
        <v>93</v>
      </c>
      <c r="I431" s="5" t="s">
        <v>42</v>
      </c>
      <c r="J431" s="5" t="s">
        <v>43</v>
      </c>
      <c r="K431" s="58" t="s">
        <v>305</v>
      </c>
      <c r="L431" s="59" t="s">
        <v>307</v>
      </c>
      <c r="M431" s="5">
        <v>3</v>
      </c>
      <c r="N431" s="321" t="s">
        <v>3509</v>
      </c>
      <c r="O431" s="321" t="s">
        <v>3510</v>
      </c>
      <c r="P431" s="15">
        <v>3</v>
      </c>
      <c r="Q431" s="15">
        <v>3</v>
      </c>
      <c r="R431" s="22">
        <v>1</v>
      </c>
      <c r="S431" s="22">
        <v>1</v>
      </c>
      <c r="T431" s="181"/>
      <c r="U431" s="321" t="s">
        <v>3145</v>
      </c>
      <c r="V431" s="321" t="s">
        <v>50</v>
      </c>
      <c r="W431" s="19"/>
      <c r="AA431" s="308" t="b">
        <f t="shared" si="22"/>
        <v>0</v>
      </c>
    </row>
    <row r="432" s="326" customFormat="1" ht="12" spans="1:27">
      <c r="A432" s="29">
        <v>430</v>
      </c>
      <c r="B432" s="5" t="s">
        <v>34</v>
      </c>
      <c r="C432" s="5" t="s">
        <v>82</v>
      </c>
      <c r="D432" s="5" t="s">
        <v>3647</v>
      </c>
      <c r="E432" s="29" t="s">
        <v>258</v>
      </c>
      <c r="F432" s="332" t="s">
        <v>3887</v>
      </c>
      <c r="G432" s="8">
        <v>45139</v>
      </c>
      <c r="H432" s="334" t="s">
        <v>97</v>
      </c>
      <c r="I432" s="5" t="s">
        <v>42</v>
      </c>
      <c r="J432" s="5" t="s">
        <v>43</v>
      </c>
      <c r="K432" s="58" t="s">
        <v>305</v>
      </c>
      <c r="L432" s="59" t="s">
        <v>307</v>
      </c>
      <c r="M432" s="5">
        <v>3</v>
      </c>
      <c r="N432" s="321" t="s">
        <v>3980</v>
      </c>
      <c r="O432" s="321" t="s">
        <v>3981</v>
      </c>
      <c r="P432" s="15">
        <v>3</v>
      </c>
      <c r="Q432" s="15">
        <v>3</v>
      </c>
      <c r="R432" s="22">
        <v>1</v>
      </c>
      <c r="S432" s="22">
        <v>1</v>
      </c>
      <c r="T432" s="181"/>
      <c r="U432" s="321" t="s">
        <v>3660</v>
      </c>
      <c r="V432" s="321" t="s">
        <v>50</v>
      </c>
      <c r="W432" s="19"/>
      <c r="AA432" s="308" t="b">
        <f t="shared" si="22"/>
        <v>0</v>
      </c>
    </row>
    <row r="433" s="326" customFormat="1" ht="12" spans="1:27">
      <c r="A433" s="29">
        <v>431</v>
      </c>
      <c r="B433" s="5" t="s">
        <v>34</v>
      </c>
      <c r="C433" s="5" t="s">
        <v>82</v>
      </c>
      <c r="D433" s="5" t="s">
        <v>3647</v>
      </c>
      <c r="E433" s="29" t="s">
        <v>258</v>
      </c>
      <c r="F433" s="332" t="s">
        <v>3887</v>
      </c>
      <c r="G433" s="8">
        <v>45200</v>
      </c>
      <c r="H433" s="10" t="s">
        <v>189</v>
      </c>
      <c r="I433" s="5" t="s">
        <v>42</v>
      </c>
      <c r="J433" s="5" t="s">
        <v>43</v>
      </c>
      <c r="K433" s="58" t="s">
        <v>305</v>
      </c>
      <c r="L433" s="59" t="s">
        <v>307</v>
      </c>
      <c r="M433" s="5">
        <v>3</v>
      </c>
      <c r="N433" s="321" t="s">
        <v>3476</v>
      </c>
      <c r="O433" s="321" t="s">
        <v>3477</v>
      </c>
      <c r="P433" s="15">
        <v>3</v>
      </c>
      <c r="Q433" s="15">
        <v>3</v>
      </c>
      <c r="R433" s="22">
        <v>1</v>
      </c>
      <c r="S433" s="22">
        <v>1</v>
      </c>
      <c r="T433" s="181"/>
      <c r="U433" s="321" t="s">
        <v>3452</v>
      </c>
      <c r="V433" s="321" t="s">
        <v>50</v>
      </c>
      <c r="W433" s="19"/>
      <c r="X433" s="181"/>
      <c r="AA433" s="308" t="b">
        <f t="shared" si="22"/>
        <v>0</v>
      </c>
    </row>
    <row r="434" s="326" customFormat="1" ht="12" spans="1:27">
      <c r="A434" s="29">
        <v>432</v>
      </c>
      <c r="B434" s="5" t="s">
        <v>34</v>
      </c>
      <c r="C434" s="5" t="s">
        <v>82</v>
      </c>
      <c r="D434" s="5" t="s">
        <v>3647</v>
      </c>
      <c r="E434" s="29" t="s">
        <v>258</v>
      </c>
      <c r="F434" s="332" t="s">
        <v>3887</v>
      </c>
      <c r="G434" s="8">
        <v>45261</v>
      </c>
      <c r="H434" s="10" t="s">
        <v>1741</v>
      </c>
      <c r="I434" s="5" t="s">
        <v>42</v>
      </c>
      <c r="J434" s="5" t="s">
        <v>43</v>
      </c>
      <c r="K434" s="58" t="s">
        <v>305</v>
      </c>
      <c r="L434" s="59" t="s">
        <v>307</v>
      </c>
      <c r="M434" s="5">
        <v>3</v>
      </c>
      <c r="N434" s="321" t="s">
        <v>3645</v>
      </c>
      <c r="O434" s="321" t="s">
        <v>3646</v>
      </c>
      <c r="P434" s="15">
        <v>3</v>
      </c>
      <c r="Q434" s="15">
        <v>3</v>
      </c>
      <c r="R434" s="22">
        <v>1</v>
      </c>
      <c r="S434" s="22">
        <v>1</v>
      </c>
      <c r="T434" s="181"/>
      <c r="U434" s="321" t="s">
        <v>3982</v>
      </c>
      <c r="V434" s="321" t="s">
        <v>50</v>
      </c>
      <c r="W434" s="19"/>
      <c r="AA434" s="308" t="b">
        <f t="shared" si="22"/>
        <v>0</v>
      </c>
    </row>
    <row r="435" s="326" customFormat="1" ht="24" spans="1:27">
      <c r="A435" s="29">
        <v>433</v>
      </c>
      <c r="B435" s="5" t="s">
        <v>34</v>
      </c>
      <c r="C435" s="5" t="s">
        <v>228</v>
      </c>
      <c r="D435" s="5" t="s">
        <v>577</v>
      </c>
      <c r="E435" s="49" t="s">
        <v>2706</v>
      </c>
      <c r="F435" s="332" t="s">
        <v>3887</v>
      </c>
      <c r="G435" s="65">
        <v>45047</v>
      </c>
      <c r="H435" s="334" t="s">
        <v>304</v>
      </c>
      <c r="I435" s="5" t="s">
        <v>42</v>
      </c>
      <c r="J435" s="5" t="s">
        <v>43</v>
      </c>
      <c r="K435" s="58" t="s">
        <v>305</v>
      </c>
      <c r="L435" s="59" t="s">
        <v>307</v>
      </c>
      <c r="M435" s="5">
        <v>3</v>
      </c>
      <c r="N435" s="321" t="s">
        <v>3488</v>
      </c>
      <c r="O435" s="321" t="s">
        <v>3489</v>
      </c>
      <c r="P435" s="15">
        <v>3</v>
      </c>
      <c r="Q435" s="15">
        <v>3</v>
      </c>
      <c r="R435" s="22">
        <v>1</v>
      </c>
      <c r="S435" s="22">
        <v>1</v>
      </c>
      <c r="T435" s="302"/>
      <c r="U435" s="321" t="s">
        <v>3490</v>
      </c>
      <c r="V435" s="321" t="s">
        <v>50</v>
      </c>
      <c r="W435" s="19"/>
      <c r="AA435" s="308" t="b">
        <f t="shared" si="22"/>
        <v>0</v>
      </c>
    </row>
    <row r="436" s="326" customFormat="1" ht="24" spans="1:27">
      <c r="A436" s="29">
        <v>434</v>
      </c>
      <c r="B436" s="5" t="s">
        <v>34</v>
      </c>
      <c r="C436" s="5" t="s">
        <v>228</v>
      </c>
      <c r="D436" s="5" t="s">
        <v>577</v>
      </c>
      <c r="E436" s="49" t="s">
        <v>2706</v>
      </c>
      <c r="F436" s="332" t="s">
        <v>3887</v>
      </c>
      <c r="G436" s="65">
        <v>45108</v>
      </c>
      <c r="H436" s="334" t="s">
        <v>165</v>
      </c>
      <c r="I436" s="5" t="s">
        <v>42</v>
      </c>
      <c r="J436" s="5" t="s">
        <v>43</v>
      </c>
      <c r="K436" s="58" t="s">
        <v>305</v>
      </c>
      <c r="L436" s="59" t="s">
        <v>307</v>
      </c>
      <c r="M436" s="5">
        <v>3</v>
      </c>
      <c r="N436" s="321" t="s">
        <v>3649</v>
      </c>
      <c r="O436" s="321" t="s">
        <v>3650</v>
      </c>
      <c r="P436" s="15">
        <v>3</v>
      </c>
      <c r="Q436" s="15">
        <v>3</v>
      </c>
      <c r="R436" s="22">
        <v>1</v>
      </c>
      <c r="S436" s="22">
        <v>1</v>
      </c>
      <c r="T436" s="181"/>
      <c r="U436" s="321" t="s">
        <v>3514</v>
      </c>
      <c r="V436" s="321" t="s">
        <v>50</v>
      </c>
      <c r="W436" s="19"/>
      <c r="AA436" s="308" t="b">
        <f t="shared" si="22"/>
        <v>0</v>
      </c>
    </row>
    <row r="437" s="326" customFormat="1" ht="24" spans="1:27">
      <c r="A437" s="29">
        <v>435</v>
      </c>
      <c r="B437" s="5" t="s">
        <v>34</v>
      </c>
      <c r="C437" s="5" t="s">
        <v>228</v>
      </c>
      <c r="D437" s="5" t="s">
        <v>577</v>
      </c>
      <c r="E437" s="49" t="s">
        <v>2706</v>
      </c>
      <c r="F437" s="332" t="s">
        <v>3887</v>
      </c>
      <c r="G437" s="65">
        <v>45170</v>
      </c>
      <c r="H437" s="334" t="s">
        <v>54</v>
      </c>
      <c r="I437" s="5" t="s">
        <v>42</v>
      </c>
      <c r="J437" s="5" t="s">
        <v>43</v>
      </c>
      <c r="K437" s="58" t="s">
        <v>305</v>
      </c>
      <c r="L437" s="59" t="s">
        <v>307</v>
      </c>
      <c r="M437" s="5">
        <v>3</v>
      </c>
      <c r="N437" s="321" t="s">
        <v>3651</v>
      </c>
      <c r="O437" s="321" t="s">
        <v>3652</v>
      </c>
      <c r="P437" s="15">
        <v>3</v>
      </c>
      <c r="Q437" s="15">
        <v>3</v>
      </c>
      <c r="R437" s="22">
        <v>1</v>
      </c>
      <c r="S437" s="22">
        <v>1</v>
      </c>
      <c r="T437" s="181"/>
      <c r="U437" s="321" t="s">
        <v>3983</v>
      </c>
      <c r="V437" s="321" t="s">
        <v>50</v>
      </c>
      <c r="W437" s="19"/>
      <c r="AA437" s="308" t="b">
        <f t="shared" si="22"/>
        <v>0</v>
      </c>
    </row>
    <row r="438" s="326" customFormat="1" ht="12" spans="1:27">
      <c r="A438" s="29">
        <v>436</v>
      </c>
      <c r="B438" s="5" t="s">
        <v>34</v>
      </c>
      <c r="C438" s="5" t="s">
        <v>228</v>
      </c>
      <c r="D438" s="5" t="s">
        <v>573</v>
      </c>
      <c r="E438" s="29" t="s">
        <v>337</v>
      </c>
      <c r="F438" s="332" t="s">
        <v>3887</v>
      </c>
      <c r="G438" s="57">
        <v>44986</v>
      </c>
      <c r="H438" s="334" t="s">
        <v>41</v>
      </c>
      <c r="I438" s="5" t="s">
        <v>42</v>
      </c>
      <c r="J438" s="5" t="s">
        <v>43</v>
      </c>
      <c r="K438" s="58" t="s">
        <v>305</v>
      </c>
      <c r="L438" s="59" t="s">
        <v>307</v>
      </c>
      <c r="M438" s="5">
        <v>6</v>
      </c>
      <c r="N438" s="321" t="s">
        <v>3984</v>
      </c>
      <c r="O438" s="321" t="s">
        <v>3626</v>
      </c>
      <c r="P438" s="15">
        <v>6</v>
      </c>
      <c r="Q438" s="15">
        <v>6</v>
      </c>
      <c r="R438" s="22">
        <v>1</v>
      </c>
      <c r="S438" s="22">
        <v>1</v>
      </c>
      <c r="T438" s="181"/>
      <c r="U438" s="321" t="s">
        <v>3985</v>
      </c>
      <c r="V438" s="321" t="s">
        <v>50</v>
      </c>
      <c r="W438" s="19" t="str">
        <f>IF(U438="无","未匹配到系统工单信息",IF(V438="已完成","无",V438))</f>
        <v>无</v>
      </c>
      <c r="AA438" s="308" t="b">
        <f t="shared" si="22"/>
        <v>0</v>
      </c>
    </row>
    <row r="439" s="326" customFormat="1" ht="12" spans="1:27">
      <c r="A439" s="29">
        <v>437</v>
      </c>
      <c r="B439" s="5" t="s">
        <v>34</v>
      </c>
      <c r="C439" s="5" t="s">
        <v>228</v>
      </c>
      <c r="D439" s="5" t="s">
        <v>573</v>
      </c>
      <c r="E439" s="29" t="s">
        <v>337</v>
      </c>
      <c r="F439" s="332" t="s">
        <v>3887</v>
      </c>
      <c r="G439" s="57">
        <v>45170</v>
      </c>
      <c r="H439" s="334" t="s">
        <v>54</v>
      </c>
      <c r="I439" s="5" t="s">
        <v>42</v>
      </c>
      <c r="J439" s="5" t="s">
        <v>43</v>
      </c>
      <c r="K439" s="58" t="s">
        <v>305</v>
      </c>
      <c r="L439" s="59" t="s">
        <v>307</v>
      </c>
      <c r="M439" s="5">
        <v>6</v>
      </c>
      <c r="N439" s="321" t="s">
        <v>3986</v>
      </c>
      <c r="O439" s="321" t="s">
        <v>3987</v>
      </c>
      <c r="P439" s="15">
        <v>6</v>
      </c>
      <c r="Q439" s="15">
        <v>6</v>
      </c>
      <c r="R439" s="22">
        <v>1</v>
      </c>
      <c r="S439" s="22">
        <v>1</v>
      </c>
      <c r="T439" s="181"/>
      <c r="U439" s="321" t="s">
        <v>3656</v>
      </c>
      <c r="V439" s="321" t="s">
        <v>50</v>
      </c>
      <c r="W439" s="19"/>
      <c r="X439" s="181"/>
      <c r="AA439" s="308" t="b">
        <f t="shared" si="22"/>
        <v>0</v>
      </c>
    </row>
    <row r="440" s="326" customFormat="1" ht="12" spans="1:27">
      <c r="A440" s="29">
        <v>438</v>
      </c>
      <c r="B440" s="5" t="s">
        <v>34</v>
      </c>
      <c r="C440" s="5" t="s">
        <v>228</v>
      </c>
      <c r="D440" s="5" t="s">
        <v>338</v>
      </c>
      <c r="E440" s="29" t="s">
        <v>337</v>
      </c>
      <c r="F440" s="332" t="s">
        <v>3887</v>
      </c>
      <c r="G440" s="65">
        <v>45017</v>
      </c>
      <c r="H440" s="10" t="s">
        <v>231</v>
      </c>
      <c r="I440" s="5" t="s">
        <v>42</v>
      </c>
      <c r="J440" s="5" t="s">
        <v>43</v>
      </c>
      <c r="K440" s="58" t="s">
        <v>305</v>
      </c>
      <c r="L440" s="59" t="s">
        <v>307</v>
      </c>
      <c r="M440" s="5">
        <v>6</v>
      </c>
      <c r="N440" s="321" t="s">
        <v>3467</v>
      </c>
      <c r="O440" s="321" t="s">
        <v>3468</v>
      </c>
      <c r="P440" s="15">
        <v>6</v>
      </c>
      <c r="Q440" s="15">
        <v>6</v>
      </c>
      <c r="R440" s="22">
        <v>1</v>
      </c>
      <c r="S440" s="22">
        <v>1</v>
      </c>
      <c r="T440" s="181"/>
      <c r="U440" s="321" t="s">
        <v>3469</v>
      </c>
      <c r="V440" s="321" t="s">
        <v>50</v>
      </c>
      <c r="W440" s="19" t="str">
        <f t="shared" ref="W440:W445" si="24">IF(U440="无","未匹配到系统工单信息",IF(V440="已完成","无",V440))</f>
        <v>无</v>
      </c>
      <c r="AA440" s="308" t="b">
        <f t="shared" si="22"/>
        <v>0</v>
      </c>
    </row>
    <row r="441" s="326" customFormat="1" ht="12" spans="1:27">
      <c r="A441" s="29">
        <v>439</v>
      </c>
      <c r="B441" s="5" t="s">
        <v>34</v>
      </c>
      <c r="C441" s="5" t="s">
        <v>228</v>
      </c>
      <c r="D441" s="5" t="s">
        <v>338</v>
      </c>
      <c r="E441" s="29" t="s">
        <v>337</v>
      </c>
      <c r="F441" s="332" t="s">
        <v>3887</v>
      </c>
      <c r="G441" s="65">
        <v>45200</v>
      </c>
      <c r="H441" s="10" t="s">
        <v>189</v>
      </c>
      <c r="I441" s="5" t="s">
        <v>42</v>
      </c>
      <c r="J441" s="5" t="s">
        <v>43</v>
      </c>
      <c r="K441" s="58" t="s">
        <v>305</v>
      </c>
      <c r="L441" s="59" t="s">
        <v>307</v>
      </c>
      <c r="M441" s="5">
        <v>6</v>
      </c>
      <c r="N441" s="321" t="s">
        <v>3980</v>
      </c>
      <c r="O441" s="321" t="s">
        <v>3981</v>
      </c>
      <c r="P441" s="15">
        <v>6</v>
      </c>
      <c r="Q441" s="15">
        <v>6</v>
      </c>
      <c r="R441" s="22">
        <v>1</v>
      </c>
      <c r="S441" s="22">
        <v>1</v>
      </c>
      <c r="T441" s="181"/>
      <c r="U441" s="321" t="s">
        <v>3660</v>
      </c>
      <c r="V441" s="321" t="s">
        <v>50</v>
      </c>
      <c r="W441" s="19"/>
      <c r="AA441" s="308" t="b">
        <f t="shared" si="22"/>
        <v>0</v>
      </c>
    </row>
    <row r="442" s="326" customFormat="1" ht="12" spans="1:27">
      <c r="A442" s="29">
        <v>440</v>
      </c>
      <c r="B442" s="5" t="s">
        <v>34</v>
      </c>
      <c r="C442" s="5" t="s">
        <v>228</v>
      </c>
      <c r="D442" s="5" t="s">
        <v>345</v>
      </c>
      <c r="E442" s="29" t="s">
        <v>337</v>
      </c>
      <c r="F442" s="332" t="s">
        <v>3887</v>
      </c>
      <c r="G442" s="65">
        <v>45017</v>
      </c>
      <c r="H442" s="10" t="s">
        <v>231</v>
      </c>
      <c r="I442" s="5" t="s">
        <v>42</v>
      </c>
      <c r="J442" s="5" t="s">
        <v>43</v>
      </c>
      <c r="K442" s="58" t="s">
        <v>305</v>
      </c>
      <c r="L442" s="59" t="s">
        <v>307</v>
      </c>
      <c r="M442" s="5">
        <v>6</v>
      </c>
      <c r="N442" s="321" t="s">
        <v>3467</v>
      </c>
      <c r="O442" s="321" t="s">
        <v>3468</v>
      </c>
      <c r="P442" s="15">
        <v>6</v>
      </c>
      <c r="Q442" s="15">
        <v>6</v>
      </c>
      <c r="R442" s="22">
        <v>1</v>
      </c>
      <c r="S442" s="22">
        <v>1</v>
      </c>
      <c r="T442" s="181"/>
      <c r="U442" s="321" t="s">
        <v>3469</v>
      </c>
      <c r="V442" s="321" t="s">
        <v>50</v>
      </c>
      <c r="W442" s="19" t="str">
        <f t="shared" si="24"/>
        <v>无</v>
      </c>
      <c r="AA442" s="308" t="b">
        <f t="shared" si="22"/>
        <v>0</v>
      </c>
    </row>
    <row r="443" s="326" customFormat="1" ht="12" spans="1:27">
      <c r="A443" s="29">
        <v>441</v>
      </c>
      <c r="B443" s="5" t="s">
        <v>34</v>
      </c>
      <c r="C443" s="5" t="s">
        <v>228</v>
      </c>
      <c r="D443" s="5" t="s">
        <v>345</v>
      </c>
      <c r="E443" s="29" t="s">
        <v>337</v>
      </c>
      <c r="F443" s="332" t="s">
        <v>3887</v>
      </c>
      <c r="G443" s="65">
        <v>45200</v>
      </c>
      <c r="H443" s="10" t="s">
        <v>189</v>
      </c>
      <c r="I443" s="5" t="s">
        <v>42</v>
      </c>
      <c r="J443" s="5" t="s">
        <v>43</v>
      </c>
      <c r="K443" s="58" t="s">
        <v>305</v>
      </c>
      <c r="L443" s="59" t="s">
        <v>307</v>
      </c>
      <c r="M443" s="5">
        <v>6</v>
      </c>
      <c r="N443" s="321" t="s">
        <v>3980</v>
      </c>
      <c r="O443" s="321" t="s">
        <v>3981</v>
      </c>
      <c r="P443" s="15">
        <v>6</v>
      </c>
      <c r="Q443" s="15">
        <v>6</v>
      </c>
      <c r="R443" s="22">
        <v>1</v>
      </c>
      <c r="S443" s="22">
        <v>1</v>
      </c>
      <c r="T443" s="181"/>
      <c r="U443" s="321" t="s">
        <v>3660</v>
      </c>
      <c r="V443" s="321" t="s">
        <v>50</v>
      </c>
      <c r="W443" s="19"/>
      <c r="AA443" s="308" t="b">
        <f t="shared" si="22"/>
        <v>0</v>
      </c>
    </row>
    <row r="444" s="326" customFormat="1" ht="12" spans="1:27">
      <c r="A444" s="29">
        <v>442</v>
      </c>
      <c r="B444" s="5" t="s">
        <v>34</v>
      </c>
      <c r="C444" s="29" t="s">
        <v>228</v>
      </c>
      <c r="D444" s="29" t="s">
        <v>3661</v>
      </c>
      <c r="E444" s="29" t="s">
        <v>258</v>
      </c>
      <c r="F444" s="332" t="s">
        <v>3887</v>
      </c>
      <c r="G444" s="57">
        <v>44927</v>
      </c>
      <c r="H444" s="10" t="s">
        <v>2959</v>
      </c>
      <c r="I444" s="29" t="s">
        <v>42</v>
      </c>
      <c r="J444" s="29" t="s">
        <v>43</v>
      </c>
      <c r="K444" s="58" t="s">
        <v>305</v>
      </c>
      <c r="L444" s="59" t="s">
        <v>307</v>
      </c>
      <c r="M444" s="29">
        <v>6</v>
      </c>
      <c r="N444" s="321" t="s">
        <v>3973</v>
      </c>
      <c r="O444" s="321" t="s">
        <v>3974</v>
      </c>
      <c r="P444" s="15">
        <v>6</v>
      </c>
      <c r="Q444" s="15">
        <v>6</v>
      </c>
      <c r="R444" s="22">
        <v>1</v>
      </c>
      <c r="S444" s="22">
        <v>1</v>
      </c>
      <c r="T444" s="325"/>
      <c r="U444" s="321" t="s">
        <v>3971</v>
      </c>
      <c r="V444" s="321" t="s">
        <v>50</v>
      </c>
      <c r="W444" s="4" t="str">
        <f t="shared" si="24"/>
        <v>无</v>
      </c>
      <c r="AA444" s="308" t="b">
        <f t="shared" si="22"/>
        <v>0</v>
      </c>
    </row>
    <row r="445" s="326" customFormat="1" ht="12" spans="1:27">
      <c r="A445" s="29">
        <v>443</v>
      </c>
      <c r="B445" s="5" t="s">
        <v>34</v>
      </c>
      <c r="C445" s="29" t="s">
        <v>228</v>
      </c>
      <c r="D445" s="29" t="s">
        <v>3661</v>
      </c>
      <c r="E445" s="29" t="s">
        <v>258</v>
      </c>
      <c r="F445" s="332" t="s">
        <v>3887</v>
      </c>
      <c r="G445" s="8">
        <v>44986</v>
      </c>
      <c r="H445" s="334" t="s">
        <v>41</v>
      </c>
      <c r="I445" s="29" t="s">
        <v>42</v>
      </c>
      <c r="J445" s="29" t="s">
        <v>43</v>
      </c>
      <c r="K445" s="58" t="s">
        <v>305</v>
      </c>
      <c r="L445" s="59" t="s">
        <v>307</v>
      </c>
      <c r="M445" s="29">
        <v>6</v>
      </c>
      <c r="N445" s="321" t="s">
        <v>3592</v>
      </c>
      <c r="O445" s="321" t="s">
        <v>3593</v>
      </c>
      <c r="P445" s="15">
        <v>6</v>
      </c>
      <c r="Q445" s="15">
        <v>6</v>
      </c>
      <c r="R445" s="22">
        <v>1</v>
      </c>
      <c r="S445" s="22">
        <v>1</v>
      </c>
      <c r="T445" s="312"/>
      <c r="U445" s="321" t="s">
        <v>3594</v>
      </c>
      <c r="V445" s="321" t="s">
        <v>50</v>
      </c>
      <c r="W445" s="19" t="str">
        <f t="shared" si="24"/>
        <v>无</v>
      </c>
      <c r="X445" s="181" t="s">
        <v>2966</v>
      </c>
      <c r="AA445" s="308" t="b">
        <f t="shared" si="22"/>
        <v>0</v>
      </c>
    </row>
    <row r="446" s="326" customFormat="1" ht="12" spans="1:27">
      <c r="A446" s="29">
        <v>444</v>
      </c>
      <c r="B446" s="5" t="s">
        <v>34</v>
      </c>
      <c r="C446" s="29" t="s">
        <v>228</v>
      </c>
      <c r="D446" s="29" t="s">
        <v>3661</v>
      </c>
      <c r="E446" s="29" t="s">
        <v>258</v>
      </c>
      <c r="F446" s="332" t="s">
        <v>3887</v>
      </c>
      <c r="G446" s="65">
        <v>45047</v>
      </c>
      <c r="H446" s="334" t="s">
        <v>304</v>
      </c>
      <c r="I446" s="29" t="s">
        <v>42</v>
      </c>
      <c r="J446" s="29" t="s">
        <v>43</v>
      </c>
      <c r="K446" s="58" t="s">
        <v>305</v>
      </c>
      <c r="L446" s="59" t="s">
        <v>307</v>
      </c>
      <c r="M446" s="29">
        <v>6</v>
      </c>
      <c r="N446" s="340" t="s">
        <v>3595</v>
      </c>
      <c r="O446" s="340" t="s">
        <v>3550</v>
      </c>
      <c r="P446" s="15">
        <v>6</v>
      </c>
      <c r="Q446" s="15">
        <v>6</v>
      </c>
      <c r="R446" s="22">
        <v>1</v>
      </c>
      <c r="S446" s="22">
        <v>1</v>
      </c>
      <c r="T446" s="181"/>
      <c r="U446" s="340" t="s">
        <v>3596</v>
      </c>
      <c r="V446" s="340" t="s">
        <v>50</v>
      </c>
      <c r="W446" s="19"/>
      <c r="AA446" s="308" t="b">
        <f t="shared" si="22"/>
        <v>0</v>
      </c>
    </row>
    <row r="447" s="326" customFormat="1" ht="12" spans="1:27">
      <c r="A447" s="29">
        <v>445</v>
      </c>
      <c r="B447" s="5" t="s">
        <v>34</v>
      </c>
      <c r="C447" s="29" t="s">
        <v>228</v>
      </c>
      <c r="D447" s="29" t="s">
        <v>3661</v>
      </c>
      <c r="E447" s="29" t="s">
        <v>258</v>
      </c>
      <c r="F447" s="332" t="s">
        <v>3887</v>
      </c>
      <c r="G447" s="65">
        <v>45108</v>
      </c>
      <c r="H447" s="334" t="s">
        <v>165</v>
      </c>
      <c r="I447" s="29" t="s">
        <v>42</v>
      </c>
      <c r="J447" s="29" t="s">
        <v>43</v>
      </c>
      <c r="K447" s="58" t="s">
        <v>305</v>
      </c>
      <c r="L447" s="59" t="s">
        <v>307</v>
      </c>
      <c r="M447" s="29">
        <v>6</v>
      </c>
      <c r="N447" s="321" t="s">
        <v>3597</v>
      </c>
      <c r="O447" s="321" t="s">
        <v>3598</v>
      </c>
      <c r="P447" s="15">
        <v>6</v>
      </c>
      <c r="Q447" s="15">
        <v>6</v>
      </c>
      <c r="R447" s="22">
        <v>1</v>
      </c>
      <c r="S447" s="22">
        <v>1</v>
      </c>
      <c r="T447" s="181"/>
      <c r="U447" s="321" t="s">
        <v>3599</v>
      </c>
      <c r="V447" s="321" t="s">
        <v>50</v>
      </c>
      <c r="W447" s="19"/>
      <c r="AA447" s="308" t="b">
        <f t="shared" si="22"/>
        <v>0</v>
      </c>
    </row>
    <row r="448" s="326" customFormat="1" ht="12" spans="1:27">
      <c r="A448" s="29">
        <v>446</v>
      </c>
      <c r="B448" s="5" t="s">
        <v>34</v>
      </c>
      <c r="C448" s="29" t="s">
        <v>228</v>
      </c>
      <c r="D448" s="29" t="s">
        <v>3661</v>
      </c>
      <c r="E448" s="29" t="s">
        <v>258</v>
      </c>
      <c r="F448" s="332" t="s">
        <v>3887</v>
      </c>
      <c r="G448" s="65">
        <v>45170</v>
      </c>
      <c r="H448" s="334" t="s">
        <v>54</v>
      </c>
      <c r="I448" s="29" t="s">
        <v>42</v>
      </c>
      <c r="J448" s="29" t="s">
        <v>43</v>
      </c>
      <c r="K448" s="58" t="s">
        <v>305</v>
      </c>
      <c r="L448" s="59" t="s">
        <v>307</v>
      </c>
      <c r="M448" s="29">
        <v>6</v>
      </c>
      <c r="N448" s="321" t="s">
        <v>3600</v>
      </c>
      <c r="O448" s="321" t="s">
        <v>3601</v>
      </c>
      <c r="P448" s="15">
        <v>6</v>
      </c>
      <c r="Q448" s="15">
        <v>6</v>
      </c>
      <c r="R448" s="22">
        <v>1</v>
      </c>
      <c r="S448" s="22">
        <v>1</v>
      </c>
      <c r="T448" s="302"/>
      <c r="U448" s="321" t="s">
        <v>3972</v>
      </c>
      <c r="V448" s="321" t="s">
        <v>50</v>
      </c>
      <c r="W448" s="19"/>
      <c r="AA448" s="308" t="b">
        <f t="shared" si="22"/>
        <v>0</v>
      </c>
    </row>
    <row r="449" s="326" customFormat="1" ht="12" spans="1:27">
      <c r="A449" s="29">
        <v>447</v>
      </c>
      <c r="B449" s="5" t="s">
        <v>34</v>
      </c>
      <c r="C449" s="29" t="s">
        <v>228</v>
      </c>
      <c r="D449" s="29" t="s">
        <v>3661</v>
      </c>
      <c r="E449" s="29" t="s">
        <v>258</v>
      </c>
      <c r="F449" s="332" t="s">
        <v>3887</v>
      </c>
      <c r="G449" s="65">
        <v>45231</v>
      </c>
      <c r="H449" s="334" t="s">
        <v>632</v>
      </c>
      <c r="I449" s="29" t="s">
        <v>42</v>
      </c>
      <c r="J449" s="29" t="s">
        <v>43</v>
      </c>
      <c r="K449" s="58" t="s">
        <v>305</v>
      </c>
      <c r="L449" s="59" t="s">
        <v>307</v>
      </c>
      <c r="M449" s="29">
        <v>6</v>
      </c>
      <c r="N449" s="321" t="s">
        <v>3603</v>
      </c>
      <c r="O449" s="321" t="s">
        <v>3604</v>
      </c>
      <c r="P449" s="15">
        <v>6</v>
      </c>
      <c r="Q449" s="15">
        <v>6</v>
      </c>
      <c r="R449" s="22">
        <v>1</v>
      </c>
      <c r="S449" s="22">
        <v>1</v>
      </c>
      <c r="T449" s="181"/>
      <c r="U449" s="321" t="s">
        <v>3602</v>
      </c>
      <c r="V449" s="321" t="s">
        <v>50</v>
      </c>
      <c r="W449" s="19"/>
      <c r="AA449" s="308" t="b">
        <f t="shared" si="22"/>
        <v>0</v>
      </c>
    </row>
    <row r="450" s="326" customFormat="1" ht="12" spans="1:27">
      <c r="A450" s="29">
        <v>448</v>
      </c>
      <c r="B450" s="5" t="s">
        <v>34</v>
      </c>
      <c r="C450" s="29" t="s">
        <v>228</v>
      </c>
      <c r="D450" s="29" t="s">
        <v>3662</v>
      </c>
      <c r="E450" s="29" t="s">
        <v>258</v>
      </c>
      <c r="F450" s="332" t="s">
        <v>3887</v>
      </c>
      <c r="G450" s="57">
        <v>44927</v>
      </c>
      <c r="H450" s="10" t="s">
        <v>2959</v>
      </c>
      <c r="I450" s="29" t="s">
        <v>42</v>
      </c>
      <c r="J450" s="29" t="s">
        <v>43</v>
      </c>
      <c r="K450" s="58" t="s">
        <v>305</v>
      </c>
      <c r="L450" s="59" t="s">
        <v>307</v>
      </c>
      <c r="M450" s="29">
        <v>9</v>
      </c>
      <c r="N450" s="321" t="s">
        <v>3973</v>
      </c>
      <c r="O450" s="321" t="s">
        <v>3974</v>
      </c>
      <c r="P450" s="15">
        <v>9</v>
      </c>
      <c r="Q450" s="15">
        <v>9</v>
      </c>
      <c r="R450" s="22">
        <v>1</v>
      </c>
      <c r="S450" s="22">
        <v>1</v>
      </c>
      <c r="T450" s="325"/>
      <c r="U450" s="321" t="s">
        <v>3971</v>
      </c>
      <c r="V450" s="321" t="s">
        <v>50</v>
      </c>
      <c r="W450" s="4" t="str">
        <f>IF(U450="无","未匹配到系统工单信息",IF(V450="已完成","无",V450))</f>
        <v>无</v>
      </c>
      <c r="AA450" s="308" t="b">
        <f t="shared" si="22"/>
        <v>0</v>
      </c>
    </row>
    <row r="451" s="326" customFormat="1" ht="12" spans="1:27">
      <c r="A451" s="29">
        <v>449</v>
      </c>
      <c r="B451" s="5" t="s">
        <v>34</v>
      </c>
      <c r="C451" s="29" t="s">
        <v>228</v>
      </c>
      <c r="D451" s="29" t="s">
        <v>3662</v>
      </c>
      <c r="E451" s="29" t="s">
        <v>258</v>
      </c>
      <c r="F451" s="332" t="s">
        <v>3887</v>
      </c>
      <c r="G451" s="8">
        <v>44986</v>
      </c>
      <c r="H451" s="334" t="s">
        <v>41</v>
      </c>
      <c r="I451" s="29" t="s">
        <v>42</v>
      </c>
      <c r="J451" s="29" t="s">
        <v>43</v>
      </c>
      <c r="K451" s="58" t="s">
        <v>305</v>
      </c>
      <c r="L451" s="59" t="s">
        <v>307</v>
      </c>
      <c r="M451" s="29">
        <v>9</v>
      </c>
      <c r="N451" s="321" t="s">
        <v>3592</v>
      </c>
      <c r="O451" s="321" t="s">
        <v>3593</v>
      </c>
      <c r="P451" s="15">
        <v>9</v>
      </c>
      <c r="Q451" s="15">
        <v>9</v>
      </c>
      <c r="R451" s="22">
        <v>1</v>
      </c>
      <c r="S451" s="22">
        <v>1</v>
      </c>
      <c r="T451" s="312"/>
      <c r="U451" s="321" t="s">
        <v>3594</v>
      </c>
      <c r="V451" s="321" t="s">
        <v>50</v>
      </c>
      <c r="W451" s="19" t="str">
        <f>IF(U451="无","未匹配到系统工单信息",IF(V451="已完成","无",V451))</f>
        <v>无</v>
      </c>
      <c r="X451" s="181" t="s">
        <v>2966</v>
      </c>
      <c r="AA451" s="308" t="b">
        <f t="shared" ref="AA451:AA514" si="25">IF(H451="2023年01月","2023年01月31日",IF(H451="2023年02月","2023年02月28日",IF(H451="2023年3月","2023年3月31日",IF(H451="2023年4月","2023年4月30日",IF(H451="2023年5月","2023年5月31日",IF(H451="2023年6月","2023年6月30日",IF(H451="2023年7月","2023年7月31日",IF(H451="2023年8月","2023年8月31日",IF(H451="2023年9月","2023年9月30日",IF(H451="2023年10月","2023年10月31日",IF(H451="2023年11月","2023年11月30日",IF(H451="2023年12月","2023年12月31日"))))))))))))</f>
        <v>0</v>
      </c>
    </row>
    <row r="452" s="326" customFormat="1" ht="12" spans="1:27">
      <c r="A452" s="29">
        <v>450</v>
      </c>
      <c r="B452" s="5" t="s">
        <v>34</v>
      </c>
      <c r="C452" s="29" t="s">
        <v>228</v>
      </c>
      <c r="D452" s="29" t="s">
        <v>3662</v>
      </c>
      <c r="E452" s="29" t="s">
        <v>258</v>
      </c>
      <c r="F452" s="332" t="s">
        <v>3887</v>
      </c>
      <c r="G452" s="65">
        <v>45047</v>
      </c>
      <c r="H452" s="334" t="s">
        <v>304</v>
      </c>
      <c r="I452" s="29" t="s">
        <v>42</v>
      </c>
      <c r="J452" s="29" t="s">
        <v>43</v>
      </c>
      <c r="K452" s="58" t="s">
        <v>305</v>
      </c>
      <c r="L452" s="59" t="s">
        <v>307</v>
      </c>
      <c r="M452" s="29">
        <v>9</v>
      </c>
      <c r="N452" s="340" t="s">
        <v>3595</v>
      </c>
      <c r="O452" s="340" t="s">
        <v>3550</v>
      </c>
      <c r="P452" s="15">
        <v>9</v>
      </c>
      <c r="Q452" s="15">
        <v>9</v>
      </c>
      <c r="R452" s="22">
        <v>1</v>
      </c>
      <c r="S452" s="22">
        <v>1</v>
      </c>
      <c r="T452" s="181"/>
      <c r="U452" s="340" t="s">
        <v>3596</v>
      </c>
      <c r="V452" s="340" t="s">
        <v>50</v>
      </c>
      <c r="W452" s="19"/>
      <c r="AA452" s="308" t="b">
        <f t="shared" si="25"/>
        <v>0</v>
      </c>
    </row>
    <row r="453" s="326" customFormat="1" ht="12" spans="1:27">
      <c r="A453" s="29">
        <v>451</v>
      </c>
      <c r="B453" s="5" t="s">
        <v>34</v>
      </c>
      <c r="C453" s="29" t="s">
        <v>228</v>
      </c>
      <c r="D453" s="29" t="s">
        <v>3662</v>
      </c>
      <c r="E453" s="29" t="s">
        <v>258</v>
      </c>
      <c r="F453" s="332" t="s">
        <v>3887</v>
      </c>
      <c r="G453" s="65">
        <v>45108</v>
      </c>
      <c r="H453" s="334" t="s">
        <v>165</v>
      </c>
      <c r="I453" s="29" t="s">
        <v>42</v>
      </c>
      <c r="J453" s="29" t="s">
        <v>43</v>
      </c>
      <c r="K453" s="58" t="s">
        <v>305</v>
      </c>
      <c r="L453" s="59" t="s">
        <v>307</v>
      </c>
      <c r="M453" s="29">
        <v>9</v>
      </c>
      <c r="N453" s="321" t="s">
        <v>3597</v>
      </c>
      <c r="O453" s="321" t="s">
        <v>3598</v>
      </c>
      <c r="P453" s="15">
        <v>9</v>
      </c>
      <c r="Q453" s="15">
        <v>9</v>
      </c>
      <c r="R453" s="22">
        <v>1</v>
      </c>
      <c r="S453" s="22">
        <v>1</v>
      </c>
      <c r="T453" s="181"/>
      <c r="U453" s="321" t="s">
        <v>3599</v>
      </c>
      <c r="V453" s="321" t="s">
        <v>50</v>
      </c>
      <c r="W453" s="19"/>
      <c r="AA453" s="308" t="b">
        <f t="shared" si="25"/>
        <v>0</v>
      </c>
    </row>
    <row r="454" s="326" customFormat="1" ht="12" spans="1:27">
      <c r="A454" s="29">
        <v>452</v>
      </c>
      <c r="B454" s="5" t="s">
        <v>34</v>
      </c>
      <c r="C454" s="29" t="s">
        <v>228</v>
      </c>
      <c r="D454" s="29" t="s">
        <v>3662</v>
      </c>
      <c r="E454" s="29" t="s">
        <v>258</v>
      </c>
      <c r="F454" s="332" t="s">
        <v>3887</v>
      </c>
      <c r="G454" s="65">
        <v>45170</v>
      </c>
      <c r="H454" s="334" t="s">
        <v>54</v>
      </c>
      <c r="I454" s="29" t="s">
        <v>42</v>
      </c>
      <c r="J454" s="29" t="s">
        <v>43</v>
      </c>
      <c r="K454" s="58" t="s">
        <v>305</v>
      </c>
      <c r="L454" s="59" t="s">
        <v>307</v>
      </c>
      <c r="M454" s="29">
        <v>9</v>
      </c>
      <c r="N454" s="321" t="s">
        <v>3600</v>
      </c>
      <c r="O454" s="321" t="s">
        <v>3601</v>
      </c>
      <c r="P454" s="15">
        <v>9</v>
      </c>
      <c r="Q454" s="15">
        <v>9</v>
      </c>
      <c r="R454" s="22">
        <v>1</v>
      </c>
      <c r="S454" s="22">
        <v>1</v>
      </c>
      <c r="T454" s="302"/>
      <c r="U454" s="321" t="s">
        <v>3972</v>
      </c>
      <c r="V454" s="321" t="s">
        <v>50</v>
      </c>
      <c r="W454" s="19"/>
      <c r="AA454" s="308" t="b">
        <f t="shared" si="25"/>
        <v>0</v>
      </c>
    </row>
    <row r="455" s="326" customFormat="1" ht="12" spans="1:27">
      <c r="A455" s="29">
        <v>453</v>
      </c>
      <c r="B455" s="5" t="s">
        <v>34</v>
      </c>
      <c r="C455" s="29" t="s">
        <v>228</v>
      </c>
      <c r="D455" s="29" t="s">
        <v>3662</v>
      </c>
      <c r="E455" s="29" t="s">
        <v>258</v>
      </c>
      <c r="F455" s="332" t="s">
        <v>3887</v>
      </c>
      <c r="G455" s="65">
        <v>45231</v>
      </c>
      <c r="H455" s="334" t="s">
        <v>632</v>
      </c>
      <c r="I455" s="29" t="s">
        <v>42</v>
      </c>
      <c r="J455" s="29" t="s">
        <v>43</v>
      </c>
      <c r="K455" s="58" t="s">
        <v>305</v>
      </c>
      <c r="L455" s="59" t="s">
        <v>307</v>
      </c>
      <c r="M455" s="29">
        <v>9</v>
      </c>
      <c r="N455" s="321" t="s">
        <v>3603</v>
      </c>
      <c r="O455" s="321" t="s">
        <v>3604</v>
      </c>
      <c r="P455" s="15">
        <v>9</v>
      </c>
      <c r="Q455" s="15">
        <v>9</v>
      </c>
      <c r="R455" s="22">
        <v>1</v>
      </c>
      <c r="S455" s="22">
        <v>1</v>
      </c>
      <c r="T455" s="181"/>
      <c r="U455" s="321" t="s">
        <v>3602</v>
      </c>
      <c r="V455" s="321" t="s">
        <v>50</v>
      </c>
      <c r="W455" s="19"/>
      <c r="X455" s="181"/>
      <c r="AA455" s="308" t="b">
        <f t="shared" si="25"/>
        <v>0</v>
      </c>
    </row>
    <row r="456" s="326" customFormat="1" ht="12" spans="1:27">
      <c r="A456" s="29">
        <v>454</v>
      </c>
      <c r="B456" s="5" t="s">
        <v>34</v>
      </c>
      <c r="C456" s="5" t="s">
        <v>228</v>
      </c>
      <c r="D456" s="6" t="s">
        <v>3663</v>
      </c>
      <c r="E456" s="6" t="s">
        <v>108</v>
      </c>
      <c r="F456" s="332" t="s">
        <v>3887</v>
      </c>
      <c r="G456" s="57">
        <v>44927</v>
      </c>
      <c r="H456" s="10" t="s">
        <v>2959</v>
      </c>
      <c r="I456" s="4" t="s">
        <v>42</v>
      </c>
      <c r="J456" s="4" t="s">
        <v>43</v>
      </c>
      <c r="K456" s="58" t="s">
        <v>305</v>
      </c>
      <c r="L456" s="59" t="s">
        <v>307</v>
      </c>
      <c r="M456" s="5">
        <v>6</v>
      </c>
      <c r="N456" s="321" t="s">
        <v>3298</v>
      </c>
      <c r="O456" s="321" t="s">
        <v>3622</v>
      </c>
      <c r="P456" s="15">
        <v>6</v>
      </c>
      <c r="Q456" s="15">
        <v>6</v>
      </c>
      <c r="R456" s="22">
        <v>1</v>
      </c>
      <c r="S456" s="22">
        <v>1</v>
      </c>
      <c r="T456" s="181"/>
      <c r="U456" s="321" t="s">
        <v>3623</v>
      </c>
      <c r="V456" s="321" t="s">
        <v>50</v>
      </c>
      <c r="W456" s="4" t="str">
        <f>IF(U456="无","未匹配到系统工单信息",IF(V456="已完成","无",V456))</f>
        <v>无</v>
      </c>
      <c r="AA456" s="308" t="b">
        <f t="shared" si="25"/>
        <v>0</v>
      </c>
    </row>
    <row r="457" s="326" customFormat="1" ht="12" spans="1:27">
      <c r="A457" s="29">
        <v>455</v>
      </c>
      <c r="B457" s="5" t="s">
        <v>34</v>
      </c>
      <c r="C457" s="5" t="s">
        <v>228</v>
      </c>
      <c r="D457" s="6" t="s">
        <v>3663</v>
      </c>
      <c r="E457" s="6" t="s">
        <v>108</v>
      </c>
      <c r="F457" s="332" t="s">
        <v>3887</v>
      </c>
      <c r="G457" s="8">
        <v>45108</v>
      </c>
      <c r="H457" s="334" t="s">
        <v>165</v>
      </c>
      <c r="I457" s="4" t="s">
        <v>42</v>
      </c>
      <c r="J457" s="4" t="s">
        <v>43</v>
      </c>
      <c r="K457" s="58" t="s">
        <v>305</v>
      </c>
      <c r="L457" s="59" t="s">
        <v>307</v>
      </c>
      <c r="M457" s="5">
        <v>6</v>
      </c>
      <c r="N457" s="321" t="s">
        <v>3988</v>
      </c>
      <c r="O457" s="321" t="s">
        <v>3989</v>
      </c>
      <c r="P457" s="15">
        <v>6</v>
      </c>
      <c r="Q457" s="15">
        <v>6</v>
      </c>
      <c r="R457" s="22">
        <v>1</v>
      </c>
      <c r="S457" s="22">
        <v>1</v>
      </c>
      <c r="T457" s="181"/>
      <c r="U457" s="321" t="s">
        <v>3669</v>
      </c>
      <c r="V457" s="321" t="s">
        <v>50</v>
      </c>
      <c r="W457" s="19"/>
      <c r="AA457" s="308" t="b">
        <f t="shared" si="25"/>
        <v>0</v>
      </c>
    </row>
    <row r="458" s="326" customFormat="1" ht="12" spans="1:27">
      <c r="A458" s="29">
        <v>456</v>
      </c>
      <c r="B458" s="5" t="s">
        <v>34</v>
      </c>
      <c r="C458" s="5" t="s">
        <v>228</v>
      </c>
      <c r="D458" s="6" t="s">
        <v>2751</v>
      </c>
      <c r="E458" s="6" t="s">
        <v>108</v>
      </c>
      <c r="F458" s="332" t="s">
        <v>3887</v>
      </c>
      <c r="G458" s="57">
        <v>44927</v>
      </c>
      <c r="H458" s="10" t="s">
        <v>2959</v>
      </c>
      <c r="I458" s="4" t="s">
        <v>42</v>
      </c>
      <c r="J458" s="4" t="s">
        <v>43</v>
      </c>
      <c r="K458" s="58" t="s">
        <v>305</v>
      </c>
      <c r="L458" s="59" t="s">
        <v>307</v>
      </c>
      <c r="M458" s="5">
        <v>6</v>
      </c>
      <c r="N458" s="321" t="s">
        <v>3298</v>
      </c>
      <c r="O458" s="321" t="s">
        <v>3622</v>
      </c>
      <c r="P458" s="15">
        <v>6</v>
      </c>
      <c r="Q458" s="15">
        <v>6</v>
      </c>
      <c r="R458" s="22">
        <v>1</v>
      </c>
      <c r="S458" s="22">
        <v>1</v>
      </c>
      <c r="T458" s="181"/>
      <c r="U458" s="321" t="s">
        <v>3623</v>
      </c>
      <c r="V458" s="321" t="s">
        <v>50</v>
      </c>
      <c r="W458" s="4" t="str">
        <f t="shared" ref="W458:W462" si="26">IF(U458="无","未匹配到系统工单信息",IF(V458="已完成","无",V458))</f>
        <v>无</v>
      </c>
      <c r="AA458" s="308" t="b">
        <f t="shared" si="25"/>
        <v>0</v>
      </c>
    </row>
    <row r="459" s="326" customFormat="1" ht="12" spans="1:27">
      <c r="A459" s="29">
        <v>457</v>
      </c>
      <c r="B459" s="5" t="s">
        <v>34</v>
      </c>
      <c r="C459" s="5" t="s">
        <v>228</v>
      </c>
      <c r="D459" s="6" t="s">
        <v>2751</v>
      </c>
      <c r="E459" s="6" t="s">
        <v>108</v>
      </c>
      <c r="F459" s="332" t="s">
        <v>3887</v>
      </c>
      <c r="G459" s="8">
        <v>45108</v>
      </c>
      <c r="H459" s="334" t="s">
        <v>165</v>
      </c>
      <c r="I459" s="4" t="s">
        <v>42</v>
      </c>
      <c r="J459" s="4" t="s">
        <v>43</v>
      </c>
      <c r="K459" s="58" t="s">
        <v>305</v>
      </c>
      <c r="L459" s="59" t="s">
        <v>307</v>
      </c>
      <c r="M459" s="5">
        <v>6</v>
      </c>
      <c r="N459" s="321" t="s">
        <v>3988</v>
      </c>
      <c r="O459" s="321" t="s">
        <v>3989</v>
      </c>
      <c r="P459" s="15">
        <v>6</v>
      </c>
      <c r="Q459" s="15">
        <v>6</v>
      </c>
      <c r="R459" s="22">
        <v>1</v>
      </c>
      <c r="S459" s="22">
        <v>1</v>
      </c>
      <c r="T459" s="181"/>
      <c r="U459" s="321" t="s">
        <v>3669</v>
      </c>
      <c r="V459" s="321" t="s">
        <v>50</v>
      </c>
      <c r="W459" s="19"/>
      <c r="X459" s="181"/>
      <c r="AA459" s="308" t="b">
        <f t="shared" si="25"/>
        <v>0</v>
      </c>
    </row>
    <row r="460" s="326" customFormat="1" ht="12" spans="1:27">
      <c r="A460" s="29">
        <v>458</v>
      </c>
      <c r="B460" s="5" t="s">
        <v>34</v>
      </c>
      <c r="C460" s="5" t="s">
        <v>228</v>
      </c>
      <c r="D460" s="5" t="s">
        <v>977</v>
      </c>
      <c r="E460" s="29" t="s">
        <v>337</v>
      </c>
      <c r="F460" s="332" t="s">
        <v>3887</v>
      </c>
      <c r="G460" s="65">
        <v>44958</v>
      </c>
      <c r="H460" s="333" t="s">
        <v>2299</v>
      </c>
      <c r="I460" s="5" t="s">
        <v>42</v>
      </c>
      <c r="J460" s="5" t="s">
        <v>43</v>
      </c>
      <c r="K460" s="58" t="s">
        <v>305</v>
      </c>
      <c r="L460" s="59" t="s">
        <v>307</v>
      </c>
      <c r="M460" s="5">
        <v>6</v>
      </c>
      <c r="N460" s="321" t="s">
        <v>3582</v>
      </c>
      <c r="O460" s="321" t="s">
        <v>3583</v>
      </c>
      <c r="P460" s="15">
        <v>6</v>
      </c>
      <c r="Q460" s="15">
        <v>6</v>
      </c>
      <c r="R460" s="22">
        <v>1</v>
      </c>
      <c r="S460" s="22">
        <v>1</v>
      </c>
      <c r="T460" s="181"/>
      <c r="U460" s="321" t="s">
        <v>3584</v>
      </c>
      <c r="V460" s="321" t="s">
        <v>50</v>
      </c>
      <c r="W460" s="4" t="str">
        <f t="shared" si="26"/>
        <v>无</v>
      </c>
      <c r="AA460" s="308" t="b">
        <f t="shared" si="25"/>
        <v>0</v>
      </c>
    </row>
    <row r="461" s="326" customFormat="1" ht="12" spans="1:27">
      <c r="A461" s="29">
        <v>459</v>
      </c>
      <c r="B461" s="5" t="s">
        <v>34</v>
      </c>
      <c r="C461" s="5" t="s">
        <v>228</v>
      </c>
      <c r="D461" s="5" t="s">
        <v>977</v>
      </c>
      <c r="E461" s="29" t="s">
        <v>337</v>
      </c>
      <c r="F461" s="332" t="s">
        <v>3887</v>
      </c>
      <c r="G461" s="65">
        <v>45139</v>
      </c>
      <c r="H461" s="334" t="s">
        <v>97</v>
      </c>
      <c r="I461" s="5" t="s">
        <v>42</v>
      </c>
      <c r="J461" s="5" t="s">
        <v>43</v>
      </c>
      <c r="K461" s="58" t="s">
        <v>305</v>
      </c>
      <c r="L461" s="59" t="s">
        <v>307</v>
      </c>
      <c r="M461" s="5">
        <v>6</v>
      </c>
      <c r="N461" s="321" t="s">
        <v>3464</v>
      </c>
      <c r="O461" s="321" t="s">
        <v>3465</v>
      </c>
      <c r="P461" s="15">
        <v>6</v>
      </c>
      <c r="Q461" s="15">
        <v>6</v>
      </c>
      <c r="R461" s="22">
        <v>1</v>
      </c>
      <c r="S461" s="22">
        <v>1</v>
      </c>
      <c r="T461" s="181"/>
      <c r="U461" s="321" t="s">
        <v>3466</v>
      </c>
      <c r="V461" s="321" t="s">
        <v>50</v>
      </c>
      <c r="W461" s="19"/>
      <c r="AA461" s="308" t="b">
        <f t="shared" si="25"/>
        <v>0</v>
      </c>
    </row>
    <row r="462" s="326" customFormat="1" ht="12" spans="1:27">
      <c r="A462" s="29">
        <v>460</v>
      </c>
      <c r="B462" s="5" t="s">
        <v>34</v>
      </c>
      <c r="C462" s="29" t="s">
        <v>228</v>
      </c>
      <c r="D462" s="29" t="s">
        <v>496</v>
      </c>
      <c r="E462" s="29" t="s">
        <v>108</v>
      </c>
      <c r="F462" s="332" t="s">
        <v>3887</v>
      </c>
      <c r="G462" s="57">
        <v>44986</v>
      </c>
      <c r="H462" s="334" t="s">
        <v>41</v>
      </c>
      <c r="I462" s="29" t="s">
        <v>42</v>
      </c>
      <c r="J462" s="29" t="s">
        <v>43</v>
      </c>
      <c r="K462" s="58" t="s">
        <v>305</v>
      </c>
      <c r="L462" s="59" t="s">
        <v>307</v>
      </c>
      <c r="M462" s="29">
        <v>3</v>
      </c>
      <c r="N462" s="321" t="s">
        <v>3531</v>
      </c>
      <c r="O462" s="321" t="s">
        <v>3532</v>
      </c>
      <c r="P462" s="15">
        <v>3</v>
      </c>
      <c r="Q462" s="15">
        <v>3</v>
      </c>
      <c r="R462" s="22">
        <v>1</v>
      </c>
      <c r="S462" s="22">
        <v>1</v>
      </c>
      <c r="T462" s="181"/>
      <c r="U462" s="321" t="s">
        <v>3533</v>
      </c>
      <c r="V462" s="321" t="s">
        <v>50</v>
      </c>
      <c r="W462" s="19" t="str">
        <f t="shared" si="26"/>
        <v>无</v>
      </c>
      <c r="AA462" s="308" t="b">
        <f t="shared" si="25"/>
        <v>0</v>
      </c>
    </row>
    <row r="463" s="326" customFormat="1" ht="12" spans="1:27">
      <c r="A463" s="29">
        <v>461</v>
      </c>
      <c r="B463" s="5" t="s">
        <v>34</v>
      </c>
      <c r="C463" s="29" t="s">
        <v>228</v>
      </c>
      <c r="D463" s="29" t="s">
        <v>496</v>
      </c>
      <c r="E463" s="29" t="s">
        <v>108</v>
      </c>
      <c r="F463" s="332" t="s">
        <v>3887</v>
      </c>
      <c r="G463" s="57">
        <v>45170</v>
      </c>
      <c r="H463" s="334" t="s">
        <v>54</v>
      </c>
      <c r="I463" s="29" t="s">
        <v>42</v>
      </c>
      <c r="J463" s="29" t="s">
        <v>43</v>
      </c>
      <c r="K463" s="58" t="s">
        <v>305</v>
      </c>
      <c r="L463" s="59" t="s">
        <v>307</v>
      </c>
      <c r="M463" s="29">
        <v>3</v>
      </c>
      <c r="N463" s="321" t="s">
        <v>3674</v>
      </c>
      <c r="O463" s="321" t="s">
        <v>3675</v>
      </c>
      <c r="P463" s="15">
        <v>3</v>
      </c>
      <c r="Q463" s="15">
        <v>3</v>
      </c>
      <c r="R463" s="22">
        <v>1</v>
      </c>
      <c r="S463" s="22">
        <v>1</v>
      </c>
      <c r="T463" s="181"/>
      <c r="U463" s="321" t="s">
        <v>3676</v>
      </c>
      <c r="V463" s="321" t="s">
        <v>50</v>
      </c>
      <c r="W463" s="19"/>
      <c r="AA463" s="308" t="b">
        <f t="shared" si="25"/>
        <v>0</v>
      </c>
    </row>
    <row r="464" s="326" customFormat="1" ht="12" spans="1:27">
      <c r="A464" s="29">
        <v>462</v>
      </c>
      <c r="B464" s="5" t="s">
        <v>34</v>
      </c>
      <c r="C464" s="29" t="s">
        <v>228</v>
      </c>
      <c r="D464" s="29" t="s">
        <v>497</v>
      </c>
      <c r="E464" s="29" t="s">
        <v>108</v>
      </c>
      <c r="F464" s="332" t="s">
        <v>3887</v>
      </c>
      <c r="G464" s="57">
        <v>44986</v>
      </c>
      <c r="H464" s="334" t="s">
        <v>41</v>
      </c>
      <c r="I464" s="29" t="s">
        <v>42</v>
      </c>
      <c r="J464" s="29" t="s">
        <v>43</v>
      </c>
      <c r="K464" s="58" t="s">
        <v>305</v>
      </c>
      <c r="L464" s="59" t="s">
        <v>307</v>
      </c>
      <c r="M464" s="29">
        <v>3</v>
      </c>
      <c r="N464" s="321" t="s">
        <v>3677</v>
      </c>
      <c r="O464" s="321" t="s">
        <v>3678</v>
      </c>
      <c r="P464" s="15">
        <v>3</v>
      </c>
      <c r="Q464" s="15">
        <v>3</v>
      </c>
      <c r="R464" s="22">
        <v>1</v>
      </c>
      <c r="S464" s="22">
        <v>1</v>
      </c>
      <c r="U464" s="321" t="s">
        <v>3679</v>
      </c>
      <c r="V464" s="321" t="s">
        <v>50</v>
      </c>
      <c r="W464" s="19" t="str">
        <f>IF(U464="无","未匹配到系统工单信息",IF(V464="已完成","无",V464))</f>
        <v>无</v>
      </c>
      <c r="X464" s="326" t="s">
        <v>3990</v>
      </c>
      <c r="Y464" s="321" t="s">
        <v>3679</v>
      </c>
      <c r="AA464" s="308" t="b">
        <f t="shared" si="25"/>
        <v>0</v>
      </c>
    </row>
    <row r="465" s="326" customFormat="1" ht="12" spans="1:27">
      <c r="A465" s="29">
        <v>463</v>
      </c>
      <c r="B465" s="5" t="s">
        <v>34</v>
      </c>
      <c r="C465" s="29" t="s">
        <v>228</v>
      </c>
      <c r="D465" s="29" t="s">
        <v>497</v>
      </c>
      <c r="E465" s="29" t="s">
        <v>108</v>
      </c>
      <c r="F465" s="332" t="s">
        <v>3887</v>
      </c>
      <c r="G465" s="57">
        <v>45170</v>
      </c>
      <c r="H465" s="334" t="s">
        <v>54</v>
      </c>
      <c r="I465" s="29" t="s">
        <v>42</v>
      </c>
      <c r="J465" s="29" t="s">
        <v>43</v>
      </c>
      <c r="K465" s="58" t="s">
        <v>305</v>
      </c>
      <c r="L465" s="59" t="s">
        <v>307</v>
      </c>
      <c r="M465" s="29">
        <v>3</v>
      </c>
      <c r="N465" s="321" t="s">
        <v>3674</v>
      </c>
      <c r="O465" s="321" t="s">
        <v>3675</v>
      </c>
      <c r="P465" s="15">
        <v>3</v>
      </c>
      <c r="Q465" s="15">
        <v>3</v>
      </c>
      <c r="R465" s="22">
        <v>1</v>
      </c>
      <c r="S465" s="22">
        <v>1</v>
      </c>
      <c r="T465" s="181"/>
      <c r="U465" s="321" t="s">
        <v>3676</v>
      </c>
      <c r="V465" s="321" t="s">
        <v>50</v>
      </c>
      <c r="W465" s="19"/>
      <c r="X465" s="181"/>
      <c r="AA465" s="308" t="b">
        <f t="shared" si="25"/>
        <v>0</v>
      </c>
    </row>
    <row r="466" s="326" customFormat="1" ht="12" spans="1:27">
      <c r="A466" s="29">
        <v>464</v>
      </c>
      <c r="B466" s="5" t="s">
        <v>34</v>
      </c>
      <c r="C466" s="29" t="s">
        <v>228</v>
      </c>
      <c r="D466" s="29" t="s">
        <v>505</v>
      </c>
      <c r="E466" s="29" t="s">
        <v>108</v>
      </c>
      <c r="F466" s="332" t="s">
        <v>3887</v>
      </c>
      <c r="G466" s="57">
        <v>44986</v>
      </c>
      <c r="H466" s="334" t="s">
        <v>41</v>
      </c>
      <c r="I466" s="29" t="s">
        <v>42</v>
      </c>
      <c r="J466" s="29" t="s">
        <v>43</v>
      </c>
      <c r="K466" s="58" t="s">
        <v>305</v>
      </c>
      <c r="L466" s="59" t="s">
        <v>307</v>
      </c>
      <c r="M466" s="29">
        <v>3</v>
      </c>
      <c r="N466" s="321" t="s">
        <v>3531</v>
      </c>
      <c r="O466" s="321" t="s">
        <v>3532</v>
      </c>
      <c r="P466" s="15">
        <v>3</v>
      </c>
      <c r="Q466" s="15">
        <v>3</v>
      </c>
      <c r="R466" s="22">
        <v>1</v>
      </c>
      <c r="S466" s="22">
        <v>1</v>
      </c>
      <c r="T466" s="181"/>
      <c r="U466" s="321" t="s">
        <v>3533</v>
      </c>
      <c r="V466" s="321" t="s">
        <v>50</v>
      </c>
      <c r="W466" s="19" t="str">
        <f>IF(U466="无","未匹配到系统工单信息",IF(V466="已完成","无",V466))</f>
        <v>无</v>
      </c>
      <c r="AA466" s="308" t="b">
        <f t="shared" si="25"/>
        <v>0</v>
      </c>
    </row>
    <row r="467" s="326" customFormat="1" ht="12" spans="1:27">
      <c r="A467" s="29">
        <v>465</v>
      </c>
      <c r="B467" s="5" t="s">
        <v>34</v>
      </c>
      <c r="C467" s="29" t="s">
        <v>228</v>
      </c>
      <c r="D467" s="29" t="s">
        <v>505</v>
      </c>
      <c r="E467" s="29" t="s">
        <v>108</v>
      </c>
      <c r="F467" s="332" t="s">
        <v>3887</v>
      </c>
      <c r="G467" s="57">
        <v>45170</v>
      </c>
      <c r="H467" s="334" t="s">
        <v>54</v>
      </c>
      <c r="I467" s="29" t="s">
        <v>42</v>
      </c>
      <c r="J467" s="29" t="s">
        <v>43</v>
      </c>
      <c r="K467" s="58" t="s">
        <v>305</v>
      </c>
      <c r="L467" s="59" t="s">
        <v>307</v>
      </c>
      <c r="M467" s="29">
        <v>3</v>
      </c>
      <c r="N467" s="321" t="s">
        <v>3674</v>
      </c>
      <c r="O467" s="321" t="s">
        <v>3675</v>
      </c>
      <c r="P467" s="15">
        <v>3</v>
      </c>
      <c r="Q467" s="15">
        <v>3</v>
      </c>
      <c r="R467" s="22">
        <v>1</v>
      </c>
      <c r="S467" s="22">
        <v>1</v>
      </c>
      <c r="T467" s="181"/>
      <c r="U467" s="321" t="s">
        <v>3676</v>
      </c>
      <c r="V467" s="321" t="s">
        <v>50</v>
      </c>
      <c r="W467" s="19"/>
      <c r="AA467" s="308" t="b">
        <f t="shared" si="25"/>
        <v>0</v>
      </c>
    </row>
    <row r="468" s="326" customFormat="1" ht="12" spans="1:27">
      <c r="A468" s="29">
        <v>466</v>
      </c>
      <c r="B468" s="5" t="s">
        <v>34</v>
      </c>
      <c r="C468" s="29" t="s">
        <v>228</v>
      </c>
      <c r="D468" s="29" t="s">
        <v>507</v>
      </c>
      <c r="E468" s="29" t="s">
        <v>108</v>
      </c>
      <c r="F468" s="332" t="s">
        <v>3887</v>
      </c>
      <c r="G468" s="57">
        <v>44986</v>
      </c>
      <c r="H468" s="334" t="s">
        <v>41</v>
      </c>
      <c r="I468" s="29" t="s">
        <v>42</v>
      </c>
      <c r="J468" s="29" t="s">
        <v>43</v>
      </c>
      <c r="K468" s="58" t="s">
        <v>305</v>
      </c>
      <c r="L468" s="59" t="s">
        <v>307</v>
      </c>
      <c r="M468" s="29">
        <v>3</v>
      </c>
      <c r="N468" s="321" t="s">
        <v>3677</v>
      </c>
      <c r="O468" s="321" t="s">
        <v>3678</v>
      </c>
      <c r="P468" s="15">
        <v>3</v>
      </c>
      <c r="Q468" s="15">
        <v>3</v>
      </c>
      <c r="R468" s="22">
        <v>1</v>
      </c>
      <c r="S468" s="22">
        <v>1</v>
      </c>
      <c r="T468" s="181"/>
      <c r="U468" s="321" t="s">
        <v>3679</v>
      </c>
      <c r="V468" s="321" t="s">
        <v>50</v>
      </c>
      <c r="W468" s="19" t="str">
        <f>IF(U468="无","未匹配到系统工单信息",IF(V468="已完成","无",V468))</f>
        <v>无</v>
      </c>
      <c r="X468" s="326" t="s">
        <v>3990</v>
      </c>
      <c r="Y468" s="321" t="s">
        <v>3679</v>
      </c>
      <c r="AA468" s="308" t="b">
        <f t="shared" si="25"/>
        <v>0</v>
      </c>
    </row>
    <row r="469" s="326" customFormat="1" ht="12" spans="1:27">
      <c r="A469" s="29">
        <v>467</v>
      </c>
      <c r="B469" s="5" t="s">
        <v>34</v>
      </c>
      <c r="C469" s="29" t="s">
        <v>228</v>
      </c>
      <c r="D469" s="29" t="s">
        <v>507</v>
      </c>
      <c r="E469" s="29" t="s">
        <v>108</v>
      </c>
      <c r="F469" s="332" t="s">
        <v>3887</v>
      </c>
      <c r="G469" s="57">
        <v>45170</v>
      </c>
      <c r="H469" s="334" t="s">
        <v>54</v>
      </c>
      <c r="I469" s="29" t="s">
        <v>42</v>
      </c>
      <c r="J469" s="29" t="s">
        <v>43</v>
      </c>
      <c r="K469" s="58" t="s">
        <v>305</v>
      </c>
      <c r="L469" s="59" t="s">
        <v>307</v>
      </c>
      <c r="M469" s="29">
        <v>3</v>
      </c>
      <c r="N469" s="321" t="s">
        <v>3674</v>
      </c>
      <c r="O469" s="321" t="s">
        <v>3675</v>
      </c>
      <c r="P469" s="15">
        <v>3</v>
      </c>
      <c r="Q469" s="15">
        <v>3</v>
      </c>
      <c r="R469" s="22">
        <v>1</v>
      </c>
      <c r="S469" s="22">
        <v>1</v>
      </c>
      <c r="T469" s="181"/>
      <c r="U469" s="321" t="s">
        <v>3676</v>
      </c>
      <c r="V469" s="321" t="s">
        <v>50</v>
      </c>
      <c r="W469" s="19"/>
      <c r="AA469" s="308" t="b">
        <f t="shared" si="25"/>
        <v>0</v>
      </c>
    </row>
    <row r="470" s="326" customFormat="1" ht="12" spans="1:27">
      <c r="A470" s="29">
        <v>468</v>
      </c>
      <c r="B470" s="4" t="s">
        <v>34</v>
      </c>
      <c r="C470" s="27" t="s">
        <v>228</v>
      </c>
      <c r="D470" s="58" t="s">
        <v>940</v>
      </c>
      <c r="E470" s="7" t="s">
        <v>3991</v>
      </c>
      <c r="F470" s="332" t="s">
        <v>3887</v>
      </c>
      <c r="G470" s="65">
        <v>44927</v>
      </c>
      <c r="H470" s="10" t="s">
        <v>2959</v>
      </c>
      <c r="I470" s="27" t="s">
        <v>42</v>
      </c>
      <c r="J470" s="4" t="s">
        <v>43</v>
      </c>
      <c r="K470" s="58" t="s">
        <v>305</v>
      </c>
      <c r="L470" s="59" t="s">
        <v>307</v>
      </c>
      <c r="M470" s="5">
        <v>3</v>
      </c>
      <c r="N470" s="321" t="s">
        <v>3467</v>
      </c>
      <c r="O470" s="321" t="s">
        <v>3468</v>
      </c>
      <c r="P470" s="15">
        <v>3</v>
      </c>
      <c r="Q470" s="15">
        <v>3</v>
      </c>
      <c r="R470" s="22">
        <v>1</v>
      </c>
      <c r="S470" s="22">
        <v>1</v>
      </c>
      <c r="T470" s="302"/>
      <c r="U470" s="321" t="s">
        <v>3469</v>
      </c>
      <c r="V470" s="321" t="s">
        <v>50</v>
      </c>
      <c r="W470" s="4" t="str">
        <f>IF(U470="无","未匹配到系统工单信息",IF(V470="已完成","无",V470))</f>
        <v>无</v>
      </c>
      <c r="AA470" s="308" t="b">
        <f t="shared" si="25"/>
        <v>0</v>
      </c>
    </row>
    <row r="471" s="326" customFormat="1" ht="12" spans="1:27">
      <c r="A471" s="29">
        <v>469</v>
      </c>
      <c r="B471" s="4" t="s">
        <v>34</v>
      </c>
      <c r="C471" s="27" t="s">
        <v>228</v>
      </c>
      <c r="D471" s="58" t="s">
        <v>940</v>
      </c>
      <c r="E471" s="7" t="s">
        <v>3991</v>
      </c>
      <c r="F471" s="332" t="s">
        <v>3887</v>
      </c>
      <c r="G471" s="65">
        <v>45047</v>
      </c>
      <c r="H471" s="334" t="s">
        <v>304</v>
      </c>
      <c r="I471" s="27" t="s">
        <v>42</v>
      </c>
      <c r="J471" s="4" t="s">
        <v>43</v>
      </c>
      <c r="K471" s="58" t="s">
        <v>305</v>
      </c>
      <c r="L471" s="59" t="s">
        <v>307</v>
      </c>
      <c r="M471" s="5">
        <v>3</v>
      </c>
      <c r="N471" s="341">
        <v>45077.4166666667</v>
      </c>
      <c r="O471" s="341">
        <v>45077.4930555556</v>
      </c>
      <c r="P471" s="15">
        <v>3</v>
      </c>
      <c r="Q471" s="15">
        <v>3</v>
      </c>
      <c r="R471" s="22">
        <v>1</v>
      </c>
      <c r="S471" s="22">
        <v>1</v>
      </c>
      <c r="T471" s="302"/>
      <c r="U471" s="321" t="s">
        <v>3992</v>
      </c>
      <c r="V471" s="321" t="s">
        <v>50</v>
      </c>
      <c r="W471" s="19"/>
      <c r="AA471" s="308" t="b">
        <f t="shared" si="25"/>
        <v>0</v>
      </c>
    </row>
    <row r="472" s="326" customFormat="1" ht="12" spans="1:27">
      <c r="A472" s="29">
        <v>470</v>
      </c>
      <c r="B472" s="4" t="s">
        <v>34</v>
      </c>
      <c r="C472" s="27" t="s">
        <v>228</v>
      </c>
      <c r="D472" s="58" t="s">
        <v>940</v>
      </c>
      <c r="E472" s="7" t="s">
        <v>3991</v>
      </c>
      <c r="F472" s="332" t="s">
        <v>3887</v>
      </c>
      <c r="G472" s="65">
        <v>45108</v>
      </c>
      <c r="H472" s="334" t="s">
        <v>165</v>
      </c>
      <c r="I472" s="27" t="s">
        <v>42</v>
      </c>
      <c r="J472" s="4" t="s">
        <v>43</v>
      </c>
      <c r="K472" s="58" t="s">
        <v>305</v>
      </c>
      <c r="L472" s="59" t="s">
        <v>307</v>
      </c>
      <c r="M472" s="5">
        <v>3</v>
      </c>
      <c r="N472" s="321" t="s">
        <v>3470</v>
      </c>
      <c r="O472" s="321" t="s">
        <v>3471</v>
      </c>
      <c r="P472" s="15">
        <v>3</v>
      </c>
      <c r="Q472" s="15">
        <v>3</v>
      </c>
      <c r="R472" s="22">
        <v>1</v>
      </c>
      <c r="S472" s="22">
        <v>1</v>
      </c>
      <c r="U472" s="321" t="s">
        <v>3472</v>
      </c>
      <c r="V472" s="321" t="s">
        <v>50</v>
      </c>
      <c r="W472" s="19"/>
      <c r="AA472" s="308" t="b">
        <f t="shared" si="25"/>
        <v>0</v>
      </c>
    </row>
    <row r="473" s="326" customFormat="1" ht="12" spans="1:27">
      <c r="A473" s="29">
        <v>471</v>
      </c>
      <c r="B473" s="4" t="s">
        <v>34</v>
      </c>
      <c r="C473" s="27" t="s">
        <v>228</v>
      </c>
      <c r="D473" s="58" t="s">
        <v>940</v>
      </c>
      <c r="E473" s="7" t="s">
        <v>3991</v>
      </c>
      <c r="F473" s="332" t="s">
        <v>3887</v>
      </c>
      <c r="G473" s="65">
        <v>45170</v>
      </c>
      <c r="H473" s="334" t="s">
        <v>54</v>
      </c>
      <c r="I473" s="27" t="s">
        <v>42</v>
      </c>
      <c r="J473" s="4" t="s">
        <v>43</v>
      </c>
      <c r="K473" s="58" t="s">
        <v>305</v>
      </c>
      <c r="L473" s="59" t="s">
        <v>307</v>
      </c>
      <c r="M473" s="5">
        <v>3</v>
      </c>
      <c r="N473" s="321" t="s">
        <v>3470</v>
      </c>
      <c r="O473" s="321" t="s">
        <v>3471</v>
      </c>
      <c r="P473" s="15">
        <v>3</v>
      </c>
      <c r="Q473" s="15">
        <v>3</v>
      </c>
      <c r="R473" s="22">
        <v>1</v>
      </c>
      <c r="S473" s="22">
        <v>1</v>
      </c>
      <c r="T473" s="181"/>
      <c r="U473" s="321" t="s">
        <v>3472</v>
      </c>
      <c r="V473" s="321" t="s">
        <v>50</v>
      </c>
      <c r="W473" s="19"/>
      <c r="AA473" s="308" t="b">
        <f t="shared" si="25"/>
        <v>0</v>
      </c>
    </row>
    <row r="474" s="326" customFormat="1" ht="12" spans="1:27">
      <c r="A474" s="29">
        <v>472</v>
      </c>
      <c r="B474" s="347" t="s">
        <v>34</v>
      </c>
      <c r="C474" s="347" t="s">
        <v>228</v>
      </c>
      <c r="D474" s="348" t="s">
        <v>1148</v>
      </c>
      <c r="E474" s="348" t="s">
        <v>258</v>
      </c>
      <c r="F474" s="349" t="s">
        <v>3887</v>
      </c>
      <c r="G474" s="350">
        <v>44958</v>
      </c>
      <c r="H474" s="333" t="s">
        <v>2299</v>
      </c>
      <c r="I474" s="347" t="s">
        <v>42</v>
      </c>
      <c r="J474" s="29" t="s">
        <v>43</v>
      </c>
      <c r="K474" s="347" t="s">
        <v>991</v>
      </c>
      <c r="L474" s="347" t="s">
        <v>993</v>
      </c>
      <c r="M474" s="58">
        <v>9</v>
      </c>
      <c r="N474" s="321" t="s">
        <v>3680</v>
      </c>
      <c r="O474" s="321" t="s">
        <v>3681</v>
      </c>
      <c r="P474" s="15">
        <v>9</v>
      </c>
      <c r="Q474" s="15">
        <v>9</v>
      </c>
      <c r="R474" s="22">
        <v>1</v>
      </c>
      <c r="S474" s="22">
        <v>1</v>
      </c>
      <c r="T474" s="325"/>
      <c r="U474" s="321" t="s">
        <v>3993</v>
      </c>
      <c r="V474" s="321" t="s">
        <v>50</v>
      </c>
      <c r="W474" s="4" t="str">
        <f>IF(U474="无","未匹配到系统工单信息",IF(V474="已完成","无",V474))</f>
        <v>无</v>
      </c>
      <c r="AA474" s="308" t="b">
        <f t="shared" si="25"/>
        <v>0</v>
      </c>
    </row>
    <row r="475" s="326" customFormat="1" ht="12" spans="1:27">
      <c r="A475" s="29">
        <v>473</v>
      </c>
      <c r="B475" s="347" t="s">
        <v>34</v>
      </c>
      <c r="C475" s="347" t="s">
        <v>228</v>
      </c>
      <c r="D475" s="348" t="s">
        <v>1148</v>
      </c>
      <c r="E475" s="348" t="s">
        <v>258</v>
      </c>
      <c r="F475" s="349" t="s">
        <v>3887</v>
      </c>
      <c r="G475" s="8">
        <v>45017</v>
      </c>
      <c r="H475" s="10" t="s">
        <v>231</v>
      </c>
      <c r="I475" s="347" t="s">
        <v>42</v>
      </c>
      <c r="J475" s="29" t="s">
        <v>43</v>
      </c>
      <c r="K475" s="347" t="s">
        <v>991</v>
      </c>
      <c r="L475" s="347" t="s">
        <v>993</v>
      </c>
      <c r="M475" s="58">
        <v>9</v>
      </c>
      <c r="N475" s="321" t="s">
        <v>3683</v>
      </c>
      <c r="O475" s="321" t="s">
        <v>3684</v>
      </c>
      <c r="P475" s="15">
        <v>9</v>
      </c>
      <c r="Q475" s="15">
        <v>9</v>
      </c>
      <c r="R475" s="22">
        <v>1</v>
      </c>
      <c r="S475" s="22">
        <v>1</v>
      </c>
      <c r="T475" s="181"/>
      <c r="U475" s="321" t="s">
        <v>3994</v>
      </c>
      <c r="V475" s="321" t="s">
        <v>50</v>
      </c>
      <c r="W475" s="19"/>
      <c r="AA475" s="308" t="b">
        <f t="shared" si="25"/>
        <v>0</v>
      </c>
    </row>
    <row r="476" s="326" customFormat="1" ht="12" spans="1:27">
      <c r="A476" s="29">
        <v>474</v>
      </c>
      <c r="B476" s="347" t="s">
        <v>34</v>
      </c>
      <c r="C476" s="347" t="s">
        <v>228</v>
      </c>
      <c r="D476" s="348" t="s">
        <v>1148</v>
      </c>
      <c r="E476" s="348" t="s">
        <v>258</v>
      </c>
      <c r="F476" s="349" t="s">
        <v>3887</v>
      </c>
      <c r="G476" s="8">
        <v>45078</v>
      </c>
      <c r="H476" s="10" t="s">
        <v>93</v>
      </c>
      <c r="I476" s="347" t="s">
        <v>42</v>
      </c>
      <c r="J476" s="29" t="s">
        <v>43</v>
      </c>
      <c r="K476" s="347" t="s">
        <v>991</v>
      </c>
      <c r="L476" s="347" t="s">
        <v>993</v>
      </c>
      <c r="M476" s="58">
        <v>9</v>
      </c>
      <c r="N476" s="321" t="s">
        <v>3686</v>
      </c>
      <c r="O476" s="321" t="s">
        <v>3687</v>
      </c>
      <c r="P476" s="15">
        <v>9</v>
      </c>
      <c r="Q476" s="15">
        <v>9</v>
      </c>
      <c r="R476" s="22">
        <v>1</v>
      </c>
      <c r="S476" s="22">
        <v>1</v>
      </c>
      <c r="T476" s="181"/>
      <c r="U476" s="321" t="s">
        <v>3995</v>
      </c>
      <c r="V476" s="321" t="s">
        <v>50</v>
      </c>
      <c r="W476" s="19"/>
      <c r="AA476" s="308" t="b">
        <f t="shared" si="25"/>
        <v>0</v>
      </c>
    </row>
    <row r="477" s="326" customFormat="1" ht="12" spans="1:27">
      <c r="A477" s="29">
        <v>475</v>
      </c>
      <c r="B477" s="347" t="s">
        <v>34</v>
      </c>
      <c r="C477" s="347" t="s">
        <v>228</v>
      </c>
      <c r="D477" s="348" t="s">
        <v>1148</v>
      </c>
      <c r="E477" s="348" t="s">
        <v>258</v>
      </c>
      <c r="F477" s="349" t="s">
        <v>3887</v>
      </c>
      <c r="G477" s="8">
        <v>45139</v>
      </c>
      <c r="H477" s="334" t="s">
        <v>97</v>
      </c>
      <c r="I477" s="347" t="s">
        <v>42</v>
      </c>
      <c r="J477" s="29" t="s">
        <v>43</v>
      </c>
      <c r="K477" s="347" t="s">
        <v>991</v>
      </c>
      <c r="L477" s="347" t="s">
        <v>993</v>
      </c>
      <c r="M477" s="58">
        <v>9</v>
      </c>
      <c r="N477" s="321" t="s">
        <v>3689</v>
      </c>
      <c r="O477" s="321" t="s">
        <v>3690</v>
      </c>
      <c r="P477" s="15">
        <v>9</v>
      </c>
      <c r="Q477" s="15">
        <v>9</v>
      </c>
      <c r="R477" s="22">
        <v>1</v>
      </c>
      <c r="S477" s="22">
        <v>1</v>
      </c>
      <c r="T477" s="181"/>
      <c r="U477" s="321" t="s">
        <v>3691</v>
      </c>
      <c r="V477" s="321" t="s">
        <v>50</v>
      </c>
      <c r="W477" s="19"/>
      <c r="AA477" s="308" t="b">
        <f t="shared" si="25"/>
        <v>0</v>
      </c>
    </row>
    <row r="478" s="326" customFormat="1" ht="12" spans="1:27">
      <c r="A478" s="29">
        <v>476</v>
      </c>
      <c r="B478" s="347" t="s">
        <v>34</v>
      </c>
      <c r="C478" s="347" t="s">
        <v>228</v>
      </c>
      <c r="D478" s="348" t="s">
        <v>1148</v>
      </c>
      <c r="E478" s="348" t="s">
        <v>258</v>
      </c>
      <c r="F478" s="349" t="s">
        <v>3887</v>
      </c>
      <c r="G478" s="8">
        <v>45200</v>
      </c>
      <c r="H478" s="10" t="s">
        <v>189</v>
      </c>
      <c r="I478" s="347" t="s">
        <v>42</v>
      </c>
      <c r="J478" s="29" t="s">
        <v>43</v>
      </c>
      <c r="K478" s="347" t="s">
        <v>991</v>
      </c>
      <c r="L478" s="347" t="s">
        <v>993</v>
      </c>
      <c r="M478" s="58">
        <v>9</v>
      </c>
      <c r="N478" s="321" t="s">
        <v>3689</v>
      </c>
      <c r="O478" s="321" t="s">
        <v>3690</v>
      </c>
      <c r="P478" s="15">
        <v>9</v>
      </c>
      <c r="Q478" s="15">
        <v>9</v>
      </c>
      <c r="R478" s="22">
        <v>1</v>
      </c>
      <c r="S478" s="22">
        <v>1</v>
      </c>
      <c r="T478" s="181"/>
      <c r="U478" s="321" t="s">
        <v>3996</v>
      </c>
      <c r="V478" s="321" t="s">
        <v>50</v>
      </c>
      <c r="W478" s="19"/>
      <c r="AA478" s="308" t="b">
        <f t="shared" si="25"/>
        <v>0</v>
      </c>
    </row>
    <row r="479" s="326" customFormat="1" ht="12" spans="1:27">
      <c r="A479" s="29">
        <v>477</v>
      </c>
      <c r="B479" s="347" t="s">
        <v>34</v>
      </c>
      <c r="C479" s="347" t="s">
        <v>228</v>
      </c>
      <c r="D479" s="348" t="s">
        <v>1148</v>
      </c>
      <c r="E479" s="348" t="s">
        <v>258</v>
      </c>
      <c r="F479" s="349" t="s">
        <v>3887</v>
      </c>
      <c r="G479" s="8">
        <v>45261</v>
      </c>
      <c r="H479" s="10" t="s">
        <v>1741</v>
      </c>
      <c r="I479" s="347" t="s">
        <v>42</v>
      </c>
      <c r="J479" s="29" t="s">
        <v>43</v>
      </c>
      <c r="K479" s="347" t="s">
        <v>991</v>
      </c>
      <c r="L479" s="347" t="s">
        <v>993</v>
      </c>
      <c r="M479" s="58">
        <v>9</v>
      </c>
      <c r="N479" s="4" t="str">
        <f>IFERROR(VLOOKUP("*"&amp;$D479&amp;"*",电缆终端!$A:$AS,20,FALSE),IFERROR(VLOOKUP("*"&amp;$D479&amp;"*",电缆终端!$B:$AS,19,FALSE),"无"))</f>
        <v>2023-12-18 09:31:00</v>
      </c>
      <c r="O479" s="4" t="str">
        <f>IFERROR(VLOOKUP("*"&amp;$D479&amp;"*",电缆终端!$A:$AS,21,FALSE),IFERROR(VLOOKUP("*"&amp;$D479&amp;"*",电缆终端!$B:$AS,20,FALSE),"无"))</f>
        <v>2023-12-18 15:38:00</v>
      </c>
      <c r="P479" s="15">
        <f>IF(OR(O479=0,O479="无"),"",M479)</f>
        <v>9</v>
      </c>
      <c r="Q479" s="15">
        <f>P479</f>
        <v>9</v>
      </c>
      <c r="R479" s="22">
        <f>IFERROR(IF(P479/M479&gt;0,P479/M479,""),"")</f>
        <v>1</v>
      </c>
      <c r="S479" s="22">
        <f>IFERROR(Q479/P479,"")</f>
        <v>1</v>
      </c>
      <c r="T479" s="144"/>
      <c r="U479" s="4" t="str">
        <f>IFERROR(VLOOKUP("*"&amp;$D479&amp;"*",电缆终端!$A:$AS,5,FALSE),IFERROR(VLOOKUP("*"&amp;$D479&amp;"*",电缆终端!$B:$AS,4,FALSE),"无"))</f>
        <v>JH030120221229-087130</v>
      </c>
      <c r="V479" s="4" t="str">
        <f>IFERROR(VLOOKUP("*"&amp;$D479&amp;"*",电缆终端!$A:$AS,3,FALSE),IFERROR(VLOOKUP("*"&amp;$D479&amp;"*",电缆终端!$B:$AS,2,FALSE),"无"))</f>
        <v>已完成</v>
      </c>
      <c r="W479" s="19"/>
      <c r="AA479" s="308" t="b">
        <f t="shared" si="25"/>
        <v>0</v>
      </c>
    </row>
    <row r="480" s="326" customFormat="1" ht="12" spans="1:27">
      <c r="A480" s="29">
        <v>478</v>
      </c>
      <c r="B480" s="347" t="s">
        <v>34</v>
      </c>
      <c r="C480" s="347" t="s">
        <v>228</v>
      </c>
      <c r="D480" s="348" t="s">
        <v>3695</v>
      </c>
      <c r="E480" s="348" t="s">
        <v>258</v>
      </c>
      <c r="F480" s="349" t="s">
        <v>3887</v>
      </c>
      <c r="G480" s="350">
        <v>44958</v>
      </c>
      <c r="H480" s="333" t="s">
        <v>2299</v>
      </c>
      <c r="I480" s="347" t="s">
        <v>42</v>
      </c>
      <c r="J480" s="29" t="s">
        <v>43</v>
      </c>
      <c r="K480" s="347" t="s">
        <v>991</v>
      </c>
      <c r="L480" s="347" t="s">
        <v>993</v>
      </c>
      <c r="M480" s="58">
        <v>3</v>
      </c>
      <c r="N480" s="321" t="s">
        <v>3680</v>
      </c>
      <c r="O480" s="321" t="s">
        <v>3681</v>
      </c>
      <c r="P480" s="15">
        <v>3</v>
      </c>
      <c r="Q480" s="15">
        <v>3</v>
      </c>
      <c r="R480" s="22">
        <v>1</v>
      </c>
      <c r="S480" s="22">
        <v>1</v>
      </c>
      <c r="T480" s="325"/>
      <c r="U480" s="321" t="s">
        <v>3993</v>
      </c>
      <c r="V480" s="321" t="s">
        <v>50</v>
      </c>
      <c r="W480" s="4" t="str">
        <f>IF(U480="无","未匹配到系统工单信息",IF(V480="已完成","无",V480))</f>
        <v>无</v>
      </c>
      <c r="AA480" s="308" t="b">
        <f t="shared" si="25"/>
        <v>0</v>
      </c>
    </row>
    <row r="481" s="326" customFormat="1" ht="12" spans="1:27">
      <c r="A481" s="29">
        <v>479</v>
      </c>
      <c r="B481" s="347" t="s">
        <v>34</v>
      </c>
      <c r="C481" s="347" t="s">
        <v>228</v>
      </c>
      <c r="D481" s="348" t="s">
        <v>3695</v>
      </c>
      <c r="E481" s="348" t="s">
        <v>258</v>
      </c>
      <c r="F481" s="349" t="s">
        <v>3887</v>
      </c>
      <c r="G481" s="8">
        <v>45017</v>
      </c>
      <c r="H481" s="10" t="s">
        <v>231</v>
      </c>
      <c r="I481" s="347" t="s">
        <v>42</v>
      </c>
      <c r="J481" s="29" t="s">
        <v>43</v>
      </c>
      <c r="K481" s="347" t="s">
        <v>991</v>
      </c>
      <c r="L481" s="347" t="s">
        <v>993</v>
      </c>
      <c r="M481" s="58">
        <v>3</v>
      </c>
      <c r="N481" s="321" t="s">
        <v>3683</v>
      </c>
      <c r="O481" s="321" t="s">
        <v>3684</v>
      </c>
      <c r="P481" s="15">
        <v>3</v>
      </c>
      <c r="Q481" s="15">
        <v>3</v>
      </c>
      <c r="R481" s="22">
        <v>1</v>
      </c>
      <c r="S481" s="22">
        <v>1</v>
      </c>
      <c r="T481" s="181"/>
      <c r="U481" s="321" t="s">
        <v>3994</v>
      </c>
      <c r="V481" s="321" t="s">
        <v>50</v>
      </c>
      <c r="W481" s="19"/>
      <c r="AA481" s="308" t="b">
        <f t="shared" si="25"/>
        <v>0</v>
      </c>
    </row>
    <row r="482" s="326" customFormat="1" ht="12" spans="1:27">
      <c r="A482" s="29">
        <v>480</v>
      </c>
      <c r="B482" s="347" t="s">
        <v>34</v>
      </c>
      <c r="C482" s="347" t="s">
        <v>228</v>
      </c>
      <c r="D482" s="348" t="s">
        <v>3695</v>
      </c>
      <c r="E482" s="348" t="s">
        <v>258</v>
      </c>
      <c r="F482" s="349" t="s">
        <v>3887</v>
      </c>
      <c r="G482" s="8">
        <v>45078</v>
      </c>
      <c r="H482" s="10" t="s">
        <v>93</v>
      </c>
      <c r="I482" s="347" t="s">
        <v>42</v>
      </c>
      <c r="J482" s="29" t="s">
        <v>43</v>
      </c>
      <c r="K482" s="347" t="s">
        <v>991</v>
      </c>
      <c r="L482" s="347" t="s">
        <v>993</v>
      </c>
      <c r="M482" s="58">
        <v>3</v>
      </c>
      <c r="N482" s="321" t="s">
        <v>3686</v>
      </c>
      <c r="O482" s="321" t="s">
        <v>3687</v>
      </c>
      <c r="P482" s="15">
        <v>3</v>
      </c>
      <c r="Q482" s="15">
        <v>3</v>
      </c>
      <c r="R482" s="22">
        <v>1</v>
      </c>
      <c r="S482" s="22">
        <v>1</v>
      </c>
      <c r="T482" s="181"/>
      <c r="U482" s="321" t="s">
        <v>3995</v>
      </c>
      <c r="V482" s="321" t="s">
        <v>50</v>
      </c>
      <c r="W482" s="19"/>
      <c r="AA482" s="308" t="b">
        <f t="shared" si="25"/>
        <v>0</v>
      </c>
    </row>
    <row r="483" s="326" customFormat="1" ht="12" spans="1:27">
      <c r="A483" s="29">
        <v>481</v>
      </c>
      <c r="B483" s="347" t="s">
        <v>34</v>
      </c>
      <c r="C483" s="347" t="s">
        <v>228</v>
      </c>
      <c r="D483" s="348" t="s">
        <v>3695</v>
      </c>
      <c r="E483" s="348" t="s">
        <v>258</v>
      </c>
      <c r="F483" s="349" t="s">
        <v>3887</v>
      </c>
      <c r="G483" s="8">
        <v>45139</v>
      </c>
      <c r="H483" s="334" t="s">
        <v>97</v>
      </c>
      <c r="I483" s="347" t="s">
        <v>42</v>
      </c>
      <c r="J483" s="29" t="s">
        <v>43</v>
      </c>
      <c r="K483" s="347" t="s">
        <v>991</v>
      </c>
      <c r="L483" s="347" t="s">
        <v>993</v>
      </c>
      <c r="M483" s="58">
        <v>3</v>
      </c>
      <c r="N483" s="321" t="s">
        <v>3689</v>
      </c>
      <c r="O483" s="321" t="s">
        <v>3690</v>
      </c>
      <c r="P483" s="15">
        <v>3</v>
      </c>
      <c r="Q483" s="15">
        <v>3</v>
      </c>
      <c r="R483" s="22">
        <v>1</v>
      </c>
      <c r="S483" s="22">
        <v>1</v>
      </c>
      <c r="T483" s="181"/>
      <c r="U483" s="321" t="s">
        <v>3691</v>
      </c>
      <c r="V483" s="321" t="s">
        <v>50</v>
      </c>
      <c r="W483" s="19"/>
      <c r="AA483" s="308" t="b">
        <f t="shared" si="25"/>
        <v>0</v>
      </c>
    </row>
    <row r="484" s="326" customFormat="1" ht="12" spans="1:27">
      <c r="A484" s="29">
        <v>482</v>
      </c>
      <c r="B484" s="347" t="s">
        <v>34</v>
      </c>
      <c r="C484" s="347" t="s">
        <v>228</v>
      </c>
      <c r="D484" s="348" t="s">
        <v>3695</v>
      </c>
      <c r="E484" s="348" t="s">
        <v>258</v>
      </c>
      <c r="F484" s="349" t="s">
        <v>3887</v>
      </c>
      <c r="G484" s="8">
        <v>45200</v>
      </c>
      <c r="H484" s="10" t="s">
        <v>189</v>
      </c>
      <c r="I484" s="347" t="s">
        <v>42</v>
      </c>
      <c r="J484" s="29" t="s">
        <v>43</v>
      </c>
      <c r="K484" s="347" t="s">
        <v>991</v>
      </c>
      <c r="L484" s="347" t="s">
        <v>993</v>
      </c>
      <c r="M484" s="58">
        <v>3</v>
      </c>
      <c r="N484" s="321" t="s">
        <v>3689</v>
      </c>
      <c r="O484" s="321" t="s">
        <v>3690</v>
      </c>
      <c r="P484" s="15">
        <v>3</v>
      </c>
      <c r="Q484" s="15">
        <v>3</v>
      </c>
      <c r="R484" s="22">
        <v>1</v>
      </c>
      <c r="S484" s="22">
        <v>1</v>
      </c>
      <c r="T484" s="181"/>
      <c r="U484" s="321" t="s">
        <v>3996</v>
      </c>
      <c r="V484" s="321" t="s">
        <v>50</v>
      </c>
      <c r="W484" s="19"/>
      <c r="AA484" s="308" t="b">
        <f t="shared" si="25"/>
        <v>0</v>
      </c>
    </row>
    <row r="485" s="326" customFormat="1" ht="12" spans="1:27">
      <c r="A485" s="29">
        <v>483</v>
      </c>
      <c r="B485" s="347" t="s">
        <v>34</v>
      </c>
      <c r="C485" s="347" t="s">
        <v>228</v>
      </c>
      <c r="D485" s="348" t="s">
        <v>3695</v>
      </c>
      <c r="E485" s="348" t="s">
        <v>258</v>
      </c>
      <c r="F485" s="349" t="s">
        <v>3887</v>
      </c>
      <c r="G485" s="8">
        <v>45261</v>
      </c>
      <c r="H485" s="10" t="s">
        <v>1741</v>
      </c>
      <c r="I485" s="347" t="s">
        <v>42</v>
      </c>
      <c r="J485" s="29" t="s">
        <v>43</v>
      </c>
      <c r="K485" s="347" t="s">
        <v>991</v>
      </c>
      <c r="L485" s="347" t="s">
        <v>993</v>
      </c>
      <c r="M485" s="58">
        <v>3</v>
      </c>
      <c r="N485" s="4" t="str">
        <f>IFERROR(VLOOKUP("*"&amp;$D485&amp;"*",电缆终端!$A:$AS,20,FALSE),IFERROR(VLOOKUP("*"&amp;$D485&amp;"*",电缆终端!$B:$AS,19,FALSE),"无"))</f>
        <v>2023-12-18 09:31:00</v>
      </c>
      <c r="O485" s="4" t="str">
        <f>IFERROR(VLOOKUP("*"&amp;$D485&amp;"*",电缆终端!$A:$AS,21,FALSE),IFERROR(VLOOKUP("*"&amp;$D485&amp;"*",电缆终端!$B:$AS,20,FALSE),"无"))</f>
        <v>2023-12-18 15:38:00</v>
      </c>
      <c r="P485" s="15">
        <f>IF(OR(O485=0,O485="无"),"",M485)</f>
        <v>3</v>
      </c>
      <c r="Q485" s="15">
        <f>P485</f>
        <v>3</v>
      </c>
      <c r="R485" s="22">
        <f>IFERROR(IF(P485/M485&gt;0,P485/M485,""),"")</f>
        <v>1</v>
      </c>
      <c r="S485" s="22">
        <f>IFERROR(Q485/P485,"")</f>
        <v>1</v>
      </c>
      <c r="T485" s="144"/>
      <c r="U485" s="4" t="str">
        <f>IFERROR(VLOOKUP("*"&amp;$D485&amp;"*",电缆终端!$A:$AS,5,FALSE),IFERROR(VLOOKUP("*"&amp;$D485&amp;"*",电缆终端!$B:$AS,4,FALSE),"无"))</f>
        <v>JH030120221229-087130</v>
      </c>
      <c r="V485" s="4" t="str">
        <f>IFERROR(VLOOKUP("*"&amp;$D485&amp;"*",电缆终端!$A:$AS,3,FALSE),IFERROR(VLOOKUP("*"&amp;$D485&amp;"*",电缆终端!$B:$AS,2,FALSE),"无"))</f>
        <v>已完成</v>
      </c>
      <c r="W485" s="19"/>
      <c r="AA485" s="308" t="b">
        <f t="shared" si="25"/>
        <v>0</v>
      </c>
    </row>
    <row r="486" s="326" customFormat="1" ht="12" spans="1:27">
      <c r="A486" s="29">
        <v>484</v>
      </c>
      <c r="B486" s="347" t="s">
        <v>34</v>
      </c>
      <c r="C486" s="347" t="s">
        <v>228</v>
      </c>
      <c r="D486" s="348" t="s">
        <v>1072</v>
      </c>
      <c r="E486" s="348" t="s">
        <v>337</v>
      </c>
      <c r="F486" s="349" t="s">
        <v>3887</v>
      </c>
      <c r="G486" s="350">
        <v>45017</v>
      </c>
      <c r="H486" s="10" t="s">
        <v>231</v>
      </c>
      <c r="I486" s="347" t="s">
        <v>42</v>
      </c>
      <c r="J486" s="29" t="s">
        <v>43</v>
      </c>
      <c r="K486" s="347" t="s">
        <v>991</v>
      </c>
      <c r="L486" s="347" t="s">
        <v>993</v>
      </c>
      <c r="M486" s="58">
        <v>6</v>
      </c>
      <c r="N486" s="321" t="s">
        <v>3683</v>
      </c>
      <c r="O486" s="321" t="s">
        <v>3684</v>
      </c>
      <c r="P486" s="15">
        <v>6</v>
      </c>
      <c r="Q486" s="15">
        <v>6</v>
      </c>
      <c r="R486" s="22">
        <v>1</v>
      </c>
      <c r="S486" s="22">
        <v>1</v>
      </c>
      <c r="T486" s="181"/>
      <c r="U486" s="321" t="s">
        <v>3997</v>
      </c>
      <c r="V486" s="321" t="s">
        <v>50</v>
      </c>
      <c r="W486" s="19" t="str">
        <f t="shared" ref="W486:W505" si="27">IF(U486="无","未匹配到系统工单信息",IF(V486="已完成","无",V486))</f>
        <v>无</v>
      </c>
      <c r="AA486" s="308" t="b">
        <f t="shared" si="25"/>
        <v>0</v>
      </c>
    </row>
    <row r="487" s="326" customFormat="1" ht="12" spans="1:27">
      <c r="A487" s="29">
        <v>485</v>
      </c>
      <c r="B487" s="347" t="s">
        <v>34</v>
      </c>
      <c r="C487" s="347" t="s">
        <v>228</v>
      </c>
      <c r="D487" s="348" t="s">
        <v>1072</v>
      </c>
      <c r="E487" s="348" t="s">
        <v>337</v>
      </c>
      <c r="F487" s="349" t="s">
        <v>3887</v>
      </c>
      <c r="G487" s="8">
        <v>45231</v>
      </c>
      <c r="H487" s="334" t="s">
        <v>632</v>
      </c>
      <c r="I487" s="347" t="s">
        <v>42</v>
      </c>
      <c r="J487" s="29" t="s">
        <v>43</v>
      </c>
      <c r="K487" s="347" t="s">
        <v>991</v>
      </c>
      <c r="L487" s="347" t="s">
        <v>993</v>
      </c>
      <c r="M487" s="58">
        <v>6</v>
      </c>
      <c r="N487" s="321" t="s">
        <v>3697</v>
      </c>
      <c r="O487" s="321" t="s">
        <v>3698</v>
      </c>
      <c r="P487" s="15">
        <v>6</v>
      </c>
      <c r="Q487" s="15">
        <v>6</v>
      </c>
      <c r="R487" s="22">
        <v>1</v>
      </c>
      <c r="S487" s="22">
        <v>1</v>
      </c>
      <c r="T487" s="181"/>
      <c r="U487" s="321" t="s">
        <v>3998</v>
      </c>
      <c r="V487" s="321" t="s">
        <v>50</v>
      </c>
      <c r="W487" s="19"/>
      <c r="AA487" s="308" t="b">
        <f t="shared" si="25"/>
        <v>0</v>
      </c>
    </row>
    <row r="488" s="326" customFormat="1" ht="12" spans="1:27">
      <c r="A488" s="29">
        <v>486</v>
      </c>
      <c r="B488" s="347" t="s">
        <v>34</v>
      </c>
      <c r="C488" s="347" t="s">
        <v>228</v>
      </c>
      <c r="D488" s="348" t="s">
        <v>1081</v>
      </c>
      <c r="E488" s="348" t="s">
        <v>337</v>
      </c>
      <c r="F488" s="349" t="s">
        <v>3887</v>
      </c>
      <c r="G488" s="350">
        <v>45017</v>
      </c>
      <c r="H488" s="10" t="s">
        <v>231</v>
      </c>
      <c r="I488" s="347" t="s">
        <v>42</v>
      </c>
      <c r="J488" s="29" t="s">
        <v>43</v>
      </c>
      <c r="K488" s="347" t="s">
        <v>991</v>
      </c>
      <c r="L488" s="347" t="s">
        <v>993</v>
      </c>
      <c r="M488" s="58">
        <v>6</v>
      </c>
      <c r="N488" s="321" t="s">
        <v>3683</v>
      </c>
      <c r="O488" s="321" t="s">
        <v>3684</v>
      </c>
      <c r="P488" s="15">
        <v>6</v>
      </c>
      <c r="Q488" s="15">
        <v>6</v>
      </c>
      <c r="R488" s="22">
        <v>1</v>
      </c>
      <c r="S488" s="22">
        <v>1</v>
      </c>
      <c r="T488" s="181"/>
      <c r="U488" s="321" t="s">
        <v>3997</v>
      </c>
      <c r="V488" s="321" t="s">
        <v>50</v>
      </c>
      <c r="W488" s="19" t="str">
        <f t="shared" si="27"/>
        <v>无</v>
      </c>
      <c r="AA488" s="308" t="b">
        <f t="shared" si="25"/>
        <v>0</v>
      </c>
    </row>
    <row r="489" s="326" customFormat="1" ht="12" spans="1:27">
      <c r="A489" s="29">
        <v>487</v>
      </c>
      <c r="B489" s="347" t="s">
        <v>34</v>
      </c>
      <c r="C489" s="347" t="s">
        <v>228</v>
      </c>
      <c r="D489" s="348" t="s">
        <v>1081</v>
      </c>
      <c r="E489" s="348" t="s">
        <v>337</v>
      </c>
      <c r="F489" s="349" t="s">
        <v>3887</v>
      </c>
      <c r="G489" s="8">
        <v>45231</v>
      </c>
      <c r="H489" s="334" t="s">
        <v>632</v>
      </c>
      <c r="I489" s="347" t="s">
        <v>42</v>
      </c>
      <c r="J489" s="29" t="s">
        <v>43</v>
      </c>
      <c r="K489" s="347" t="s">
        <v>991</v>
      </c>
      <c r="L489" s="347" t="s">
        <v>993</v>
      </c>
      <c r="M489" s="58">
        <v>6</v>
      </c>
      <c r="N489" s="321" t="s">
        <v>3697</v>
      </c>
      <c r="O489" s="321" t="s">
        <v>3698</v>
      </c>
      <c r="P489" s="15">
        <v>6</v>
      </c>
      <c r="Q489" s="15">
        <v>6</v>
      </c>
      <c r="R489" s="22">
        <v>1</v>
      </c>
      <c r="S489" s="22">
        <v>1</v>
      </c>
      <c r="T489" s="181"/>
      <c r="U489" s="321" t="s">
        <v>3998</v>
      </c>
      <c r="V489" s="321" t="s">
        <v>50</v>
      </c>
      <c r="W489" s="19"/>
      <c r="AA489" s="308" t="b">
        <f t="shared" si="25"/>
        <v>0</v>
      </c>
    </row>
    <row r="490" s="326" customFormat="1" ht="12" spans="1:27">
      <c r="A490" s="29">
        <v>488</v>
      </c>
      <c r="B490" s="347" t="s">
        <v>34</v>
      </c>
      <c r="C490" s="347" t="s">
        <v>228</v>
      </c>
      <c r="D490" s="348" t="s">
        <v>1035</v>
      </c>
      <c r="E490" s="348" t="s">
        <v>108</v>
      </c>
      <c r="F490" s="349" t="s">
        <v>3887</v>
      </c>
      <c r="G490" s="350">
        <v>45017</v>
      </c>
      <c r="H490" s="10" t="s">
        <v>231</v>
      </c>
      <c r="I490" s="347" t="s">
        <v>42</v>
      </c>
      <c r="J490" s="29" t="s">
        <v>43</v>
      </c>
      <c r="K490" s="347" t="s">
        <v>991</v>
      </c>
      <c r="L490" s="347" t="s">
        <v>993</v>
      </c>
      <c r="M490" s="58">
        <v>6</v>
      </c>
      <c r="N490" s="321" t="s">
        <v>3683</v>
      </c>
      <c r="O490" s="321" t="s">
        <v>3684</v>
      </c>
      <c r="P490" s="15">
        <v>6</v>
      </c>
      <c r="Q490" s="15">
        <v>6</v>
      </c>
      <c r="R490" s="22">
        <v>1</v>
      </c>
      <c r="S490" s="22">
        <v>1</v>
      </c>
      <c r="T490" s="181"/>
      <c r="U490" s="321" t="s">
        <v>3997</v>
      </c>
      <c r="V490" s="321" t="s">
        <v>50</v>
      </c>
      <c r="W490" s="19" t="str">
        <f t="shared" si="27"/>
        <v>无</v>
      </c>
      <c r="AA490" s="308" t="b">
        <f t="shared" si="25"/>
        <v>0</v>
      </c>
    </row>
    <row r="491" s="326" customFormat="1" ht="12" spans="1:27">
      <c r="A491" s="29">
        <v>489</v>
      </c>
      <c r="B491" s="347" t="s">
        <v>34</v>
      </c>
      <c r="C491" s="347" t="s">
        <v>228</v>
      </c>
      <c r="D491" s="348" t="s">
        <v>1035</v>
      </c>
      <c r="E491" s="348" t="s">
        <v>108</v>
      </c>
      <c r="F491" s="349" t="s">
        <v>3887</v>
      </c>
      <c r="G491" s="8">
        <v>45231</v>
      </c>
      <c r="H491" s="334" t="s">
        <v>632</v>
      </c>
      <c r="I491" s="347" t="s">
        <v>42</v>
      </c>
      <c r="J491" s="29" t="s">
        <v>43</v>
      </c>
      <c r="K491" s="347" t="s">
        <v>991</v>
      </c>
      <c r="L491" s="347" t="s">
        <v>993</v>
      </c>
      <c r="M491" s="58">
        <v>6</v>
      </c>
      <c r="N491" s="321" t="s">
        <v>3697</v>
      </c>
      <c r="O491" s="321" t="s">
        <v>3698</v>
      </c>
      <c r="P491" s="15">
        <v>6</v>
      </c>
      <c r="Q491" s="15">
        <v>6</v>
      </c>
      <c r="R491" s="22">
        <v>1</v>
      </c>
      <c r="S491" s="22">
        <v>1</v>
      </c>
      <c r="T491" s="181"/>
      <c r="U491" s="321" t="s">
        <v>3998</v>
      </c>
      <c r="V491" s="321" t="s">
        <v>50</v>
      </c>
      <c r="W491" s="19"/>
      <c r="X491" s="181"/>
      <c r="AA491" s="308" t="b">
        <f t="shared" si="25"/>
        <v>0</v>
      </c>
    </row>
    <row r="492" s="326" customFormat="1" ht="12" spans="1:27">
      <c r="A492" s="29">
        <v>490</v>
      </c>
      <c r="B492" s="347" t="s">
        <v>34</v>
      </c>
      <c r="C492" s="347" t="s">
        <v>228</v>
      </c>
      <c r="D492" s="348" t="s">
        <v>1043</v>
      </c>
      <c r="E492" s="348" t="s">
        <v>108</v>
      </c>
      <c r="F492" s="349" t="s">
        <v>3887</v>
      </c>
      <c r="G492" s="350">
        <v>45017</v>
      </c>
      <c r="H492" s="10" t="s">
        <v>231</v>
      </c>
      <c r="I492" s="347" t="s">
        <v>42</v>
      </c>
      <c r="J492" s="29" t="s">
        <v>43</v>
      </c>
      <c r="K492" s="347" t="s">
        <v>991</v>
      </c>
      <c r="L492" s="347" t="s">
        <v>993</v>
      </c>
      <c r="M492" s="58">
        <v>6</v>
      </c>
      <c r="N492" s="321" t="s">
        <v>3683</v>
      </c>
      <c r="O492" s="321" t="s">
        <v>3684</v>
      </c>
      <c r="P492" s="15">
        <v>6</v>
      </c>
      <c r="Q492" s="15">
        <v>6</v>
      </c>
      <c r="R492" s="22">
        <v>1</v>
      </c>
      <c r="S492" s="22">
        <v>1</v>
      </c>
      <c r="T492" s="181"/>
      <c r="U492" s="321" t="s">
        <v>3997</v>
      </c>
      <c r="V492" s="321" t="s">
        <v>50</v>
      </c>
      <c r="W492" s="19" t="str">
        <f t="shared" si="27"/>
        <v>无</v>
      </c>
      <c r="AA492" s="308" t="b">
        <f t="shared" si="25"/>
        <v>0</v>
      </c>
    </row>
    <row r="493" s="326" customFormat="1" ht="12" spans="1:27">
      <c r="A493" s="29">
        <v>491</v>
      </c>
      <c r="B493" s="347" t="s">
        <v>34</v>
      </c>
      <c r="C493" s="347" t="s">
        <v>228</v>
      </c>
      <c r="D493" s="348" t="s">
        <v>1043</v>
      </c>
      <c r="E493" s="348" t="s">
        <v>108</v>
      </c>
      <c r="F493" s="349" t="s">
        <v>3887</v>
      </c>
      <c r="G493" s="8">
        <v>45231</v>
      </c>
      <c r="H493" s="334" t="s">
        <v>632</v>
      </c>
      <c r="I493" s="347" t="s">
        <v>42</v>
      </c>
      <c r="J493" s="29" t="s">
        <v>43</v>
      </c>
      <c r="K493" s="347" t="s">
        <v>991</v>
      </c>
      <c r="L493" s="347" t="s">
        <v>993</v>
      </c>
      <c r="M493" s="58">
        <v>6</v>
      </c>
      <c r="N493" s="321" t="s">
        <v>3697</v>
      </c>
      <c r="O493" s="321" t="s">
        <v>3698</v>
      </c>
      <c r="P493" s="15">
        <v>6</v>
      </c>
      <c r="Q493" s="15">
        <v>6</v>
      </c>
      <c r="R493" s="22">
        <v>1</v>
      </c>
      <c r="S493" s="22">
        <v>1</v>
      </c>
      <c r="T493" s="181"/>
      <c r="U493" s="321" t="s">
        <v>3998</v>
      </c>
      <c r="V493" s="321" t="s">
        <v>50</v>
      </c>
      <c r="W493" s="19"/>
      <c r="AA493" s="308" t="b">
        <f t="shared" si="25"/>
        <v>0</v>
      </c>
    </row>
    <row r="494" s="326" customFormat="1" ht="12" spans="1:27">
      <c r="A494" s="29">
        <v>492</v>
      </c>
      <c r="B494" s="347" t="s">
        <v>34</v>
      </c>
      <c r="C494" s="347" t="s">
        <v>228</v>
      </c>
      <c r="D494" s="348" t="s">
        <v>1133</v>
      </c>
      <c r="E494" s="348" t="s">
        <v>108</v>
      </c>
      <c r="F494" s="349" t="s">
        <v>3887</v>
      </c>
      <c r="G494" s="350">
        <v>45017</v>
      </c>
      <c r="H494" s="10" t="s">
        <v>231</v>
      </c>
      <c r="I494" s="347" t="s">
        <v>42</v>
      </c>
      <c r="J494" s="29" t="s">
        <v>43</v>
      </c>
      <c r="K494" s="347" t="s">
        <v>991</v>
      </c>
      <c r="L494" s="347" t="s">
        <v>993</v>
      </c>
      <c r="M494" s="58">
        <v>3</v>
      </c>
      <c r="N494" s="321" t="s">
        <v>3683</v>
      </c>
      <c r="O494" s="321" t="s">
        <v>3684</v>
      </c>
      <c r="P494" s="15">
        <v>3</v>
      </c>
      <c r="Q494" s="15">
        <v>3</v>
      </c>
      <c r="R494" s="22">
        <v>1</v>
      </c>
      <c r="S494" s="22">
        <v>1</v>
      </c>
      <c r="T494" s="181"/>
      <c r="U494" s="321" t="s">
        <v>3997</v>
      </c>
      <c r="V494" s="321" t="s">
        <v>50</v>
      </c>
      <c r="W494" s="19" t="str">
        <f t="shared" si="27"/>
        <v>无</v>
      </c>
      <c r="AA494" s="308" t="b">
        <f t="shared" si="25"/>
        <v>0</v>
      </c>
    </row>
    <row r="495" s="326" customFormat="1" ht="12" spans="1:27">
      <c r="A495" s="29">
        <v>493</v>
      </c>
      <c r="B495" s="347" t="s">
        <v>34</v>
      </c>
      <c r="C495" s="347" t="s">
        <v>228</v>
      </c>
      <c r="D495" s="348" t="s">
        <v>1133</v>
      </c>
      <c r="E495" s="348" t="s">
        <v>108</v>
      </c>
      <c r="F495" s="349" t="s">
        <v>3887</v>
      </c>
      <c r="G495" s="8">
        <v>45231</v>
      </c>
      <c r="H495" s="334" t="s">
        <v>632</v>
      </c>
      <c r="I495" s="347" t="s">
        <v>42</v>
      </c>
      <c r="J495" s="29" t="s">
        <v>43</v>
      </c>
      <c r="K495" s="347" t="s">
        <v>991</v>
      </c>
      <c r="L495" s="347" t="s">
        <v>993</v>
      </c>
      <c r="M495" s="58">
        <v>3</v>
      </c>
      <c r="N495" s="321" t="s">
        <v>3697</v>
      </c>
      <c r="O495" s="321" t="s">
        <v>3698</v>
      </c>
      <c r="P495" s="15">
        <v>3</v>
      </c>
      <c r="Q495" s="15">
        <v>3</v>
      </c>
      <c r="R495" s="22">
        <v>1</v>
      </c>
      <c r="S495" s="22">
        <v>1</v>
      </c>
      <c r="T495" s="181"/>
      <c r="U495" s="321" t="s">
        <v>3998</v>
      </c>
      <c r="V495" s="321" t="s">
        <v>50</v>
      </c>
      <c r="W495" s="19"/>
      <c r="AA495" s="308" t="b">
        <f t="shared" si="25"/>
        <v>0</v>
      </c>
    </row>
    <row r="496" s="326" customFormat="1" ht="12" spans="1:27">
      <c r="A496" s="29">
        <v>494</v>
      </c>
      <c r="B496" s="347" t="s">
        <v>34</v>
      </c>
      <c r="C496" s="347" t="s">
        <v>228</v>
      </c>
      <c r="D496" s="348" t="s">
        <v>1142</v>
      </c>
      <c r="E496" s="348" t="s">
        <v>337</v>
      </c>
      <c r="F496" s="349" t="s">
        <v>3887</v>
      </c>
      <c r="G496" s="350">
        <v>45017</v>
      </c>
      <c r="H496" s="10" t="s">
        <v>231</v>
      </c>
      <c r="I496" s="347" t="s">
        <v>42</v>
      </c>
      <c r="J496" s="29" t="s">
        <v>43</v>
      </c>
      <c r="K496" s="347" t="s">
        <v>991</v>
      </c>
      <c r="L496" s="347" t="s">
        <v>993</v>
      </c>
      <c r="M496" s="58">
        <v>3</v>
      </c>
      <c r="N496" s="321" t="s">
        <v>3683</v>
      </c>
      <c r="O496" s="321" t="s">
        <v>3684</v>
      </c>
      <c r="P496" s="15">
        <v>3</v>
      </c>
      <c r="Q496" s="15">
        <v>3</v>
      </c>
      <c r="R496" s="22">
        <v>1</v>
      </c>
      <c r="S496" s="22">
        <v>1</v>
      </c>
      <c r="T496" s="181"/>
      <c r="U496" s="321" t="s">
        <v>3997</v>
      </c>
      <c r="V496" s="321" t="s">
        <v>50</v>
      </c>
      <c r="W496" s="19" t="str">
        <f t="shared" si="27"/>
        <v>无</v>
      </c>
      <c r="AA496" s="308" t="b">
        <f t="shared" si="25"/>
        <v>0</v>
      </c>
    </row>
    <row r="497" s="326" customFormat="1" ht="12" spans="1:27">
      <c r="A497" s="29">
        <v>495</v>
      </c>
      <c r="B497" s="347" t="s">
        <v>34</v>
      </c>
      <c r="C497" s="347" t="s">
        <v>228</v>
      </c>
      <c r="D497" s="348" t="s">
        <v>1142</v>
      </c>
      <c r="E497" s="348" t="s">
        <v>337</v>
      </c>
      <c r="F497" s="349" t="s">
        <v>3887</v>
      </c>
      <c r="G497" s="8">
        <v>45231</v>
      </c>
      <c r="H497" s="334" t="s">
        <v>632</v>
      </c>
      <c r="I497" s="347" t="s">
        <v>42</v>
      </c>
      <c r="J497" s="29" t="s">
        <v>43</v>
      </c>
      <c r="K497" s="347" t="s">
        <v>991</v>
      </c>
      <c r="L497" s="347" t="s">
        <v>993</v>
      </c>
      <c r="M497" s="58">
        <v>3</v>
      </c>
      <c r="N497" s="321" t="s">
        <v>3697</v>
      </c>
      <c r="O497" s="321" t="s">
        <v>3698</v>
      </c>
      <c r="P497" s="15">
        <v>3</v>
      </c>
      <c r="Q497" s="15">
        <v>3</v>
      </c>
      <c r="R497" s="22">
        <v>1</v>
      </c>
      <c r="S497" s="22">
        <v>1</v>
      </c>
      <c r="T497" s="181"/>
      <c r="U497" s="321" t="s">
        <v>3998</v>
      </c>
      <c r="V497" s="321" t="s">
        <v>50</v>
      </c>
      <c r="W497" s="19"/>
      <c r="X497" s="181"/>
      <c r="AA497" s="308" t="b">
        <f t="shared" si="25"/>
        <v>0</v>
      </c>
    </row>
    <row r="498" s="326" customFormat="1" ht="12" spans="1:27">
      <c r="A498" s="29">
        <v>496</v>
      </c>
      <c r="B498" s="347" t="s">
        <v>34</v>
      </c>
      <c r="C498" s="347" t="s">
        <v>228</v>
      </c>
      <c r="D498" s="348" t="s">
        <v>1130</v>
      </c>
      <c r="E498" s="348" t="s">
        <v>337</v>
      </c>
      <c r="F498" s="349" t="s">
        <v>3887</v>
      </c>
      <c r="G498" s="350">
        <v>45017</v>
      </c>
      <c r="H498" s="10" t="s">
        <v>231</v>
      </c>
      <c r="I498" s="347" t="s">
        <v>42</v>
      </c>
      <c r="J498" s="29" t="s">
        <v>43</v>
      </c>
      <c r="K498" s="347" t="s">
        <v>991</v>
      </c>
      <c r="L498" s="347" t="s">
        <v>993</v>
      </c>
      <c r="M498" s="58">
        <v>6</v>
      </c>
      <c r="N498" s="321" t="s">
        <v>3683</v>
      </c>
      <c r="O498" s="321" t="s">
        <v>3684</v>
      </c>
      <c r="P498" s="15">
        <v>6</v>
      </c>
      <c r="Q498" s="15">
        <v>6</v>
      </c>
      <c r="R498" s="22">
        <v>1</v>
      </c>
      <c r="S498" s="22">
        <v>1</v>
      </c>
      <c r="T498" s="181"/>
      <c r="U498" s="321" t="s">
        <v>3997</v>
      </c>
      <c r="V498" s="321" t="s">
        <v>50</v>
      </c>
      <c r="W498" s="19" t="str">
        <f t="shared" si="27"/>
        <v>无</v>
      </c>
      <c r="AA498" s="308" t="b">
        <f t="shared" si="25"/>
        <v>0</v>
      </c>
    </row>
    <row r="499" s="326" customFormat="1" ht="12" spans="1:27">
      <c r="A499" s="29">
        <v>497</v>
      </c>
      <c r="B499" s="347" t="s">
        <v>34</v>
      </c>
      <c r="C499" s="347" t="s">
        <v>228</v>
      </c>
      <c r="D499" s="348" t="s">
        <v>1130</v>
      </c>
      <c r="E499" s="348" t="s">
        <v>337</v>
      </c>
      <c r="F499" s="349" t="s">
        <v>3887</v>
      </c>
      <c r="G499" s="8">
        <v>45231</v>
      </c>
      <c r="H499" s="334" t="s">
        <v>632</v>
      </c>
      <c r="I499" s="347" t="s">
        <v>42</v>
      </c>
      <c r="J499" s="29" t="s">
        <v>43</v>
      </c>
      <c r="K499" s="347" t="s">
        <v>991</v>
      </c>
      <c r="L499" s="347" t="s">
        <v>993</v>
      </c>
      <c r="M499" s="58">
        <v>6</v>
      </c>
      <c r="N499" s="321" t="s">
        <v>3697</v>
      </c>
      <c r="O499" s="321" t="s">
        <v>3698</v>
      </c>
      <c r="P499" s="15">
        <v>6</v>
      </c>
      <c r="Q499" s="15">
        <v>6</v>
      </c>
      <c r="R499" s="22">
        <v>1</v>
      </c>
      <c r="S499" s="22">
        <v>1</v>
      </c>
      <c r="T499" s="181"/>
      <c r="U499" s="321" t="s">
        <v>3998</v>
      </c>
      <c r="V499" s="321" t="s">
        <v>50</v>
      </c>
      <c r="W499" s="19"/>
      <c r="AA499" s="308" t="b">
        <f t="shared" si="25"/>
        <v>0</v>
      </c>
    </row>
    <row r="500" s="326" customFormat="1" ht="12" spans="1:27">
      <c r="A500" s="29">
        <v>498</v>
      </c>
      <c r="B500" s="5" t="s">
        <v>34</v>
      </c>
      <c r="C500" s="5" t="s">
        <v>228</v>
      </c>
      <c r="D500" s="5" t="s">
        <v>3700</v>
      </c>
      <c r="E500" s="5" t="s">
        <v>108</v>
      </c>
      <c r="F500" s="335" t="s">
        <v>3887</v>
      </c>
      <c r="G500" s="65">
        <v>45017</v>
      </c>
      <c r="H500" s="10" t="s">
        <v>231</v>
      </c>
      <c r="I500" s="5" t="s">
        <v>42</v>
      </c>
      <c r="J500" s="29" t="s">
        <v>43</v>
      </c>
      <c r="K500" s="5" t="s">
        <v>991</v>
      </c>
      <c r="L500" s="5" t="s">
        <v>993</v>
      </c>
      <c r="M500" s="5">
        <v>6</v>
      </c>
      <c r="N500" s="321" t="s">
        <v>1309</v>
      </c>
      <c r="O500" s="321" t="s">
        <v>3999</v>
      </c>
      <c r="P500" s="15">
        <v>6</v>
      </c>
      <c r="Q500" s="15">
        <v>6</v>
      </c>
      <c r="R500" s="22">
        <v>1</v>
      </c>
      <c r="S500" s="22">
        <v>1</v>
      </c>
      <c r="T500" s="181"/>
      <c r="U500" s="321" t="s">
        <v>4000</v>
      </c>
      <c r="V500" s="321" t="s">
        <v>50</v>
      </c>
      <c r="W500" s="19" t="str">
        <f t="shared" si="27"/>
        <v>无</v>
      </c>
      <c r="AA500" s="308" t="b">
        <f t="shared" si="25"/>
        <v>0</v>
      </c>
    </row>
    <row r="501" s="326" customFormat="1" ht="12" spans="1:27">
      <c r="A501" s="29">
        <v>499</v>
      </c>
      <c r="B501" s="5" t="s">
        <v>34</v>
      </c>
      <c r="C501" s="5" t="s">
        <v>228</v>
      </c>
      <c r="D501" s="5" t="s">
        <v>3700</v>
      </c>
      <c r="E501" s="5" t="s">
        <v>108</v>
      </c>
      <c r="F501" s="335" t="s">
        <v>3887</v>
      </c>
      <c r="G501" s="65">
        <v>45170</v>
      </c>
      <c r="H501" s="334" t="s">
        <v>54</v>
      </c>
      <c r="I501" s="5" t="s">
        <v>42</v>
      </c>
      <c r="J501" s="29" t="s">
        <v>43</v>
      </c>
      <c r="K501" s="5" t="s">
        <v>991</v>
      </c>
      <c r="L501" s="5" t="s">
        <v>993</v>
      </c>
      <c r="M501" s="5">
        <v>6</v>
      </c>
      <c r="N501" s="321" t="s">
        <v>3704</v>
      </c>
      <c r="O501" s="321" t="s">
        <v>3705</v>
      </c>
      <c r="P501" s="15">
        <v>6</v>
      </c>
      <c r="Q501" s="15">
        <v>6</v>
      </c>
      <c r="R501" s="22">
        <v>1</v>
      </c>
      <c r="S501" s="22">
        <v>1</v>
      </c>
      <c r="T501" s="181"/>
      <c r="U501" s="321" t="s">
        <v>4001</v>
      </c>
      <c r="V501" s="321" t="s">
        <v>50</v>
      </c>
      <c r="W501" s="19"/>
      <c r="AA501" s="308" t="b">
        <f t="shared" si="25"/>
        <v>0</v>
      </c>
    </row>
    <row r="502" s="326" customFormat="1" ht="12" spans="1:27">
      <c r="A502" s="29">
        <v>500</v>
      </c>
      <c r="B502" s="5" t="s">
        <v>34</v>
      </c>
      <c r="C502" s="5" t="s">
        <v>228</v>
      </c>
      <c r="D502" s="5" t="s">
        <v>3707</v>
      </c>
      <c r="E502" s="5" t="s">
        <v>108</v>
      </c>
      <c r="F502" s="335" t="s">
        <v>3887</v>
      </c>
      <c r="G502" s="65">
        <v>45017</v>
      </c>
      <c r="H502" s="10" t="s">
        <v>231</v>
      </c>
      <c r="I502" s="5" t="s">
        <v>42</v>
      </c>
      <c r="J502" s="29" t="s">
        <v>43</v>
      </c>
      <c r="K502" s="5" t="s">
        <v>991</v>
      </c>
      <c r="L502" s="5" t="s">
        <v>993</v>
      </c>
      <c r="M502" s="5">
        <v>6</v>
      </c>
      <c r="N502" s="321" t="s">
        <v>1309</v>
      </c>
      <c r="O502" s="321" t="s">
        <v>3999</v>
      </c>
      <c r="P502" s="15">
        <v>6</v>
      </c>
      <c r="Q502" s="15">
        <v>6</v>
      </c>
      <c r="R502" s="22">
        <v>1</v>
      </c>
      <c r="S502" s="22">
        <v>1</v>
      </c>
      <c r="T502" s="181"/>
      <c r="U502" s="321" t="s">
        <v>4000</v>
      </c>
      <c r="V502" s="321" t="s">
        <v>50</v>
      </c>
      <c r="W502" s="19" t="str">
        <f t="shared" si="27"/>
        <v>无</v>
      </c>
      <c r="AA502" s="308" t="b">
        <f t="shared" si="25"/>
        <v>0</v>
      </c>
    </row>
    <row r="503" s="326" customFormat="1" ht="12" spans="1:27">
      <c r="A503" s="29">
        <v>501</v>
      </c>
      <c r="B503" s="5" t="s">
        <v>34</v>
      </c>
      <c r="C503" s="5" t="s">
        <v>228</v>
      </c>
      <c r="D503" s="5" t="s">
        <v>3707</v>
      </c>
      <c r="E503" s="5" t="s">
        <v>108</v>
      </c>
      <c r="F503" s="335" t="s">
        <v>3887</v>
      </c>
      <c r="G503" s="65">
        <v>45170</v>
      </c>
      <c r="H503" s="334" t="s">
        <v>54</v>
      </c>
      <c r="I503" s="5" t="s">
        <v>42</v>
      </c>
      <c r="J503" s="29" t="s">
        <v>43</v>
      </c>
      <c r="K503" s="5" t="s">
        <v>991</v>
      </c>
      <c r="L503" s="5" t="s">
        <v>993</v>
      </c>
      <c r="M503" s="5">
        <v>6</v>
      </c>
      <c r="N503" s="321" t="s">
        <v>3704</v>
      </c>
      <c r="O503" s="321" t="s">
        <v>3705</v>
      </c>
      <c r="P503" s="15">
        <v>6</v>
      </c>
      <c r="Q503" s="15">
        <v>6</v>
      </c>
      <c r="R503" s="22">
        <v>1</v>
      </c>
      <c r="S503" s="22">
        <v>1</v>
      </c>
      <c r="T503" s="181"/>
      <c r="U503" s="321" t="s">
        <v>4001</v>
      </c>
      <c r="V503" s="321" t="s">
        <v>50</v>
      </c>
      <c r="W503" s="19"/>
      <c r="AA503" s="308" t="b">
        <f t="shared" si="25"/>
        <v>0</v>
      </c>
    </row>
    <row r="504" s="326" customFormat="1" ht="12" spans="1:27">
      <c r="A504" s="29">
        <v>502</v>
      </c>
      <c r="B504" s="5" t="s">
        <v>34</v>
      </c>
      <c r="C504" s="5" t="s">
        <v>228</v>
      </c>
      <c r="D504" s="5" t="s">
        <v>1401</v>
      </c>
      <c r="E504" s="5" t="s">
        <v>337</v>
      </c>
      <c r="F504" s="335" t="s">
        <v>3887</v>
      </c>
      <c r="G504" s="65">
        <v>45017</v>
      </c>
      <c r="H504" s="10" t="s">
        <v>231</v>
      </c>
      <c r="I504" s="5" t="s">
        <v>42</v>
      </c>
      <c r="J504" s="29" t="s">
        <v>43</v>
      </c>
      <c r="K504" s="5" t="s">
        <v>991</v>
      </c>
      <c r="L504" s="5" t="s">
        <v>993</v>
      </c>
      <c r="M504" s="5">
        <v>6</v>
      </c>
      <c r="N504" s="321" t="s">
        <v>4002</v>
      </c>
      <c r="O504" s="321" t="s">
        <v>4003</v>
      </c>
      <c r="P504" s="15">
        <v>6</v>
      </c>
      <c r="Q504" s="15">
        <v>6</v>
      </c>
      <c r="R504" s="22">
        <v>1</v>
      </c>
      <c r="S504" s="22">
        <v>1</v>
      </c>
      <c r="T504" s="181"/>
      <c r="U504" s="321" t="s">
        <v>4004</v>
      </c>
      <c r="V504" s="321" t="s">
        <v>50</v>
      </c>
      <c r="W504" s="19" t="str">
        <f t="shared" si="27"/>
        <v>无</v>
      </c>
      <c r="AA504" s="308" t="b">
        <f t="shared" si="25"/>
        <v>0</v>
      </c>
    </row>
    <row r="505" s="326" customFormat="1" ht="12" spans="1:27">
      <c r="A505" s="29">
        <v>503</v>
      </c>
      <c r="B505" s="5" t="s">
        <v>34</v>
      </c>
      <c r="C505" s="5" t="s">
        <v>228</v>
      </c>
      <c r="D505" s="5" t="s">
        <v>1401</v>
      </c>
      <c r="E505" s="5" t="s">
        <v>337</v>
      </c>
      <c r="F505" s="335" t="s">
        <v>3887</v>
      </c>
      <c r="G505" s="65">
        <v>45170</v>
      </c>
      <c r="H505" s="334" t="s">
        <v>54</v>
      </c>
      <c r="I505" s="5" t="s">
        <v>42</v>
      </c>
      <c r="J505" s="29" t="s">
        <v>43</v>
      </c>
      <c r="K505" s="5" t="s">
        <v>991</v>
      </c>
      <c r="L505" s="5" t="s">
        <v>993</v>
      </c>
      <c r="M505" s="5">
        <v>6</v>
      </c>
      <c r="N505" s="321" t="s">
        <v>3711</v>
      </c>
      <c r="O505" s="321" t="s">
        <v>3712</v>
      </c>
      <c r="P505" s="15">
        <v>6</v>
      </c>
      <c r="Q505" s="15">
        <v>6</v>
      </c>
      <c r="R505" s="22">
        <v>1</v>
      </c>
      <c r="S505" s="22">
        <v>1</v>
      </c>
      <c r="T505" s="181"/>
      <c r="U505" s="321" t="s">
        <v>4005</v>
      </c>
      <c r="V505" s="321" t="s">
        <v>50</v>
      </c>
      <c r="W505" s="19"/>
      <c r="AA505" s="308" t="b">
        <f t="shared" si="25"/>
        <v>0</v>
      </c>
    </row>
    <row r="506" s="326" customFormat="1" ht="12" spans="1:27">
      <c r="A506" s="29">
        <v>504</v>
      </c>
      <c r="B506" s="5" t="s">
        <v>34</v>
      </c>
      <c r="C506" s="5" t="s">
        <v>228</v>
      </c>
      <c r="D506" s="5" t="s">
        <v>3714</v>
      </c>
      <c r="E506" s="5" t="s">
        <v>258</v>
      </c>
      <c r="F506" s="332" t="s">
        <v>3887</v>
      </c>
      <c r="G506" s="65">
        <v>44958</v>
      </c>
      <c r="H506" s="333" t="s">
        <v>2299</v>
      </c>
      <c r="I506" s="5" t="s">
        <v>42</v>
      </c>
      <c r="J506" s="4" t="s">
        <v>43</v>
      </c>
      <c r="K506" s="5" t="s">
        <v>991</v>
      </c>
      <c r="L506" s="5" t="s">
        <v>993</v>
      </c>
      <c r="M506" s="5">
        <v>6</v>
      </c>
      <c r="N506" s="321" t="s">
        <v>3715</v>
      </c>
      <c r="O506" s="321" t="s">
        <v>3716</v>
      </c>
      <c r="P506" s="15">
        <v>6</v>
      </c>
      <c r="Q506" s="15">
        <v>6</v>
      </c>
      <c r="R506" s="22">
        <v>1</v>
      </c>
      <c r="S506" s="22">
        <v>1</v>
      </c>
      <c r="T506" s="325"/>
      <c r="U506" s="321" t="s">
        <v>4006</v>
      </c>
      <c r="V506" s="321" t="s">
        <v>50</v>
      </c>
      <c r="W506" s="4" t="str">
        <f>IF(U506="无","未匹配到系统工单信息",IF(V506="已完成","无",V506))</f>
        <v>无</v>
      </c>
      <c r="AA506" s="308" t="b">
        <f t="shared" si="25"/>
        <v>0</v>
      </c>
    </row>
    <row r="507" s="326" customFormat="1" ht="12" spans="1:27">
      <c r="A507" s="29">
        <v>505</v>
      </c>
      <c r="B507" s="5" t="s">
        <v>34</v>
      </c>
      <c r="C507" s="5" t="s">
        <v>228</v>
      </c>
      <c r="D507" s="5" t="s">
        <v>3714</v>
      </c>
      <c r="E507" s="5" t="s">
        <v>258</v>
      </c>
      <c r="F507" s="332" t="s">
        <v>3887</v>
      </c>
      <c r="G507" s="65">
        <v>45017</v>
      </c>
      <c r="H507" s="10" t="s">
        <v>231</v>
      </c>
      <c r="I507" s="5" t="s">
        <v>42</v>
      </c>
      <c r="J507" s="4" t="s">
        <v>43</v>
      </c>
      <c r="K507" s="5" t="s">
        <v>991</v>
      </c>
      <c r="L507" s="5" t="s">
        <v>993</v>
      </c>
      <c r="M507" s="5">
        <v>6</v>
      </c>
      <c r="N507" s="321" t="s">
        <v>4007</v>
      </c>
      <c r="O507" s="321" t="s">
        <v>4008</v>
      </c>
      <c r="P507" s="15">
        <v>6</v>
      </c>
      <c r="Q507" s="15">
        <v>6</v>
      </c>
      <c r="R507" s="22">
        <v>1</v>
      </c>
      <c r="S507" s="22">
        <v>1</v>
      </c>
      <c r="T507" s="29"/>
      <c r="U507" s="321" t="s">
        <v>4009</v>
      </c>
      <c r="V507" s="321" t="s">
        <v>50</v>
      </c>
      <c r="W507" s="19"/>
      <c r="X507" s="181"/>
      <c r="AA507" s="308" t="b">
        <f t="shared" si="25"/>
        <v>0</v>
      </c>
    </row>
    <row r="508" s="326" customFormat="1" ht="12" spans="1:27">
      <c r="A508" s="29">
        <v>506</v>
      </c>
      <c r="B508" s="5" t="s">
        <v>34</v>
      </c>
      <c r="C508" s="5" t="s">
        <v>228</v>
      </c>
      <c r="D508" s="5" t="s">
        <v>3714</v>
      </c>
      <c r="E508" s="5" t="s">
        <v>258</v>
      </c>
      <c r="F508" s="332" t="s">
        <v>3887</v>
      </c>
      <c r="G508" s="65">
        <v>45078</v>
      </c>
      <c r="H508" s="10" t="s">
        <v>93</v>
      </c>
      <c r="I508" s="5" t="s">
        <v>42</v>
      </c>
      <c r="J508" s="4" t="s">
        <v>43</v>
      </c>
      <c r="K508" s="5" t="s">
        <v>991</v>
      </c>
      <c r="L508" s="5" t="s">
        <v>993</v>
      </c>
      <c r="M508" s="5">
        <v>6</v>
      </c>
      <c r="N508" s="321" t="s">
        <v>3721</v>
      </c>
      <c r="O508" s="321" t="s">
        <v>4010</v>
      </c>
      <c r="P508" s="15">
        <v>6</v>
      </c>
      <c r="Q508" s="15">
        <v>6</v>
      </c>
      <c r="R508" s="22">
        <v>1</v>
      </c>
      <c r="S508" s="22">
        <v>1</v>
      </c>
      <c r="T508" s="181"/>
      <c r="U508" s="321" t="s">
        <v>4011</v>
      </c>
      <c r="V508" s="321" t="s">
        <v>50</v>
      </c>
      <c r="W508" s="19"/>
      <c r="X508" s="181"/>
      <c r="AA508" s="308" t="b">
        <f t="shared" si="25"/>
        <v>0</v>
      </c>
    </row>
    <row r="509" s="326" customFormat="1" ht="12" spans="1:27">
      <c r="A509" s="29">
        <v>507</v>
      </c>
      <c r="B509" s="5" t="s">
        <v>34</v>
      </c>
      <c r="C509" s="5" t="s">
        <v>228</v>
      </c>
      <c r="D509" s="5" t="s">
        <v>3714</v>
      </c>
      <c r="E509" s="5" t="s">
        <v>258</v>
      </c>
      <c r="F509" s="332" t="s">
        <v>3887</v>
      </c>
      <c r="G509" s="65">
        <v>45139</v>
      </c>
      <c r="H509" s="334" t="s">
        <v>97</v>
      </c>
      <c r="I509" s="5" t="s">
        <v>42</v>
      </c>
      <c r="J509" s="4" t="s">
        <v>43</v>
      </c>
      <c r="K509" s="5" t="s">
        <v>991</v>
      </c>
      <c r="L509" s="5" t="s">
        <v>993</v>
      </c>
      <c r="M509" s="5">
        <v>6</v>
      </c>
      <c r="N509" s="321" t="s">
        <v>2113</v>
      </c>
      <c r="O509" s="321" t="s">
        <v>3724</v>
      </c>
      <c r="P509" s="15">
        <v>6</v>
      </c>
      <c r="Q509" s="15">
        <v>6</v>
      </c>
      <c r="R509" s="22">
        <v>1</v>
      </c>
      <c r="S509" s="22">
        <v>1</v>
      </c>
      <c r="T509" s="181"/>
      <c r="U509" s="321" t="s">
        <v>3725</v>
      </c>
      <c r="V509" s="321" t="s">
        <v>50</v>
      </c>
      <c r="W509" s="19"/>
      <c r="AA509" s="308" t="b">
        <f t="shared" si="25"/>
        <v>0</v>
      </c>
    </row>
    <row r="510" s="326" customFormat="1" ht="12" spans="1:27">
      <c r="A510" s="29">
        <v>508</v>
      </c>
      <c r="B510" s="5" t="s">
        <v>34</v>
      </c>
      <c r="C510" s="5" t="s">
        <v>228</v>
      </c>
      <c r="D510" s="5" t="s">
        <v>3714</v>
      </c>
      <c r="E510" s="5" t="s">
        <v>258</v>
      </c>
      <c r="F510" s="332" t="s">
        <v>3887</v>
      </c>
      <c r="G510" s="65">
        <v>45200</v>
      </c>
      <c r="H510" s="10" t="s">
        <v>189</v>
      </c>
      <c r="I510" s="5" t="s">
        <v>42</v>
      </c>
      <c r="J510" s="4" t="s">
        <v>43</v>
      </c>
      <c r="K510" s="5" t="s">
        <v>991</v>
      </c>
      <c r="L510" s="5" t="s">
        <v>993</v>
      </c>
      <c r="M510" s="5">
        <v>6</v>
      </c>
      <c r="N510" s="321" t="s">
        <v>4012</v>
      </c>
      <c r="O510" s="321" t="s">
        <v>4013</v>
      </c>
      <c r="P510" s="15">
        <v>6</v>
      </c>
      <c r="Q510" s="15">
        <v>6</v>
      </c>
      <c r="R510" s="22">
        <v>1</v>
      </c>
      <c r="S510" s="22">
        <v>1</v>
      </c>
      <c r="T510" s="181"/>
      <c r="U510" s="321" t="s">
        <v>4014</v>
      </c>
      <c r="V510" s="321" t="s">
        <v>50</v>
      </c>
      <c r="W510" s="19"/>
      <c r="AA510" s="308" t="b">
        <f t="shared" si="25"/>
        <v>0</v>
      </c>
    </row>
    <row r="511" s="326" customFormat="1" ht="12" spans="1:27">
      <c r="A511" s="29">
        <v>509</v>
      </c>
      <c r="B511" s="5" t="s">
        <v>34</v>
      </c>
      <c r="C511" s="5" t="s">
        <v>228</v>
      </c>
      <c r="D511" s="5" t="s">
        <v>3714</v>
      </c>
      <c r="E511" s="5" t="s">
        <v>258</v>
      </c>
      <c r="F511" s="332" t="s">
        <v>3887</v>
      </c>
      <c r="G511" s="65">
        <v>45261</v>
      </c>
      <c r="H511" s="10" t="s">
        <v>1741</v>
      </c>
      <c r="I511" s="5" t="s">
        <v>42</v>
      </c>
      <c r="J511" s="4" t="s">
        <v>43</v>
      </c>
      <c r="K511" s="5" t="s">
        <v>991</v>
      </c>
      <c r="L511" s="5" t="s">
        <v>993</v>
      </c>
      <c r="M511" s="5">
        <v>6</v>
      </c>
      <c r="N511" s="4" t="str">
        <f>IFERROR(VLOOKUP("*"&amp;$D511&amp;"*",电缆终端!$A:$AS,20,FALSE),IFERROR(VLOOKUP("*"&amp;$D511&amp;"*",电缆终端!$B:$AS,19,FALSE),"无"))</f>
        <v>2023-12-19 08:28:00</v>
      </c>
      <c r="O511" s="4" t="str">
        <f>IFERROR(VLOOKUP("*"&amp;$D511&amp;"*",电缆终端!$A:$AS,21,FALSE),IFERROR(VLOOKUP("*"&amp;$D511&amp;"*",电缆终端!$B:$AS,20,FALSE),"无"))</f>
        <v>2023-12-19 17:34:00</v>
      </c>
      <c r="P511" s="15">
        <f>IF(OR(O511=0,O511="无"),"",M511)</f>
        <v>6</v>
      </c>
      <c r="Q511" s="15">
        <f>P511</f>
        <v>6</v>
      </c>
      <c r="R511" s="22">
        <f>IFERROR(IF(P511/M511&gt;0,P511/M511,""),"")</f>
        <v>1</v>
      </c>
      <c r="S511" s="22">
        <f>IFERROR(Q511/P511,"")</f>
        <v>1</v>
      </c>
      <c r="T511" s="144"/>
      <c r="U511" s="4" t="str">
        <f>IFERROR(VLOOKUP("*"&amp;$D511&amp;"*",电缆终端!$A:$AS,5,FALSE),IFERROR(VLOOKUP("*"&amp;$D511&amp;"*",电缆终端!$B:$AS,4,FALSE),"无"))</f>
        <v>JH030120230102-003350</v>
      </c>
      <c r="V511" s="4" t="str">
        <f>IFERROR(VLOOKUP("*"&amp;$D511&amp;"*",电缆终端!$A:$AS,3,FALSE),IFERROR(VLOOKUP("*"&amp;$D511&amp;"*",电缆终端!$B:$AS,2,FALSE),"无"))</f>
        <v>已完成</v>
      </c>
      <c r="W511" s="19"/>
      <c r="AA511" s="308" t="b">
        <f t="shared" si="25"/>
        <v>0</v>
      </c>
    </row>
    <row r="512" s="326" customFormat="1" ht="12" spans="1:27">
      <c r="A512" s="29">
        <v>510</v>
      </c>
      <c r="B512" s="5" t="s">
        <v>34</v>
      </c>
      <c r="C512" s="5" t="s">
        <v>228</v>
      </c>
      <c r="D512" s="5" t="s">
        <v>3729</v>
      </c>
      <c r="E512" s="5" t="s">
        <v>258</v>
      </c>
      <c r="F512" s="332" t="s">
        <v>3887</v>
      </c>
      <c r="G512" s="65">
        <v>44958</v>
      </c>
      <c r="H512" s="333" t="s">
        <v>2299</v>
      </c>
      <c r="I512" s="5" t="s">
        <v>42</v>
      </c>
      <c r="J512" s="4" t="s">
        <v>43</v>
      </c>
      <c r="K512" s="5" t="s">
        <v>991</v>
      </c>
      <c r="L512" s="5" t="s">
        <v>993</v>
      </c>
      <c r="M512" s="5">
        <v>6</v>
      </c>
      <c r="N512" s="321" t="s">
        <v>3715</v>
      </c>
      <c r="O512" s="321" t="s">
        <v>3716</v>
      </c>
      <c r="P512" s="15">
        <v>6</v>
      </c>
      <c r="Q512" s="15">
        <v>6</v>
      </c>
      <c r="R512" s="22">
        <v>1</v>
      </c>
      <c r="S512" s="22">
        <v>1</v>
      </c>
      <c r="T512" s="325"/>
      <c r="U512" s="321" t="s">
        <v>4006</v>
      </c>
      <c r="V512" s="321" t="s">
        <v>50</v>
      </c>
      <c r="W512" s="4" t="str">
        <f>IF(U512="无","未匹配到系统工单信息",IF(V512="已完成","无",V512))</f>
        <v>无</v>
      </c>
      <c r="AA512" s="308" t="b">
        <f t="shared" si="25"/>
        <v>0</v>
      </c>
    </row>
    <row r="513" s="326" customFormat="1" ht="12" spans="1:27">
      <c r="A513" s="29">
        <v>511</v>
      </c>
      <c r="B513" s="5" t="s">
        <v>34</v>
      </c>
      <c r="C513" s="5" t="s">
        <v>228</v>
      </c>
      <c r="D513" s="5" t="s">
        <v>3729</v>
      </c>
      <c r="E513" s="5" t="s">
        <v>258</v>
      </c>
      <c r="F513" s="332" t="s">
        <v>3887</v>
      </c>
      <c r="G513" s="65">
        <v>45017</v>
      </c>
      <c r="H513" s="10" t="s">
        <v>231</v>
      </c>
      <c r="I513" s="5" t="s">
        <v>42</v>
      </c>
      <c r="J513" s="4" t="s">
        <v>43</v>
      </c>
      <c r="K513" s="5" t="s">
        <v>991</v>
      </c>
      <c r="L513" s="5" t="s">
        <v>993</v>
      </c>
      <c r="M513" s="5">
        <v>6</v>
      </c>
      <c r="N513" s="321" t="s">
        <v>4007</v>
      </c>
      <c r="O513" s="321" t="s">
        <v>4008</v>
      </c>
      <c r="P513" s="15">
        <v>6</v>
      </c>
      <c r="Q513" s="15">
        <v>6</v>
      </c>
      <c r="R513" s="22">
        <v>1</v>
      </c>
      <c r="S513" s="22">
        <v>1</v>
      </c>
      <c r="T513" s="29"/>
      <c r="U513" s="321" t="s">
        <v>4009</v>
      </c>
      <c r="V513" s="321" t="s">
        <v>50</v>
      </c>
      <c r="W513" s="19"/>
      <c r="AA513" s="308" t="b">
        <f t="shared" si="25"/>
        <v>0</v>
      </c>
    </row>
    <row r="514" s="326" customFormat="1" ht="12" spans="1:27">
      <c r="A514" s="29">
        <v>512</v>
      </c>
      <c r="B514" s="5" t="s">
        <v>34</v>
      </c>
      <c r="C514" s="5" t="s">
        <v>228</v>
      </c>
      <c r="D514" s="5" t="s">
        <v>3729</v>
      </c>
      <c r="E514" s="5" t="s">
        <v>258</v>
      </c>
      <c r="F514" s="332" t="s">
        <v>3887</v>
      </c>
      <c r="G514" s="65">
        <v>45078</v>
      </c>
      <c r="H514" s="10" t="s">
        <v>93</v>
      </c>
      <c r="I514" s="5" t="s">
        <v>42</v>
      </c>
      <c r="J514" s="4" t="s">
        <v>43</v>
      </c>
      <c r="K514" s="5" t="s">
        <v>991</v>
      </c>
      <c r="L514" s="5" t="s">
        <v>993</v>
      </c>
      <c r="M514" s="5">
        <v>6</v>
      </c>
      <c r="N514" s="321" t="s">
        <v>3721</v>
      </c>
      <c r="O514" s="321" t="s">
        <v>4010</v>
      </c>
      <c r="P514" s="15">
        <v>6</v>
      </c>
      <c r="Q514" s="15">
        <v>6</v>
      </c>
      <c r="R514" s="22">
        <v>1</v>
      </c>
      <c r="S514" s="22">
        <v>1</v>
      </c>
      <c r="T514" s="181"/>
      <c r="U514" s="321" t="s">
        <v>4011</v>
      </c>
      <c r="V514" s="321" t="s">
        <v>50</v>
      </c>
      <c r="W514" s="19"/>
      <c r="AA514" s="308" t="b">
        <f t="shared" si="25"/>
        <v>0</v>
      </c>
    </row>
    <row r="515" s="326" customFormat="1" ht="12" spans="1:27">
      <c r="A515" s="29">
        <v>513</v>
      </c>
      <c r="B515" s="5" t="s">
        <v>34</v>
      </c>
      <c r="C515" s="5" t="s">
        <v>228</v>
      </c>
      <c r="D515" s="5" t="s">
        <v>3729</v>
      </c>
      <c r="E515" s="5" t="s">
        <v>258</v>
      </c>
      <c r="F515" s="332" t="s">
        <v>3887</v>
      </c>
      <c r="G515" s="65">
        <v>45139</v>
      </c>
      <c r="H515" s="334" t="s">
        <v>97</v>
      </c>
      <c r="I515" s="5" t="s">
        <v>42</v>
      </c>
      <c r="J515" s="4" t="s">
        <v>43</v>
      </c>
      <c r="K515" s="5" t="s">
        <v>991</v>
      </c>
      <c r="L515" s="5" t="s">
        <v>993</v>
      </c>
      <c r="M515" s="5">
        <v>6</v>
      </c>
      <c r="N515" s="321" t="s">
        <v>2113</v>
      </c>
      <c r="O515" s="321" t="s">
        <v>3724</v>
      </c>
      <c r="P515" s="15">
        <v>6</v>
      </c>
      <c r="Q515" s="15">
        <v>6</v>
      </c>
      <c r="R515" s="22">
        <v>1</v>
      </c>
      <c r="S515" s="22">
        <v>1</v>
      </c>
      <c r="T515" s="181"/>
      <c r="U515" s="321" t="s">
        <v>3725</v>
      </c>
      <c r="V515" s="321" t="s">
        <v>50</v>
      </c>
      <c r="W515" s="19"/>
      <c r="AA515" s="308" t="b">
        <f t="shared" ref="AA515:AA578" si="28">IF(H515="2023年01月","2023年01月31日",IF(H515="2023年02月","2023年02月28日",IF(H515="2023年3月","2023年3月31日",IF(H515="2023年4月","2023年4月30日",IF(H515="2023年5月","2023年5月31日",IF(H515="2023年6月","2023年6月30日",IF(H515="2023年7月","2023年7月31日",IF(H515="2023年8月","2023年8月31日",IF(H515="2023年9月","2023年9月30日",IF(H515="2023年10月","2023年10月31日",IF(H515="2023年11月","2023年11月30日",IF(H515="2023年12月","2023年12月31日"))))))))))))</f>
        <v>0</v>
      </c>
    </row>
    <row r="516" s="326" customFormat="1" ht="12" spans="1:27">
      <c r="A516" s="29">
        <v>514</v>
      </c>
      <c r="B516" s="5" t="s">
        <v>34</v>
      </c>
      <c r="C516" s="5" t="s">
        <v>228</v>
      </c>
      <c r="D516" s="5" t="s">
        <v>3729</v>
      </c>
      <c r="E516" s="5" t="s">
        <v>258</v>
      </c>
      <c r="F516" s="332" t="s">
        <v>3887</v>
      </c>
      <c r="G516" s="65">
        <v>45200</v>
      </c>
      <c r="H516" s="10" t="s">
        <v>189</v>
      </c>
      <c r="I516" s="5" t="s">
        <v>42</v>
      </c>
      <c r="J516" s="4" t="s">
        <v>43</v>
      </c>
      <c r="K516" s="5" t="s">
        <v>991</v>
      </c>
      <c r="L516" s="5" t="s">
        <v>993</v>
      </c>
      <c r="M516" s="5">
        <v>6</v>
      </c>
      <c r="N516" s="321" t="s">
        <v>4012</v>
      </c>
      <c r="O516" s="321" t="s">
        <v>4013</v>
      </c>
      <c r="P516" s="15">
        <v>6</v>
      </c>
      <c r="Q516" s="15">
        <v>6</v>
      </c>
      <c r="R516" s="22">
        <v>1</v>
      </c>
      <c r="S516" s="22">
        <v>1</v>
      </c>
      <c r="T516" s="181"/>
      <c r="U516" s="321" t="s">
        <v>4014</v>
      </c>
      <c r="V516" s="321" t="s">
        <v>50</v>
      </c>
      <c r="W516" s="19"/>
      <c r="AA516" s="308" t="b">
        <f t="shared" si="28"/>
        <v>0</v>
      </c>
    </row>
    <row r="517" s="326" customFormat="1" ht="12" spans="1:27">
      <c r="A517" s="29">
        <v>515</v>
      </c>
      <c r="B517" s="5" t="s">
        <v>34</v>
      </c>
      <c r="C517" s="5" t="s">
        <v>228</v>
      </c>
      <c r="D517" s="5" t="s">
        <v>3729</v>
      </c>
      <c r="E517" s="5" t="s">
        <v>258</v>
      </c>
      <c r="F517" s="332" t="s">
        <v>3887</v>
      </c>
      <c r="G517" s="65">
        <v>45261</v>
      </c>
      <c r="H517" s="10" t="s">
        <v>1741</v>
      </c>
      <c r="I517" s="5" t="s">
        <v>42</v>
      </c>
      <c r="J517" s="4" t="s">
        <v>43</v>
      </c>
      <c r="K517" s="5" t="s">
        <v>991</v>
      </c>
      <c r="L517" s="5" t="s">
        <v>993</v>
      </c>
      <c r="M517" s="5">
        <v>6</v>
      </c>
      <c r="N517" s="4" t="str">
        <f>IFERROR(VLOOKUP("*"&amp;$D517&amp;"*",电缆终端!$A:$AS,20,FALSE),IFERROR(VLOOKUP("*"&amp;$D517&amp;"*",电缆终端!$B:$AS,19,FALSE),"无"))</f>
        <v>2023-12-19 08:28:00</v>
      </c>
      <c r="O517" s="4" t="str">
        <f>IFERROR(VLOOKUP("*"&amp;$D517&amp;"*",电缆终端!$A:$AS,21,FALSE),IFERROR(VLOOKUP("*"&amp;$D517&amp;"*",电缆终端!$B:$AS,20,FALSE),"无"))</f>
        <v>2023-12-19 17:34:00</v>
      </c>
      <c r="P517" s="15">
        <f>IF(OR(O517=0,O517="无"),"",M517)</f>
        <v>6</v>
      </c>
      <c r="Q517" s="15">
        <f>P517</f>
        <v>6</v>
      </c>
      <c r="R517" s="22">
        <f>IFERROR(IF(P517/M517&gt;0,P517/M517,""),"")</f>
        <v>1</v>
      </c>
      <c r="S517" s="22">
        <f>IFERROR(Q517/P517,"")</f>
        <v>1</v>
      </c>
      <c r="T517" s="144"/>
      <c r="U517" s="4" t="str">
        <f>IFERROR(VLOOKUP("*"&amp;$D517&amp;"*",电缆终端!$A:$AS,5,FALSE),IFERROR(VLOOKUP("*"&amp;$D517&amp;"*",电缆终端!$B:$AS,4,FALSE),"无"))</f>
        <v>JH030120230102-003350</v>
      </c>
      <c r="V517" s="4" t="str">
        <f>IFERROR(VLOOKUP("*"&amp;$D517&amp;"*",电缆终端!$A:$AS,3,FALSE),IFERROR(VLOOKUP("*"&amp;$D517&amp;"*",电缆终端!$B:$AS,2,FALSE),"无"))</f>
        <v>已完成</v>
      </c>
      <c r="W517" s="19"/>
      <c r="AA517" s="308" t="b">
        <f t="shared" si="28"/>
        <v>0</v>
      </c>
    </row>
    <row r="518" s="326" customFormat="1" ht="12" spans="1:27">
      <c r="A518" s="29">
        <v>516</v>
      </c>
      <c r="B518" s="5" t="s">
        <v>34</v>
      </c>
      <c r="C518" s="5" t="s">
        <v>228</v>
      </c>
      <c r="D518" s="5" t="s">
        <v>1501</v>
      </c>
      <c r="E518" s="5" t="s">
        <v>337</v>
      </c>
      <c r="F518" s="332" t="s">
        <v>3887</v>
      </c>
      <c r="G518" s="65">
        <v>45047</v>
      </c>
      <c r="H518" s="334" t="s">
        <v>304</v>
      </c>
      <c r="I518" s="5" t="s">
        <v>42</v>
      </c>
      <c r="J518" s="4" t="s">
        <v>43</v>
      </c>
      <c r="K518" s="5" t="s">
        <v>991</v>
      </c>
      <c r="L518" s="5" t="s">
        <v>993</v>
      </c>
      <c r="M518" s="5">
        <v>6</v>
      </c>
      <c r="N518" s="341">
        <v>45075.3722222222</v>
      </c>
      <c r="O518" s="341">
        <v>45077.3625</v>
      </c>
      <c r="P518" s="15">
        <v>6</v>
      </c>
      <c r="Q518" s="15">
        <v>6</v>
      </c>
      <c r="R518" s="22">
        <v>1</v>
      </c>
      <c r="S518" s="22">
        <v>1</v>
      </c>
      <c r="T518" s="181"/>
      <c r="U518" s="340" t="s">
        <v>4015</v>
      </c>
      <c r="V518" s="321" t="s">
        <v>50</v>
      </c>
      <c r="W518" s="19" t="str">
        <f t="shared" ref="W518:W537" si="29">IF(U518="无","未匹配到系统工单信息",IF(V518="已完成","无",V518))</f>
        <v>无</v>
      </c>
      <c r="Y518" s="346" t="s">
        <v>4015</v>
      </c>
      <c r="Z518" s="346" t="s">
        <v>3733</v>
      </c>
      <c r="AA518" s="308" t="b">
        <f t="shared" si="28"/>
        <v>0</v>
      </c>
    </row>
    <row r="519" s="326" customFormat="1" ht="12" spans="1:27">
      <c r="A519" s="29">
        <v>517</v>
      </c>
      <c r="B519" s="5" t="s">
        <v>34</v>
      </c>
      <c r="C519" s="5" t="s">
        <v>228</v>
      </c>
      <c r="D519" s="5" t="s">
        <v>1501</v>
      </c>
      <c r="E519" s="5" t="s">
        <v>337</v>
      </c>
      <c r="F519" s="332" t="s">
        <v>3887</v>
      </c>
      <c r="G519" s="65">
        <v>45231</v>
      </c>
      <c r="H519" s="334" t="s">
        <v>632</v>
      </c>
      <c r="I519" s="5" t="s">
        <v>42</v>
      </c>
      <c r="J519" s="4" t="s">
        <v>43</v>
      </c>
      <c r="K519" s="5" t="s">
        <v>991</v>
      </c>
      <c r="L519" s="5" t="s">
        <v>993</v>
      </c>
      <c r="M519" s="5">
        <v>6</v>
      </c>
      <c r="N519" s="321" t="s">
        <v>4016</v>
      </c>
      <c r="O519" s="321" t="s">
        <v>4017</v>
      </c>
      <c r="P519" s="15">
        <v>6</v>
      </c>
      <c r="Q519" s="15">
        <v>6</v>
      </c>
      <c r="R519" s="22">
        <v>1</v>
      </c>
      <c r="S519" s="22">
        <v>1</v>
      </c>
      <c r="T519" s="181"/>
      <c r="U519" s="321" t="s">
        <v>4018</v>
      </c>
      <c r="V519" s="321" t="s">
        <v>50</v>
      </c>
      <c r="W519" s="19"/>
      <c r="AA519" s="308" t="b">
        <f t="shared" si="28"/>
        <v>0</v>
      </c>
    </row>
    <row r="520" s="326" customFormat="1" ht="12" spans="1:27">
      <c r="A520" s="29">
        <v>518</v>
      </c>
      <c r="B520" s="5" t="s">
        <v>34</v>
      </c>
      <c r="C520" s="5" t="s">
        <v>228</v>
      </c>
      <c r="D520" s="5" t="s">
        <v>1512</v>
      </c>
      <c r="E520" s="5" t="s">
        <v>337</v>
      </c>
      <c r="F520" s="332" t="s">
        <v>3887</v>
      </c>
      <c r="G520" s="65">
        <v>45047</v>
      </c>
      <c r="H520" s="334" t="s">
        <v>304</v>
      </c>
      <c r="I520" s="5" t="s">
        <v>42</v>
      </c>
      <c r="J520" s="4" t="s">
        <v>43</v>
      </c>
      <c r="K520" s="5" t="s">
        <v>991</v>
      </c>
      <c r="L520" s="5" t="s">
        <v>993</v>
      </c>
      <c r="M520" s="5">
        <v>12</v>
      </c>
      <c r="N520" s="341">
        <v>45075.3736111111</v>
      </c>
      <c r="O520" s="341">
        <v>45077.3715277778</v>
      </c>
      <c r="P520" s="15">
        <v>12</v>
      </c>
      <c r="Q520" s="15">
        <v>12</v>
      </c>
      <c r="R520" s="22">
        <v>1</v>
      </c>
      <c r="S520" s="22">
        <v>1</v>
      </c>
      <c r="T520" s="181"/>
      <c r="U520" s="340" t="s">
        <v>4019</v>
      </c>
      <c r="V520" s="321" t="s">
        <v>50</v>
      </c>
      <c r="W520" s="19" t="str">
        <f t="shared" si="29"/>
        <v>无</v>
      </c>
      <c r="Y520" s="346" t="s">
        <v>4019</v>
      </c>
      <c r="Z520" s="346" t="s">
        <v>3733</v>
      </c>
      <c r="AA520" s="308" t="b">
        <f t="shared" si="28"/>
        <v>0</v>
      </c>
    </row>
    <row r="521" s="326" customFormat="1" ht="12" spans="1:27">
      <c r="A521" s="29">
        <v>519</v>
      </c>
      <c r="B521" s="5" t="s">
        <v>34</v>
      </c>
      <c r="C521" s="5" t="s">
        <v>228</v>
      </c>
      <c r="D521" s="5" t="s">
        <v>1512</v>
      </c>
      <c r="E521" s="5" t="s">
        <v>337</v>
      </c>
      <c r="F521" s="332" t="s">
        <v>3887</v>
      </c>
      <c r="G521" s="65">
        <v>45231</v>
      </c>
      <c r="H521" s="334" t="s">
        <v>632</v>
      </c>
      <c r="I521" s="5" t="s">
        <v>42</v>
      </c>
      <c r="J521" s="4" t="s">
        <v>43</v>
      </c>
      <c r="K521" s="5" t="s">
        <v>991</v>
      </c>
      <c r="L521" s="5" t="s">
        <v>993</v>
      </c>
      <c r="M521" s="5">
        <v>12</v>
      </c>
      <c r="N521" s="321" t="s">
        <v>4016</v>
      </c>
      <c r="O521" s="321" t="s">
        <v>4017</v>
      </c>
      <c r="P521" s="15">
        <v>12</v>
      </c>
      <c r="Q521" s="15">
        <v>12</v>
      </c>
      <c r="R521" s="22">
        <v>1</v>
      </c>
      <c r="S521" s="22">
        <v>1</v>
      </c>
      <c r="T521" s="181"/>
      <c r="U521" s="321" t="s">
        <v>4020</v>
      </c>
      <c r="V521" s="321" t="s">
        <v>50</v>
      </c>
      <c r="W521" s="19"/>
      <c r="AA521" s="308" t="b">
        <f t="shared" si="28"/>
        <v>0</v>
      </c>
    </row>
    <row r="522" s="326" customFormat="1" ht="12" spans="1:27">
      <c r="A522" s="29">
        <v>520</v>
      </c>
      <c r="B522" s="5" t="s">
        <v>34</v>
      </c>
      <c r="C522" s="5" t="s">
        <v>228</v>
      </c>
      <c r="D522" s="5" t="s">
        <v>3744</v>
      </c>
      <c r="E522" s="5" t="s">
        <v>337</v>
      </c>
      <c r="F522" s="332" t="s">
        <v>3887</v>
      </c>
      <c r="G522" s="65">
        <v>45047</v>
      </c>
      <c r="H522" s="334" t="s">
        <v>304</v>
      </c>
      <c r="I522" s="5" t="s">
        <v>42</v>
      </c>
      <c r="J522" s="4" t="s">
        <v>43</v>
      </c>
      <c r="K522" s="5" t="s">
        <v>991</v>
      </c>
      <c r="L522" s="5" t="s">
        <v>993</v>
      </c>
      <c r="M522" s="5">
        <v>6</v>
      </c>
      <c r="N522" s="341">
        <v>45075.3736111111</v>
      </c>
      <c r="O522" s="341">
        <v>45077.3715277778</v>
      </c>
      <c r="P522" s="15">
        <v>6</v>
      </c>
      <c r="Q522" s="15">
        <v>6</v>
      </c>
      <c r="R522" s="22">
        <v>1</v>
      </c>
      <c r="S522" s="22">
        <v>1</v>
      </c>
      <c r="T522" s="181"/>
      <c r="U522" s="340" t="s">
        <v>4019</v>
      </c>
      <c r="V522" s="321" t="s">
        <v>50</v>
      </c>
      <c r="W522" s="19" t="str">
        <f t="shared" si="29"/>
        <v>无</v>
      </c>
      <c r="Y522" s="346" t="s">
        <v>4019</v>
      </c>
      <c r="Z522" s="346" t="s">
        <v>3733</v>
      </c>
      <c r="AA522" s="308" t="b">
        <f t="shared" si="28"/>
        <v>0</v>
      </c>
    </row>
    <row r="523" s="326" customFormat="1" ht="12" spans="1:27">
      <c r="A523" s="29">
        <v>521</v>
      </c>
      <c r="B523" s="5" t="s">
        <v>34</v>
      </c>
      <c r="C523" s="5" t="s">
        <v>228</v>
      </c>
      <c r="D523" s="5" t="s">
        <v>3745</v>
      </c>
      <c r="E523" s="5" t="s">
        <v>337</v>
      </c>
      <c r="F523" s="332" t="s">
        <v>3887</v>
      </c>
      <c r="G523" s="65">
        <v>45231</v>
      </c>
      <c r="H523" s="334" t="s">
        <v>632</v>
      </c>
      <c r="I523" s="5" t="s">
        <v>42</v>
      </c>
      <c r="J523" s="4" t="s">
        <v>43</v>
      </c>
      <c r="K523" s="5" t="s">
        <v>991</v>
      </c>
      <c r="L523" s="5" t="s">
        <v>993</v>
      </c>
      <c r="M523" s="5">
        <v>6</v>
      </c>
      <c r="N523" s="4" t="str">
        <f>IFERROR(VLOOKUP("*"&amp;$D523&amp;"*",电缆终端!$A:$AS,20,FALSE),IFERROR(VLOOKUP("*"&amp;$D523&amp;"*",电缆终端!$B:$AS,19,FALSE),"无"))</f>
        <v>2023-11-20 08:35:00</v>
      </c>
      <c r="O523" s="4" t="str">
        <f>IFERROR(VLOOKUP("*"&amp;$D523&amp;"*",护套环流!$A:$AS,21,FALSE),IFERROR(VLOOKUP("*"&amp;$D523&amp;"*",护套环流!$B:$AS,20,FALSE),"无"))</f>
        <v>2023-11-20 14:41:00</v>
      </c>
      <c r="P523" s="15">
        <f>IF(OR(O523=0,O523="无"),"",M523)</f>
        <v>6</v>
      </c>
      <c r="Q523" s="15">
        <f>P523</f>
        <v>6</v>
      </c>
      <c r="R523" s="22">
        <f>IFERROR(IF(P523/M523&gt;0,P523/M523,""),"")</f>
        <v>1</v>
      </c>
      <c r="S523" s="22">
        <f>IFERROR(Q523/P523,"")</f>
        <v>1</v>
      </c>
      <c r="T523" s="16"/>
      <c r="U523" s="4" t="str">
        <f>IFERROR(VLOOKUP("*"&amp;$D523&amp;"*",电缆终端!$A:$AS,5,FALSE),IFERROR(VLOOKUP("*"&amp;$D523&amp;"*",电缆终端!$B:$AS,4,FALSE),"无"))</f>
        <v>JH030120230102-003738</v>
      </c>
      <c r="V523" s="4" t="str">
        <f>IFERROR(VLOOKUP("*"&amp;$D523&amp;"*",电缆终端!$A:$AS,3,FALSE),IFERROR(VLOOKUP("*"&amp;$D523&amp;"*",电缆终端!$B:$AS,2,FALSE),"无"))</f>
        <v>已完成</v>
      </c>
      <c r="W523" s="19"/>
      <c r="AA523" s="308" t="b">
        <f t="shared" si="28"/>
        <v>0</v>
      </c>
    </row>
    <row r="524" s="326" customFormat="1" ht="12" spans="1:27">
      <c r="A524" s="29">
        <v>522</v>
      </c>
      <c r="B524" s="5" t="s">
        <v>34</v>
      </c>
      <c r="C524" s="5" t="s">
        <v>228</v>
      </c>
      <c r="D524" s="5" t="s">
        <v>3746</v>
      </c>
      <c r="E524" s="5" t="s">
        <v>108</v>
      </c>
      <c r="F524" s="332" t="s">
        <v>3887</v>
      </c>
      <c r="G524" s="65">
        <v>45047</v>
      </c>
      <c r="H524" s="334" t="s">
        <v>304</v>
      </c>
      <c r="I524" s="5" t="s">
        <v>42</v>
      </c>
      <c r="J524" s="4" t="s">
        <v>43</v>
      </c>
      <c r="K524" s="5" t="s">
        <v>991</v>
      </c>
      <c r="L524" s="5" t="s">
        <v>993</v>
      </c>
      <c r="M524" s="5">
        <v>6</v>
      </c>
      <c r="N524" s="341">
        <v>45075.3736111111</v>
      </c>
      <c r="O524" s="341">
        <v>45077.3715277778</v>
      </c>
      <c r="P524" s="15">
        <v>6</v>
      </c>
      <c r="Q524" s="15">
        <v>6</v>
      </c>
      <c r="R524" s="22">
        <v>1</v>
      </c>
      <c r="S524" s="22">
        <v>1</v>
      </c>
      <c r="T524" s="181"/>
      <c r="U524" s="340" t="s">
        <v>4019</v>
      </c>
      <c r="V524" s="321" t="s">
        <v>50</v>
      </c>
      <c r="W524" s="19" t="str">
        <f t="shared" si="29"/>
        <v>无</v>
      </c>
      <c r="Y524" s="346" t="s">
        <v>4019</v>
      </c>
      <c r="Z524" s="346" t="s">
        <v>3733</v>
      </c>
      <c r="AA524" s="308" t="b">
        <f t="shared" si="28"/>
        <v>0</v>
      </c>
    </row>
    <row r="525" s="326" customFormat="1" ht="12" spans="1:27">
      <c r="A525" s="29">
        <v>523</v>
      </c>
      <c r="B525" s="5" t="s">
        <v>34</v>
      </c>
      <c r="C525" s="5" t="s">
        <v>228</v>
      </c>
      <c r="D525" s="5" t="s">
        <v>3746</v>
      </c>
      <c r="E525" s="5" t="s">
        <v>108</v>
      </c>
      <c r="F525" s="332" t="s">
        <v>3887</v>
      </c>
      <c r="G525" s="65">
        <v>45231</v>
      </c>
      <c r="H525" s="334" t="s">
        <v>632</v>
      </c>
      <c r="I525" s="5" t="s">
        <v>42</v>
      </c>
      <c r="J525" s="4" t="s">
        <v>43</v>
      </c>
      <c r="K525" s="5" t="s">
        <v>991</v>
      </c>
      <c r="L525" s="5" t="s">
        <v>993</v>
      </c>
      <c r="M525" s="5">
        <v>6</v>
      </c>
      <c r="N525" s="321" t="s">
        <v>4016</v>
      </c>
      <c r="O525" s="321" t="s">
        <v>4017</v>
      </c>
      <c r="P525" s="15">
        <v>6</v>
      </c>
      <c r="Q525" s="15">
        <v>6</v>
      </c>
      <c r="R525" s="22">
        <v>1</v>
      </c>
      <c r="S525" s="22">
        <v>1</v>
      </c>
      <c r="T525" s="181"/>
      <c r="U525" s="321" t="s">
        <v>4020</v>
      </c>
      <c r="V525" s="321" t="s">
        <v>50</v>
      </c>
      <c r="W525" s="19"/>
      <c r="AA525" s="308" t="b">
        <f t="shared" si="28"/>
        <v>0</v>
      </c>
    </row>
    <row r="526" s="326" customFormat="1" ht="12" spans="1:27">
      <c r="A526" s="29">
        <v>524</v>
      </c>
      <c r="B526" s="5" t="s">
        <v>34</v>
      </c>
      <c r="C526" s="5" t="s">
        <v>228</v>
      </c>
      <c r="D526" s="5" t="s">
        <v>3747</v>
      </c>
      <c r="E526" s="5" t="s">
        <v>108</v>
      </c>
      <c r="F526" s="332" t="s">
        <v>3887</v>
      </c>
      <c r="G526" s="65">
        <v>45047</v>
      </c>
      <c r="H526" s="334" t="s">
        <v>304</v>
      </c>
      <c r="I526" s="5" t="s">
        <v>42</v>
      </c>
      <c r="J526" s="4" t="s">
        <v>43</v>
      </c>
      <c r="K526" s="5" t="s">
        <v>991</v>
      </c>
      <c r="L526" s="5" t="s">
        <v>993</v>
      </c>
      <c r="M526" s="5">
        <v>6</v>
      </c>
      <c r="N526" s="341">
        <v>45075.3736111111</v>
      </c>
      <c r="O526" s="341">
        <v>45077.3715277778</v>
      </c>
      <c r="P526" s="15">
        <v>6</v>
      </c>
      <c r="Q526" s="15">
        <v>6</v>
      </c>
      <c r="R526" s="22">
        <v>1</v>
      </c>
      <c r="S526" s="22">
        <v>1</v>
      </c>
      <c r="T526" s="181"/>
      <c r="U526" s="340" t="s">
        <v>4019</v>
      </c>
      <c r="V526" s="321" t="s">
        <v>50</v>
      </c>
      <c r="W526" s="19" t="str">
        <f t="shared" si="29"/>
        <v>无</v>
      </c>
      <c r="Y526" s="346" t="s">
        <v>4019</v>
      </c>
      <c r="Z526" s="346" t="s">
        <v>3733</v>
      </c>
      <c r="AA526" s="308" t="b">
        <f t="shared" si="28"/>
        <v>0</v>
      </c>
    </row>
    <row r="527" s="326" customFormat="1" ht="12" spans="1:27">
      <c r="A527" s="29">
        <v>525</v>
      </c>
      <c r="B527" s="5" t="s">
        <v>34</v>
      </c>
      <c r="C527" s="5" t="s">
        <v>228</v>
      </c>
      <c r="D527" s="5" t="s">
        <v>3747</v>
      </c>
      <c r="E527" s="5" t="s">
        <v>108</v>
      </c>
      <c r="F527" s="332" t="s">
        <v>3887</v>
      </c>
      <c r="G527" s="65">
        <v>45231</v>
      </c>
      <c r="H527" s="334" t="s">
        <v>632</v>
      </c>
      <c r="I527" s="5" t="s">
        <v>42</v>
      </c>
      <c r="J527" s="4" t="s">
        <v>43</v>
      </c>
      <c r="K527" s="5" t="s">
        <v>991</v>
      </c>
      <c r="L527" s="5" t="s">
        <v>993</v>
      </c>
      <c r="M527" s="5">
        <v>6</v>
      </c>
      <c r="N527" s="321" t="s">
        <v>4016</v>
      </c>
      <c r="O527" s="321" t="s">
        <v>4017</v>
      </c>
      <c r="P527" s="15">
        <v>6</v>
      </c>
      <c r="Q527" s="15">
        <v>6</v>
      </c>
      <c r="R527" s="22">
        <v>1</v>
      </c>
      <c r="S527" s="22">
        <v>1</v>
      </c>
      <c r="T527" s="181"/>
      <c r="U527" s="321" t="s">
        <v>4020</v>
      </c>
      <c r="V527" s="321" t="s">
        <v>50</v>
      </c>
      <c r="W527" s="19"/>
      <c r="AA527" s="308" t="b">
        <f t="shared" si="28"/>
        <v>0</v>
      </c>
    </row>
    <row r="528" s="326" customFormat="1" ht="12" spans="1:27">
      <c r="A528" s="29">
        <v>526</v>
      </c>
      <c r="B528" s="5" t="s">
        <v>34</v>
      </c>
      <c r="C528" s="5" t="s">
        <v>228</v>
      </c>
      <c r="D528" s="5" t="s">
        <v>3748</v>
      </c>
      <c r="E528" s="5" t="s">
        <v>108</v>
      </c>
      <c r="F528" s="332" t="s">
        <v>3887</v>
      </c>
      <c r="G528" s="65">
        <v>45047</v>
      </c>
      <c r="H528" s="334" t="s">
        <v>304</v>
      </c>
      <c r="I528" s="5" t="s">
        <v>42</v>
      </c>
      <c r="J528" s="4" t="s">
        <v>43</v>
      </c>
      <c r="K528" s="5" t="s">
        <v>991</v>
      </c>
      <c r="L528" s="5" t="s">
        <v>993</v>
      </c>
      <c r="M528" s="5">
        <v>6</v>
      </c>
      <c r="N528" s="341">
        <v>45075.3736111111</v>
      </c>
      <c r="O528" s="341">
        <v>45077.3715277778</v>
      </c>
      <c r="P528" s="15">
        <v>6</v>
      </c>
      <c r="Q528" s="15">
        <v>6</v>
      </c>
      <c r="R528" s="22">
        <v>1</v>
      </c>
      <c r="S528" s="22">
        <v>1</v>
      </c>
      <c r="T528" s="181"/>
      <c r="U528" s="340" t="s">
        <v>4019</v>
      </c>
      <c r="V528" s="321" t="s">
        <v>50</v>
      </c>
      <c r="W528" s="19" t="str">
        <f t="shared" si="29"/>
        <v>无</v>
      </c>
      <c r="Y528" s="346" t="s">
        <v>4019</v>
      </c>
      <c r="Z528" s="346" t="s">
        <v>3733</v>
      </c>
      <c r="AA528" s="308" t="b">
        <f t="shared" si="28"/>
        <v>0</v>
      </c>
    </row>
    <row r="529" s="326" customFormat="1" ht="12" spans="1:27">
      <c r="A529" s="29">
        <v>527</v>
      </c>
      <c r="B529" s="5" t="s">
        <v>34</v>
      </c>
      <c r="C529" s="5" t="s">
        <v>228</v>
      </c>
      <c r="D529" s="5" t="s">
        <v>3748</v>
      </c>
      <c r="E529" s="5" t="s">
        <v>108</v>
      </c>
      <c r="F529" s="332" t="s">
        <v>3887</v>
      </c>
      <c r="G529" s="65">
        <v>45231</v>
      </c>
      <c r="H529" s="334" t="s">
        <v>632</v>
      </c>
      <c r="I529" s="5" t="s">
        <v>42</v>
      </c>
      <c r="J529" s="4" t="s">
        <v>43</v>
      </c>
      <c r="K529" s="5" t="s">
        <v>991</v>
      </c>
      <c r="L529" s="5" t="s">
        <v>993</v>
      </c>
      <c r="M529" s="5">
        <v>6</v>
      </c>
      <c r="N529" s="321" t="s">
        <v>4016</v>
      </c>
      <c r="O529" s="321" t="s">
        <v>4017</v>
      </c>
      <c r="P529" s="15">
        <v>6</v>
      </c>
      <c r="Q529" s="15">
        <v>6</v>
      </c>
      <c r="R529" s="22">
        <v>1</v>
      </c>
      <c r="S529" s="22">
        <v>1</v>
      </c>
      <c r="T529" s="181"/>
      <c r="U529" s="321" t="s">
        <v>4020</v>
      </c>
      <c r="V529" s="321" t="s">
        <v>50</v>
      </c>
      <c r="W529" s="19"/>
      <c r="AA529" s="308" t="b">
        <f t="shared" si="28"/>
        <v>0</v>
      </c>
    </row>
    <row r="530" s="326" customFormat="1" ht="12" spans="1:27">
      <c r="A530" s="29">
        <v>528</v>
      </c>
      <c r="B530" s="5" t="s">
        <v>34</v>
      </c>
      <c r="C530" s="5" t="s">
        <v>228</v>
      </c>
      <c r="D530" s="5" t="s">
        <v>1538</v>
      </c>
      <c r="E530" s="5" t="s">
        <v>337</v>
      </c>
      <c r="F530" s="332" t="s">
        <v>3887</v>
      </c>
      <c r="G530" s="65">
        <v>45047</v>
      </c>
      <c r="H530" s="334" t="s">
        <v>304</v>
      </c>
      <c r="I530" s="5" t="s">
        <v>42</v>
      </c>
      <c r="J530" s="4" t="s">
        <v>43</v>
      </c>
      <c r="K530" s="5" t="s">
        <v>991</v>
      </c>
      <c r="L530" s="5" t="s">
        <v>993</v>
      </c>
      <c r="M530" s="5">
        <v>12</v>
      </c>
      <c r="N530" s="341">
        <v>45075.3736111111</v>
      </c>
      <c r="O530" s="341">
        <v>45077.3715277778</v>
      </c>
      <c r="P530" s="15">
        <v>12</v>
      </c>
      <c r="Q530" s="15">
        <v>12</v>
      </c>
      <c r="R530" s="22">
        <v>1</v>
      </c>
      <c r="S530" s="22">
        <v>1</v>
      </c>
      <c r="T530" s="181"/>
      <c r="U530" s="340" t="s">
        <v>4019</v>
      </c>
      <c r="V530" s="321" t="s">
        <v>50</v>
      </c>
      <c r="W530" s="19" t="str">
        <f t="shared" si="29"/>
        <v>无</v>
      </c>
      <c r="Y530" s="346" t="s">
        <v>4019</v>
      </c>
      <c r="Z530" s="346" t="s">
        <v>3733</v>
      </c>
      <c r="AA530" s="308" t="b">
        <f t="shared" si="28"/>
        <v>0</v>
      </c>
    </row>
    <row r="531" s="326" customFormat="1" ht="12" spans="1:27">
      <c r="A531" s="29">
        <v>529</v>
      </c>
      <c r="B531" s="5" t="s">
        <v>34</v>
      </c>
      <c r="C531" s="5" t="s">
        <v>228</v>
      </c>
      <c r="D531" s="5" t="s">
        <v>1538</v>
      </c>
      <c r="E531" s="5" t="s">
        <v>337</v>
      </c>
      <c r="F531" s="332" t="s">
        <v>3887</v>
      </c>
      <c r="G531" s="65">
        <v>45231</v>
      </c>
      <c r="H531" s="334" t="s">
        <v>632</v>
      </c>
      <c r="I531" s="5" t="s">
        <v>42</v>
      </c>
      <c r="J531" s="4" t="s">
        <v>43</v>
      </c>
      <c r="K531" s="5" t="s">
        <v>991</v>
      </c>
      <c r="L531" s="5" t="s">
        <v>993</v>
      </c>
      <c r="M531" s="5">
        <v>12</v>
      </c>
      <c r="N531" s="321" t="s">
        <v>4016</v>
      </c>
      <c r="O531" s="321" t="s">
        <v>4017</v>
      </c>
      <c r="P531" s="15">
        <v>12</v>
      </c>
      <c r="Q531" s="15">
        <v>12</v>
      </c>
      <c r="R531" s="22">
        <v>1</v>
      </c>
      <c r="S531" s="22">
        <v>1</v>
      </c>
      <c r="T531" s="181"/>
      <c r="U531" s="321" t="s">
        <v>4020</v>
      </c>
      <c r="V531" s="321" t="s">
        <v>50</v>
      </c>
      <c r="W531" s="19"/>
      <c r="AA531" s="308" t="b">
        <f t="shared" si="28"/>
        <v>0</v>
      </c>
    </row>
    <row r="532" s="326" customFormat="1" ht="12" spans="1:27">
      <c r="A532" s="29">
        <v>530</v>
      </c>
      <c r="B532" s="5" t="s">
        <v>34</v>
      </c>
      <c r="C532" s="5" t="s">
        <v>228</v>
      </c>
      <c r="D532" s="5" t="s">
        <v>1546</v>
      </c>
      <c r="E532" s="5" t="s">
        <v>337</v>
      </c>
      <c r="F532" s="332" t="s">
        <v>3887</v>
      </c>
      <c r="G532" s="65">
        <v>45047</v>
      </c>
      <c r="H532" s="334" t="s">
        <v>304</v>
      </c>
      <c r="I532" s="5" t="s">
        <v>42</v>
      </c>
      <c r="J532" s="4" t="s">
        <v>43</v>
      </c>
      <c r="K532" s="5" t="s">
        <v>991</v>
      </c>
      <c r="L532" s="5" t="s">
        <v>993</v>
      </c>
      <c r="M532" s="5">
        <v>12</v>
      </c>
      <c r="N532" s="341">
        <v>45075.3736111111</v>
      </c>
      <c r="O532" s="341">
        <v>45077.3715277778</v>
      </c>
      <c r="P532" s="15">
        <v>12</v>
      </c>
      <c r="Q532" s="15">
        <v>12</v>
      </c>
      <c r="R532" s="22">
        <v>1</v>
      </c>
      <c r="S532" s="22">
        <v>1</v>
      </c>
      <c r="T532" s="181"/>
      <c r="U532" s="340" t="s">
        <v>4019</v>
      </c>
      <c r="V532" s="321" t="s">
        <v>50</v>
      </c>
      <c r="W532" s="19" t="str">
        <f t="shared" si="29"/>
        <v>无</v>
      </c>
      <c r="Y532" s="346" t="s">
        <v>4019</v>
      </c>
      <c r="Z532" s="346" t="s">
        <v>3733</v>
      </c>
      <c r="AA532" s="308" t="b">
        <f t="shared" si="28"/>
        <v>0</v>
      </c>
    </row>
    <row r="533" s="326" customFormat="1" ht="12" spans="1:27">
      <c r="A533" s="29">
        <v>531</v>
      </c>
      <c r="B533" s="5" t="s">
        <v>34</v>
      </c>
      <c r="C533" s="5" t="s">
        <v>228</v>
      </c>
      <c r="D533" s="5" t="s">
        <v>1546</v>
      </c>
      <c r="E533" s="5" t="s">
        <v>337</v>
      </c>
      <c r="F533" s="332" t="s">
        <v>3887</v>
      </c>
      <c r="G533" s="65">
        <v>45231</v>
      </c>
      <c r="H533" s="334" t="s">
        <v>632</v>
      </c>
      <c r="I533" s="5" t="s">
        <v>42</v>
      </c>
      <c r="J533" s="4" t="s">
        <v>43</v>
      </c>
      <c r="K533" s="5" t="s">
        <v>991</v>
      </c>
      <c r="L533" s="5" t="s">
        <v>993</v>
      </c>
      <c r="M533" s="5">
        <v>12</v>
      </c>
      <c r="N533" s="321" t="s">
        <v>4016</v>
      </c>
      <c r="O533" s="321" t="s">
        <v>4017</v>
      </c>
      <c r="P533" s="15">
        <v>12</v>
      </c>
      <c r="Q533" s="15">
        <v>12</v>
      </c>
      <c r="R533" s="22">
        <v>1</v>
      </c>
      <c r="S533" s="22">
        <v>1</v>
      </c>
      <c r="T533" s="181"/>
      <c r="U533" s="321" t="s">
        <v>4020</v>
      </c>
      <c r="V533" s="321" t="s">
        <v>50</v>
      </c>
      <c r="W533" s="19"/>
      <c r="AA533" s="308" t="b">
        <f t="shared" si="28"/>
        <v>0</v>
      </c>
    </row>
    <row r="534" s="326" customFormat="1" ht="12" spans="1:27">
      <c r="A534" s="29">
        <v>532</v>
      </c>
      <c r="B534" s="5" t="s">
        <v>34</v>
      </c>
      <c r="C534" s="5" t="s">
        <v>228</v>
      </c>
      <c r="D534" s="5" t="s">
        <v>1549</v>
      </c>
      <c r="E534" s="5" t="s">
        <v>337</v>
      </c>
      <c r="F534" s="332" t="s">
        <v>3887</v>
      </c>
      <c r="G534" s="65">
        <v>45047</v>
      </c>
      <c r="H534" s="334" t="s">
        <v>304</v>
      </c>
      <c r="I534" s="5" t="s">
        <v>42</v>
      </c>
      <c r="J534" s="4" t="s">
        <v>43</v>
      </c>
      <c r="K534" s="5" t="s">
        <v>991</v>
      </c>
      <c r="L534" s="5" t="s">
        <v>993</v>
      </c>
      <c r="M534" s="5">
        <v>6</v>
      </c>
      <c r="N534" s="341">
        <v>45075.3736111111</v>
      </c>
      <c r="O534" s="341">
        <v>45077.3715277778</v>
      </c>
      <c r="P534" s="15">
        <v>6</v>
      </c>
      <c r="Q534" s="15">
        <v>6</v>
      </c>
      <c r="R534" s="22">
        <v>1</v>
      </c>
      <c r="S534" s="22">
        <v>1</v>
      </c>
      <c r="T534" s="181"/>
      <c r="U534" s="340" t="s">
        <v>4019</v>
      </c>
      <c r="V534" s="321" t="s">
        <v>50</v>
      </c>
      <c r="W534" s="19" t="str">
        <f t="shared" si="29"/>
        <v>无</v>
      </c>
      <c r="Y534" s="346" t="s">
        <v>4019</v>
      </c>
      <c r="Z534" s="346" t="s">
        <v>3733</v>
      </c>
      <c r="AA534" s="308" t="b">
        <f t="shared" si="28"/>
        <v>0</v>
      </c>
    </row>
    <row r="535" s="326" customFormat="1" ht="12" spans="1:27">
      <c r="A535" s="29">
        <v>533</v>
      </c>
      <c r="B535" s="5" t="s">
        <v>34</v>
      </c>
      <c r="C535" s="5" t="s">
        <v>228</v>
      </c>
      <c r="D535" s="5" t="s">
        <v>1549</v>
      </c>
      <c r="E535" s="5" t="s">
        <v>337</v>
      </c>
      <c r="F535" s="332" t="s">
        <v>3887</v>
      </c>
      <c r="G535" s="65">
        <v>45231</v>
      </c>
      <c r="H535" s="334" t="s">
        <v>632</v>
      </c>
      <c r="I535" s="5" t="s">
        <v>42</v>
      </c>
      <c r="J535" s="4" t="s">
        <v>43</v>
      </c>
      <c r="K535" s="5" t="s">
        <v>991</v>
      </c>
      <c r="L535" s="5" t="s">
        <v>993</v>
      </c>
      <c r="M535" s="5">
        <v>6</v>
      </c>
      <c r="N535" s="321" t="s">
        <v>4016</v>
      </c>
      <c r="O535" s="321" t="s">
        <v>4017</v>
      </c>
      <c r="P535" s="15">
        <v>6</v>
      </c>
      <c r="Q535" s="15">
        <v>6</v>
      </c>
      <c r="R535" s="22">
        <v>1</v>
      </c>
      <c r="S535" s="22">
        <v>1</v>
      </c>
      <c r="T535" s="181"/>
      <c r="U535" s="321" t="s">
        <v>4020</v>
      </c>
      <c r="V535" s="321" t="s">
        <v>50</v>
      </c>
      <c r="W535" s="19"/>
      <c r="X535" s="181"/>
      <c r="AA535" s="308" t="b">
        <f t="shared" si="28"/>
        <v>0</v>
      </c>
    </row>
    <row r="536" s="326" customFormat="1" ht="12" spans="1:27">
      <c r="A536" s="29">
        <v>534</v>
      </c>
      <c r="B536" s="5" t="s">
        <v>34</v>
      </c>
      <c r="C536" s="5" t="s">
        <v>228</v>
      </c>
      <c r="D536" s="5" t="s">
        <v>1555</v>
      </c>
      <c r="E536" s="5" t="s">
        <v>337</v>
      </c>
      <c r="F536" s="332" t="s">
        <v>3887</v>
      </c>
      <c r="G536" s="65">
        <v>45047</v>
      </c>
      <c r="H536" s="334" t="s">
        <v>304</v>
      </c>
      <c r="I536" s="5" t="s">
        <v>42</v>
      </c>
      <c r="J536" s="4" t="s">
        <v>43</v>
      </c>
      <c r="K536" s="5" t="s">
        <v>991</v>
      </c>
      <c r="L536" s="5" t="s">
        <v>993</v>
      </c>
      <c r="M536" s="5">
        <v>15</v>
      </c>
      <c r="N536" s="341">
        <v>45075.3736111111</v>
      </c>
      <c r="O536" s="341">
        <v>45077.3715277778</v>
      </c>
      <c r="P536" s="15">
        <v>15</v>
      </c>
      <c r="Q536" s="15">
        <v>15</v>
      </c>
      <c r="R536" s="22">
        <v>1</v>
      </c>
      <c r="S536" s="22">
        <v>1</v>
      </c>
      <c r="T536" s="181"/>
      <c r="U536" s="340" t="s">
        <v>4019</v>
      </c>
      <c r="V536" s="321" t="s">
        <v>50</v>
      </c>
      <c r="W536" s="19" t="str">
        <f t="shared" si="29"/>
        <v>无</v>
      </c>
      <c r="Y536" s="346" t="s">
        <v>4019</v>
      </c>
      <c r="Z536" s="346" t="s">
        <v>3733</v>
      </c>
      <c r="AA536" s="308" t="b">
        <f t="shared" si="28"/>
        <v>0</v>
      </c>
    </row>
    <row r="537" s="326" customFormat="1" ht="12" spans="1:27">
      <c r="A537" s="29">
        <v>535</v>
      </c>
      <c r="B537" s="5" t="s">
        <v>34</v>
      </c>
      <c r="C537" s="5" t="s">
        <v>228</v>
      </c>
      <c r="D537" s="5" t="s">
        <v>1555</v>
      </c>
      <c r="E537" s="5" t="s">
        <v>337</v>
      </c>
      <c r="F537" s="332" t="s">
        <v>3887</v>
      </c>
      <c r="G537" s="65">
        <v>45231</v>
      </c>
      <c r="H537" s="334" t="s">
        <v>632</v>
      </c>
      <c r="I537" s="5" t="s">
        <v>42</v>
      </c>
      <c r="J537" s="4" t="s">
        <v>43</v>
      </c>
      <c r="K537" s="5" t="s">
        <v>991</v>
      </c>
      <c r="L537" s="5" t="s">
        <v>993</v>
      </c>
      <c r="M537" s="5">
        <v>15</v>
      </c>
      <c r="N537" s="321" t="s">
        <v>4016</v>
      </c>
      <c r="O537" s="321" t="s">
        <v>4017</v>
      </c>
      <c r="P537" s="15">
        <v>15</v>
      </c>
      <c r="Q537" s="15">
        <v>15</v>
      </c>
      <c r="R537" s="22">
        <v>1</v>
      </c>
      <c r="S537" s="22">
        <v>1</v>
      </c>
      <c r="T537" s="181"/>
      <c r="U537" s="321" t="s">
        <v>4020</v>
      </c>
      <c r="V537" s="321" t="s">
        <v>50</v>
      </c>
      <c r="W537" s="19"/>
      <c r="AA537" s="308" t="b">
        <f t="shared" si="28"/>
        <v>0</v>
      </c>
    </row>
    <row r="538" s="326" customFormat="1" ht="12" spans="1:27">
      <c r="A538" s="29">
        <v>536</v>
      </c>
      <c r="B538" s="5" t="s">
        <v>34</v>
      </c>
      <c r="C538" s="5" t="s">
        <v>228</v>
      </c>
      <c r="D538" s="5" t="s">
        <v>1574</v>
      </c>
      <c r="E538" s="5" t="s">
        <v>275</v>
      </c>
      <c r="F538" s="332" t="s">
        <v>3887</v>
      </c>
      <c r="G538" s="65">
        <v>45078</v>
      </c>
      <c r="H538" s="10" t="s">
        <v>93</v>
      </c>
      <c r="I538" s="5" t="s">
        <v>42</v>
      </c>
      <c r="J538" s="4" t="s">
        <v>43</v>
      </c>
      <c r="K538" s="5" t="s">
        <v>991</v>
      </c>
      <c r="L538" s="5" t="s">
        <v>993</v>
      </c>
      <c r="M538" s="5">
        <v>18</v>
      </c>
      <c r="N538" s="321" t="s">
        <v>3721</v>
      </c>
      <c r="O538" s="321" t="s">
        <v>4021</v>
      </c>
      <c r="P538" s="15">
        <v>18</v>
      </c>
      <c r="Q538" s="15">
        <v>18</v>
      </c>
      <c r="R538" s="22">
        <v>1</v>
      </c>
      <c r="S538" s="22">
        <v>1</v>
      </c>
      <c r="T538" s="302"/>
      <c r="U538" s="321" t="s">
        <v>4022</v>
      </c>
      <c r="V538" s="321" t="s">
        <v>50</v>
      </c>
      <c r="W538" s="19"/>
      <c r="AA538" s="308" t="b">
        <f t="shared" si="28"/>
        <v>0</v>
      </c>
    </row>
    <row r="539" s="326" customFormat="1" ht="12" spans="1:27">
      <c r="A539" s="29">
        <v>537</v>
      </c>
      <c r="B539" s="5" t="s">
        <v>34</v>
      </c>
      <c r="C539" s="5" t="s">
        <v>228</v>
      </c>
      <c r="D539" s="5" t="s">
        <v>1574</v>
      </c>
      <c r="E539" s="5" t="s">
        <v>275</v>
      </c>
      <c r="F539" s="332" t="s">
        <v>3887</v>
      </c>
      <c r="G539" s="65">
        <v>45139</v>
      </c>
      <c r="H539" s="334" t="s">
        <v>97</v>
      </c>
      <c r="I539" s="5" t="s">
        <v>42</v>
      </c>
      <c r="J539" s="4" t="s">
        <v>43</v>
      </c>
      <c r="K539" s="5" t="s">
        <v>991</v>
      </c>
      <c r="L539" s="5" t="s">
        <v>993</v>
      </c>
      <c r="M539" s="5">
        <v>18</v>
      </c>
      <c r="N539" s="321" t="s">
        <v>3751</v>
      </c>
      <c r="O539" s="321" t="s">
        <v>3752</v>
      </c>
      <c r="P539" s="15">
        <v>18</v>
      </c>
      <c r="Q539" s="15">
        <v>18</v>
      </c>
      <c r="R539" s="22">
        <v>1</v>
      </c>
      <c r="S539" s="22">
        <v>1</v>
      </c>
      <c r="T539" s="181"/>
      <c r="U539" s="321" t="s">
        <v>3753</v>
      </c>
      <c r="V539" s="321" t="s">
        <v>50</v>
      </c>
      <c r="W539" s="19"/>
      <c r="AA539" s="308" t="b">
        <f t="shared" si="28"/>
        <v>0</v>
      </c>
    </row>
    <row r="540" s="326" customFormat="1" ht="12" spans="1:27">
      <c r="A540" s="29">
        <v>538</v>
      </c>
      <c r="B540" s="5" t="s">
        <v>34</v>
      </c>
      <c r="C540" s="5" t="s">
        <v>228</v>
      </c>
      <c r="D540" s="5" t="s">
        <v>1574</v>
      </c>
      <c r="E540" s="5" t="s">
        <v>275</v>
      </c>
      <c r="F540" s="332" t="s">
        <v>3887</v>
      </c>
      <c r="G540" s="65">
        <v>45170</v>
      </c>
      <c r="H540" s="334" t="s">
        <v>54</v>
      </c>
      <c r="I540" s="5" t="s">
        <v>42</v>
      </c>
      <c r="J540" s="4" t="s">
        <v>43</v>
      </c>
      <c r="K540" s="5" t="s">
        <v>991</v>
      </c>
      <c r="L540" s="5" t="s">
        <v>993</v>
      </c>
      <c r="M540" s="5">
        <v>18</v>
      </c>
      <c r="N540" s="321" t="s">
        <v>4023</v>
      </c>
      <c r="O540" s="321" t="s">
        <v>4024</v>
      </c>
      <c r="P540" s="15">
        <v>18</v>
      </c>
      <c r="Q540" s="15">
        <v>18</v>
      </c>
      <c r="R540" s="22">
        <v>1</v>
      </c>
      <c r="S540" s="22">
        <v>1</v>
      </c>
      <c r="T540" s="181"/>
      <c r="U540" s="321" t="s">
        <v>4025</v>
      </c>
      <c r="V540" s="321" t="s">
        <v>50</v>
      </c>
      <c r="W540" s="19"/>
      <c r="AA540" s="308" t="b">
        <f t="shared" si="28"/>
        <v>0</v>
      </c>
    </row>
    <row r="541" s="326" customFormat="1" ht="12" spans="1:27">
      <c r="A541" s="29">
        <v>539</v>
      </c>
      <c r="B541" s="5" t="s">
        <v>34</v>
      </c>
      <c r="C541" s="5" t="s">
        <v>228</v>
      </c>
      <c r="D541" s="5" t="s">
        <v>1583</v>
      </c>
      <c r="E541" s="5" t="s">
        <v>275</v>
      </c>
      <c r="F541" s="332" t="s">
        <v>3887</v>
      </c>
      <c r="G541" s="65">
        <v>45078</v>
      </c>
      <c r="H541" s="10" t="s">
        <v>93</v>
      </c>
      <c r="I541" s="5" t="s">
        <v>42</v>
      </c>
      <c r="J541" s="4" t="s">
        <v>43</v>
      </c>
      <c r="K541" s="5" t="s">
        <v>991</v>
      </c>
      <c r="L541" s="5" t="s">
        <v>993</v>
      </c>
      <c r="M541" s="5">
        <v>6</v>
      </c>
      <c r="N541" s="321" t="s">
        <v>3721</v>
      </c>
      <c r="O541" s="321" t="s">
        <v>4021</v>
      </c>
      <c r="P541" s="15">
        <v>6</v>
      </c>
      <c r="Q541" s="15">
        <v>6</v>
      </c>
      <c r="R541" s="22">
        <v>1</v>
      </c>
      <c r="S541" s="22">
        <v>1</v>
      </c>
      <c r="T541" s="302"/>
      <c r="U541" s="321" t="s">
        <v>4022</v>
      </c>
      <c r="V541" s="321" t="s">
        <v>50</v>
      </c>
      <c r="W541" s="19"/>
      <c r="X541" s="181"/>
      <c r="AA541" s="308" t="b">
        <f t="shared" si="28"/>
        <v>0</v>
      </c>
    </row>
    <row r="542" s="326" customFormat="1" ht="12" spans="1:27">
      <c r="A542" s="29">
        <v>540</v>
      </c>
      <c r="B542" s="5" t="s">
        <v>34</v>
      </c>
      <c r="C542" s="5" t="s">
        <v>228</v>
      </c>
      <c r="D542" s="5" t="s">
        <v>1583</v>
      </c>
      <c r="E542" s="5" t="s">
        <v>275</v>
      </c>
      <c r="F542" s="332" t="s">
        <v>3887</v>
      </c>
      <c r="G542" s="65">
        <v>45139</v>
      </c>
      <c r="H542" s="334" t="s">
        <v>97</v>
      </c>
      <c r="I542" s="5" t="s">
        <v>42</v>
      </c>
      <c r="J542" s="4" t="s">
        <v>43</v>
      </c>
      <c r="K542" s="5" t="s">
        <v>991</v>
      </c>
      <c r="L542" s="5" t="s">
        <v>993</v>
      </c>
      <c r="M542" s="5">
        <v>6</v>
      </c>
      <c r="N542" s="321" t="s">
        <v>3751</v>
      </c>
      <c r="O542" s="321" t="s">
        <v>3752</v>
      </c>
      <c r="P542" s="15">
        <v>6</v>
      </c>
      <c r="Q542" s="15">
        <v>6</v>
      </c>
      <c r="R542" s="22">
        <v>1</v>
      </c>
      <c r="S542" s="22">
        <v>1</v>
      </c>
      <c r="T542" s="181"/>
      <c r="U542" s="321" t="s">
        <v>3753</v>
      </c>
      <c r="V542" s="321" t="s">
        <v>50</v>
      </c>
      <c r="W542" s="19"/>
      <c r="AA542" s="308" t="b">
        <f t="shared" si="28"/>
        <v>0</v>
      </c>
    </row>
    <row r="543" s="326" customFormat="1" ht="12" spans="1:27">
      <c r="A543" s="29">
        <v>541</v>
      </c>
      <c r="B543" s="5" t="s">
        <v>34</v>
      </c>
      <c r="C543" s="5" t="s">
        <v>228</v>
      </c>
      <c r="D543" s="5" t="s">
        <v>1583</v>
      </c>
      <c r="E543" s="5" t="s">
        <v>275</v>
      </c>
      <c r="F543" s="332" t="s">
        <v>3887</v>
      </c>
      <c r="G543" s="65">
        <v>45170</v>
      </c>
      <c r="H543" s="334" t="s">
        <v>54</v>
      </c>
      <c r="I543" s="5" t="s">
        <v>42</v>
      </c>
      <c r="J543" s="4" t="s">
        <v>43</v>
      </c>
      <c r="K543" s="5" t="s">
        <v>991</v>
      </c>
      <c r="L543" s="5" t="s">
        <v>993</v>
      </c>
      <c r="M543" s="5">
        <v>6</v>
      </c>
      <c r="N543" s="321" t="s">
        <v>4023</v>
      </c>
      <c r="O543" s="321" t="s">
        <v>4024</v>
      </c>
      <c r="P543" s="15">
        <v>6</v>
      </c>
      <c r="Q543" s="15">
        <v>6</v>
      </c>
      <c r="R543" s="22">
        <v>1</v>
      </c>
      <c r="S543" s="22">
        <v>1</v>
      </c>
      <c r="T543" s="181"/>
      <c r="U543" s="321" t="s">
        <v>4025</v>
      </c>
      <c r="V543" s="321" t="s">
        <v>50</v>
      </c>
      <c r="W543" s="19"/>
      <c r="AA543" s="308" t="b">
        <f t="shared" si="28"/>
        <v>0</v>
      </c>
    </row>
    <row r="544" s="326" customFormat="1" ht="12" spans="1:27">
      <c r="A544" s="29">
        <v>542</v>
      </c>
      <c r="B544" s="5" t="s">
        <v>34</v>
      </c>
      <c r="C544" s="5" t="s">
        <v>228</v>
      </c>
      <c r="D544" s="5" t="s">
        <v>1591</v>
      </c>
      <c r="E544" s="5" t="s">
        <v>337</v>
      </c>
      <c r="F544" s="332" t="s">
        <v>3887</v>
      </c>
      <c r="G544" s="65">
        <v>45047</v>
      </c>
      <c r="H544" s="334" t="s">
        <v>304</v>
      </c>
      <c r="I544" s="5" t="s">
        <v>42</v>
      </c>
      <c r="J544" s="4" t="s">
        <v>43</v>
      </c>
      <c r="K544" s="5" t="s">
        <v>991</v>
      </c>
      <c r="L544" s="5" t="s">
        <v>993</v>
      </c>
      <c r="M544" s="5">
        <v>6</v>
      </c>
      <c r="N544" s="341">
        <v>45075.3729166667</v>
      </c>
      <c r="O544" s="341">
        <v>45077.3763888889</v>
      </c>
      <c r="P544" s="15">
        <v>6</v>
      </c>
      <c r="Q544" s="15">
        <v>6</v>
      </c>
      <c r="R544" s="22">
        <v>1</v>
      </c>
      <c r="S544" s="22">
        <v>1</v>
      </c>
      <c r="T544" s="181"/>
      <c r="U544" s="346" t="s">
        <v>4026</v>
      </c>
      <c r="V544" s="321" t="s">
        <v>50</v>
      </c>
      <c r="W544" s="19" t="str">
        <f t="shared" ref="W544:W549" si="30">IF(U544="无","未匹配到系统工单信息",IF(V544="已完成","无",V544))</f>
        <v>无</v>
      </c>
      <c r="Y544" s="346" t="s">
        <v>4026</v>
      </c>
      <c r="Z544" s="346" t="s">
        <v>3733</v>
      </c>
      <c r="AA544" s="308" t="b">
        <f t="shared" si="28"/>
        <v>0</v>
      </c>
    </row>
    <row r="545" s="326" customFormat="1" ht="12" spans="1:27">
      <c r="A545" s="29">
        <v>543</v>
      </c>
      <c r="B545" s="5" t="s">
        <v>34</v>
      </c>
      <c r="C545" s="5" t="s">
        <v>228</v>
      </c>
      <c r="D545" s="5" t="s">
        <v>1591</v>
      </c>
      <c r="E545" s="5" t="s">
        <v>337</v>
      </c>
      <c r="F545" s="332" t="s">
        <v>3887</v>
      </c>
      <c r="G545" s="65">
        <v>45231</v>
      </c>
      <c r="H545" s="334" t="s">
        <v>632</v>
      </c>
      <c r="I545" s="5" t="s">
        <v>42</v>
      </c>
      <c r="J545" s="4" t="s">
        <v>43</v>
      </c>
      <c r="K545" s="5" t="s">
        <v>991</v>
      </c>
      <c r="L545" s="5" t="s">
        <v>993</v>
      </c>
      <c r="M545" s="5">
        <v>6</v>
      </c>
      <c r="N545" s="321" t="s">
        <v>4016</v>
      </c>
      <c r="O545" s="321" t="s">
        <v>4017</v>
      </c>
      <c r="P545" s="15">
        <v>6</v>
      </c>
      <c r="Q545" s="15">
        <v>6</v>
      </c>
      <c r="R545" s="22">
        <v>1</v>
      </c>
      <c r="S545" s="22">
        <v>1</v>
      </c>
      <c r="T545" s="181"/>
      <c r="U545" s="321" t="s">
        <v>4027</v>
      </c>
      <c r="V545" s="321" t="s">
        <v>50</v>
      </c>
      <c r="W545" s="19"/>
      <c r="AA545" s="308" t="b">
        <f t="shared" si="28"/>
        <v>0</v>
      </c>
    </row>
    <row r="546" s="326" customFormat="1" ht="12" spans="1:27">
      <c r="A546" s="29">
        <v>544</v>
      </c>
      <c r="B546" s="5" t="s">
        <v>34</v>
      </c>
      <c r="C546" s="5" t="s">
        <v>228</v>
      </c>
      <c r="D546" s="5" t="s">
        <v>3760</v>
      </c>
      <c r="E546" s="5" t="s">
        <v>337</v>
      </c>
      <c r="F546" s="332" t="s">
        <v>3887</v>
      </c>
      <c r="G546" s="65">
        <v>45047</v>
      </c>
      <c r="H546" s="334" t="s">
        <v>304</v>
      </c>
      <c r="I546" s="5" t="s">
        <v>42</v>
      </c>
      <c r="J546" s="4" t="s">
        <v>43</v>
      </c>
      <c r="K546" s="5" t="s">
        <v>991</v>
      </c>
      <c r="L546" s="5" t="s">
        <v>993</v>
      </c>
      <c r="M546" s="5">
        <v>6</v>
      </c>
      <c r="N546" s="341">
        <v>45075.3729166667</v>
      </c>
      <c r="O546" s="341">
        <v>45077.3763888889</v>
      </c>
      <c r="P546" s="15">
        <v>6</v>
      </c>
      <c r="Q546" s="15">
        <v>6</v>
      </c>
      <c r="R546" s="22">
        <v>1</v>
      </c>
      <c r="S546" s="22">
        <v>1</v>
      </c>
      <c r="T546" s="181"/>
      <c r="U546" s="346" t="s">
        <v>4026</v>
      </c>
      <c r="V546" s="321" t="s">
        <v>50</v>
      </c>
      <c r="W546" s="19" t="str">
        <f t="shared" si="30"/>
        <v>无</v>
      </c>
      <c r="Y546" s="346" t="s">
        <v>4026</v>
      </c>
      <c r="Z546" s="346" t="s">
        <v>3733</v>
      </c>
      <c r="AA546" s="308" t="b">
        <f t="shared" si="28"/>
        <v>0</v>
      </c>
    </row>
    <row r="547" s="326" customFormat="1" ht="12" spans="1:27">
      <c r="A547" s="29">
        <v>545</v>
      </c>
      <c r="B547" s="5" t="s">
        <v>34</v>
      </c>
      <c r="C547" s="5" t="s">
        <v>228</v>
      </c>
      <c r="D547" s="5" t="s">
        <v>3760</v>
      </c>
      <c r="E547" s="5" t="s">
        <v>337</v>
      </c>
      <c r="F547" s="332" t="s">
        <v>3887</v>
      </c>
      <c r="G547" s="65">
        <v>45231</v>
      </c>
      <c r="H547" s="334" t="s">
        <v>632</v>
      </c>
      <c r="I547" s="5" t="s">
        <v>42</v>
      </c>
      <c r="J547" s="4" t="s">
        <v>43</v>
      </c>
      <c r="K547" s="5" t="s">
        <v>991</v>
      </c>
      <c r="L547" s="5" t="s">
        <v>993</v>
      </c>
      <c r="M547" s="5">
        <v>6</v>
      </c>
      <c r="N547" s="321" t="s">
        <v>4016</v>
      </c>
      <c r="O547" s="321" t="s">
        <v>4017</v>
      </c>
      <c r="P547" s="15">
        <v>6</v>
      </c>
      <c r="Q547" s="15">
        <v>6</v>
      </c>
      <c r="R547" s="22">
        <v>1</v>
      </c>
      <c r="S547" s="22">
        <v>1</v>
      </c>
      <c r="T547" s="181"/>
      <c r="U547" s="321" t="s">
        <v>4027</v>
      </c>
      <c r="V547" s="321" t="s">
        <v>50</v>
      </c>
      <c r="W547" s="19"/>
      <c r="AA547" s="308" t="b">
        <f t="shared" si="28"/>
        <v>0</v>
      </c>
    </row>
    <row r="548" s="326" customFormat="1" ht="12" spans="1:27">
      <c r="A548" s="29">
        <v>546</v>
      </c>
      <c r="B548" s="5" t="s">
        <v>34</v>
      </c>
      <c r="C548" s="5" t="s">
        <v>228</v>
      </c>
      <c r="D548" s="5" t="s">
        <v>1602</v>
      </c>
      <c r="E548" s="5" t="s">
        <v>337</v>
      </c>
      <c r="F548" s="332" t="s">
        <v>3887</v>
      </c>
      <c r="G548" s="65">
        <v>45047</v>
      </c>
      <c r="H548" s="334" t="s">
        <v>304</v>
      </c>
      <c r="I548" s="5" t="s">
        <v>42</v>
      </c>
      <c r="J548" s="4" t="s">
        <v>43</v>
      </c>
      <c r="K548" s="5" t="s">
        <v>991</v>
      </c>
      <c r="L548" s="5" t="s">
        <v>993</v>
      </c>
      <c r="M548" s="5">
        <v>6</v>
      </c>
      <c r="N548" s="341">
        <v>45075.3729166667</v>
      </c>
      <c r="O548" s="341">
        <v>45077.3763888889</v>
      </c>
      <c r="P548" s="15">
        <v>6</v>
      </c>
      <c r="Q548" s="15">
        <v>6</v>
      </c>
      <c r="R548" s="22">
        <v>1</v>
      </c>
      <c r="S548" s="22">
        <v>1</v>
      </c>
      <c r="T548" s="181"/>
      <c r="U548" s="346" t="s">
        <v>4026</v>
      </c>
      <c r="V548" s="321" t="s">
        <v>50</v>
      </c>
      <c r="W548" s="19" t="str">
        <f t="shared" si="30"/>
        <v>无</v>
      </c>
      <c r="Y548" s="346" t="s">
        <v>4026</v>
      </c>
      <c r="Z548" s="346" t="s">
        <v>3733</v>
      </c>
      <c r="AA548" s="308" t="b">
        <f t="shared" si="28"/>
        <v>0</v>
      </c>
    </row>
    <row r="549" s="326" customFormat="1" ht="12" spans="1:27">
      <c r="A549" s="29">
        <v>547</v>
      </c>
      <c r="B549" s="5" t="s">
        <v>34</v>
      </c>
      <c r="C549" s="5" t="s">
        <v>228</v>
      </c>
      <c r="D549" s="5" t="s">
        <v>1602</v>
      </c>
      <c r="E549" s="5" t="s">
        <v>337</v>
      </c>
      <c r="F549" s="332" t="s">
        <v>3887</v>
      </c>
      <c r="G549" s="65">
        <v>45231</v>
      </c>
      <c r="H549" s="334" t="s">
        <v>632</v>
      </c>
      <c r="I549" s="5" t="s">
        <v>42</v>
      </c>
      <c r="J549" s="4" t="s">
        <v>43</v>
      </c>
      <c r="K549" s="5" t="s">
        <v>991</v>
      </c>
      <c r="L549" s="5" t="s">
        <v>993</v>
      </c>
      <c r="M549" s="5">
        <v>6</v>
      </c>
      <c r="N549" s="321" t="s">
        <v>4016</v>
      </c>
      <c r="O549" s="321" t="s">
        <v>4017</v>
      </c>
      <c r="P549" s="15">
        <v>6</v>
      </c>
      <c r="Q549" s="15">
        <v>6</v>
      </c>
      <c r="R549" s="22">
        <v>1</v>
      </c>
      <c r="S549" s="22">
        <v>1</v>
      </c>
      <c r="T549" s="181"/>
      <c r="U549" s="321" t="s">
        <v>4027</v>
      </c>
      <c r="V549" s="321" t="s">
        <v>50</v>
      </c>
      <c r="W549" s="19"/>
      <c r="AA549" s="308" t="b">
        <f t="shared" si="28"/>
        <v>0</v>
      </c>
    </row>
    <row r="550" s="326" customFormat="1" ht="12" spans="1:27">
      <c r="A550" s="29">
        <v>548</v>
      </c>
      <c r="B550" s="5" t="s">
        <v>34</v>
      </c>
      <c r="C550" s="5" t="s">
        <v>82</v>
      </c>
      <c r="D550" s="5" t="s">
        <v>3761</v>
      </c>
      <c r="E550" s="5" t="s">
        <v>258</v>
      </c>
      <c r="F550" s="332" t="s">
        <v>3887</v>
      </c>
      <c r="G550" s="65">
        <v>44958</v>
      </c>
      <c r="H550" s="333" t="s">
        <v>2299</v>
      </c>
      <c r="I550" s="5" t="s">
        <v>42</v>
      </c>
      <c r="J550" s="4" t="s">
        <v>43</v>
      </c>
      <c r="K550" s="5" t="s">
        <v>991</v>
      </c>
      <c r="L550" s="5" t="s">
        <v>993</v>
      </c>
      <c r="M550" s="5">
        <v>3</v>
      </c>
      <c r="N550" s="321" t="s">
        <v>3715</v>
      </c>
      <c r="O550" s="321" t="s">
        <v>3716</v>
      </c>
      <c r="P550" s="15">
        <v>3</v>
      </c>
      <c r="Q550" s="15">
        <v>3</v>
      </c>
      <c r="R550" s="22">
        <v>1</v>
      </c>
      <c r="S550" s="22">
        <v>1</v>
      </c>
      <c r="T550" s="325"/>
      <c r="U550" s="321" t="s">
        <v>4028</v>
      </c>
      <c r="V550" s="321" t="s">
        <v>50</v>
      </c>
      <c r="W550" s="4" t="str">
        <f>IF(U550="无","未匹配到系统工单信息",IF(V550="已完成","无",V550))</f>
        <v>无</v>
      </c>
      <c r="AA550" s="308" t="b">
        <f t="shared" si="28"/>
        <v>0</v>
      </c>
    </row>
    <row r="551" s="326" customFormat="1" ht="12" spans="1:27">
      <c r="A551" s="29">
        <v>549</v>
      </c>
      <c r="B551" s="5" t="s">
        <v>34</v>
      </c>
      <c r="C551" s="5" t="s">
        <v>82</v>
      </c>
      <c r="D551" s="5" t="s">
        <v>3761</v>
      </c>
      <c r="E551" s="5" t="s">
        <v>258</v>
      </c>
      <c r="F551" s="332" t="s">
        <v>3887</v>
      </c>
      <c r="G551" s="65">
        <v>45017</v>
      </c>
      <c r="H551" s="10" t="s">
        <v>231</v>
      </c>
      <c r="I551" s="5" t="s">
        <v>42</v>
      </c>
      <c r="J551" s="4" t="s">
        <v>43</v>
      </c>
      <c r="K551" s="5" t="s">
        <v>991</v>
      </c>
      <c r="L551" s="5" t="s">
        <v>993</v>
      </c>
      <c r="M551" s="5">
        <v>3</v>
      </c>
      <c r="N551" s="321" t="s">
        <v>4007</v>
      </c>
      <c r="O551" s="321" t="s">
        <v>4008</v>
      </c>
      <c r="P551" s="15">
        <v>3</v>
      </c>
      <c r="Q551" s="15">
        <v>3</v>
      </c>
      <c r="R551" s="22">
        <v>1</v>
      </c>
      <c r="S551" s="22">
        <v>1</v>
      </c>
      <c r="T551" s="181"/>
      <c r="U551" s="321" t="s">
        <v>4029</v>
      </c>
      <c r="V551" s="321" t="s">
        <v>50</v>
      </c>
      <c r="W551" s="19"/>
      <c r="AA551" s="308" t="b">
        <f t="shared" si="28"/>
        <v>0</v>
      </c>
    </row>
    <row r="552" s="326" customFormat="1" ht="12" spans="1:27">
      <c r="A552" s="29">
        <v>550</v>
      </c>
      <c r="B552" s="5" t="s">
        <v>34</v>
      </c>
      <c r="C552" s="5" t="s">
        <v>82</v>
      </c>
      <c r="D552" s="5" t="s">
        <v>3761</v>
      </c>
      <c r="E552" s="5" t="s">
        <v>258</v>
      </c>
      <c r="F552" s="332" t="s">
        <v>3887</v>
      </c>
      <c r="G552" s="65">
        <v>45078</v>
      </c>
      <c r="H552" s="10" t="s">
        <v>93</v>
      </c>
      <c r="I552" s="5" t="s">
        <v>42</v>
      </c>
      <c r="J552" s="4" t="s">
        <v>43</v>
      </c>
      <c r="K552" s="5" t="s">
        <v>991</v>
      </c>
      <c r="L552" s="5" t="s">
        <v>993</v>
      </c>
      <c r="M552" s="5">
        <v>3</v>
      </c>
      <c r="N552" s="321" t="s">
        <v>3721</v>
      </c>
      <c r="O552" s="321" t="s">
        <v>4021</v>
      </c>
      <c r="P552" s="15">
        <v>3</v>
      </c>
      <c r="Q552" s="15">
        <v>3</v>
      </c>
      <c r="R552" s="22">
        <v>1</v>
      </c>
      <c r="S552" s="22">
        <v>1</v>
      </c>
      <c r="T552" s="181"/>
      <c r="U552" s="321" t="s">
        <v>4030</v>
      </c>
      <c r="V552" s="321" t="s">
        <v>50</v>
      </c>
      <c r="W552" s="19"/>
      <c r="AA552" s="308" t="b">
        <f t="shared" si="28"/>
        <v>0</v>
      </c>
    </row>
    <row r="553" s="326" customFormat="1" ht="12" spans="1:27">
      <c r="A553" s="29">
        <v>551</v>
      </c>
      <c r="B553" s="5" t="s">
        <v>34</v>
      </c>
      <c r="C553" s="5" t="s">
        <v>82</v>
      </c>
      <c r="D553" s="5" t="s">
        <v>3761</v>
      </c>
      <c r="E553" s="5" t="s">
        <v>258</v>
      </c>
      <c r="F553" s="332" t="s">
        <v>3887</v>
      </c>
      <c r="G553" s="65">
        <v>45139</v>
      </c>
      <c r="H553" s="334" t="s">
        <v>97</v>
      </c>
      <c r="I553" s="5" t="s">
        <v>42</v>
      </c>
      <c r="J553" s="4" t="s">
        <v>43</v>
      </c>
      <c r="K553" s="5" t="s">
        <v>991</v>
      </c>
      <c r="L553" s="5" t="s">
        <v>993</v>
      </c>
      <c r="M553" s="5">
        <v>3</v>
      </c>
      <c r="N553" s="321" t="s">
        <v>2113</v>
      </c>
      <c r="O553" s="321" t="s">
        <v>3724</v>
      </c>
      <c r="P553" s="15">
        <v>3</v>
      </c>
      <c r="Q553" s="15">
        <v>3</v>
      </c>
      <c r="R553" s="22">
        <v>1</v>
      </c>
      <c r="S553" s="22">
        <v>1</v>
      </c>
      <c r="T553" s="181"/>
      <c r="U553" s="321" t="s">
        <v>3766</v>
      </c>
      <c r="V553" s="321" t="s">
        <v>50</v>
      </c>
      <c r="W553" s="19"/>
      <c r="AA553" s="308" t="b">
        <f t="shared" si="28"/>
        <v>0</v>
      </c>
    </row>
    <row r="554" s="326" customFormat="1" ht="12" spans="1:27">
      <c r="A554" s="29">
        <v>552</v>
      </c>
      <c r="B554" s="5" t="s">
        <v>34</v>
      </c>
      <c r="C554" s="5" t="s">
        <v>82</v>
      </c>
      <c r="D554" s="5" t="s">
        <v>3761</v>
      </c>
      <c r="E554" s="5" t="s">
        <v>258</v>
      </c>
      <c r="F554" s="332" t="s">
        <v>3887</v>
      </c>
      <c r="G554" s="65">
        <v>45200</v>
      </c>
      <c r="H554" s="10" t="s">
        <v>189</v>
      </c>
      <c r="I554" s="5" t="s">
        <v>42</v>
      </c>
      <c r="J554" s="4" t="s">
        <v>43</v>
      </c>
      <c r="K554" s="5" t="s">
        <v>991</v>
      </c>
      <c r="L554" s="5" t="s">
        <v>993</v>
      </c>
      <c r="M554" s="5">
        <v>3</v>
      </c>
      <c r="N554" s="321" t="s">
        <v>4012</v>
      </c>
      <c r="O554" s="321" t="s">
        <v>4013</v>
      </c>
      <c r="P554" s="15">
        <v>3</v>
      </c>
      <c r="Q554" s="15">
        <v>3</v>
      </c>
      <c r="R554" s="22">
        <v>1</v>
      </c>
      <c r="S554" s="22">
        <v>1</v>
      </c>
      <c r="T554" s="181"/>
      <c r="U554" s="321" t="s">
        <v>4031</v>
      </c>
      <c r="V554" s="321" t="s">
        <v>50</v>
      </c>
      <c r="W554" s="19"/>
      <c r="AA554" s="308" t="b">
        <f t="shared" si="28"/>
        <v>0</v>
      </c>
    </row>
    <row r="555" s="326" customFormat="1" ht="12" spans="1:27">
      <c r="A555" s="29">
        <v>553</v>
      </c>
      <c r="B555" s="5" t="s">
        <v>34</v>
      </c>
      <c r="C555" s="5" t="s">
        <v>82</v>
      </c>
      <c r="D555" s="5" t="s">
        <v>3761</v>
      </c>
      <c r="E555" s="5" t="s">
        <v>258</v>
      </c>
      <c r="F555" s="332" t="s">
        <v>3887</v>
      </c>
      <c r="G555" s="65">
        <v>45261</v>
      </c>
      <c r="H555" s="10" t="s">
        <v>1741</v>
      </c>
      <c r="I555" s="5" t="s">
        <v>42</v>
      </c>
      <c r="J555" s="4" t="s">
        <v>43</v>
      </c>
      <c r="K555" s="5" t="s">
        <v>991</v>
      </c>
      <c r="L555" s="5" t="s">
        <v>993</v>
      </c>
      <c r="M555" s="5">
        <v>3</v>
      </c>
      <c r="N555" s="4" t="str">
        <f>IFERROR(VLOOKUP("*"&amp;$D555&amp;"*",电缆终端!$A:$AS,20,FALSE),IFERROR(VLOOKUP("*"&amp;$D555&amp;"*",电缆终端!$B:$AS,19,FALSE),"无"))</f>
        <v>2023-12-19 08:28:00</v>
      </c>
      <c r="O555" s="4" t="str">
        <f>IFERROR(VLOOKUP("*"&amp;$D555&amp;"*",电缆终端!$A:$AS,21,FALSE),IFERROR(VLOOKUP("*"&amp;$D555&amp;"*",电缆终端!$B:$AS,20,FALSE),"无"))</f>
        <v>2023-12-19 17:34:00</v>
      </c>
      <c r="P555" s="15">
        <f>IF(OR(O555=0,O555="无"),"",M555)</f>
        <v>3</v>
      </c>
      <c r="Q555" s="15">
        <f>P555</f>
        <v>3</v>
      </c>
      <c r="R555" s="22">
        <f>IFERROR(IF(P555/M555&gt;0,P555/M555,""),"")</f>
        <v>1</v>
      </c>
      <c r="S555" s="22">
        <f>IFERROR(Q555/P555,"")</f>
        <v>1</v>
      </c>
      <c r="T555" s="144"/>
      <c r="U555" s="4" t="str">
        <f>IFERROR(VLOOKUP("*"&amp;$D555&amp;"*",电缆终端!$A:$AS,5,FALSE),IFERROR(VLOOKUP("*"&amp;$D555&amp;"*",电缆终端!$B:$AS,4,FALSE),"无"))</f>
        <v>JH030120230102-003349</v>
      </c>
      <c r="V555" s="4" t="str">
        <f>IFERROR(VLOOKUP("*"&amp;$D555&amp;"*",电缆终端!$A:$AS,3,FALSE),IFERROR(VLOOKUP("*"&amp;$D555&amp;"*",电缆终端!$B:$AS,2,FALSE),"无"))</f>
        <v>已完成</v>
      </c>
      <c r="W555" s="19"/>
      <c r="AA555" s="308" t="b">
        <f t="shared" si="28"/>
        <v>0</v>
      </c>
    </row>
    <row r="556" s="326" customFormat="1" ht="12" spans="1:27">
      <c r="A556" s="29">
        <v>554</v>
      </c>
      <c r="B556" s="5" t="s">
        <v>34</v>
      </c>
      <c r="C556" s="5" t="s">
        <v>82</v>
      </c>
      <c r="D556" s="5" t="s">
        <v>3768</v>
      </c>
      <c r="E556" s="5" t="s">
        <v>258</v>
      </c>
      <c r="F556" s="332" t="s">
        <v>3887</v>
      </c>
      <c r="G556" s="65">
        <v>44958</v>
      </c>
      <c r="H556" s="333" t="s">
        <v>2299</v>
      </c>
      <c r="I556" s="5" t="s">
        <v>42</v>
      </c>
      <c r="J556" s="4" t="s">
        <v>43</v>
      </c>
      <c r="K556" s="5" t="s">
        <v>991</v>
      </c>
      <c r="L556" s="5" t="s">
        <v>993</v>
      </c>
      <c r="M556" s="5">
        <v>3</v>
      </c>
      <c r="N556" s="321" t="s">
        <v>3715</v>
      </c>
      <c r="O556" s="321" t="s">
        <v>3716</v>
      </c>
      <c r="P556" s="15">
        <v>3</v>
      </c>
      <c r="Q556" s="15">
        <v>3</v>
      </c>
      <c r="R556" s="22">
        <v>1</v>
      </c>
      <c r="S556" s="22">
        <v>1</v>
      </c>
      <c r="T556" s="325"/>
      <c r="U556" s="321" t="s">
        <v>4028</v>
      </c>
      <c r="V556" s="321" t="s">
        <v>50</v>
      </c>
      <c r="W556" s="4" t="str">
        <f>IF(U556="无","未匹配到系统工单信息",IF(V556="已完成","无",V556))</f>
        <v>无</v>
      </c>
      <c r="AA556" s="308" t="b">
        <f t="shared" si="28"/>
        <v>0</v>
      </c>
    </row>
    <row r="557" s="326" customFormat="1" ht="12" spans="1:27">
      <c r="A557" s="29">
        <v>555</v>
      </c>
      <c r="B557" s="5" t="s">
        <v>34</v>
      </c>
      <c r="C557" s="5" t="s">
        <v>82</v>
      </c>
      <c r="D557" s="5" t="s">
        <v>3768</v>
      </c>
      <c r="E557" s="5" t="s">
        <v>258</v>
      </c>
      <c r="F557" s="332" t="s">
        <v>3887</v>
      </c>
      <c r="G557" s="65">
        <v>45017</v>
      </c>
      <c r="H557" s="10" t="s">
        <v>231</v>
      </c>
      <c r="I557" s="5" t="s">
        <v>42</v>
      </c>
      <c r="J557" s="4" t="s">
        <v>43</v>
      </c>
      <c r="K557" s="5" t="s">
        <v>991</v>
      </c>
      <c r="L557" s="5" t="s">
        <v>993</v>
      </c>
      <c r="M557" s="5">
        <v>3</v>
      </c>
      <c r="N557" s="321" t="s">
        <v>4007</v>
      </c>
      <c r="O557" s="321" t="s">
        <v>4008</v>
      </c>
      <c r="P557" s="15">
        <v>3</v>
      </c>
      <c r="Q557" s="15">
        <v>3</v>
      </c>
      <c r="R557" s="22">
        <v>1</v>
      </c>
      <c r="S557" s="22">
        <v>1</v>
      </c>
      <c r="T557" s="181"/>
      <c r="U557" s="321" t="s">
        <v>4029</v>
      </c>
      <c r="V557" s="321" t="s">
        <v>50</v>
      </c>
      <c r="W557" s="19"/>
      <c r="AA557" s="308" t="b">
        <f t="shared" si="28"/>
        <v>0</v>
      </c>
    </row>
    <row r="558" s="326" customFormat="1" ht="12" spans="1:27">
      <c r="A558" s="29">
        <v>556</v>
      </c>
      <c r="B558" s="5" t="s">
        <v>34</v>
      </c>
      <c r="C558" s="5" t="s">
        <v>82</v>
      </c>
      <c r="D558" s="5" t="s">
        <v>3768</v>
      </c>
      <c r="E558" s="5" t="s">
        <v>258</v>
      </c>
      <c r="F558" s="332" t="s">
        <v>3887</v>
      </c>
      <c r="G558" s="65">
        <v>45078</v>
      </c>
      <c r="H558" s="10" t="s">
        <v>93</v>
      </c>
      <c r="I558" s="5" t="s">
        <v>42</v>
      </c>
      <c r="J558" s="4" t="s">
        <v>43</v>
      </c>
      <c r="K558" s="5" t="s">
        <v>991</v>
      </c>
      <c r="L558" s="5" t="s">
        <v>993</v>
      </c>
      <c r="M558" s="5">
        <v>3</v>
      </c>
      <c r="N558" s="321" t="s">
        <v>3721</v>
      </c>
      <c r="O558" s="321" t="s">
        <v>4021</v>
      </c>
      <c r="P558" s="15">
        <v>3</v>
      </c>
      <c r="Q558" s="15">
        <v>3</v>
      </c>
      <c r="R558" s="22">
        <v>1</v>
      </c>
      <c r="S558" s="22">
        <v>1</v>
      </c>
      <c r="T558" s="181"/>
      <c r="U558" s="321" t="s">
        <v>4030</v>
      </c>
      <c r="V558" s="321" t="s">
        <v>50</v>
      </c>
      <c r="W558" s="19"/>
      <c r="AA558" s="308" t="b">
        <f t="shared" si="28"/>
        <v>0</v>
      </c>
    </row>
    <row r="559" s="326" customFormat="1" ht="12" spans="1:27">
      <c r="A559" s="29">
        <v>557</v>
      </c>
      <c r="B559" s="5" t="s">
        <v>34</v>
      </c>
      <c r="C559" s="5" t="s">
        <v>82</v>
      </c>
      <c r="D559" s="5" t="s">
        <v>3768</v>
      </c>
      <c r="E559" s="5" t="s">
        <v>258</v>
      </c>
      <c r="F559" s="332" t="s">
        <v>3887</v>
      </c>
      <c r="G559" s="65">
        <v>45139</v>
      </c>
      <c r="H559" s="334" t="s">
        <v>97</v>
      </c>
      <c r="I559" s="5" t="s">
        <v>42</v>
      </c>
      <c r="J559" s="4" t="s">
        <v>43</v>
      </c>
      <c r="K559" s="5" t="s">
        <v>991</v>
      </c>
      <c r="L559" s="5" t="s">
        <v>993</v>
      </c>
      <c r="M559" s="5">
        <v>3</v>
      </c>
      <c r="N559" s="321" t="s">
        <v>2113</v>
      </c>
      <c r="O559" s="321" t="s">
        <v>3724</v>
      </c>
      <c r="P559" s="15">
        <v>3</v>
      </c>
      <c r="Q559" s="15">
        <v>3</v>
      </c>
      <c r="R559" s="22">
        <v>1</v>
      </c>
      <c r="S559" s="22">
        <v>1</v>
      </c>
      <c r="T559" s="181"/>
      <c r="U559" s="321" t="s">
        <v>3766</v>
      </c>
      <c r="V559" s="321" t="s">
        <v>50</v>
      </c>
      <c r="W559" s="19"/>
      <c r="AA559" s="308" t="b">
        <f t="shared" si="28"/>
        <v>0</v>
      </c>
    </row>
    <row r="560" s="326" customFormat="1" ht="12" spans="1:27">
      <c r="A560" s="29">
        <v>558</v>
      </c>
      <c r="B560" s="5" t="s">
        <v>34</v>
      </c>
      <c r="C560" s="5" t="s">
        <v>82</v>
      </c>
      <c r="D560" s="5" t="s">
        <v>3768</v>
      </c>
      <c r="E560" s="5" t="s">
        <v>258</v>
      </c>
      <c r="F560" s="332" t="s">
        <v>3887</v>
      </c>
      <c r="G560" s="65">
        <v>45200</v>
      </c>
      <c r="H560" s="10" t="s">
        <v>189</v>
      </c>
      <c r="I560" s="5" t="s">
        <v>42</v>
      </c>
      <c r="J560" s="4" t="s">
        <v>43</v>
      </c>
      <c r="K560" s="5" t="s">
        <v>991</v>
      </c>
      <c r="L560" s="5" t="s">
        <v>993</v>
      </c>
      <c r="M560" s="5">
        <v>3</v>
      </c>
      <c r="N560" s="321" t="s">
        <v>4012</v>
      </c>
      <c r="O560" s="321" t="s">
        <v>4013</v>
      </c>
      <c r="P560" s="15">
        <v>3</v>
      </c>
      <c r="Q560" s="15">
        <v>3</v>
      </c>
      <c r="R560" s="22">
        <v>1</v>
      </c>
      <c r="S560" s="22">
        <v>1</v>
      </c>
      <c r="T560" s="181"/>
      <c r="U560" s="321" t="s">
        <v>4031</v>
      </c>
      <c r="V560" s="321" t="s">
        <v>50</v>
      </c>
      <c r="W560" s="19"/>
      <c r="AA560" s="308" t="b">
        <f t="shared" si="28"/>
        <v>0</v>
      </c>
    </row>
    <row r="561" s="326" customFormat="1" ht="12" spans="1:27">
      <c r="A561" s="29">
        <v>559</v>
      </c>
      <c r="B561" s="5" t="s">
        <v>34</v>
      </c>
      <c r="C561" s="5" t="s">
        <v>82</v>
      </c>
      <c r="D561" s="5" t="s">
        <v>3768</v>
      </c>
      <c r="E561" s="5" t="s">
        <v>258</v>
      </c>
      <c r="F561" s="332" t="s">
        <v>3887</v>
      </c>
      <c r="G561" s="65">
        <v>45261</v>
      </c>
      <c r="H561" s="10" t="s">
        <v>1741</v>
      </c>
      <c r="I561" s="5" t="s">
        <v>42</v>
      </c>
      <c r="J561" s="4" t="s">
        <v>43</v>
      </c>
      <c r="K561" s="5" t="s">
        <v>991</v>
      </c>
      <c r="L561" s="5" t="s">
        <v>993</v>
      </c>
      <c r="M561" s="5">
        <v>3</v>
      </c>
      <c r="N561" s="4" t="str">
        <f>IFERROR(VLOOKUP("*"&amp;$D561&amp;"*",电缆终端!$A:$AS,20,FALSE),IFERROR(VLOOKUP("*"&amp;$D561&amp;"*",电缆终端!$B:$AS,19,FALSE),"无"))</f>
        <v>2023-12-19 08:28:00</v>
      </c>
      <c r="O561" s="4" t="str">
        <f>IFERROR(VLOOKUP("*"&amp;$D561&amp;"*",电缆终端!$A:$AS,21,FALSE),IFERROR(VLOOKUP("*"&amp;$D561&amp;"*",电缆终端!$B:$AS,20,FALSE),"无"))</f>
        <v>2023-12-19 17:34:00</v>
      </c>
      <c r="P561" s="15">
        <f>IF(OR(O561=0,O561="无"),"",M561)</f>
        <v>3</v>
      </c>
      <c r="Q561" s="15">
        <f>P561</f>
        <v>3</v>
      </c>
      <c r="R561" s="22">
        <f>IFERROR(IF(P561/M561&gt;0,P561/M561,""),"")</f>
        <v>1</v>
      </c>
      <c r="S561" s="22">
        <f>IFERROR(Q561/P561,"")</f>
        <v>1</v>
      </c>
      <c r="T561" s="144"/>
      <c r="U561" s="4" t="str">
        <f>IFERROR(VLOOKUP("*"&amp;$D561&amp;"*",电缆终端!$A:$AS,5,FALSE),IFERROR(VLOOKUP("*"&amp;$D561&amp;"*",电缆终端!$B:$AS,4,FALSE),"无"))</f>
        <v>JH030120230102-003349</v>
      </c>
      <c r="V561" s="4" t="str">
        <f>IFERROR(VLOOKUP("*"&amp;$D561&amp;"*",电缆终端!$A:$AS,3,FALSE),IFERROR(VLOOKUP("*"&amp;$D561&amp;"*",电缆终端!$B:$AS,2,FALSE),"无"))</f>
        <v>已完成</v>
      </c>
      <c r="W561" s="19"/>
      <c r="AA561" s="308" t="b">
        <f t="shared" si="28"/>
        <v>0</v>
      </c>
    </row>
    <row r="562" s="326" customFormat="1" ht="12" spans="1:27">
      <c r="A562" s="29">
        <v>560</v>
      </c>
      <c r="B562" s="5" t="s">
        <v>34</v>
      </c>
      <c r="C562" s="5" t="s">
        <v>228</v>
      </c>
      <c r="D562" s="5" t="s">
        <v>1624</v>
      </c>
      <c r="E562" s="5" t="s">
        <v>108</v>
      </c>
      <c r="F562" s="332" t="s">
        <v>3887</v>
      </c>
      <c r="G562" s="65">
        <v>45047</v>
      </c>
      <c r="H562" s="334" t="s">
        <v>304</v>
      </c>
      <c r="I562" s="5" t="s">
        <v>42</v>
      </c>
      <c r="J562" s="4" t="s">
        <v>43</v>
      </c>
      <c r="K562" s="5" t="s">
        <v>991</v>
      </c>
      <c r="L562" s="5" t="s">
        <v>993</v>
      </c>
      <c r="M562" s="5">
        <v>6</v>
      </c>
      <c r="N562" s="341">
        <v>45075.3722222222</v>
      </c>
      <c r="O562" s="341">
        <v>45077.3548611111</v>
      </c>
      <c r="P562" s="15">
        <v>6</v>
      </c>
      <c r="Q562" s="15">
        <v>6</v>
      </c>
      <c r="R562" s="22">
        <v>1</v>
      </c>
      <c r="S562" s="22">
        <v>1</v>
      </c>
      <c r="T562" s="181"/>
      <c r="U562" s="340" t="s">
        <v>4032</v>
      </c>
      <c r="V562" s="321" t="s">
        <v>50</v>
      </c>
      <c r="W562" s="19" t="str">
        <f t="shared" ref="W562:W593" si="31">IF(U562="无","未匹配到系统工单信息",IF(V562="已完成","无",V562))</f>
        <v>无</v>
      </c>
      <c r="Y562" s="346" t="s">
        <v>4032</v>
      </c>
      <c r="Z562" s="346" t="s">
        <v>3733</v>
      </c>
      <c r="AA562" s="308" t="b">
        <f t="shared" si="28"/>
        <v>0</v>
      </c>
    </row>
    <row r="563" s="326" customFormat="1" ht="12" spans="1:27">
      <c r="A563" s="29">
        <v>561</v>
      </c>
      <c r="B563" s="5" t="s">
        <v>34</v>
      </c>
      <c r="C563" s="5" t="s">
        <v>228</v>
      </c>
      <c r="D563" s="5" t="s">
        <v>1624</v>
      </c>
      <c r="E563" s="5" t="s">
        <v>108</v>
      </c>
      <c r="F563" s="332" t="s">
        <v>3887</v>
      </c>
      <c r="G563" s="65">
        <v>45231</v>
      </c>
      <c r="H563" s="334" t="s">
        <v>632</v>
      </c>
      <c r="I563" s="5" t="s">
        <v>42</v>
      </c>
      <c r="J563" s="4" t="s">
        <v>43</v>
      </c>
      <c r="K563" s="5" t="s">
        <v>991</v>
      </c>
      <c r="L563" s="5" t="s">
        <v>993</v>
      </c>
      <c r="M563" s="5">
        <v>6</v>
      </c>
      <c r="N563" s="321" t="s">
        <v>4016</v>
      </c>
      <c r="O563" s="321" t="s">
        <v>4017</v>
      </c>
      <c r="P563" s="15">
        <v>6</v>
      </c>
      <c r="Q563" s="15">
        <v>6</v>
      </c>
      <c r="R563" s="22">
        <v>1</v>
      </c>
      <c r="S563" s="22">
        <v>1</v>
      </c>
      <c r="T563" s="181"/>
      <c r="U563" s="321" t="s">
        <v>4033</v>
      </c>
      <c r="V563" s="321" t="s">
        <v>50</v>
      </c>
      <c r="W563" s="19"/>
      <c r="AA563" s="308" t="b">
        <f t="shared" si="28"/>
        <v>0</v>
      </c>
    </row>
    <row r="564" s="326" customFormat="1" ht="12" spans="1:27">
      <c r="A564" s="29">
        <v>562</v>
      </c>
      <c r="B564" s="5" t="s">
        <v>34</v>
      </c>
      <c r="C564" s="5" t="s">
        <v>228</v>
      </c>
      <c r="D564" s="5" t="s">
        <v>1644</v>
      </c>
      <c r="E564" s="5" t="s">
        <v>108</v>
      </c>
      <c r="F564" s="332" t="s">
        <v>3887</v>
      </c>
      <c r="G564" s="65">
        <v>45047</v>
      </c>
      <c r="H564" s="334" t="s">
        <v>304</v>
      </c>
      <c r="I564" s="5" t="s">
        <v>42</v>
      </c>
      <c r="J564" s="4" t="s">
        <v>43</v>
      </c>
      <c r="K564" s="5" t="s">
        <v>991</v>
      </c>
      <c r="L564" s="5" t="s">
        <v>993</v>
      </c>
      <c r="M564" s="5">
        <v>6</v>
      </c>
      <c r="N564" s="341">
        <v>45075.3722222222</v>
      </c>
      <c r="O564" s="341">
        <v>45077.3625</v>
      </c>
      <c r="P564" s="15">
        <v>6</v>
      </c>
      <c r="Q564" s="15">
        <v>6</v>
      </c>
      <c r="R564" s="22">
        <v>1</v>
      </c>
      <c r="S564" s="22">
        <v>1</v>
      </c>
      <c r="T564" s="181"/>
      <c r="U564" s="321" t="s">
        <v>4015</v>
      </c>
      <c r="V564" s="321" t="s">
        <v>50</v>
      </c>
      <c r="W564" s="19" t="str">
        <f t="shared" si="31"/>
        <v>无</v>
      </c>
      <c r="Y564" s="346" t="s">
        <v>4015</v>
      </c>
      <c r="Z564" s="346" t="s">
        <v>3733</v>
      </c>
      <c r="AA564" s="308" t="b">
        <f t="shared" si="28"/>
        <v>0</v>
      </c>
    </row>
    <row r="565" s="326" customFormat="1" ht="12" spans="1:27">
      <c r="A565" s="29">
        <v>563</v>
      </c>
      <c r="B565" s="5" t="s">
        <v>34</v>
      </c>
      <c r="C565" s="5" t="s">
        <v>228</v>
      </c>
      <c r="D565" s="5" t="s">
        <v>1644</v>
      </c>
      <c r="E565" s="5" t="s">
        <v>108</v>
      </c>
      <c r="F565" s="332" t="s">
        <v>3887</v>
      </c>
      <c r="G565" s="65">
        <v>45231</v>
      </c>
      <c r="H565" s="334" t="s">
        <v>632</v>
      </c>
      <c r="I565" s="5" t="s">
        <v>42</v>
      </c>
      <c r="J565" s="4" t="s">
        <v>43</v>
      </c>
      <c r="K565" s="5" t="s">
        <v>991</v>
      </c>
      <c r="L565" s="5" t="s">
        <v>993</v>
      </c>
      <c r="M565" s="5">
        <v>6</v>
      </c>
      <c r="N565" s="321" t="s">
        <v>4016</v>
      </c>
      <c r="O565" s="321" t="s">
        <v>4017</v>
      </c>
      <c r="P565" s="15">
        <v>6</v>
      </c>
      <c r="Q565" s="15">
        <v>6</v>
      </c>
      <c r="R565" s="22">
        <v>1</v>
      </c>
      <c r="S565" s="22">
        <v>1</v>
      </c>
      <c r="T565" s="181"/>
      <c r="U565" s="321" t="s">
        <v>4018</v>
      </c>
      <c r="V565" s="321" t="s">
        <v>50</v>
      </c>
      <c r="W565" s="19"/>
      <c r="AA565" s="308" t="b">
        <f t="shared" si="28"/>
        <v>0</v>
      </c>
    </row>
    <row r="566" s="326" customFormat="1" ht="12" spans="1:27">
      <c r="A566" s="29">
        <v>564</v>
      </c>
      <c r="B566" s="5" t="s">
        <v>34</v>
      </c>
      <c r="C566" s="5" t="s">
        <v>228</v>
      </c>
      <c r="D566" s="5" t="s">
        <v>3774</v>
      </c>
      <c r="E566" s="5" t="s">
        <v>108</v>
      </c>
      <c r="F566" s="332" t="s">
        <v>3887</v>
      </c>
      <c r="G566" s="65">
        <v>45047</v>
      </c>
      <c r="H566" s="334" t="s">
        <v>304</v>
      </c>
      <c r="I566" s="5" t="s">
        <v>42</v>
      </c>
      <c r="J566" s="4" t="s">
        <v>43</v>
      </c>
      <c r="K566" s="5" t="s">
        <v>991</v>
      </c>
      <c r="L566" s="5" t="s">
        <v>993</v>
      </c>
      <c r="M566" s="5">
        <v>6</v>
      </c>
      <c r="N566" s="341">
        <v>45075.3722222222</v>
      </c>
      <c r="O566" s="341">
        <v>45077.3625</v>
      </c>
      <c r="P566" s="15">
        <v>6</v>
      </c>
      <c r="Q566" s="15">
        <v>6</v>
      </c>
      <c r="R566" s="22">
        <v>1</v>
      </c>
      <c r="S566" s="22">
        <v>1</v>
      </c>
      <c r="T566" s="181"/>
      <c r="U566" s="321" t="s">
        <v>4015</v>
      </c>
      <c r="V566" s="321" t="s">
        <v>50</v>
      </c>
      <c r="W566" s="19" t="str">
        <f t="shared" si="31"/>
        <v>无</v>
      </c>
      <c r="Y566" s="346" t="s">
        <v>4015</v>
      </c>
      <c r="Z566" s="346" t="s">
        <v>3733</v>
      </c>
      <c r="AA566" s="308" t="b">
        <f t="shared" si="28"/>
        <v>0</v>
      </c>
    </row>
    <row r="567" s="326" customFormat="1" ht="12" spans="1:27">
      <c r="A567" s="29">
        <v>565</v>
      </c>
      <c r="B567" s="5" t="s">
        <v>34</v>
      </c>
      <c r="C567" s="5" t="s">
        <v>228</v>
      </c>
      <c r="D567" s="5" t="s">
        <v>3774</v>
      </c>
      <c r="E567" s="5" t="s">
        <v>108</v>
      </c>
      <c r="F567" s="332" t="s">
        <v>3887</v>
      </c>
      <c r="G567" s="65">
        <v>45231</v>
      </c>
      <c r="H567" s="334" t="s">
        <v>632</v>
      </c>
      <c r="I567" s="5" t="s">
        <v>42</v>
      </c>
      <c r="J567" s="4" t="s">
        <v>43</v>
      </c>
      <c r="K567" s="5" t="s">
        <v>991</v>
      </c>
      <c r="L567" s="5" t="s">
        <v>993</v>
      </c>
      <c r="M567" s="5">
        <v>6</v>
      </c>
      <c r="N567" s="321" t="s">
        <v>4016</v>
      </c>
      <c r="O567" s="321" t="s">
        <v>4017</v>
      </c>
      <c r="P567" s="15">
        <v>6</v>
      </c>
      <c r="Q567" s="15">
        <v>6</v>
      </c>
      <c r="R567" s="22">
        <v>1</v>
      </c>
      <c r="S567" s="22">
        <v>1</v>
      </c>
      <c r="T567" s="181"/>
      <c r="U567" s="321" t="s">
        <v>4018</v>
      </c>
      <c r="V567" s="321" t="s">
        <v>50</v>
      </c>
      <c r="W567" s="19"/>
      <c r="AA567" s="308" t="b">
        <f t="shared" si="28"/>
        <v>0</v>
      </c>
    </row>
    <row r="568" s="326" customFormat="1" ht="12" spans="1:27">
      <c r="A568" s="29">
        <v>566</v>
      </c>
      <c r="B568" s="5" t="s">
        <v>34</v>
      </c>
      <c r="C568" s="5" t="s">
        <v>228</v>
      </c>
      <c r="D568" s="5" t="s">
        <v>3775</v>
      </c>
      <c r="E568" s="5" t="s">
        <v>108</v>
      </c>
      <c r="F568" s="332" t="s">
        <v>3887</v>
      </c>
      <c r="G568" s="65">
        <v>45047</v>
      </c>
      <c r="H568" s="334" t="s">
        <v>304</v>
      </c>
      <c r="I568" s="5" t="s">
        <v>42</v>
      </c>
      <c r="J568" s="4" t="s">
        <v>43</v>
      </c>
      <c r="K568" s="5" t="s">
        <v>991</v>
      </c>
      <c r="L568" s="5" t="s">
        <v>993</v>
      </c>
      <c r="M568" s="5">
        <v>6</v>
      </c>
      <c r="N568" s="341">
        <v>45075.3722222222</v>
      </c>
      <c r="O568" s="341">
        <v>45077.3625</v>
      </c>
      <c r="P568" s="15">
        <v>6</v>
      </c>
      <c r="Q568" s="15">
        <v>6</v>
      </c>
      <c r="R568" s="22">
        <v>1</v>
      </c>
      <c r="S568" s="22">
        <v>1</v>
      </c>
      <c r="T568" s="181"/>
      <c r="U568" s="321" t="s">
        <v>4015</v>
      </c>
      <c r="V568" s="321" t="s">
        <v>50</v>
      </c>
      <c r="W568" s="19" t="str">
        <f t="shared" si="31"/>
        <v>无</v>
      </c>
      <c r="Y568" s="346" t="s">
        <v>4015</v>
      </c>
      <c r="Z568" s="346" t="s">
        <v>3733</v>
      </c>
      <c r="AA568" s="308" t="b">
        <f t="shared" si="28"/>
        <v>0</v>
      </c>
    </row>
    <row r="569" s="326" customFormat="1" ht="12" spans="1:27">
      <c r="A569" s="29">
        <v>567</v>
      </c>
      <c r="B569" s="5" t="s">
        <v>34</v>
      </c>
      <c r="C569" s="5" t="s">
        <v>228</v>
      </c>
      <c r="D569" s="5" t="s">
        <v>3775</v>
      </c>
      <c r="E569" s="5" t="s">
        <v>108</v>
      </c>
      <c r="F569" s="332" t="s">
        <v>3887</v>
      </c>
      <c r="G569" s="65">
        <v>45231</v>
      </c>
      <c r="H569" s="334" t="s">
        <v>632</v>
      </c>
      <c r="I569" s="5" t="s">
        <v>42</v>
      </c>
      <c r="J569" s="4" t="s">
        <v>43</v>
      </c>
      <c r="K569" s="5" t="s">
        <v>991</v>
      </c>
      <c r="L569" s="5" t="s">
        <v>993</v>
      </c>
      <c r="M569" s="5">
        <v>6</v>
      </c>
      <c r="N569" s="321" t="s">
        <v>4016</v>
      </c>
      <c r="O569" s="321" t="s">
        <v>4017</v>
      </c>
      <c r="P569" s="15">
        <v>6</v>
      </c>
      <c r="Q569" s="15">
        <v>6</v>
      </c>
      <c r="R569" s="22">
        <v>1</v>
      </c>
      <c r="S569" s="22">
        <v>1</v>
      </c>
      <c r="T569" s="181"/>
      <c r="U569" s="321" t="s">
        <v>4018</v>
      </c>
      <c r="V569" s="321" t="s">
        <v>50</v>
      </c>
      <c r="W569" s="19"/>
      <c r="AA569" s="308" t="b">
        <f t="shared" si="28"/>
        <v>0</v>
      </c>
    </row>
    <row r="570" s="326" customFormat="1" ht="12" spans="1:27">
      <c r="A570" s="29">
        <v>568</v>
      </c>
      <c r="B570" s="5" t="s">
        <v>34</v>
      </c>
      <c r="C570" s="5" t="s">
        <v>228</v>
      </c>
      <c r="D570" s="5" t="s">
        <v>1655</v>
      </c>
      <c r="E570" s="5" t="s">
        <v>108</v>
      </c>
      <c r="F570" s="332" t="s">
        <v>3887</v>
      </c>
      <c r="G570" s="65">
        <v>45047</v>
      </c>
      <c r="H570" s="334" t="s">
        <v>304</v>
      </c>
      <c r="I570" s="5" t="s">
        <v>42</v>
      </c>
      <c r="J570" s="4" t="s">
        <v>43</v>
      </c>
      <c r="K570" s="5" t="s">
        <v>991</v>
      </c>
      <c r="L570" s="5" t="s">
        <v>993</v>
      </c>
      <c r="M570" s="5">
        <v>6</v>
      </c>
      <c r="N570" s="341">
        <v>45075.3729166667</v>
      </c>
      <c r="O570" s="341">
        <v>45077.3763888889</v>
      </c>
      <c r="P570" s="15">
        <v>6</v>
      </c>
      <c r="Q570" s="15">
        <v>6</v>
      </c>
      <c r="R570" s="22">
        <v>1</v>
      </c>
      <c r="S570" s="22">
        <v>1</v>
      </c>
      <c r="T570" s="181"/>
      <c r="U570" s="321" t="s">
        <v>4026</v>
      </c>
      <c r="V570" s="321" t="s">
        <v>50</v>
      </c>
      <c r="W570" s="19" t="str">
        <f t="shared" si="31"/>
        <v>无</v>
      </c>
      <c r="Y570" s="346" t="s">
        <v>4026</v>
      </c>
      <c r="Z570" s="346" t="s">
        <v>3733</v>
      </c>
      <c r="AA570" s="308" t="b">
        <f t="shared" si="28"/>
        <v>0</v>
      </c>
    </row>
    <row r="571" s="326" customFormat="1" ht="12" spans="1:27">
      <c r="A571" s="29">
        <v>569</v>
      </c>
      <c r="B571" s="5" t="s">
        <v>34</v>
      </c>
      <c r="C571" s="5" t="s">
        <v>228</v>
      </c>
      <c r="D571" s="5" t="s">
        <v>1655</v>
      </c>
      <c r="E571" s="5" t="s">
        <v>108</v>
      </c>
      <c r="F571" s="332" t="s">
        <v>3887</v>
      </c>
      <c r="G571" s="65">
        <v>45231</v>
      </c>
      <c r="H571" s="334" t="s">
        <v>632</v>
      </c>
      <c r="I571" s="5" t="s">
        <v>42</v>
      </c>
      <c r="J571" s="4" t="s">
        <v>43</v>
      </c>
      <c r="K571" s="5" t="s">
        <v>991</v>
      </c>
      <c r="L571" s="5" t="s">
        <v>993</v>
      </c>
      <c r="M571" s="5">
        <v>6</v>
      </c>
      <c r="N571" s="321" t="s">
        <v>4016</v>
      </c>
      <c r="O571" s="321" t="s">
        <v>4017</v>
      </c>
      <c r="P571" s="15">
        <v>6</v>
      </c>
      <c r="Q571" s="15">
        <v>6</v>
      </c>
      <c r="R571" s="22">
        <v>1</v>
      </c>
      <c r="S571" s="22">
        <v>1</v>
      </c>
      <c r="T571" s="181"/>
      <c r="U571" s="321" t="s">
        <v>4027</v>
      </c>
      <c r="V571" s="321" t="s">
        <v>50</v>
      </c>
      <c r="W571" s="19"/>
      <c r="AA571" s="308" t="b">
        <f t="shared" si="28"/>
        <v>0</v>
      </c>
    </row>
    <row r="572" s="326" customFormat="1" ht="12" spans="1:27">
      <c r="A572" s="29">
        <v>570</v>
      </c>
      <c r="B572" s="5" t="s">
        <v>34</v>
      </c>
      <c r="C572" s="5" t="s">
        <v>228</v>
      </c>
      <c r="D572" s="5" t="s">
        <v>3776</v>
      </c>
      <c r="E572" s="5" t="s">
        <v>108</v>
      </c>
      <c r="F572" s="332" t="s">
        <v>3887</v>
      </c>
      <c r="G572" s="65">
        <v>45047</v>
      </c>
      <c r="H572" s="334" t="s">
        <v>304</v>
      </c>
      <c r="I572" s="5" t="s">
        <v>42</v>
      </c>
      <c r="J572" s="4" t="s">
        <v>43</v>
      </c>
      <c r="K572" s="5" t="s">
        <v>991</v>
      </c>
      <c r="L572" s="5" t="s">
        <v>993</v>
      </c>
      <c r="M572" s="5">
        <v>3</v>
      </c>
      <c r="N572" s="341">
        <v>45075.3729166667</v>
      </c>
      <c r="O572" s="341">
        <v>45077.3666666667</v>
      </c>
      <c r="P572" s="15">
        <v>3</v>
      </c>
      <c r="Q572" s="15">
        <v>3</v>
      </c>
      <c r="R572" s="22">
        <v>1</v>
      </c>
      <c r="S572" s="22">
        <v>1</v>
      </c>
      <c r="T572" s="181"/>
      <c r="U572" s="340" t="s">
        <v>4034</v>
      </c>
      <c r="V572" s="321" t="s">
        <v>50</v>
      </c>
      <c r="W572" s="19" t="str">
        <f t="shared" si="31"/>
        <v>无</v>
      </c>
      <c r="Y572" s="346" t="s">
        <v>4034</v>
      </c>
      <c r="Z572" s="346" t="s">
        <v>3733</v>
      </c>
      <c r="AA572" s="308" t="b">
        <f t="shared" si="28"/>
        <v>0</v>
      </c>
    </row>
    <row r="573" s="326" customFormat="1" ht="12" spans="1:27">
      <c r="A573" s="29">
        <v>571</v>
      </c>
      <c r="B573" s="5" t="s">
        <v>34</v>
      </c>
      <c r="C573" s="5" t="s">
        <v>228</v>
      </c>
      <c r="D573" s="5" t="s">
        <v>3776</v>
      </c>
      <c r="E573" s="5" t="s">
        <v>108</v>
      </c>
      <c r="F573" s="332" t="s">
        <v>3887</v>
      </c>
      <c r="G573" s="65">
        <v>45231</v>
      </c>
      <c r="H573" s="334" t="s">
        <v>632</v>
      </c>
      <c r="I573" s="5" t="s">
        <v>42</v>
      </c>
      <c r="J573" s="4" t="s">
        <v>43</v>
      </c>
      <c r="K573" s="5" t="s">
        <v>991</v>
      </c>
      <c r="L573" s="5" t="s">
        <v>993</v>
      </c>
      <c r="M573" s="5">
        <v>3</v>
      </c>
      <c r="N573" s="321" t="s">
        <v>4016</v>
      </c>
      <c r="O573" s="321" t="s">
        <v>4017</v>
      </c>
      <c r="P573" s="15">
        <v>3</v>
      </c>
      <c r="Q573" s="15">
        <v>3</v>
      </c>
      <c r="R573" s="22">
        <v>1</v>
      </c>
      <c r="S573" s="22">
        <v>1</v>
      </c>
      <c r="T573" s="181"/>
      <c r="U573" s="321" t="s">
        <v>4035</v>
      </c>
      <c r="V573" s="321" t="s">
        <v>50</v>
      </c>
      <c r="W573" s="19"/>
      <c r="AA573" s="308" t="b">
        <f t="shared" si="28"/>
        <v>0</v>
      </c>
    </row>
    <row r="574" s="326" customFormat="1" ht="12" spans="1:27">
      <c r="A574" s="29">
        <v>572</v>
      </c>
      <c r="B574" s="5" t="s">
        <v>34</v>
      </c>
      <c r="C574" s="5" t="s">
        <v>228</v>
      </c>
      <c r="D574" s="5" t="s">
        <v>3781</v>
      </c>
      <c r="E574" s="5" t="s">
        <v>108</v>
      </c>
      <c r="F574" s="332" t="s">
        <v>3887</v>
      </c>
      <c r="G574" s="65">
        <v>45047</v>
      </c>
      <c r="H574" s="334" t="s">
        <v>304</v>
      </c>
      <c r="I574" s="5" t="s">
        <v>42</v>
      </c>
      <c r="J574" s="4" t="s">
        <v>43</v>
      </c>
      <c r="K574" s="5" t="s">
        <v>991</v>
      </c>
      <c r="L574" s="5" t="s">
        <v>993</v>
      </c>
      <c r="M574" s="5">
        <v>3</v>
      </c>
      <c r="N574" s="341">
        <v>45075.3729166667</v>
      </c>
      <c r="O574" s="341">
        <v>45077.3666666667</v>
      </c>
      <c r="P574" s="15">
        <v>3</v>
      </c>
      <c r="Q574" s="15">
        <v>3</v>
      </c>
      <c r="R574" s="22">
        <v>1</v>
      </c>
      <c r="S574" s="22">
        <v>1</v>
      </c>
      <c r="T574" s="181"/>
      <c r="U574" s="340" t="s">
        <v>4034</v>
      </c>
      <c r="V574" s="321" t="s">
        <v>50</v>
      </c>
      <c r="W574" s="19" t="str">
        <f t="shared" si="31"/>
        <v>无</v>
      </c>
      <c r="Y574" s="346" t="s">
        <v>4034</v>
      </c>
      <c r="Z574" s="346" t="s">
        <v>3733</v>
      </c>
      <c r="AA574" s="308" t="b">
        <f t="shared" si="28"/>
        <v>0</v>
      </c>
    </row>
    <row r="575" s="326" customFormat="1" ht="12" spans="1:27">
      <c r="A575" s="29">
        <v>573</v>
      </c>
      <c r="B575" s="5" t="s">
        <v>34</v>
      </c>
      <c r="C575" s="5" t="s">
        <v>228</v>
      </c>
      <c r="D575" s="5" t="s">
        <v>3781</v>
      </c>
      <c r="E575" s="5" t="s">
        <v>108</v>
      </c>
      <c r="F575" s="332" t="s">
        <v>3887</v>
      </c>
      <c r="G575" s="65">
        <v>45231</v>
      </c>
      <c r="H575" s="334" t="s">
        <v>632</v>
      </c>
      <c r="I575" s="5" t="s">
        <v>42</v>
      </c>
      <c r="J575" s="4" t="s">
        <v>43</v>
      </c>
      <c r="K575" s="5" t="s">
        <v>991</v>
      </c>
      <c r="L575" s="5" t="s">
        <v>993</v>
      </c>
      <c r="M575" s="5">
        <v>3</v>
      </c>
      <c r="N575" s="321" t="s">
        <v>4016</v>
      </c>
      <c r="O575" s="321" t="s">
        <v>4017</v>
      </c>
      <c r="P575" s="15">
        <v>3</v>
      </c>
      <c r="Q575" s="15">
        <v>3</v>
      </c>
      <c r="R575" s="22">
        <v>1</v>
      </c>
      <c r="S575" s="22">
        <v>1</v>
      </c>
      <c r="T575" s="181"/>
      <c r="U575" s="321" t="s">
        <v>4035</v>
      </c>
      <c r="V575" s="321" t="s">
        <v>50</v>
      </c>
      <c r="W575" s="19"/>
      <c r="AA575" s="308" t="b">
        <f t="shared" si="28"/>
        <v>0</v>
      </c>
    </row>
    <row r="576" s="326" customFormat="1" ht="12" spans="1:27">
      <c r="A576" s="29">
        <v>574</v>
      </c>
      <c r="B576" s="5" t="s">
        <v>34</v>
      </c>
      <c r="C576" s="5" t="s">
        <v>228</v>
      </c>
      <c r="D576" s="5" t="s">
        <v>1680</v>
      </c>
      <c r="E576" s="5" t="s">
        <v>108</v>
      </c>
      <c r="F576" s="332" t="s">
        <v>3887</v>
      </c>
      <c r="G576" s="65">
        <v>45047</v>
      </c>
      <c r="H576" s="334" t="s">
        <v>304</v>
      </c>
      <c r="I576" s="5" t="s">
        <v>42</v>
      </c>
      <c r="J576" s="4" t="s">
        <v>43</v>
      </c>
      <c r="K576" s="5" t="s">
        <v>991</v>
      </c>
      <c r="L576" s="5" t="s">
        <v>993</v>
      </c>
      <c r="M576" s="5">
        <v>6</v>
      </c>
      <c r="N576" s="341">
        <v>45075.3722222222</v>
      </c>
      <c r="O576" s="341">
        <v>45077.3625</v>
      </c>
      <c r="P576" s="15">
        <v>6</v>
      </c>
      <c r="Q576" s="15">
        <v>6</v>
      </c>
      <c r="R576" s="22">
        <v>1</v>
      </c>
      <c r="S576" s="22">
        <v>1</v>
      </c>
      <c r="T576" s="181"/>
      <c r="U576" s="321" t="s">
        <v>4015</v>
      </c>
      <c r="V576" s="321" t="s">
        <v>50</v>
      </c>
      <c r="W576" s="19" t="str">
        <f t="shared" si="31"/>
        <v>无</v>
      </c>
      <c r="Y576" s="346" t="s">
        <v>4015</v>
      </c>
      <c r="Z576" s="346" t="s">
        <v>3733</v>
      </c>
      <c r="AA576" s="308" t="b">
        <f t="shared" si="28"/>
        <v>0</v>
      </c>
    </row>
    <row r="577" s="326" customFormat="1" ht="12" spans="1:27">
      <c r="A577" s="29">
        <v>575</v>
      </c>
      <c r="B577" s="5" t="s">
        <v>34</v>
      </c>
      <c r="C577" s="5" t="s">
        <v>228</v>
      </c>
      <c r="D577" s="5" t="s">
        <v>1680</v>
      </c>
      <c r="E577" s="5" t="s">
        <v>108</v>
      </c>
      <c r="F577" s="332" t="s">
        <v>3887</v>
      </c>
      <c r="G577" s="65">
        <v>45231</v>
      </c>
      <c r="H577" s="334" t="s">
        <v>632</v>
      </c>
      <c r="I577" s="5" t="s">
        <v>42</v>
      </c>
      <c r="J577" s="4" t="s">
        <v>43</v>
      </c>
      <c r="K577" s="5" t="s">
        <v>991</v>
      </c>
      <c r="L577" s="5" t="s">
        <v>993</v>
      </c>
      <c r="M577" s="5">
        <v>6</v>
      </c>
      <c r="N577" s="321" t="s">
        <v>4036</v>
      </c>
      <c r="O577" s="321" t="s">
        <v>4037</v>
      </c>
      <c r="P577" s="15">
        <v>6</v>
      </c>
      <c r="Q577" s="15">
        <v>6</v>
      </c>
      <c r="R577" s="22">
        <v>1</v>
      </c>
      <c r="S577" s="22">
        <v>1</v>
      </c>
      <c r="T577" s="181"/>
      <c r="U577" s="321" t="s">
        <v>3785</v>
      </c>
      <c r="V577" s="321" t="s">
        <v>50</v>
      </c>
      <c r="W577" s="19"/>
      <c r="AA577" s="308" t="b">
        <f t="shared" si="28"/>
        <v>0</v>
      </c>
    </row>
    <row r="578" s="326" customFormat="1" ht="12" spans="1:27">
      <c r="A578" s="29">
        <v>576</v>
      </c>
      <c r="B578" s="5" t="s">
        <v>34</v>
      </c>
      <c r="C578" s="5" t="s">
        <v>228</v>
      </c>
      <c r="D578" s="5" t="s">
        <v>3786</v>
      </c>
      <c r="E578" s="5" t="s">
        <v>108</v>
      </c>
      <c r="F578" s="332" t="s">
        <v>3887</v>
      </c>
      <c r="G578" s="65">
        <v>45047</v>
      </c>
      <c r="H578" s="334" t="s">
        <v>304</v>
      </c>
      <c r="I578" s="5" t="s">
        <v>42</v>
      </c>
      <c r="J578" s="4" t="s">
        <v>43</v>
      </c>
      <c r="K578" s="5" t="s">
        <v>991</v>
      </c>
      <c r="L578" s="5" t="s">
        <v>993</v>
      </c>
      <c r="M578" s="5">
        <v>6</v>
      </c>
      <c r="N578" s="341">
        <v>45075.3729166667</v>
      </c>
      <c r="O578" s="341">
        <v>45077.3666666667</v>
      </c>
      <c r="P578" s="15">
        <v>6</v>
      </c>
      <c r="Q578" s="15">
        <v>6</v>
      </c>
      <c r="R578" s="22">
        <v>1</v>
      </c>
      <c r="S578" s="22">
        <v>1</v>
      </c>
      <c r="T578" s="181"/>
      <c r="U578" s="340" t="s">
        <v>4034</v>
      </c>
      <c r="V578" s="321" t="s">
        <v>50</v>
      </c>
      <c r="W578" s="19" t="str">
        <f t="shared" si="31"/>
        <v>无</v>
      </c>
      <c r="Y578" s="346" t="s">
        <v>4034</v>
      </c>
      <c r="Z578" s="346" t="s">
        <v>3733</v>
      </c>
      <c r="AA578" s="308" t="b">
        <f t="shared" si="28"/>
        <v>0</v>
      </c>
    </row>
    <row r="579" s="326" customFormat="1" ht="12" spans="1:27">
      <c r="A579" s="29">
        <v>577</v>
      </c>
      <c r="B579" s="5" t="s">
        <v>34</v>
      </c>
      <c r="C579" s="5" t="s">
        <v>228</v>
      </c>
      <c r="D579" s="5" t="s">
        <v>3786</v>
      </c>
      <c r="E579" s="5" t="s">
        <v>108</v>
      </c>
      <c r="F579" s="332" t="s">
        <v>3887</v>
      </c>
      <c r="G579" s="65">
        <v>45231</v>
      </c>
      <c r="H579" s="334" t="s">
        <v>632</v>
      </c>
      <c r="I579" s="5" t="s">
        <v>42</v>
      </c>
      <c r="J579" s="4" t="s">
        <v>43</v>
      </c>
      <c r="K579" s="5" t="s">
        <v>991</v>
      </c>
      <c r="L579" s="5" t="s">
        <v>993</v>
      </c>
      <c r="M579" s="5">
        <v>6</v>
      </c>
      <c r="N579" s="321" t="s">
        <v>4036</v>
      </c>
      <c r="O579" s="321" t="s">
        <v>4037</v>
      </c>
      <c r="P579" s="15">
        <v>6</v>
      </c>
      <c r="Q579" s="15">
        <v>6</v>
      </c>
      <c r="R579" s="22">
        <v>1</v>
      </c>
      <c r="S579" s="22">
        <v>1</v>
      </c>
      <c r="T579" s="181"/>
      <c r="U579" s="321" t="s">
        <v>3785</v>
      </c>
      <c r="V579" s="321" t="s">
        <v>50</v>
      </c>
      <c r="W579" s="19"/>
      <c r="AA579" s="308" t="b">
        <f t="shared" ref="AA579:AA642" si="32">IF(H579="2023年01月","2023年01月31日",IF(H579="2023年02月","2023年02月28日",IF(H579="2023年3月","2023年3月31日",IF(H579="2023年4月","2023年4月30日",IF(H579="2023年5月","2023年5月31日",IF(H579="2023年6月","2023年6月30日",IF(H579="2023年7月","2023年7月31日",IF(H579="2023年8月","2023年8月31日",IF(H579="2023年9月","2023年9月30日",IF(H579="2023年10月","2023年10月31日",IF(H579="2023年11月","2023年11月30日",IF(H579="2023年12月","2023年12月31日"))))))))))))</f>
        <v>0</v>
      </c>
    </row>
    <row r="580" s="326" customFormat="1" ht="12" spans="1:27">
      <c r="A580" s="29">
        <v>578</v>
      </c>
      <c r="B580" s="5" t="s">
        <v>34</v>
      </c>
      <c r="C580" s="5" t="s">
        <v>228</v>
      </c>
      <c r="D580" s="5" t="s">
        <v>3787</v>
      </c>
      <c r="E580" s="5" t="s">
        <v>108</v>
      </c>
      <c r="F580" s="332" t="s">
        <v>3887</v>
      </c>
      <c r="G580" s="65">
        <v>45047</v>
      </c>
      <c r="H580" s="334" t="s">
        <v>304</v>
      </c>
      <c r="I580" s="5" t="s">
        <v>42</v>
      </c>
      <c r="J580" s="4" t="s">
        <v>43</v>
      </c>
      <c r="K580" s="5" t="s">
        <v>991</v>
      </c>
      <c r="L580" s="5" t="s">
        <v>993</v>
      </c>
      <c r="M580" s="5">
        <v>3</v>
      </c>
      <c r="N580" s="341">
        <v>45075.3729166667</v>
      </c>
      <c r="O580" s="341">
        <v>45077.3763888889</v>
      </c>
      <c r="P580" s="15">
        <v>3</v>
      </c>
      <c r="Q580" s="15">
        <v>3</v>
      </c>
      <c r="R580" s="22">
        <v>1</v>
      </c>
      <c r="S580" s="22">
        <v>1</v>
      </c>
      <c r="T580" s="181"/>
      <c r="U580" s="321" t="s">
        <v>4026</v>
      </c>
      <c r="V580" s="321" t="s">
        <v>50</v>
      </c>
      <c r="W580" s="19" t="str">
        <f t="shared" si="31"/>
        <v>无</v>
      </c>
      <c r="Y580" s="346" t="s">
        <v>4026</v>
      </c>
      <c r="Z580" s="346" t="s">
        <v>3733</v>
      </c>
      <c r="AA580" s="308" t="b">
        <f t="shared" si="32"/>
        <v>0</v>
      </c>
    </row>
    <row r="581" s="326" customFormat="1" ht="12" spans="1:27">
      <c r="A581" s="29">
        <v>579</v>
      </c>
      <c r="B581" s="5" t="s">
        <v>34</v>
      </c>
      <c r="C581" s="5" t="s">
        <v>228</v>
      </c>
      <c r="D581" s="5" t="s">
        <v>3787</v>
      </c>
      <c r="E581" s="5" t="s">
        <v>108</v>
      </c>
      <c r="F581" s="332" t="s">
        <v>3887</v>
      </c>
      <c r="G581" s="65">
        <v>45231</v>
      </c>
      <c r="H581" s="334" t="s">
        <v>632</v>
      </c>
      <c r="I581" s="5" t="s">
        <v>42</v>
      </c>
      <c r="J581" s="4" t="s">
        <v>43</v>
      </c>
      <c r="K581" s="5" t="s">
        <v>991</v>
      </c>
      <c r="L581" s="5" t="s">
        <v>993</v>
      </c>
      <c r="M581" s="5">
        <v>3</v>
      </c>
      <c r="N581" s="321" t="s">
        <v>4016</v>
      </c>
      <c r="O581" s="321" t="s">
        <v>4017</v>
      </c>
      <c r="P581" s="15">
        <v>3</v>
      </c>
      <c r="Q581" s="15">
        <v>3</v>
      </c>
      <c r="R581" s="22">
        <v>1</v>
      </c>
      <c r="S581" s="22">
        <v>1</v>
      </c>
      <c r="T581" s="181"/>
      <c r="U581" s="321" t="s">
        <v>4027</v>
      </c>
      <c r="V581" s="321" t="s">
        <v>50</v>
      </c>
      <c r="W581" s="19"/>
      <c r="AA581" s="308" t="b">
        <f t="shared" si="32"/>
        <v>0</v>
      </c>
    </row>
    <row r="582" s="326" customFormat="1" ht="12" spans="1:27">
      <c r="A582" s="29">
        <v>580</v>
      </c>
      <c r="B582" s="5" t="s">
        <v>34</v>
      </c>
      <c r="C582" s="5" t="s">
        <v>228</v>
      </c>
      <c r="D582" s="5" t="s">
        <v>1723</v>
      </c>
      <c r="E582" s="5" t="s">
        <v>337</v>
      </c>
      <c r="F582" s="332" t="s">
        <v>3887</v>
      </c>
      <c r="G582" s="65">
        <v>45047</v>
      </c>
      <c r="H582" s="334" t="s">
        <v>304</v>
      </c>
      <c r="I582" s="5" t="s">
        <v>42</v>
      </c>
      <c r="J582" s="4" t="s">
        <v>43</v>
      </c>
      <c r="K582" s="5" t="s">
        <v>991</v>
      </c>
      <c r="L582" s="5" t="s">
        <v>993</v>
      </c>
      <c r="M582" s="5">
        <v>6</v>
      </c>
      <c r="N582" s="341">
        <v>45075.3729166667</v>
      </c>
      <c r="O582" s="341">
        <v>45077.3666666667</v>
      </c>
      <c r="P582" s="15">
        <v>6</v>
      </c>
      <c r="Q582" s="15">
        <v>6</v>
      </c>
      <c r="R582" s="22">
        <v>1</v>
      </c>
      <c r="S582" s="22">
        <v>1</v>
      </c>
      <c r="T582" s="181"/>
      <c r="U582" s="340" t="s">
        <v>4034</v>
      </c>
      <c r="V582" s="321" t="s">
        <v>50</v>
      </c>
      <c r="W582" s="19" t="str">
        <f t="shared" si="31"/>
        <v>无</v>
      </c>
      <c r="Y582" s="346" t="s">
        <v>4034</v>
      </c>
      <c r="Z582" s="346" t="s">
        <v>3733</v>
      </c>
      <c r="AA582" s="308" t="b">
        <f t="shared" si="32"/>
        <v>0</v>
      </c>
    </row>
    <row r="583" s="326" customFormat="1" ht="12" spans="1:27">
      <c r="A583" s="29">
        <v>581</v>
      </c>
      <c r="B583" s="5" t="s">
        <v>34</v>
      </c>
      <c r="C583" s="5" t="s">
        <v>228</v>
      </c>
      <c r="D583" s="5" t="s">
        <v>1723</v>
      </c>
      <c r="E583" s="5" t="s">
        <v>337</v>
      </c>
      <c r="F583" s="332" t="s">
        <v>3887</v>
      </c>
      <c r="G583" s="65">
        <v>45231</v>
      </c>
      <c r="H583" s="334" t="s">
        <v>632</v>
      </c>
      <c r="I583" s="5" t="s">
        <v>42</v>
      </c>
      <c r="J583" s="4" t="s">
        <v>43</v>
      </c>
      <c r="K583" s="5" t="s">
        <v>991</v>
      </c>
      <c r="L583" s="5" t="s">
        <v>993</v>
      </c>
      <c r="M583" s="5">
        <v>6</v>
      </c>
      <c r="N583" s="321" t="s">
        <v>4016</v>
      </c>
      <c r="O583" s="321" t="s">
        <v>4017</v>
      </c>
      <c r="P583" s="15">
        <v>6</v>
      </c>
      <c r="Q583" s="15">
        <v>6</v>
      </c>
      <c r="R583" s="22">
        <v>1</v>
      </c>
      <c r="S583" s="22">
        <v>1</v>
      </c>
      <c r="T583" s="181"/>
      <c r="U583" s="321" t="s">
        <v>4035</v>
      </c>
      <c r="V583" s="321" t="s">
        <v>50</v>
      </c>
      <c r="W583" s="19"/>
      <c r="AA583" s="308" t="b">
        <f t="shared" si="32"/>
        <v>0</v>
      </c>
    </row>
    <row r="584" s="326" customFormat="1" ht="12" spans="1:27">
      <c r="A584" s="29">
        <v>582</v>
      </c>
      <c r="B584" s="5" t="s">
        <v>34</v>
      </c>
      <c r="C584" s="5" t="s">
        <v>228</v>
      </c>
      <c r="D584" s="5" t="s">
        <v>3789</v>
      </c>
      <c r="E584" s="5" t="s">
        <v>337</v>
      </c>
      <c r="F584" s="332" t="s">
        <v>3887</v>
      </c>
      <c r="G584" s="65">
        <v>45047</v>
      </c>
      <c r="H584" s="334" t="s">
        <v>304</v>
      </c>
      <c r="I584" s="5" t="s">
        <v>42</v>
      </c>
      <c r="J584" s="4" t="s">
        <v>43</v>
      </c>
      <c r="K584" s="5" t="s">
        <v>991</v>
      </c>
      <c r="L584" s="5" t="s">
        <v>993</v>
      </c>
      <c r="M584" s="5">
        <v>6</v>
      </c>
      <c r="N584" s="341">
        <v>45075.3729166667</v>
      </c>
      <c r="O584" s="341">
        <v>45077.3666666667</v>
      </c>
      <c r="P584" s="15">
        <v>6</v>
      </c>
      <c r="Q584" s="15">
        <v>6</v>
      </c>
      <c r="R584" s="22">
        <v>1</v>
      </c>
      <c r="S584" s="22">
        <v>1</v>
      </c>
      <c r="T584" s="181"/>
      <c r="U584" s="340" t="s">
        <v>4034</v>
      </c>
      <c r="V584" s="321" t="s">
        <v>50</v>
      </c>
      <c r="W584" s="19" t="str">
        <f t="shared" si="31"/>
        <v>无</v>
      </c>
      <c r="Y584" s="346" t="s">
        <v>4034</v>
      </c>
      <c r="Z584" s="346" t="s">
        <v>3733</v>
      </c>
      <c r="AA584" s="308" t="b">
        <f t="shared" si="32"/>
        <v>0</v>
      </c>
    </row>
    <row r="585" s="326" customFormat="1" ht="12" spans="1:27">
      <c r="A585" s="29">
        <v>583</v>
      </c>
      <c r="B585" s="5" t="s">
        <v>34</v>
      </c>
      <c r="C585" s="5" t="s">
        <v>228</v>
      </c>
      <c r="D585" s="5" t="s">
        <v>3789</v>
      </c>
      <c r="E585" s="5" t="s">
        <v>337</v>
      </c>
      <c r="F585" s="332" t="s">
        <v>3887</v>
      </c>
      <c r="G585" s="65">
        <v>45231</v>
      </c>
      <c r="H585" s="334" t="s">
        <v>632</v>
      </c>
      <c r="I585" s="5" t="s">
        <v>42</v>
      </c>
      <c r="J585" s="4" t="s">
        <v>43</v>
      </c>
      <c r="K585" s="5" t="s">
        <v>991</v>
      </c>
      <c r="L585" s="5" t="s">
        <v>993</v>
      </c>
      <c r="M585" s="5">
        <v>6</v>
      </c>
      <c r="N585" s="321" t="s">
        <v>4016</v>
      </c>
      <c r="O585" s="321" t="s">
        <v>4017</v>
      </c>
      <c r="P585" s="15">
        <v>6</v>
      </c>
      <c r="Q585" s="15">
        <v>6</v>
      </c>
      <c r="R585" s="22">
        <v>1</v>
      </c>
      <c r="S585" s="22">
        <v>1</v>
      </c>
      <c r="T585" s="181"/>
      <c r="U585" s="321" t="s">
        <v>4035</v>
      </c>
      <c r="V585" s="321" t="s">
        <v>50</v>
      </c>
      <c r="W585" s="19"/>
      <c r="AA585" s="308" t="b">
        <f t="shared" si="32"/>
        <v>0</v>
      </c>
    </row>
    <row r="586" s="326" customFormat="1" ht="12" spans="1:27">
      <c r="A586" s="29">
        <v>584</v>
      </c>
      <c r="B586" s="5" t="s">
        <v>34</v>
      </c>
      <c r="C586" s="5" t="s">
        <v>228</v>
      </c>
      <c r="D586" s="5" t="s">
        <v>1662</v>
      </c>
      <c r="E586" s="5" t="s">
        <v>337</v>
      </c>
      <c r="F586" s="332" t="s">
        <v>3887</v>
      </c>
      <c r="G586" s="65">
        <v>45047</v>
      </c>
      <c r="H586" s="334" t="s">
        <v>304</v>
      </c>
      <c r="I586" s="5" t="s">
        <v>42</v>
      </c>
      <c r="J586" s="4" t="s">
        <v>43</v>
      </c>
      <c r="K586" s="5" t="s">
        <v>991</v>
      </c>
      <c r="L586" s="5" t="s">
        <v>993</v>
      </c>
      <c r="M586" s="5">
        <v>6</v>
      </c>
      <c r="N586" s="341">
        <v>45075.3729166667</v>
      </c>
      <c r="O586" s="341">
        <v>45077.3666666667</v>
      </c>
      <c r="P586" s="15">
        <v>6</v>
      </c>
      <c r="Q586" s="15">
        <v>6</v>
      </c>
      <c r="R586" s="22">
        <v>1</v>
      </c>
      <c r="S586" s="22">
        <v>1</v>
      </c>
      <c r="T586" s="181"/>
      <c r="U586" s="340" t="s">
        <v>4034</v>
      </c>
      <c r="V586" s="321" t="s">
        <v>50</v>
      </c>
      <c r="W586" s="19" t="str">
        <f t="shared" si="31"/>
        <v>无</v>
      </c>
      <c r="Y586" s="346" t="s">
        <v>4034</v>
      </c>
      <c r="Z586" s="346" t="s">
        <v>3733</v>
      </c>
      <c r="AA586" s="308" t="b">
        <f t="shared" si="32"/>
        <v>0</v>
      </c>
    </row>
    <row r="587" s="326" customFormat="1" ht="12" spans="1:27">
      <c r="A587" s="29">
        <v>585</v>
      </c>
      <c r="B587" s="5" t="s">
        <v>34</v>
      </c>
      <c r="C587" s="5" t="s">
        <v>228</v>
      </c>
      <c r="D587" s="5" t="s">
        <v>1662</v>
      </c>
      <c r="E587" s="5" t="s">
        <v>337</v>
      </c>
      <c r="F587" s="332" t="s">
        <v>3887</v>
      </c>
      <c r="G587" s="65">
        <v>45231</v>
      </c>
      <c r="H587" s="334" t="s">
        <v>632</v>
      </c>
      <c r="I587" s="5" t="s">
        <v>42</v>
      </c>
      <c r="J587" s="4" t="s">
        <v>43</v>
      </c>
      <c r="K587" s="5" t="s">
        <v>991</v>
      </c>
      <c r="L587" s="5" t="s">
        <v>993</v>
      </c>
      <c r="M587" s="5">
        <v>6</v>
      </c>
      <c r="N587" s="321" t="s">
        <v>4036</v>
      </c>
      <c r="O587" s="321" t="s">
        <v>4037</v>
      </c>
      <c r="P587" s="15">
        <v>6</v>
      </c>
      <c r="Q587" s="15">
        <v>6</v>
      </c>
      <c r="R587" s="22">
        <v>1</v>
      </c>
      <c r="S587" s="22">
        <v>1</v>
      </c>
      <c r="T587" s="181"/>
      <c r="U587" s="321" t="s">
        <v>3785</v>
      </c>
      <c r="V587" s="321" t="s">
        <v>50</v>
      </c>
      <c r="W587" s="19"/>
      <c r="AA587" s="308" t="b">
        <f t="shared" si="32"/>
        <v>0</v>
      </c>
    </row>
    <row r="588" s="326" customFormat="1" ht="12" spans="1:27">
      <c r="A588" s="29">
        <v>586</v>
      </c>
      <c r="B588" s="5" t="s">
        <v>34</v>
      </c>
      <c r="C588" s="5" t="s">
        <v>228</v>
      </c>
      <c r="D588" s="5" t="s">
        <v>1675</v>
      </c>
      <c r="E588" s="5" t="s">
        <v>337</v>
      </c>
      <c r="F588" s="332" t="s">
        <v>3887</v>
      </c>
      <c r="G588" s="65">
        <v>45047</v>
      </c>
      <c r="H588" s="334" t="s">
        <v>304</v>
      </c>
      <c r="I588" s="5" t="s">
        <v>42</v>
      </c>
      <c r="J588" s="4" t="s">
        <v>43</v>
      </c>
      <c r="K588" s="5" t="s">
        <v>991</v>
      </c>
      <c r="L588" s="5" t="s">
        <v>993</v>
      </c>
      <c r="M588" s="5">
        <v>6</v>
      </c>
      <c r="N588" s="341">
        <v>45075.3729166667</v>
      </c>
      <c r="O588" s="341">
        <v>45077.3666666667</v>
      </c>
      <c r="P588" s="15">
        <v>6</v>
      </c>
      <c r="Q588" s="15">
        <v>6</v>
      </c>
      <c r="R588" s="22">
        <v>1</v>
      </c>
      <c r="S588" s="22">
        <v>1</v>
      </c>
      <c r="T588" s="181"/>
      <c r="U588" s="340" t="s">
        <v>4034</v>
      </c>
      <c r="V588" s="321" t="s">
        <v>50</v>
      </c>
      <c r="W588" s="19" t="str">
        <f t="shared" si="31"/>
        <v>无</v>
      </c>
      <c r="Y588" s="346" t="s">
        <v>4034</v>
      </c>
      <c r="Z588" s="346" t="s">
        <v>3733</v>
      </c>
      <c r="AA588" s="308" t="b">
        <f t="shared" si="32"/>
        <v>0</v>
      </c>
    </row>
    <row r="589" s="326" customFormat="1" ht="12" spans="1:27">
      <c r="A589" s="29">
        <v>587</v>
      </c>
      <c r="B589" s="5" t="s">
        <v>34</v>
      </c>
      <c r="C589" s="5" t="s">
        <v>228</v>
      </c>
      <c r="D589" s="5" t="s">
        <v>1675</v>
      </c>
      <c r="E589" s="5" t="s">
        <v>337</v>
      </c>
      <c r="F589" s="332" t="s">
        <v>3887</v>
      </c>
      <c r="G589" s="65">
        <v>45231</v>
      </c>
      <c r="H589" s="334" t="s">
        <v>632</v>
      </c>
      <c r="I589" s="5" t="s">
        <v>42</v>
      </c>
      <c r="J589" s="4" t="s">
        <v>43</v>
      </c>
      <c r="K589" s="5" t="s">
        <v>991</v>
      </c>
      <c r="L589" s="5" t="s">
        <v>993</v>
      </c>
      <c r="M589" s="5">
        <v>6</v>
      </c>
      <c r="N589" s="321" t="s">
        <v>4016</v>
      </c>
      <c r="O589" s="321" t="s">
        <v>4017</v>
      </c>
      <c r="P589" s="15">
        <v>6</v>
      </c>
      <c r="Q589" s="15">
        <v>6</v>
      </c>
      <c r="R589" s="22">
        <v>1</v>
      </c>
      <c r="S589" s="22">
        <v>1</v>
      </c>
      <c r="T589" s="181"/>
      <c r="U589" s="321" t="s">
        <v>4035</v>
      </c>
      <c r="V589" s="321" t="s">
        <v>50</v>
      </c>
      <c r="W589" s="19"/>
      <c r="AA589" s="308" t="b">
        <f t="shared" si="32"/>
        <v>0</v>
      </c>
    </row>
    <row r="590" s="326" customFormat="1" ht="12" spans="1:27">
      <c r="A590" s="29">
        <v>588</v>
      </c>
      <c r="B590" s="5" t="s">
        <v>34</v>
      </c>
      <c r="C590" s="5" t="s">
        <v>228</v>
      </c>
      <c r="D590" s="5" t="s">
        <v>1721</v>
      </c>
      <c r="E590" s="5" t="s">
        <v>337</v>
      </c>
      <c r="F590" s="332" t="s">
        <v>3887</v>
      </c>
      <c r="G590" s="65">
        <v>45047</v>
      </c>
      <c r="H590" s="334" t="s">
        <v>304</v>
      </c>
      <c r="I590" s="5" t="s">
        <v>42</v>
      </c>
      <c r="J590" s="4" t="s">
        <v>43</v>
      </c>
      <c r="K590" s="5" t="s">
        <v>991</v>
      </c>
      <c r="L590" s="5" t="s">
        <v>993</v>
      </c>
      <c r="M590" s="5">
        <v>6</v>
      </c>
      <c r="N590" s="341">
        <v>45075.3729166667</v>
      </c>
      <c r="O590" s="341">
        <v>45077.3666666667</v>
      </c>
      <c r="P590" s="15">
        <v>6</v>
      </c>
      <c r="Q590" s="15">
        <v>6</v>
      </c>
      <c r="R590" s="22">
        <v>1</v>
      </c>
      <c r="S590" s="22">
        <v>1</v>
      </c>
      <c r="T590" s="181"/>
      <c r="U590" s="340" t="s">
        <v>4034</v>
      </c>
      <c r="V590" s="321" t="s">
        <v>50</v>
      </c>
      <c r="W590" s="19" t="str">
        <f t="shared" si="31"/>
        <v>无</v>
      </c>
      <c r="Y590" s="346" t="s">
        <v>4034</v>
      </c>
      <c r="Z590" s="346" t="s">
        <v>3733</v>
      </c>
      <c r="AA590" s="308" t="b">
        <f t="shared" si="32"/>
        <v>0</v>
      </c>
    </row>
    <row r="591" s="326" customFormat="1" ht="12" spans="1:27">
      <c r="A591" s="29">
        <v>589</v>
      </c>
      <c r="B591" s="5" t="s">
        <v>34</v>
      </c>
      <c r="C591" s="5" t="s">
        <v>228</v>
      </c>
      <c r="D591" s="5" t="s">
        <v>1721</v>
      </c>
      <c r="E591" s="5" t="s">
        <v>337</v>
      </c>
      <c r="F591" s="332" t="s">
        <v>3887</v>
      </c>
      <c r="G591" s="65">
        <v>45231</v>
      </c>
      <c r="H591" s="334" t="s">
        <v>632</v>
      </c>
      <c r="I591" s="5" t="s">
        <v>42</v>
      </c>
      <c r="J591" s="4" t="s">
        <v>43</v>
      </c>
      <c r="K591" s="5" t="s">
        <v>991</v>
      </c>
      <c r="L591" s="5" t="s">
        <v>993</v>
      </c>
      <c r="M591" s="5">
        <v>6</v>
      </c>
      <c r="N591" s="321" t="s">
        <v>4016</v>
      </c>
      <c r="O591" s="321" t="s">
        <v>4017</v>
      </c>
      <c r="P591" s="15">
        <v>6</v>
      </c>
      <c r="Q591" s="15">
        <v>6</v>
      </c>
      <c r="R591" s="22">
        <v>1</v>
      </c>
      <c r="S591" s="22">
        <v>1</v>
      </c>
      <c r="T591" s="181"/>
      <c r="U591" s="321" t="s">
        <v>4035</v>
      </c>
      <c r="V591" s="321" t="s">
        <v>50</v>
      </c>
      <c r="W591" s="19"/>
      <c r="AA591" s="308" t="b">
        <f t="shared" si="32"/>
        <v>0</v>
      </c>
    </row>
    <row r="592" s="326" customFormat="1" ht="12" spans="1:27">
      <c r="A592" s="29">
        <v>590</v>
      </c>
      <c r="B592" s="5" t="s">
        <v>34</v>
      </c>
      <c r="C592" s="5" t="s">
        <v>228</v>
      </c>
      <c r="D592" s="5" t="s">
        <v>3790</v>
      </c>
      <c r="E592" s="5" t="s">
        <v>337</v>
      </c>
      <c r="F592" s="332" t="s">
        <v>3887</v>
      </c>
      <c r="G592" s="65">
        <v>45047</v>
      </c>
      <c r="H592" s="334" t="s">
        <v>304</v>
      </c>
      <c r="I592" s="5" t="s">
        <v>42</v>
      </c>
      <c r="J592" s="4" t="s">
        <v>43</v>
      </c>
      <c r="K592" s="5" t="s">
        <v>991</v>
      </c>
      <c r="L592" s="5" t="s">
        <v>993</v>
      </c>
      <c r="M592" s="5">
        <v>6</v>
      </c>
      <c r="N592" s="341">
        <v>45075.3729166667</v>
      </c>
      <c r="O592" s="341">
        <v>45077.3666666667</v>
      </c>
      <c r="P592" s="15">
        <v>6</v>
      </c>
      <c r="Q592" s="15">
        <v>6</v>
      </c>
      <c r="R592" s="22">
        <v>1</v>
      </c>
      <c r="S592" s="22">
        <v>1</v>
      </c>
      <c r="T592" s="181"/>
      <c r="U592" s="340" t="s">
        <v>4034</v>
      </c>
      <c r="V592" s="321" t="s">
        <v>50</v>
      </c>
      <c r="W592" s="19" t="str">
        <f t="shared" si="31"/>
        <v>无</v>
      </c>
      <c r="Y592" s="346" t="s">
        <v>4034</v>
      </c>
      <c r="Z592" s="346" t="s">
        <v>3733</v>
      </c>
      <c r="AA592" s="308" t="b">
        <f t="shared" si="32"/>
        <v>0</v>
      </c>
    </row>
    <row r="593" s="326" customFormat="1" ht="12" spans="1:27">
      <c r="A593" s="29">
        <v>591</v>
      </c>
      <c r="B593" s="5" t="s">
        <v>34</v>
      </c>
      <c r="C593" s="5" t="s">
        <v>228</v>
      </c>
      <c r="D593" s="5" t="s">
        <v>3790</v>
      </c>
      <c r="E593" s="5" t="s">
        <v>337</v>
      </c>
      <c r="F593" s="332" t="s">
        <v>3887</v>
      </c>
      <c r="G593" s="65">
        <v>45231</v>
      </c>
      <c r="H593" s="334" t="s">
        <v>632</v>
      </c>
      <c r="I593" s="5" t="s">
        <v>42</v>
      </c>
      <c r="J593" s="4" t="s">
        <v>43</v>
      </c>
      <c r="K593" s="5" t="s">
        <v>991</v>
      </c>
      <c r="L593" s="5" t="s">
        <v>993</v>
      </c>
      <c r="M593" s="5">
        <v>6</v>
      </c>
      <c r="N593" s="321" t="s">
        <v>4016</v>
      </c>
      <c r="O593" s="321" t="s">
        <v>4017</v>
      </c>
      <c r="P593" s="15">
        <v>6</v>
      </c>
      <c r="Q593" s="15">
        <v>6</v>
      </c>
      <c r="R593" s="22">
        <v>1</v>
      </c>
      <c r="S593" s="22">
        <v>1</v>
      </c>
      <c r="T593" s="181"/>
      <c r="U593" s="321" t="s">
        <v>4035</v>
      </c>
      <c r="V593" s="321" t="s">
        <v>50</v>
      </c>
      <c r="W593" s="19"/>
      <c r="AA593" s="308" t="b">
        <f t="shared" si="32"/>
        <v>0</v>
      </c>
    </row>
    <row r="594" s="326" customFormat="1" ht="12" spans="1:27">
      <c r="A594" s="29">
        <v>592</v>
      </c>
      <c r="B594" s="5" t="s">
        <v>34</v>
      </c>
      <c r="C594" s="5" t="s">
        <v>82</v>
      </c>
      <c r="D594" s="5" t="s">
        <v>1460</v>
      </c>
      <c r="E594" s="5" t="s">
        <v>108</v>
      </c>
      <c r="F594" s="332" t="s">
        <v>3887</v>
      </c>
      <c r="G594" s="65">
        <v>44986</v>
      </c>
      <c r="H594" s="334" t="s">
        <v>41</v>
      </c>
      <c r="I594" s="5" t="s">
        <v>42</v>
      </c>
      <c r="J594" s="4" t="s">
        <v>43</v>
      </c>
      <c r="K594" s="5" t="s">
        <v>991</v>
      </c>
      <c r="L594" s="5" t="s">
        <v>993</v>
      </c>
      <c r="M594" s="5">
        <v>6</v>
      </c>
      <c r="N594" s="321" t="s">
        <v>4038</v>
      </c>
      <c r="O594" s="321" t="s">
        <v>4039</v>
      </c>
      <c r="P594" s="15">
        <v>6</v>
      </c>
      <c r="Q594" s="15">
        <v>6</v>
      </c>
      <c r="R594" s="22">
        <v>1</v>
      </c>
      <c r="S594" s="22">
        <v>1</v>
      </c>
      <c r="T594" s="181"/>
      <c r="U594" s="321" t="s">
        <v>4040</v>
      </c>
      <c r="V594" s="321" t="s">
        <v>50</v>
      </c>
      <c r="W594" s="19" t="str">
        <f t="shared" ref="W594:W599" si="33">IF(U594="无","未匹配到系统工单信息",IF(V594="已完成","无",V594))</f>
        <v>无</v>
      </c>
      <c r="AA594" s="308" t="b">
        <f t="shared" si="32"/>
        <v>0</v>
      </c>
    </row>
    <row r="595" s="326" customFormat="1" ht="12" spans="1:27">
      <c r="A595" s="29">
        <v>593</v>
      </c>
      <c r="B595" s="5" t="s">
        <v>34</v>
      </c>
      <c r="C595" s="5" t="s">
        <v>82</v>
      </c>
      <c r="D595" s="5" t="s">
        <v>1460</v>
      </c>
      <c r="E595" s="5" t="s">
        <v>108</v>
      </c>
      <c r="F595" s="332" t="s">
        <v>3887</v>
      </c>
      <c r="G595" s="65">
        <v>45078</v>
      </c>
      <c r="H595" s="10" t="s">
        <v>93</v>
      </c>
      <c r="I595" s="5" t="s">
        <v>42</v>
      </c>
      <c r="J595" s="4" t="s">
        <v>43</v>
      </c>
      <c r="K595" s="5" t="s">
        <v>991</v>
      </c>
      <c r="L595" s="5" t="s">
        <v>993</v>
      </c>
      <c r="M595" s="5">
        <v>6</v>
      </c>
      <c r="N595" s="321" t="s">
        <v>3721</v>
      </c>
      <c r="O595" s="321" t="s">
        <v>3764</v>
      </c>
      <c r="P595" s="15">
        <v>6</v>
      </c>
      <c r="Q595" s="15">
        <v>6</v>
      </c>
      <c r="R595" s="22">
        <v>1</v>
      </c>
      <c r="S595" s="22">
        <v>1</v>
      </c>
      <c r="T595" s="181"/>
      <c r="U595" s="321" t="s">
        <v>4041</v>
      </c>
      <c r="V595" s="321" t="s">
        <v>50</v>
      </c>
      <c r="W595" s="19" t="str">
        <f t="shared" si="33"/>
        <v>无</v>
      </c>
      <c r="AA595" s="308" t="b">
        <f t="shared" si="32"/>
        <v>0</v>
      </c>
    </row>
    <row r="596" s="326" customFormat="1" ht="12" spans="1:27">
      <c r="A596" s="29">
        <v>594</v>
      </c>
      <c r="B596" s="5" t="s">
        <v>34</v>
      </c>
      <c r="C596" s="5" t="s">
        <v>82</v>
      </c>
      <c r="D596" s="5" t="s">
        <v>1460</v>
      </c>
      <c r="E596" s="5" t="s">
        <v>108</v>
      </c>
      <c r="F596" s="332" t="s">
        <v>3887</v>
      </c>
      <c r="G596" s="65">
        <v>45170</v>
      </c>
      <c r="H596" s="334" t="s">
        <v>54</v>
      </c>
      <c r="I596" s="5" t="s">
        <v>42</v>
      </c>
      <c r="J596" s="4" t="s">
        <v>43</v>
      </c>
      <c r="K596" s="5" t="s">
        <v>991</v>
      </c>
      <c r="L596" s="5" t="s">
        <v>993</v>
      </c>
      <c r="M596" s="5">
        <v>6</v>
      </c>
      <c r="N596" s="321" t="s">
        <v>4023</v>
      </c>
      <c r="O596" s="321" t="s">
        <v>4024</v>
      </c>
      <c r="P596" s="15">
        <v>6</v>
      </c>
      <c r="Q596" s="15">
        <v>6</v>
      </c>
      <c r="R596" s="22">
        <v>1</v>
      </c>
      <c r="S596" s="22">
        <v>1</v>
      </c>
      <c r="T596" s="181"/>
      <c r="U596" s="321" t="s">
        <v>4042</v>
      </c>
      <c r="V596" s="321" t="s">
        <v>50</v>
      </c>
      <c r="W596" s="19"/>
      <c r="AA596" s="308" t="b">
        <f t="shared" si="32"/>
        <v>0</v>
      </c>
    </row>
    <row r="597" s="326" customFormat="1" ht="12" spans="1:27">
      <c r="A597" s="29">
        <v>595</v>
      </c>
      <c r="B597" s="5" t="s">
        <v>34</v>
      </c>
      <c r="C597" s="5" t="s">
        <v>82</v>
      </c>
      <c r="D597" s="5" t="s">
        <v>1460</v>
      </c>
      <c r="E597" s="5" t="s">
        <v>108</v>
      </c>
      <c r="F597" s="332" t="s">
        <v>3887</v>
      </c>
      <c r="G597" s="65">
        <v>45261</v>
      </c>
      <c r="H597" s="10" t="s">
        <v>1741</v>
      </c>
      <c r="I597" s="5" t="s">
        <v>42</v>
      </c>
      <c r="J597" s="4" t="s">
        <v>43</v>
      </c>
      <c r="K597" s="5" t="s">
        <v>991</v>
      </c>
      <c r="L597" s="5" t="s">
        <v>993</v>
      </c>
      <c r="M597" s="5">
        <v>6</v>
      </c>
      <c r="N597" s="4" t="str">
        <f>IFERROR(VLOOKUP("*"&amp;$D597&amp;"*",电缆终端!$A:$AS,20,FALSE),IFERROR(VLOOKUP("*"&amp;$D597&amp;"*",电缆终端!$B:$AS,19,FALSE),"无"))</f>
        <v>2023-12-20 09:10:58</v>
      </c>
      <c r="O597" s="4" t="str">
        <f>IFERROR(VLOOKUP("*"&amp;$D597&amp;"*",护套环流!$A:$AS,21,FALSE),IFERROR(VLOOKUP("*"&amp;$D597&amp;"*",护套环流!$B:$AS,20,FALSE),"无"))</f>
        <v>2023-12-21 16:30:00</v>
      </c>
      <c r="P597" s="15">
        <f>IF(OR(O597=0,O597="无"),"",M597)</f>
        <v>6</v>
      </c>
      <c r="Q597" s="15">
        <f>P597</f>
        <v>6</v>
      </c>
      <c r="R597" s="22">
        <f>IFERROR(IF(P597/M597&gt;0,P597/M597,""),"")</f>
        <v>1</v>
      </c>
      <c r="S597" s="22">
        <f>IFERROR(Q597/P597,"")</f>
        <v>1</v>
      </c>
      <c r="T597" s="181"/>
      <c r="U597" s="4" t="str">
        <f>IFERROR(VLOOKUP("*"&amp;$D597&amp;"*",电缆终端!$A:$AS,5,FALSE),IFERROR(VLOOKUP("*"&amp;$D597&amp;"*",电缆终端!$B:$AS,4,FALSE),"无"))</f>
        <v>JH030120230102-003732</v>
      </c>
      <c r="V597" s="4" t="str">
        <f>IFERROR(VLOOKUP("*"&amp;$D597&amp;"*",电缆终端!$A:$AS,3,FALSE),IFERROR(VLOOKUP("*"&amp;$D597&amp;"*",电缆终端!$B:$AS,2,FALSE),"无"))</f>
        <v>已完成</v>
      </c>
      <c r="W597" s="19"/>
      <c r="AA597" s="308" t="b">
        <f t="shared" si="32"/>
        <v>0</v>
      </c>
    </row>
    <row r="598" s="326" customFormat="1" ht="12" spans="1:27">
      <c r="A598" s="29">
        <v>596</v>
      </c>
      <c r="B598" s="5" t="s">
        <v>34</v>
      </c>
      <c r="C598" s="5" t="s">
        <v>82</v>
      </c>
      <c r="D598" s="5" t="s">
        <v>1468</v>
      </c>
      <c r="E598" s="5" t="s">
        <v>108</v>
      </c>
      <c r="F598" s="332" t="s">
        <v>3887</v>
      </c>
      <c r="G598" s="65">
        <v>44986</v>
      </c>
      <c r="H598" s="334" t="s">
        <v>41</v>
      </c>
      <c r="I598" s="5" t="s">
        <v>42</v>
      </c>
      <c r="J598" s="4" t="s">
        <v>43</v>
      </c>
      <c r="K598" s="5" t="s">
        <v>991</v>
      </c>
      <c r="L598" s="5" t="s">
        <v>993</v>
      </c>
      <c r="M598" s="5">
        <v>6</v>
      </c>
      <c r="N598" s="321" t="s">
        <v>4038</v>
      </c>
      <c r="O598" s="321" t="s">
        <v>4039</v>
      </c>
      <c r="P598" s="15">
        <v>6</v>
      </c>
      <c r="Q598" s="15">
        <v>6</v>
      </c>
      <c r="R598" s="22">
        <v>1</v>
      </c>
      <c r="S598" s="22">
        <v>1</v>
      </c>
      <c r="T598" s="181"/>
      <c r="U598" s="321" t="s">
        <v>4040</v>
      </c>
      <c r="V598" s="321" t="s">
        <v>50</v>
      </c>
      <c r="W598" s="19" t="str">
        <f t="shared" si="33"/>
        <v>无</v>
      </c>
      <c r="AA598" s="308" t="b">
        <f t="shared" si="32"/>
        <v>0</v>
      </c>
    </row>
    <row r="599" s="326" customFormat="1" ht="12" spans="1:27">
      <c r="A599" s="29">
        <v>597</v>
      </c>
      <c r="B599" s="5" t="s">
        <v>34</v>
      </c>
      <c r="C599" s="5" t="s">
        <v>82</v>
      </c>
      <c r="D599" s="5" t="s">
        <v>1468</v>
      </c>
      <c r="E599" s="5" t="s">
        <v>108</v>
      </c>
      <c r="F599" s="332" t="s">
        <v>3887</v>
      </c>
      <c r="G599" s="65">
        <v>45078</v>
      </c>
      <c r="H599" s="10" t="s">
        <v>93</v>
      </c>
      <c r="I599" s="5" t="s">
        <v>42</v>
      </c>
      <c r="J599" s="4" t="s">
        <v>43</v>
      </c>
      <c r="K599" s="5" t="s">
        <v>991</v>
      </c>
      <c r="L599" s="5" t="s">
        <v>993</v>
      </c>
      <c r="M599" s="5">
        <v>6</v>
      </c>
      <c r="N599" s="321" t="s">
        <v>3721</v>
      </c>
      <c r="O599" s="321" t="s">
        <v>3764</v>
      </c>
      <c r="P599" s="15">
        <v>6</v>
      </c>
      <c r="Q599" s="15">
        <v>6</v>
      </c>
      <c r="R599" s="22">
        <v>1</v>
      </c>
      <c r="S599" s="22">
        <v>1</v>
      </c>
      <c r="T599" s="181"/>
      <c r="U599" s="321" t="s">
        <v>4041</v>
      </c>
      <c r="V599" s="321" t="s">
        <v>50</v>
      </c>
      <c r="W599" s="19" t="str">
        <f t="shared" si="33"/>
        <v>无</v>
      </c>
      <c r="AA599" s="308" t="b">
        <f t="shared" si="32"/>
        <v>0</v>
      </c>
    </row>
    <row r="600" s="326" customFormat="1" ht="12" spans="1:27">
      <c r="A600" s="29">
        <v>598</v>
      </c>
      <c r="B600" s="5" t="s">
        <v>34</v>
      </c>
      <c r="C600" s="5" t="s">
        <v>82</v>
      </c>
      <c r="D600" s="5" t="s">
        <v>1468</v>
      </c>
      <c r="E600" s="5" t="s">
        <v>108</v>
      </c>
      <c r="F600" s="332" t="s">
        <v>3887</v>
      </c>
      <c r="G600" s="65">
        <v>45170</v>
      </c>
      <c r="H600" s="334" t="s">
        <v>54</v>
      </c>
      <c r="I600" s="5" t="s">
        <v>42</v>
      </c>
      <c r="J600" s="4" t="s">
        <v>43</v>
      </c>
      <c r="K600" s="5" t="s">
        <v>991</v>
      </c>
      <c r="L600" s="5" t="s">
        <v>993</v>
      </c>
      <c r="M600" s="5">
        <v>6</v>
      </c>
      <c r="N600" s="321" t="s">
        <v>4023</v>
      </c>
      <c r="O600" s="321" t="s">
        <v>4024</v>
      </c>
      <c r="P600" s="15">
        <v>6</v>
      </c>
      <c r="Q600" s="15">
        <v>6</v>
      </c>
      <c r="R600" s="22">
        <v>1</v>
      </c>
      <c r="S600" s="22">
        <v>1</v>
      </c>
      <c r="T600" s="181"/>
      <c r="U600" s="321" t="s">
        <v>4042</v>
      </c>
      <c r="V600" s="321" t="s">
        <v>50</v>
      </c>
      <c r="W600" s="19"/>
      <c r="AA600" s="308" t="b">
        <f t="shared" si="32"/>
        <v>0</v>
      </c>
    </row>
    <row r="601" s="326" customFormat="1" ht="12" spans="1:27">
      <c r="A601" s="29">
        <v>599</v>
      </c>
      <c r="B601" s="5" t="s">
        <v>34</v>
      </c>
      <c r="C601" s="5" t="s">
        <v>82</v>
      </c>
      <c r="D601" s="5" t="s">
        <v>1468</v>
      </c>
      <c r="E601" s="5" t="s">
        <v>108</v>
      </c>
      <c r="F601" s="332" t="s">
        <v>3887</v>
      </c>
      <c r="G601" s="65">
        <v>45261</v>
      </c>
      <c r="H601" s="10" t="s">
        <v>1741</v>
      </c>
      <c r="I601" s="5" t="s">
        <v>42</v>
      </c>
      <c r="J601" s="4" t="s">
        <v>43</v>
      </c>
      <c r="K601" s="5" t="s">
        <v>991</v>
      </c>
      <c r="L601" s="5" t="s">
        <v>993</v>
      </c>
      <c r="M601" s="5">
        <v>6</v>
      </c>
      <c r="N601" s="4" t="str">
        <f>IFERROR(VLOOKUP("*"&amp;$D601&amp;"*",电缆终端!$A:$AS,20,FALSE),IFERROR(VLOOKUP("*"&amp;$D601&amp;"*",电缆终端!$B:$AS,19,FALSE),"无"))</f>
        <v>2023-12-20 09:10:58</v>
      </c>
      <c r="O601" s="4" t="str">
        <f>IFERROR(VLOOKUP("*"&amp;$D601&amp;"*",护套环流!$A:$AS,21,FALSE),IFERROR(VLOOKUP("*"&amp;$D601&amp;"*",护套环流!$B:$AS,20,FALSE),"无"))</f>
        <v>2023-12-21 16:30:00</v>
      </c>
      <c r="P601" s="15">
        <f>IF(OR(O601=0,O601="无"),"",M601)</f>
        <v>6</v>
      </c>
      <c r="Q601" s="15">
        <f>P601</f>
        <v>6</v>
      </c>
      <c r="R601" s="22">
        <f>IFERROR(IF(P601/M601&gt;0,P601/M601,""),"")</f>
        <v>1</v>
      </c>
      <c r="S601" s="22">
        <f>IFERROR(Q601/P601,"")</f>
        <v>1</v>
      </c>
      <c r="T601" s="181"/>
      <c r="U601" s="4" t="str">
        <f>IFERROR(VLOOKUP("*"&amp;$D601&amp;"*",电缆终端!$A:$AS,5,FALSE),IFERROR(VLOOKUP("*"&amp;$D601&amp;"*",电缆终端!$B:$AS,4,FALSE),"无"))</f>
        <v>JH030120230102-003732</v>
      </c>
      <c r="V601" s="4" t="str">
        <f>IFERROR(VLOOKUP("*"&amp;$D601&amp;"*",电缆终端!$A:$AS,3,FALSE),IFERROR(VLOOKUP("*"&amp;$D601&amp;"*",电缆终端!$B:$AS,2,FALSE),"无"))</f>
        <v>已完成</v>
      </c>
      <c r="W601" s="19"/>
      <c r="AA601" s="308" t="b">
        <f t="shared" si="32"/>
        <v>0</v>
      </c>
    </row>
    <row r="602" s="326" customFormat="1" ht="12" spans="1:27">
      <c r="A602" s="29">
        <v>600</v>
      </c>
      <c r="B602" s="5" t="s">
        <v>34</v>
      </c>
      <c r="C602" s="5" t="s">
        <v>82</v>
      </c>
      <c r="D602" s="5" t="s">
        <v>1488</v>
      </c>
      <c r="E602" s="5" t="s">
        <v>108</v>
      </c>
      <c r="F602" s="332" t="s">
        <v>3887</v>
      </c>
      <c r="G602" s="65">
        <v>44986</v>
      </c>
      <c r="H602" s="334" t="s">
        <v>41</v>
      </c>
      <c r="I602" s="5" t="s">
        <v>42</v>
      </c>
      <c r="J602" s="4" t="s">
        <v>43</v>
      </c>
      <c r="K602" s="5" t="s">
        <v>991</v>
      </c>
      <c r="L602" s="5" t="s">
        <v>993</v>
      </c>
      <c r="M602" s="5">
        <v>6</v>
      </c>
      <c r="N602" s="321" t="s">
        <v>4043</v>
      </c>
      <c r="O602" s="321" t="s">
        <v>4044</v>
      </c>
      <c r="P602" s="15">
        <v>6</v>
      </c>
      <c r="Q602" s="15">
        <v>6</v>
      </c>
      <c r="R602" s="22">
        <v>1</v>
      </c>
      <c r="S602" s="22">
        <v>1</v>
      </c>
      <c r="T602" s="181"/>
      <c r="U602" s="321" t="s">
        <v>4045</v>
      </c>
      <c r="V602" s="321" t="s">
        <v>50</v>
      </c>
      <c r="W602" s="19" t="str">
        <f t="shared" ref="W602:W607" si="34">IF(U602="无","未匹配到系统工单信息",IF(V602="已完成","无",V602))</f>
        <v>无</v>
      </c>
      <c r="AA602" s="308" t="b">
        <f t="shared" si="32"/>
        <v>0</v>
      </c>
    </row>
    <row r="603" s="326" customFormat="1" ht="12" spans="1:27">
      <c r="A603" s="29">
        <v>601</v>
      </c>
      <c r="B603" s="5" t="s">
        <v>34</v>
      </c>
      <c r="C603" s="5" t="s">
        <v>82</v>
      </c>
      <c r="D603" s="5" t="s">
        <v>1488</v>
      </c>
      <c r="E603" s="5" t="s">
        <v>108</v>
      </c>
      <c r="F603" s="332" t="s">
        <v>3887</v>
      </c>
      <c r="G603" s="65">
        <v>45078</v>
      </c>
      <c r="H603" s="10" t="s">
        <v>93</v>
      </c>
      <c r="I603" s="5" t="s">
        <v>42</v>
      </c>
      <c r="J603" s="4" t="s">
        <v>43</v>
      </c>
      <c r="K603" s="5" t="s">
        <v>991</v>
      </c>
      <c r="L603" s="5" t="s">
        <v>993</v>
      </c>
      <c r="M603" s="5">
        <v>6</v>
      </c>
      <c r="N603" s="321" t="s">
        <v>3721</v>
      </c>
      <c r="O603" s="321" t="s">
        <v>4010</v>
      </c>
      <c r="P603" s="15">
        <v>6</v>
      </c>
      <c r="Q603" s="15">
        <v>6</v>
      </c>
      <c r="R603" s="22">
        <v>1</v>
      </c>
      <c r="S603" s="22">
        <v>1</v>
      </c>
      <c r="T603" s="181"/>
      <c r="U603" s="321" t="s">
        <v>4046</v>
      </c>
      <c r="V603" s="321" t="s">
        <v>50</v>
      </c>
      <c r="W603" s="19" t="str">
        <f t="shared" si="34"/>
        <v>无</v>
      </c>
      <c r="AA603" s="308" t="b">
        <f t="shared" si="32"/>
        <v>0</v>
      </c>
    </row>
    <row r="604" s="326" customFormat="1" ht="12" spans="1:27">
      <c r="A604" s="29">
        <v>602</v>
      </c>
      <c r="B604" s="5" t="s">
        <v>34</v>
      </c>
      <c r="C604" s="5" t="s">
        <v>82</v>
      </c>
      <c r="D604" s="5" t="s">
        <v>1488</v>
      </c>
      <c r="E604" s="5" t="s">
        <v>108</v>
      </c>
      <c r="F604" s="332" t="s">
        <v>3887</v>
      </c>
      <c r="G604" s="65">
        <v>45170</v>
      </c>
      <c r="H604" s="334" t="s">
        <v>54</v>
      </c>
      <c r="I604" s="5" t="s">
        <v>42</v>
      </c>
      <c r="J604" s="4" t="s">
        <v>43</v>
      </c>
      <c r="K604" s="5" t="s">
        <v>991</v>
      </c>
      <c r="L604" s="5" t="s">
        <v>993</v>
      </c>
      <c r="M604" s="5">
        <v>6</v>
      </c>
      <c r="N604" s="321" t="s">
        <v>4036</v>
      </c>
      <c r="O604" s="321" t="s">
        <v>4037</v>
      </c>
      <c r="P604" s="15">
        <v>6</v>
      </c>
      <c r="Q604" s="15">
        <v>6</v>
      </c>
      <c r="R604" s="22">
        <v>1</v>
      </c>
      <c r="S604" s="22">
        <v>1</v>
      </c>
      <c r="T604" s="181"/>
      <c r="U604" s="321" t="s">
        <v>3785</v>
      </c>
      <c r="V604" s="321" t="s">
        <v>50</v>
      </c>
      <c r="W604" s="19"/>
      <c r="AA604" s="308" t="b">
        <f t="shared" si="32"/>
        <v>0</v>
      </c>
    </row>
    <row r="605" s="325" customFormat="1" ht="12" spans="1:27">
      <c r="A605" s="29">
        <v>603</v>
      </c>
      <c r="B605" s="5" t="s">
        <v>34</v>
      </c>
      <c r="C605" s="5" t="s">
        <v>82</v>
      </c>
      <c r="D605" s="5" t="s">
        <v>1488</v>
      </c>
      <c r="E605" s="5" t="s">
        <v>108</v>
      </c>
      <c r="F605" s="332" t="s">
        <v>3887</v>
      </c>
      <c r="G605" s="65">
        <v>45261</v>
      </c>
      <c r="H605" s="10" t="s">
        <v>1741</v>
      </c>
      <c r="I605" s="5" t="s">
        <v>42</v>
      </c>
      <c r="J605" s="4" t="s">
        <v>43</v>
      </c>
      <c r="K605" s="5" t="s">
        <v>991</v>
      </c>
      <c r="L605" s="5" t="s">
        <v>993</v>
      </c>
      <c r="M605" s="5">
        <v>6</v>
      </c>
      <c r="N605" s="4" t="str">
        <f>IFERROR(VLOOKUP("*"&amp;$D605&amp;"*",电缆终端!$A:$AS,20,FALSE),IFERROR(VLOOKUP("*"&amp;$D605&amp;"*",电缆终端!$B:$AS,19,FALSE),"无"))</f>
        <v>2023-12-20 09:10:58</v>
      </c>
      <c r="O605" s="4" t="str">
        <f>IFERROR(VLOOKUP("*"&amp;$D605&amp;"*",护套环流!$A:$AS,21,FALSE),IFERROR(VLOOKUP("*"&amp;$D605&amp;"*",护套环流!$B:$AS,20,FALSE),"无"))</f>
        <v>2023-12-21 16:30:00</v>
      </c>
      <c r="P605" s="15">
        <f>IF(OR(O605=0,O605="无"),"",M605)</f>
        <v>6</v>
      </c>
      <c r="Q605" s="15">
        <f>P605</f>
        <v>6</v>
      </c>
      <c r="R605" s="22">
        <f>IFERROR(IF(P605/M605&gt;0,P605/M605,""),"")</f>
        <v>1</v>
      </c>
      <c r="S605" s="22">
        <f>IFERROR(Q605/P605,"")</f>
        <v>1</v>
      </c>
      <c r="T605" s="181"/>
      <c r="U605" s="4" t="str">
        <f>IFERROR(VLOOKUP("*"&amp;$D605&amp;"*",电缆终端!$A:$AS,5,FALSE),IFERROR(VLOOKUP("*"&amp;$D605&amp;"*",电缆终端!$B:$AS,4,FALSE),"无"))</f>
        <v>JH030120230102-003717</v>
      </c>
      <c r="V605" s="4" t="str">
        <f>IFERROR(VLOOKUP("*"&amp;$D605&amp;"*",电缆终端!$A:$AS,3,FALSE),IFERROR(VLOOKUP("*"&amp;$D605&amp;"*",电缆终端!$B:$AS,2,FALSE),"无"))</f>
        <v>已完成</v>
      </c>
      <c r="W605" s="19"/>
      <c r="AA605" s="308" t="b">
        <f t="shared" si="32"/>
        <v>0</v>
      </c>
    </row>
    <row r="606" s="325" customFormat="1" ht="12" spans="1:27">
      <c r="A606" s="29">
        <v>604</v>
      </c>
      <c r="B606" s="5" t="s">
        <v>34</v>
      </c>
      <c r="C606" s="5" t="s">
        <v>82</v>
      </c>
      <c r="D606" s="5" t="s">
        <v>1497</v>
      </c>
      <c r="E606" s="5" t="s">
        <v>108</v>
      </c>
      <c r="F606" s="332" t="s">
        <v>3887</v>
      </c>
      <c r="G606" s="65">
        <v>44986</v>
      </c>
      <c r="H606" s="334" t="s">
        <v>41</v>
      </c>
      <c r="I606" s="5" t="s">
        <v>42</v>
      </c>
      <c r="J606" s="4" t="s">
        <v>43</v>
      </c>
      <c r="K606" s="5" t="s">
        <v>991</v>
      </c>
      <c r="L606" s="5" t="s">
        <v>993</v>
      </c>
      <c r="M606" s="5">
        <v>6</v>
      </c>
      <c r="N606" s="321" t="s">
        <v>4043</v>
      </c>
      <c r="O606" s="321" t="s">
        <v>4044</v>
      </c>
      <c r="P606" s="15">
        <v>6</v>
      </c>
      <c r="Q606" s="15">
        <v>6</v>
      </c>
      <c r="R606" s="22">
        <v>1</v>
      </c>
      <c r="S606" s="22">
        <v>1</v>
      </c>
      <c r="T606" s="181"/>
      <c r="U606" s="321" t="s">
        <v>4045</v>
      </c>
      <c r="V606" s="321" t="s">
        <v>50</v>
      </c>
      <c r="W606" s="19" t="str">
        <f t="shared" si="34"/>
        <v>无</v>
      </c>
      <c r="AA606" s="308" t="b">
        <f t="shared" si="32"/>
        <v>0</v>
      </c>
    </row>
    <row r="607" s="325" customFormat="1" ht="12" spans="1:27">
      <c r="A607" s="29">
        <v>605</v>
      </c>
      <c r="B607" s="5" t="s">
        <v>34</v>
      </c>
      <c r="C607" s="5" t="s">
        <v>82</v>
      </c>
      <c r="D607" s="5" t="s">
        <v>1497</v>
      </c>
      <c r="E607" s="5" t="s">
        <v>108</v>
      </c>
      <c r="F607" s="332" t="s">
        <v>3887</v>
      </c>
      <c r="G607" s="65">
        <v>45078</v>
      </c>
      <c r="H607" s="10" t="s">
        <v>93</v>
      </c>
      <c r="I607" s="5" t="s">
        <v>42</v>
      </c>
      <c r="J607" s="4" t="s">
        <v>43</v>
      </c>
      <c r="K607" s="5" t="s">
        <v>991</v>
      </c>
      <c r="L607" s="5" t="s">
        <v>993</v>
      </c>
      <c r="M607" s="5">
        <v>6</v>
      </c>
      <c r="N607" s="321" t="s">
        <v>3721</v>
      </c>
      <c r="O607" s="321" t="s">
        <v>4010</v>
      </c>
      <c r="P607" s="15">
        <v>6</v>
      </c>
      <c r="Q607" s="15">
        <v>6</v>
      </c>
      <c r="R607" s="22">
        <v>1</v>
      </c>
      <c r="S607" s="22">
        <v>1</v>
      </c>
      <c r="T607" s="181"/>
      <c r="U607" s="321" t="s">
        <v>4046</v>
      </c>
      <c r="V607" s="321" t="s">
        <v>50</v>
      </c>
      <c r="W607" s="19" t="str">
        <f t="shared" si="34"/>
        <v>无</v>
      </c>
      <c r="AA607" s="308" t="b">
        <f t="shared" si="32"/>
        <v>0</v>
      </c>
    </row>
    <row r="608" s="325" customFormat="1" ht="12" spans="1:27">
      <c r="A608" s="29">
        <v>606</v>
      </c>
      <c r="B608" s="5" t="s">
        <v>34</v>
      </c>
      <c r="C608" s="5" t="s">
        <v>82</v>
      </c>
      <c r="D608" s="5" t="s">
        <v>1497</v>
      </c>
      <c r="E608" s="5" t="s">
        <v>108</v>
      </c>
      <c r="F608" s="332" t="s">
        <v>3887</v>
      </c>
      <c r="G608" s="65">
        <v>45170</v>
      </c>
      <c r="H608" s="334" t="s">
        <v>54</v>
      </c>
      <c r="I608" s="5" t="s">
        <v>42</v>
      </c>
      <c r="J608" s="4" t="s">
        <v>43</v>
      </c>
      <c r="K608" s="5" t="s">
        <v>991</v>
      </c>
      <c r="L608" s="5" t="s">
        <v>993</v>
      </c>
      <c r="M608" s="5">
        <v>6</v>
      </c>
      <c r="N608" s="321" t="s">
        <v>3751</v>
      </c>
      <c r="O608" s="321" t="s">
        <v>3752</v>
      </c>
      <c r="P608" s="15">
        <v>6</v>
      </c>
      <c r="Q608" s="15">
        <v>6</v>
      </c>
      <c r="R608" s="22">
        <v>1</v>
      </c>
      <c r="S608" s="22">
        <v>1</v>
      </c>
      <c r="T608" s="181"/>
      <c r="U608" s="321" t="s">
        <v>3795</v>
      </c>
      <c r="V608" s="321" t="s">
        <v>50</v>
      </c>
      <c r="W608" s="19"/>
      <c r="AA608" s="308" t="b">
        <f t="shared" si="32"/>
        <v>0</v>
      </c>
    </row>
    <row r="609" s="325" customFormat="1" ht="12" spans="1:27">
      <c r="A609" s="29">
        <v>607</v>
      </c>
      <c r="B609" s="5" t="s">
        <v>34</v>
      </c>
      <c r="C609" s="5" t="s">
        <v>82</v>
      </c>
      <c r="D609" s="5" t="s">
        <v>1497</v>
      </c>
      <c r="E609" s="5" t="s">
        <v>108</v>
      </c>
      <c r="F609" s="332" t="s">
        <v>3887</v>
      </c>
      <c r="G609" s="65">
        <v>45261</v>
      </c>
      <c r="H609" s="10" t="s">
        <v>1741</v>
      </c>
      <c r="I609" s="5" t="s">
        <v>42</v>
      </c>
      <c r="J609" s="4" t="s">
        <v>43</v>
      </c>
      <c r="K609" s="5" t="s">
        <v>991</v>
      </c>
      <c r="L609" s="5" t="s">
        <v>993</v>
      </c>
      <c r="M609" s="5">
        <v>6</v>
      </c>
      <c r="N609" s="4" t="str">
        <f>IFERROR(VLOOKUP("*"&amp;$D609&amp;"*",电缆终端!$A:$AS,20,FALSE),IFERROR(VLOOKUP("*"&amp;$D609&amp;"*",电缆终端!$B:$AS,19,FALSE),"无"))</f>
        <v>2023-12-20 09:10:58</v>
      </c>
      <c r="O609" s="4" t="str">
        <f>IFERROR(VLOOKUP("*"&amp;$D609&amp;"*",护套环流!$A:$AS,21,FALSE),IFERROR(VLOOKUP("*"&amp;$D609&amp;"*",护套环流!$B:$AS,20,FALSE),"无"))</f>
        <v>2023-12-21 16:30:00</v>
      </c>
      <c r="P609" s="15">
        <f>IF(OR(O609=0,O609="无"),"",M609)</f>
        <v>6</v>
      </c>
      <c r="Q609" s="15">
        <f>P609</f>
        <v>6</v>
      </c>
      <c r="R609" s="22">
        <f>IFERROR(IF(P609/M609&gt;0,P609/M609,""),"")</f>
        <v>1</v>
      </c>
      <c r="S609" s="22">
        <f>IFERROR(Q609/P609,"")</f>
        <v>1</v>
      </c>
      <c r="T609" s="181"/>
      <c r="U609" s="4" t="str">
        <f>IFERROR(VLOOKUP("*"&amp;$D609&amp;"*",电缆终端!$A:$AS,5,FALSE),IFERROR(VLOOKUP("*"&amp;$D609&amp;"*",电缆终端!$B:$AS,4,FALSE),"无"))</f>
        <v>JH030120230102-003717</v>
      </c>
      <c r="V609" s="4" t="str">
        <f>IFERROR(VLOOKUP("*"&amp;$D609&amp;"*",电缆终端!$A:$AS,3,FALSE),IFERROR(VLOOKUP("*"&amp;$D609&amp;"*",电缆终端!$B:$AS,2,FALSE),"无"))</f>
        <v>已完成</v>
      </c>
      <c r="W609" s="19"/>
      <c r="AA609" s="308" t="b">
        <f t="shared" si="32"/>
        <v>0</v>
      </c>
    </row>
    <row r="610" s="325" customFormat="1" ht="12" spans="1:27">
      <c r="A610" s="29">
        <v>608</v>
      </c>
      <c r="B610" s="5" t="s">
        <v>34</v>
      </c>
      <c r="C610" s="5" t="s">
        <v>82</v>
      </c>
      <c r="D610" s="5" t="s">
        <v>1435</v>
      </c>
      <c r="E610" s="5" t="s">
        <v>337</v>
      </c>
      <c r="F610" s="332" t="s">
        <v>3887</v>
      </c>
      <c r="G610" s="65">
        <v>44986</v>
      </c>
      <c r="H610" s="334" t="s">
        <v>41</v>
      </c>
      <c r="I610" s="5" t="s">
        <v>42</v>
      </c>
      <c r="J610" s="4" t="s">
        <v>43</v>
      </c>
      <c r="K610" s="5" t="s">
        <v>991</v>
      </c>
      <c r="L610" s="5" t="s">
        <v>993</v>
      </c>
      <c r="M610" s="5">
        <v>6</v>
      </c>
      <c r="N610" s="321" t="s">
        <v>4043</v>
      </c>
      <c r="O610" s="321" t="s">
        <v>4044</v>
      </c>
      <c r="P610" s="15">
        <v>6</v>
      </c>
      <c r="Q610" s="15">
        <v>6</v>
      </c>
      <c r="R610" s="22">
        <v>1</v>
      </c>
      <c r="S610" s="22">
        <v>1</v>
      </c>
      <c r="T610" s="181"/>
      <c r="U610" s="321" t="s">
        <v>4045</v>
      </c>
      <c r="V610" s="321" t="s">
        <v>50</v>
      </c>
      <c r="W610" s="19" t="str">
        <f t="shared" ref="W610:W616" si="35">IF(U610="无","未匹配到系统工单信息",IF(V610="已完成","无",V610))</f>
        <v>无</v>
      </c>
      <c r="AA610" s="308" t="b">
        <f t="shared" si="32"/>
        <v>0</v>
      </c>
    </row>
    <row r="611" s="325" customFormat="1" ht="12" spans="1:27">
      <c r="A611" s="29">
        <v>609</v>
      </c>
      <c r="B611" s="5" t="s">
        <v>34</v>
      </c>
      <c r="C611" s="5" t="s">
        <v>82</v>
      </c>
      <c r="D611" s="5" t="s">
        <v>1435</v>
      </c>
      <c r="E611" s="5" t="s">
        <v>337</v>
      </c>
      <c r="F611" s="332" t="s">
        <v>3887</v>
      </c>
      <c r="G611" s="65">
        <v>45078</v>
      </c>
      <c r="H611" s="10" t="s">
        <v>93</v>
      </c>
      <c r="I611" s="5" t="s">
        <v>42</v>
      </c>
      <c r="J611" s="4" t="s">
        <v>43</v>
      </c>
      <c r="K611" s="5" t="s">
        <v>991</v>
      </c>
      <c r="L611" s="5" t="s">
        <v>993</v>
      </c>
      <c r="M611" s="5">
        <v>6</v>
      </c>
      <c r="N611" s="321" t="s">
        <v>3721</v>
      </c>
      <c r="O611" s="321" t="s">
        <v>4010</v>
      </c>
      <c r="P611" s="15">
        <v>6</v>
      </c>
      <c r="Q611" s="15">
        <v>6</v>
      </c>
      <c r="R611" s="22">
        <v>1</v>
      </c>
      <c r="S611" s="22">
        <v>1</v>
      </c>
      <c r="T611" s="181"/>
      <c r="U611" s="321" t="s">
        <v>4046</v>
      </c>
      <c r="V611" s="321" t="s">
        <v>50</v>
      </c>
      <c r="W611" s="19" t="str">
        <f t="shared" si="35"/>
        <v>无</v>
      </c>
      <c r="AA611" s="308" t="b">
        <f t="shared" si="32"/>
        <v>0</v>
      </c>
    </row>
    <row r="612" s="325" customFormat="1" ht="12" spans="1:27">
      <c r="A612" s="29">
        <v>610</v>
      </c>
      <c r="B612" s="5" t="s">
        <v>34</v>
      </c>
      <c r="C612" s="5" t="s">
        <v>82</v>
      </c>
      <c r="D612" s="5" t="s">
        <v>1435</v>
      </c>
      <c r="E612" s="5" t="s">
        <v>337</v>
      </c>
      <c r="F612" s="332" t="s">
        <v>3887</v>
      </c>
      <c r="G612" s="65">
        <v>45139</v>
      </c>
      <c r="H612" s="334" t="s">
        <v>97</v>
      </c>
      <c r="I612" s="5" t="s">
        <v>42</v>
      </c>
      <c r="J612" s="4" t="s">
        <v>43</v>
      </c>
      <c r="K612" s="5" t="s">
        <v>991</v>
      </c>
      <c r="L612" s="5" t="s">
        <v>993</v>
      </c>
      <c r="M612" s="5">
        <v>6</v>
      </c>
      <c r="N612" s="321" t="s">
        <v>4036</v>
      </c>
      <c r="O612" s="321" t="s">
        <v>4037</v>
      </c>
      <c r="P612" s="15">
        <v>6</v>
      </c>
      <c r="Q612" s="15">
        <v>6</v>
      </c>
      <c r="R612" s="22">
        <v>1</v>
      </c>
      <c r="S612" s="22">
        <v>1</v>
      </c>
      <c r="T612" s="181"/>
      <c r="U612" s="321" t="s">
        <v>3785</v>
      </c>
      <c r="V612" s="321" t="s">
        <v>50</v>
      </c>
      <c r="W612" s="19"/>
      <c r="AA612" s="308" t="b">
        <f t="shared" si="32"/>
        <v>0</v>
      </c>
    </row>
    <row r="613" s="325" customFormat="1" ht="12" spans="1:27">
      <c r="A613" s="29">
        <v>611</v>
      </c>
      <c r="B613" s="5" t="s">
        <v>34</v>
      </c>
      <c r="C613" s="5" t="s">
        <v>82</v>
      </c>
      <c r="D613" s="5" t="s">
        <v>1435</v>
      </c>
      <c r="E613" s="5" t="s">
        <v>337</v>
      </c>
      <c r="F613" s="332" t="s">
        <v>3887</v>
      </c>
      <c r="G613" s="65">
        <v>45170</v>
      </c>
      <c r="H613" s="334" t="s">
        <v>54</v>
      </c>
      <c r="I613" s="5" t="s">
        <v>42</v>
      </c>
      <c r="J613" s="4" t="s">
        <v>43</v>
      </c>
      <c r="K613" s="5" t="s">
        <v>991</v>
      </c>
      <c r="L613" s="5" t="s">
        <v>993</v>
      </c>
      <c r="M613" s="5">
        <v>6</v>
      </c>
      <c r="N613" s="321" t="s">
        <v>4036</v>
      </c>
      <c r="O613" s="321" t="s">
        <v>4037</v>
      </c>
      <c r="P613" s="15">
        <v>6</v>
      </c>
      <c r="Q613" s="15">
        <v>6</v>
      </c>
      <c r="R613" s="22">
        <v>1</v>
      </c>
      <c r="S613" s="22">
        <v>1</v>
      </c>
      <c r="T613" s="181"/>
      <c r="U613" s="321" t="s">
        <v>3785</v>
      </c>
      <c r="V613" s="321" t="s">
        <v>50</v>
      </c>
      <c r="W613" s="19"/>
      <c r="AA613" s="308" t="b">
        <f t="shared" si="32"/>
        <v>0</v>
      </c>
    </row>
    <row r="614" s="325" customFormat="1" ht="12" spans="1:27">
      <c r="A614" s="29">
        <v>612</v>
      </c>
      <c r="B614" s="5" t="s">
        <v>34</v>
      </c>
      <c r="C614" s="5" t="s">
        <v>82</v>
      </c>
      <c r="D614" s="5" t="s">
        <v>1435</v>
      </c>
      <c r="E614" s="5" t="s">
        <v>337</v>
      </c>
      <c r="F614" s="332" t="s">
        <v>3887</v>
      </c>
      <c r="G614" s="65">
        <v>45261</v>
      </c>
      <c r="H614" s="10" t="s">
        <v>1741</v>
      </c>
      <c r="I614" s="5" t="s">
        <v>42</v>
      </c>
      <c r="J614" s="4" t="s">
        <v>43</v>
      </c>
      <c r="K614" s="5" t="s">
        <v>991</v>
      </c>
      <c r="L614" s="5" t="s">
        <v>993</v>
      </c>
      <c r="M614" s="5">
        <v>6</v>
      </c>
      <c r="N614" s="4" t="str">
        <f>IFERROR(VLOOKUP("*"&amp;$D614&amp;"*",电缆终端!$A:$AS,20,FALSE),IFERROR(VLOOKUP("*"&amp;$D614&amp;"*",电缆终端!$B:$AS,19,FALSE),"无"))</f>
        <v>2023-12-20 09:10:58</v>
      </c>
      <c r="O614" s="4" t="str">
        <f>IFERROR(VLOOKUP("*"&amp;$D614&amp;"*",护套环流!$A:$AS,21,FALSE),IFERROR(VLOOKUP("*"&amp;$D614&amp;"*",护套环流!$B:$AS,20,FALSE),"无"))</f>
        <v>2023-12-21 16:30:00</v>
      </c>
      <c r="P614" s="15">
        <f>IF(OR(O614=0,O614="无"),"",M614)</f>
        <v>6</v>
      </c>
      <c r="Q614" s="15">
        <f>P614</f>
        <v>6</v>
      </c>
      <c r="R614" s="22">
        <f>IFERROR(IF(P614/M614&gt;0,P614/M614,""),"")</f>
        <v>1</v>
      </c>
      <c r="S614" s="22">
        <f>IFERROR(Q614/P614,"")</f>
        <v>1</v>
      </c>
      <c r="T614" s="181"/>
      <c r="U614" s="4" t="str">
        <f>IFERROR(VLOOKUP("*"&amp;$D614&amp;"*",电缆终端!$A:$AS,5,FALSE),IFERROR(VLOOKUP("*"&amp;$D614&amp;"*",电缆终端!$B:$AS,4,FALSE),"无"))</f>
        <v>JH030120230102-003717</v>
      </c>
      <c r="V614" s="4" t="str">
        <f>IFERROR(VLOOKUP("*"&amp;$D614&amp;"*",电缆终端!$A:$AS,3,FALSE),IFERROR(VLOOKUP("*"&amp;$D614&amp;"*",电缆终端!$B:$AS,2,FALSE),"无"))</f>
        <v>已完成</v>
      </c>
      <c r="W614" s="19"/>
      <c r="AA614" s="308" t="b">
        <f t="shared" si="32"/>
        <v>0</v>
      </c>
    </row>
    <row r="615" s="325" customFormat="1" ht="12" spans="1:27">
      <c r="A615" s="29">
        <v>613</v>
      </c>
      <c r="B615" s="5" t="s">
        <v>34</v>
      </c>
      <c r="C615" s="5" t="s">
        <v>82</v>
      </c>
      <c r="D615" s="5" t="s">
        <v>1447</v>
      </c>
      <c r="E615" s="5" t="s">
        <v>337</v>
      </c>
      <c r="F615" s="332" t="s">
        <v>3887</v>
      </c>
      <c r="G615" s="65">
        <v>44986</v>
      </c>
      <c r="H615" s="334" t="s">
        <v>41</v>
      </c>
      <c r="I615" s="5" t="s">
        <v>42</v>
      </c>
      <c r="J615" s="4" t="s">
        <v>43</v>
      </c>
      <c r="K615" s="5" t="s">
        <v>991</v>
      </c>
      <c r="L615" s="5" t="s">
        <v>993</v>
      </c>
      <c r="M615" s="5">
        <v>6</v>
      </c>
      <c r="N615" s="321" t="s">
        <v>4043</v>
      </c>
      <c r="O615" s="321" t="s">
        <v>4044</v>
      </c>
      <c r="P615" s="15">
        <v>6</v>
      </c>
      <c r="Q615" s="15">
        <v>6</v>
      </c>
      <c r="R615" s="22">
        <v>1</v>
      </c>
      <c r="S615" s="22">
        <v>1</v>
      </c>
      <c r="T615" s="181"/>
      <c r="U615" s="321" t="s">
        <v>4045</v>
      </c>
      <c r="V615" s="321" t="s">
        <v>50</v>
      </c>
      <c r="W615" s="19" t="str">
        <f t="shared" si="35"/>
        <v>无</v>
      </c>
      <c r="AA615" s="308" t="b">
        <f t="shared" si="32"/>
        <v>0</v>
      </c>
    </row>
    <row r="616" s="325" customFormat="1" ht="12" spans="1:27">
      <c r="A616" s="29">
        <v>614</v>
      </c>
      <c r="B616" s="5" t="s">
        <v>34</v>
      </c>
      <c r="C616" s="5" t="s">
        <v>82</v>
      </c>
      <c r="D616" s="5" t="s">
        <v>1447</v>
      </c>
      <c r="E616" s="5" t="s">
        <v>337</v>
      </c>
      <c r="F616" s="332" t="s">
        <v>3887</v>
      </c>
      <c r="G616" s="65">
        <v>45078</v>
      </c>
      <c r="H616" s="10" t="s">
        <v>93</v>
      </c>
      <c r="I616" s="5" t="s">
        <v>42</v>
      </c>
      <c r="J616" s="4" t="s">
        <v>43</v>
      </c>
      <c r="K616" s="5" t="s">
        <v>991</v>
      </c>
      <c r="L616" s="5" t="s">
        <v>993</v>
      </c>
      <c r="M616" s="5">
        <v>6</v>
      </c>
      <c r="N616" s="321" t="s">
        <v>3721</v>
      </c>
      <c r="O616" s="321" t="s">
        <v>4010</v>
      </c>
      <c r="P616" s="15">
        <v>6</v>
      </c>
      <c r="Q616" s="15">
        <v>6</v>
      </c>
      <c r="R616" s="22">
        <v>1</v>
      </c>
      <c r="S616" s="22">
        <v>1</v>
      </c>
      <c r="T616" s="181"/>
      <c r="U616" s="321" t="s">
        <v>4046</v>
      </c>
      <c r="V616" s="321" t="s">
        <v>50</v>
      </c>
      <c r="W616" s="19" t="str">
        <f t="shared" si="35"/>
        <v>无</v>
      </c>
      <c r="AA616" s="308" t="b">
        <f t="shared" si="32"/>
        <v>0</v>
      </c>
    </row>
    <row r="617" s="325" customFormat="1" ht="12" spans="1:27">
      <c r="A617" s="29">
        <v>615</v>
      </c>
      <c r="B617" s="5" t="s">
        <v>34</v>
      </c>
      <c r="C617" s="5" t="s">
        <v>82</v>
      </c>
      <c r="D617" s="5" t="s">
        <v>1447</v>
      </c>
      <c r="E617" s="5" t="s">
        <v>337</v>
      </c>
      <c r="F617" s="332" t="s">
        <v>3887</v>
      </c>
      <c r="G617" s="65">
        <v>45139</v>
      </c>
      <c r="H617" s="334" t="s">
        <v>97</v>
      </c>
      <c r="I617" s="5" t="s">
        <v>42</v>
      </c>
      <c r="J617" s="4" t="s">
        <v>43</v>
      </c>
      <c r="K617" s="5" t="s">
        <v>991</v>
      </c>
      <c r="L617" s="5" t="s">
        <v>993</v>
      </c>
      <c r="M617" s="5">
        <v>6</v>
      </c>
      <c r="N617" s="321" t="s">
        <v>3751</v>
      </c>
      <c r="O617" s="321" t="s">
        <v>3752</v>
      </c>
      <c r="P617" s="15">
        <v>6</v>
      </c>
      <c r="Q617" s="15">
        <v>6</v>
      </c>
      <c r="R617" s="22">
        <v>1</v>
      </c>
      <c r="S617" s="22">
        <v>1</v>
      </c>
      <c r="T617" s="181"/>
      <c r="U617" s="321" t="s">
        <v>3795</v>
      </c>
      <c r="V617" s="321" t="s">
        <v>50</v>
      </c>
      <c r="W617" s="19"/>
      <c r="AA617" s="308" t="b">
        <f t="shared" si="32"/>
        <v>0</v>
      </c>
    </row>
    <row r="618" s="325" customFormat="1" ht="12" spans="1:27">
      <c r="A618" s="29">
        <v>616</v>
      </c>
      <c r="B618" s="5" t="s">
        <v>34</v>
      </c>
      <c r="C618" s="5" t="s">
        <v>82</v>
      </c>
      <c r="D618" s="5" t="s">
        <v>1447</v>
      </c>
      <c r="E618" s="5" t="s">
        <v>337</v>
      </c>
      <c r="F618" s="332" t="s">
        <v>3887</v>
      </c>
      <c r="G618" s="65">
        <v>45170</v>
      </c>
      <c r="H618" s="334" t="s">
        <v>54</v>
      </c>
      <c r="I618" s="5" t="s">
        <v>42</v>
      </c>
      <c r="J618" s="4" t="s">
        <v>43</v>
      </c>
      <c r="K618" s="5" t="s">
        <v>991</v>
      </c>
      <c r="L618" s="5" t="s">
        <v>993</v>
      </c>
      <c r="M618" s="5">
        <v>6</v>
      </c>
      <c r="N618" s="321" t="s">
        <v>3751</v>
      </c>
      <c r="O618" s="321" t="s">
        <v>3752</v>
      </c>
      <c r="P618" s="15">
        <v>6</v>
      </c>
      <c r="Q618" s="15">
        <v>6</v>
      </c>
      <c r="R618" s="22">
        <v>1</v>
      </c>
      <c r="S618" s="22">
        <v>1</v>
      </c>
      <c r="T618" s="181"/>
      <c r="U618" s="321" t="s">
        <v>3795</v>
      </c>
      <c r="V618" s="321" t="s">
        <v>50</v>
      </c>
      <c r="W618" s="19"/>
      <c r="AA618" s="308" t="b">
        <f t="shared" si="32"/>
        <v>0</v>
      </c>
    </row>
    <row r="619" s="325" customFormat="1" ht="12" spans="1:27">
      <c r="A619" s="29">
        <v>617</v>
      </c>
      <c r="B619" s="5" t="s">
        <v>34</v>
      </c>
      <c r="C619" s="5" t="s">
        <v>82</v>
      </c>
      <c r="D619" s="5" t="s">
        <v>1447</v>
      </c>
      <c r="E619" s="5" t="s">
        <v>337</v>
      </c>
      <c r="F619" s="332" t="s">
        <v>3887</v>
      </c>
      <c r="G619" s="65">
        <v>45261</v>
      </c>
      <c r="H619" s="10" t="s">
        <v>1741</v>
      </c>
      <c r="I619" s="5" t="s">
        <v>42</v>
      </c>
      <c r="J619" s="4" t="s">
        <v>43</v>
      </c>
      <c r="K619" s="5" t="s">
        <v>991</v>
      </c>
      <c r="L619" s="5" t="s">
        <v>993</v>
      </c>
      <c r="M619" s="5">
        <v>6</v>
      </c>
      <c r="N619" s="4" t="str">
        <f>IFERROR(VLOOKUP("*"&amp;$D619&amp;"*",电缆终端!$A:$AS,20,FALSE),IFERROR(VLOOKUP("*"&amp;$D619&amp;"*",电缆终端!$B:$AS,19,FALSE),"无"))</f>
        <v>2023-12-20 09:10:58</v>
      </c>
      <c r="O619" s="4" t="str">
        <f>IFERROR(VLOOKUP("*"&amp;$D619&amp;"*",护套环流!$A:$AS,21,FALSE),IFERROR(VLOOKUP("*"&amp;$D619&amp;"*",护套环流!$B:$AS,20,FALSE),"无"))</f>
        <v>2023-12-21 16:30:00</v>
      </c>
      <c r="P619" s="15">
        <f>IF(OR(O619=0,O619="无"),"",M619)</f>
        <v>6</v>
      </c>
      <c r="Q619" s="15">
        <f>P619</f>
        <v>6</v>
      </c>
      <c r="R619" s="22">
        <f>IFERROR(IF(P619/M619&gt;0,P619/M619,""),"")</f>
        <v>1</v>
      </c>
      <c r="S619" s="22">
        <f>IFERROR(Q619/P619,"")</f>
        <v>1</v>
      </c>
      <c r="T619" s="181"/>
      <c r="U619" s="4" t="str">
        <f>IFERROR(VLOOKUP("*"&amp;$D619&amp;"*",电缆终端!$A:$AS,5,FALSE),IFERROR(VLOOKUP("*"&amp;$D619&amp;"*",电缆终端!$B:$AS,4,FALSE),"无"))</f>
        <v>JH030120230102-003717</v>
      </c>
      <c r="V619" s="4" t="str">
        <f>IFERROR(VLOOKUP("*"&amp;$D619&amp;"*",电缆终端!$A:$AS,3,FALSE),IFERROR(VLOOKUP("*"&amp;$D619&amp;"*",电缆终端!$B:$AS,2,FALSE),"无"))</f>
        <v>已完成</v>
      </c>
      <c r="W619" s="19"/>
      <c r="AA619" s="308" t="b">
        <f t="shared" si="32"/>
        <v>0</v>
      </c>
    </row>
    <row r="620" s="325" customFormat="1" ht="12" spans="1:27">
      <c r="A620" s="29">
        <v>618</v>
      </c>
      <c r="B620" s="332" t="s">
        <v>34</v>
      </c>
      <c r="C620" s="332" t="s">
        <v>228</v>
      </c>
      <c r="D620" s="332" t="s">
        <v>1908</v>
      </c>
      <c r="E620" s="332" t="s">
        <v>337</v>
      </c>
      <c r="F620" s="332" t="s">
        <v>3887</v>
      </c>
      <c r="G620" s="78">
        <v>45078</v>
      </c>
      <c r="H620" s="10" t="s">
        <v>93</v>
      </c>
      <c r="I620" s="29" t="s">
        <v>42</v>
      </c>
      <c r="J620" s="29" t="s">
        <v>43</v>
      </c>
      <c r="K620" s="29" t="s">
        <v>1729</v>
      </c>
      <c r="L620" s="29" t="s">
        <v>1731</v>
      </c>
      <c r="M620" s="5">
        <v>3</v>
      </c>
      <c r="N620" s="321" t="s">
        <v>3796</v>
      </c>
      <c r="O620" s="321" t="s">
        <v>3797</v>
      </c>
      <c r="P620" s="15">
        <v>3</v>
      </c>
      <c r="Q620" s="15">
        <v>3</v>
      </c>
      <c r="R620" s="22">
        <v>1</v>
      </c>
      <c r="S620" s="22">
        <v>1</v>
      </c>
      <c r="T620" s="181"/>
      <c r="U620" s="321" t="s">
        <v>3798</v>
      </c>
      <c r="V620" s="321" t="s">
        <v>50</v>
      </c>
      <c r="W620" s="19" t="str">
        <f>IF(U620="无","未匹配到系统工单信息",IF(V620="已完成","无",V620))</f>
        <v>无</v>
      </c>
      <c r="AA620" s="308" t="b">
        <f t="shared" si="32"/>
        <v>0</v>
      </c>
    </row>
    <row r="621" s="325" customFormat="1" ht="12" spans="1:27">
      <c r="A621" s="29">
        <v>619</v>
      </c>
      <c r="B621" s="332" t="s">
        <v>34</v>
      </c>
      <c r="C621" s="332" t="s">
        <v>228</v>
      </c>
      <c r="D621" s="332" t="s">
        <v>1908</v>
      </c>
      <c r="E621" s="332" t="s">
        <v>337</v>
      </c>
      <c r="F621" s="332" t="s">
        <v>3887</v>
      </c>
      <c r="G621" s="78">
        <v>45261</v>
      </c>
      <c r="H621" s="10" t="s">
        <v>1741</v>
      </c>
      <c r="I621" s="29" t="s">
        <v>42</v>
      </c>
      <c r="J621" s="29" t="s">
        <v>43</v>
      </c>
      <c r="K621" s="29" t="s">
        <v>1729</v>
      </c>
      <c r="L621" s="29" t="s">
        <v>1731</v>
      </c>
      <c r="M621" s="5">
        <v>3</v>
      </c>
      <c r="N621" s="321" t="s">
        <v>3799</v>
      </c>
      <c r="O621" s="321" t="s">
        <v>3800</v>
      </c>
      <c r="P621" s="15">
        <v>3</v>
      </c>
      <c r="Q621" s="15">
        <v>3</v>
      </c>
      <c r="R621" s="22">
        <v>1</v>
      </c>
      <c r="S621" s="22">
        <v>1</v>
      </c>
      <c r="T621" s="181"/>
      <c r="U621" s="321" t="s">
        <v>3801</v>
      </c>
      <c r="V621" s="321" t="s">
        <v>50</v>
      </c>
      <c r="W621" s="19"/>
      <c r="AA621" s="308" t="b">
        <f t="shared" si="32"/>
        <v>0</v>
      </c>
    </row>
    <row r="622" s="325" customFormat="1" ht="12" spans="1:27">
      <c r="A622" s="29">
        <v>620</v>
      </c>
      <c r="B622" s="332" t="s">
        <v>34</v>
      </c>
      <c r="C622" s="332" t="s">
        <v>228</v>
      </c>
      <c r="D622" s="332" t="s">
        <v>2101</v>
      </c>
      <c r="E622" s="332" t="s">
        <v>108</v>
      </c>
      <c r="F622" s="332" t="s">
        <v>3887</v>
      </c>
      <c r="G622" s="78">
        <v>45078</v>
      </c>
      <c r="H622" s="10" t="s">
        <v>93</v>
      </c>
      <c r="I622" s="29" t="s">
        <v>42</v>
      </c>
      <c r="J622" s="29" t="s">
        <v>43</v>
      </c>
      <c r="K622" s="29" t="s">
        <v>1729</v>
      </c>
      <c r="L622" s="29" t="s">
        <v>1731</v>
      </c>
      <c r="M622" s="5">
        <v>3</v>
      </c>
      <c r="N622" s="321" t="s">
        <v>3802</v>
      </c>
      <c r="O622" s="321" t="s">
        <v>3803</v>
      </c>
      <c r="P622" s="15">
        <v>3</v>
      </c>
      <c r="Q622" s="15">
        <v>3</v>
      </c>
      <c r="R622" s="22">
        <v>1</v>
      </c>
      <c r="S622" s="22">
        <v>1</v>
      </c>
      <c r="T622" s="181"/>
      <c r="U622" s="321" t="s">
        <v>3804</v>
      </c>
      <c r="V622" s="321" t="s">
        <v>50</v>
      </c>
      <c r="W622" s="19" t="str">
        <f>IF(U622="无","未匹配到系统工单信息",IF(V622="已完成","无",V622))</f>
        <v>无</v>
      </c>
      <c r="AA622" s="308" t="b">
        <f t="shared" si="32"/>
        <v>0</v>
      </c>
    </row>
    <row r="623" s="326" customFormat="1" ht="12" spans="1:27">
      <c r="A623" s="29">
        <v>621</v>
      </c>
      <c r="B623" s="332" t="s">
        <v>34</v>
      </c>
      <c r="C623" s="332" t="s">
        <v>228</v>
      </c>
      <c r="D623" s="332" t="s">
        <v>2101</v>
      </c>
      <c r="E623" s="332" t="s">
        <v>108</v>
      </c>
      <c r="F623" s="332" t="s">
        <v>3887</v>
      </c>
      <c r="G623" s="78">
        <v>45261</v>
      </c>
      <c r="H623" s="10" t="s">
        <v>1741</v>
      </c>
      <c r="I623" s="29" t="s">
        <v>42</v>
      </c>
      <c r="J623" s="29" t="s">
        <v>43</v>
      </c>
      <c r="K623" s="29" t="s">
        <v>1729</v>
      </c>
      <c r="L623" s="29" t="s">
        <v>1731</v>
      </c>
      <c r="M623" s="5">
        <v>3</v>
      </c>
      <c r="N623" s="321" t="s">
        <v>3805</v>
      </c>
      <c r="O623" s="321" t="s">
        <v>3806</v>
      </c>
      <c r="P623" s="15">
        <v>3</v>
      </c>
      <c r="Q623" s="15">
        <v>3</v>
      </c>
      <c r="R623" s="22">
        <v>1</v>
      </c>
      <c r="S623" s="22">
        <v>1</v>
      </c>
      <c r="T623" s="181"/>
      <c r="U623" s="321" t="s">
        <v>3807</v>
      </c>
      <c r="V623" s="321" t="s">
        <v>50</v>
      </c>
      <c r="W623" s="19"/>
      <c r="AA623" s="308" t="b">
        <f t="shared" si="32"/>
        <v>0</v>
      </c>
    </row>
    <row r="624" s="326" customFormat="1" ht="12" spans="1:27">
      <c r="A624" s="29">
        <v>622</v>
      </c>
      <c r="B624" s="332" t="s">
        <v>34</v>
      </c>
      <c r="C624" s="332" t="s">
        <v>228</v>
      </c>
      <c r="D624" s="332" t="s">
        <v>1914</v>
      </c>
      <c r="E624" s="332" t="s">
        <v>108</v>
      </c>
      <c r="F624" s="332" t="s">
        <v>3887</v>
      </c>
      <c r="G624" s="78">
        <v>45078</v>
      </c>
      <c r="H624" s="10" t="s">
        <v>93</v>
      </c>
      <c r="I624" s="29" t="s">
        <v>42</v>
      </c>
      <c r="J624" s="29" t="s">
        <v>43</v>
      </c>
      <c r="K624" s="29" t="s">
        <v>1729</v>
      </c>
      <c r="L624" s="29" t="s">
        <v>1731</v>
      </c>
      <c r="M624" s="5">
        <v>6</v>
      </c>
      <c r="N624" s="321" t="s">
        <v>3808</v>
      </c>
      <c r="O624" s="321" t="s">
        <v>3809</v>
      </c>
      <c r="P624" s="15">
        <v>6</v>
      </c>
      <c r="Q624" s="15">
        <v>6</v>
      </c>
      <c r="R624" s="22">
        <v>1</v>
      </c>
      <c r="S624" s="22">
        <v>1</v>
      </c>
      <c r="T624" s="181"/>
      <c r="U624" s="321" t="s">
        <v>3810</v>
      </c>
      <c r="V624" s="321" t="s">
        <v>50</v>
      </c>
      <c r="W624" s="19" t="str">
        <f>IF(U624="无","未匹配到系统工单信息",IF(V624="已完成","无",V624))</f>
        <v>无</v>
      </c>
      <c r="AA624" s="308" t="b">
        <f t="shared" si="32"/>
        <v>0</v>
      </c>
    </row>
    <row r="625" s="326" customFormat="1" ht="12" spans="1:27">
      <c r="A625" s="29">
        <v>623</v>
      </c>
      <c r="B625" s="332" t="s">
        <v>34</v>
      </c>
      <c r="C625" s="332" t="s">
        <v>228</v>
      </c>
      <c r="D625" s="332" t="s">
        <v>1914</v>
      </c>
      <c r="E625" s="332" t="s">
        <v>108</v>
      </c>
      <c r="F625" s="332" t="s">
        <v>3887</v>
      </c>
      <c r="G625" s="78">
        <v>45261</v>
      </c>
      <c r="H625" s="10" t="s">
        <v>1741</v>
      </c>
      <c r="I625" s="29" t="s">
        <v>42</v>
      </c>
      <c r="J625" s="29" t="s">
        <v>43</v>
      </c>
      <c r="K625" s="29" t="s">
        <v>1729</v>
      </c>
      <c r="L625" s="29" t="s">
        <v>1731</v>
      </c>
      <c r="M625" s="5">
        <v>6</v>
      </c>
      <c r="N625" s="321" t="s">
        <v>3811</v>
      </c>
      <c r="O625" s="321" t="s">
        <v>3812</v>
      </c>
      <c r="P625" s="15">
        <v>6</v>
      </c>
      <c r="Q625" s="15">
        <v>6</v>
      </c>
      <c r="R625" s="22">
        <v>1</v>
      </c>
      <c r="S625" s="22">
        <v>1</v>
      </c>
      <c r="T625" s="181"/>
      <c r="U625" s="321" t="s">
        <v>3813</v>
      </c>
      <c r="V625" s="321" t="s">
        <v>50</v>
      </c>
      <c r="W625" s="19"/>
      <c r="AA625" s="308" t="b">
        <f t="shared" si="32"/>
        <v>0</v>
      </c>
    </row>
    <row r="626" s="326" customFormat="1" ht="24" spans="1:27">
      <c r="A626" s="29">
        <v>624</v>
      </c>
      <c r="B626" s="332" t="s">
        <v>34</v>
      </c>
      <c r="C626" s="332" t="s">
        <v>228</v>
      </c>
      <c r="D626" s="275" t="s">
        <v>2010</v>
      </c>
      <c r="E626" s="332" t="s">
        <v>108</v>
      </c>
      <c r="F626" s="332" t="s">
        <v>3887</v>
      </c>
      <c r="G626" s="78">
        <v>45078</v>
      </c>
      <c r="H626" s="10" t="s">
        <v>93</v>
      </c>
      <c r="I626" s="29" t="s">
        <v>42</v>
      </c>
      <c r="J626" s="29" t="s">
        <v>43</v>
      </c>
      <c r="K626" s="29" t="s">
        <v>1729</v>
      </c>
      <c r="L626" s="29" t="s">
        <v>1731</v>
      </c>
      <c r="M626" s="5">
        <v>3</v>
      </c>
      <c r="N626" s="321" t="s">
        <v>3814</v>
      </c>
      <c r="O626" s="321" t="s">
        <v>3815</v>
      </c>
      <c r="P626" s="15">
        <v>3</v>
      </c>
      <c r="Q626" s="15">
        <v>3</v>
      </c>
      <c r="R626" s="22">
        <v>1</v>
      </c>
      <c r="S626" s="22">
        <v>1</v>
      </c>
      <c r="T626" s="181"/>
      <c r="U626" s="321" t="s">
        <v>3816</v>
      </c>
      <c r="V626" s="321" t="s">
        <v>50</v>
      </c>
      <c r="W626" s="19" t="str">
        <f t="shared" ref="W626:W649" si="36">IF(U626="无","未匹配到系统工单信息",IF(V626="已完成","无",V626))</f>
        <v>无</v>
      </c>
      <c r="AA626" s="308" t="b">
        <f t="shared" si="32"/>
        <v>0</v>
      </c>
    </row>
    <row r="627" s="326" customFormat="1" ht="24" spans="1:27">
      <c r="A627" s="29">
        <v>625</v>
      </c>
      <c r="B627" s="332" t="s">
        <v>34</v>
      </c>
      <c r="C627" s="332" t="s">
        <v>228</v>
      </c>
      <c r="D627" s="275" t="s">
        <v>2010</v>
      </c>
      <c r="E627" s="332" t="s">
        <v>108</v>
      </c>
      <c r="F627" s="332" t="s">
        <v>3887</v>
      </c>
      <c r="G627" s="78">
        <v>45261</v>
      </c>
      <c r="H627" s="10" t="s">
        <v>1741</v>
      </c>
      <c r="I627" s="29" t="s">
        <v>42</v>
      </c>
      <c r="J627" s="29" t="s">
        <v>43</v>
      </c>
      <c r="K627" s="29" t="s">
        <v>1729</v>
      </c>
      <c r="L627" s="29" t="s">
        <v>1731</v>
      </c>
      <c r="M627" s="5">
        <v>3</v>
      </c>
      <c r="N627" s="321" t="s">
        <v>3817</v>
      </c>
      <c r="O627" s="321" t="s">
        <v>3818</v>
      </c>
      <c r="P627" s="15">
        <v>3</v>
      </c>
      <c r="Q627" s="15">
        <v>3</v>
      </c>
      <c r="R627" s="22">
        <v>1</v>
      </c>
      <c r="S627" s="22">
        <v>1</v>
      </c>
      <c r="T627" s="181"/>
      <c r="U627" s="321" t="s">
        <v>3819</v>
      </c>
      <c r="V627" s="321" t="s">
        <v>50</v>
      </c>
      <c r="W627" s="19"/>
      <c r="AA627" s="308" t="b">
        <f t="shared" si="32"/>
        <v>0</v>
      </c>
    </row>
    <row r="628" s="326" customFormat="1" ht="24" spans="1:27">
      <c r="A628" s="29">
        <v>626</v>
      </c>
      <c r="B628" s="332" t="s">
        <v>34</v>
      </c>
      <c r="C628" s="332" t="s">
        <v>228</v>
      </c>
      <c r="D628" s="275" t="s">
        <v>2025</v>
      </c>
      <c r="E628" s="332" t="s">
        <v>108</v>
      </c>
      <c r="F628" s="332" t="s">
        <v>3887</v>
      </c>
      <c r="G628" s="78">
        <v>45078</v>
      </c>
      <c r="H628" s="10" t="s">
        <v>93</v>
      </c>
      <c r="I628" s="29" t="s">
        <v>42</v>
      </c>
      <c r="J628" s="29" t="s">
        <v>43</v>
      </c>
      <c r="K628" s="29" t="s">
        <v>1729</v>
      </c>
      <c r="L628" s="29" t="s">
        <v>1731</v>
      </c>
      <c r="M628" s="5">
        <v>3</v>
      </c>
      <c r="N628" s="321" t="s">
        <v>3796</v>
      </c>
      <c r="O628" s="321" t="s">
        <v>3820</v>
      </c>
      <c r="P628" s="15">
        <v>3</v>
      </c>
      <c r="Q628" s="15">
        <v>3</v>
      </c>
      <c r="R628" s="22">
        <v>1</v>
      </c>
      <c r="S628" s="22">
        <v>1</v>
      </c>
      <c r="T628" s="181"/>
      <c r="U628" s="321" t="s">
        <v>3821</v>
      </c>
      <c r="V628" s="321" t="s">
        <v>50</v>
      </c>
      <c r="W628" s="19" t="str">
        <f t="shared" si="36"/>
        <v>无</v>
      </c>
      <c r="AA628" s="308" t="b">
        <f t="shared" si="32"/>
        <v>0</v>
      </c>
    </row>
    <row r="629" s="326" customFormat="1" ht="24" spans="1:27">
      <c r="A629" s="29">
        <v>627</v>
      </c>
      <c r="B629" s="332" t="s">
        <v>34</v>
      </c>
      <c r="C629" s="332" t="s">
        <v>228</v>
      </c>
      <c r="D629" s="275" t="s">
        <v>2025</v>
      </c>
      <c r="E629" s="332" t="s">
        <v>108</v>
      </c>
      <c r="F629" s="335" t="s">
        <v>3887</v>
      </c>
      <c r="G629" s="78">
        <v>45261</v>
      </c>
      <c r="H629" s="10" t="s">
        <v>1741</v>
      </c>
      <c r="I629" s="5" t="s">
        <v>42</v>
      </c>
      <c r="J629" s="5" t="s">
        <v>43</v>
      </c>
      <c r="K629" s="29" t="s">
        <v>1729</v>
      </c>
      <c r="L629" s="29" t="s">
        <v>1731</v>
      </c>
      <c r="M629" s="5">
        <v>3</v>
      </c>
      <c r="N629" s="321" t="s">
        <v>3799</v>
      </c>
      <c r="O629" s="321" t="s">
        <v>3822</v>
      </c>
      <c r="P629" s="15">
        <v>3</v>
      </c>
      <c r="Q629" s="15">
        <v>3</v>
      </c>
      <c r="R629" s="22">
        <v>1</v>
      </c>
      <c r="S629" s="22">
        <v>1</v>
      </c>
      <c r="T629" s="181"/>
      <c r="U629" s="321" t="s">
        <v>3823</v>
      </c>
      <c r="V629" s="321" t="s">
        <v>50</v>
      </c>
      <c r="W629" s="19"/>
      <c r="AA629" s="308" t="b">
        <f t="shared" si="32"/>
        <v>0</v>
      </c>
    </row>
    <row r="630" s="326" customFormat="1" ht="12" spans="1:27">
      <c r="A630" s="29">
        <v>628</v>
      </c>
      <c r="B630" s="332" t="s">
        <v>34</v>
      </c>
      <c r="C630" s="332" t="s">
        <v>228</v>
      </c>
      <c r="D630" s="332" t="s">
        <v>2094</v>
      </c>
      <c r="E630" s="332" t="s">
        <v>108</v>
      </c>
      <c r="F630" s="335" t="s">
        <v>3887</v>
      </c>
      <c r="G630" s="78">
        <v>45078</v>
      </c>
      <c r="H630" s="10" t="s">
        <v>93</v>
      </c>
      <c r="I630" s="5" t="s">
        <v>42</v>
      </c>
      <c r="J630" s="5" t="s">
        <v>43</v>
      </c>
      <c r="K630" s="29" t="s">
        <v>1729</v>
      </c>
      <c r="L630" s="29" t="s">
        <v>1731</v>
      </c>
      <c r="M630" s="5">
        <v>6</v>
      </c>
      <c r="N630" s="321" t="s">
        <v>3824</v>
      </c>
      <c r="O630" s="321" t="s">
        <v>3825</v>
      </c>
      <c r="P630" s="15">
        <v>6</v>
      </c>
      <c r="Q630" s="15">
        <v>6</v>
      </c>
      <c r="R630" s="22">
        <v>1</v>
      </c>
      <c r="S630" s="22">
        <v>1</v>
      </c>
      <c r="T630" s="181"/>
      <c r="U630" s="321" t="s">
        <v>3826</v>
      </c>
      <c r="V630" s="321" t="s">
        <v>50</v>
      </c>
      <c r="W630" s="19" t="str">
        <f t="shared" si="36"/>
        <v>无</v>
      </c>
      <c r="AA630" s="308" t="b">
        <f t="shared" si="32"/>
        <v>0</v>
      </c>
    </row>
    <row r="631" s="326" customFormat="1" ht="12" spans="1:27">
      <c r="A631" s="29">
        <v>629</v>
      </c>
      <c r="B631" s="332" t="s">
        <v>34</v>
      </c>
      <c r="C631" s="332" t="s">
        <v>228</v>
      </c>
      <c r="D631" s="332" t="s">
        <v>2094</v>
      </c>
      <c r="E631" s="332" t="s">
        <v>108</v>
      </c>
      <c r="F631" s="335" t="s">
        <v>3887</v>
      </c>
      <c r="G631" s="78">
        <v>45261</v>
      </c>
      <c r="H631" s="10" t="s">
        <v>1741</v>
      </c>
      <c r="I631" s="5" t="s">
        <v>42</v>
      </c>
      <c r="J631" s="5" t="s">
        <v>43</v>
      </c>
      <c r="K631" s="29" t="s">
        <v>1729</v>
      </c>
      <c r="L631" s="29" t="s">
        <v>1731</v>
      </c>
      <c r="M631" s="5">
        <v>6</v>
      </c>
      <c r="N631" s="321" t="s">
        <v>3827</v>
      </c>
      <c r="O631" s="321" t="s">
        <v>3828</v>
      </c>
      <c r="P631" s="15">
        <v>6</v>
      </c>
      <c r="Q631" s="15">
        <v>6</v>
      </c>
      <c r="R631" s="22">
        <v>1</v>
      </c>
      <c r="S631" s="22">
        <v>1</v>
      </c>
      <c r="T631" s="181"/>
      <c r="U631" s="321" t="s">
        <v>3829</v>
      </c>
      <c r="V631" s="321" t="s">
        <v>50</v>
      </c>
      <c r="W631" s="19"/>
      <c r="AA631" s="308" t="b">
        <f t="shared" si="32"/>
        <v>0</v>
      </c>
    </row>
    <row r="632" s="326" customFormat="1" ht="12" spans="1:27">
      <c r="A632" s="29">
        <v>630</v>
      </c>
      <c r="B632" s="332" t="s">
        <v>34</v>
      </c>
      <c r="C632" s="332" t="s">
        <v>228</v>
      </c>
      <c r="D632" s="332" t="s">
        <v>1758</v>
      </c>
      <c r="E632" s="332" t="s">
        <v>108</v>
      </c>
      <c r="F632" s="335" t="s">
        <v>3887</v>
      </c>
      <c r="G632" s="78">
        <v>45078</v>
      </c>
      <c r="H632" s="10" t="s">
        <v>93</v>
      </c>
      <c r="I632" s="5" t="s">
        <v>42</v>
      </c>
      <c r="J632" s="5" t="s">
        <v>43</v>
      </c>
      <c r="K632" s="29" t="s">
        <v>1729</v>
      </c>
      <c r="L632" s="29" t="s">
        <v>1731</v>
      </c>
      <c r="M632" s="5">
        <v>9</v>
      </c>
      <c r="N632" s="321" t="s">
        <v>3830</v>
      </c>
      <c r="O632" s="321" t="s">
        <v>3831</v>
      </c>
      <c r="P632" s="15">
        <v>9</v>
      </c>
      <c r="Q632" s="15">
        <v>9</v>
      </c>
      <c r="R632" s="22">
        <v>1</v>
      </c>
      <c r="S632" s="22">
        <v>1</v>
      </c>
      <c r="T632" s="181"/>
      <c r="U632" s="321" t="s">
        <v>3832</v>
      </c>
      <c r="V632" s="321" t="s">
        <v>50</v>
      </c>
      <c r="W632" s="19" t="str">
        <f t="shared" si="36"/>
        <v>无</v>
      </c>
      <c r="AA632" s="308" t="b">
        <f t="shared" si="32"/>
        <v>0</v>
      </c>
    </row>
    <row r="633" s="326" customFormat="1" ht="12" spans="1:27">
      <c r="A633" s="29">
        <v>631</v>
      </c>
      <c r="B633" s="332" t="s">
        <v>34</v>
      </c>
      <c r="C633" s="332" t="s">
        <v>228</v>
      </c>
      <c r="D633" s="332" t="s">
        <v>1758</v>
      </c>
      <c r="E633" s="332" t="s">
        <v>108</v>
      </c>
      <c r="F633" s="335" t="s">
        <v>3887</v>
      </c>
      <c r="G633" s="78">
        <v>45261</v>
      </c>
      <c r="H633" s="10" t="s">
        <v>1741</v>
      </c>
      <c r="I633" s="5" t="s">
        <v>42</v>
      </c>
      <c r="J633" s="5" t="s">
        <v>43</v>
      </c>
      <c r="K633" s="29" t="s">
        <v>1729</v>
      </c>
      <c r="L633" s="29" t="s">
        <v>1731</v>
      </c>
      <c r="M633" s="5">
        <v>9</v>
      </c>
      <c r="N633" s="321" t="s">
        <v>3833</v>
      </c>
      <c r="O633" s="321" t="s">
        <v>3834</v>
      </c>
      <c r="P633" s="15">
        <v>9</v>
      </c>
      <c r="Q633" s="15">
        <v>9</v>
      </c>
      <c r="R633" s="22">
        <v>1</v>
      </c>
      <c r="S633" s="22">
        <v>1</v>
      </c>
      <c r="T633" s="181"/>
      <c r="U633" s="321" t="s">
        <v>3835</v>
      </c>
      <c r="V633" s="321" t="s">
        <v>50</v>
      </c>
      <c r="W633" s="19"/>
      <c r="AA633" s="308" t="b">
        <f t="shared" si="32"/>
        <v>0</v>
      </c>
    </row>
    <row r="634" s="326" customFormat="1" ht="12" spans="1:27">
      <c r="A634" s="29">
        <v>632</v>
      </c>
      <c r="B634" s="332" t="s">
        <v>34</v>
      </c>
      <c r="C634" s="332" t="s">
        <v>228</v>
      </c>
      <c r="D634" s="332" t="s">
        <v>1859</v>
      </c>
      <c r="E634" s="332" t="s">
        <v>108</v>
      </c>
      <c r="F634" s="335" t="s">
        <v>3887</v>
      </c>
      <c r="G634" s="78">
        <v>45078</v>
      </c>
      <c r="H634" s="10" t="s">
        <v>93</v>
      </c>
      <c r="I634" s="5" t="s">
        <v>42</v>
      </c>
      <c r="J634" s="5" t="s">
        <v>43</v>
      </c>
      <c r="K634" s="29" t="s">
        <v>1729</v>
      </c>
      <c r="L634" s="29" t="s">
        <v>1731</v>
      </c>
      <c r="M634" s="5">
        <v>3</v>
      </c>
      <c r="N634" s="321" t="s">
        <v>3836</v>
      </c>
      <c r="O634" s="321" t="s">
        <v>3837</v>
      </c>
      <c r="P634" s="15">
        <v>3</v>
      </c>
      <c r="Q634" s="15">
        <v>3</v>
      </c>
      <c r="R634" s="22">
        <v>1</v>
      </c>
      <c r="S634" s="22">
        <v>1</v>
      </c>
      <c r="T634" s="181"/>
      <c r="U634" s="321" t="s">
        <v>3838</v>
      </c>
      <c r="V634" s="321" t="s">
        <v>50</v>
      </c>
      <c r="W634" s="19" t="str">
        <f t="shared" si="36"/>
        <v>无</v>
      </c>
      <c r="AA634" s="308" t="b">
        <f t="shared" si="32"/>
        <v>0</v>
      </c>
    </row>
    <row r="635" s="292" customFormat="1" spans="1:27">
      <c r="A635" s="29">
        <v>633</v>
      </c>
      <c r="B635" s="332" t="s">
        <v>34</v>
      </c>
      <c r="C635" s="332" t="s">
        <v>228</v>
      </c>
      <c r="D635" s="332" t="s">
        <v>1859</v>
      </c>
      <c r="E635" s="332" t="s">
        <v>108</v>
      </c>
      <c r="F635" s="335" t="s">
        <v>3887</v>
      </c>
      <c r="G635" s="78">
        <v>45261</v>
      </c>
      <c r="H635" s="10" t="s">
        <v>1741</v>
      </c>
      <c r="I635" s="5" t="s">
        <v>42</v>
      </c>
      <c r="J635" s="5" t="s">
        <v>43</v>
      </c>
      <c r="K635" s="29" t="s">
        <v>1729</v>
      </c>
      <c r="L635" s="29" t="s">
        <v>1731</v>
      </c>
      <c r="M635" s="5">
        <v>3</v>
      </c>
      <c r="N635" s="321" t="s">
        <v>3839</v>
      </c>
      <c r="O635" s="321" t="s">
        <v>3840</v>
      </c>
      <c r="P635" s="15">
        <v>3</v>
      </c>
      <c r="Q635" s="15">
        <v>3</v>
      </c>
      <c r="R635" s="22">
        <v>1</v>
      </c>
      <c r="S635" s="22">
        <v>1</v>
      </c>
      <c r="T635" s="181"/>
      <c r="U635" s="321" t="s">
        <v>3841</v>
      </c>
      <c r="V635" s="321" t="s">
        <v>50</v>
      </c>
      <c r="W635" s="19"/>
      <c r="AA635" s="308" t="b">
        <f t="shared" si="32"/>
        <v>0</v>
      </c>
    </row>
    <row r="636" s="292" customFormat="1" spans="1:27">
      <c r="A636" s="29">
        <v>634</v>
      </c>
      <c r="B636" s="332" t="s">
        <v>34</v>
      </c>
      <c r="C636" s="332" t="s">
        <v>228</v>
      </c>
      <c r="D636" s="332" t="s">
        <v>1882</v>
      </c>
      <c r="E636" s="332" t="s">
        <v>108</v>
      </c>
      <c r="F636" s="335" t="s">
        <v>3887</v>
      </c>
      <c r="G636" s="78">
        <v>45078</v>
      </c>
      <c r="H636" s="10" t="s">
        <v>93</v>
      </c>
      <c r="I636" s="5" t="s">
        <v>42</v>
      </c>
      <c r="J636" s="5" t="s">
        <v>43</v>
      </c>
      <c r="K636" s="29" t="s">
        <v>1729</v>
      </c>
      <c r="L636" s="29" t="s">
        <v>1731</v>
      </c>
      <c r="M636" s="5">
        <v>3</v>
      </c>
      <c r="N636" s="321" t="s">
        <v>3842</v>
      </c>
      <c r="O636" s="321" t="s">
        <v>3843</v>
      </c>
      <c r="P636" s="15">
        <v>3</v>
      </c>
      <c r="Q636" s="15">
        <v>3</v>
      </c>
      <c r="R636" s="22">
        <v>1</v>
      </c>
      <c r="S636" s="22">
        <v>1</v>
      </c>
      <c r="T636" s="181"/>
      <c r="U636" s="321" t="s">
        <v>3844</v>
      </c>
      <c r="V636" s="321" t="s">
        <v>50</v>
      </c>
      <c r="W636" s="19" t="str">
        <f t="shared" si="36"/>
        <v>无</v>
      </c>
      <c r="AA636" s="308" t="b">
        <f t="shared" si="32"/>
        <v>0</v>
      </c>
    </row>
    <row r="637" s="292" customFormat="1" spans="1:27">
      <c r="A637" s="29">
        <v>635</v>
      </c>
      <c r="B637" s="332" t="s">
        <v>34</v>
      </c>
      <c r="C637" s="332" t="s">
        <v>228</v>
      </c>
      <c r="D637" s="332" t="s">
        <v>1882</v>
      </c>
      <c r="E637" s="332" t="s">
        <v>108</v>
      </c>
      <c r="F637" s="335" t="s">
        <v>3887</v>
      </c>
      <c r="G637" s="78">
        <v>45261</v>
      </c>
      <c r="H637" s="10" t="s">
        <v>1741</v>
      </c>
      <c r="I637" s="5" t="s">
        <v>42</v>
      </c>
      <c r="J637" s="5" t="s">
        <v>43</v>
      </c>
      <c r="K637" s="29" t="s">
        <v>1729</v>
      </c>
      <c r="L637" s="29" t="s">
        <v>1731</v>
      </c>
      <c r="M637" s="5">
        <v>3</v>
      </c>
      <c r="N637" s="321" t="s">
        <v>3845</v>
      </c>
      <c r="O637" s="321" t="s">
        <v>3846</v>
      </c>
      <c r="P637" s="15">
        <v>3</v>
      </c>
      <c r="Q637" s="15">
        <v>3</v>
      </c>
      <c r="R637" s="22">
        <v>1</v>
      </c>
      <c r="S637" s="22">
        <v>1</v>
      </c>
      <c r="T637" s="181"/>
      <c r="U637" s="321" t="s">
        <v>3847</v>
      </c>
      <c r="V637" s="321" t="s">
        <v>50</v>
      </c>
      <c r="W637" s="19"/>
      <c r="AA637" s="308" t="b">
        <f t="shared" si="32"/>
        <v>0</v>
      </c>
    </row>
    <row r="638" s="292" customFormat="1" spans="1:27">
      <c r="A638" s="29">
        <v>636</v>
      </c>
      <c r="B638" s="332" t="s">
        <v>34</v>
      </c>
      <c r="C638" s="332" t="s">
        <v>228</v>
      </c>
      <c r="D638" s="332" t="s">
        <v>1811</v>
      </c>
      <c r="E638" s="332" t="s">
        <v>108</v>
      </c>
      <c r="F638" s="335" t="s">
        <v>3887</v>
      </c>
      <c r="G638" s="78">
        <v>45078</v>
      </c>
      <c r="H638" s="10" t="s">
        <v>93</v>
      </c>
      <c r="I638" s="5" t="s">
        <v>42</v>
      </c>
      <c r="J638" s="5" t="s">
        <v>43</v>
      </c>
      <c r="K638" s="29" t="s">
        <v>1729</v>
      </c>
      <c r="L638" s="29" t="s">
        <v>1731</v>
      </c>
      <c r="M638" s="5">
        <v>3</v>
      </c>
      <c r="N638" s="321" t="s">
        <v>3848</v>
      </c>
      <c r="O638" s="321" t="s">
        <v>3849</v>
      </c>
      <c r="P638" s="15">
        <v>3</v>
      </c>
      <c r="Q638" s="15">
        <v>3</v>
      </c>
      <c r="R638" s="22">
        <v>1</v>
      </c>
      <c r="S638" s="22">
        <v>1</v>
      </c>
      <c r="T638" s="181"/>
      <c r="U638" s="321" t="s">
        <v>3850</v>
      </c>
      <c r="V638" s="321" t="s">
        <v>50</v>
      </c>
      <c r="W638" s="19" t="str">
        <f t="shared" si="36"/>
        <v>无</v>
      </c>
      <c r="AA638" s="308" t="b">
        <f t="shared" si="32"/>
        <v>0</v>
      </c>
    </row>
    <row r="639" s="292" customFormat="1" spans="1:27">
      <c r="A639" s="29">
        <v>637</v>
      </c>
      <c r="B639" s="332" t="s">
        <v>34</v>
      </c>
      <c r="C639" s="332" t="s">
        <v>228</v>
      </c>
      <c r="D639" s="332" t="s">
        <v>1811</v>
      </c>
      <c r="E639" s="332" t="s">
        <v>108</v>
      </c>
      <c r="F639" s="335" t="s">
        <v>3887</v>
      </c>
      <c r="G639" s="78">
        <v>45261</v>
      </c>
      <c r="H639" s="10" t="s">
        <v>1741</v>
      </c>
      <c r="I639" s="5" t="s">
        <v>42</v>
      </c>
      <c r="J639" s="5" t="s">
        <v>43</v>
      </c>
      <c r="K639" s="29" t="s">
        <v>1729</v>
      </c>
      <c r="L639" s="29" t="s">
        <v>1731</v>
      </c>
      <c r="M639" s="5">
        <v>3</v>
      </c>
      <c r="N639" s="321" t="s">
        <v>3851</v>
      </c>
      <c r="O639" s="321" t="s">
        <v>3852</v>
      </c>
      <c r="P639" s="15">
        <v>3</v>
      </c>
      <c r="Q639" s="15">
        <v>3</v>
      </c>
      <c r="R639" s="22">
        <v>1</v>
      </c>
      <c r="S639" s="22">
        <v>1</v>
      </c>
      <c r="T639" s="181"/>
      <c r="U639" s="321" t="s">
        <v>3853</v>
      </c>
      <c r="V639" s="321" t="s">
        <v>50</v>
      </c>
      <c r="W639" s="19"/>
      <c r="AA639" s="308" t="b">
        <f t="shared" si="32"/>
        <v>0</v>
      </c>
    </row>
    <row r="640" s="292" customFormat="1" spans="1:27">
      <c r="A640" s="29">
        <v>638</v>
      </c>
      <c r="B640" s="332" t="s">
        <v>34</v>
      </c>
      <c r="C640" s="332" t="s">
        <v>228</v>
      </c>
      <c r="D640" s="332" t="s">
        <v>1817</v>
      </c>
      <c r="E640" s="332" t="s">
        <v>108</v>
      </c>
      <c r="F640" s="332" t="s">
        <v>3887</v>
      </c>
      <c r="G640" s="78">
        <v>45078</v>
      </c>
      <c r="H640" s="10" t="s">
        <v>93</v>
      </c>
      <c r="I640" s="5" t="s">
        <v>42</v>
      </c>
      <c r="J640" s="5" t="s">
        <v>43</v>
      </c>
      <c r="K640" s="29" t="s">
        <v>1729</v>
      </c>
      <c r="L640" s="29" t="s">
        <v>1731</v>
      </c>
      <c r="M640" s="5">
        <v>3</v>
      </c>
      <c r="N640" s="321" t="s">
        <v>3854</v>
      </c>
      <c r="O640" s="321" t="s">
        <v>1344</v>
      </c>
      <c r="P640" s="15">
        <v>3</v>
      </c>
      <c r="Q640" s="15">
        <v>3</v>
      </c>
      <c r="R640" s="22">
        <v>1</v>
      </c>
      <c r="S640" s="22">
        <v>1</v>
      </c>
      <c r="T640" s="181"/>
      <c r="U640" s="321" t="s">
        <v>3855</v>
      </c>
      <c r="V640" s="321" t="s">
        <v>50</v>
      </c>
      <c r="W640" s="19" t="str">
        <f t="shared" si="36"/>
        <v>无</v>
      </c>
      <c r="AA640" s="308" t="b">
        <f t="shared" si="32"/>
        <v>0</v>
      </c>
    </row>
    <row r="641" s="292" customFormat="1" spans="1:27">
      <c r="A641" s="29">
        <v>639</v>
      </c>
      <c r="B641" s="332" t="s">
        <v>34</v>
      </c>
      <c r="C641" s="332" t="s">
        <v>228</v>
      </c>
      <c r="D641" s="332" t="s">
        <v>1817</v>
      </c>
      <c r="E641" s="332" t="s">
        <v>108</v>
      </c>
      <c r="F641" s="332" t="s">
        <v>3887</v>
      </c>
      <c r="G641" s="78">
        <v>45261</v>
      </c>
      <c r="H641" s="10" t="s">
        <v>1741</v>
      </c>
      <c r="I641" s="5" t="s">
        <v>42</v>
      </c>
      <c r="J641" s="5" t="s">
        <v>43</v>
      </c>
      <c r="K641" s="29" t="s">
        <v>1729</v>
      </c>
      <c r="L641" s="29" t="s">
        <v>1731</v>
      </c>
      <c r="M641" s="5">
        <v>3</v>
      </c>
      <c r="N641" s="321" t="s">
        <v>3856</v>
      </c>
      <c r="O641" s="321" t="s">
        <v>3857</v>
      </c>
      <c r="P641" s="15">
        <v>3</v>
      </c>
      <c r="Q641" s="15">
        <v>3</v>
      </c>
      <c r="R641" s="22">
        <v>1</v>
      </c>
      <c r="S641" s="22">
        <v>1</v>
      </c>
      <c r="T641" s="181"/>
      <c r="U641" s="321" t="s">
        <v>3858</v>
      </c>
      <c r="V641" s="321" t="s">
        <v>50</v>
      </c>
      <c r="W641" s="19"/>
      <c r="AA641" s="308" t="b">
        <f t="shared" si="32"/>
        <v>0</v>
      </c>
    </row>
    <row r="642" s="292" customFormat="1" spans="1:27">
      <c r="A642" s="29">
        <v>640</v>
      </c>
      <c r="B642" s="332" t="s">
        <v>34</v>
      </c>
      <c r="C642" s="332" t="s">
        <v>228</v>
      </c>
      <c r="D642" s="332" t="s">
        <v>1828</v>
      </c>
      <c r="E642" s="332" t="s">
        <v>108</v>
      </c>
      <c r="F642" s="332" t="s">
        <v>3887</v>
      </c>
      <c r="G642" s="78">
        <v>45078</v>
      </c>
      <c r="H642" s="10" t="s">
        <v>93</v>
      </c>
      <c r="I642" s="5" t="s">
        <v>42</v>
      </c>
      <c r="J642" s="5" t="s">
        <v>43</v>
      </c>
      <c r="K642" s="29" t="s">
        <v>1729</v>
      </c>
      <c r="L642" s="29" t="s">
        <v>1731</v>
      </c>
      <c r="M642" s="5">
        <v>3</v>
      </c>
      <c r="N642" s="321" t="s">
        <v>3859</v>
      </c>
      <c r="O642" s="321" t="s">
        <v>3860</v>
      </c>
      <c r="P642" s="15">
        <v>3</v>
      </c>
      <c r="Q642" s="15">
        <v>3</v>
      </c>
      <c r="R642" s="22">
        <v>1</v>
      </c>
      <c r="S642" s="22">
        <v>1</v>
      </c>
      <c r="T642" s="181"/>
      <c r="U642" s="321" t="s">
        <v>3861</v>
      </c>
      <c r="V642" s="321" t="s">
        <v>50</v>
      </c>
      <c r="W642" s="19" t="str">
        <f t="shared" si="36"/>
        <v>无</v>
      </c>
      <c r="AA642" s="308" t="b">
        <f t="shared" si="32"/>
        <v>0</v>
      </c>
    </row>
    <row r="643" s="292" customFormat="1" spans="1:27">
      <c r="A643" s="29">
        <v>641</v>
      </c>
      <c r="B643" s="332" t="s">
        <v>34</v>
      </c>
      <c r="C643" s="332" t="s">
        <v>228</v>
      </c>
      <c r="D643" s="332" t="s">
        <v>1828</v>
      </c>
      <c r="E643" s="332" t="s">
        <v>108</v>
      </c>
      <c r="F643" s="332" t="s">
        <v>3887</v>
      </c>
      <c r="G643" s="78">
        <v>45261</v>
      </c>
      <c r="H643" s="10" t="s">
        <v>1741</v>
      </c>
      <c r="I643" s="5" t="s">
        <v>42</v>
      </c>
      <c r="J643" s="5" t="s">
        <v>43</v>
      </c>
      <c r="K643" s="29" t="s">
        <v>1729</v>
      </c>
      <c r="L643" s="29" t="s">
        <v>1731</v>
      </c>
      <c r="M643" s="5">
        <v>3</v>
      </c>
      <c r="N643" s="321" t="s">
        <v>3862</v>
      </c>
      <c r="O643" s="321" t="s">
        <v>3863</v>
      </c>
      <c r="P643" s="15">
        <v>3</v>
      </c>
      <c r="Q643" s="15">
        <v>3</v>
      </c>
      <c r="R643" s="22">
        <v>1</v>
      </c>
      <c r="S643" s="22">
        <v>1</v>
      </c>
      <c r="T643" s="181"/>
      <c r="U643" s="321" t="s">
        <v>3864</v>
      </c>
      <c r="V643" s="321" t="s">
        <v>50</v>
      </c>
      <c r="W643" s="19"/>
      <c r="AA643" s="308" t="b">
        <f t="shared" ref="AA643:AA649" si="37">IF(H643="2023年01月","2023年01月31日",IF(H643="2023年02月","2023年02月28日",IF(H643="2023年3月","2023年3月31日",IF(H643="2023年4月","2023年4月30日",IF(H643="2023年5月","2023年5月31日",IF(H643="2023年6月","2023年6月30日",IF(H643="2023年7月","2023年7月31日",IF(H643="2023年8月","2023年8月31日",IF(H643="2023年9月","2023年9月30日",IF(H643="2023年10月","2023年10月31日",IF(H643="2023年11月","2023年11月30日",IF(H643="2023年12月","2023年12月31日"))))))))))))</f>
        <v>0</v>
      </c>
    </row>
    <row r="644" s="292" customFormat="1" spans="1:27">
      <c r="A644" s="29">
        <v>642</v>
      </c>
      <c r="B644" s="332" t="s">
        <v>34</v>
      </c>
      <c r="C644" s="332" t="s">
        <v>228</v>
      </c>
      <c r="D644" s="332" t="s">
        <v>1847</v>
      </c>
      <c r="E644" s="332" t="s">
        <v>108</v>
      </c>
      <c r="F644" s="332" t="s">
        <v>3887</v>
      </c>
      <c r="G644" s="78">
        <v>45078</v>
      </c>
      <c r="H644" s="10" t="s">
        <v>93</v>
      </c>
      <c r="I644" s="5" t="s">
        <v>42</v>
      </c>
      <c r="J644" s="5" t="s">
        <v>43</v>
      </c>
      <c r="K644" s="29" t="s">
        <v>1729</v>
      </c>
      <c r="L644" s="29" t="s">
        <v>1731</v>
      </c>
      <c r="M644" s="5">
        <v>3</v>
      </c>
      <c r="N644" s="321" t="s">
        <v>3865</v>
      </c>
      <c r="O644" s="321" t="s">
        <v>3866</v>
      </c>
      <c r="P644" s="15">
        <v>3</v>
      </c>
      <c r="Q644" s="15">
        <v>3</v>
      </c>
      <c r="R644" s="22">
        <v>1</v>
      </c>
      <c r="S644" s="22">
        <v>1</v>
      </c>
      <c r="T644" s="181"/>
      <c r="U644" s="321" t="s">
        <v>3867</v>
      </c>
      <c r="V644" s="321" t="s">
        <v>50</v>
      </c>
      <c r="W644" s="19" t="str">
        <f t="shared" si="36"/>
        <v>无</v>
      </c>
      <c r="AA644" s="308" t="b">
        <f t="shared" si="37"/>
        <v>0</v>
      </c>
    </row>
    <row r="645" s="292" customFormat="1" spans="1:27">
      <c r="A645" s="29">
        <v>643</v>
      </c>
      <c r="B645" s="332" t="s">
        <v>34</v>
      </c>
      <c r="C645" s="332" t="s">
        <v>228</v>
      </c>
      <c r="D645" s="332" t="s">
        <v>1847</v>
      </c>
      <c r="E645" s="332" t="s">
        <v>108</v>
      </c>
      <c r="F645" s="332" t="s">
        <v>3887</v>
      </c>
      <c r="G645" s="78">
        <v>45261</v>
      </c>
      <c r="H645" s="10" t="s">
        <v>1741</v>
      </c>
      <c r="I645" s="5" t="s">
        <v>42</v>
      </c>
      <c r="J645" s="5" t="s">
        <v>43</v>
      </c>
      <c r="K645" s="29" t="s">
        <v>1729</v>
      </c>
      <c r="L645" s="29" t="s">
        <v>1731</v>
      </c>
      <c r="M645" s="5">
        <v>3</v>
      </c>
      <c r="N645" s="321" t="s">
        <v>3868</v>
      </c>
      <c r="O645" s="321" t="s">
        <v>3869</v>
      </c>
      <c r="P645" s="15">
        <v>3</v>
      </c>
      <c r="Q645" s="15">
        <v>3</v>
      </c>
      <c r="R645" s="22">
        <v>1</v>
      </c>
      <c r="S645" s="22">
        <v>1</v>
      </c>
      <c r="T645" s="181"/>
      <c r="U645" s="321" t="s">
        <v>3870</v>
      </c>
      <c r="V645" s="321" t="s">
        <v>50</v>
      </c>
      <c r="W645" s="19"/>
      <c r="AA645" s="308" t="b">
        <f t="shared" si="37"/>
        <v>0</v>
      </c>
    </row>
    <row r="646" s="292" customFormat="1" spans="1:27">
      <c r="A646" s="29">
        <v>644</v>
      </c>
      <c r="B646" s="332" t="s">
        <v>34</v>
      </c>
      <c r="C646" s="332" t="s">
        <v>228</v>
      </c>
      <c r="D646" s="332" t="s">
        <v>1838</v>
      </c>
      <c r="E646" s="332" t="s">
        <v>108</v>
      </c>
      <c r="F646" s="332" t="s">
        <v>3887</v>
      </c>
      <c r="G646" s="78">
        <v>45078</v>
      </c>
      <c r="H646" s="10" t="s">
        <v>93</v>
      </c>
      <c r="I646" s="29" t="s">
        <v>42</v>
      </c>
      <c r="J646" s="29" t="s">
        <v>43</v>
      </c>
      <c r="K646" s="29" t="s">
        <v>1729</v>
      </c>
      <c r="L646" s="29" t="s">
        <v>1731</v>
      </c>
      <c r="M646" s="5">
        <v>3</v>
      </c>
      <c r="N646" s="321" t="s">
        <v>3859</v>
      </c>
      <c r="O646" s="321" t="s">
        <v>3860</v>
      </c>
      <c r="P646" s="15">
        <v>3</v>
      </c>
      <c r="Q646" s="15">
        <v>3</v>
      </c>
      <c r="R646" s="22">
        <v>1</v>
      </c>
      <c r="S646" s="22">
        <v>1</v>
      </c>
      <c r="T646" s="181"/>
      <c r="U646" s="321" t="s">
        <v>3871</v>
      </c>
      <c r="V646" s="321" t="s">
        <v>50</v>
      </c>
      <c r="W646" s="19" t="str">
        <f t="shared" si="36"/>
        <v>无</v>
      </c>
      <c r="AA646" s="308" t="b">
        <f t="shared" si="37"/>
        <v>0</v>
      </c>
    </row>
    <row r="647" s="292" customFormat="1" spans="1:27">
      <c r="A647" s="29">
        <v>645</v>
      </c>
      <c r="B647" s="332" t="s">
        <v>34</v>
      </c>
      <c r="C647" s="332" t="s">
        <v>228</v>
      </c>
      <c r="D647" s="332" t="s">
        <v>1838</v>
      </c>
      <c r="E647" s="332" t="s">
        <v>108</v>
      </c>
      <c r="F647" s="332" t="s">
        <v>3887</v>
      </c>
      <c r="G647" s="78">
        <v>45261</v>
      </c>
      <c r="H647" s="10" t="s">
        <v>1741</v>
      </c>
      <c r="I647" s="29" t="s">
        <v>42</v>
      </c>
      <c r="J647" s="29" t="s">
        <v>43</v>
      </c>
      <c r="K647" s="29" t="s">
        <v>1729</v>
      </c>
      <c r="L647" s="29" t="s">
        <v>1731</v>
      </c>
      <c r="M647" s="5">
        <v>3</v>
      </c>
      <c r="N647" s="321" t="s">
        <v>3872</v>
      </c>
      <c r="O647" s="321" t="s">
        <v>3873</v>
      </c>
      <c r="P647" s="15">
        <v>3</v>
      </c>
      <c r="Q647" s="15">
        <v>3</v>
      </c>
      <c r="R647" s="22">
        <v>1</v>
      </c>
      <c r="S647" s="22">
        <v>1</v>
      </c>
      <c r="T647" s="181"/>
      <c r="U647" s="321" t="s">
        <v>3874</v>
      </c>
      <c r="V647" s="321" t="s">
        <v>50</v>
      </c>
      <c r="W647" s="19"/>
      <c r="AA647" s="308" t="b">
        <f t="shared" si="37"/>
        <v>0</v>
      </c>
    </row>
    <row r="648" s="292" customFormat="1" spans="1:27">
      <c r="A648" s="29">
        <v>646</v>
      </c>
      <c r="B648" s="332" t="s">
        <v>34</v>
      </c>
      <c r="C648" s="332" t="s">
        <v>228</v>
      </c>
      <c r="D648" s="332" t="s">
        <v>1801</v>
      </c>
      <c r="E648" s="332" t="s">
        <v>108</v>
      </c>
      <c r="F648" s="332" t="s">
        <v>3887</v>
      </c>
      <c r="G648" s="78">
        <v>45078</v>
      </c>
      <c r="H648" s="10" t="s">
        <v>93</v>
      </c>
      <c r="I648" s="29" t="s">
        <v>42</v>
      </c>
      <c r="J648" s="29" t="s">
        <v>43</v>
      </c>
      <c r="K648" s="29" t="s">
        <v>1729</v>
      </c>
      <c r="L648" s="29" t="s">
        <v>1731</v>
      </c>
      <c r="M648" s="5">
        <v>3</v>
      </c>
      <c r="N648" s="321" t="s">
        <v>3875</v>
      </c>
      <c r="O648" s="321" t="s">
        <v>3876</v>
      </c>
      <c r="P648" s="15">
        <v>3</v>
      </c>
      <c r="Q648" s="15">
        <v>3</v>
      </c>
      <c r="R648" s="22">
        <v>1</v>
      </c>
      <c r="S648" s="22">
        <v>1</v>
      </c>
      <c r="T648" s="181"/>
      <c r="U648" s="321" t="s">
        <v>3877</v>
      </c>
      <c r="V648" s="321" t="s">
        <v>50</v>
      </c>
      <c r="W648" s="19" t="str">
        <f t="shared" si="36"/>
        <v>无</v>
      </c>
      <c r="AA648" s="308" t="b">
        <f t="shared" si="37"/>
        <v>0</v>
      </c>
    </row>
    <row r="649" s="292" customFormat="1" spans="1:27">
      <c r="A649" s="29">
        <v>647</v>
      </c>
      <c r="B649" s="332" t="s">
        <v>34</v>
      </c>
      <c r="C649" s="332" t="s">
        <v>228</v>
      </c>
      <c r="D649" s="332" t="s">
        <v>1801</v>
      </c>
      <c r="E649" s="332" t="s">
        <v>108</v>
      </c>
      <c r="F649" s="332" t="s">
        <v>3887</v>
      </c>
      <c r="G649" s="78">
        <v>45261</v>
      </c>
      <c r="H649" s="10" t="s">
        <v>1741</v>
      </c>
      <c r="I649" s="29" t="s">
        <v>42</v>
      </c>
      <c r="J649" s="29" t="s">
        <v>43</v>
      </c>
      <c r="K649" s="29" t="s">
        <v>1729</v>
      </c>
      <c r="L649" s="29" t="s">
        <v>1731</v>
      </c>
      <c r="M649" s="5">
        <v>3</v>
      </c>
      <c r="N649" s="321" t="s">
        <v>3878</v>
      </c>
      <c r="O649" s="321" t="s">
        <v>3879</v>
      </c>
      <c r="P649" s="15">
        <v>3</v>
      </c>
      <c r="Q649" s="15">
        <v>3</v>
      </c>
      <c r="R649" s="22">
        <v>1</v>
      </c>
      <c r="S649" s="22">
        <v>1</v>
      </c>
      <c r="T649" s="181"/>
      <c r="U649" s="321" t="s">
        <v>3880</v>
      </c>
      <c r="V649" s="321" t="s">
        <v>50</v>
      </c>
      <c r="W649" s="19"/>
      <c r="AA649" s="308" t="b">
        <f t="shared" si="37"/>
        <v>0</v>
      </c>
    </row>
    <row r="650" spans="25:25">
      <c r="Y650" s="302"/>
    </row>
  </sheetData>
  <sheetProtection autoFilter="0"/>
  <mergeCells count="1">
    <mergeCell ref="A1:T1"/>
  </mergeCells>
  <pageMargins left="0.751388888888889" right="0.751388888888889" top="1" bottom="1" header="0.5" footer="0.5"/>
  <pageSetup paperSize="9" scale="53" fitToHeight="0" orientation="landscape"/>
  <headerFooter alignWithMargins="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A368"/>
  <sheetViews>
    <sheetView zoomScale="85" zoomScaleNormal="85" workbookViewId="0">
      <pane ySplit="2" topLeftCell="A3" activePane="bottomLeft" state="frozen"/>
      <selection/>
      <selection pane="bottomLeft" activeCell="A2" sqref="$A2:$XFD2"/>
    </sheetView>
  </sheetViews>
  <sheetFormatPr defaultColWidth="9.375" defaultRowHeight="24.95" customHeight="1"/>
  <cols>
    <col min="1" max="1" width="5.73333333333333" style="291" customWidth="1"/>
    <col min="2" max="2" width="7.49166666666667" style="291" customWidth="1"/>
    <col min="3" max="3" width="7.93333333333333" style="291" customWidth="1"/>
    <col min="4" max="4" width="19.4083333333333" style="291" customWidth="1"/>
    <col min="5" max="5" width="15.4416666666667" style="291" customWidth="1"/>
    <col min="6" max="6" width="12.8" style="291" customWidth="1"/>
    <col min="7" max="7" width="12" style="294" customWidth="1"/>
    <col min="8" max="8" width="13" style="294" customWidth="1"/>
    <col min="9" max="9" width="10.15" style="291" customWidth="1"/>
    <col min="10" max="10" width="11.9083333333333" style="291" customWidth="1"/>
    <col min="11" max="11" width="8.81666666666667" style="291" customWidth="1"/>
    <col min="12" max="12" width="9.85" style="291" customWidth="1"/>
    <col min="13" max="13" width="13.825" style="291" customWidth="1"/>
    <col min="14" max="14" width="17.9333333333333" style="294" customWidth="1"/>
    <col min="15" max="15" width="17.2" style="294" customWidth="1"/>
    <col min="16" max="16" width="11.7583333333333" style="291" customWidth="1"/>
    <col min="17" max="17" width="10.7333333333333" style="291" customWidth="1"/>
    <col min="18" max="18" width="11.325" style="295" customWidth="1"/>
    <col min="19" max="19" width="12.35" style="295" customWidth="1"/>
    <col min="20" max="20" width="34.2583333333333" style="291" customWidth="1"/>
    <col min="21" max="21" width="20.5833333333333" style="220" customWidth="1"/>
    <col min="22" max="22" width="10.4333333333333" style="291" customWidth="1"/>
    <col min="23" max="23" width="18.2333333333333" style="291" customWidth="1"/>
    <col min="24" max="24" width="9.375" style="291"/>
    <col min="25" max="25" width="12.5" style="296" customWidth="1"/>
    <col min="26" max="16384" width="9.375" style="291"/>
  </cols>
  <sheetData>
    <row r="1" s="288" customFormat="1" ht="51" customHeight="1" spans="1:25">
      <c r="A1" s="297" t="s">
        <v>4047</v>
      </c>
      <c r="B1" s="298"/>
      <c r="C1" s="298"/>
      <c r="D1" s="298"/>
      <c r="E1" s="298"/>
      <c r="F1" s="298"/>
      <c r="G1" s="298"/>
      <c r="H1" s="298"/>
      <c r="I1" s="298"/>
      <c r="J1" s="298"/>
      <c r="K1" s="298"/>
      <c r="L1" s="298"/>
      <c r="M1" s="298"/>
      <c r="N1" s="299"/>
      <c r="O1" s="299"/>
      <c r="P1" s="298"/>
      <c r="Q1" s="298"/>
      <c r="R1" s="303"/>
      <c r="S1" s="303"/>
      <c r="T1" s="298"/>
      <c r="U1" s="304"/>
      <c r="Y1" s="305"/>
    </row>
    <row r="2" s="289" customFormat="1" ht="25" customHeight="1" spans="1:25">
      <c r="A2" s="2" t="s">
        <v>2</v>
      </c>
      <c r="B2" s="2" t="s">
        <v>3</v>
      </c>
      <c r="C2" s="2" t="s">
        <v>5</v>
      </c>
      <c r="D2" s="2" t="s">
        <v>2674</v>
      </c>
      <c r="E2" s="2" t="s">
        <v>6</v>
      </c>
      <c r="F2" s="2" t="s">
        <v>2675</v>
      </c>
      <c r="G2" s="3" t="s">
        <v>14</v>
      </c>
      <c r="H2" s="3" t="s">
        <v>15</v>
      </c>
      <c r="I2" s="2" t="s">
        <v>16</v>
      </c>
      <c r="J2" s="2" t="s">
        <v>17</v>
      </c>
      <c r="K2" s="2" t="s">
        <v>18</v>
      </c>
      <c r="L2" s="2" t="s">
        <v>20</v>
      </c>
      <c r="M2" s="300" t="s">
        <v>2956</v>
      </c>
      <c r="N2" s="13" t="s">
        <v>3883</v>
      </c>
      <c r="O2" s="13" t="s">
        <v>3884</v>
      </c>
      <c r="P2" s="13" t="s">
        <v>3885</v>
      </c>
      <c r="Q2" s="13" t="s">
        <v>3886</v>
      </c>
      <c r="R2" s="13" t="s">
        <v>26</v>
      </c>
      <c r="S2" s="13" t="s">
        <v>27</v>
      </c>
      <c r="T2" s="178" t="s">
        <v>28</v>
      </c>
      <c r="U2" s="179" t="s">
        <v>29</v>
      </c>
      <c r="V2" s="179" t="s">
        <v>30</v>
      </c>
      <c r="W2" s="179" t="s">
        <v>31</v>
      </c>
      <c r="X2" s="179" t="s">
        <v>32</v>
      </c>
      <c r="Y2" s="306" t="s">
        <v>4048</v>
      </c>
    </row>
    <row r="3" s="290" customFormat="1" ht="12" spans="1:27">
      <c r="A3" s="29">
        <v>1</v>
      </c>
      <c r="B3" s="29" t="s">
        <v>34</v>
      </c>
      <c r="C3" s="29" t="s">
        <v>228</v>
      </c>
      <c r="D3" s="29" t="s">
        <v>2815</v>
      </c>
      <c r="E3" s="6" t="s">
        <v>258</v>
      </c>
      <c r="F3" s="29" t="s">
        <v>4049</v>
      </c>
      <c r="G3" s="8">
        <v>44927</v>
      </c>
      <c r="H3" s="10" t="s">
        <v>2959</v>
      </c>
      <c r="I3" s="29" t="s">
        <v>42</v>
      </c>
      <c r="J3" s="29" t="s">
        <v>43</v>
      </c>
      <c r="K3" s="29" t="s">
        <v>44</v>
      </c>
      <c r="L3" s="29" t="s">
        <v>46</v>
      </c>
      <c r="M3" s="29">
        <v>3</v>
      </c>
      <c r="N3" s="181" t="s">
        <v>3038</v>
      </c>
      <c r="O3" s="181" t="s">
        <v>3039</v>
      </c>
      <c r="P3" s="15">
        <f t="shared" ref="P3:P8" si="0">IF(OR(O3=0,O3="无"),"",M3)</f>
        <v>3</v>
      </c>
      <c r="Q3" s="15">
        <f t="shared" ref="Q3:Q8" si="1">P3</f>
        <v>3</v>
      </c>
      <c r="R3" s="22">
        <f t="shared" ref="R3:R8" si="2">IFERROR(IF(P3/M3&gt;0,P3/M3,""),"")</f>
        <v>1</v>
      </c>
      <c r="S3" s="22">
        <f t="shared" ref="S3:S8" si="3">IFERROR(Q3/P3,"")</f>
        <v>1</v>
      </c>
      <c r="T3" s="16"/>
      <c r="U3" s="302" t="s">
        <v>3083</v>
      </c>
      <c r="V3" s="181" t="s">
        <v>50</v>
      </c>
      <c r="W3" s="19" t="str">
        <f>IF(U3="无","未匹配到系统工单信息",IF(V3="已完成","无",V3))</f>
        <v>无</v>
      </c>
      <c r="X3" s="181"/>
      <c r="Y3" s="307" t="s">
        <v>3083</v>
      </c>
      <c r="AA3" s="308" t="b">
        <f t="shared" ref="AA3:AA66" si="4">IF(H3="2023年01月","2023年01月31日",IF(H3="2023年02月","2023年02月28日",IF(H3="2023年3月","2023年3月31日",IF(H3="2023年4月","2023年4月30日",IF(H3="2023年5月","2023年5月31日",IF(H3="2023年6月","2023年6月30日",IF(H3="2023年7月","2023年7月31日",IF(H3="2023年8月","2023年8月31日",IF(H3="2023年9月","2023年9月30日",IF(H3="2023年10月","2023年10月31日",IF(H3="2023年11月","2023年11月30日",IF(H3="2023年12月","2023年12月31日"))))))))))))</f>
        <v>0</v>
      </c>
    </row>
    <row r="4" s="290" customFormat="1" ht="12" spans="1:27">
      <c r="A4" s="29">
        <v>2</v>
      </c>
      <c r="B4" s="29" t="s">
        <v>34</v>
      </c>
      <c r="C4" s="29" t="s">
        <v>228</v>
      </c>
      <c r="D4" s="29" t="s">
        <v>2815</v>
      </c>
      <c r="E4" s="6" t="s">
        <v>258</v>
      </c>
      <c r="F4" s="29" t="s">
        <v>4049</v>
      </c>
      <c r="G4" s="8">
        <v>44986</v>
      </c>
      <c r="H4" s="10" t="s">
        <v>41</v>
      </c>
      <c r="I4" s="29" t="s">
        <v>42</v>
      </c>
      <c r="J4" s="29" t="s">
        <v>43</v>
      </c>
      <c r="K4" s="29" t="s">
        <v>44</v>
      </c>
      <c r="L4" s="29" t="s">
        <v>46</v>
      </c>
      <c r="M4" s="29">
        <v>3</v>
      </c>
      <c r="N4" s="181" t="s">
        <v>3038</v>
      </c>
      <c r="O4" s="181" t="s">
        <v>3039</v>
      </c>
      <c r="P4" s="15">
        <f t="shared" si="0"/>
        <v>3</v>
      </c>
      <c r="Q4" s="15">
        <f t="shared" si="1"/>
        <v>3</v>
      </c>
      <c r="R4" s="22">
        <f t="shared" si="2"/>
        <v>1</v>
      </c>
      <c r="S4" s="22">
        <f t="shared" si="3"/>
        <v>1</v>
      </c>
      <c r="T4" s="16"/>
      <c r="U4" s="181" t="s">
        <v>3264</v>
      </c>
      <c r="V4" s="181" t="s">
        <v>50</v>
      </c>
      <c r="W4" s="19" t="str">
        <f>IF(U4="无","未匹配到系统工单信息",IF(V4="已完成","无",V4))</f>
        <v>无</v>
      </c>
      <c r="X4" s="181"/>
      <c r="AA4" s="308" t="b">
        <f t="shared" si="4"/>
        <v>0</v>
      </c>
    </row>
    <row r="5" s="290" customFormat="1" ht="12" spans="1:27">
      <c r="A5" s="29">
        <v>3</v>
      </c>
      <c r="B5" s="29" t="s">
        <v>34</v>
      </c>
      <c r="C5" s="29" t="s">
        <v>228</v>
      </c>
      <c r="D5" s="29" t="s">
        <v>2815</v>
      </c>
      <c r="E5" s="6" t="s">
        <v>258</v>
      </c>
      <c r="F5" s="29" t="s">
        <v>4049</v>
      </c>
      <c r="G5" s="8">
        <v>45047</v>
      </c>
      <c r="H5" s="10" t="s">
        <v>304</v>
      </c>
      <c r="I5" s="29" t="s">
        <v>42</v>
      </c>
      <c r="J5" s="29" t="s">
        <v>43</v>
      </c>
      <c r="K5" s="29" t="s">
        <v>44</v>
      </c>
      <c r="L5" s="29" t="s">
        <v>46</v>
      </c>
      <c r="M5" s="29">
        <v>3</v>
      </c>
      <c r="N5" s="181" t="s">
        <v>3114</v>
      </c>
      <c r="O5" s="181" t="s">
        <v>3115</v>
      </c>
      <c r="P5" s="15">
        <f t="shared" si="0"/>
        <v>3</v>
      </c>
      <c r="Q5" s="15">
        <f t="shared" si="1"/>
        <v>3</v>
      </c>
      <c r="R5" s="22">
        <f t="shared" si="2"/>
        <v>1</v>
      </c>
      <c r="S5" s="22">
        <f t="shared" si="3"/>
        <v>1</v>
      </c>
      <c r="T5" s="5"/>
      <c r="U5" s="181" t="s">
        <v>3116</v>
      </c>
      <c r="V5" s="181" t="s">
        <v>50</v>
      </c>
      <c r="W5" s="19"/>
      <c r="X5" s="181"/>
      <c r="AA5" s="308" t="b">
        <f t="shared" si="4"/>
        <v>0</v>
      </c>
    </row>
    <row r="6" s="290" customFormat="1" ht="12" spans="1:27">
      <c r="A6" s="29">
        <v>4</v>
      </c>
      <c r="B6" s="29" t="s">
        <v>34</v>
      </c>
      <c r="C6" s="29" t="s">
        <v>228</v>
      </c>
      <c r="D6" s="29" t="s">
        <v>2815</v>
      </c>
      <c r="E6" s="6" t="s">
        <v>258</v>
      </c>
      <c r="F6" s="29" t="s">
        <v>4049</v>
      </c>
      <c r="G6" s="8">
        <v>45108</v>
      </c>
      <c r="H6" s="10" t="s">
        <v>165</v>
      </c>
      <c r="I6" s="29" t="s">
        <v>42</v>
      </c>
      <c r="J6" s="29" t="s">
        <v>43</v>
      </c>
      <c r="K6" s="29" t="s">
        <v>44</v>
      </c>
      <c r="L6" s="29" t="s">
        <v>46</v>
      </c>
      <c r="M6" s="29">
        <v>3</v>
      </c>
      <c r="N6" s="181" t="s">
        <v>3106</v>
      </c>
      <c r="O6" s="181" t="s">
        <v>3107</v>
      </c>
      <c r="P6" s="15">
        <f t="shared" si="0"/>
        <v>3</v>
      </c>
      <c r="Q6" s="15">
        <f t="shared" si="1"/>
        <v>3</v>
      </c>
      <c r="R6" s="22">
        <f t="shared" si="2"/>
        <v>1</v>
      </c>
      <c r="S6" s="22">
        <f t="shared" si="3"/>
        <v>1</v>
      </c>
      <c r="T6" s="5"/>
      <c r="U6" s="181" t="s">
        <v>3102</v>
      </c>
      <c r="V6" s="181" t="s">
        <v>50</v>
      </c>
      <c r="W6" s="19"/>
      <c r="X6" s="181"/>
      <c r="AA6" s="308" t="b">
        <f t="shared" si="4"/>
        <v>0</v>
      </c>
    </row>
    <row r="7" s="290" customFormat="1" ht="12" spans="1:27">
      <c r="A7" s="29">
        <v>5</v>
      </c>
      <c r="B7" s="29" t="s">
        <v>34</v>
      </c>
      <c r="C7" s="29" t="s">
        <v>228</v>
      </c>
      <c r="D7" s="29" t="s">
        <v>2815</v>
      </c>
      <c r="E7" s="6" t="s">
        <v>258</v>
      </c>
      <c r="F7" s="29" t="s">
        <v>4049</v>
      </c>
      <c r="G7" s="8">
        <v>45170</v>
      </c>
      <c r="H7" s="10" t="s">
        <v>54</v>
      </c>
      <c r="I7" s="29" t="s">
        <v>42</v>
      </c>
      <c r="J7" s="29" t="s">
        <v>43</v>
      </c>
      <c r="K7" s="29" t="s">
        <v>44</v>
      </c>
      <c r="L7" s="29" t="s">
        <v>46</v>
      </c>
      <c r="M7" s="29">
        <v>3</v>
      </c>
      <c r="N7" s="181" t="s">
        <v>3117</v>
      </c>
      <c r="O7" s="181" t="s">
        <v>3118</v>
      </c>
      <c r="P7" s="15">
        <f t="shared" si="0"/>
        <v>3</v>
      </c>
      <c r="Q7" s="15">
        <f t="shared" si="1"/>
        <v>3</v>
      </c>
      <c r="R7" s="22">
        <f t="shared" si="2"/>
        <v>1</v>
      </c>
      <c r="S7" s="22">
        <f t="shared" si="3"/>
        <v>1</v>
      </c>
      <c r="T7" s="5"/>
      <c r="U7" s="181" t="s">
        <v>3119</v>
      </c>
      <c r="V7" s="181" t="s">
        <v>50</v>
      </c>
      <c r="W7" s="19"/>
      <c r="X7" s="181"/>
      <c r="AA7" s="308" t="b">
        <f t="shared" si="4"/>
        <v>0</v>
      </c>
    </row>
    <row r="8" s="290" customFormat="1" ht="12" spans="1:27">
      <c r="A8" s="29">
        <v>6</v>
      </c>
      <c r="B8" s="29" t="s">
        <v>34</v>
      </c>
      <c r="C8" s="29" t="s">
        <v>228</v>
      </c>
      <c r="D8" s="29" t="s">
        <v>2815</v>
      </c>
      <c r="E8" s="6" t="s">
        <v>258</v>
      </c>
      <c r="F8" s="29" t="s">
        <v>4049</v>
      </c>
      <c r="G8" s="8">
        <v>45231</v>
      </c>
      <c r="H8" s="10" t="s">
        <v>632</v>
      </c>
      <c r="I8" s="29" t="s">
        <v>42</v>
      </c>
      <c r="J8" s="29" t="s">
        <v>43</v>
      </c>
      <c r="K8" s="29" t="s">
        <v>44</v>
      </c>
      <c r="L8" s="29" t="s">
        <v>46</v>
      </c>
      <c r="M8" s="29">
        <v>3</v>
      </c>
      <c r="N8" s="181" t="str">
        <f>IFERROR(VLOOKUP("*"&amp;$D8&amp;"*",电缆避雷器!$A:$AS,20,FALSE),IFERROR(VLOOKUP("*"&amp;$D8&amp;"*",电缆避雷器!$B:$AS,19,FALSE),"无"))</f>
        <v>2023-12-11 09:15:00</v>
      </c>
      <c r="O8" s="181" t="str">
        <f>IFERROR(VLOOKUP("*"&amp;$D8&amp;"*",电缆避雷器!$A:$AS,21,FALSE),IFERROR(VLOOKUP("*"&amp;$D8&amp;"*",电缆避雷器!$B:$AS,20,FALSE),"无"))</f>
        <v>2023-12-11 11:56:00</v>
      </c>
      <c r="P8" s="15">
        <f t="shared" si="0"/>
        <v>3</v>
      </c>
      <c r="Q8" s="15">
        <f t="shared" si="1"/>
        <v>3</v>
      </c>
      <c r="R8" s="22">
        <f t="shared" si="2"/>
        <v>1</v>
      </c>
      <c r="S8" s="22">
        <f t="shared" si="3"/>
        <v>1</v>
      </c>
      <c r="T8" s="56"/>
      <c r="U8" s="181" t="str">
        <f>IFERROR(VLOOKUP("*"&amp;$D8&amp;"*",电缆避雷器!$A:$AS,5,FALSE),IFERROR(VLOOKUP("*"&amp;$D8&amp;"*",电缆避雷器!$B:$AS,4,FALSE),"无"))</f>
        <v>JH030120230306-003364</v>
      </c>
      <c r="V8" s="181" t="s">
        <v>50</v>
      </c>
      <c r="W8" s="19"/>
      <c r="X8" s="181"/>
      <c r="AA8" s="308" t="b">
        <f t="shared" si="4"/>
        <v>0</v>
      </c>
    </row>
    <row r="9" s="290" customFormat="1" ht="12" spans="1:27">
      <c r="A9" s="29">
        <v>7</v>
      </c>
      <c r="B9" s="29" t="s">
        <v>34</v>
      </c>
      <c r="C9" s="29" t="s">
        <v>228</v>
      </c>
      <c r="D9" s="29" t="s">
        <v>2817</v>
      </c>
      <c r="E9" s="6" t="s">
        <v>258</v>
      </c>
      <c r="F9" s="29" t="s">
        <v>4049</v>
      </c>
      <c r="G9" s="8">
        <v>44927</v>
      </c>
      <c r="H9" s="10" t="s">
        <v>2959</v>
      </c>
      <c r="I9" s="29" t="s">
        <v>42</v>
      </c>
      <c r="J9" s="29" t="s">
        <v>43</v>
      </c>
      <c r="K9" s="29" t="s">
        <v>44</v>
      </c>
      <c r="L9" s="29" t="s">
        <v>46</v>
      </c>
      <c r="M9" s="29">
        <v>3</v>
      </c>
      <c r="N9" s="181" t="s">
        <v>3038</v>
      </c>
      <c r="O9" s="181" t="s">
        <v>3039</v>
      </c>
      <c r="P9" s="15">
        <f t="shared" ref="P9:P14" si="5">IF(OR(O9=0,O9="无"),"",M9)</f>
        <v>3</v>
      </c>
      <c r="Q9" s="15">
        <f t="shared" ref="Q9:Q14" si="6">P9</f>
        <v>3</v>
      </c>
      <c r="R9" s="22">
        <f t="shared" ref="R9:R14" si="7">IFERROR(IF(P9/M9&gt;0,P9/M9,""),"")</f>
        <v>1</v>
      </c>
      <c r="S9" s="22">
        <f t="shared" ref="S9:S14" si="8">IFERROR(Q9/P9,"")</f>
        <v>1</v>
      </c>
      <c r="T9" s="16"/>
      <c r="U9" s="302" t="s">
        <v>3083</v>
      </c>
      <c r="V9" s="181" t="s">
        <v>50</v>
      </c>
      <c r="W9" s="19" t="str">
        <f>IF(U9="无","未匹配到系统工单信息",IF(V9="已完成","无",V9))</f>
        <v>无</v>
      </c>
      <c r="X9" s="181"/>
      <c r="Y9" s="307" t="s">
        <v>3083</v>
      </c>
      <c r="AA9" s="308" t="b">
        <f t="shared" si="4"/>
        <v>0</v>
      </c>
    </row>
    <row r="10" s="290" customFormat="1" ht="12" spans="1:27">
      <c r="A10" s="29">
        <v>8</v>
      </c>
      <c r="B10" s="29" t="s">
        <v>34</v>
      </c>
      <c r="C10" s="29" t="s">
        <v>228</v>
      </c>
      <c r="D10" s="29" t="s">
        <v>2817</v>
      </c>
      <c r="E10" s="6" t="s">
        <v>258</v>
      </c>
      <c r="F10" s="29" t="s">
        <v>4049</v>
      </c>
      <c r="G10" s="8">
        <v>44986</v>
      </c>
      <c r="H10" s="10" t="s">
        <v>41</v>
      </c>
      <c r="I10" s="29" t="s">
        <v>42</v>
      </c>
      <c r="J10" s="29" t="s">
        <v>43</v>
      </c>
      <c r="K10" s="29" t="s">
        <v>44</v>
      </c>
      <c r="L10" s="29" t="s">
        <v>46</v>
      </c>
      <c r="M10" s="29">
        <v>3</v>
      </c>
      <c r="N10" s="181" t="s">
        <v>3038</v>
      </c>
      <c r="O10" s="181" t="s">
        <v>3039</v>
      </c>
      <c r="P10" s="15">
        <f t="shared" si="5"/>
        <v>3</v>
      </c>
      <c r="Q10" s="15">
        <f t="shared" si="6"/>
        <v>3</v>
      </c>
      <c r="R10" s="22">
        <f t="shared" si="7"/>
        <v>1</v>
      </c>
      <c r="S10" s="22">
        <f t="shared" si="8"/>
        <v>1</v>
      </c>
      <c r="T10" s="16"/>
      <c r="U10" s="181" t="s">
        <v>3264</v>
      </c>
      <c r="V10" s="181" t="s">
        <v>50</v>
      </c>
      <c r="W10" s="19" t="str">
        <f>IF(U10="无","未匹配到系统工单信息",IF(V10="已完成","无",V10))</f>
        <v>无</v>
      </c>
      <c r="X10" s="181"/>
      <c r="AA10" s="308" t="b">
        <f t="shared" si="4"/>
        <v>0</v>
      </c>
    </row>
    <row r="11" s="290" customFormat="1" ht="12" spans="1:27">
      <c r="A11" s="29">
        <v>9</v>
      </c>
      <c r="B11" s="29" t="s">
        <v>34</v>
      </c>
      <c r="C11" s="29" t="s">
        <v>228</v>
      </c>
      <c r="D11" s="29" t="s">
        <v>2817</v>
      </c>
      <c r="E11" s="6" t="s">
        <v>258</v>
      </c>
      <c r="F11" s="29" t="s">
        <v>4049</v>
      </c>
      <c r="G11" s="8">
        <v>45047</v>
      </c>
      <c r="H11" s="10" t="s">
        <v>304</v>
      </c>
      <c r="I11" s="29" t="s">
        <v>42</v>
      </c>
      <c r="J11" s="29" t="s">
        <v>43</v>
      </c>
      <c r="K11" s="29" t="s">
        <v>44</v>
      </c>
      <c r="L11" s="29" t="s">
        <v>46</v>
      </c>
      <c r="M11" s="29">
        <v>3</v>
      </c>
      <c r="N11" s="181" t="s">
        <v>3120</v>
      </c>
      <c r="O11" s="181" t="s">
        <v>3121</v>
      </c>
      <c r="P11" s="15">
        <f t="shared" si="5"/>
        <v>3</v>
      </c>
      <c r="Q11" s="15">
        <f t="shared" si="6"/>
        <v>3</v>
      </c>
      <c r="R11" s="22">
        <f t="shared" si="7"/>
        <v>1</v>
      </c>
      <c r="S11" s="22">
        <f t="shared" si="8"/>
        <v>1</v>
      </c>
      <c r="T11" s="5"/>
      <c r="U11" s="181" t="s">
        <v>3122</v>
      </c>
      <c r="V11" s="181" t="s">
        <v>50</v>
      </c>
      <c r="W11" s="19"/>
      <c r="X11" s="181"/>
      <c r="AA11" s="308" t="b">
        <f t="shared" si="4"/>
        <v>0</v>
      </c>
    </row>
    <row r="12" s="290" customFormat="1" ht="12" spans="1:27">
      <c r="A12" s="29">
        <v>10</v>
      </c>
      <c r="B12" s="29" t="s">
        <v>34</v>
      </c>
      <c r="C12" s="29" t="s">
        <v>228</v>
      </c>
      <c r="D12" s="29" t="s">
        <v>2817</v>
      </c>
      <c r="E12" s="6" t="s">
        <v>258</v>
      </c>
      <c r="F12" s="29" t="s">
        <v>4049</v>
      </c>
      <c r="G12" s="8">
        <v>45108</v>
      </c>
      <c r="H12" s="10" t="s">
        <v>165</v>
      </c>
      <c r="I12" s="29" t="s">
        <v>42</v>
      </c>
      <c r="J12" s="29" t="s">
        <v>43</v>
      </c>
      <c r="K12" s="29" t="s">
        <v>44</v>
      </c>
      <c r="L12" s="29" t="s">
        <v>46</v>
      </c>
      <c r="M12" s="29">
        <v>3</v>
      </c>
      <c r="N12" s="181" t="s">
        <v>3106</v>
      </c>
      <c r="O12" s="181" t="s">
        <v>3107</v>
      </c>
      <c r="P12" s="15">
        <f t="shared" si="5"/>
        <v>3</v>
      </c>
      <c r="Q12" s="15">
        <f t="shared" si="6"/>
        <v>3</v>
      </c>
      <c r="R12" s="22">
        <f t="shared" si="7"/>
        <v>1</v>
      </c>
      <c r="S12" s="22">
        <f t="shared" si="8"/>
        <v>1</v>
      </c>
      <c r="T12" s="5"/>
      <c r="U12" s="181" t="s">
        <v>3102</v>
      </c>
      <c r="V12" s="181" t="s">
        <v>50</v>
      </c>
      <c r="W12" s="19"/>
      <c r="X12" s="181"/>
      <c r="AA12" s="308" t="b">
        <f t="shared" si="4"/>
        <v>0</v>
      </c>
    </row>
    <row r="13" s="290" customFormat="1" ht="12" spans="1:27">
      <c r="A13" s="29">
        <v>11</v>
      </c>
      <c r="B13" s="29" t="s">
        <v>34</v>
      </c>
      <c r="C13" s="29" t="s">
        <v>228</v>
      </c>
      <c r="D13" s="29" t="s">
        <v>2817</v>
      </c>
      <c r="E13" s="6" t="s">
        <v>258</v>
      </c>
      <c r="F13" s="29" t="s">
        <v>4049</v>
      </c>
      <c r="G13" s="8">
        <v>45170</v>
      </c>
      <c r="H13" s="10" t="s">
        <v>54</v>
      </c>
      <c r="I13" s="29" t="s">
        <v>42</v>
      </c>
      <c r="J13" s="29" t="s">
        <v>43</v>
      </c>
      <c r="K13" s="29" t="s">
        <v>44</v>
      </c>
      <c r="L13" s="29" t="s">
        <v>46</v>
      </c>
      <c r="M13" s="29">
        <v>3</v>
      </c>
      <c r="N13" s="181" t="s">
        <v>3117</v>
      </c>
      <c r="O13" s="181" t="s">
        <v>3118</v>
      </c>
      <c r="P13" s="15">
        <f t="shared" si="5"/>
        <v>3</v>
      </c>
      <c r="Q13" s="15">
        <f t="shared" si="6"/>
        <v>3</v>
      </c>
      <c r="R13" s="22">
        <f t="shared" si="7"/>
        <v>1</v>
      </c>
      <c r="S13" s="22">
        <f t="shared" si="8"/>
        <v>1</v>
      </c>
      <c r="T13" s="5"/>
      <c r="U13" s="181" t="s">
        <v>3119</v>
      </c>
      <c r="V13" s="181" t="s">
        <v>50</v>
      </c>
      <c r="W13" s="19"/>
      <c r="X13" s="181"/>
      <c r="AA13" s="308" t="b">
        <f t="shared" si="4"/>
        <v>0</v>
      </c>
    </row>
    <row r="14" s="290" customFormat="1" ht="12" spans="1:27">
      <c r="A14" s="29">
        <v>12</v>
      </c>
      <c r="B14" s="29" t="s">
        <v>34</v>
      </c>
      <c r="C14" s="29" t="s">
        <v>228</v>
      </c>
      <c r="D14" s="29" t="s">
        <v>2817</v>
      </c>
      <c r="E14" s="6" t="s">
        <v>258</v>
      </c>
      <c r="F14" s="29" t="s">
        <v>4049</v>
      </c>
      <c r="G14" s="8">
        <v>45231</v>
      </c>
      <c r="H14" s="10" t="s">
        <v>632</v>
      </c>
      <c r="I14" s="29" t="s">
        <v>42</v>
      </c>
      <c r="J14" s="29" t="s">
        <v>43</v>
      </c>
      <c r="K14" s="29" t="s">
        <v>44</v>
      </c>
      <c r="L14" s="29" t="s">
        <v>46</v>
      </c>
      <c r="M14" s="29">
        <v>3</v>
      </c>
      <c r="N14" s="181" t="str">
        <f>IFERROR(VLOOKUP("*"&amp;$D14&amp;"*",电缆避雷器!$A:$AS,20,FALSE),IFERROR(VLOOKUP("*"&amp;$D14&amp;"*",电缆避雷器!$B:$AS,19,FALSE),"无"))</f>
        <v>2023-12-11 09:15:00</v>
      </c>
      <c r="O14" s="181" t="str">
        <f>IFERROR(VLOOKUP("*"&amp;$D14&amp;"*",电缆避雷器!$A:$AS,21,FALSE),IFERROR(VLOOKUP("*"&amp;$D14&amp;"*",电缆避雷器!$B:$AS,20,FALSE),"无"))</f>
        <v>2023-12-11 11:56:00</v>
      </c>
      <c r="P14" s="15">
        <f t="shared" si="5"/>
        <v>3</v>
      </c>
      <c r="Q14" s="15">
        <f t="shared" si="6"/>
        <v>3</v>
      </c>
      <c r="R14" s="22">
        <f t="shared" si="7"/>
        <v>1</v>
      </c>
      <c r="S14" s="22">
        <f t="shared" si="8"/>
        <v>1</v>
      </c>
      <c r="T14" s="56"/>
      <c r="U14" s="181" t="str">
        <f>IFERROR(VLOOKUP("*"&amp;$D14&amp;"*",电缆避雷器!$A:$AS,5,FALSE),IFERROR(VLOOKUP("*"&amp;$D14&amp;"*",电缆避雷器!$B:$AS,4,FALSE),"无"))</f>
        <v>JH030120230306-003364</v>
      </c>
      <c r="V14" s="181" t="s">
        <v>50</v>
      </c>
      <c r="W14" s="19"/>
      <c r="X14" s="181"/>
      <c r="AA14" s="308" t="b">
        <f t="shared" si="4"/>
        <v>0</v>
      </c>
    </row>
    <row r="15" s="290" customFormat="1" ht="12" spans="1:27">
      <c r="A15" s="29">
        <v>13</v>
      </c>
      <c r="B15" s="29" t="s">
        <v>34</v>
      </c>
      <c r="C15" s="29" t="s">
        <v>228</v>
      </c>
      <c r="D15" s="29" t="s">
        <v>276</v>
      </c>
      <c r="E15" s="29" t="s">
        <v>2706</v>
      </c>
      <c r="F15" s="29" t="s">
        <v>4049</v>
      </c>
      <c r="G15" s="8">
        <v>45047</v>
      </c>
      <c r="H15" s="10" t="s">
        <v>304</v>
      </c>
      <c r="I15" s="29" t="s">
        <v>42</v>
      </c>
      <c r="J15" s="29" t="s">
        <v>43</v>
      </c>
      <c r="K15" s="29" t="s">
        <v>44</v>
      </c>
      <c r="L15" s="29" t="s">
        <v>46</v>
      </c>
      <c r="M15" s="29">
        <v>3</v>
      </c>
      <c r="N15" s="181" t="s">
        <v>3060</v>
      </c>
      <c r="O15" s="181" t="s">
        <v>3061</v>
      </c>
      <c r="P15" s="15">
        <f t="shared" ref="P15:P17" si="9">IF(OR(O15=0,O15="无"),"",M15)</f>
        <v>3</v>
      </c>
      <c r="Q15" s="15">
        <f t="shared" ref="Q15:Q17" si="10">P15</f>
        <v>3</v>
      </c>
      <c r="R15" s="22">
        <f t="shared" ref="R15:R17" si="11">IFERROR(IF(P15/M15&gt;0,P15/M15,""),"")</f>
        <v>1</v>
      </c>
      <c r="S15" s="22">
        <f t="shared" ref="S15:S17" si="12">IFERROR(Q15/P15,"")</f>
        <v>1</v>
      </c>
      <c r="T15" s="280"/>
      <c r="U15" s="181" t="s">
        <v>3062</v>
      </c>
      <c r="V15" s="181" t="s">
        <v>50</v>
      </c>
      <c r="W15" s="19"/>
      <c r="X15" s="181"/>
      <c r="AA15" s="308" t="b">
        <f t="shared" si="4"/>
        <v>0</v>
      </c>
    </row>
    <row r="16" s="290" customFormat="1" ht="12" spans="1:27">
      <c r="A16" s="29">
        <v>14</v>
      </c>
      <c r="B16" s="29" t="s">
        <v>34</v>
      </c>
      <c r="C16" s="29" t="s">
        <v>228</v>
      </c>
      <c r="D16" s="29" t="s">
        <v>276</v>
      </c>
      <c r="E16" s="29" t="s">
        <v>2706</v>
      </c>
      <c r="F16" s="29" t="s">
        <v>4049</v>
      </c>
      <c r="G16" s="8">
        <v>45108</v>
      </c>
      <c r="H16" s="10" t="s">
        <v>165</v>
      </c>
      <c r="I16" s="29" t="s">
        <v>42</v>
      </c>
      <c r="J16" s="29" t="s">
        <v>43</v>
      </c>
      <c r="K16" s="29" t="s">
        <v>44</v>
      </c>
      <c r="L16" s="29" t="s">
        <v>46</v>
      </c>
      <c r="M16" s="29">
        <v>3</v>
      </c>
      <c r="N16" s="181" t="s">
        <v>1876</v>
      </c>
      <c r="O16" s="181" t="s">
        <v>3123</v>
      </c>
      <c r="P16" s="15">
        <f t="shared" si="9"/>
        <v>3</v>
      </c>
      <c r="Q16" s="15">
        <f t="shared" si="10"/>
        <v>3</v>
      </c>
      <c r="R16" s="22">
        <f t="shared" si="11"/>
        <v>1</v>
      </c>
      <c r="S16" s="22">
        <f t="shared" si="12"/>
        <v>1</v>
      </c>
      <c r="T16" s="5"/>
      <c r="U16" s="181" t="s">
        <v>3124</v>
      </c>
      <c r="V16" s="181" t="s">
        <v>50</v>
      </c>
      <c r="W16" s="19"/>
      <c r="X16" s="181"/>
      <c r="AA16" s="308" t="b">
        <f t="shared" si="4"/>
        <v>0</v>
      </c>
    </row>
    <row r="17" s="290" customFormat="1" ht="12" spans="1:27">
      <c r="A17" s="29">
        <v>15</v>
      </c>
      <c r="B17" s="29" t="s">
        <v>34</v>
      </c>
      <c r="C17" s="29" t="s">
        <v>228</v>
      </c>
      <c r="D17" s="29" t="s">
        <v>276</v>
      </c>
      <c r="E17" s="29" t="s">
        <v>2706</v>
      </c>
      <c r="F17" s="29" t="s">
        <v>4049</v>
      </c>
      <c r="G17" s="8">
        <v>45170</v>
      </c>
      <c r="H17" s="10" t="s">
        <v>54</v>
      </c>
      <c r="I17" s="29" t="s">
        <v>42</v>
      </c>
      <c r="J17" s="29" t="s">
        <v>43</v>
      </c>
      <c r="K17" s="29" t="s">
        <v>44</v>
      </c>
      <c r="L17" s="29" t="s">
        <v>46</v>
      </c>
      <c r="M17" s="29">
        <v>3</v>
      </c>
      <c r="N17" s="181" t="s">
        <v>3066</v>
      </c>
      <c r="O17" s="181" t="s">
        <v>3067</v>
      </c>
      <c r="P17" s="15">
        <f t="shared" si="9"/>
        <v>3</v>
      </c>
      <c r="Q17" s="15">
        <f t="shared" si="10"/>
        <v>3</v>
      </c>
      <c r="R17" s="22">
        <f t="shared" si="11"/>
        <v>1</v>
      </c>
      <c r="S17" s="22">
        <f t="shared" si="12"/>
        <v>1</v>
      </c>
      <c r="T17" s="5"/>
      <c r="U17" s="181" t="s">
        <v>3068</v>
      </c>
      <c r="V17" s="181" t="s">
        <v>50</v>
      </c>
      <c r="W17" s="19"/>
      <c r="X17" s="181"/>
      <c r="AA17" s="308" t="b">
        <f t="shared" si="4"/>
        <v>0</v>
      </c>
    </row>
    <row r="18" s="290" customFormat="1" ht="12" spans="1:27">
      <c r="A18" s="29">
        <v>16</v>
      </c>
      <c r="B18" s="29" t="s">
        <v>34</v>
      </c>
      <c r="C18" s="29" t="s">
        <v>228</v>
      </c>
      <c r="D18" s="29" t="s">
        <v>3125</v>
      </c>
      <c r="E18" s="29" t="s">
        <v>2706</v>
      </c>
      <c r="F18" s="29" t="s">
        <v>4049</v>
      </c>
      <c r="G18" s="8">
        <v>45047</v>
      </c>
      <c r="H18" s="10" t="s">
        <v>304</v>
      </c>
      <c r="I18" s="29" t="s">
        <v>42</v>
      </c>
      <c r="J18" s="29" t="s">
        <v>43</v>
      </c>
      <c r="K18" s="29" t="s">
        <v>44</v>
      </c>
      <c r="L18" s="29" t="s">
        <v>46</v>
      </c>
      <c r="M18" s="29">
        <v>3</v>
      </c>
      <c r="N18" s="181" t="s">
        <v>3126</v>
      </c>
      <c r="O18" s="181" t="s">
        <v>3127</v>
      </c>
      <c r="P18" s="15">
        <f t="shared" ref="P18:P26" si="13">IF(OR(O18=0,O18="无"),"",M18)</f>
        <v>3</v>
      </c>
      <c r="Q18" s="15">
        <f t="shared" ref="Q18:Q26" si="14">P18</f>
        <v>3</v>
      </c>
      <c r="R18" s="22">
        <f t="shared" ref="R18:R26" si="15">IFERROR(IF(P18/M18&gt;0,P18/M18,""),"")</f>
        <v>1</v>
      </c>
      <c r="S18" s="22">
        <f t="shared" ref="S18:S26" si="16">IFERROR(Q18/P18,"")</f>
        <v>1</v>
      </c>
      <c r="T18" s="5"/>
      <c r="U18" s="181" t="s">
        <v>3128</v>
      </c>
      <c r="V18" s="181" t="s">
        <v>50</v>
      </c>
      <c r="W18" s="19"/>
      <c r="X18" s="181"/>
      <c r="AA18" s="308" t="b">
        <f t="shared" si="4"/>
        <v>0</v>
      </c>
    </row>
    <row r="19" s="290" customFormat="1" ht="12" spans="1:27">
      <c r="A19" s="29">
        <v>17</v>
      </c>
      <c r="B19" s="29" t="s">
        <v>34</v>
      </c>
      <c r="C19" s="29" t="s">
        <v>228</v>
      </c>
      <c r="D19" s="29" t="s">
        <v>3125</v>
      </c>
      <c r="E19" s="29" t="s">
        <v>2706</v>
      </c>
      <c r="F19" s="29" t="s">
        <v>4049</v>
      </c>
      <c r="G19" s="8">
        <v>45108</v>
      </c>
      <c r="H19" s="10" t="s">
        <v>165</v>
      </c>
      <c r="I19" s="29" t="s">
        <v>42</v>
      </c>
      <c r="J19" s="29" t="s">
        <v>43</v>
      </c>
      <c r="K19" s="29" t="s">
        <v>44</v>
      </c>
      <c r="L19" s="29" t="s">
        <v>46</v>
      </c>
      <c r="M19" s="29">
        <v>3</v>
      </c>
      <c r="N19" s="181" t="s">
        <v>3129</v>
      </c>
      <c r="O19" s="181" t="s">
        <v>3130</v>
      </c>
      <c r="P19" s="15">
        <f t="shared" si="13"/>
        <v>3</v>
      </c>
      <c r="Q19" s="15">
        <f t="shared" si="14"/>
        <v>3</v>
      </c>
      <c r="R19" s="22">
        <f t="shared" si="15"/>
        <v>1</v>
      </c>
      <c r="S19" s="22">
        <f t="shared" si="16"/>
        <v>1</v>
      </c>
      <c r="T19" s="5"/>
      <c r="U19" s="181" t="s">
        <v>3131</v>
      </c>
      <c r="V19" s="181" t="s">
        <v>50</v>
      </c>
      <c r="W19" s="19"/>
      <c r="X19" s="181"/>
      <c r="AA19" s="308" t="b">
        <f t="shared" si="4"/>
        <v>0</v>
      </c>
    </row>
    <row r="20" s="290" customFormat="1" ht="12" spans="1:27">
      <c r="A20" s="29">
        <v>18</v>
      </c>
      <c r="B20" s="29" t="s">
        <v>34</v>
      </c>
      <c r="C20" s="29" t="s">
        <v>228</v>
      </c>
      <c r="D20" s="29" t="s">
        <v>3125</v>
      </c>
      <c r="E20" s="29" t="s">
        <v>2706</v>
      </c>
      <c r="F20" s="29" t="s">
        <v>4049</v>
      </c>
      <c r="G20" s="8">
        <v>45170</v>
      </c>
      <c r="H20" s="10" t="s">
        <v>54</v>
      </c>
      <c r="I20" s="29" t="s">
        <v>42</v>
      </c>
      <c r="J20" s="29" t="s">
        <v>43</v>
      </c>
      <c r="K20" s="29" t="s">
        <v>44</v>
      </c>
      <c r="L20" s="29" t="s">
        <v>46</v>
      </c>
      <c r="M20" s="29">
        <v>3</v>
      </c>
      <c r="N20" s="301">
        <v>45207.375</v>
      </c>
      <c r="O20" s="301">
        <v>45207.4770833333</v>
      </c>
      <c r="P20" s="15">
        <f t="shared" si="13"/>
        <v>3</v>
      </c>
      <c r="Q20" s="15">
        <f t="shared" si="14"/>
        <v>3</v>
      </c>
      <c r="R20" s="22">
        <f t="shared" si="15"/>
        <v>1</v>
      </c>
      <c r="S20" s="22">
        <f t="shared" si="16"/>
        <v>1</v>
      </c>
      <c r="T20" s="5"/>
      <c r="U20" s="302" t="s">
        <v>3132</v>
      </c>
      <c r="V20" s="181" t="s">
        <v>50</v>
      </c>
      <c r="W20" s="19"/>
      <c r="X20" s="181"/>
      <c r="AA20" s="308" t="b">
        <f t="shared" si="4"/>
        <v>0</v>
      </c>
    </row>
    <row r="21" s="290" customFormat="1" ht="12" spans="1:27">
      <c r="A21" s="29">
        <v>19</v>
      </c>
      <c r="B21" s="280" t="s">
        <v>34</v>
      </c>
      <c r="C21" s="280" t="s">
        <v>82</v>
      </c>
      <c r="D21" s="280" t="s">
        <v>181</v>
      </c>
      <c r="E21" s="6" t="s">
        <v>258</v>
      </c>
      <c r="F21" s="29" t="s">
        <v>4049</v>
      </c>
      <c r="G21" s="8">
        <v>44927</v>
      </c>
      <c r="H21" s="10" t="s">
        <v>2959</v>
      </c>
      <c r="I21" s="280" t="s">
        <v>42</v>
      </c>
      <c r="J21" s="280" t="s">
        <v>43</v>
      </c>
      <c r="K21" s="29" t="s">
        <v>44</v>
      </c>
      <c r="L21" s="29" t="s">
        <v>46</v>
      </c>
      <c r="M21" s="280">
        <v>6</v>
      </c>
      <c r="N21" s="181" t="s">
        <v>3165</v>
      </c>
      <c r="O21" s="181" t="s">
        <v>3166</v>
      </c>
      <c r="P21" s="15">
        <f t="shared" si="13"/>
        <v>6</v>
      </c>
      <c r="Q21" s="15">
        <f t="shared" si="14"/>
        <v>6</v>
      </c>
      <c r="R21" s="22">
        <f t="shared" si="15"/>
        <v>1</v>
      </c>
      <c r="S21" s="22">
        <f t="shared" si="16"/>
        <v>1</v>
      </c>
      <c r="T21" s="16"/>
      <c r="U21" s="302" t="s">
        <v>3922</v>
      </c>
      <c r="V21" s="181" t="s">
        <v>50</v>
      </c>
      <c r="W21" s="19" t="str">
        <f>IF(U21="无","未匹配到系统工单信息",IF(V21="已完成","无",V21))</f>
        <v>无</v>
      </c>
      <c r="X21" s="181"/>
      <c r="Y21" s="309" t="s">
        <v>3922</v>
      </c>
      <c r="AA21" s="308" t="b">
        <f t="shared" si="4"/>
        <v>0</v>
      </c>
    </row>
    <row r="22" s="290" customFormat="1" ht="12" spans="1:27">
      <c r="A22" s="29">
        <v>20</v>
      </c>
      <c r="B22" s="280" t="s">
        <v>34</v>
      </c>
      <c r="C22" s="280" t="s">
        <v>82</v>
      </c>
      <c r="D22" s="280" t="s">
        <v>181</v>
      </c>
      <c r="E22" s="6" t="s">
        <v>258</v>
      </c>
      <c r="F22" s="29" t="s">
        <v>4049</v>
      </c>
      <c r="G22" s="8">
        <v>44986</v>
      </c>
      <c r="H22" s="10" t="s">
        <v>41</v>
      </c>
      <c r="I22" s="280" t="s">
        <v>42</v>
      </c>
      <c r="J22" s="280" t="s">
        <v>43</v>
      </c>
      <c r="K22" s="29" t="s">
        <v>44</v>
      </c>
      <c r="L22" s="29" t="s">
        <v>46</v>
      </c>
      <c r="M22" s="280">
        <v>6</v>
      </c>
      <c r="N22" s="181" t="s">
        <v>3179</v>
      </c>
      <c r="O22" s="181" t="s">
        <v>350</v>
      </c>
      <c r="P22" s="15">
        <f t="shared" si="13"/>
        <v>6</v>
      </c>
      <c r="Q22" s="15">
        <f t="shared" si="14"/>
        <v>6</v>
      </c>
      <c r="R22" s="22">
        <f t="shared" si="15"/>
        <v>1</v>
      </c>
      <c r="S22" s="22">
        <f t="shared" si="16"/>
        <v>1</v>
      </c>
      <c r="T22" s="16"/>
      <c r="U22" s="181" t="s">
        <v>3180</v>
      </c>
      <c r="V22" s="181" t="s">
        <v>50</v>
      </c>
      <c r="W22" s="19" t="str">
        <f>IF(U22="无","未匹配到系统工单信息",IF(V22="已完成","无",V22))</f>
        <v>无</v>
      </c>
      <c r="X22" s="181"/>
      <c r="AA22" s="308" t="b">
        <f t="shared" si="4"/>
        <v>0</v>
      </c>
    </row>
    <row r="23" s="290" customFormat="1" ht="12" spans="1:27">
      <c r="A23" s="29">
        <v>21</v>
      </c>
      <c r="B23" s="280" t="s">
        <v>34</v>
      </c>
      <c r="C23" s="280" t="s">
        <v>82</v>
      </c>
      <c r="D23" s="280" t="s">
        <v>181</v>
      </c>
      <c r="E23" s="6" t="s">
        <v>258</v>
      </c>
      <c r="F23" s="29" t="s">
        <v>4049</v>
      </c>
      <c r="G23" s="8">
        <v>45047</v>
      </c>
      <c r="H23" s="10" t="s">
        <v>304</v>
      </c>
      <c r="I23" s="280" t="s">
        <v>42</v>
      </c>
      <c r="J23" s="280" t="s">
        <v>43</v>
      </c>
      <c r="K23" s="29" t="s">
        <v>44</v>
      </c>
      <c r="L23" s="29" t="s">
        <v>46</v>
      </c>
      <c r="M23" s="280">
        <v>6</v>
      </c>
      <c r="N23" s="181" t="s">
        <v>3167</v>
      </c>
      <c r="O23" s="181" t="s">
        <v>3168</v>
      </c>
      <c r="P23" s="15">
        <f t="shared" si="13"/>
        <v>6</v>
      </c>
      <c r="Q23" s="15">
        <f t="shared" si="14"/>
        <v>6</v>
      </c>
      <c r="R23" s="22">
        <f t="shared" si="15"/>
        <v>1</v>
      </c>
      <c r="S23" s="22">
        <f t="shared" si="16"/>
        <v>1</v>
      </c>
      <c r="T23" s="5"/>
      <c r="U23" s="181" t="s">
        <v>3169</v>
      </c>
      <c r="V23" s="181" t="s">
        <v>50</v>
      </c>
      <c r="W23" s="19"/>
      <c r="X23" s="181"/>
      <c r="AA23" s="308" t="b">
        <f t="shared" si="4"/>
        <v>0</v>
      </c>
    </row>
    <row r="24" s="290" customFormat="1" ht="12" spans="1:27">
      <c r="A24" s="29">
        <v>22</v>
      </c>
      <c r="B24" s="280" t="s">
        <v>34</v>
      </c>
      <c r="C24" s="280" t="s">
        <v>82</v>
      </c>
      <c r="D24" s="280" t="s">
        <v>181</v>
      </c>
      <c r="E24" s="6" t="s">
        <v>258</v>
      </c>
      <c r="F24" s="29" t="s">
        <v>4049</v>
      </c>
      <c r="G24" s="8">
        <v>45108</v>
      </c>
      <c r="H24" s="10" t="s">
        <v>165</v>
      </c>
      <c r="I24" s="280" t="s">
        <v>42</v>
      </c>
      <c r="J24" s="280" t="s">
        <v>43</v>
      </c>
      <c r="K24" s="29" t="s">
        <v>44</v>
      </c>
      <c r="L24" s="29" t="s">
        <v>46</v>
      </c>
      <c r="M24" s="280">
        <v>6</v>
      </c>
      <c r="N24" s="181" t="s">
        <v>3170</v>
      </c>
      <c r="O24" s="181" t="s">
        <v>3171</v>
      </c>
      <c r="P24" s="15">
        <f t="shared" si="13"/>
        <v>6</v>
      </c>
      <c r="Q24" s="15">
        <f t="shared" si="14"/>
        <v>6</v>
      </c>
      <c r="R24" s="22">
        <f t="shared" si="15"/>
        <v>1</v>
      </c>
      <c r="S24" s="22">
        <f t="shared" si="16"/>
        <v>1</v>
      </c>
      <c r="T24" s="5"/>
      <c r="U24" s="181" t="s">
        <v>3172</v>
      </c>
      <c r="V24" s="181" t="s">
        <v>50</v>
      </c>
      <c r="W24" s="19"/>
      <c r="X24" s="181"/>
      <c r="AA24" s="308" t="b">
        <f t="shared" si="4"/>
        <v>0</v>
      </c>
    </row>
    <row r="25" s="290" customFormat="1" ht="12" spans="1:27">
      <c r="A25" s="29">
        <v>23</v>
      </c>
      <c r="B25" s="280" t="s">
        <v>34</v>
      </c>
      <c r="C25" s="280" t="s">
        <v>82</v>
      </c>
      <c r="D25" s="280" t="s">
        <v>181</v>
      </c>
      <c r="E25" s="6" t="s">
        <v>258</v>
      </c>
      <c r="F25" s="29" t="s">
        <v>4049</v>
      </c>
      <c r="G25" s="8">
        <v>45170</v>
      </c>
      <c r="H25" s="10" t="s">
        <v>54</v>
      </c>
      <c r="I25" s="280" t="s">
        <v>42</v>
      </c>
      <c r="J25" s="280" t="s">
        <v>43</v>
      </c>
      <c r="K25" s="29" t="s">
        <v>44</v>
      </c>
      <c r="L25" s="29" t="s">
        <v>46</v>
      </c>
      <c r="M25" s="280">
        <v>6</v>
      </c>
      <c r="N25" s="181" t="s">
        <v>3173</v>
      </c>
      <c r="O25" s="181" t="s">
        <v>3174</v>
      </c>
      <c r="P25" s="15">
        <f t="shared" si="13"/>
        <v>6</v>
      </c>
      <c r="Q25" s="15">
        <f t="shared" si="14"/>
        <v>6</v>
      </c>
      <c r="R25" s="22">
        <f t="shared" si="15"/>
        <v>1</v>
      </c>
      <c r="S25" s="22">
        <f t="shared" si="16"/>
        <v>1</v>
      </c>
      <c r="T25" s="5"/>
      <c r="U25" s="181" t="s">
        <v>3184</v>
      </c>
      <c r="V25" s="181" t="s">
        <v>50</v>
      </c>
      <c r="W25" s="19"/>
      <c r="X25" s="181"/>
      <c r="AA25" s="308" t="b">
        <f t="shared" si="4"/>
        <v>0</v>
      </c>
    </row>
    <row r="26" s="290" customFormat="1" ht="12" spans="1:27">
      <c r="A26" s="29">
        <v>24</v>
      </c>
      <c r="B26" s="280" t="s">
        <v>34</v>
      </c>
      <c r="C26" s="280" t="s">
        <v>82</v>
      </c>
      <c r="D26" s="280" t="s">
        <v>181</v>
      </c>
      <c r="E26" s="6" t="s">
        <v>258</v>
      </c>
      <c r="F26" s="29" t="s">
        <v>4049</v>
      </c>
      <c r="G26" s="8">
        <v>45231</v>
      </c>
      <c r="H26" s="10" t="s">
        <v>632</v>
      </c>
      <c r="I26" s="280" t="s">
        <v>42</v>
      </c>
      <c r="J26" s="280" t="s">
        <v>43</v>
      </c>
      <c r="K26" s="29" t="s">
        <v>44</v>
      </c>
      <c r="L26" s="29" t="s">
        <v>46</v>
      </c>
      <c r="M26" s="280">
        <v>6</v>
      </c>
      <c r="N26" s="181" t="str">
        <f>IFERROR(VLOOKUP("*"&amp;$D26&amp;"*",电缆避雷器!$A:$AS,20,FALSE),IFERROR(VLOOKUP("*"&amp;$D26&amp;"*",电缆避雷器!$B:$AS,19,FALSE),"无"))</f>
        <v>2023-11-23 09:00:00</v>
      </c>
      <c r="O26" s="181" t="str">
        <f>IFERROR(VLOOKUP("*"&amp;$D26&amp;"*",电缆避雷器!$A:$AS,21,FALSE),IFERROR(VLOOKUP("*"&amp;$D26&amp;"*",电缆避雷器!$B:$AS,20,FALSE),"无"))</f>
        <v>2023-11-23 16:00:00</v>
      </c>
      <c r="P26" s="15">
        <f t="shared" si="13"/>
        <v>6</v>
      </c>
      <c r="Q26" s="15">
        <f t="shared" si="14"/>
        <v>6</v>
      </c>
      <c r="R26" s="22">
        <f t="shared" si="15"/>
        <v>1</v>
      </c>
      <c r="S26" s="22">
        <f t="shared" si="16"/>
        <v>1</v>
      </c>
      <c r="T26" s="56"/>
      <c r="U26" s="181" t="str">
        <f>IFERROR(VLOOKUP("*"&amp;$D26&amp;"*",电缆避雷器!$A:$AS,5,FALSE),IFERROR(VLOOKUP("*"&amp;$D26&amp;"*",电缆避雷器!$B:$AS,4,FALSE),"无"))</f>
        <v>JH030120230115-000063</v>
      </c>
      <c r="V26" s="181" t="s">
        <v>50</v>
      </c>
      <c r="W26" s="19"/>
      <c r="X26" s="181"/>
      <c r="AA26" s="308" t="b">
        <f t="shared" si="4"/>
        <v>0</v>
      </c>
    </row>
    <row r="27" s="290" customFormat="1" ht="12" spans="1:27">
      <c r="A27" s="29">
        <v>25</v>
      </c>
      <c r="B27" s="280" t="s">
        <v>34</v>
      </c>
      <c r="C27" s="280" t="s">
        <v>82</v>
      </c>
      <c r="D27" s="280" t="s">
        <v>193</v>
      </c>
      <c r="E27" s="6" t="s">
        <v>258</v>
      </c>
      <c r="F27" s="29" t="s">
        <v>4049</v>
      </c>
      <c r="G27" s="8">
        <v>44927</v>
      </c>
      <c r="H27" s="10" t="s">
        <v>2959</v>
      </c>
      <c r="I27" s="280" t="s">
        <v>42</v>
      </c>
      <c r="J27" s="280" t="s">
        <v>43</v>
      </c>
      <c r="K27" s="29" t="s">
        <v>44</v>
      </c>
      <c r="L27" s="29" t="s">
        <v>46</v>
      </c>
      <c r="M27" s="280">
        <v>6</v>
      </c>
      <c r="N27" s="181" t="s">
        <v>3165</v>
      </c>
      <c r="O27" s="181" t="s">
        <v>3166</v>
      </c>
      <c r="P27" s="15">
        <f t="shared" ref="P27:P34" si="17">IF(OR(O27=0,O27="无"),"",M27)</f>
        <v>6</v>
      </c>
      <c r="Q27" s="15">
        <f t="shared" ref="Q27:Q34" si="18">P27</f>
        <v>6</v>
      </c>
      <c r="R27" s="22">
        <f t="shared" ref="R27:R34" si="19">IFERROR(IF(P27/M27&gt;0,P27/M27,""),"")</f>
        <v>1</v>
      </c>
      <c r="S27" s="22">
        <f t="shared" ref="S27:S34" si="20">IFERROR(Q27/P27,"")</f>
        <v>1</v>
      </c>
      <c r="T27" s="16"/>
      <c r="U27" s="302" t="s">
        <v>3922</v>
      </c>
      <c r="V27" s="181" t="s">
        <v>50</v>
      </c>
      <c r="W27" s="19" t="str">
        <f>IF(U27="无","未匹配到系统工单信息",IF(V27="已完成","无",V27))</f>
        <v>无</v>
      </c>
      <c r="X27" s="181"/>
      <c r="Y27" s="309" t="s">
        <v>3922</v>
      </c>
      <c r="AA27" s="308" t="b">
        <f t="shared" si="4"/>
        <v>0</v>
      </c>
    </row>
    <row r="28" s="290" customFormat="1" ht="12" spans="1:27">
      <c r="A28" s="29">
        <v>26</v>
      </c>
      <c r="B28" s="280" t="s">
        <v>34</v>
      </c>
      <c r="C28" s="280" t="s">
        <v>82</v>
      </c>
      <c r="D28" s="280" t="s">
        <v>193</v>
      </c>
      <c r="E28" s="6" t="s">
        <v>258</v>
      </c>
      <c r="F28" s="29" t="s">
        <v>4049</v>
      </c>
      <c r="G28" s="8">
        <v>44986</v>
      </c>
      <c r="H28" s="10" t="s">
        <v>41</v>
      </c>
      <c r="I28" s="280" t="s">
        <v>42</v>
      </c>
      <c r="J28" s="280" t="s">
        <v>43</v>
      </c>
      <c r="K28" s="29" t="s">
        <v>44</v>
      </c>
      <c r="L28" s="29" t="s">
        <v>46</v>
      </c>
      <c r="M28" s="280">
        <v>6</v>
      </c>
      <c r="N28" s="181" t="s">
        <v>3179</v>
      </c>
      <c r="O28" s="181" t="s">
        <v>350</v>
      </c>
      <c r="P28" s="15">
        <f t="shared" si="17"/>
        <v>6</v>
      </c>
      <c r="Q28" s="15">
        <f t="shared" si="18"/>
        <v>6</v>
      </c>
      <c r="R28" s="22">
        <f t="shared" si="19"/>
        <v>1</v>
      </c>
      <c r="S28" s="22">
        <f t="shared" si="20"/>
        <v>1</v>
      </c>
      <c r="T28" s="16"/>
      <c r="U28" s="181" t="s">
        <v>3180</v>
      </c>
      <c r="V28" s="181" t="s">
        <v>50</v>
      </c>
      <c r="W28" s="19" t="str">
        <f>IF(U28="无","未匹配到系统工单信息",IF(V28="已完成","无",V28))</f>
        <v>无</v>
      </c>
      <c r="X28" s="181"/>
      <c r="AA28" s="308" t="b">
        <f t="shared" si="4"/>
        <v>0</v>
      </c>
    </row>
    <row r="29" s="290" customFormat="1" ht="12" spans="1:27">
      <c r="A29" s="29">
        <v>27</v>
      </c>
      <c r="B29" s="280" t="s">
        <v>34</v>
      </c>
      <c r="C29" s="280" t="s">
        <v>82</v>
      </c>
      <c r="D29" s="280" t="s">
        <v>193</v>
      </c>
      <c r="E29" s="6" t="s">
        <v>258</v>
      </c>
      <c r="F29" s="29" t="s">
        <v>4049</v>
      </c>
      <c r="G29" s="8">
        <v>45047</v>
      </c>
      <c r="H29" s="10" t="s">
        <v>304</v>
      </c>
      <c r="I29" s="280" t="s">
        <v>42</v>
      </c>
      <c r="J29" s="280" t="s">
        <v>43</v>
      </c>
      <c r="K29" s="29" t="s">
        <v>44</v>
      </c>
      <c r="L29" s="29" t="s">
        <v>46</v>
      </c>
      <c r="M29" s="280">
        <v>6</v>
      </c>
      <c r="N29" s="181" t="s">
        <v>3167</v>
      </c>
      <c r="O29" s="181" t="s">
        <v>3168</v>
      </c>
      <c r="P29" s="15">
        <f t="shared" si="17"/>
        <v>6</v>
      </c>
      <c r="Q29" s="15">
        <f t="shared" si="18"/>
        <v>6</v>
      </c>
      <c r="R29" s="22">
        <f t="shared" si="19"/>
        <v>1</v>
      </c>
      <c r="S29" s="22">
        <f t="shared" si="20"/>
        <v>1</v>
      </c>
      <c r="T29" s="5"/>
      <c r="U29" s="181" t="s">
        <v>3169</v>
      </c>
      <c r="V29" s="181" t="s">
        <v>50</v>
      </c>
      <c r="W29" s="19"/>
      <c r="X29" s="181"/>
      <c r="AA29" s="308" t="b">
        <f t="shared" si="4"/>
        <v>0</v>
      </c>
    </row>
    <row r="30" s="290" customFormat="1" ht="12" spans="1:27">
      <c r="A30" s="29">
        <v>28</v>
      </c>
      <c r="B30" s="280" t="s">
        <v>34</v>
      </c>
      <c r="C30" s="280" t="s">
        <v>82</v>
      </c>
      <c r="D30" s="280" t="s">
        <v>193</v>
      </c>
      <c r="E30" s="6" t="s">
        <v>258</v>
      </c>
      <c r="F30" s="29" t="s">
        <v>4049</v>
      </c>
      <c r="G30" s="8">
        <v>45108</v>
      </c>
      <c r="H30" s="10" t="s">
        <v>165</v>
      </c>
      <c r="I30" s="280" t="s">
        <v>42</v>
      </c>
      <c r="J30" s="280" t="s">
        <v>43</v>
      </c>
      <c r="K30" s="29" t="s">
        <v>44</v>
      </c>
      <c r="L30" s="29" t="s">
        <v>46</v>
      </c>
      <c r="M30" s="280">
        <v>6</v>
      </c>
      <c r="N30" s="181" t="s">
        <v>3170</v>
      </c>
      <c r="O30" s="181" t="s">
        <v>3171</v>
      </c>
      <c r="P30" s="15">
        <f t="shared" si="17"/>
        <v>6</v>
      </c>
      <c r="Q30" s="15">
        <f t="shared" si="18"/>
        <v>6</v>
      </c>
      <c r="R30" s="22">
        <f t="shared" si="19"/>
        <v>1</v>
      </c>
      <c r="S30" s="22">
        <f t="shared" si="20"/>
        <v>1</v>
      </c>
      <c r="T30" s="5"/>
      <c r="U30" s="181" t="s">
        <v>3172</v>
      </c>
      <c r="V30" s="181" t="s">
        <v>50</v>
      </c>
      <c r="W30" s="19"/>
      <c r="X30" s="181"/>
      <c r="AA30" s="308" t="b">
        <f t="shared" si="4"/>
        <v>0</v>
      </c>
    </row>
    <row r="31" s="290" customFormat="1" ht="12" spans="1:27">
      <c r="A31" s="29">
        <v>29</v>
      </c>
      <c r="B31" s="280" t="s">
        <v>34</v>
      </c>
      <c r="C31" s="280" t="s">
        <v>82</v>
      </c>
      <c r="D31" s="280" t="s">
        <v>193</v>
      </c>
      <c r="E31" s="6" t="s">
        <v>258</v>
      </c>
      <c r="F31" s="29" t="s">
        <v>4049</v>
      </c>
      <c r="G31" s="8">
        <v>45170</v>
      </c>
      <c r="H31" s="10" t="s">
        <v>54</v>
      </c>
      <c r="I31" s="280" t="s">
        <v>42</v>
      </c>
      <c r="J31" s="280" t="s">
        <v>43</v>
      </c>
      <c r="K31" s="29" t="s">
        <v>44</v>
      </c>
      <c r="L31" s="29" t="s">
        <v>46</v>
      </c>
      <c r="M31" s="280">
        <v>6</v>
      </c>
      <c r="N31" s="181" t="s">
        <v>3173</v>
      </c>
      <c r="O31" s="181" t="s">
        <v>3174</v>
      </c>
      <c r="P31" s="15">
        <f t="shared" si="17"/>
        <v>6</v>
      </c>
      <c r="Q31" s="15">
        <f t="shared" si="18"/>
        <v>6</v>
      </c>
      <c r="R31" s="22">
        <f t="shared" si="19"/>
        <v>1</v>
      </c>
      <c r="S31" s="22">
        <f t="shared" si="20"/>
        <v>1</v>
      </c>
      <c r="T31" s="5"/>
      <c r="U31" s="181" t="s">
        <v>3184</v>
      </c>
      <c r="V31" s="181" t="s">
        <v>50</v>
      </c>
      <c r="W31" s="19"/>
      <c r="X31" s="181"/>
      <c r="AA31" s="308" t="b">
        <f t="shared" si="4"/>
        <v>0</v>
      </c>
    </row>
    <row r="32" s="290" customFormat="1" ht="12" spans="1:27">
      <c r="A32" s="29">
        <v>30</v>
      </c>
      <c r="B32" s="280" t="s">
        <v>34</v>
      </c>
      <c r="C32" s="280" t="s">
        <v>82</v>
      </c>
      <c r="D32" s="280" t="s">
        <v>193</v>
      </c>
      <c r="E32" s="6" t="s">
        <v>258</v>
      </c>
      <c r="F32" s="29" t="s">
        <v>4049</v>
      </c>
      <c r="G32" s="8">
        <v>45231</v>
      </c>
      <c r="H32" s="10" t="s">
        <v>632</v>
      </c>
      <c r="I32" s="280" t="s">
        <v>42</v>
      </c>
      <c r="J32" s="280" t="s">
        <v>43</v>
      </c>
      <c r="K32" s="29" t="s">
        <v>44</v>
      </c>
      <c r="L32" s="29" t="s">
        <v>46</v>
      </c>
      <c r="M32" s="280">
        <v>6</v>
      </c>
      <c r="N32" s="181" t="str">
        <f>IFERROR(VLOOKUP("*"&amp;$D32&amp;"*",电缆避雷器!$A:$AS,20,FALSE),IFERROR(VLOOKUP("*"&amp;$D32&amp;"*",电缆避雷器!$B:$AS,19,FALSE),"无"))</f>
        <v>2023-11-23 09:00:00</v>
      </c>
      <c r="O32" s="181" t="str">
        <f>IFERROR(VLOOKUP("*"&amp;$D32&amp;"*",电缆避雷器!$A:$AS,21,FALSE),IFERROR(VLOOKUP("*"&amp;$D32&amp;"*",电缆避雷器!$B:$AS,20,FALSE),"无"))</f>
        <v>2023-11-23 16:00:00</v>
      </c>
      <c r="P32" s="15">
        <f t="shared" si="17"/>
        <v>6</v>
      </c>
      <c r="Q32" s="15">
        <f t="shared" si="18"/>
        <v>6</v>
      </c>
      <c r="R32" s="22">
        <f t="shared" si="19"/>
        <v>1</v>
      </c>
      <c r="S32" s="22">
        <f t="shared" si="20"/>
        <v>1</v>
      </c>
      <c r="T32" s="56"/>
      <c r="U32" s="181" t="str">
        <f>IFERROR(VLOOKUP("*"&amp;$D32&amp;"*",电缆避雷器!$A:$AS,5,FALSE),IFERROR(VLOOKUP("*"&amp;$D32&amp;"*",电缆避雷器!$B:$AS,4,FALSE),"无"))</f>
        <v>JH030120230115-000063</v>
      </c>
      <c r="V32" s="181" t="s">
        <v>50</v>
      </c>
      <c r="W32" s="19"/>
      <c r="X32" s="181"/>
      <c r="AA32" s="308" t="b">
        <f t="shared" si="4"/>
        <v>0</v>
      </c>
    </row>
    <row r="33" s="290" customFormat="1" ht="12" spans="1:27">
      <c r="A33" s="29">
        <v>31</v>
      </c>
      <c r="B33" s="280" t="s">
        <v>34</v>
      </c>
      <c r="C33" s="280" t="s">
        <v>228</v>
      </c>
      <c r="D33" s="280" t="s">
        <v>264</v>
      </c>
      <c r="E33" s="280" t="s">
        <v>108</v>
      </c>
      <c r="F33" s="29" t="s">
        <v>4049</v>
      </c>
      <c r="G33" s="8">
        <v>44986</v>
      </c>
      <c r="H33" s="10" t="s">
        <v>41</v>
      </c>
      <c r="I33" s="280" t="s">
        <v>42</v>
      </c>
      <c r="J33" s="280" t="s">
        <v>43</v>
      </c>
      <c r="K33" s="29" t="s">
        <v>44</v>
      </c>
      <c r="L33" s="29" t="s">
        <v>46</v>
      </c>
      <c r="M33" s="280">
        <v>3</v>
      </c>
      <c r="N33" s="181" t="s">
        <v>3179</v>
      </c>
      <c r="O33" s="181" t="s">
        <v>350</v>
      </c>
      <c r="P33" s="15">
        <f t="shared" si="17"/>
        <v>3</v>
      </c>
      <c r="Q33" s="15">
        <f t="shared" si="18"/>
        <v>3</v>
      </c>
      <c r="R33" s="22">
        <f t="shared" si="19"/>
        <v>1</v>
      </c>
      <c r="S33" s="22">
        <f t="shared" si="20"/>
        <v>1</v>
      </c>
      <c r="T33" s="16"/>
      <c r="U33" s="181" t="s">
        <v>3180</v>
      </c>
      <c r="V33" s="181" t="s">
        <v>50</v>
      </c>
      <c r="W33" s="19" t="str">
        <f t="shared" ref="W33:W38" si="21">IF(U33="无","未匹配到系统工单信息",IF(V33="已完成","无",V33))</f>
        <v>无</v>
      </c>
      <c r="X33" s="181"/>
      <c r="AA33" s="308" t="b">
        <f t="shared" si="4"/>
        <v>0</v>
      </c>
    </row>
    <row r="34" s="290" customFormat="1" ht="12" spans="1:27">
      <c r="A34" s="29">
        <v>32</v>
      </c>
      <c r="B34" s="280" t="s">
        <v>34</v>
      </c>
      <c r="C34" s="280" t="s">
        <v>228</v>
      </c>
      <c r="D34" s="280" t="s">
        <v>264</v>
      </c>
      <c r="E34" s="280" t="s">
        <v>108</v>
      </c>
      <c r="F34" s="29" t="s">
        <v>4049</v>
      </c>
      <c r="G34" s="8">
        <v>45170</v>
      </c>
      <c r="H34" s="10" t="s">
        <v>54</v>
      </c>
      <c r="I34" s="280" t="s">
        <v>42</v>
      </c>
      <c r="J34" s="280" t="s">
        <v>43</v>
      </c>
      <c r="K34" s="29" t="s">
        <v>44</v>
      </c>
      <c r="L34" s="29" t="s">
        <v>46</v>
      </c>
      <c r="M34" s="280">
        <v>3</v>
      </c>
      <c r="N34" s="181" t="s">
        <v>3170</v>
      </c>
      <c r="O34" s="181" t="s">
        <v>3171</v>
      </c>
      <c r="P34" s="15">
        <f t="shared" si="17"/>
        <v>3</v>
      </c>
      <c r="Q34" s="15">
        <f t="shared" si="18"/>
        <v>3</v>
      </c>
      <c r="R34" s="22">
        <f t="shared" si="19"/>
        <v>1</v>
      </c>
      <c r="S34" s="22">
        <f t="shared" si="20"/>
        <v>1</v>
      </c>
      <c r="T34" s="5"/>
      <c r="U34" s="181" t="str">
        <f>IFERROR(VLOOKUP("*"&amp;$D34&amp;"*",电缆避雷器!$A:$AS,5,FALSE),IFERROR(VLOOKUP("*"&amp;$D34&amp;"*",电缆避雷器!$B:$AS,4,FALSE),"无"))</f>
        <v>JH030120230115-000056</v>
      </c>
      <c r="V34" s="181" t="s">
        <v>50</v>
      </c>
      <c r="W34" s="19"/>
      <c r="X34" s="181"/>
      <c r="AA34" s="308" t="b">
        <f t="shared" si="4"/>
        <v>0</v>
      </c>
    </row>
    <row r="35" s="290" customFormat="1" ht="12" spans="1:27">
      <c r="A35" s="29">
        <v>33</v>
      </c>
      <c r="B35" s="280" t="s">
        <v>34</v>
      </c>
      <c r="C35" s="280" t="s">
        <v>228</v>
      </c>
      <c r="D35" s="280" t="s">
        <v>271</v>
      </c>
      <c r="E35" s="280" t="s">
        <v>108</v>
      </c>
      <c r="F35" s="29" t="s">
        <v>4049</v>
      </c>
      <c r="G35" s="8">
        <v>44986</v>
      </c>
      <c r="H35" s="10" t="s">
        <v>41</v>
      </c>
      <c r="I35" s="280" t="s">
        <v>42</v>
      </c>
      <c r="J35" s="280" t="s">
        <v>43</v>
      </c>
      <c r="K35" s="29" t="s">
        <v>44</v>
      </c>
      <c r="L35" s="29" t="s">
        <v>46</v>
      </c>
      <c r="M35" s="280">
        <v>3</v>
      </c>
      <c r="N35" s="181" t="s">
        <v>3179</v>
      </c>
      <c r="O35" s="181" t="s">
        <v>350</v>
      </c>
      <c r="P35" s="15">
        <f t="shared" ref="P35:P42" si="22">IF(OR(O35=0,O35="无"),"",M35)</f>
        <v>3</v>
      </c>
      <c r="Q35" s="15">
        <f t="shared" ref="Q35:Q42" si="23">P35</f>
        <v>3</v>
      </c>
      <c r="R35" s="22">
        <f t="shared" ref="R35:R42" si="24">IFERROR(IF(P35/M35&gt;0,P35/M35,""),"")</f>
        <v>1</v>
      </c>
      <c r="S35" s="22">
        <f t="shared" ref="S35:S42" si="25">IFERROR(Q35/P35,"")</f>
        <v>1</v>
      </c>
      <c r="T35" s="16"/>
      <c r="U35" s="181" t="s">
        <v>3180</v>
      </c>
      <c r="V35" s="181" t="s">
        <v>50</v>
      </c>
      <c r="W35" s="19" t="str">
        <f t="shared" si="21"/>
        <v>无</v>
      </c>
      <c r="X35" s="181"/>
      <c r="AA35" s="308" t="b">
        <f t="shared" si="4"/>
        <v>0</v>
      </c>
    </row>
    <row r="36" s="290" customFormat="1" ht="12" spans="1:27">
      <c r="A36" s="29">
        <v>34</v>
      </c>
      <c r="B36" s="280" t="s">
        <v>34</v>
      </c>
      <c r="C36" s="280" t="s">
        <v>228</v>
      </c>
      <c r="D36" s="280" t="s">
        <v>271</v>
      </c>
      <c r="E36" s="280" t="s">
        <v>108</v>
      </c>
      <c r="F36" s="29" t="s">
        <v>4049</v>
      </c>
      <c r="G36" s="8">
        <v>45170</v>
      </c>
      <c r="H36" s="10" t="s">
        <v>54</v>
      </c>
      <c r="I36" s="280" t="s">
        <v>42</v>
      </c>
      <c r="J36" s="280" t="s">
        <v>43</v>
      </c>
      <c r="K36" s="29" t="s">
        <v>44</v>
      </c>
      <c r="L36" s="29" t="s">
        <v>46</v>
      </c>
      <c r="M36" s="280">
        <v>3</v>
      </c>
      <c r="N36" s="181" t="s">
        <v>3170</v>
      </c>
      <c r="O36" s="181" t="s">
        <v>3171</v>
      </c>
      <c r="P36" s="15">
        <f t="shared" si="22"/>
        <v>3</v>
      </c>
      <c r="Q36" s="15">
        <f t="shared" si="23"/>
        <v>3</v>
      </c>
      <c r="R36" s="22">
        <f t="shared" si="24"/>
        <v>1</v>
      </c>
      <c r="S36" s="22">
        <f t="shared" si="25"/>
        <v>1</v>
      </c>
      <c r="T36" s="5"/>
      <c r="U36" s="181" t="s">
        <v>3172</v>
      </c>
      <c r="V36" s="181" t="s">
        <v>50</v>
      </c>
      <c r="W36" s="19"/>
      <c r="X36" s="181"/>
      <c r="AA36" s="308" t="b">
        <f t="shared" si="4"/>
        <v>0</v>
      </c>
    </row>
    <row r="37" s="290" customFormat="1" ht="12" spans="1:27">
      <c r="A37" s="29">
        <v>35</v>
      </c>
      <c r="B37" s="280" t="s">
        <v>34</v>
      </c>
      <c r="C37" s="280" t="s">
        <v>228</v>
      </c>
      <c r="D37" s="280" t="s">
        <v>2798</v>
      </c>
      <c r="E37" s="6" t="s">
        <v>258</v>
      </c>
      <c r="F37" s="29" t="s">
        <v>4049</v>
      </c>
      <c r="G37" s="8">
        <v>44927</v>
      </c>
      <c r="H37" s="10" t="s">
        <v>2959</v>
      </c>
      <c r="I37" s="280" t="s">
        <v>42</v>
      </c>
      <c r="J37" s="280" t="s">
        <v>43</v>
      </c>
      <c r="K37" s="29" t="s">
        <v>44</v>
      </c>
      <c r="L37" s="29" t="s">
        <v>46</v>
      </c>
      <c r="M37" s="280">
        <v>3</v>
      </c>
      <c r="N37" s="181" t="s">
        <v>3038</v>
      </c>
      <c r="O37" s="181" t="s">
        <v>3039</v>
      </c>
      <c r="P37" s="15">
        <f t="shared" si="22"/>
        <v>3</v>
      </c>
      <c r="Q37" s="15">
        <f t="shared" si="23"/>
        <v>3</v>
      </c>
      <c r="R37" s="22">
        <f t="shared" si="24"/>
        <v>1</v>
      </c>
      <c r="S37" s="22">
        <f t="shared" si="25"/>
        <v>1</v>
      </c>
      <c r="T37" s="16"/>
      <c r="U37" s="302" t="s">
        <v>3083</v>
      </c>
      <c r="V37" s="181" t="s">
        <v>50</v>
      </c>
      <c r="W37" s="19" t="str">
        <f t="shared" si="21"/>
        <v>无</v>
      </c>
      <c r="X37" s="181"/>
      <c r="Y37" s="309" t="s">
        <v>3083</v>
      </c>
      <c r="AA37" s="308" t="b">
        <f t="shared" si="4"/>
        <v>0</v>
      </c>
    </row>
    <row r="38" s="290" customFormat="1" ht="12" spans="1:27">
      <c r="A38" s="29">
        <v>36</v>
      </c>
      <c r="B38" s="280" t="s">
        <v>34</v>
      </c>
      <c r="C38" s="280" t="s">
        <v>228</v>
      </c>
      <c r="D38" s="280" t="s">
        <v>2798</v>
      </c>
      <c r="E38" s="6" t="s">
        <v>258</v>
      </c>
      <c r="F38" s="29" t="s">
        <v>4049</v>
      </c>
      <c r="G38" s="8">
        <v>44986</v>
      </c>
      <c r="H38" s="10" t="s">
        <v>41</v>
      </c>
      <c r="I38" s="280" t="s">
        <v>42</v>
      </c>
      <c r="J38" s="280" t="s">
        <v>43</v>
      </c>
      <c r="K38" s="29" t="s">
        <v>44</v>
      </c>
      <c r="L38" s="29" t="s">
        <v>46</v>
      </c>
      <c r="M38" s="280">
        <v>3</v>
      </c>
      <c r="N38" s="181" t="s">
        <v>3104</v>
      </c>
      <c r="O38" s="181" t="s">
        <v>3105</v>
      </c>
      <c r="P38" s="15">
        <f t="shared" si="22"/>
        <v>3</v>
      </c>
      <c r="Q38" s="15">
        <f t="shared" si="23"/>
        <v>3</v>
      </c>
      <c r="R38" s="22">
        <f t="shared" si="24"/>
        <v>1</v>
      </c>
      <c r="S38" s="22">
        <f t="shared" si="25"/>
        <v>1</v>
      </c>
      <c r="T38" s="5"/>
      <c r="U38" s="181" t="s">
        <v>3231</v>
      </c>
      <c r="V38" s="181" t="s">
        <v>50</v>
      </c>
      <c r="W38" s="19" t="str">
        <f t="shared" si="21"/>
        <v>无</v>
      </c>
      <c r="X38" s="181"/>
      <c r="Y38" s="309"/>
      <c r="AA38" s="308" t="b">
        <f t="shared" si="4"/>
        <v>0</v>
      </c>
    </row>
    <row r="39" s="290" customFormat="1" ht="12" spans="1:27">
      <c r="A39" s="29">
        <v>37</v>
      </c>
      <c r="B39" s="280" t="s">
        <v>34</v>
      </c>
      <c r="C39" s="280" t="s">
        <v>228</v>
      </c>
      <c r="D39" s="280" t="s">
        <v>2798</v>
      </c>
      <c r="E39" s="6" t="s">
        <v>258</v>
      </c>
      <c r="F39" s="29" t="s">
        <v>4049</v>
      </c>
      <c r="G39" s="8">
        <v>45047</v>
      </c>
      <c r="H39" s="10" t="s">
        <v>304</v>
      </c>
      <c r="I39" s="280" t="s">
        <v>42</v>
      </c>
      <c r="J39" s="280" t="s">
        <v>43</v>
      </c>
      <c r="K39" s="29" t="s">
        <v>44</v>
      </c>
      <c r="L39" s="29" t="s">
        <v>46</v>
      </c>
      <c r="M39" s="280">
        <v>3</v>
      </c>
      <c r="N39" s="181" t="s">
        <v>3193</v>
      </c>
      <c r="O39" s="181" t="s">
        <v>3194</v>
      </c>
      <c r="P39" s="15">
        <f t="shared" si="22"/>
        <v>3</v>
      </c>
      <c r="Q39" s="15">
        <f t="shared" si="23"/>
        <v>3</v>
      </c>
      <c r="R39" s="22">
        <f t="shared" si="24"/>
        <v>1</v>
      </c>
      <c r="S39" s="22">
        <f t="shared" si="25"/>
        <v>1</v>
      </c>
      <c r="T39" s="5"/>
      <c r="U39" s="181" t="s">
        <v>3195</v>
      </c>
      <c r="V39" s="181" t="s">
        <v>50</v>
      </c>
      <c r="W39" s="19"/>
      <c r="X39" s="181"/>
      <c r="Y39" s="309"/>
      <c r="AA39" s="308" t="b">
        <f t="shared" si="4"/>
        <v>0</v>
      </c>
    </row>
    <row r="40" s="290" customFormat="1" ht="12" spans="1:27">
      <c r="A40" s="29">
        <v>38</v>
      </c>
      <c r="B40" s="280" t="s">
        <v>34</v>
      </c>
      <c r="C40" s="280" t="s">
        <v>228</v>
      </c>
      <c r="D40" s="280" t="s">
        <v>2798</v>
      </c>
      <c r="E40" s="6" t="s">
        <v>258</v>
      </c>
      <c r="F40" s="29" t="s">
        <v>4049</v>
      </c>
      <c r="G40" s="8">
        <v>45108</v>
      </c>
      <c r="H40" s="10" t="s">
        <v>165</v>
      </c>
      <c r="I40" s="280" t="s">
        <v>42</v>
      </c>
      <c r="J40" s="280" t="s">
        <v>43</v>
      </c>
      <c r="K40" s="29" t="s">
        <v>44</v>
      </c>
      <c r="L40" s="29" t="s">
        <v>46</v>
      </c>
      <c r="M40" s="280">
        <v>3</v>
      </c>
      <c r="N40" s="181" t="s">
        <v>3196</v>
      </c>
      <c r="O40" s="181" t="s">
        <v>3197</v>
      </c>
      <c r="P40" s="15">
        <f t="shared" si="22"/>
        <v>3</v>
      </c>
      <c r="Q40" s="15">
        <f t="shared" si="23"/>
        <v>3</v>
      </c>
      <c r="R40" s="22">
        <f t="shared" si="24"/>
        <v>1</v>
      </c>
      <c r="S40" s="22">
        <f t="shared" si="25"/>
        <v>1</v>
      </c>
      <c r="T40" s="5"/>
      <c r="U40" s="181" t="s">
        <v>3198</v>
      </c>
      <c r="V40" s="181" t="s">
        <v>50</v>
      </c>
      <c r="W40" s="19"/>
      <c r="X40" s="181"/>
      <c r="Y40" s="309"/>
      <c r="AA40" s="308" t="b">
        <f t="shared" si="4"/>
        <v>0</v>
      </c>
    </row>
    <row r="41" s="290" customFormat="1" ht="12" spans="1:27">
      <c r="A41" s="29">
        <v>39</v>
      </c>
      <c r="B41" s="280" t="s">
        <v>34</v>
      </c>
      <c r="C41" s="280" t="s">
        <v>228</v>
      </c>
      <c r="D41" s="280" t="s">
        <v>2798</v>
      </c>
      <c r="E41" s="6" t="s">
        <v>258</v>
      </c>
      <c r="F41" s="29" t="s">
        <v>4049</v>
      </c>
      <c r="G41" s="8">
        <v>45170</v>
      </c>
      <c r="H41" s="10" t="s">
        <v>54</v>
      </c>
      <c r="I41" s="280" t="s">
        <v>42</v>
      </c>
      <c r="J41" s="280" t="s">
        <v>43</v>
      </c>
      <c r="K41" s="29" t="s">
        <v>44</v>
      </c>
      <c r="L41" s="29" t="s">
        <v>46</v>
      </c>
      <c r="M41" s="280">
        <v>3</v>
      </c>
      <c r="N41" s="181" t="s">
        <v>3924</v>
      </c>
      <c r="O41" s="181" t="s">
        <v>3925</v>
      </c>
      <c r="P41" s="15">
        <f t="shared" si="22"/>
        <v>3</v>
      </c>
      <c r="Q41" s="15">
        <f t="shared" si="23"/>
        <v>3</v>
      </c>
      <c r="R41" s="22">
        <f t="shared" si="24"/>
        <v>1</v>
      </c>
      <c r="S41" s="22">
        <f t="shared" si="25"/>
        <v>1</v>
      </c>
      <c r="T41" s="5"/>
      <c r="U41" s="181" t="s">
        <v>3199</v>
      </c>
      <c r="V41" s="181" t="s">
        <v>50</v>
      </c>
      <c r="W41" s="19"/>
      <c r="X41" s="181"/>
      <c r="Y41" s="309"/>
      <c r="AA41" s="308" t="b">
        <f t="shared" si="4"/>
        <v>0</v>
      </c>
    </row>
    <row r="42" s="290" customFormat="1" ht="12" spans="1:27">
      <c r="A42" s="29">
        <v>40</v>
      </c>
      <c r="B42" s="280" t="s">
        <v>34</v>
      </c>
      <c r="C42" s="280" t="s">
        <v>228</v>
      </c>
      <c r="D42" s="280" t="s">
        <v>2798</v>
      </c>
      <c r="E42" s="6" t="s">
        <v>258</v>
      </c>
      <c r="F42" s="29" t="s">
        <v>4049</v>
      </c>
      <c r="G42" s="8">
        <v>45231</v>
      </c>
      <c r="H42" s="10" t="s">
        <v>632</v>
      </c>
      <c r="I42" s="280" t="s">
        <v>42</v>
      </c>
      <c r="J42" s="280" t="s">
        <v>43</v>
      </c>
      <c r="K42" s="29" t="s">
        <v>44</v>
      </c>
      <c r="L42" s="29" t="s">
        <v>46</v>
      </c>
      <c r="M42" s="280">
        <v>3</v>
      </c>
      <c r="N42" s="181" t="str">
        <f>IFERROR(VLOOKUP("*"&amp;$D42&amp;"*",电缆避雷器!$A:$AS,20,FALSE),IFERROR(VLOOKUP("*"&amp;$D42&amp;"*",电缆避雷器!$B:$AS,19,FALSE),"无"))</f>
        <v>2023-12-15 09:07:28</v>
      </c>
      <c r="O42" s="181" t="str">
        <f>IFERROR(VLOOKUP("*"&amp;$D42&amp;"*",电缆避雷器!$A:$AS,21,FALSE),IFERROR(VLOOKUP("*"&amp;$D42&amp;"*",电缆避雷器!$B:$AS,20,FALSE),"无"))</f>
        <v>2023-12-15 11:15:00</v>
      </c>
      <c r="P42" s="15">
        <f t="shared" si="22"/>
        <v>3</v>
      </c>
      <c r="Q42" s="15">
        <f t="shared" si="23"/>
        <v>3</v>
      </c>
      <c r="R42" s="22">
        <f t="shared" si="24"/>
        <v>1</v>
      </c>
      <c r="S42" s="22">
        <f t="shared" si="25"/>
        <v>1</v>
      </c>
      <c r="T42" s="56"/>
      <c r="U42" s="181" t="str">
        <f>IFERROR(VLOOKUP("*"&amp;$D42&amp;"*",电缆避雷器!$A:$AS,5,FALSE),IFERROR(VLOOKUP("*"&amp;$D42&amp;"*",电缆避雷器!$B:$AS,4,FALSE),"无"))</f>
        <v>JH030120230306-003424</v>
      </c>
      <c r="V42" s="181" t="s">
        <v>50</v>
      </c>
      <c r="W42" s="19"/>
      <c r="X42" s="181"/>
      <c r="Y42" s="309"/>
      <c r="AA42" s="308" t="b">
        <f t="shared" si="4"/>
        <v>0</v>
      </c>
    </row>
    <row r="43" s="290" customFormat="1" ht="12" spans="1:27">
      <c r="A43" s="29">
        <v>41</v>
      </c>
      <c r="B43" s="280" t="s">
        <v>34</v>
      </c>
      <c r="C43" s="280" t="s">
        <v>228</v>
      </c>
      <c r="D43" s="280" t="s">
        <v>2803</v>
      </c>
      <c r="E43" s="280" t="s">
        <v>337</v>
      </c>
      <c r="F43" s="29" t="s">
        <v>4049</v>
      </c>
      <c r="G43" s="8">
        <v>45017</v>
      </c>
      <c r="H43" s="10" t="s">
        <v>231</v>
      </c>
      <c r="I43" s="280" t="s">
        <v>42</v>
      </c>
      <c r="J43" s="280" t="s">
        <v>43</v>
      </c>
      <c r="K43" s="29" t="s">
        <v>44</v>
      </c>
      <c r="L43" s="29" t="s">
        <v>46</v>
      </c>
      <c r="M43" s="280">
        <v>3</v>
      </c>
      <c r="N43" s="181" t="s">
        <v>3226</v>
      </c>
      <c r="O43" s="181" t="s">
        <v>3227</v>
      </c>
      <c r="P43" s="15">
        <f t="shared" ref="P43:P46" si="26">IF(OR(O43=0,O43="无"),"",M43)</f>
        <v>3</v>
      </c>
      <c r="Q43" s="15">
        <f t="shared" ref="Q43:Q46" si="27">P43</f>
        <v>3</v>
      </c>
      <c r="R43" s="22">
        <f t="shared" ref="R43:R46" si="28">IFERROR(IF(P43/M43&gt;0,P43/M43,""),"")</f>
        <v>1</v>
      </c>
      <c r="S43" s="22">
        <f t="shared" ref="S43:S46" si="29">IFERROR(Q43/P43,"")</f>
        <v>1</v>
      </c>
      <c r="T43" s="16"/>
      <c r="U43" s="181" t="s">
        <v>3228</v>
      </c>
      <c r="V43" s="181" t="s">
        <v>50</v>
      </c>
      <c r="W43" s="19"/>
      <c r="X43" s="181"/>
      <c r="Y43" s="309"/>
      <c r="AA43" s="308" t="b">
        <f t="shared" si="4"/>
        <v>0</v>
      </c>
    </row>
    <row r="44" s="290" customFormat="1" ht="12" spans="1:27">
      <c r="A44" s="29">
        <v>42</v>
      </c>
      <c r="B44" s="280" t="s">
        <v>34</v>
      </c>
      <c r="C44" s="280" t="s">
        <v>228</v>
      </c>
      <c r="D44" s="280" t="s">
        <v>2803</v>
      </c>
      <c r="E44" s="280" t="s">
        <v>337</v>
      </c>
      <c r="F44" s="29" t="s">
        <v>4049</v>
      </c>
      <c r="G44" s="8">
        <v>45200</v>
      </c>
      <c r="H44" s="10" t="s">
        <v>189</v>
      </c>
      <c r="I44" s="280" t="s">
        <v>42</v>
      </c>
      <c r="J44" s="280" t="s">
        <v>43</v>
      </c>
      <c r="K44" s="29" t="s">
        <v>44</v>
      </c>
      <c r="L44" s="29" t="s">
        <v>46</v>
      </c>
      <c r="M44" s="280">
        <v>3</v>
      </c>
      <c r="N44" s="181" t="s">
        <v>3196</v>
      </c>
      <c r="O44" s="181" t="s">
        <v>3197</v>
      </c>
      <c r="P44" s="15">
        <f t="shared" si="26"/>
        <v>3</v>
      </c>
      <c r="Q44" s="15">
        <f t="shared" si="27"/>
        <v>3</v>
      </c>
      <c r="R44" s="22">
        <f t="shared" si="28"/>
        <v>1</v>
      </c>
      <c r="S44" s="22">
        <f t="shared" si="29"/>
        <v>1</v>
      </c>
      <c r="T44" s="5"/>
      <c r="U44" s="181" t="s">
        <v>3198</v>
      </c>
      <c r="V44" s="181" t="s">
        <v>50</v>
      </c>
      <c r="W44" s="19"/>
      <c r="X44" s="181"/>
      <c r="Y44" s="309"/>
      <c r="AA44" s="308" t="b">
        <f t="shared" si="4"/>
        <v>0</v>
      </c>
    </row>
    <row r="45" s="290" customFormat="1" ht="12" spans="1:27">
      <c r="A45" s="29">
        <v>43</v>
      </c>
      <c r="B45" s="280" t="s">
        <v>34</v>
      </c>
      <c r="C45" s="280" t="s">
        <v>228</v>
      </c>
      <c r="D45" s="280" t="s">
        <v>229</v>
      </c>
      <c r="E45" s="280" t="s">
        <v>108</v>
      </c>
      <c r="F45" s="29" t="s">
        <v>4049</v>
      </c>
      <c r="G45" s="8">
        <v>45017</v>
      </c>
      <c r="H45" s="10" t="s">
        <v>231</v>
      </c>
      <c r="I45" s="280" t="s">
        <v>42</v>
      </c>
      <c r="J45" s="280" t="s">
        <v>43</v>
      </c>
      <c r="K45" s="29" t="s">
        <v>44</v>
      </c>
      <c r="L45" s="29" t="s">
        <v>46</v>
      </c>
      <c r="M45" s="280">
        <v>3</v>
      </c>
      <c r="N45" s="181" t="s">
        <v>3104</v>
      </c>
      <c r="O45" s="181" t="s">
        <v>3105</v>
      </c>
      <c r="P45" s="15">
        <f t="shared" si="26"/>
        <v>3</v>
      </c>
      <c r="Q45" s="15">
        <f t="shared" si="27"/>
        <v>3</v>
      </c>
      <c r="R45" s="22">
        <f t="shared" si="28"/>
        <v>1</v>
      </c>
      <c r="S45" s="22">
        <f t="shared" si="29"/>
        <v>1</v>
      </c>
      <c r="T45" s="16"/>
      <c r="U45" s="181" t="s">
        <v>3231</v>
      </c>
      <c r="V45" s="181" t="s">
        <v>50</v>
      </c>
      <c r="W45" s="19"/>
      <c r="X45" s="181"/>
      <c r="Y45" s="309"/>
      <c r="AA45" s="308" t="b">
        <f t="shared" si="4"/>
        <v>0</v>
      </c>
    </row>
    <row r="46" s="290" customFormat="1" ht="12" spans="1:27">
      <c r="A46" s="29">
        <v>44</v>
      </c>
      <c r="B46" s="280" t="s">
        <v>34</v>
      </c>
      <c r="C46" s="280" t="s">
        <v>228</v>
      </c>
      <c r="D46" s="280" t="s">
        <v>229</v>
      </c>
      <c r="E46" s="280" t="s">
        <v>108</v>
      </c>
      <c r="F46" s="29" t="s">
        <v>4049</v>
      </c>
      <c r="G46" s="8">
        <v>45200</v>
      </c>
      <c r="H46" s="10" t="s">
        <v>189</v>
      </c>
      <c r="I46" s="280" t="s">
        <v>42</v>
      </c>
      <c r="J46" s="280" t="s">
        <v>43</v>
      </c>
      <c r="K46" s="29" t="s">
        <v>44</v>
      </c>
      <c r="L46" s="29" t="s">
        <v>46</v>
      </c>
      <c r="M46" s="280">
        <v>3</v>
      </c>
      <c r="N46" s="181" t="s">
        <v>3926</v>
      </c>
      <c r="O46" s="181" t="s">
        <v>3927</v>
      </c>
      <c r="P46" s="15">
        <f t="shared" si="26"/>
        <v>3</v>
      </c>
      <c r="Q46" s="15">
        <f t="shared" si="27"/>
        <v>3</v>
      </c>
      <c r="R46" s="22">
        <f t="shared" si="28"/>
        <v>1</v>
      </c>
      <c r="S46" s="22">
        <f t="shared" si="29"/>
        <v>1</v>
      </c>
      <c r="T46" s="5"/>
      <c r="U46" s="181" t="s">
        <v>3928</v>
      </c>
      <c r="V46" s="181" t="s">
        <v>50</v>
      </c>
      <c r="W46" s="19"/>
      <c r="X46" s="181"/>
      <c r="Y46" s="309"/>
      <c r="AA46" s="308" t="b">
        <f t="shared" si="4"/>
        <v>0</v>
      </c>
    </row>
    <row r="47" s="290" customFormat="1" ht="24" spans="1:27">
      <c r="A47" s="29">
        <v>45</v>
      </c>
      <c r="B47" s="280" t="s">
        <v>34</v>
      </c>
      <c r="C47" s="280" t="s">
        <v>228</v>
      </c>
      <c r="D47" s="280" t="s">
        <v>2175</v>
      </c>
      <c r="E47" s="280" t="s">
        <v>108</v>
      </c>
      <c r="F47" s="29" t="s">
        <v>4049</v>
      </c>
      <c r="G47" s="8">
        <v>45017</v>
      </c>
      <c r="H47" s="10" t="s">
        <v>231</v>
      </c>
      <c r="I47" s="280" t="s">
        <v>42</v>
      </c>
      <c r="J47" s="280" t="s">
        <v>43</v>
      </c>
      <c r="K47" s="29" t="s">
        <v>44</v>
      </c>
      <c r="L47" s="29" t="s">
        <v>46</v>
      </c>
      <c r="M47" s="280">
        <v>3</v>
      </c>
      <c r="N47" s="181" t="s">
        <v>3929</v>
      </c>
      <c r="O47" s="181" t="s">
        <v>3930</v>
      </c>
      <c r="P47" s="15">
        <f t="shared" ref="P47:P50" si="30">IF(OR(O47=0,O47="无"),"",M47)</f>
        <v>3</v>
      </c>
      <c r="Q47" s="15">
        <f t="shared" ref="Q47:Q50" si="31">P47</f>
        <v>3</v>
      </c>
      <c r="R47" s="22">
        <f t="shared" ref="R47:R50" si="32">IFERROR(IF(P47/M47&gt;0,P47/M47,""),"")</f>
        <v>1</v>
      </c>
      <c r="S47" s="22">
        <f t="shared" ref="S47:S50" si="33">IFERROR(Q47/P47,"")</f>
        <v>1</v>
      </c>
      <c r="T47" s="19" t="s">
        <v>4050</v>
      </c>
      <c r="U47" s="181" t="s">
        <v>3931</v>
      </c>
      <c r="V47" s="181" t="s">
        <v>50</v>
      </c>
      <c r="W47" s="19"/>
      <c r="X47" s="181"/>
      <c r="Y47" s="309"/>
      <c r="AA47" s="308" t="b">
        <f t="shared" si="4"/>
        <v>0</v>
      </c>
    </row>
    <row r="48" s="290" customFormat="1" ht="12" spans="1:27">
      <c r="A48" s="29">
        <v>46</v>
      </c>
      <c r="B48" s="280" t="s">
        <v>34</v>
      </c>
      <c r="C48" s="280" t="s">
        <v>228</v>
      </c>
      <c r="D48" s="280" t="s">
        <v>2175</v>
      </c>
      <c r="E48" s="280" t="s">
        <v>108</v>
      </c>
      <c r="F48" s="29" t="s">
        <v>4049</v>
      </c>
      <c r="G48" s="8">
        <v>45200</v>
      </c>
      <c r="H48" s="10" t="s">
        <v>189</v>
      </c>
      <c r="I48" s="280" t="s">
        <v>42</v>
      </c>
      <c r="J48" s="280" t="s">
        <v>43</v>
      </c>
      <c r="K48" s="29" t="s">
        <v>44</v>
      </c>
      <c r="L48" s="29" t="s">
        <v>46</v>
      </c>
      <c r="M48" s="280">
        <v>3</v>
      </c>
      <c r="N48" s="181" t="s">
        <v>3926</v>
      </c>
      <c r="O48" s="181" t="s">
        <v>3927</v>
      </c>
      <c r="P48" s="15">
        <f t="shared" si="30"/>
        <v>3</v>
      </c>
      <c r="Q48" s="15">
        <f t="shared" si="31"/>
        <v>3</v>
      </c>
      <c r="R48" s="22">
        <f t="shared" si="32"/>
        <v>1</v>
      </c>
      <c r="S48" s="22">
        <f t="shared" si="33"/>
        <v>1</v>
      </c>
      <c r="T48" s="5"/>
      <c r="U48" s="181" t="s">
        <v>3928</v>
      </c>
      <c r="V48" s="181" t="s">
        <v>50</v>
      </c>
      <c r="W48" s="19"/>
      <c r="X48" s="181"/>
      <c r="Y48" s="309"/>
      <c r="AA48" s="308" t="b">
        <f t="shared" si="4"/>
        <v>0</v>
      </c>
    </row>
    <row r="49" s="290" customFormat="1" ht="12" spans="1:27">
      <c r="A49" s="29">
        <v>47</v>
      </c>
      <c r="B49" s="280" t="s">
        <v>34</v>
      </c>
      <c r="C49" s="280" t="s">
        <v>228</v>
      </c>
      <c r="D49" s="280" t="s">
        <v>253</v>
      </c>
      <c r="E49" s="280" t="s">
        <v>108</v>
      </c>
      <c r="F49" s="29" t="s">
        <v>4049</v>
      </c>
      <c r="G49" s="8">
        <v>45017</v>
      </c>
      <c r="H49" s="10" t="s">
        <v>231</v>
      </c>
      <c r="I49" s="280" t="s">
        <v>42</v>
      </c>
      <c r="J49" s="280" t="s">
        <v>43</v>
      </c>
      <c r="K49" s="29" t="s">
        <v>44</v>
      </c>
      <c r="L49" s="29" t="s">
        <v>46</v>
      </c>
      <c r="M49" s="280">
        <v>3</v>
      </c>
      <c r="N49" s="181" t="s">
        <v>3038</v>
      </c>
      <c r="O49" s="181" t="s">
        <v>3039</v>
      </c>
      <c r="P49" s="15">
        <f t="shared" si="30"/>
        <v>3</v>
      </c>
      <c r="Q49" s="15">
        <f t="shared" si="31"/>
        <v>3</v>
      </c>
      <c r="R49" s="22">
        <f t="shared" si="32"/>
        <v>1</v>
      </c>
      <c r="S49" s="22">
        <f t="shared" si="33"/>
        <v>1</v>
      </c>
      <c r="T49" s="16"/>
      <c r="U49" s="181" t="s">
        <v>3083</v>
      </c>
      <c r="V49" s="181" t="s">
        <v>50</v>
      </c>
      <c r="W49" s="19"/>
      <c r="X49" s="181"/>
      <c r="Y49" s="309"/>
      <c r="AA49" s="308" t="b">
        <f t="shared" si="4"/>
        <v>0</v>
      </c>
    </row>
    <row r="50" s="290" customFormat="1" ht="12" spans="1:27">
      <c r="A50" s="29">
        <v>48</v>
      </c>
      <c r="B50" s="280" t="s">
        <v>34</v>
      </c>
      <c r="C50" s="280" t="s">
        <v>228</v>
      </c>
      <c r="D50" s="280" t="s">
        <v>253</v>
      </c>
      <c r="E50" s="280" t="s">
        <v>108</v>
      </c>
      <c r="F50" s="29" t="s">
        <v>4049</v>
      </c>
      <c r="G50" s="8">
        <v>45200</v>
      </c>
      <c r="H50" s="10" t="s">
        <v>189</v>
      </c>
      <c r="I50" s="280" t="s">
        <v>42</v>
      </c>
      <c r="J50" s="280" t="s">
        <v>43</v>
      </c>
      <c r="K50" s="29" t="s">
        <v>44</v>
      </c>
      <c r="L50" s="29" t="s">
        <v>46</v>
      </c>
      <c r="M50" s="280">
        <v>3</v>
      </c>
      <c r="N50" s="181" t="s">
        <v>3106</v>
      </c>
      <c r="O50" s="181" t="s">
        <v>3107</v>
      </c>
      <c r="P50" s="15">
        <f t="shared" si="30"/>
        <v>3</v>
      </c>
      <c r="Q50" s="15">
        <f t="shared" si="31"/>
        <v>3</v>
      </c>
      <c r="R50" s="22">
        <f t="shared" si="32"/>
        <v>1</v>
      </c>
      <c r="S50" s="22">
        <f t="shared" si="33"/>
        <v>1</v>
      </c>
      <c r="T50" s="5"/>
      <c r="U50" s="181" t="s">
        <v>3102</v>
      </c>
      <c r="V50" s="181" t="s">
        <v>50</v>
      </c>
      <c r="W50" s="19"/>
      <c r="X50" s="181"/>
      <c r="Y50" s="309"/>
      <c r="AA50" s="308" t="b">
        <f t="shared" si="4"/>
        <v>0</v>
      </c>
    </row>
    <row r="51" s="290" customFormat="1" ht="12" spans="1:27">
      <c r="A51" s="29">
        <v>49</v>
      </c>
      <c r="B51" s="280" t="s">
        <v>34</v>
      </c>
      <c r="C51" s="280" t="s">
        <v>228</v>
      </c>
      <c r="D51" s="280" t="s">
        <v>245</v>
      </c>
      <c r="E51" s="280" t="s">
        <v>108</v>
      </c>
      <c r="F51" s="29" t="s">
        <v>4049</v>
      </c>
      <c r="G51" s="8">
        <v>45017</v>
      </c>
      <c r="H51" s="10" t="s">
        <v>231</v>
      </c>
      <c r="I51" s="280" t="s">
        <v>42</v>
      </c>
      <c r="J51" s="280" t="s">
        <v>43</v>
      </c>
      <c r="K51" s="29" t="s">
        <v>44</v>
      </c>
      <c r="L51" s="29" t="s">
        <v>46</v>
      </c>
      <c r="M51" s="280">
        <v>3</v>
      </c>
      <c r="N51" s="181" t="s">
        <v>3104</v>
      </c>
      <c r="O51" s="181" t="s">
        <v>3105</v>
      </c>
      <c r="P51" s="15">
        <f t="shared" ref="P51:P58" si="34">IF(OR(O51=0,O51="无"),"",M51)</f>
        <v>3</v>
      </c>
      <c r="Q51" s="15">
        <f t="shared" ref="Q51:Q58" si="35">P51</f>
        <v>3</v>
      </c>
      <c r="R51" s="22">
        <f t="shared" ref="R51:R58" si="36">IFERROR(IF(P51/M51&gt;0,P51/M51,""),"")</f>
        <v>1</v>
      </c>
      <c r="S51" s="22">
        <f t="shared" ref="S51:S58" si="37">IFERROR(Q51/P51,"")</f>
        <v>1</v>
      </c>
      <c r="T51" s="16"/>
      <c r="U51" s="181" t="s">
        <v>3231</v>
      </c>
      <c r="V51" s="181" t="s">
        <v>50</v>
      </c>
      <c r="W51" s="19"/>
      <c r="X51" s="181"/>
      <c r="Y51" s="309"/>
      <c r="AA51" s="308" t="b">
        <f t="shared" si="4"/>
        <v>0</v>
      </c>
    </row>
    <row r="52" s="290" customFormat="1" ht="12" spans="1:27">
      <c r="A52" s="29">
        <v>50</v>
      </c>
      <c r="B52" s="280" t="s">
        <v>34</v>
      </c>
      <c r="C52" s="280" t="s">
        <v>228</v>
      </c>
      <c r="D52" s="280" t="s">
        <v>245</v>
      </c>
      <c r="E52" s="280" t="s">
        <v>108</v>
      </c>
      <c r="F52" s="29" t="s">
        <v>4049</v>
      </c>
      <c r="G52" s="8">
        <v>45200</v>
      </c>
      <c r="H52" s="10" t="s">
        <v>189</v>
      </c>
      <c r="I52" s="280" t="s">
        <v>42</v>
      </c>
      <c r="J52" s="280" t="s">
        <v>43</v>
      </c>
      <c r="K52" s="29" t="s">
        <v>44</v>
      </c>
      <c r="L52" s="29" t="s">
        <v>46</v>
      </c>
      <c r="M52" s="280">
        <v>3</v>
      </c>
      <c r="N52" s="181" t="s">
        <v>3926</v>
      </c>
      <c r="O52" s="181" t="s">
        <v>3927</v>
      </c>
      <c r="P52" s="15">
        <f t="shared" si="34"/>
        <v>3</v>
      </c>
      <c r="Q52" s="15">
        <f t="shared" si="35"/>
        <v>3</v>
      </c>
      <c r="R52" s="22">
        <f t="shared" si="36"/>
        <v>1</v>
      </c>
      <c r="S52" s="22">
        <f t="shared" si="37"/>
        <v>1</v>
      </c>
      <c r="T52" s="5"/>
      <c r="U52" s="181" t="s">
        <v>3928</v>
      </c>
      <c r="V52" s="181" t="s">
        <v>50</v>
      </c>
      <c r="W52" s="19"/>
      <c r="X52" s="181"/>
      <c r="Y52" s="309"/>
      <c r="AA52" s="308" t="b">
        <f t="shared" si="4"/>
        <v>0</v>
      </c>
    </row>
    <row r="53" s="290" customFormat="1" ht="12" spans="1:27">
      <c r="A53" s="29">
        <v>51</v>
      </c>
      <c r="B53" s="280" t="s">
        <v>34</v>
      </c>
      <c r="C53" s="280" t="s">
        <v>228</v>
      </c>
      <c r="D53" s="280" t="s">
        <v>2800</v>
      </c>
      <c r="E53" s="6" t="s">
        <v>258</v>
      </c>
      <c r="F53" s="29" t="s">
        <v>4049</v>
      </c>
      <c r="G53" s="8">
        <v>44927</v>
      </c>
      <c r="H53" s="10" t="s">
        <v>2959</v>
      </c>
      <c r="I53" s="280" t="s">
        <v>42</v>
      </c>
      <c r="J53" s="280" t="s">
        <v>43</v>
      </c>
      <c r="K53" s="29" t="s">
        <v>44</v>
      </c>
      <c r="L53" s="29" t="s">
        <v>46</v>
      </c>
      <c r="M53" s="280">
        <v>3</v>
      </c>
      <c r="N53" s="181" t="s">
        <v>3038</v>
      </c>
      <c r="O53" s="181" t="s">
        <v>3039</v>
      </c>
      <c r="P53" s="15">
        <f t="shared" si="34"/>
        <v>3</v>
      </c>
      <c r="Q53" s="15">
        <f t="shared" si="35"/>
        <v>3</v>
      </c>
      <c r="R53" s="22">
        <f t="shared" si="36"/>
        <v>1</v>
      </c>
      <c r="S53" s="22">
        <f t="shared" si="37"/>
        <v>1</v>
      </c>
      <c r="T53" s="16"/>
      <c r="U53" s="302" t="s">
        <v>3083</v>
      </c>
      <c r="V53" s="181" t="s">
        <v>50</v>
      </c>
      <c r="W53" s="19" t="str">
        <f>IF(U53="无","未匹配到系统工单信息",IF(V53="已完成","无",V53))</f>
        <v>无</v>
      </c>
      <c r="X53" s="181"/>
      <c r="Y53" s="309" t="s">
        <v>3083</v>
      </c>
      <c r="AA53" s="308" t="b">
        <f t="shared" si="4"/>
        <v>0</v>
      </c>
    </row>
    <row r="54" s="290" customFormat="1" ht="12" spans="1:27">
      <c r="A54" s="29">
        <v>52</v>
      </c>
      <c r="B54" s="280" t="s">
        <v>34</v>
      </c>
      <c r="C54" s="280" t="s">
        <v>228</v>
      </c>
      <c r="D54" s="280" t="s">
        <v>2800</v>
      </c>
      <c r="E54" s="6" t="s">
        <v>258</v>
      </c>
      <c r="F54" s="29" t="s">
        <v>4049</v>
      </c>
      <c r="G54" s="8">
        <v>44986</v>
      </c>
      <c r="H54" s="10" t="s">
        <v>41</v>
      </c>
      <c r="I54" s="280" t="s">
        <v>42</v>
      </c>
      <c r="J54" s="280" t="s">
        <v>43</v>
      </c>
      <c r="K54" s="29" t="s">
        <v>44</v>
      </c>
      <c r="L54" s="29" t="s">
        <v>46</v>
      </c>
      <c r="M54" s="280">
        <v>3</v>
      </c>
      <c r="N54" s="302" t="s">
        <v>3104</v>
      </c>
      <c r="O54" s="302" t="s">
        <v>3105</v>
      </c>
      <c r="P54" s="15">
        <f t="shared" si="34"/>
        <v>3</v>
      </c>
      <c r="Q54" s="15">
        <f t="shared" si="35"/>
        <v>3</v>
      </c>
      <c r="R54" s="22">
        <f t="shared" si="36"/>
        <v>1</v>
      </c>
      <c r="S54" s="22">
        <f t="shared" si="37"/>
        <v>1</v>
      </c>
      <c r="T54" s="5" t="s">
        <v>3074</v>
      </c>
      <c r="U54" s="181" t="s">
        <v>3231</v>
      </c>
      <c r="V54" s="181" t="s">
        <v>50</v>
      </c>
      <c r="W54" s="19" t="str">
        <f>IF(U54="无","未匹配到系统工单信息",IF(V54="已完成","无",V54))</f>
        <v>无</v>
      </c>
      <c r="X54" s="181"/>
      <c r="AA54" s="308" t="b">
        <f t="shared" si="4"/>
        <v>0</v>
      </c>
    </row>
    <row r="55" s="290" customFormat="1" ht="12" spans="1:27">
      <c r="A55" s="29">
        <v>53</v>
      </c>
      <c r="B55" s="280" t="s">
        <v>34</v>
      </c>
      <c r="C55" s="280" t="s">
        <v>228</v>
      </c>
      <c r="D55" s="280" t="s">
        <v>2800</v>
      </c>
      <c r="E55" s="6" t="s">
        <v>258</v>
      </c>
      <c r="F55" s="29" t="s">
        <v>4049</v>
      </c>
      <c r="G55" s="8">
        <v>45047</v>
      </c>
      <c r="H55" s="10" t="s">
        <v>304</v>
      </c>
      <c r="I55" s="280" t="s">
        <v>42</v>
      </c>
      <c r="J55" s="280" t="s">
        <v>43</v>
      </c>
      <c r="K55" s="29" t="s">
        <v>44</v>
      </c>
      <c r="L55" s="29" t="s">
        <v>46</v>
      </c>
      <c r="M55" s="280">
        <v>3</v>
      </c>
      <c r="N55" s="181" t="s">
        <v>3226</v>
      </c>
      <c r="O55" s="181" t="s">
        <v>3227</v>
      </c>
      <c r="P55" s="15">
        <f t="shared" si="34"/>
        <v>3</v>
      </c>
      <c r="Q55" s="15">
        <f t="shared" si="35"/>
        <v>3</v>
      </c>
      <c r="R55" s="22">
        <f t="shared" si="36"/>
        <v>1</v>
      </c>
      <c r="S55" s="22">
        <f t="shared" si="37"/>
        <v>1</v>
      </c>
      <c r="T55" s="5"/>
      <c r="U55" s="181" t="s">
        <v>3228</v>
      </c>
      <c r="V55" s="181" t="s">
        <v>50</v>
      </c>
      <c r="W55" s="19"/>
      <c r="X55" s="181"/>
      <c r="AA55" s="308" t="b">
        <f t="shared" si="4"/>
        <v>0</v>
      </c>
    </row>
    <row r="56" s="291" customFormat="1" ht="14.25" spans="1:27">
      <c r="A56" s="29">
        <v>54</v>
      </c>
      <c r="B56" s="280" t="s">
        <v>34</v>
      </c>
      <c r="C56" s="280" t="s">
        <v>228</v>
      </c>
      <c r="D56" s="280" t="s">
        <v>2800</v>
      </c>
      <c r="E56" s="6" t="s">
        <v>258</v>
      </c>
      <c r="F56" s="29" t="s">
        <v>4049</v>
      </c>
      <c r="G56" s="8">
        <v>45108</v>
      </c>
      <c r="H56" s="10" t="s">
        <v>165</v>
      </c>
      <c r="I56" s="280" t="s">
        <v>42</v>
      </c>
      <c r="J56" s="280" t="s">
        <v>43</v>
      </c>
      <c r="K56" s="29" t="s">
        <v>44</v>
      </c>
      <c r="L56" s="29" t="s">
        <v>46</v>
      </c>
      <c r="M56" s="280">
        <v>3</v>
      </c>
      <c r="N56" s="181" t="s">
        <v>3234</v>
      </c>
      <c r="O56" s="181" t="s">
        <v>3235</v>
      </c>
      <c r="P56" s="15">
        <f t="shared" si="34"/>
        <v>3</v>
      </c>
      <c r="Q56" s="15">
        <f t="shared" si="35"/>
        <v>3</v>
      </c>
      <c r="R56" s="22">
        <f t="shared" si="36"/>
        <v>1</v>
      </c>
      <c r="S56" s="22">
        <f t="shared" si="37"/>
        <v>1</v>
      </c>
      <c r="T56" s="5"/>
      <c r="U56" s="181" t="s">
        <v>3221</v>
      </c>
      <c r="V56" s="181" t="s">
        <v>50</v>
      </c>
      <c r="W56" s="19"/>
      <c r="X56" s="181"/>
      <c r="AA56" s="308" t="b">
        <f t="shared" si="4"/>
        <v>0</v>
      </c>
    </row>
    <row r="57" s="291" customFormat="1" ht="14.25" spans="1:27">
      <c r="A57" s="29">
        <v>55</v>
      </c>
      <c r="B57" s="280" t="s">
        <v>34</v>
      </c>
      <c r="C57" s="280" t="s">
        <v>228</v>
      </c>
      <c r="D57" s="280" t="s">
        <v>2800</v>
      </c>
      <c r="E57" s="6" t="s">
        <v>258</v>
      </c>
      <c r="F57" s="29" t="s">
        <v>4049</v>
      </c>
      <c r="G57" s="8">
        <v>45170</v>
      </c>
      <c r="H57" s="10" t="s">
        <v>54</v>
      </c>
      <c r="I57" s="280" t="s">
        <v>42</v>
      </c>
      <c r="J57" s="280" t="s">
        <v>43</v>
      </c>
      <c r="K57" s="29" t="s">
        <v>44</v>
      </c>
      <c r="L57" s="29" t="s">
        <v>46</v>
      </c>
      <c r="M57" s="280">
        <v>3</v>
      </c>
      <c r="N57" s="181" t="s">
        <v>3934</v>
      </c>
      <c r="O57" s="181" t="s">
        <v>3935</v>
      </c>
      <c r="P57" s="15">
        <f t="shared" si="34"/>
        <v>3</v>
      </c>
      <c r="Q57" s="15">
        <f t="shared" si="35"/>
        <v>3</v>
      </c>
      <c r="R57" s="22">
        <f t="shared" si="36"/>
        <v>1</v>
      </c>
      <c r="S57" s="22">
        <f t="shared" si="37"/>
        <v>1</v>
      </c>
      <c r="T57" s="5"/>
      <c r="U57" s="181" t="s">
        <v>3936</v>
      </c>
      <c r="V57" s="181" t="s">
        <v>50</v>
      </c>
      <c r="W57" s="19"/>
      <c r="X57" s="181"/>
      <c r="AA57" s="308" t="b">
        <f t="shared" si="4"/>
        <v>0</v>
      </c>
    </row>
    <row r="58" s="291" customFormat="1" ht="14.25" spans="1:27">
      <c r="A58" s="29">
        <v>56</v>
      </c>
      <c r="B58" s="280" t="s">
        <v>34</v>
      </c>
      <c r="C58" s="280" t="s">
        <v>228</v>
      </c>
      <c r="D58" s="280" t="s">
        <v>2800</v>
      </c>
      <c r="E58" s="6" t="s">
        <v>258</v>
      </c>
      <c r="F58" s="29" t="s">
        <v>4049</v>
      </c>
      <c r="G58" s="8">
        <v>45231</v>
      </c>
      <c r="H58" s="10" t="s">
        <v>632</v>
      </c>
      <c r="I58" s="280" t="s">
        <v>42</v>
      </c>
      <c r="J58" s="280" t="s">
        <v>43</v>
      </c>
      <c r="K58" s="29" t="s">
        <v>44</v>
      </c>
      <c r="L58" s="29" t="s">
        <v>46</v>
      </c>
      <c r="M58" s="280">
        <v>3</v>
      </c>
      <c r="N58" s="181" t="str">
        <f>IFERROR(VLOOKUP("*"&amp;$D58&amp;"*",电缆避雷器!$A:$AS,20,FALSE),IFERROR(VLOOKUP("*"&amp;$D58&amp;"*",电缆避雷器!$B:$AS,19,FALSE),"无"))</f>
        <v>2023-12-13 09:47:00</v>
      </c>
      <c r="O58" s="181" t="str">
        <f>IFERROR(VLOOKUP("*"&amp;$D58&amp;"*",电缆避雷器!$A:$AS,21,FALSE),IFERROR(VLOOKUP("*"&amp;$D58&amp;"*",电缆避雷器!$B:$AS,20,FALSE),"无"))</f>
        <v>2023-12-13 11:47:00</v>
      </c>
      <c r="P58" s="15">
        <f t="shared" si="34"/>
        <v>3</v>
      </c>
      <c r="Q58" s="15">
        <f t="shared" si="35"/>
        <v>3</v>
      </c>
      <c r="R58" s="22">
        <f t="shared" si="36"/>
        <v>1</v>
      </c>
      <c r="S58" s="22">
        <f t="shared" si="37"/>
        <v>1</v>
      </c>
      <c r="T58" s="56"/>
      <c r="U58" s="181" t="str">
        <f>IFERROR(VLOOKUP("*"&amp;$D58&amp;"*",电缆避雷器!$A:$AS,5,FALSE),IFERROR(VLOOKUP("*"&amp;$D58&amp;"*",电缆避雷器!$B:$AS,4,FALSE),"无"))</f>
        <v>JH030120230306-003385</v>
      </c>
      <c r="V58" s="181" t="s">
        <v>50</v>
      </c>
      <c r="W58" s="19"/>
      <c r="X58" s="181"/>
      <c r="AA58" s="308" t="b">
        <f t="shared" si="4"/>
        <v>0</v>
      </c>
    </row>
    <row r="59" s="291" customFormat="1" ht="14.25" spans="1:27">
      <c r="A59" s="29">
        <v>57</v>
      </c>
      <c r="B59" s="280" t="s">
        <v>34</v>
      </c>
      <c r="C59" s="280" t="s">
        <v>228</v>
      </c>
      <c r="D59" s="280" t="s">
        <v>2801</v>
      </c>
      <c r="E59" s="6" t="s">
        <v>258</v>
      </c>
      <c r="F59" s="29" t="s">
        <v>4049</v>
      </c>
      <c r="G59" s="8">
        <v>44927</v>
      </c>
      <c r="H59" s="10" t="s">
        <v>2959</v>
      </c>
      <c r="I59" s="280" t="s">
        <v>42</v>
      </c>
      <c r="J59" s="280" t="s">
        <v>43</v>
      </c>
      <c r="K59" s="29" t="s">
        <v>44</v>
      </c>
      <c r="L59" s="29" t="s">
        <v>46</v>
      </c>
      <c r="M59" s="280">
        <v>3</v>
      </c>
      <c r="N59" s="181" t="s">
        <v>3038</v>
      </c>
      <c r="O59" s="181" t="s">
        <v>3039</v>
      </c>
      <c r="P59" s="15">
        <f t="shared" ref="P59:P64" si="38">IF(OR(O59=0,O59="无"),"",M59)</f>
        <v>3</v>
      </c>
      <c r="Q59" s="15">
        <f t="shared" ref="Q59:Q64" si="39">P59</f>
        <v>3</v>
      </c>
      <c r="R59" s="22">
        <f t="shared" ref="R59:R64" si="40">IFERROR(IF(P59/M59&gt;0,P59/M59,""),"")</f>
        <v>1</v>
      </c>
      <c r="S59" s="22">
        <f t="shared" ref="S59:S64" si="41">IFERROR(Q59/P59,"")</f>
        <v>1</v>
      </c>
      <c r="T59" s="16"/>
      <c r="U59" s="302" t="s">
        <v>3083</v>
      </c>
      <c r="V59" s="181" t="s">
        <v>50</v>
      </c>
      <c r="W59" s="19" t="str">
        <f>IF(U59="无","未匹配到系统工单信息",IF(V59="已完成","无",V59))</f>
        <v>无</v>
      </c>
      <c r="X59" s="181"/>
      <c r="Y59" s="309" t="s">
        <v>3083</v>
      </c>
      <c r="AA59" s="308" t="b">
        <f t="shared" si="4"/>
        <v>0</v>
      </c>
    </row>
    <row r="60" s="291" customFormat="1" ht="14.25" spans="1:27">
      <c r="A60" s="29">
        <v>58</v>
      </c>
      <c r="B60" s="280" t="s">
        <v>34</v>
      </c>
      <c r="C60" s="280" t="s">
        <v>228</v>
      </c>
      <c r="D60" s="280" t="s">
        <v>2801</v>
      </c>
      <c r="E60" s="6" t="s">
        <v>258</v>
      </c>
      <c r="F60" s="29" t="s">
        <v>4049</v>
      </c>
      <c r="G60" s="8">
        <v>44986</v>
      </c>
      <c r="H60" s="10" t="s">
        <v>41</v>
      </c>
      <c r="I60" s="280" t="s">
        <v>42</v>
      </c>
      <c r="J60" s="280" t="s">
        <v>43</v>
      </c>
      <c r="K60" s="29" t="s">
        <v>44</v>
      </c>
      <c r="L60" s="29" t="s">
        <v>46</v>
      </c>
      <c r="M60" s="280">
        <v>3</v>
      </c>
      <c r="N60" s="181" t="s">
        <v>3104</v>
      </c>
      <c r="O60" s="181" t="s">
        <v>3151</v>
      </c>
      <c r="P60" s="15">
        <f t="shared" si="38"/>
        <v>3</v>
      </c>
      <c r="Q60" s="15">
        <f t="shared" si="39"/>
        <v>3</v>
      </c>
      <c r="R60" s="22">
        <f t="shared" si="40"/>
        <v>1</v>
      </c>
      <c r="S60" s="22">
        <f t="shared" si="41"/>
        <v>1</v>
      </c>
      <c r="T60" s="5" t="s">
        <v>3074</v>
      </c>
      <c r="U60" s="181" t="s">
        <v>3937</v>
      </c>
      <c r="V60" s="181" t="s">
        <v>50</v>
      </c>
      <c r="W60" s="19" t="str">
        <f>IF(U60="无","未匹配到系统工单信息",IF(V60="已完成","无",V60))</f>
        <v>无</v>
      </c>
      <c r="X60" s="181"/>
      <c r="AA60" s="308" t="b">
        <f t="shared" si="4"/>
        <v>0</v>
      </c>
    </row>
    <row r="61" s="291" customFormat="1" ht="14.25" spans="1:27">
      <c r="A61" s="29">
        <v>59</v>
      </c>
      <c r="B61" s="280" t="s">
        <v>34</v>
      </c>
      <c r="C61" s="280" t="s">
        <v>228</v>
      </c>
      <c r="D61" s="280" t="s">
        <v>2801</v>
      </c>
      <c r="E61" s="6" t="s">
        <v>258</v>
      </c>
      <c r="F61" s="29" t="s">
        <v>4049</v>
      </c>
      <c r="G61" s="8">
        <v>45047</v>
      </c>
      <c r="H61" s="10" t="s">
        <v>304</v>
      </c>
      <c r="I61" s="280" t="s">
        <v>42</v>
      </c>
      <c r="J61" s="280" t="s">
        <v>43</v>
      </c>
      <c r="K61" s="29" t="s">
        <v>44</v>
      </c>
      <c r="L61" s="29" t="s">
        <v>46</v>
      </c>
      <c r="M61" s="280">
        <v>3</v>
      </c>
      <c r="N61" s="181" t="s">
        <v>3932</v>
      </c>
      <c r="O61" s="181" t="s">
        <v>3933</v>
      </c>
      <c r="P61" s="15">
        <f t="shared" si="38"/>
        <v>3</v>
      </c>
      <c r="Q61" s="15">
        <f t="shared" si="39"/>
        <v>3</v>
      </c>
      <c r="R61" s="22">
        <f t="shared" si="40"/>
        <v>1</v>
      </c>
      <c r="S61" s="22">
        <f t="shared" si="41"/>
        <v>1</v>
      </c>
      <c r="T61" s="5" t="s">
        <v>3888</v>
      </c>
      <c r="U61" s="181" t="s">
        <v>4051</v>
      </c>
      <c r="V61" s="181" t="s">
        <v>50</v>
      </c>
      <c r="W61" s="19"/>
      <c r="X61" s="181"/>
      <c r="AA61" s="308" t="b">
        <f t="shared" si="4"/>
        <v>0</v>
      </c>
    </row>
    <row r="62" s="291" customFormat="1" ht="14.25" spans="1:27">
      <c r="A62" s="29">
        <v>60</v>
      </c>
      <c r="B62" s="280" t="s">
        <v>34</v>
      </c>
      <c r="C62" s="280" t="s">
        <v>228</v>
      </c>
      <c r="D62" s="280" t="s">
        <v>2801</v>
      </c>
      <c r="E62" s="6" t="s">
        <v>258</v>
      </c>
      <c r="F62" s="29" t="s">
        <v>4049</v>
      </c>
      <c r="G62" s="8">
        <v>45108</v>
      </c>
      <c r="H62" s="10" t="s">
        <v>165</v>
      </c>
      <c r="I62" s="280" t="s">
        <v>42</v>
      </c>
      <c r="J62" s="280" t="s">
        <v>43</v>
      </c>
      <c r="K62" s="29" t="s">
        <v>44</v>
      </c>
      <c r="L62" s="29" t="s">
        <v>46</v>
      </c>
      <c r="M62" s="280">
        <v>3</v>
      </c>
      <c r="N62" s="181" t="s">
        <v>3237</v>
      </c>
      <c r="O62" s="181" t="s">
        <v>3238</v>
      </c>
      <c r="P62" s="15">
        <f t="shared" si="38"/>
        <v>3</v>
      </c>
      <c r="Q62" s="15">
        <f t="shared" si="39"/>
        <v>3</v>
      </c>
      <c r="R62" s="22">
        <f t="shared" si="40"/>
        <v>1</v>
      </c>
      <c r="S62" s="22">
        <f t="shared" si="41"/>
        <v>1</v>
      </c>
      <c r="T62" s="5"/>
      <c r="U62" s="181" t="s">
        <v>3239</v>
      </c>
      <c r="V62" s="181" t="s">
        <v>50</v>
      </c>
      <c r="W62" s="19"/>
      <c r="X62" s="181"/>
      <c r="AA62" s="308" t="b">
        <f t="shared" si="4"/>
        <v>0</v>
      </c>
    </row>
    <row r="63" s="291" customFormat="1" ht="14.25" spans="1:27">
      <c r="A63" s="29">
        <v>61</v>
      </c>
      <c r="B63" s="280" t="s">
        <v>34</v>
      </c>
      <c r="C63" s="280" t="s">
        <v>228</v>
      </c>
      <c r="D63" s="280" t="s">
        <v>2801</v>
      </c>
      <c r="E63" s="6" t="s">
        <v>258</v>
      </c>
      <c r="F63" s="29" t="s">
        <v>4049</v>
      </c>
      <c r="G63" s="8">
        <v>45170</v>
      </c>
      <c r="H63" s="10" t="s">
        <v>54</v>
      </c>
      <c r="I63" s="280" t="s">
        <v>42</v>
      </c>
      <c r="J63" s="280" t="s">
        <v>43</v>
      </c>
      <c r="K63" s="29" t="s">
        <v>44</v>
      </c>
      <c r="L63" s="29" t="s">
        <v>46</v>
      </c>
      <c r="M63" s="280">
        <v>3</v>
      </c>
      <c r="N63" s="181" t="s">
        <v>3934</v>
      </c>
      <c r="O63" s="181" t="s">
        <v>3935</v>
      </c>
      <c r="P63" s="15">
        <f t="shared" si="38"/>
        <v>3</v>
      </c>
      <c r="Q63" s="15">
        <f t="shared" si="39"/>
        <v>3</v>
      </c>
      <c r="R63" s="22">
        <f t="shared" si="40"/>
        <v>1</v>
      </c>
      <c r="S63" s="22">
        <f t="shared" si="41"/>
        <v>1</v>
      </c>
      <c r="T63" s="5"/>
      <c r="U63" s="181" t="s">
        <v>3936</v>
      </c>
      <c r="V63" s="181" t="s">
        <v>50</v>
      </c>
      <c r="W63" s="19"/>
      <c r="X63" s="181"/>
      <c r="AA63" s="308" t="b">
        <f t="shared" si="4"/>
        <v>0</v>
      </c>
    </row>
    <row r="64" s="291" customFormat="1" ht="14.25" spans="1:27">
      <c r="A64" s="29">
        <v>62</v>
      </c>
      <c r="B64" s="280" t="s">
        <v>34</v>
      </c>
      <c r="C64" s="280" t="s">
        <v>228</v>
      </c>
      <c r="D64" s="280" t="s">
        <v>2801</v>
      </c>
      <c r="E64" s="6" t="s">
        <v>258</v>
      </c>
      <c r="F64" s="29" t="s">
        <v>4049</v>
      </c>
      <c r="G64" s="8">
        <v>45231</v>
      </c>
      <c r="H64" s="10" t="s">
        <v>632</v>
      </c>
      <c r="I64" s="280" t="s">
        <v>42</v>
      </c>
      <c r="J64" s="280" t="s">
        <v>43</v>
      </c>
      <c r="K64" s="29" t="s">
        <v>44</v>
      </c>
      <c r="L64" s="29" t="s">
        <v>46</v>
      </c>
      <c r="M64" s="280">
        <v>3</v>
      </c>
      <c r="N64" s="181" t="str">
        <f>IFERROR(VLOOKUP("*"&amp;$D64&amp;"*",电缆避雷器!$A:$AS,20,FALSE),IFERROR(VLOOKUP("*"&amp;$D64&amp;"*",电缆避雷器!$B:$AS,19,FALSE),"无"))</f>
        <v>2023-12-13 09:47:00</v>
      </c>
      <c r="O64" s="181" t="str">
        <f>IFERROR(VLOOKUP("*"&amp;$D64&amp;"*",电缆避雷器!$A:$AS,21,FALSE),IFERROR(VLOOKUP("*"&amp;$D64&amp;"*",电缆避雷器!$B:$AS,20,FALSE),"无"))</f>
        <v>2023-12-13 11:47:00</v>
      </c>
      <c r="P64" s="15">
        <f t="shared" si="38"/>
        <v>3</v>
      </c>
      <c r="Q64" s="15">
        <f t="shared" si="39"/>
        <v>3</v>
      </c>
      <c r="R64" s="22">
        <f t="shared" si="40"/>
        <v>1</v>
      </c>
      <c r="S64" s="22">
        <f t="shared" si="41"/>
        <v>1</v>
      </c>
      <c r="T64" s="56"/>
      <c r="U64" s="181" t="str">
        <f>IFERROR(VLOOKUP("*"&amp;$D64&amp;"*",电缆避雷器!$A:$AS,5,FALSE),IFERROR(VLOOKUP("*"&amp;$D64&amp;"*",电缆避雷器!$B:$AS,4,FALSE),"无"))</f>
        <v>JH030120230306-003385</v>
      </c>
      <c r="V64" s="181" t="s">
        <v>50</v>
      </c>
      <c r="W64" s="19"/>
      <c r="X64" s="181"/>
      <c r="AA64" s="308" t="b">
        <f t="shared" si="4"/>
        <v>0</v>
      </c>
    </row>
    <row r="65" s="291" customFormat="1" ht="24" spans="1:27">
      <c r="A65" s="29">
        <v>63</v>
      </c>
      <c r="B65" s="280" t="s">
        <v>34</v>
      </c>
      <c r="C65" s="280" t="s">
        <v>228</v>
      </c>
      <c r="D65" s="280" t="s">
        <v>292</v>
      </c>
      <c r="E65" s="6" t="s">
        <v>2706</v>
      </c>
      <c r="F65" s="29" t="s">
        <v>4049</v>
      </c>
      <c r="G65" s="8">
        <v>45047</v>
      </c>
      <c r="H65" s="10" t="s">
        <v>304</v>
      </c>
      <c r="I65" s="280" t="s">
        <v>42</v>
      </c>
      <c r="J65" s="280" t="s">
        <v>43</v>
      </c>
      <c r="K65" s="29" t="s">
        <v>44</v>
      </c>
      <c r="L65" s="29" t="s">
        <v>46</v>
      </c>
      <c r="M65" s="280">
        <v>3</v>
      </c>
      <c r="N65" s="181" t="s">
        <v>3939</v>
      </c>
      <c r="O65" s="181" t="s">
        <v>3940</v>
      </c>
      <c r="P65" s="15">
        <f t="shared" ref="P65:P67" si="42">IF(OR(O65=0,O65="无"),"",M65)</f>
        <v>3</v>
      </c>
      <c r="Q65" s="15">
        <f t="shared" ref="Q65:Q67" si="43">P65</f>
        <v>3</v>
      </c>
      <c r="R65" s="22">
        <f t="shared" ref="R65:R67" si="44">IFERROR(IF(P65/M65&gt;0,P65/M65,""),"")</f>
        <v>1</v>
      </c>
      <c r="S65" s="22">
        <f t="shared" ref="S65:S67" si="45">IFERROR(Q65/P65,"")</f>
        <v>1</v>
      </c>
      <c r="T65" s="280"/>
      <c r="U65" s="181" t="s">
        <v>4052</v>
      </c>
      <c r="V65" s="181" t="s">
        <v>50</v>
      </c>
      <c r="W65" s="19"/>
      <c r="X65" s="181"/>
      <c r="AA65" s="308" t="b">
        <f t="shared" si="4"/>
        <v>0</v>
      </c>
    </row>
    <row r="66" s="291" customFormat="1" ht="24" spans="1:27">
      <c r="A66" s="29">
        <v>64</v>
      </c>
      <c r="B66" s="280" t="s">
        <v>34</v>
      </c>
      <c r="C66" s="280" t="s">
        <v>228</v>
      </c>
      <c r="D66" s="280" t="s">
        <v>292</v>
      </c>
      <c r="E66" s="6" t="s">
        <v>2706</v>
      </c>
      <c r="F66" s="29" t="s">
        <v>4049</v>
      </c>
      <c r="G66" s="8">
        <v>45108</v>
      </c>
      <c r="H66" s="10" t="s">
        <v>165</v>
      </c>
      <c r="I66" s="280" t="s">
        <v>42</v>
      </c>
      <c r="J66" s="280" t="s">
        <v>43</v>
      </c>
      <c r="K66" s="29" t="s">
        <v>44</v>
      </c>
      <c r="L66" s="29" t="s">
        <v>46</v>
      </c>
      <c r="M66" s="280">
        <v>3</v>
      </c>
      <c r="N66" s="181" t="s">
        <v>1876</v>
      </c>
      <c r="O66" s="181" t="s">
        <v>3123</v>
      </c>
      <c r="P66" s="15">
        <f t="shared" si="42"/>
        <v>3</v>
      </c>
      <c r="Q66" s="15">
        <f t="shared" si="43"/>
        <v>3</v>
      </c>
      <c r="R66" s="22">
        <f t="shared" si="44"/>
        <v>1</v>
      </c>
      <c r="S66" s="22">
        <f t="shared" si="45"/>
        <v>1</v>
      </c>
      <c r="T66" s="5"/>
      <c r="U66" s="181" t="s">
        <v>3124</v>
      </c>
      <c r="V66" s="181" t="s">
        <v>50</v>
      </c>
      <c r="W66" s="19"/>
      <c r="X66" s="181"/>
      <c r="AA66" s="308" t="b">
        <f t="shared" si="4"/>
        <v>0</v>
      </c>
    </row>
    <row r="67" s="291" customFormat="1" ht="24" spans="1:27">
      <c r="A67" s="29">
        <v>65</v>
      </c>
      <c r="B67" s="280" t="s">
        <v>34</v>
      </c>
      <c r="C67" s="280" t="s">
        <v>228</v>
      </c>
      <c r="D67" s="280" t="s">
        <v>292</v>
      </c>
      <c r="E67" s="6" t="s">
        <v>2706</v>
      </c>
      <c r="F67" s="29" t="s">
        <v>4049</v>
      </c>
      <c r="G67" s="8">
        <v>45170</v>
      </c>
      <c r="H67" s="10" t="s">
        <v>54</v>
      </c>
      <c r="I67" s="280" t="s">
        <v>42</v>
      </c>
      <c r="J67" s="280" t="s">
        <v>43</v>
      </c>
      <c r="K67" s="29" t="s">
        <v>44</v>
      </c>
      <c r="L67" s="29" t="s">
        <v>46</v>
      </c>
      <c r="M67" s="280">
        <v>3</v>
      </c>
      <c r="N67" s="181" t="s">
        <v>3066</v>
      </c>
      <c r="O67" s="181" t="s">
        <v>3067</v>
      </c>
      <c r="P67" s="15">
        <f t="shared" si="42"/>
        <v>3</v>
      </c>
      <c r="Q67" s="15">
        <f t="shared" si="43"/>
        <v>3</v>
      </c>
      <c r="R67" s="22">
        <f t="shared" si="44"/>
        <v>1</v>
      </c>
      <c r="S67" s="22">
        <f t="shared" si="45"/>
        <v>1</v>
      </c>
      <c r="T67" s="5"/>
      <c r="U67" s="181" t="s">
        <v>3068</v>
      </c>
      <c r="V67" s="181" t="s">
        <v>50</v>
      </c>
      <c r="W67" s="19"/>
      <c r="X67" s="181"/>
      <c r="AA67" s="308" t="b">
        <f t="shared" ref="AA67:AA130" si="46">IF(H67="2023年01月","2023年01月31日",IF(H67="2023年02月","2023年02月28日",IF(H67="2023年3月","2023年3月31日",IF(H67="2023年4月","2023年4月30日",IF(H67="2023年5月","2023年5月31日",IF(H67="2023年6月","2023年6月30日",IF(H67="2023年7月","2023年7月31日",IF(H67="2023年8月","2023年8月31日",IF(H67="2023年9月","2023年9月30日",IF(H67="2023年10月","2023年10月31日",IF(H67="2023年11月","2023年11月30日",IF(H67="2023年12月","2023年12月31日"))))))))))))</f>
        <v>0</v>
      </c>
    </row>
    <row r="68" s="291" customFormat="1" ht="24" spans="1:27">
      <c r="A68" s="29">
        <v>66</v>
      </c>
      <c r="B68" s="280" t="s">
        <v>34</v>
      </c>
      <c r="C68" s="280" t="s">
        <v>228</v>
      </c>
      <c r="D68" s="280" t="s">
        <v>3245</v>
      </c>
      <c r="E68" s="6" t="s">
        <v>2706</v>
      </c>
      <c r="F68" s="29" t="s">
        <v>4049</v>
      </c>
      <c r="G68" s="8">
        <v>45047</v>
      </c>
      <c r="H68" s="10" t="s">
        <v>304</v>
      </c>
      <c r="I68" s="280" t="s">
        <v>42</v>
      </c>
      <c r="J68" s="280" t="s">
        <v>43</v>
      </c>
      <c r="K68" s="29" t="s">
        <v>44</v>
      </c>
      <c r="L68" s="29" t="s">
        <v>46</v>
      </c>
      <c r="M68" s="280">
        <v>3</v>
      </c>
      <c r="N68" s="181" t="s">
        <v>3126</v>
      </c>
      <c r="O68" s="181" t="s">
        <v>3127</v>
      </c>
      <c r="P68" s="15">
        <f t="shared" ref="P68:P72" si="47">IF(OR(O68=0,O68="无"),"",M68)</f>
        <v>3</v>
      </c>
      <c r="Q68" s="15">
        <f t="shared" ref="Q68:Q72" si="48">P68</f>
        <v>3</v>
      </c>
      <c r="R68" s="22">
        <f t="shared" ref="R68:R72" si="49">IFERROR(IF(P68/M68&gt;0,P68/M68,""),"")</f>
        <v>1</v>
      </c>
      <c r="S68" s="22">
        <f t="shared" ref="S68:S72" si="50">IFERROR(Q68/P68,"")</f>
        <v>1</v>
      </c>
      <c r="T68" s="5" t="s">
        <v>3888</v>
      </c>
      <c r="U68" s="181" t="s">
        <v>3128</v>
      </c>
      <c r="V68" s="181" t="s">
        <v>50</v>
      </c>
      <c r="W68" s="19"/>
      <c r="X68" s="181"/>
      <c r="AA68" s="308" t="b">
        <f t="shared" si="46"/>
        <v>0</v>
      </c>
    </row>
    <row r="69" s="291" customFormat="1" ht="24" spans="1:27">
      <c r="A69" s="29">
        <v>67</v>
      </c>
      <c r="B69" s="280" t="s">
        <v>34</v>
      </c>
      <c r="C69" s="280" t="s">
        <v>228</v>
      </c>
      <c r="D69" s="280" t="s">
        <v>3245</v>
      </c>
      <c r="E69" s="6" t="s">
        <v>2706</v>
      </c>
      <c r="F69" s="29" t="s">
        <v>4049</v>
      </c>
      <c r="G69" s="8">
        <v>45108</v>
      </c>
      <c r="H69" s="10" t="s">
        <v>165</v>
      </c>
      <c r="I69" s="280" t="s">
        <v>42</v>
      </c>
      <c r="J69" s="280" t="s">
        <v>43</v>
      </c>
      <c r="K69" s="29" t="s">
        <v>44</v>
      </c>
      <c r="L69" s="29" t="s">
        <v>46</v>
      </c>
      <c r="M69" s="280">
        <v>3</v>
      </c>
      <c r="N69" s="181" t="s">
        <v>3129</v>
      </c>
      <c r="O69" s="181" t="s">
        <v>3130</v>
      </c>
      <c r="P69" s="15">
        <f t="shared" si="47"/>
        <v>3</v>
      </c>
      <c r="Q69" s="15">
        <f t="shared" si="48"/>
        <v>3</v>
      </c>
      <c r="R69" s="22">
        <f t="shared" si="49"/>
        <v>1</v>
      </c>
      <c r="S69" s="22">
        <f t="shared" si="50"/>
        <v>1</v>
      </c>
      <c r="T69" s="5"/>
      <c r="U69" s="181" t="s">
        <v>3131</v>
      </c>
      <c r="V69" s="181" t="s">
        <v>50</v>
      </c>
      <c r="W69" s="19"/>
      <c r="X69" s="181"/>
      <c r="AA69" s="308" t="b">
        <f t="shared" si="46"/>
        <v>0</v>
      </c>
    </row>
    <row r="70" s="291" customFormat="1" ht="24" spans="1:27">
      <c r="A70" s="29">
        <v>68</v>
      </c>
      <c r="B70" s="280" t="s">
        <v>34</v>
      </c>
      <c r="C70" s="280" t="s">
        <v>228</v>
      </c>
      <c r="D70" s="280" t="s">
        <v>3245</v>
      </c>
      <c r="E70" s="6" t="s">
        <v>2706</v>
      </c>
      <c r="F70" s="29" t="s">
        <v>4049</v>
      </c>
      <c r="G70" s="8">
        <v>45170</v>
      </c>
      <c r="H70" s="10" t="s">
        <v>54</v>
      </c>
      <c r="I70" s="280" t="s">
        <v>42</v>
      </c>
      <c r="J70" s="280" t="s">
        <v>43</v>
      </c>
      <c r="K70" s="29" t="s">
        <v>44</v>
      </c>
      <c r="L70" s="29" t="s">
        <v>46</v>
      </c>
      <c r="M70" s="280">
        <v>3</v>
      </c>
      <c r="N70" s="301">
        <v>45207.375</v>
      </c>
      <c r="O70" s="301">
        <v>45207.4770833333</v>
      </c>
      <c r="P70" s="15">
        <f t="shared" si="47"/>
        <v>3</v>
      </c>
      <c r="Q70" s="15">
        <f t="shared" si="48"/>
        <v>3</v>
      </c>
      <c r="R70" s="22">
        <f t="shared" si="49"/>
        <v>1</v>
      </c>
      <c r="S70" s="22">
        <f t="shared" si="50"/>
        <v>1</v>
      </c>
      <c r="T70" s="5"/>
      <c r="U70" s="302" t="s">
        <v>3132</v>
      </c>
      <c r="V70" s="181" t="s">
        <v>50</v>
      </c>
      <c r="W70" s="19"/>
      <c r="X70" s="181"/>
      <c r="AA70" s="308" t="b">
        <f t="shared" si="46"/>
        <v>0</v>
      </c>
    </row>
    <row r="71" s="291" customFormat="1" ht="14.25" spans="1:27">
      <c r="A71" s="29">
        <v>69</v>
      </c>
      <c r="B71" s="280" t="s">
        <v>34</v>
      </c>
      <c r="C71" s="280" t="s">
        <v>228</v>
      </c>
      <c r="D71" s="280" t="s">
        <v>2193</v>
      </c>
      <c r="E71" s="252" t="s">
        <v>108</v>
      </c>
      <c r="F71" s="29" t="s">
        <v>4049</v>
      </c>
      <c r="G71" s="8">
        <v>45017</v>
      </c>
      <c r="H71" s="10" t="s">
        <v>231</v>
      </c>
      <c r="I71" s="280" t="s">
        <v>42</v>
      </c>
      <c r="J71" s="280" t="s">
        <v>43</v>
      </c>
      <c r="K71" s="29" t="s">
        <v>44</v>
      </c>
      <c r="L71" s="29" t="s">
        <v>46</v>
      </c>
      <c r="M71" s="280">
        <v>3</v>
      </c>
      <c r="N71" s="181" t="s">
        <v>3179</v>
      </c>
      <c r="O71" s="181" t="s">
        <v>350</v>
      </c>
      <c r="P71" s="15">
        <f t="shared" si="47"/>
        <v>3</v>
      </c>
      <c r="Q71" s="15">
        <f t="shared" si="48"/>
        <v>3</v>
      </c>
      <c r="R71" s="22">
        <f t="shared" si="49"/>
        <v>1</v>
      </c>
      <c r="S71" s="22">
        <f t="shared" si="50"/>
        <v>1</v>
      </c>
      <c r="T71" s="16"/>
      <c r="U71" s="181" t="s">
        <v>3180</v>
      </c>
      <c r="V71" s="181" t="s">
        <v>50</v>
      </c>
      <c r="W71" s="19"/>
      <c r="X71" s="181"/>
      <c r="AA71" s="308" t="b">
        <f t="shared" si="46"/>
        <v>0</v>
      </c>
    </row>
    <row r="72" s="291" customFormat="1" ht="14.25" spans="1:27">
      <c r="A72" s="29">
        <v>70</v>
      </c>
      <c r="B72" s="280" t="s">
        <v>34</v>
      </c>
      <c r="C72" s="280" t="s">
        <v>228</v>
      </c>
      <c r="D72" s="280" t="s">
        <v>2193</v>
      </c>
      <c r="E72" s="252" t="s">
        <v>108</v>
      </c>
      <c r="F72" s="29" t="s">
        <v>4049</v>
      </c>
      <c r="G72" s="8">
        <v>45200</v>
      </c>
      <c r="H72" s="10" t="s">
        <v>189</v>
      </c>
      <c r="I72" s="280" t="s">
        <v>42</v>
      </c>
      <c r="J72" s="280" t="s">
        <v>43</v>
      </c>
      <c r="K72" s="29" t="s">
        <v>44</v>
      </c>
      <c r="L72" s="29" t="s">
        <v>46</v>
      </c>
      <c r="M72" s="280">
        <v>3</v>
      </c>
      <c r="N72" s="181" t="s">
        <v>1876</v>
      </c>
      <c r="O72" s="181" t="s">
        <v>3123</v>
      </c>
      <c r="P72" s="15">
        <f t="shared" si="47"/>
        <v>3</v>
      </c>
      <c r="Q72" s="15">
        <f t="shared" si="48"/>
        <v>3</v>
      </c>
      <c r="R72" s="22">
        <f t="shared" si="49"/>
        <v>1</v>
      </c>
      <c r="S72" s="22">
        <f t="shared" si="50"/>
        <v>1</v>
      </c>
      <c r="T72" s="5"/>
      <c r="U72" s="181" t="s">
        <v>3124</v>
      </c>
      <c r="V72" s="181" t="s">
        <v>50</v>
      </c>
      <c r="W72" s="19"/>
      <c r="X72" s="181"/>
      <c r="AA72" s="308" t="b">
        <f t="shared" si="46"/>
        <v>0</v>
      </c>
    </row>
    <row r="73" s="291" customFormat="1" ht="14.25" spans="1:27">
      <c r="A73" s="29">
        <v>71</v>
      </c>
      <c r="B73" s="280" t="s">
        <v>34</v>
      </c>
      <c r="C73" s="280" t="s">
        <v>228</v>
      </c>
      <c r="D73" s="280" t="s">
        <v>2693</v>
      </c>
      <c r="E73" s="252" t="s">
        <v>108</v>
      </c>
      <c r="F73" s="29" t="s">
        <v>4049</v>
      </c>
      <c r="G73" s="8">
        <v>45017</v>
      </c>
      <c r="H73" s="10" t="s">
        <v>231</v>
      </c>
      <c r="I73" s="280" t="s">
        <v>42</v>
      </c>
      <c r="J73" s="280" t="s">
        <v>43</v>
      </c>
      <c r="K73" s="29" t="s">
        <v>44</v>
      </c>
      <c r="L73" s="29" t="s">
        <v>46</v>
      </c>
      <c r="M73" s="280">
        <v>3</v>
      </c>
      <c r="N73" s="181" t="s">
        <v>3060</v>
      </c>
      <c r="O73" s="181" t="s">
        <v>3061</v>
      </c>
      <c r="P73" s="15">
        <f t="shared" ref="P73:P77" si="51">IF(OR(O73=0,O73="无"),"",M73)</f>
        <v>3</v>
      </c>
      <c r="Q73" s="15">
        <f t="shared" ref="Q73:Q77" si="52">P73</f>
        <v>3</v>
      </c>
      <c r="R73" s="22">
        <f t="shared" ref="R73:R77" si="53">IFERROR(IF(P73/M73&gt;0,P73/M73,""),"")</f>
        <v>1</v>
      </c>
      <c r="S73" s="22">
        <f t="shared" ref="S73:S77" si="54">IFERROR(Q73/P73,"")</f>
        <v>1</v>
      </c>
      <c r="T73" s="16"/>
      <c r="U73" s="181" t="s">
        <v>3062</v>
      </c>
      <c r="V73" s="181" t="s">
        <v>50</v>
      </c>
      <c r="W73" s="19"/>
      <c r="X73" s="181"/>
      <c r="AA73" s="308" t="b">
        <f t="shared" si="46"/>
        <v>0</v>
      </c>
    </row>
    <row r="74" s="291" customFormat="1" ht="14.25" spans="1:27">
      <c r="A74" s="29">
        <v>72</v>
      </c>
      <c r="B74" s="280" t="s">
        <v>34</v>
      </c>
      <c r="C74" s="280" t="s">
        <v>228</v>
      </c>
      <c r="D74" s="280" t="s">
        <v>2693</v>
      </c>
      <c r="E74" s="252" t="s">
        <v>108</v>
      </c>
      <c r="F74" s="29" t="s">
        <v>4049</v>
      </c>
      <c r="G74" s="8">
        <v>45200</v>
      </c>
      <c r="H74" s="10" t="s">
        <v>189</v>
      </c>
      <c r="I74" s="280" t="s">
        <v>42</v>
      </c>
      <c r="J74" s="280" t="s">
        <v>43</v>
      </c>
      <c r="K74" s="29" t="s">
        <v>44</v>
      </c>
      <c r="L74" s="29" t="s">
        <v>46</v>
      </c>
      <c r="M74" s="280">
        <v>3</v>
      </c>
      <c r="N74" s="181" t="s">
        <v>1876</v>
      </c>
      <c r="O74" s="181" t="s">
        <v>3123</v>
      </c>
      <c r="P74" s="15">
        <f t="shared" si="51"/>
        <v>3</v>
      </c>
      <c r="Q74" s="15">
        <f t="shared" si="52"/>
        <v>3</v>
      </c>
      <c r="R74" s="22">
        <f t="shared" si="53"/>
        <v>1</v>
      </c>
      <c r="S74" s="22">
        <f t="shared" si="54"/>
        <v>1</v>
      </c>
      <c r="T74" s="5"/>
      <c r="U74" s="181" t="s">
        <v>3124</v>
      </c>
      <c r="V74" s="181" t="s">
        <v>50</v>
      </c>
      <c r="W74" s="19"/>
      <c r="X74" s="181"/>
      <c r="AA74" s="308" t="b">
        <f t="shared" si="46"/>
        <v>0</v>
      </c>
    </row>
    <row r="75" s="291" customFormat="1" ht="24" spans="1:27">
      <c r="A75" s="29">
        <v>73</v>
      </c>
      <c r="B75" s="29" t="s">
        <v>34</v>
      </c>
      <c r="C75" s="27" t="s">
        <v>228</v>
      </c>
      <c r="D75" s="7" t="s">
        <v>963</v>
      </c>
      <c r="E75" s="49" t="s">
        <v>2706</v>
      </c>
      <c r="F75" s="29" t="s">
        <v>4049</v>
      </c>
      <c r="G75" s="8">
        <v>45047</v>
      </c>
      <c r="H75" s="10" t="s">
        <v>304</v>
      </c>
      <c r="I75" s="27" t="s">
        <v>42</v>
      </c>
      <c r="J75" s="4" t="s">
        <v>43</v>
      </c>
      <c r="K75" s="58" t="s">
        <v>305</v>
      </c>
      <c r="L75" s="59" t="s">
        <v>307</v>
      </c>
      <c r="M75" s="29">
        <v>3</v>
      </c>
      <c r="N75" s="181" t="s">
        <v>3284</v>
      </c>
      <c r="O75" s="181" t="s">
        <v>3285</v>
      </c>
      <c r="P75" s="15">
        <f t="shared" si="51"/>
        <v>3</v>
      </c>
      <c r="Q75" s="15">
        <f t="shared" si="52"/>
        <v>3</v>
      </c>
      <c r="R75" s="22">
        <f t="shared" si="53"/>
        <v>1</v>
      </c>
      <c r="S75" s="22">
        <f t="shared" si="54"/>
        <v>1</v>
      </c>
      <c r="T75" s="280"/>
      <c r="U75" s="181" t="s">
        <v>3286</v>
      </c>
      <c r="V75" s="181" t="s">
        <v>50</v>
      </c>
      <c r="W75" s="19"/>
      <c r="X75" s="181"/>
      <c r="AA75" s="308" t="b">
        <f t="shared" si="46"/>
        <v>0</v>
      </c>
    </row>
    <row r="76" s="291" customFormat="1" ht="24" spans="1:27">
      <c r="A76" s="29">
        <v>74</v>
      </c>
      <c r="B76" s="29" t="s">
        <v>34</v>
      </c>
      <c r="C76" s="27" t="s">
        <v>228</v>
      </c>
      <c r="D76" s="7" t="s">
        <v>963</v>
      </c>
      <c r="E76" s="49" t="s">
        <v>2706</v>
      </c>
      <c r="F76" s="29" t="s">
        <v>4049</v>
      </c>
      <c r="G76" s="8">
        <v>45108</v>
      </c>
      <c r="H76" s="10" t="s">
        <v>165</v>
      </c>
      <c r="I76" s="27" t="s">
        <v>42</v>
      </c>
      <c r="J76" s="4" t="s">
        <v>43</v>
      </c>
      <c r="K76" s="58" t="s">
        <v>305</v>
      </c>
      <c r="L76" s="59" t="s">
        <v>307</v>
      </c>
      <c r="M76" s="29">
        <v>3</v>
      </c>
      <c r="N76" s="181" t="s">
        <v>3287</v>
      </c>
      <c r="O76" s="181" t="s">
        <v>3288</v>
      </c>
      <c r="P76" s="15">
        <f t="shared" si="51"/>
        <v>3</v>
      </c>
      <c r="Q76" s="15">
        <f t="shared" si="52"/>
        <v>3</v>
      </c>
      <c r="R76" s="22">
        <f t="shared" si="53"/>
        <v>1</v>
      </c>
      <c r="S76" s="22">
        <f t="shared" si="54"/>
        <v>1</v>
      </c>
      <c r="T76" s="5"/>
      <c r="U76" s="181" t="s">
        <v>3289</v>
      </c>
      <c r="V76" s="181" t="s">
        <v>50</v>
      </c>
      <c r="W76" s="19"/>
      <c r="X76" s="181"/>
      <c r="AA76" s="308" t="b">
        <f t="shared" si="46"/>
        <v>0</v>
      </c>
    </row>
    <row r="77" s="291" customFormat="1" ht="24" spans="1:27">
      <c r="A77" s="29">
        <v>75</v>
      </c>
      <c r="B77" s="29" t="s">
        <v>34</v>
      </c>
      <c r="C77" s="27" t="s">
        <v>228</v>
      </c>
      <c r="D77" s="7" t="s">
        <v>963</v>
      </c>
      <c r="E77" s="49" t="s">
        <v>2706</v>
      </c>
      <c r="F77" s="29" t="s">
        <v>4049</v>
      </c>
      <c r="G77" s="8">
        <v>45170</v>
      </c>
      <c r="H77" s="10" t="s">
        <v>54</v>
      </c>
      <c r="I77" s="27" t="s">
        <v>42</v>
      </c>
      <c r="J77" s="4" t="s">
        <v>43</v>
      </c>
      <c r="K77" s="58" t="s">
        <v>305</v>
      </c>
      <c r="L77" s="59" t="s">
        <v>307</v>
      </c>
      <c r="M77" s="29">
        <v>3</v>
      </c>
      <c r="N77" s="181" t="s">
        <v>3290</v>
      </c>
      <c r="O77" s="181" t="s">
        <v>3291</v>
      </c>
      <c r="P77" s="15">
        <f t="shared" si="51"/>
        <v>3</v>
      </c>
      <c r="Q77" s="15">
        <f t="shared" si="52"/>
        <v>3</v>
      </c>
      <c r="R77" s="22">
        <f t="shared" si="53"/>
        <v>1</v>
      </c>
      <c r="S77" s="22">
        <f t="shared" si="54"/>
        <v>1</v>
      </c>
      <c r="T77" s="5"/>
      <c r="U77" s="181" t="s">
        <v>3292</v>
      </c>
      <c r="V77" s="181" t="s">
        <v>50</v>
      </c>
      <c r="W77" s="19"/>
      <c r="X77" s="181"/>
      <c r="AA77" s="308" t="b">
        <f t="shared" si="46"/>
        <v>0</v>
      </c>
    </row>
    <row r="78" s="291" customFormat="1" ht="24" spans="1:27">
      <c r="A78" s="29">
        <v>76</v>
      </c>
      <c r="B78" s="29" t="s">
        <v>34</v>
      </c>
      <c r="C78" s="27" t="s">
        <v>228</v>
      </c>
      <c r="D78" s="7" t="s">
        <v>2841</v>
      </c>
      <c r="E78" s="49" t="s">
        <v>2706</v>
      </c>
      <c r="F78" s="29" t="s">
        <v>4049</v>
      </c>
      <c r="G78" s="8">
        <v>45047</v>
      </c>
      <c r="H78" s="10" t="s">
        <v>304</v>
      </c>
      <c r="I78" s="27" t="s">
        <v>42</v>
      </c>
      <c r="J78" s="4" t="s">
        <v>43</v>
      </c>
      <c r="K78" s="58" t="s">
        <v>305</v>
      </c>
      <c r="L78" s="59" t="s">
        <v>307</v>
      </c>
      <c r="M78" s="29">
        <v>3</v>
      </c>
      <c r="N78" s="181" t="s">
        <v>3284</v>
      </c>
      <c r="O78" s="181" t="s">
        <v>3285</v>
      </c>
      <c r="P78" s="15">
        <f t="shared" ref="P78:P80" si="55">IF(OR(O78=0,O78="无"),"",M78)</f>
        <v>3</v>
      </c>
      <c r="Q78" s="15">
        <f t="shared" ref="Q78:Q80" si="56">P78</f>
        <v>3</v>
      </c>
      <c r="R78" s="22">
        <f t="shared" ref="R78:R80" si="57">IFERROR(IF(P78/M78&gt;0,P78/M78,""),"")</f>
        <v>1</v>
      </c>
      <c r="S78" s="22">
        <f t="shared" ref="S78:S80" si="58">IFERROR(Q78/P78,"")</f>
        <v>1</v>
      </c>
      <c r="T78" s="280"/>
      <c r="U78" s="181" t="s">
        <v>3286</v>
      </c>
      <c r="V78" s="181" t="s">
        <v>50</v>
      </c>
      <c r="W78" s="19"/>
      <c r="X78" s="181"/>
      <c r="AA78" s="308" t="b">
        <f t="shared" si="46"/>
        <v>0</v>
      </c>
    </row>
    <row r="79" s="291" customFormat="1" ht="24" spans="1:27">
      <c r="A79" s="29">
        <v>77</v>
      </c>
      <c r="B79" s="29" t="s">
        <v>34</v>
      </c>
      <c r="C79" s="27" t="s">
        <v>228</v>
      </c>
      <c r="D79" s="7" t="s">
        <v>2841</v>
      </c>
      <c r="E79" s="49" t="s">
        <v>2706</v>
      </c>
      <c r="F79" s="29" t="s">
        <v>4049</v>
      </c>
      <c r="G79" s="8">
        <v>45108</v>
      </c>
      <c r="H79" s="10" t="s">
        <v>165</v>
      </c>
      <c r="I79" s="27" t="s">
        <v>42</v>
      </c>
      <c r="J79" s="4" t="s">
        <v>43</v>
      </c>
      <c r="K79" s="58" t="s">
        <v>305</v>
      </c>
      <c r="L79" s="59" t="s">
        <v>307</v>
      </c>
      <c r="M79" s="29">
        <v>3</v>
      </c>
      <c r="N79" s="181" t="s">
        <v>3293</v>
      </c>
      <c r="O79" s="181" t="s">
        <v>3294</v>
      </c>
      <c r="P79" s="15">
        <f t="shared" si="55"/>
        <v>3</v>
      </c>
      <c r="Q79" s="15">
        <f t="shared" si="56"/>
        <v>3</v>
      </c>
      <c r="R79" s="22">
        <f t="shared" si="57"/>
        <v>1</v>
      </c>
      <c r="S79" s="22">
        <f t="shared" si="58"/>
        <v>1</v>
      </c>
      <c r="T79" s="5"/>
      <c r="U79" s="181" t="s">
        <v>3295</v>
      </c>
      <c r="V79" s="181" t="s">
        <v>50</v>
      </c>
      <c r="W79" s="19"/>
      <c r="X79" s="181"/>
      <c r="AA79" s="308" t="b">
        <f t="shared" si="46"/>
        <v>0</v>
      </c>
    </row>
    <row r="80" s="291" customFormat="1" ht="24" spans="1:27">
      <c r="A80" s="29">
        <v>78</v>
      </c>
      <c r="B80" s="29" t="s">
        <v>34</v>
      </c>
      <c r="C80" s="27" t="s">
        <v>228</v>
      </c>
      <c r="D80" s="7" t="s">
        <v>2841</v>
      </c>
      <c r="E80" s="49" t="s">
        <v>2706</v>
      </c>
      <c r="F80" s="29" t="s">
        <v>4049</v>
      </c>
      <c r="G80" s="8">
        <v>45170</v>
      </c>
      <c r="H80" s="10" t="s">
        <v>54</v>
      </c>
      <c r="I80" s="27" t="s">
        <v>42</v>
      </c>
      <c r="J80" s="4" t="s">
        <v>43</v>
      </c>
      <c r="K80" s="58" t="s">
        <v>305</v>
      </c>
      <c r="L80" s="59" t="s">
        <v>307</v>
      </c>
      <c r="M80" s="29">
        <v>3</v>
      </c>
      <c r="N80" s="181" t="s">
        <v>3290</v>
      </c>
      <c r="O80" s="181" t="s">
        <v>3291</v>
      </c>
      <c r="P80" s="15">
        <f t="shared" si="55"/>
        <v>3</v>
      </c>
      <c r="Q80" s="15">
        <f t="shared" si="56"/>
        <v>3</v>
      </c>
      <c r="R80" s="22">
        <f t="shared" si="57"/>
        <v>1</v>
      </c>
      <c r="S80" s="22">
        <f t="shared" si="58"/>
        <v>1</v>
      </c>
      <c r="T80" s="5"/>
      <c r="U80" s="181" t="s">
        <v>3292</v>
      </c>
      <c r="V80" s="181" t="s">
        <v>50</v>
      </c>
      <c r="W80" s="19"/>
      <c r="X80" s="181"/>
      <c r="AA80" s="308" t="b">
        <f t="shared" si="46"/>
        <v>0</v>
      </c>
    </row>
    <row r="81" s="291" customFormat="1" ht="24" spans="1:27">
      <c r="A81" s="29">
        <v>79</v>
      </c>
      <c r="B81" s="29" t="s">
        <v>34</v>
      </c>
      <c r="C81" s="27" t="s">
        <v>228</v>
      </c>
      <c r="D81" s="7" t="s">
        <v>2842</v>
      </c>
      <c r="E81" s="49" t="s">
        <v>2706</v>
      </c>
      <c r="F81" s="29" t="s">
        <v>4049</v>
      </c>
      <c r="G81" s="8">
        <v>45047</v>
      </c>
      <c r="H81" s="10" t="s">
        <v>304</v>
      </c>
      <c r="I81" s="27" t="s">
        <v>42</v>
      </c>
      <c r="J81" s="4" t="s">
        <v>43</v>
      </c>
      <c r="K81" s="58" t="s">
        <v>305</v>
      </c>
      <c r="L81" s="59" t="s">
        <v>307</v>
      </c>
      <c r="M81" s="29">
        <v>3</v>
      </c>
      <c r="N81" s="181" t="s">
        <v>3284</v>
      </c>
      <c r="O81" s="181" t="s">
        <v>3285</v>
      </c>
      <c r="P81" s="15">
        <f t="shared" ref="P81:P89" si="59">IF(OR(O81=0,O81="无"),"",M81)</f>
        <v>3</v>
      </c>
      <c r="Q81" s="15">
        <f t="shared" ref="Q81:Q89" si="60">P81</f>
        <v>3</v>
      </c>
      <c r="R81" s="22">
        <f t="shared" ref="R81:R89" si="61">IFERROR(IF(P81/M81&gt;0,P81/M81,""),"")</f>
        <v>1</v>
      </c>
      <c r="S81" s="22">
        <f t="shared" ref="S81:S89" si="62">IFERROR(Q81/P81,"")</f>
        <v>1</v>
      </c>
      <c r="T81" s="280"/>
      <c r="U81" s="181" t="s">
        <v>3286</v>
      </c>
      <c r="V81" s="181" t="s">
        <v>50</v>
      </c>
      <c r="W81" s="19"/>
      <c r="X81" s="181"/>
      <c r="AA81" s="308" t="b">
        <f t="shared" si="46"/>
        <v>0</v>
      </c>
    </row>
    <row r="82" s="291" customFormat="1" ht="24" spans="1:27">
      <c r="A82" s="29">
        <v>80</v>
      </c>
      <c r="B82" s="29" t="s">
        <v>34</v>
      </c>
      <c r="C82" s="27" t="s">
        <v>228</v>
      </c>
      <c r="D82" s="7" t="s">
        <v>2842</v>
      </c>
      <c r="E82" s="49" t="s">
        <v>2706</v>
      </c>
      <c r="F82" s="29" t="s">
        <v>4049</v>
      </c>
      <c r="G82" s="8">
        <v>45108</v>
      </c>
      <c r="H82" s="10" t="s">
        <v>165</v>
      </c>
      <c r="I82" s="27" t="s">
        <v>42</v>
      </c>
      <c r="J82" s="4" t="s">
        <v>43</v>
      </c>
      <c r="K82" s="58" t="s">
        <v>305</v>
      </c>
      <c r="L82" s="59" t="s">
        <v>307</v>
      </c>
      <c r="M82" s="29">
        <v>3</v>
      </c>
      <c r="N82" s="181" t="s">
        <v>3293</v>
      </c>
      <c r="O82" s="181" t="s">
        <v>3294</v>
      </c>
      <c r="P82" s="15">
        <f t="shared" si="59"/>
        <v>3</v>
      </c>
      <c r="Q82" s="15">
        <f t="shared" si="60"/>
        <v>3</v>
      </c>
      <c r="R82" s="22">
        <f t="shared" si="61"/>
        <v>1</v>
      </c>
      <c r="S82" s="22">
        <f t="shared" si="62"/>
        <v>1</v>
      </c>
      <c r="T82" s="5"/>
      <c r="U82" s="181" t="s">
        <v>3295</v>
      </c>
      <c r="V82" s="181" t="s">
        <v>50</v>
      </c>
      <c r="W82" s="19"/>
      <c r="X82" s="181"/>
      <c r="AA82" s="308" t="b">
        <f t="shared" si="46"/>
        <v>0</v>
      </c>
    </row>
    <row r="83" s="291" customFormat="1" ht="24" spans="1:27">
      <c r="A83" s="29">
        <v>81</v>
      </c>
      <c r="B83" s="29" t="s">
        <v>34</v>
      </c>
      <c r="C83" s="27" t="s">
        <v>228</v>
      </c>
      <c r="D83" s="7" t="s">
        <v>2842</v>
      </c>
      <c r="E83" s="49" t="s">
        <v>2706</v>
      </c>
      <c r="F83" s="29" t="s">
        <v>4049</v>
      </c>
      <c r="G83" s="8">
        <v>45170</v>
      </c>
      <c r="H83" s="10" t="s">
        <v>54</v>
      </c>
      <c r="I83" s="27" t="s">
        <v>42</v>
      </c>
      <c r="J83" s="4" t="s">
        <v>43</v>
      </c>
      <c r="K83" s="58" t="s">
        <v>305</v>
      </c>
      <c r="L83" s="59" t="s">
        <v>307</v>
      </c>
      <c r="M83" s="29">
        <v>3</v>
      </c>
      <c r="N83" s="181" t="s">
        <v>3290</v>
      </c>
      <c r="O83" s="181" t="s">
        <v>3291</v>
      </c>
      <c r="P83" s="15">
        <f t="shared" si="59"/>
        <v>3</v>
      </c>
      <c r="Q83" s="15">
        <f t="shared" si="60"/>
        <v>3</v>
      </c>
      <c r="R83" s="22">
        <f t="shared" si="61"/>
        <v>1</v>
      </c>
      <c r="S83" s="22">
        <f t="shared" si="62"/>
        <v>1</v>
      </c>
      <c r="T83" s="5"/>
      <c r="U83" s="181" t="s">
        <v>3292</v>
      </c>
      <c r="V83" s="181" t="s">
        <v>50</v>
      </c>
      <c r="W83" s="19"/>
      <c r="X83" s="181"/>
      <c r="AA83" s="308" t="b">
        <f t="shared" si="46"/>
        <v>0</v>
      </c>
    </row>
    <row r="84" s="291" customFormat="1" ht="14.25" spans="1:27">
      <c r="A84" s="29">
        <v>82</v>
      </c>
      <c r="B84" s="29" t="s">
        <v>34</v>
      </c>
      <c r="C84" s="30" t="s">
        <v>228</v>
      </c>
      <c r="D84" s="30" t="s">
        <v>469</v>
      </c>
      <c r="E84" s="30" t="s">
        <v>37</v>
      </c>
      <c r="F84" s="29" t="s">
        <v>4049</v>
      </c>
      <c r="G84" s="65">
        <v>44927</v>
      </c>
      <c r="H84" s="10" t="s">
        <v>2959</v>
      </c>
      <c r="I84" s="30" t="s">
        <v>42</v>
      </c>
      <c r="J84" s="30" t="s">
        <v>43</v>
      </c>
      <c r="K84" s="310" t="s">
        <v>305</v>
      </c>
      <c r="L84" s="311" t="s">
        <v>307</v>
      </c>
      <c r="M84" s="29">
        <v>3</v>
      </c>
      <c r="N84" s="181" t="s">
        <v>3308</v>
      </c>
      <c r="O84" s="181" t="s">
        <v>3309</v>
      </c>
      <c r="P84" s="15">
        <f t="shared" si="59"/>
        <v>3</v>
      </c>
      <c r="Q84" s="15">
        <f t="shared" si="60"/>
        <v>3</v>
      </c>
      <c r="R84" s="22">
        <f t="shared" si="61"/>
        <v>1</v>
      </c>
      <c r="S84" s="22">
        <f t="shared" si="62"/>
        <v>1</v>
      </c>
      <c r="T84" s="16"/>
      <c r="U84" s="181" t="s">
        <v>3310</v>
      </c>
      <c r="V84" s="181" t="s">
        <v>50</v>
      </c>
      <c r="W84" s="19" t="str">
        <f>IF(U84="无","未匹配到系统工单信息",IF(V84="已完成","无",V84))</f>
        <v>无</v>
      </c>
      <c r="X84" s="181"/>
      <c r="AA84" s="308" t="b">
        <f t="shared" si="46"/>
        <v>0</v>
      </c>
    </row>
    <row r="85" s="291" customFormat="1" ht="14.25" spans="1:27">
      <c r="A85" s="29">
        <v>83</v>
      </c>
      <c r="B85" s="29" t="s">
        <v>34</v>
      </c>
      <c r="C85" s="30" t="s">
        <v>228</v>
      </c>
      <c r="D85" s="30" t="s">
        <v>469</v>
      </c>
      <c r="E85" s="30" t="s">
        <v>37</v>
      </c>
      <c r="F85" s="29" t="s">
        <v>4049</v>
      </c>
      <c r="G85" s="65">
        <v>44986</v>
      </c>
      <c r="H85" s="10" t="s">
        <v>41</v>
      </c>
      <c r="I85" s="30" t="s">
        <v>42</v>
      </c>
      <c r="J85" s="30" t="s">
        <v>43</v>
      </c>
      <c r="K85" s="310" t="s">
        <v>305</v>
      </c>
      <c r="L85" s="311" t="s">
        <v>307</v>
      </c>
      <c r="M85" s="29">
        <v>3</v>
      </c>
      <c r="N85" s="181" t="s">
        <v>3311</v>
      </c>
      <c r="O85" s="181" t="s">
        <v>3312</v>
      </c>
      <c r="P85" s="15">
        <f t="shared" si="59"/>
        <v>3</v>
      </c>
      <c r="Q85" s="15">
        <f t="shared" si="60"/>
        <v>3</v>
      </c>
      <c r="R85" s="22">
        <f t="shared" si="61"/>
        <v>1</v>
      </c>
      <c r="S85" s="22">
        <f t="shared" si="62"/>
        <v>1</v>
      </c>
      <c r="T85" s="16"/>
      <c r="U85" s="181" t="s">
        <v>3313</v>
      </c>
      <c r="V85" s="181" t="s">
        <v>50</v>
      </c>
      <c r="W85" s="19" t="str">
        <f>IF(U85="无","未匹配到系统工单信息",IF(V85="已完成","无",V85))</f>
        <v>无</v>
      </c>
      <c r="X85" s="181"/>
      <c r="AA85" s="308" t="b">
        <f t="shared" si="46"/>
        <v>0</v>
      </c>
    </row>
    <row r="86" s="291" customFormat="1" ht="14.25" spans="1:27">
      <c r="A86" s="29">
        <v>84</v>
      </c>
      <c r="B86" s="29" t="s">
        <v>34</v>
      </c>
      <c r="C86" s="30" t="s">
        <v>228</v>
      </c>
      <c r="D86" s="30" t="s">
        <v>469</v>
      </c>
      <c r="E86" s="30" t="s">
        <v>37</v>
      </c>
      <c r="F86" s="29" t="s">
        <v>4049</v>
      </c>
      <c r="G86" s="57">
        <v>45047</v>
      </c>
      <c r="H86" s="10" t="s">
        <v>304</v>
      </c>
      <c r="I86" s="30" t="s">
        <v>42</v>
      </c>
      <c r="J86" s="30" t="s">
        <v>43</v>
      </c>
      <c r="K86" s="310" t="s">
        <v>305</v>
      </c>
      <c r="L86" s="311" t="s">
        <v>307</v>
      </c>
      <c r="M86" s="29">
        <v>3</v>
      </c>
      <c r="N86" s="181" t="s">
        <v>3314</v>
      </c>
      <c r="O86" s="181" t="s">
        <v>3315</v>
      </c>
      <c r="P86" s="15">
        <f t="shared" si="59"/>
        <v>3</v>
      </c>
      <c r="Q86" s="15">
        <f t="shared" si="60"/>
        <v>3</v>
      </c>
      <c r="R86" s="22">
        <f t="shared" si="61"/>
        <v>1</v>
      </c>
      <c r="S86" s="22">
        <f t="shared" si="62"/>
        <v>1</v>
      </c>
      <c r="T86" s="5"/>
      <c r="U86" s="181" t="s">
        <v>3316</v>
      </c>
      <c r="V86" s="181" t="s">
        <v>50</v>
      </c>
      <c r="W86" s="19"/>
      <c r="X86" s="181"/>
      <c r="AA86" s="308" t="b">
        <f t="shared" si="46"/>
        <v>0</v>
      </c>
    </row>
    <row r="87" s="291" customFormat="1" ht="14.25" spans="1:27">
      <c r="A87" s="29">
        <v>85</v>
      </c>
      <c r="B87" s="29" t="s">
        <v>34</v>
      </c>
      <c r="C87" s="30" t="s">
        <v>228</v>
      </c>
      <c r="D87" s="30" t="s">
        <v>469</v>
      </c>
      <c r="E87" s="30" t="s">
        <v>37</v>
      </c>
      <c r="F87" s="29" t="s">
        <v>4049</v>
      </c>
      <c r="G87" s="57">
        <v>45108</v>
      </c>
      <c r="H87" s="10" t="s">
        <v>165</v>
      </c>
      <c r="I87" s="30" t="s">
        <v>42</v>
      </c>
      <c r="J87" s="30" t="s">
        <v>43</v>
      </c>
      <c r="K87" s="310" t="s">
        <v>305</v>
      </c>
      <c r="L87" s="311" t="s">
        <v>307</v>
      </c>
      <c r="M87" s="29">
        <v>3</v>
      </c>
      <c r="N87" s="181" t="s">
        <v>3317</v>
      </c>
      <c r="O87" s="181" t="s">
        <v>3318</v>
      </c>
      <c r="P87" s="15">
        <f t="shared" si="59"/>
        <v>3</v>
      </c>
      <c r="Q87" s="15">
        <f t="shared" si="60"/>
        <v>3</v>
      </c>
      <c r="R87" s="22">
        <f t="shared" si="61"/>
        <v>1</v>
      </c>
      <c r="S87" s="22">
        <f t="shared" si="62"/>
        <v>1</v>
      </c>
      <c r="T87" s="5"/>
      <c r="U87" s="181" t="s">
        <v>3320</v>
      </c>
      <c r="V87" s="181" t="s">
        <v>50</v>
      </c>
      <c r="W87" s="19"/>
      <c r="X87" s="181"/>
      <c r="AA87" s="308" t="b">
        <f t="shared" si="46"/>
        <v>0</v>
      </c>
    </row>
    <row r="88" s="291" customFormat="1" ht="14.25" spans="1:27">
      <c r="A88" s="29">
        <v>86</v>
      </c>
      <c r="B88" s="29" t="s">
        <v>34</v>
      </c>
      <c r="C88" s="30" t="s">
        <v>228</v>
      </c>
      <c r="D88" s="30" t="s">
        <v>469</v>
      </c>
      <c r="E88" s="30" t="s">
        <v>37</v>
      </c>
      <c r="F88" s="29" t="s">
        <v>4049</v>
      </c>
      <c r="G88" s="57">
        <v>45170</v>
      </c>
      <c r="H88" s="10" t="s">
        <v>54</v>
      </c>
      <c r="I88" s="30" t="s">
        <v>42</v>
      </c>
      <c r="J88" s="30" t="s">
        <v>43</v>
      </c>
      <c r="K88" s="310" t="s">
        <v>305</v>
      </c>
      <c r="L88" s="311" t="s">
        <v>307</v>
      </c>
      <c r="M88" s="29">
        <v>3</v>
      </c>
      <c r="N88" s="181" t="s">
        <v>3321</v>
      </c>
      <c r="O88" s="181" t="s">
        <v>3322</v>
      </c>
      <c r="P88" s="15">
        <f t="shared" si="59"/>
        <v>3</v>
      </c>
      <c r="Q88" s="15">
        <f t="shared" si="60"/>
        <v>3</v>
      </c>
      <c r="R88" s="22">
        <f t="shared" si="61"/>
        <v>1</v>
      </c>
      <c r="S88" s="22">
        <f t="shared" si="62"/>
        <v>1</v>
      </c>
      <c r="T88" s="5"/>
      <c r="U88" s="181" t="s">
        <v>3323</v>
      </c>
      <c r="V88" s="181" t="s">
        <v>50</v>
      </c>
      <c r="W88" s="19"/>
      <c r="X88" s="181"/>
      <c r="AA88" s="308" t="b">
        <f t="shared" si="46"/>
        <v>0</v>
      </c>
    </row>
    <row r="89" s="291" customFormat="1" ht="14.25" spans="1:27">
      <c r="A89" s="29">
        <v>87</v>
      </c>
      <c r="B89" s="29" t="s">
        <v>34</v>
      </c>
      <c r="C89" s="30" t="s">
        <v>228</v>
      </c>
      <c r="D89" s="30" t="s">
        <v>469</v>
      </c>
      <c r="E89" s="30" t="s">
        <v>37</v>
      </c>
      <c r="F89" s="29" t="s">
        <v>4049</v>
      </c>
      <c r="G89" s="57">
        <v>45231</v>
      </c>
      <c r="H89" s="10" t="s">
        <v>632</v>
      </c>
      <c r="I89" s="30" t="s">
        <v>42</v>
      </c>
      <c r="J89" s="30" t="s">
        <v>43</v>
      </c>
      <c r="K89" s="310" t="s">
        <v>305</v>
      </c>
      <c r="L89" s="311" t="s">
        <v>307</v>
      </c>
      <c r="M89" s="29">
        <v>3</v>
      </c>
      <c r="N89" s="181" t="str">
        <f>IFERROR(VLOOKUP("*"&amp;$D89&amp;"*",电缆避雷器!$A:$AS,20,FALSE),IFERROR(VLOOKUP("*"&amp;$D89&amp;"*",电缆避雷器!$B:$AS,19,FALSE),"无"))</f>
        <v>2023-11-10 09:00:00</v>
      </c>
      <c r="O89" s="181" t="str">
        <f>IFERROR(VLOOKUP("*"&amp;$D89&amp;"*",电缆避雷器!$A:$AS,21,FALSE),IFERROR(VLOOKUP("*"&amp;$D89&amp;"*",电缆避雷器!$B:$AS,20,FALSE),"无"))</f>
        <v>2023-11-10 11:11:00</v>
      </c>
      <c r="P89" s="15">
        <f t="shared" si="59"/>
        <v>3</v>
      </c>
      <c r="Q89" s="15">
        <f t="shared" si="60"/>
        <v>3</v>
      </c>
      <c r="R89" s="22">
        <f t="shared" si="61"/>
        <v>1</v>
      </c>
      <c r="S89" s="22">
        <f t="shared" si="62"/>
        <v>1</v>
      </c>
      <c r="T89" s="56"/>
      <c r="U89" s="181" t="str">
        <f>IFERROR(VLOOKUP("*"&amp;$D89&amp;"*",电缆避雷器!$A:$AS,5,FALSE),IFERROR(VLOOKUP("*"&amp;$D89&amp;"*",电缆避雷器!$B:$AS,4,FALSE),"无"))</f>
        <v>JH030120230116-002965</v>
      </c>
      <c r="V89" s="181" t="s">
        <v>50</v>
      </c>
      <c r="W89" s="19"/>
      <c r="X89" s="181"/>
      <c r="AA89" s="308" t="b">
        <f t="shared" si="46"/>
        <v>0</v>
      </c>
    </row>
    <row r="90" s="291" customFormat="1" ht="14.25" spans="1:27">
      <c r="A90" s="29">
        <v>88</v>
      </c>
      <c r="B90" s="29" t="s">
        <v>34</v>
      </c>
      <c r="C90" s="30" t="s">
        <v>228</v>
      </c>
      <c r="D90" s="30" t="s">
        <v>3327</v>
      </c>
      <c r="E90" s="30" t="s">
        <v>37</v>
      </c>
      <c r="F90" s="29" t="s">
        <v>4049</v>
      </c>
      <c r="G90" s="65">
        <v>44927</v>
      </c>
      <c r="H90" s="10" t="s">
        <v>2959</v>
      </c>
      <c r="I90" s="30" t="s">
        <v>42</v>
      </c>
      <c r="J90" s="30" t="s">
        <v>43</v>
      </c>
      <c r="K90" s="310" t="s">
        <v>305</v>
      </c>
      <c r="L90" s="311" t="s">
        <v>307</v>
      </c>
      <c r="M90" s="29">
        <v>3</v>
      </c>
      <c r="N90" s="181" t="s">
        <v>3308</v>
      </c>
      <c r="O90" s="181" t="s">
        <v>3309</v>
      </c>
      <c r="P90" s="15">
        <f t="shared" ref="P90:P95" si="63">IF(OR(O90=0,O90="无"),"",M90)</f>
        <v>3</v>
      </c>
      <c r="Q90" s="15">
        <f t="shared" ref="Q90:Q95" si="64">P90</f>
        <v>3</v>
      </c>
      <c r="R90" s="22">
        <f t="shared" ref="R90:R95" si="65">IFERROR(IF(P90/M90&gt;0,P90/M90,""),"")</f>
        <v>1</v>
      </c>
      <c r="S90" s="22">
        <f t="shared" ref="S90:S95" si="66">IFERROR(Q90/P90,"")</f>
        <v>1</v>
      </c>
      <c r="T90" s="16"/>
      <c r="U90" s="181" t="s">
        <v>3310</v>
      </c>
      <c r="V90" s="181" t="s">
        <v>50</v>
      </c>
      <c r="W90" s="19" t="str">
        <f>IF(U90="无","未匹配到系统工单信息",IF(V90="已完成","无",V90))</f>
        <v>无</v>
      </c>
      <c r="X90" s="181"/>
      <c r="AA90" s="308" t="b">
        <f t="shared" si="46"/>
        <v>0</v>
      </c>
    </row>
    <row r="91" s="291" customFormat="1" ht="14.25" spans="1:27">
      <c r="A91" s="29">
        <v>89</v>
      </c>
      <c r="B91" s="29" t="s">
        <v>34</v>
      </c>
      <c r="C91" s="30" t="s">
        <v>228</v>
      </c>
      <c r="D91" s="30" t="s">
        <v>3327</v>
      </c>
      <c r="E91" s="30" t="s">
        <v>37</v>
      </c>
      <c r="F91" s="29" t="s">
        <v>4049</v>
      </c>
      <c r="G91" s="65">
        <v>44986</v>
      </c>
      <c r="H91" s="10" t="s">
        <v>41</v>
      </c>
      <c r="I91" s="30" t="s">
        <v>42</v>
      </c>
      <c r="J91" s="30" t="s">
        <v>43</v>
      </c>
      <c r="K91" s="310" t="s">
        <v>305</v>
      </c>
      <c r="L91" s="311" t="s">
        <v>307</v>
      </c>
      <c r="M91" s="29">
        <v>3</v>
      </c>
      <c r="N91" s="181" t="s">
        <v>3311</v>
      </c>
      <c r="O91" s="181" t="s">
        <v>3312</v>
      </c>
      <c r="P91" s="15">
        <f t="shared" si="63"/>
        <v>3</v>
      </c>
      <c r="Q91" s="15">
        <f t="shared" si="64"/>
        <v>3</v>
      </c>
      <c r="R91" s="22">
        <f t="shared" si="65"/>
        <v>1</v>
      </c>
      <c r="S91" s="22">
        <f t="shared" si="66"/>
        <v>1</v>
      </c>
      <c r="T91" s="16"/>
      <c r="U91" s="181" t="s">
        <v>3313</v>
      </c>
      <c r="V91" s="181" t="s">
        <v>50</v>
      </c>
      <c r="W91" s="19" t="str">
        <f>IF(U91="无","未匹配到系统工单信息",IF(V91="已完成","无",V91))</f>
        <v>无</v>
      </c>
      <c r="X91" s="181"/>
      <c r="AA91" s="308" t="b">
        <f t="shared" si="46"/>
        <v>0</v>
      </c>
    </row>
    <row r="92" s="291" customFormat="1" ht="14.25" spans="1:27">
      <c r="A92" s="29">
        <v>90</v>
      </c>
      <c r="B92" s="29" t="s">
        <v>34</v>
      </c>
      <c r="C92" s="30" t="s">
        <v>228</v>
      </c>
      <c r="D92" s="30" t="s">
        <v>3327</v>
      </c>
      <c r="E92" s="30" t="s">
        <v>37</v>
      </c>
      <c r="F92" s="29" t="s">
        <v>4049</v>
      </c>
      <c r="G92" s="57">
        <v>45047</v>
      </c>
      <c r="H92" s="10" t="s">
        <v>304</v>
      </c>
      <c r="I92" s="30" t="s">
        <v>42</v>
      </c>
      <c r="J92" s="30" t="s">
        <v>43</v>
      </c>
      <c r="K92" s="310" t="s">
        <v>305</v>
      </c>
      <c r="L92" s="311" t="s">
        <v>307</v>
      </c>
      <c r="M92" s="29">
        <v>3</v>
      </c>
      <c r="N92" s="181" t="s">
        <v>3314</v>
      </c>
      <c r="O92" s="181" t="s">
        <v>3315</v>
      </c>
      <c r="P92" s="15">
        <f t="shared" si="63"/>
        <v>3</v>
      </c>
      <c r="Q92" s="15">
        <f t="shared" si="64"/>
        <v>3</v>
      </c>
      <c r="R92" s="22">
        <f t="shared" si="65"/>
        <v>1</v>
      </c>
      <c r="S92" s="22">
        <f t="shared" si="66"/>
        <v>1</v>
      </c>
      <c r="T92" s="5"/>
      <c r="U92" s="181" t="s">
        <v>3316</v>
      </c>
      <c r="V92" s="181" t="s">
        <v>50</v>
      </c>
      <c r="W92" s="19"/>
      <c r="X92" s="181"/>
      <c r="AA92" s="308" t="b">
        <f t="shared" si="46"/>
        <v>0</v>
      </c>
    </row>
    <row r="93" s="292" customFormat="1" ht="14.25" spans="1:27">
      <c r="A93" s="29">
        <v>91</v>
      </c>
      <c r="B93" s="29" t="s">
        <v>34</v>
      </c>
      <c r="C93" s="30" t="s">
        <v>228</v>
      </c>
      <c r="D93" s="30" t="s">
        <v>3327</v>
      </c>
      <c r="E93" s="30" t="s">
        <v>37</v>
      </c>
      <c r="F93" s="29" t="s">
        <v>4049</v>
      </c>
      <c r="G93" s="57">
        <v>45108</v>
      </c>
      <c r="H93" s="10" t="s">
        <v>165</v>
      </c>
      <c r="I93" s="30" t="s">
        <v>42</v>
      </c>
      <c r="J93" s="30" t="s">
        <v>43</v>
      </c>
      <c r="K93" s="310" t="s">
        <v>305</v>
      </c>
      <c r="L93" s="311" t="s">
        <v>307</v>
      </c>
      <c r="M93" s="29">
        <v>3</v>
      </c>
      <c r="N93" s="181" t="s">
        <v>3317</v>
      </c>
      <c r="O93" s="181" t="s">
        <v>3318</v>
      </c>
      <c r="P93" s="15">
        <f t="shared" si="63"/>
        <v>3</v>
      </c>
      <c r="Q93" s="15">
        <f t="shared" si="64"/>
        <v>3</v>
      </c>
      <c r="R93" s="22">
        <f t="shared" si="65"/>
        <v>1</v>
      </c>
      <c r="S93" s="22">
        <f t="shared" si="66"/>
        <v>1</v>
      </c>
      <c r="T93" s="5"/>
      <c r="U93" s="181" t="s">
        <v>3320</v>
      </c>
      <c r="V93" s="181" t="s">
        <v>50</v>
      </c>
      <c r="W93" s="19"/>
      <c r="X93" s="181"/>
      <c r="AA93" s="308" t="b">
        <f t="shared" si="46"/>
        <v>0</v>
      </c>
    </row>
    <row r="94" s="292" customFormat="1" ht="14.25" spans="1:27">
      <c r="A94" s="29">
        <v>92</v>
      </c>
      <c r="B94" s="29" t="s">
        <v>34</v>
      </c>
      <c r="C94" s="30" t="s">
        <v>228</v>
      </c>
      <c r="D94" s="30" t="s">
        <v>3327</v>
      </c>
      <c r="E94" s="30" t="s">
        <v>37</v>
      </c>
      <c r="F94" s="29" t="s">
        <v>4049</v>
      </c>
      <c r="G94" s="57">
        <v>45170</v>
      </c>
      <c r="H94" s="10" t="s">
        <v>54</v>
      </c>
      <c r="I94" s="30" t="s">
        <v>42</v>
      </c>
      <c r="J94" s="30" t="s">
        <v>43</v>
      </c>
      <c r="K94" s="310" t="s">
        <v>305</v>
      </c>
      <c r="L94" s="311" t="s">
        <v>307</v>
      </c>
      <c r="M94" s="29">
        <v>3</v>
      </c>
      <c r="N94" s="181" t="s">
        <v>3321</v>
      </c>
      <c r="O94" s="181" t="s">
        <v>3322</v>
      </c>
      <c r="P94" s="15">
        <f t="shared" si="63"/>
        <v>3</v>
      </c>
      <c r="Q94" s="15">
        <f t="shared" si="64"/>
        <v>3</v>
      </c>
      <c r="R94" s="22">
        <f t="shared" si="65"/>
        <v>1</v>
      </c>
      <c r="S94" s="22">
        <f t="shared" si="66"/>
        <v>1</v>
      </c>
      <c r="T94" s="5"/>
      <c r="U94" s="181" t="s">
        <v>3323</v>
      </c>
      <c r="V94" s="181" t="s">
        <v>50</v>
      </c>
      <c r="W94" s="19"/>
      <c r="X94" s="181"/>
      <c r="AA94" s="308" t="b">
        <f t="shared" si="46"/>
        <v>0</v>
      </c>
    </row>
    <row r="95" s="291" customFormat="1" ht="14.25" spans="1:27">
      <c r="A95" s="29">
        <v>93</v>
      </c>
      <c r="B95" s="29" t="s">
        <v>34</v>
      </c>
      <c r="C95" s="30" t="s">
        <v>228</v>
      </c>
      <c r="D95" s="30" t="s">
        <v>3327</v>
      </c>
      <c r="E95" s="30" t="s">
        <v>37</v>
      </c>
      <c r="F95" s="29" t="s">
        <v>4049</v>
      </c>
      <c r="G95" s="57">
        <v>45231</v>
      </c>
      <c r="H95" s="10" t="s">
        <v>632</v>
      </c>
      <c r="I95" s="30" t="s">
        <v>42</v>
      </c>
      <c r="J95" s="30" t="s">
        <v>43</v>
      </c>
      <c r="K95" s="310" t="s">
        <v>305</v>
      </c>
      <c r="L95" s="311" t="s">
        <v>307</v>
      </c>
      <c r="M95" s="29">
        <v>3</v>
      </c>
      <c r="N95" s="181" t="str">
        <f>IFERROR(VLOOKUP("*"&amp;$D95&amp;"*",电缆避雷器!$A:$AS,20,FALSE),IFERROR(VLOOKUP("*"&amp;$D95&amp;"*",电缆避雷器!$B:$AS,19,FALSE),"无"))</f>
        <v>2023-11-10 09:00:00</v>
      </c>
      <c r="O95" s="181" t="str">
        <f>IFERROR(VLOOKUP("*"&amp;$D95&amp;"*",电缆避雷器!$A:$AS,21,FALSE),IFERROR(VLOOKUP("*"&amp;$D95&amp;"*",电缆避雷器!$B:$AS,20,FALSE),"无"))</f>
        <v>2023-11-10 11:11:00</v>
      </c>
      <c r="P95" s="15">
        <f t="shared" si="63"/>
        <v>3</v>
      </c>
      <c r="Q95" s="15">
        <f t="shared" si="64"/>
        <v>3</v>
      </c>
      <c r="R95" s="22">
        <f t="shared" si="65"/>
        <v>1</v>
      </c>
      <c r="S95" s="22">
        <f t="shared" si="66"/>
        <v>1</v>
      </c>
      <c r="T95" s="56"/>
      <c r="U95" s="181" t="str">
        <f>IFERROR(VLOOKUP("*"&amp;$D95&amp;"*",电缆避雷器!$A:$AS,5,FALSE),IFERROR(VLOOKUP("*"&amp;$D95&amp;"*",电缆避雷器!$B:$AS,4,FALSE),"无"))</f>
        <v>JH030120230116-002965</v>
      </c>
      <c r="V95" s="181" t="s">
        <v>50</v>
      </c>
      <c r="W95" s="19"/>
      <c r="X95" s="181"/>
      <c r="AA95" s="308" t="b">
        <f t="shared" si="46"/>
        <v>0</v>
      </c>
    </row>
    <row r="96" s="291" customFormat="1" ht="14.25" spans="1:27">
      <c r="A96" s="29">
        <v>94</v>
      </c>
      <c r="B96" s="29" t="s">
        <v>34</v>
      </c>
      <c r="C96" s="30" t="s">
        <v>228</v>
      </c>
      <c r="D96" s="30" t="s">
        <v>482</v>
      </c>
      <c r="E96" s="30" t="s">
        <v>37</v>
      </c>
      <c r="F96" s="29" t="s">
        <v>4049</v>
      </c>
      <c r="G96" s="65">
        <v>44927</v>
      </c>
      <c r="H96" s="10" t="s">
        <v>2959</v>
      </c>
      <c r="I96" s="30" t="s">
        <v>42</v>
      </c>
      <c r="J96" s="30" t="s">
        <v>43</v>
      </c>
      <c r="K96" s="310" t="s">
        <v>305</v>
      </c>
      <c r="L96" s="311" t="s">
        <v>307</v>
      </c>
      <c r="M96" s="29">
        <v>3</v>
      </c>
      <c r="N96" s="181" t="s">
        <v>3308</v>
      </c>
      <c r="O96" s="181" t="s">
        <v>3309</v>
      </c>
      <c r="P96" s="15">
        <f t="shared" ref="P96:P101" si="67">IF(OR(O96=0,O96="无"),"",M96)</f>
        <v>3</v>
      </c>
      <c r="Q96" s="15">
        <f t="shared" ref="Q96:Q101" si="68">P96</f>
        <v>3</v>
      </c>
      <c r="R96" s="22">
        <f t="shared" ref="R96:R101" si="69">IFERROR(IF(P96/M96&gt;0,P96/M96,""),"")</f>
        <v>1</v>
      </c>
      <c r="S96" s="22">
        <f t="shared" ref="S96:S101" si="70">IFERROR(Q96/P96,"")</f>
        <v>1</v>
      </c>
      <c r="T96" s="16"/>
      <c r="U96" s="181" t="s">
        <v>3310</v>
      </c>
      <c r="V96" s="181" t="s">
        <v>50</v>
      </c>
      <c r="W96" s="19" t="str">
        <f>IF(U96="无","未匹配到系统工单信息",IF(V96="已完成","无",V96))</f>
        <v>无</v>
      </c>
      <c r="X96" s="181"/>
      <c r="AA96" s="308" t="b">
        <f t="shared" si="46"/>
        <v>0</v>
      </c>
    </row>
    <row r="97" s="291" customFormat="1" ht="14.25" spans="1:27">
      <c r="A97" s="29">
        <v>95</v>
      </c>
      <c r="B97" s="29" t="s">
        <v>34</v>
      </c>
      <c r="C97" s="30" t="s">
        <v>228</v>
      </c>
      <c r="D97" s="30" t="s">
        <v>482</v>
      </c>
      <c r="E97" s="30" t="s">
        <v>37</v>
      </c>
      <c r="F97" s="29" t="s">
        <v>4049</v>
      </c>
      <c r="G97" s="65">
        <v>44986</v>
      </c>
      <c r="H97" s="10" t="s">
        <v>41</v>
      </c>
      <c r="I97" s="30" t="s">
        <v>42</v>
      </c>
      <c r="J97" s="30" t="s">
        <v>43</v>
      </c>
      <c r="K97" s="310" t="s">
        <v>305</v>
      </c>
      <c r="L97" s="311" t="s">
        <v>307</v>
      </c>
      <c r="M97" s="29">
        <v>3</v>
      </c>
      <c r="N97" s="181" t="s">
        <v>3311</v>
      </c>
      <c r="O97" s="181" t="s">
        <v>3312</v>
      </c>
      <c r="P97" s="15">
        <f t="shared" si="67"/>
        <v>3</v>
      </c>
      <c r="Q97" s="15">
        <f t="shared" si="68"/>
        <v>3</v>
      </c>
      <c r="R97" s="22">
        <f t="shared" si="69"/>
        <v>1</v>
      </c>
      <c r="S97" s="22">
        <f t="shared" si="70"/>
        <v>1</v>
      </c>
      <c r="T97" s="16"/>
      <c r="U97" s="181" t="s">
        <v>3313</v>
      </c>
      <c r="V97" s="181" t="s">
        <v>50</v>
      </c>
      <c r="W97" s="19" t="str">
        <f>IF(U97="无","未匹配到系统工单信息",IF(V97="已完成","无",V97))</f>
        <v>无</v>
      </c>
      <c r="X97" s="181"/>
      <c r="AA97" s="308" t="b">
        <f t="shared" si="46"/>
        <v>0</v>
      </c>
    </row>
    <row r="98" s="291" customFormat="1" ht="14.25" spans="1:27">
      <c r="A98" s="29">
        <v>96</v>
      </c>
      <c r="B98" s="29" t="s">
        <v>34</v>
      </c>
      <c r="C98" s="30" t="s">
        <v>228</v>
      </c>
      <c r="D98" s="30" t="s">
        <v>482</v>
      </c>
      <c r="E98" s="30" t="s">
        <v>37</v>
      </c>
      <c r="F98" s="29" t="s">
        <v>4049</v>
      </c>
      <c r="G98" s="57">
        <v>45047</v>
      </c>
      <c r="H98" s="10" t="s">
        <v>304</v>
      </c>
      <c r="I98" s="30" t="s">
        <v>42</v>
      </c>
      <c r="J98" s="30" t="s">
        <v>43</v>
      </c>
      <c r="K98" s="310" t="s">
        <v>305</v>
      </c>
      <c r="L98" s="311" t="s">
        <v>307</v>
      </c>
      <c r="M98" s="29">
        <v>3</v>
      </c>
      <c r="N98" s="181" t="s">
        <v>3314</v>
      </c>
      <c r="O98" s="181" t="s">
        <v>3315</v>
      </c>
      <c r="P98" s="15">
        <f t="shared" si="67"/>
        <v>3</v>
      </c>
      <c r="Q98" s="15">
        <f t="shared" si="68"/>
        <v>3</v>
      </c>
      <c r="R98" s="22">
        <f t="shared" si="69"/>
        <v>1</v>
      </c>
      <c r="S98" s="22">
        <f t="shared" si="70"/>
        <v>1</v>
      </c>
      <c r="T98" s="5"/>
      <c r="U98" s="181" t="s">
        <v>3316</v>
      </c>
      <c r="V98" s="181" t="s">
        <v>50</v>
      </c>
      <c r="W98" s="19"/>
      <c r="X98" s="181"/>
      <c r="AA98" s="308" t="b">
        <f t="shared" si="46"/>
        <v>0</v>
      </c>
    </row>
    <row r="99" s="291" customFormat="1" ht="14.25" spans="1:27">
      <c r="A99" s="29">
        <v>97</v>
      </c>
      <c r="B99" s="29" t="s">
        <v>34</v>
      </c>
      <c r="C99" s="30" t="s">
        <v>228</v>
      </c>
      <c r="D99" s="30" t="s">
        <v>482</v>
      </c>
      <c r="E99" s="30" t="s">
        <v>37</v>
      </c>
      <c r="F99" s="29" t="s">
        <v>4049</v>
      </c>
      <c r="G99" s="57">
        <v>45108</v>
      </c>
      <c r="H99" s="10" t="s">
        <v>165</v>
      </c>
      <c r="I99" s="30" t="s">
        <v>42</v>
      </c>
      <c r="J99" s="30" t="s">
        <v>43</v>
      </c>
      <c r="K99" s="310" t="s">
        <v>305</v>
      </c>
      <c r="L99" s="311" t="s">
        <v>307</v>
      </c>
      <c r="M99" s="29">
        <v>3</v>
      </c>
      <c r="N99" s="181" t="s">
        <v>3317</v>
      </c>
      <c r="O99" s="181" t="s">
        <v>3318</v>
      </c>
      <c r="P99" s="15">
        <f t="shared" si="67"/>
        <v>3</v>
      </c>
      <c r="Q99" s="15">
        <f t="shared" si="68"/>
        <v>3</v>
      </c>
      <c r="R99" s="22">
        <f t="shared" si="69"/>
        <v>1</v>
      </c>
      <c r="S99" s="22">
        <f t="shared" si="70"/>
        <v>1</v>
      </c>
      <c r="T99" s="5"/>
      <c r="U99" s="181" t="s">
        <v>3320</v>
      </c>
      <c r="V99" s="181" t="s">
        <v>50</v>
      </c>
      <c r="W99" s="19"/>
      <c r="X99" s="181"/>
      <c r="AA99" s="308" t="b">
        <f t="shared" si="46"/>
        <v>0</v>
      </c>
    </row>
    <row r="100" s="291" customFormat="1" ht="14.25" spans="1:27">
      <c r="A100" s="29">
        <v>98</v>
      </c>
      <c r="B100" s="29" t="s">
        <v>34</v>
      </c>
      <c r="C100" s="30" t="s">
        <v>228</v>
      </c>
      <c r="D100" s="30" t="s">
        <v>482</v>
      </c>
      <c r="E100" s="30" t="s">
        <v>37</v>
      </c>
      <c r="F100" s="29" t="s">
        <v>4049</v>
      </c>
      <c r="G100" s="57">
        <v>45170</v>
      </c>
      <c r="H100" s="10" t="s">
        <v>54</v>
      </c>
      <c r="I100" s="30" t="s">
        <v>42</v>
      </c>
      <c r="J100" s="30" t="s">
        <v>43</v>
      </c>
      <c r="K100" s="310" t="s">
        <v>305</v>
      </c>
      <c r="L100" s="311" t="s">
        <v>307</v>
      </c>
      <c r="M100" s="29">
        <v>3</v>
      </c>
      <c r="N100" s="181" t="s">
        <v>3321</v>
      </c>
      <c r="O100" s="181" t="s">
        <v>3322</v>
      </c>
      <c r="P100" s="15">
        <f t="shared" si="67"/>
        <v>3</v>
      </c>
      <c r="Q100" s="15">
        <f t="shared" si="68"/>
        <v>3</v>
      </c>
      <c r="R100" s="22">
        <f t="shared" si="69"/>
        <v>1</v>
      </c>
      <c r="S100" s="22">
        <f t="shared" si="70"/>
        <v>1</v>
      </c>
      <c r="T100" s="5"/>
      <c r="U100" s="181" t="s">
        <v>3323</v>
      </c>
      <c r="V100" s="181" t="s">
        <v>50</v>
      </c>
      <c r="W100" s="19"/>
      <c r="X100" s="181"/>
      <c r="AA100" s="308" t="b">
        <f t="shared" si="46"/>
        <v>0</v>
      </c>
    </row>
    <row r="101" s="291" customFormat="1" ht="14.25" spans="1:27">
      <c r="A101" s="29">
        <v>99</v>
      </c>
      <c r="B101" s="29" t="s">
        <v>34</v>
      </c>
      <c r="C101" s="30" t="s">
        <v>228</v>
      </c>
      <c r="D101" s="30" t="s">
        <v>482</v>
      </c>
      <c r="E101" s="30" t="s">
        <v>37</v>
      </c>
      <c r="F101" s="29" t="s">
        <v>4049</v>
      </c>
      <c r="G101" s="57">
        <v>45231</v>
      </c>
      <c r="H101" s="10" t="s">
        <v>632</v>
      </c>
      <c r="I101" s="30" t="s">
        <v>42</v>
      </c>
      <c r="J101" s="30" t="s">
        <v>43</v>
      </c>
      <c r="K101" s="310" t="s">
        <v>305</v>
      </c>
      <c r="L101" s="311" t="s">
        <v>307</v>
      </c>
      <c r="M101" s="29">
        <v>3</v>
      </c>
      <c r="N101" s="181" t="str">
        <f>IFERROR(VLOOKUP("*"&amp;$D101&amp;"*",电缆避雷器!$A:$AS,20,FALSE),IFERROR(VLOOKUP("*"&amp;$D101&amp;"*",电缆避雷器!$B:$AS,19,FALSE),"无"))</f>
        <v>2023-11-10 09:00:00</v>
      </c>
      <c r="O101" s="181" t="str">
        <f>IFERROR(VLOOKUP("*"&amp;$D101&amp;"*",电缆避雷器!$A:$AS,21,FALSE),IFERROR(VLOOKUP("*"&amp;$D101&amp;"*",电缆避雷器!$B:$AS,20,FALSE),"无"))</f>
        <v>2023-11-10 11:11:00</v>
      </c>
      <c r="P101" s="15">
        <f t="shared" si="67"/>
        <v>3</v>
      </c>
      <c r="Q101" s="15">
        <f t="shared" si="68"/>
        <v>3</v>
      </c>
      <c r="R101" s="22">
        <f t="shared" si="69"/>
        <v>1</v>
      </c>
      <c r="S101" s="22">
        <f t="shared" si="70"/>
        <v>1</v>
      </c>
      <c r="T101" s="56"/>
      <c r="U101" s="181" t="str">
        <f>IFERROR(VLOOKUP("*"&amp;$D101&amp;"*",电缆避雷器!$A:$AS,5,FALSE),IFERROR(VLOOKUP("*"&amp;$D101&amp;"*",电缆避雷器!$B:$AS,4,FALSE),"无"))</f>
        <v>JH030120230116-002965</v>
      </c>
      <c r="V101" s="181" t="s">
        <v>50</v>
      </c>
      <c r="W101" s="19"/>
      <c r="X101" s="181"/>
      <c r="AA101" s="308" t="b">
        <f t="shared" si="46"/>
        <v>0</v>
      </c>
    </row>
    <row r="102" s="291" customFormat="1" ht="14.25" spans="1:27">
      <c r="A102" s="29">
        <v>100</v>
      </c>
      <c r="B102" s="29" t="s">
        <v>34</v>
      </c>
      <c r="C102" s="30" t="s">
        <v>228</v>
      </c>
      <c r="D102" s="30" t="s">
        <v>3328</v>
      </c>
      <c r="E102" s="30" t="s">
        <v>37</v>
      </c>
      <c r="F102" s="29" t="s">
        <v>4049</v>
      </c>
      <c r="G102" s="65">
        <v>44927</v>
      </c>
      <c r="H102" s="10" t="s">
        <v>2959</v>
      </c>
      <c r="I102" s="30" t="s">
        <v>42</v>
      </c>
      <c r="J102" s="30" t="s">
        <v>43</v>
      </c>
      <c r="K102" s="310" t="s">
        <v>305</v>
      </c>
      <c r="L102" s="311" t="s">
        <v>307</v>
      </c>
      <c r="M102" s="29">
        <v>3</v>
      </c>
      <c r="N102" s="181" t="s">
        <v>3308</v>
      </c>
      <c r="O102" s="181" t="s">
        <v>3309</v>
      </c>
      <c r="P102" s="15">
        <f t="shared" ref="P102:P107" si="71">IF(OR(O102=0,O102="无"),"",M102)</f>
        <v>3</v>
      </c>
      <c r="Q102" s="15">
        <f t="shared" ref="Q102:Q107" si="72">P102</f>
        <v>3</v>
      </c>
      <c r="R102" s="22">
        <f t="shared" ref="R102:R107" si="73">IFERROR(IF(P102/M102&gt;0,P102/M102,""),"")</f>
        <v>1</v>
      </c>
      <c r="S102" s="22">
        <f t="shared" ref="S102:S107" si="74">IFERROR(Q102/P102,"")</f>
        <v>1</v>
      </c>
      <c r="T102" s="16"/>
      <c r="U102" s="181" t="s">
        <v>3310</v>
      </c>
      <c r="V102" s="181" t="s">
        <v>50</v>
      </c>
      <c r="W102" s="19" t="str">
        <f>IF(U102="无","未匹配到系统工单信息",IF(V102="已完成","无",V102))</f>
        <v>无</v>
      </c>
      <c r="X102" s="181"/>
      <c r="AA102" s="308" t="b">
        <f t="shared" si="46"/>
        <v>0</v>
      </c>
    </row>
    <row r="103" s="291" customFormat="1" ht="14.25" spans="1:27">
      <c r="A103" s="29">
        <v>101</v>
      </c>
      <c r="B103" s="29" t="s">
        <v>34</v>
      </c>
      <c r="C103" s="30" t="s">
        <v>228</v>
      </c>
      <c r="D103" s="30" t="s">
        <v>3328</v>
      </c>
      <c r="E103" s="30" t="s">
        <v>37</v>
      </c>
      <c r="F103" s="29" t="s">
        <v>4049</v>
      </c>
      <c r="G103" s="65">
        <v>44986</v>
      </c>
      <c r="H103" s="10" t="s">
        <v>41</v>
      </c>
      <c r="I103" s="30" t="s">
        <v>42</v>
      </c>
      <c r="J103" s="30" t="s">
        <v>43</v>
      </c>
      <c r="K103" s="310" t="s">
        <v>305</v>
      </c>
      <c r="L103" s="311" t="s">
        <v>307</v>
      </c>
      <c r="M103" s="29">
        <v>3</v>
      </c>
      <c r="N103" s="181" t="s">
        <v>3311</v>
      </c>
      <c r="O103" s="181" t="s">
        <v>3312</v>
      </c>
      <c r="P103" s="15">
        <f t="shared" si="71"/>
        <v>3</v>
      </c>
      <c r="Q103" s="15">
        <f t="shared" si="72"/>
        <v>3</v>
      </c>
      <c r="R103" s="22">
        <f t="shared" si="73"/>
        <v>1</v>
      </c>
      <c r="S103" s="22">
        <f t="shared" si="74"/>
        <v>1</v>
      </c>
      <c r="T103" s="16"/>
      <c r="U103" s="181" t="s">
        <v>3313</v>
      </c>
      <c r="V103" s="181" t="s">
        <v>50</v>
      </c>
      <c r="W103" s="19" t="str">
        <f>IF(U103="无","未匹配到系统工单信息",IF(V103="已完成","无",V103))</f>
        <v>无</v>
      </c>
      <c r="X103" s="181"/>
      <c r="AA103" s="308" t="b">
        <f t="shared" si="46"/>
        <v>0</v>
      </c>
    </row>
    <row r="104" s="291" customFormat="1" ht="14.25" spans="1:27">
      <c r="A104" s="29">
        <v>102</v>
      </c>
      <c r="B104" s="29" t="s">
        <v>34</v>
      </c>
      <c r="C104" s="30" t="s">
        <v>228</v>
      </c>
      <c r="D104" s="30" t="s">
        <v>3328</v>
      </c>
      <c r="E104" s="30" t="s">
        <v>37</v>
      </c>
      <c r="F104" s="29" t="s">
        <v>4049</v>
      </c>
      <c r="G104" s="57">
        <v>45047</v>
      </c>
      <c r="H104" s="10" t="s">
        <v>304</v>
      </c>
      <c r="I104" s="30" t="s">
        <v>42</v>
      </c>
      <c r="J104" s="30" t="s">
        <v>43</v>
      </c>
      <c r="K104" s="310" t="s">
        <v>305</v>
      </c>
      <c r="L104" s="311" t="s">
        <v>307</v>
      </c>
      <c r="M104" s="29">
        <v>3</v>
      </c>
      <c r="N104" s="181" t="s">
        <v>3314</v>
      </c>
      <c r="O104" s="181" t="s">
        <v>3315</v>
      </c>
      <c r="P104" s="15">
        <f t="shared" si="71"/>
        <v>3</v>
      </c>
      <c r="Q104" s="15">
        <f t="shared" si="72"/>
        <v>3</v>
      </c>
      <c r="R104" s="22">
        <f t="shared" si="73"/>
        <v>1</v>
      </c>
      <c r="S104" s="22">
        <f t="shared" si="74"/>
        <v>1</v>
      </c>
      <c r="T104" s="5"/>
      <c r="U104" s="181" t="s">
        <v>3316</v>
      </c>
      <c r="V104" s="181" t="s">
        <v>50</v>
      </c>
      <c r="W104" s="19"/>
      <c r="X104" s="181"/>
      <c r="AA104" s="308" t="b">
        <f t="shared" si="46"/>
        <v>0</v>
      </c>
    </row>
    <row r="105" s="291" customFormat="1" ht="14.25" spans="1:27">
      <c r="A105" s="29">
        <v>103</v>
      </c>
      <c r="B105" s="29" t="s">
        <v>34</v>
      </c>
      <c r="C105" s="30" t="s">
        <v>228</v>
      </c>
      <c r="D105" s="30" t="s">
        <v>3328</v>
      </c>
      <c r="E105" s="30" t="s">
        <v>37</v>
      </c>
      <c r="F105" s="29" t="s">
        <v>4049</v>
      </c>
      <c r="G105" s="57">
        <v>45108</v>
      </c>
      <c r="H105" s="10" t="s">
        <v>165</v>
      </c>
      <c r="I105" s="30" t="s">
        <v>42</v>
      </c>
      <c r="J105" s="30" t="s">
        <v>43</v>
      </c>
      <c r="K105" s="310" t="s">
        <v>305</v>
      </c>
      <c r="L105" s="311" t="s">
        <v>307</v>
      </c>
      <c r="M105" s="29">
        <v>3</v>
      </c>
      <c r="N105" s="181" t="s">
        <v>3317</v>
      </c>
      <c r="O105" s="181" t="s">
        <v>3318</v>
      </c>
      <c r="P105" s="15">
        <f t="shared" si="71"/>
        <v>3</v>
      </c>
      <c r="Q105" s="15">
        <f t="shared" si="72"/>
        <v>3</v>
      </c>
      <c r="R105" s="22">
        <f t="shared" si="73"/>
        <v>1</v>
      </c>
      <c r="S105" s="22">
        <f t="shared" si="74"/>
        <v>1</v>
      </c>
      <c r="T105" s="5"/>
      <c r="U105" s="181" t="s">
        <v>3320</v>
      </c>
      <c r="V105" s="181" t="s">
        <v>50</v>
      </c>
      <c r="W105" s="19"/>
      <c r="X105" s="181"/>
      <c r="AA105" s="308" t="b">
        <f t="shared" si="46"/>
        <v>0</v>
      </c>
    </row>
    <row r="106" s="291" customFormat="1" ht="14.25" spans="1:27">
      <c r="A106" s="29">
        <v>104</v>
      </c>
      <c r="B106" s="29" t="s">
        <v>34</v>
      </c>
      <c r="C106" s="30" t="s">
        <v>228</v>
      </c>
      <c r="D106" s="30" t="s">
        <v>3328</v>
      </c>
      <c r="E106" s="30" t="s">
        <v>37</v>
      </c>
      <c r="F106" s="29" t="s">
        <v>4049</v>
      </c>
      <c r="G106" s="57">
        <v>45170</v>
      </c>
      <c r="H106" s="10" t="s">
        <v>54</v>
      </c>
      <c r="I106" s="30" t="s">
        <v>42</v>
      </c>
      <c r="J106" s="30" t="s">
        <v>43</v>
      </c>
      <c r="K106" s="310" t="s">
        <v>305</v>
      </c>
      <c r="L106" s="311" t="s">
        <v>307</v>
      </c>
      <c r="M106" s="29">
        <v>3</v>
      </c>
      <c r="N106" s="181" t="s">
        <v>3321</v>
      </c>
      <c r="O106" s="181" t="s">
        <v>3322</v>
      </c>
      <c r="P106" s="15">
        <f t="shared" si="71"/>
        <v>3</v>
      </c>
      <c r="Q106" s="15">
        <f t="shared" si="72"/>
        <v>3</v>
      </c>
      <c r="R106" s="22">
        <f t="shared" si="73"/>
        <v>1</v>
      </c>
      <c r="S106" s="22">
        <f t="shared" si="74"/>
        <v>1</v>
      </c>
      <c r="T106" s="5"/>
      <c r="U106" s="181" t="s">
        <v>3323</v>
      </c>
      <c r="V106" s="181" t="s">
        <v>50</v>
      </c>
      <c r="W106" s="19"/>
      <c r="X106" s="181"/>
      <c r="AA106" s="308" t="b">
        <f t="shared" si="46"/>
        <v>0</v>
      </c>
    </row>
    <row r="107" s="291" customFormat="1" ht="14.25" spans="1:27">
      <c r="A107" s="29">
        <v>105</v>
      </c>
      <c r="B107" s="29" t="s">
        <v>34</v>
      </c>
      <c r="C107" s="30" t="s">
        <v>228</v>
      </c>
      <c r="D107" s="30" t="s">
        <v>3328</v>
      </c>
      <c r="E107" s="30" t="s">
        <v>37</v>
      </c>
      <c r="F107" s="29" t="s">
        <v>4049</v>
      </c>
      <c r="G107" s="57">
        <v>45231</v>
      </c>
      <c r="H107" s="10" t="s">
        <v>632</v>
      </c>
      <c r="I107" s="30" t="s">
        <v>42</v>
      </c>
      <c r="J107" s="30" t="s">
        <v>43</v>
      </c>
      <c r="K107" s="310" t="s">
        <v>305</v>
      </c>
      <c r="L107" s="311" t="s">
        <v>307</v>
      </c>
      <c r="M107" s="29">
        <v>3</v>
      </c>
      <c r="N107" s="181" t="str">
        <f>IFERROR(VLOOKUP("*"&amp;$D107&amp;"*",电缆避雷器!$A:$AS,20,FALSE),IFERROR(VLOOKUP("*"&amp;$D107&amp;"*",电缆避雷器!$B:$AS,19,FALSE),"无"))</f>
        <v>2023-11-10 09:00:00</v>
      </c>
      <c r="O107" s="181" t="str">
        <f>IFERROR(VLOOKUP("*"&amp;$D107&amp;"*",电缆避雷器!$A:$AS,21,FALSE),IFERROR(VLOOKUP("*"&amp;$D107&amp;"*",电缆避雷器!$B:$AS,20,FALSE),"无"))</f>
        <v>2023-11-10 11:11:00</v>
      </c>
      <c r="P107" s="15">
        <f t="shared" si="71"/>
        <v>3</v>
      </c>
      <c r="Q107" s="15">
        <f t="shared" si="72"/>
        <v>3</v>
      </c>
      <c r="R107" s="22">
        <f t="shared" si="73"/>
        <v>1</v>
      </c>
      <c r="S107" s="22">
        <f t="shared" si="74"/>
        <v>1</v>
      </c>
      <c r="T107" s="56"/>
      <c r="U107" s="181" t="str">
        <f>IFERROR(VLOOKUP("*"&amp;$D107&amp;"*",电缆避雷器!$A:$AS,5,FALSE),IFERROR(VLOOKUP("*"&amp;$D107&amp;"*",电缆避雷器!$B:$AS,4,FALSE),"无"))</f>
        <v>JH030120230116-002965</v>
      </c>
      <c r="V107" s="181" t="s">
        <v>50</v>
      </c>
      <c r="W107" s="19"/>
      <c r="X107" s="181"/>
      <c r="AA107" s="308" t="b">
        <f t="shared" si="46"/>
        <v>0</v>
      </c>
    </row>
    <row r="108" s="291" customFormat="1" ht="14.25" spans="1:27">
      <c r="A108" s="29">
        <v>106</v>
      </c>
      <c r="B108" s="29" t="s">
        <v>34</v>
      </c>
      <c r="C108" s="5" t="s">
        <v>228</v>
      </c>
      <c r="D108" s="11" t="s">
        <v>2832</v>
      </c>
      <c r="E108" s="11" t="s">
        <v>337</v>
      </c>
      <c r="F108" s="29" t="s">
        <v>4049</v>
      </c>
      <c r="G108" s="8">
        <v>44986</v>
      </c>
      <c r="H108" s="10" t="s">
        <v>41</v>
      </c>
      <c r="I108" s="4" t="s">
        <v>42</v>
      </c>
      <c r="J108" s="4" t="s">
        <v>43</v>
      </c>
      <c r="K108" s="58" t="s">
        <v>305</v>
      </c>
      <c r="L108" s="59" t="s">
        <v>307</v>
      </c>
      <c r="M108" s="29">
        <v>3</v>
      </c>
      <c r="N108" s="181" t="s">
        <v>3329</v>
      </c>
      <c r="O108" s="181" t="s">
        <v>3330</v>
      </c>
      <c r="P108" s="15">
        <f t="shared" ref="P108:P116" si="75">IF(OR(O108=0,O108="无"),"",M108)</f>
        <v>3</v>
      </c>
      <c r="Q108" s="15">
        <f t="shared" ref="Q108:Q116" si="76">P108</f>
        <v>3</v>
      </c>
      <c r="R108" s="22">
        <f t="shared" ref="R108:R116" si="77">IFERROR(IF(P108/M108&gt;0,P108/M108,""),"")</f>
        <v>1</v>
      </c>
      <c r="S108" s="22">
        <f t="shared" ref="S108:S116" si="78">IFERROR(Q108/P108,"")</f>
        <v>1</v>
      </c>
      <c r="T108" s="16"/>
      <c r="U108" s="181" t="s">
        <v>3331</v>
      </c>
      <c r="V108" s="181" t="s">
        <v>50</v>
      </c>
      <c r="W108" s="19" t="str">
        <f>IF(U108="无","未匹配到系统工单信息",IF(V108="已完成","无",V108))</f>
        <v>无</v>
      </c>
      <c r="X108" s="181"/>
      <c r="AA108" s="308" t="b">
        <f t="shared" si="46"/>
        <v>0</v>
      </c>
    </row>
    <row r="109" s="291" customFormat="1" ht="14.25" spans="1:27">
      <c r="A109" s="29">
        <v>107</v>
      </c>
      <c r="B109" s="29" t="s">
        <v>34</v>
      </c>
      <c r="C109" s="5" t="s">
        <v>228</v>
      </c>
      <c r="D109" s="11" t="s">
        <v>2832</v>
      </c>
      <c r="E109" s="11" t="s">
        <v>337</v>
      </c>
      <c r="F109" s="29" t="s">
        <v>4049</v>
      </c>
      <c r="G109" s="8">
        <v>45170</v>
      </c>
      <c r="H109" s="10" t="s">
        <v>54</v>
      </c>
      <c r="I109" s="4" t="s">
        <v>42</v>
      </c>
      <c r="J109" s="4" t="s">
        <v>43</v>
      </c>
      <c r="K109" s="58" t="s">
        <v>305</v>
      </c>
      <c r="L109" s="59" t="s">
        <v>307</v>
      </c>
      <c r="M109" s="29">
        <v>3</v>
      </c>
      <c r="N109" s="181" t="s">
        <v>3332</v>
      </c>
      <c r="O109" s="181" t="s">
        <v>3333</v>
      </c>
      <c r="P109" s="15">
        <f t="shared" si="75"/>
        <v>3</v>
      </c>
      <c r="Q109" s="15">
        <f t="shared" si="76"/>
        <v>3</v>
      </c>
      <c r="R109" s="22">
        <f t="shared" si="77"/>
        <v>1</v>
      </c>
      <c r="S109" s="22">
        <f t="shared" si="78"/>
        <v>1</v>
      </c>
      <c r="T109" s="5"/>
      <c r="U109" s="181" t="s">
        <v>3334</v>
      </c>
      <c r="V109" s="181" t="s">
        <v>50</v>
      </c>
      <c r="W109" s="19"/>
      <c r="X109" s="181"/>
      <c r="AA109" s="308" t="b">
        <f t="shared" si="46"/>
        <v>0</v>
      </c>
    </row>
    <row r="110" s="291" customFormat="1" ht="14.25" spans="1:27">
      <c r="A110" s="29">
        <v>108</v>
      </c>
      <c r="B110" s="29" t="s">
        <v>34</v>
      </c>
      <c r="C110" s="63" t="s">
        <v>228</v>
      </c>
      <c r="D110" s="11" t="s">
        <v>490</v>
      </c>
      <c r="E110" s="29" t="s">
        <v>337</v>
      </c>
      <c r="F110" s="29" t="s">
        <v>4049</v>
      </c>
      <c r="G110" s="8">
        <v>44986</v>
      </c>
      <c r="H110" s="10" t="s">
        <v>41</v>
      </c>
      <c r="I110" s="5" t="s">
        <v>42</v>
      </c>
      <c r="J110" s="4" t="s">
        <v>43</v>
      </c>
      <c r="K110" s="58" t="s">
        <v>305</v>
      </c>
      <c r="L110" s="59" t="s">
        <v>307</v>
      </c>
      <c r="M110" s="29">
        <v>3</v>
      </c>
      <c r="N110" s="181" t="s">
        <v>3335</v>
      </c>
      <c r="O110" s="181" t="s">
        <v>3336</v>
      </c>
      <c r="P110" s="15">
        <f t="shared" si="75"/>
        <v>3</v>
      </c>
      <c r="Q110" s="15">
        <f t="shared" si="76"/>
        <v>3</v>
      </c>
      <c r="R110" s="22">
        <f t="shared" si="77"/>
        <v>1</v>
      </c>
      <c r="S110" s="22">
        <f t="shared" si="78"/>
        <v>1</v>
      </c>
      <c r="T110" s="312"/>
      <c r="U110" s="181" t="s">
        <v>3337</v>
      </c>
      <c r="V110" s="181" t="s">
        <v>50</v>
      </c>
      <c r="W110" s="19" t="str">
        <f>IF(U110="无","未匹配到系统工单信息",IF(V110="已完成","无",V110))</f>
        <v>无</v>
      </c>
      <c r="X110" s="181"/>
      <c r="AA110" s="308" t="b">
        <f t="shared" si="46"/>
        <v>0</v>
      </c>
    </row>
    <row r="111" s="291" customFormat="1" ht="14.25" spans="1:27">
      <c r="A111" s="29">
        <v>109</v>
      </c>
      <c r="B111" s="29" t="s">
        <v>34</v>
      </c>
      <c r="C111" s="63" t="s">
        <v>228</v>
      </c>
      <c r="D111" s="11" t="s">
        <v>490</v>
      </c>
      <c r="E111" s="29" t="s">
        <v>337</v>
      </c>
      <c r="F111" s="29" t="s">
        <v>4049</v>
      </c>
      <c r="G111" s="8">
        <v>45170</v>
      </c>
      <c r="H111" s="10" t="s">
        <v>54</v>
      </c>
      <c r="I111" s="5" t="s">
        <v>42</v>
      </c>
      <c r="J111" s="4" t="s">
        <v>43</v>
      </c>
      <c r="K111" s="58" t="s">
        <v>305</v>
      </c>
      <c r="L111" s="59" t="s">
        <v>307</v>
      </c>
      <c r="M111" s="29">
        <v>3</v>
      </c>
      <c r="N111" s="181" t="s">
        <v>3322</v>
      </c>
      <c r="O111" s="181" t="s">
        <v>3338</v>
      </c>
      <c r="P111" s="15">
        <f t="shared" si="75"/>
        <v>3</v>
      </c>
      <c r="Q111" s="15">
        <f t="shared" si="76"/>
        <v>3</v>
      </c>
      <c r="R111" s="22">
        <f t="shared" si="77"/>
        <v>1</v>
      </c>
      <c r="S111" s="22">
        <f t="shared" si="78"/>
        <v>1</v>
      </c>
      <c r="T111" s="5"/>
      <c r="U111" s="181" t="s">
        <v>3339</v>
      </c>
      <c r="V111" s="181" t="s">
        <v>50</v>
      </c>
      <c r="W111" s="19"/>
      <c r="X111" s="181"/>
      <c r="AA111" s="308" t="b">
        <f t="shared" si="46"/>
        <v>0</v>
      </c>
    </row>
    <row r="112" s="291" customFormat="1" ht="26" customHeight="1" spans="1:27">
      <c r="A112" s="29">
        <v>110</v>
      </c>
      <c r="B112" s="4" t="s">
        <v>34</v>
      </c>
      <c r="C112" s="27" t="s">
        <v>228</v>
      </c>
      <c r="D112" s="58" t="s">
        <v>540</v>
      </c>
      <c r="E112" s="7" t="s">
        <v>258</v>
      </c>
      <c r="F112" s="29" t="s">
        <v>4049</v>
      </c>
      <c r="G112" s="8">
        <v>44986</v>
      </c>
      <c r="H112" s="10" t="s">
        <v>41</v>
      </c>
      <c r="I112" s="4" t="s">
        <v>42</v>
      </c>
      <c r="J112" s="4" t="s">
        <v>43</v>
      </c>
      <c r="K112" s="58" t="s">
        <v>305</v>
      </c>
      <c r="L112" s="59" t="s">
        <v>307</v>
      </c>
      <c r="M112" s="5">
        <v>6</v>
      </c>
      <c r="N112" s="181" t="s">
        <v>3340</v>
      </c>
      <c r="O112" s="181" t="s">
        <v>3341</v>
      </c>
      <c r="P112" s="15">
        <f t="shared" si="75"/>
        <v>6</v>
      </c>
      <c r="Q112" s="15">
        <f t="shared" si="76"/>
        <v>6</v>
      </c>
      <c r="R112" s="22">
        <f t="shared" si="77"/>
        <v>1</v>
      </c>
      <c r="S112" s="22">
        <f t="shared" si="78"/>
        <v>1</v>
      </c>
      <c r="T112" s="312"/>
      <c r="U112" s="181" t="s">
        <v>3342</v>
      </c>
      <c r="V112" s="181" t="s">
        <v>50</v>
      </c>
      <c r="W112" s="19" t="str">
        <f>IF(U112="无","未匹配到系统工单信息",IF(V112="已完成","无",V112))</f>
        <v>无</v>
      </c>
      <c r="X112" s="181"/>
      <c r="AA112" s="308" t="b">
        <f t="shared" si="46"/>
        <v>0</v>
      </c>
    </row>
    <row r="113" s="291" customFormat="1" ht="14.25" spans="1:27">
      <c r="A113" s="29">
        <v>111</v>
      </c>
      <c r="B113" s="4" t="s">
        <v>34</v>
      </c>
      <c r="C113" s="27" t="s">
        <v>228</v>
      </c>
      <c r="D113" s="58" t="s">
        <v>540</v>
      </c>
      <c r="E113" s="7" t="s">
        <v>258</v>
      </c>
      <c r="F113" s="29" t="s">
        <v>4049</v>
      </c>
      <c r="G113" s="8">
        <v>45047</v>
      </c>
      <c r="H113" s="10" t="s">
        <v>304</v>
      </c>
      <c r="I113" s="4" t="s">
        <v>42</v>
      </c>
      <c r="J113" s="4" t="s">
        <v>43</v>
      </c>
      <c r="K113" s="58" t="s">
        <v>305</v>
      </c>
      <c r="L113" s="59" t="s">
        <v>307</v>
      </c>
      <c r="M113" s="5">
        <v>6</v>
      </c>
      <c r="N113" s="181" t="s">
        <v>3343</v>
      </c>
      <c r="O113" s="181" t="s">
        <v>3344</v>
      </c>
      <c r="P113" s="15">
        <f t="shared" si="75"/>
        <v>6</v>
      </c>
      <c r="Q113" s="15">
        <f t="shared" si="76"/>
        <v>6</v>
      </c>
      <c r="R113" s="22">
        <f t="shared" si="77"/>
        <v>1</v>
      </c>
      <c r="S113" s="22">
        <f t="shared" si="78"/>
        <v>1</v>
      </c>
      <c r="T113" s="5"/>
      <c r="U113" s="181" t="s">
        <v>3345</v>
      </c>
      <c r="V113" s="181" t="s">
        <v>50</v>
      </c>
      <c r="W113" s="19"/>
      <c r="X113" s="181"/>
      <c r="Y113" s="313"/>
      <c r="AA113" s="308" t="b">
        <f t="shared" si="46"/>
        <v>0</v>
      </c>
    </row>
    <row r="114" s="291" customFormat="1" ht="14.25" spans="1:27">
      <c r="A114" s="29">
        <v>112</v>
      </c>
      <c r="B114" s="4" t="s">
        <v>34</v>
      </c>
      <c r="C114" s="27" t="s">
        <v>228</v>
      </c>
      <c r="D114" s="58" t="s">
        <v>540</v>
      </c>
      <c r="E114" s="7" t="s">
        <v>258</v>
      </c>
      <c r="F114" s="29" t="s">
        <v>4049</v>
      </c>
      <c r="G114" s="8">
        <v>45108</v>
      </c>
      <c r="H114" s="10" t="s">
        <v>165</v>
      </c>
      <c r="I114" s="4" t="s">
        <v>42</v>
      </c>
      <c r="J114" s="4" t="s">
        <v>43</v>
      </c>
      <c r="K114" s="58" t="s">
        <v>305</v>
      </c>
      <c r="L114" s="59" t="s">
        <v>307</v>
      </c>
      <c r="M114" s="5">
        <v>6</v>
      </c>
      <c r="N114" s="181" t="s">
        <v>3347</v>
      </c>
      <c r="O114" s="181" t="s">
        <v>3348</v>
      </c>
      <c r="P114" s="15">
        <f t="shared" si="75"/>
        <v>6</v>
      </c>
      <c r="Q114" s="15">
        <f t="shared" si="76"/>
        <v>6</v>
      </c>
      <c r="R114" s="22">
        <f t="shared" si="77"/>
        <v>1</v>
      </c>
      <c r="S114" s="22">
        <f t="shared" si="78"/>
        <v>1</v>
      </c>
      <c r="T114" s="5"/>
      <c r="U114" s="181" t="s">
        <v>3349</v>
      </c>
      <c r="V114" s="181" t="s">
        <v>50</v>
      </c>
      <c r="W114" s="19"/>
      <c r="X114" s="181"/>
      <c r="AA114" s="308" t="b">
        <f t="shared" si="46"/>
        <v>0</v>
      </c>
    </row>
    <row r="115" s="291" customFormat="1" ht="14.25" spans="1:27">
      <c r="A115" s="29">
        <v>113</v>
      </c>
      <c r="B115" s="4" t="s">
        <v>34</v>
      </c>
      <c r="C115" s="27" t="s">
        <v>228</v>
      </c>
      <c r="D115" s="58" t="s">
        <v>540</v>
      </c>
      <c r="E115" s="7" t="s">
        <v>258</v>
      </c>
      <c r="F115" s="29" t="s">
        <v>4049</v>
      </c>
      <c r="G115" s="8">
        <v>45170</v>
      </c>
      <c r="H115" s="10" t="s">
        <v>54</v>
      </c>
      <c r="I115" s="4" t="s">
        <v>42</v>
      </c>
      <c r="J115" s="4" t="s">
        <v>43</v>
      </c>
      <c r="K115" s="58" t="s">
        <v>305</v>
      </c>
      <c r="L115" s="59" t="s">
        <v>307</v>
      </c>
      <c r="M115" s="5">
        <v>6</v>
      </c>
      <c r="N115" s="181" t="s">
        <v>3350</v>
      </c>
      <c r="O115" s="181" t="s">
        <v>3351</v>
      </c>
      <c r="P115" s="15">
        <f t="shared" si="75"/>
        <v>6</v>
      </c>
      <c r="Q115" s="15">
        <f t="shared" si="76"/>
        <v>6</v>
      </c>
      <c r="R115" s="22">
        <f t="shared" si="77"/>
        <v>1</v>
      </c>
      <c r="S115" s="22">
        <f t="shared" si="78"/>
        <v>1</v>
      </c>
      <c r="T115" s="5"/>
      <c r="U115" s="181" t="s">
        <v>3352</v>
      </c>
      <c r="V115" s="181" t="s">
        <v>50</v>
      </c>
      <c r="W115" s="19"/>
      <c r="X115" s="181"/>
      <c r="AA115" s="308" t="b">
        <f t="shared" si="46"/>
        <v>0</v>
      </c>
    </row>
    <row r="116" s="291" customFormat="1" ht="14.25" spans="1:27">
      <c r="A116" s="29">
        <v>114</v>
      </c>
      <c r="B116" s="4" t="s">
        <v>34</v>
      </c>
      <c r="C116" s="27" t="s">
        <v>228</v>
      </c>
      <c r="D116" s="58" t="s">
        <v>540</v>
      </c>
      <c r="E116" s="7" t="s">
        <v>258</v>
      </c>
      <c r="F116" s="29" t="s">
        <v>4049</v>
      </c>
      <c r="G116" s="8">
        <v>45231</v>
      </c>
      <c r="H116" s="10" t="s">
        <v>632</v>
      </c>
      <c r="I116" s="4" t="s">
        <v>42</v>
      </c>
      <c r="J116" s="4" t="s">
        <v>43</v>
      </c>
      <c r="K116" s="58" t="s">
        <v>305</v>
      </c>
      <c r="L116" s="59" t="s">
        <v>307</v>
      </c>
      <c r="M116" s="5">
        <v>6</v>
      </c>
      <c r="N116" s="181" t="str">
        <f>IFERROR(VLOOKUP("*"&amp;$D116&amp;"*",电缆避雷器!$A:$AS,20,FALSE),IFERROR(VLOOKUP("*"&amp;$D116&amp;"*",电缆避雷器!$B:$AS,19,FALSE),"无"))</f>
        <v>2023-12-04 09:10:00</v>
      </c>
      <c r="O116" s="181" t="str">
        <f>IFERROR(VLOOKUP("*"&amp;$D116&amp;"*",电缆避雷器!$A:$AS,21,FALSE),IFERROR(VLOOKUP("*"&amp;$D116&amp;"*",电缆避雷器!$B:$AS,20,FALSE),"无"))</f>
        <v>2023-12-04 12:13:00</v>
      </c>
      <c r="P116" s="15">
        <f t="shared" si="75"/>
        <v>6</v>
      </c>
      <c r="Q116" s="15">
        <f t="shared" si="76"/>
        <v>6</v>
      </c>
      <c r="R116" s="22">
        <f t="shared" si="77"/>
        <v>1</v>
      </c>
      <c r="S116" s="22">
        <f t="shared" si="78"/>
        <v>1</v>
      </c>
      <c r="T116" s="56"/>
      <c r="U116" s="181" t="str">
        <f>IFERROR(VLOOKUP("*"&amp;$D116&amp;"*",电缆避雷器!$A:$AS,5,FALSE),IFERROR(VLOOKUP("*"&amp;$D116&amp;"*",电缆避雷器!$B:$AS,4,FALSE),"无"))</f>
        <v>JH030120230116-002959</v>
      </c>
      <c r="V116" s="181"/>
      <c r="W116" s="19"/>
      <c r="X116" s="181"/>
      <c r="AA116" s="308" t="b">
        <f t="shared" si="46"/>
        <v>0</v>
      </c>
    </row>
    <row r="117" s="291" customFormat="1" ht="26" customHeight="1" spans="1:27">
      <c r="A117" s="29">
        <v>115</v>
      </c>
      <c r="B117" s="4" t="s">
        <v>34</v>
      </c>
      <c r="C117" s="27" t="s">
        <v>228</v>
      </c>
      <c r="D117" s="58" t="s">
        <v>2739</v>
      </c>
      <c r="E117" s="7" t="s">
        <v>258</v>
      </c>
      <c r="F117" s="29" t="s">
        <v>4049</v>
      </c>
      <c r="G117" s="8">
        <v>44986</v>
      </c>
      <c r="H117" s="10" t="s">
        <v>41</v>
      </c>
      <c r="I117" s="27" t="s">
        <v>42</v>
      </c>
      <c r="J117" s="4" t="s">
        <v>43</v>
      </c>
      <c r="K117" s="58" t="s">
        <v>305</v>
      </c>
      <c r="L117" s="271" t="s">
        <v>307</v>
      </c>
      <c r="M117" s="5">
        <v>3</v>
      </c>
      <c r="N117" s="181" t="s">
        <v>3340</v>
      </c>
      <c r="O117" s="181" t="s">
        <v>3341</v>
      </c>
      <c r="P117" s="15">
        <f t="shared" ref="P117:P125" si="79">IF(OR(O117=0,O117="无"),"",M117)</f>
        <v>3</v>
      </c>
      <c r="Q117" s="15">
        <f t="shared" ref="Q117:Q125" si="80">P117</f>
        <v>3</v>
      </c>
      <c r="R117" s="22">
        <f t="shared" ref="R117:R125" si="81">IFERROR(IF(P117/M117&gt;0,P117/M117,""),"")</f>
        <v>1</v>
      </c>
      <c r="S117" s="22">
        <f t="shared" ref="S117:S125" si="82">IFERROR(Q117/P117,"")</f>
        <v>1</v>
      </c>
      <c r="T117" s="312" t="s">
        <v>3263</v>
      </c>
      <c r="U117" s="181" t="s">
        <v>3342</v>
      </c>
      <c r="V117" s="181" t="s">
        <v>50</v>
      </c>
      <c r="W117" s="19" t="str">
        <f>IF(U117="无","未匹配到系统工单信息",IF(V117="已完成","无",V117))</f>
        <v>无</v>
      </c>
      <c r="X117" s="181"/>
      <c r="AA117" s="308" t="b">
        <f t="shared" si="46"/>
        <v>0</v>
      </c>
    </row>
    <row r="118" s="291" customFormat="1" ht="14.25" spans="1:27">
      <c r="A118" s="29">
        <v>116</v>
      </c>
      <c r="B118" s="4" t="s">
        <v>34</v>
      </c>
      <c r="C118" s="27" t="s">
        <v>228</v>
      </c>
      <c r="D118" s="58" t="s">
        <v>2739</v>
      </c>
      <c r="E118" s="7" t="s">
        <v>258</v>
      </c>
      <c r="F118" s="29" t="s">
        <v>4049</v>
      </c>
      <c r="G118" s="8">
        <v>45047</v>
      </c>
      <c r="H118" s="10" t="s">
        <v>304</v>
      </c>
      <c r="I118" s="27" t="s">
        <v>42</v>
      </c>
      <c r="J118" s="4" t="s">
        <v>43</v>
      </c>
      <c r="K118" s="58" t="s">
        <v>305</v>
      </c>
      <c r="L118" s="271" t="s">
        <v>307</v>
      </c>
      <c r="M118" s="5">
        <v>3</v>
      </c>
      <c r="N118" s="181" t="s">
        <v>3343</v>
      </c>
      <c r="O118" s="181" t="s">
        <v>3344</v>
      </c>
      <c r="P118" s="15">
        <f t="shared" si="79"/>
        <v>3</v>
      </c>
      <c r="Q118" s="15">
        <f t="shared" si="80"/>
        <v>3</v>
      </c>
      <c r="R118" s="22">
        <f t="shared" si="81"/>
        <v>1</v>
      </c>
      <c r="S118" s="22">
        <f t="shared" si="82"/>
        <v>1</v>
      </c>
      <c r="T118" s="5" t="s">
        <v>3263</v>
      </c>
      <c r="U118" s="181" t="s">
        <v>3345</v>
      </c>
      <c r="V118" s="181" t="s">
        <v>50</v>
      </c>
      <c r="W118" s="19"/>
      <c r="X118" s="181"/>
      <c r="Y118" s="313"/>
      <c r="AA118" s="308" t="b">
        <f t="shared" si="46"/>
        <v>0</v>
      </c>
    </row>
    <row r="119" s="291" customFormat="1" ht="26" customHeight="1" spans="1:27">
      <c r="A119" s="29">
        <v>117</v>
      </c>
      <c r="B119" s="4" t="s">
        <v>34</v>
      </c>
      <c r="C119" s="27" t="s">
        <v>228</v>
      </c>
      <c r="D119" s="58" t="s">
        <v>3356</v>
      </c>
      <c r="E119" s="7" t="s">
        <v>258</v>
      </c>
      <c r="F119" s="29" t="s">
        <v>4049</v>
      </c>
      <c r="G119" s="8">
        <v>44986</v>
      </c>
      <c r="H119" s="10" t="s">
        <v>41</v>
      </c>
      <c r="I119" s="27" t="s">
        <v>42</v>
      </c>
      <c r="J119" s="4" t="s">
        <v>43</v>
      </c>
      <c r="K119" s="58" t="s">
        <v>305</v>
      </c>
      <c r="L119" s="271" t="s">
        <v>307</v>
      </c>
      <c r="M119" s="5">
        <v>3</v>
      </c>
      <c r="N119" s="181" t="s">
        <v>3340</v>
      </c>
      <c r="O119" s="181" t="s">
        <v>3341</v>
      </c>
      <c r="P119" s="15">
        <f t="shared" si="79"/>
        <v>3</v>
      </c>
      <c r="Q119" s="15">
        <f t="shared" si="80"/>
        <v>3</v>
      </c>
      <c r="R119" s="22">
        <f t="shared" si="81"/>
        <v>1</v>
      </c>
      <c r="S119" s="22">
        <f t="shared" si="82"/>
        <v>1</v>
      </c>
      <c r="T119" s="312"/>
      <c r="U119" s="181" t="s">
        <v>3342</v>
      </c>
      <c r="V119" s="181" t="s">
        <v>50</v>
      </c>
      <c r="W119" s="19" t="str">
        <f>IF(U119="无","未匹配到系统工单信息",IF(V119="已完成","无",V119))</f>
        <v>无</v>
      </c>
      <c r="X119" s="181"/>
      <c r="AA119" s="308" t="b">
        <f t="shared" si="46"/>
        <v>0</v>
      </c>
    </row>
    <row r="120" s="291" customFormat="1" ht="14.25" spans="1:27">
      <c r="A120" s="29">
        <v>118</v>
      </c>
      <c r="B120" s="4" t="s">
        <v>34</v>
      </c>
      <c r="C120" s="27" t="s">
        <v>228</v>
      </c>
      <c r="D120" s="58" t="s">
        <v>3356</v>
      </c>
      <c r="E120" s="7" t="s">
        <v>258</v>
      </c>
      <c r="F120" s="29" t="s">
        <v>4049</v>
      </c>
      <c r="G120" s="8">
        <v>45047</v>
      </c>
      <c r="H120" s="10" t="s">
        <v>304</v>
      </c>
      <c r="I120" s="27" t="s">
        <v>42</v>
      </c>
      <c r="J120" s="4" t="s">
        <v>43</v>
      </c>
      <c r="K120" s="58" t="s">
        <v>305</v>
      </c>
      <c r="L120" s="271" t="s">
        <v>307</v>
      </c>
      <c r="M120" s="5">
        <v>3</v>
      </c>
      <c r="N120" s="181" t="s">
        <v>3343</v>
      </c>
      <c r="O120" s="181" t="s">
        <v>3344</v>
      </c>
      <c r="P120" s="15">
        <f t="shared" si="79"/>
        <v>3</v>
      </c>
      <c r="Q120" s="15">
        <f t="shared" si="80"/>
        <v>3</v>
      </c>
      <c r="R120" s="22">
        <f t="shared" si="81"/>
        <v>1</v>
      </c>
      <c r="S120" s="22">
        <f t="shared" si="82"/>
        <v>1</v>
      </c>
      <c r="T120" s="5"/>
      <c r="U120" s="181" t="s">
        <v>3345</v>
      </c>
      <c r="V120" s="181" t="s">
        <v>50</v>
      </c>
      <c r="W120" s="19"/>
      <c r="X120" s="181"/>
      <c r="Y120" s="313"/>
      <c r="AA120" s="308" t="b">
        <f t="shared" si="46"/>
        <v>0</v>
      </c>
    </row>
    <row r="121" s="291" customFormat="1" ht="26" customHeight="1" spans="1:27">
      <c r="A121" s="29">
        <v>119</v>
      </c>
      <c r="B121" s="4" t="s">
        <v>34</v>
      </c>
      <c r="C121" s="27" t="s">
        <v>228</v>
      </c>
      <c r="D121" s="58" t="s">
        <v>552</v>
      </c>
      <c r="E121" s="7" t="s">
        <v>258</v>
      </c>
      <c r="F121" s="29" t="s">
        <v>4049</v>
      </c>
      <c r="G121" s="8">
        <v>44986</v>
      </c>
      <c r="H121" s="10" t="s">
        <v>41</v>
      </c>
      <c r="I121" s="27" t="s">
        <v>42</v>
      </c>
      <c r="J121" s="4" t="s">
        <v>43</v>
      </c>
      <c r="K121" s="58" t="s">
        <v>305</v>
      </c>
      <c r="L121" s="271" t="s">
        <v>307</v>
      </c>
      <c r="M121" s="5">
        <v>6</v>
      </c>
      <c r="N121" s="181" t="s">
        <v>3340</v>
      </c>
      <c r="O121" s="181" t="s">
        <v>3341</v>
      </c>
      <c r="P121" s="15">
        <f t="shared" si="79"/>
        <v>6</v>
      </c>
      <c r="Q121" s="15">
        <f t="shared" si="80"/>
        <v>6</v>
      </c>
      <c r="R121" s="22">
        <f t="shared" si="81"/>
        <v>1</v>
      </c>
      <c r="S121" s="22">
        <f t="shared" si="82"/>
        <v>1</v>
      </c>
      <c r="T121" s="312"/>
      <c r="U121" s="181" t="s">
        <v>3342</v>
      </c>
      <c r="V121" s="181" t="s">
        <v>50</v>
      </c>
      <c r="W121" s="19" t="str">
        <f>IF(U121="无","未匹配到系统工单信息",IF(V121="已完成","无",V121))</f>
        <v>无</v>
      </c>
      <c r="X121" s="181"/>
      <c r="AA121" s="308" t="b">
        <f t="shared" si="46"/>
        <v>0</v>
      </c>
    </row>
    <row r="122" s="291" customFormat="1" ht="14.25" spans="1:27">
      <c r="A122" s="29">
        <v>120</v>
      </c>
      <c r="B122" s="4" t="s">
        <v>34</v>
      </c>
      <c r="C122" s="27" t="s">
        <v>228</v>
      </c>
      <c r="D122" s="58" t="s">
        <v>552</v>
      </c>
      <c r="E122" s="7" t="s">
        <v>258</v>
      </c>
      <c r="F122" s="29" t="s">
        <v>4049</v>
      </c>
      <c r="G122" s="8">
        <v>45047</v>
      </c>
      <c r="H122" s="10" t="s">
        <v>304</v>
      </c>
      <c r="I122" s="27" t="s">
        <v>42</v>
      </c>
      <c r="J122" s="4" t="s">
        <v>43</v>
      </c>
      <c r="K122" s="58" t="s">
        <v>305</v>
      </c>
      <c r="L122" s="271" t="s">
        <v>307</v>
      </c>
      <c r="M122" s="5">
        <v>6</v>
      </c>
      <c r="N122" s="181" t="s">
        <v>3343</v>
      </c>
      <c r="O122" s="181" t="s">
        <v>3344</v>
      </c>
      <c r="P122" s="15">
        <f t="shared" si="79"/>
        <v>6</v>
      </c>
      <c r="Q122" s="15">
        <f t="shared" si="80"/>
        <v>6</v>
      </c>
      <c r="R122" s="22">
        <f t="shared" si="81"/>
        <v>1</v>
      </c>
      <c r="S122" s="22">
        <f t="shared" si="82"/>
        <v>1</v>
      </c>
      <c r="T122" s="5"/>
      <c r="U122" s="181" t="s">
        <v>3345</v>
      </c>
      <c r="V122" s="181" t="s">
        <v>50</v>
      </c>
      <c r="W122" s="19"/>
      <c r="X122" s="181"/>
      <c r="Y122" s="313"/>
      <c r="AA122" s="308" t="b">
        <f t="shared" si="46"/>
        <v>0</v>
      </c>
    </row>
    <row r="123" s="291" customFormat="1" ht="24" spans="1:27">
      <c r="A123" s="29">
        <v>121</v>
      </c>
      <c r="B123" s="29" t="s">
        <v>34</v>
      </c>
      <c r="C123" s="29" t="s">
        <v>228</v>
      </c>
      <c r="D123" s="29" t="s">
        <v>3359</v>
      </c>
      <c r="E123" s="49" t="s">
        <v>2706</v>
      </c>
      <c r="F123" s="29" t="s">
        <v>4049</v>
      </c>
      <c r="G123" s="57">
        <v>45047</v>
      </c>
      <c r="H123" s="10" t="s">
        <v>304</v>
      </c>
      <c r="I123" s="29" t="s">
        <v>42</v>
      </c>
      <c r="J123" s="29" t="s">
        <v>43</v>
      </c>
      <c r="K123" s="270" t="s">
        <v>305</v>
      </c>
      <c r="L123" s="271" t="s">
        <v>307</v>
      </c>
      <c r="M123" s="29">
        <v>3</v>
      </c>
      <c r="N123" s="181" t="s">
        <v>3284</v>
      </c>
      <c r="O123" s="181" t="s">
        <v>3285</v>
      </c>
      <c r="P123" s="15">
        <f t="shared" si="79"/>
        <v>3</v>
      </c>
      <c r="Q123" s="15">
        <f t="shared" si="80"/>
        <v>3</v>
      </c>
      <c r="R123" s="22">
        <f t="shared" si="81"/>
        <v>1</v>
      </c>
      <c r="S123" s="22">
        <f t="shared" si="82"/>
        <v>1</v>
      </c>
      <c r="T123" s="280"/>
      <c r="U123" s="181" t="s">
        <v>3286</v>
      </c>
      <c r="V123" s="181" t="s">
        <v>50</v>
      </c>
      <c r="W123" s="19"/>
      <c r="X123" s="181"/>
      <c r="AA123" s="308" t="b">
        <f t="shared" si="46"/>
        <v>0</v>
      </c>
    </row>
    <row r="124" s="291" customFormat="1" ht="24" spans="1:27">
      <c r="A124" s="29">
        <v>122</v>
      </c>
      <c r="B124" s="29" t="s">
        <v>34</v>
      </c>
      <c r="C124" s="29" t="s">
        <v>228</v>
      </c>
      <c r="D124" s="29" t="s">
        <v>3359</v>
      </c>
      <c r="E124" s="49" t="s">
        <v>2706</v>
      </c>
      <c r="F124" s="29" t="s">
        <v>4049</v>
      </c>
      <c r="G124" s="57">
        <v>45108</v>
      </c>
      <c r="H124" s="10" t="s">
        <v>165</v>
      </c>
      <c r="I124" s="29" t="s">
        <v>42</v>
      </c>
      <c r="J124" s="29" t="s">
        <v>43</v>
      </c>
      <c r="K124" s="270" t="s">
        <v>305</v>
      </c>
      <c r="L124" s="271" t="s">
        <v>307</v>
      </c>
      <c r="M124" s="29">
        <v>3</v>
      </c>
      <c r="N124" s="181" t="s">
        <v>3293</v>
      </c>
      <c r="O124" s="181" t="s">
        <v>3294</v>
      </c>
      <c r="P124" s="15">
        <f t="shared" si="79"/>
        <v>3</v>
      </c>
      <c r="Q124" s="15">
        <f t="shared" si="80"/>
        <v>3</v>
      </c>
      <c r="R124" s="22">
        <f t="shared" si="81"/>
        <v>1</v>
      </c>
      <c r="S124" s="22">
        <f t="shared" si="82"/>
        <v>1</v>
      </c>
      <c r="U124" s="69" t="s">
        <v>3295</v>
      </c>
      <c r="V124" s="181" t="s">
        <v>50</v>
      </c>
      <c r="W124" s="19"/>
      <c r="X124" s="181"/>
      <c r="AA124" s="308" t="b">
        <f t="shared" si="46"/>
        <v>0</v>
      </c>
    </row>
    <row r="125" s="291" customFormat="1" ht="24" spans="1:27">
      <c r="A125" s="29">
        <v>123</v>
      </c>
      <c r="B125" s="29" t="s">
        <v>34</v>
      </c>
      <c r="C125" s="29" t="s">
        <v>228</v>
      </c>
      <c r="D125" s="29" t="s">
        <v>3359</v>
      </c>
      <c r="E125" s="49" t="s">
        <v>2706</v>
      </c>
      <c r="F125" s="29" t="s">
        <v>4049</v>
      </c>
      <c r="G125" s="57">
        <v>45170</v>
      </c>
      <c r="H125" s="10" t="s">
        <v>54</v>
      </c>
      <c r="I125" s="29" t="s">
        <v>42</v>
      </c>
      <c r="J125" s="29" t="s">
        <v>43</v>
      </c>
      <c r="K125" s="270" t="s">
        <v>305</v>
      </c>
      <c r="L125" s="271" t="s">
        <v>307</v>
      </c>
      <c r="M125" s="29">
        <v>3</v>
      </c>
      <c r="N125" s="181" t="s">
        <v>3360</v>
      </c>
      <c r="O125" s="181" t="s">
        <v>3361</v>
      </c>
      <c r="P125" s="15">
        <f t="shared" si="79"/>
        <v>3</v>
      </c>
      <c r="Q125" s="15">
        <f t="shared" si="80"/>
        <v>3</v>
      </c>
      <c r="R125" s="22">
        <f t="shared" si="81"/>
        <v>1</v>
      </c>
      <c r="S125" s="22">
        <f t="shared" si="82"/>
        <v>1</v>
      </c>
      <c r="T125" s="5"/>
      <c r="U125" s="181" t="s">
        <v>3362</v>
      </c>
      <c r="V125" s="181" t="s">
        <v>50</v>
      </c>
      <c r="W125" s="19"/>
      <c r="X125" s="181"/>
      <c r="AA125" s="308" t="b">
        <f t="shared" si="46"/>
        <v>0</v>
      </c>
    </row>
    <row r="126" s="291" customFormat="1" ht="14.25" spans="1:27">
      <c r="A126" s="29">
        <v>124</v>
      </c>
      <c r="B126" s="29" t="s">
        <v>34</v>
      </c>
      <c r="C126" s="27" t="s">
        <v>228</v>
      </c>
      <c r="D126" s="58" t="s">
        <v>826</v>
      </c>
      <c r="E126" s="7" t="s">
        <v>108</v>
      </c>
      <c r="F126" s="29" t="s">
        <v>4049</v>
      </c>
      <c r="G126" s="8">
        <v>45047</v>
      </c>
      <c r="H126" s="10" t="s">
        <v>304</v>
      </c>
      <c r="I126" s="27" t="s">
        <v>42</v>
      </c>
      <c r="J126" s="4" t="s">
        <v>43</v>
      </c>
      <c r="K126" s="270" t="s">
        <v>305</v>
      </c>
      <c r="L126" s="271" t="s">
        <v>307</v>
      </c>
      <c r="M126" s="26">
        <v>3</v>
      </c>
      <c r="N126" s="181" t="s">
        <v>3363</v>
      </c>
      <c r="O126" s="181" t="s">
        <v>3364</v>
      </c>
      <c r="P126" s="15">
        <f t="shared" ref="P126:P131" si="83">IF(OR(O126=0,O126="无"),"",M126)</f>
        <v>3</v>
      </c>
      <c r="Q126" s="15">
        <f t="shared" ref="Q126:Q131" si="84">P126</f>
        <v>3</v>
      </c>
      <c r="R126" s="22">
        <f t="shared" ref="R126:R131" si="85">IFERROR(IF(P126/M126&gt;0,P126/M126,""),"")</f>
        <v>1</v>
      </c>
      <c r="S126" s="22">
        <f t="shared" ref="S126:S131" si="86">IFERROR(Q126/P126,"")</f>
        <v>1</v>
      </c>
      <c r="T126" s="16"/>
      <c r="U126" s="181" t="s">
        <v>3365</v>
      </c>
      <c r="V126" s="181" t="s">
        <v>50</v>
      </c>
      <c r="W126" s="19"/>
      <c r="X126" s="181"/>
      <c r="AA126" s="308" t="b">
        <f t="shared" si="46"/>
        <v>0</v>
      </c>
    </row>
    <row r="127" s="291" customFormat="1" ht="14.25" spans="1:27">
      <c r="A127" s="29">
        <v>125</v>
      </c>
      <c r="B127" s="29" t="s">
        <v>34</v>
      </c>
      <c r="C127" s="27" t="s">
        <v>228</v>
      </c>
      <c r="D127" s="58" t="s">
        <v>826</v>
      </c>
      <c r="E127" s="7" t="s">
        <v>108</v>
      </c>
      <c r="F127" s="29" t="s">
        <v>4049</v>
      </c>
      <c r="G127" s="8">
        <v>45231</v>
      </c>
      <c r="H127" s="10" t="s">
        <v>632</v>
      </c>
      <c r="I127" s="27" t="s">
        <v>42</v>
      </c>
      <c r="J127" s="4" t="s">
        <v>43</v>
      </c>
      <c r="K127" s="270" t="s">
        <v>305</v>
      </c>
      <c r="L127" s="271" t="s">
        <v>307</v>
      </c>
      <c r="M127" s="26">
        <v>3</v>
      </c>
      <c r="N127" s="181" t="s">
        <v>3366</v>
      </c>
      <c r="O127" s="181" t="s">
        <v>3367</v>
      </c>
      <c r="P127" s="15">
        <f t="shared" si="83"/>
        <v>3</v>
      </c>
      <c r="Q127" s="15">
        <f t="shared" si="84"/>
        <v>3</v>
      </c>
      <c r="R127" s="22">
        <f t="shared" si="85"/>
        <v>1</v>
      </c>
      <c r="S127" s="22">
        <f t="shared" si="86"/>
        <v>1</v>
      </c>
      <c r="T127" s="5"/>
      <c r="U127" s="181" t="s">
        <v>3368</v>
      </c>
      <c r="V127" s="181" t="s">
        <v>50</v>
      </c>
      <c r="W127" s="19"/>
      <c r="X127" s="181"/>
      <c r="AA127" s="308" t="b">
        <f t="shared" si="46"/>
        <v>0</v>
      </c>
    </row>
    <row r="128" s="291" customFormat="1" ht="14.25" spans="1:27">
      <c r="A128" s="29">
        <v>126</v>
      </c>
      <c r="B128" s="4" t="s">
        <v>34</v>
      </c>
      <c r="C128" s="28" t="s">
        <v>228</v>
      </c>
      <c r="D128" s="28" t="s">
        <v>2735</v>
      </c>
      <c r="E128" s="29" t="s">
        <v>337</v>
      </c>
      <c r="F128" s="29" t="s">
        <v>4049</v>
      </c>
      <c r="G128" s="8">
        <v>44985</v>
      </c>
      <c r="H128" s="10" t="s">
        <v>2299</v>
      </c>
      <c r="I128" s="28" t="s">
        <v>42</v>
      </c>
      <c r="J128" s="4" t="s">
        <v>43</v>
      </c>
      <c r="K128" s="58" t="s">
        <v>305</v>
      </c>
      <c r="L128" s="59" t="s">
        <v>307</v>
      </c>
      <c r="M128" s="29">
        <v>3</v>
      </c>
      <c r="N128" s="181" t="s">
        <v>3369</v>
      </c>
      <c r="O128" s="181" t="s">
        <v>3309</v>
      </c>
      <c r="P128" s="15">
        <f t="shared" si="83"/>
        <v>3</v>
      </c>
      <c r="Q128" s="15">
        <f t="shared" si="84"/>
        <v>3</v>
      </c>
      <c r="R128" s="22">
        <f t="shared" si="85"/>
        <v>1</v>
      </c>
      <c r="S128" s="22">
        <f t="shared" si="86"/>
        <v>1</v>
      </c>
      <c r="T128" s="16"/>
      <c r="U128" s="181" t="s">
        <v>3370</v>
      </c>
      <c r="V128" s="181" t="s">
        <v>50</v>
      </c>
      <c r="W128" s="19" t="str">
        <f t="shared" ref="W128:W133" si="87">IF(U128="无","未匹配到系统工单信息",IF(V128="已完成","无",V128))</f>
        <v>无</v>
      </c>
      <c r="X128" s="181"/>
      <c r="AA128" s="308" t="b">
        <f t="shared" si="46"/>
        <v>0</v>
      </c>
    </row>
    <row r="129" s="291" customFormat="1" ht="14.25" spans="1:27">
      <c r="A129" s="29">
        <v>127</v>
      </c>
      <c r="B129" s="4" t="s">
        <v>34</v>
      </c>
      <c r="C129" s="28" t="s">
        <v>228</v>
      </c>
      <c r="D129" s="28" t="s">
        <v>2735</v>
      </c>
      <c r="E129" s="29" t="s">
        <v>337</v>
      </c>
      <c r="F129" s="29" t="s">
        <v>4049</v>
      </c>
      <c r="G129" s="8">
        <v>45169</v>
      </c>
      <c r="H129" s="10" t="s">
        <v>97</v>
      </c>
      <c r="I129" s="28" t="s">
        <v>42</v>
      </c>
      <c r="J129" s="4" t="s">
        <v>43</v>
      </c>
      <c r="K129" s="58" t="s">
        <v>305</v>
      </c>
      <c r="L129" s="59" t="s">
        <v>307</v>
      </c>
      <c r="M129" s="29">
        <v>3</v>
      </c>
      <c r="N129" s="181" t="s">
        <v>3366</v>
      </c>
      <c r="O129" s="181" t="s">
        <v>3367</v>
      </c>
      <c r="P129" s="15">
        <f t="shared" si="83"/>
        <v>3</v>
      </c>
      <c r="Q129" s="15">
        <f t="shared" si="84"/>
        <v>3</v>
      </c>
      <c r="R129" s="22">
        <f t="shared" si="85"/>
        <v>1</v>
      </c>
      <c r="S129" s="22">
        <f t="shared" si="86"/>
        <v>1</v>
      </c>
      <c r="T129" s="5"/>
      <c r="U129" s="181" t="s">
        <v>3368</v>
      </c>
      <c r="V129" s="181" t="s">
        <v>50</v>
      </c>
      <c r="W129" s="19"/>
      <c r="X129" s="181"/>
      <c r="AA129" s="308" t="b">
        <f t="shared" si="46"/>
        <v>0</v>
      </c>
    </row>
    <row r="130" s="291" customFormat="1" ht="14.25" spans="1:27">
      <c r="A130" s="29">
        <v>128</v>
      </c>
      <c r="B130" s="4" t="s">
        <v>34</v>
      </c>
      <c r="C130" s="28" t="s">
        <v>228</v>
      </c>
      <c r="D130" s="7" t="s">
        <v>2743</v>
      </c>
      <c r="E130" s="29" t="s">
        <v>337</v>
      </c>
      <c r="F130" s="29" t="s">
        <v>4049</v>
      </c>
      <c r="G130" s="8">
        <v>44985</v>
      </c>
      <c r="H130" s="10" t="s">
        <v>2299</v>
      </c>
      <c r="I130" s="28" t="s">
        <v>42</v>
      </c>
      <c r="J130" s="4" t="s">
        <v>43</v>
      </c>
      <c r="K130" s="58" t="s">
        <v>305</v>
      </c>
      <c r="L130" s="59" t="s">
        <v>307</v>
      </c>
      <c r="M130" s="29">
        <v>3</v>
      </c>
      <c r="N130" s="181" t="s">
        <v>3369</v>
      </c>
      <c r="O130" s="181" t="s">
        <v>3309</v>
      </c>
      <c r="P130" s="15">
        <f t="shared" si="83"/>
        <v>3</v>
      </c>
      <c r="Q130" s="15">
        <f t="shared" si="84"/>
        <v>3</v>
      </c>
      <c r="R130" s="22">
        <f t="shared" si="85"/>
        <v>1</v>
      </c>
      <c r="S130" s="22">
        <f t="shared" si="86"/>
        <v>1</v>
      </c>
      <c r="T130" s="16"/>
      <c r="U130" s="181" t="s">
        <v>3370</v>
      </c>
      <c r="V130" s="181" t="s">
        <v>50</v>
      </c>
      <c r="W130" s="19" t="str">
        <f t="shared" si="87"/>
        <v>无</v>
      </c>
      <c r="X130" s="181"/>
      <c r="AA130" s="308" t="b">
        <f t="shared" si="46"/>
        <v>0</v>
      </c>
    </row>
    <row r="131" s="291" customFormat="1" ht="14.25" spans="1:27">
      <c r="A131" s="29">
        <v>129</v>
      </c>
      <c r="B131" s="4" t="s">
        <v>34</v>
      </c>
      <c r="C131" s="28" t="s">
        <v>228</v>
      </c>
      <c r="D131" s="7" t="s">
        <v>2743</v>
      </c>
      <c r="E131" s="29" t="s">
        <v>337</v>
      </c>
      <c r="F131" s="29" t="s">
        <v>4049</v>
      </c>
      <c r="G131" s="8">
        <v>45169</v>
      </c>
      <c r="H131" s="10" t="s">
        <v>97</v>
      </c>
      <c r="I131" s="28" t="s">
        <v>42</v>
      </c>
      <c r="J131" s="4" t="s">
        <v>43</v>
      </c>
      <c r="K131" s="58" t="s">
        <v>305</v>
      </c>
      <c r="L131" s="59" t="s">
        <v>307</v>
      </c>
      <c r="M131" s="29">
        <v>3</v>
      </c>
      <c r="N131" s="181" t="s">
        <v>3366</v>
      </c>
      <c r="O131" s="181" t="s">
        <v>3367</v>
      </c>
      <c r="P131" s="15">
        <f t="shared" si="83"/>
        <v>3</v>
      </c>
      <c r="Q131" s="15">
        <f t="shared" si="84"/>
        <v>3</v>
      </c>
      <c r="R131" s="22">
        <f t="shared" si="85"/>
        <v>1</v>
      </c>
      <c r="S131" s="22">
        <f t="shared" si="86"/>
        <v>1</v>
      </c>
      <c r="T131" s="5"/>
      <c r="U131" s="181" t="s">
        <v>3368</v>
      </c>
      <c r="V131" s="181" t="s">
        <v>50</v>
      </c>
      <c r="W131" s="19"/>
      <c r="X131" s="181"/>
      <c r="AA131" s="308" t="b">
        <f t="shared" ref="AA131:AA194" si="88">IF(H131="2023年01月","2023年01月31日",IF(H131="2023年02月","2023年02月28日",IF(H131="2023年3月","2023年3月31日",IF(H131="2023年4月","2023年4月30日",IF(H131="2023年5月","2023年5月31日",IF(H131="2023年6月","2023年6月30日",IF(H131="2023年7月","2023年7月31日",IF(H131="2023年8月","2023年8月31日",IF(H131="2023年9月","2023年9月30日",IF(H131="2023年10月","2023年10月31日",IF(H131="2023年11月","2023年11月30日",IF(H131="2023年12月","2023年12月31日"))))))))))))</f>
        <v>0</v>
      </c>
    </row>
    <row r="132" s="291" customFormat="1" ht="14.25" spans="1:27">
      <c r="A132" s="29">
        <v>130</v>
      </c>
      <c r="B132" s="29" t="s">
        <v>34</v>
      </c>
      <c r="C132" s="29" t="s">
        <v>82</v>
      </c>
      <c r="D132" s="29" t="s">
        <v>448</v>
      </c>
      <c r="E132" s="29" t="s">
        <v>37</v>
      </c>
      <c r="F132" s="29" t="s">
        <v>4049</v>
      </c>
      <c r="G132" s="65">
        <v>44927</v>
      </c>
      <c r="H132" s="10" t="s">
        <v>2959</v>
      </c>
      <c r="I132" s="29" t="s">
        <v>42</v>
      </c>
      <c r="J132" s="29" t="s">
        <v>43</v>
      </c>
      <c r="K132" s="270" t="s">
        <v>305</v>
      </c>
      <c r="L132" s="271" t="s">
        <v>307</v>
      </c>
      <c r="M132" s="29">
        <v>6</v>
      </c>
      <c r="N132" s="181" t="s">
        <v>3391</v>
      </c>
      <c r="O132" s="181" t="s">
        <v>3392</v>
      </c>
      <c r="P132" s="15">
        <f t="shared" ref="P132:P137" si="89">IF(OR(O132=0,O132="无"),"",M132)</f>
        <v>6</v>
      </c>
      <c r="Q132" s="15">
        <f t="shared" ref="Q132:Q137" si="90">P132</f>
        <v>6</v>
      </c>
      <c r="R132" s="22">
        <f t="shared" ref="R132:R137" si="91">IFERROR(IF(P132/M132&gt;0,P132/M132,""),"")</f>
        <v>1</v>
      </c>
      <c r="S132" s="22">
        <f t="shared" ref="S132:S137" si="92">IFERROR(Q132/P132,"")</f>
        <v>1</v>
      </c>
      <c r="T132" s="16"/>
      <c r="U132" s="181" t="s">
        <v>3393</v>
      </c>
      <c r="V132" s="181" t="s">
        <v>50</v>
      </c>
      <c r="W132" s="19" t="str">
        <f t="shared" si="87"/>
        <v>无</v>
      </c>
      <c r="X132" s="181"/>
      <c r="AA132" s="308" t="b">
        <f t="shared" si="88"/>
        <v>0</v>
      </c>
    </row>
    <row r="133" s="291" customFormat="1" ht="14.25" spans="1:27">
      <c r="A133" s="29">
        <v>131</v>
      </c>
      <c r="B133" s="29" t="s">
        <v>34</v>
      </c>
      <c r="C133" s="29" t="s">
        <v>82</v>
      </c>
      <c r="D133" s="29" t="s">
        <v>448</v>
      </c>
      <c r="E133" s="29" t="s">
        <v>37</v>
      </c>
      <c r="F133" s="29" t="s">
        <v>4049</v>
      </c>
      <c r="G133" s="65">
        <v>44986</v>
      </c>
      <c r="H133" s="10" t="s">
        <v>41</v>
      </c>
      <c r="I133" s="29" t="s">
        <v>42</v>
      </c>
      <c r="J133" s="29" t="s">
        <v>43</v>
      </c>
      <c r="K133" s="270" t="s">
        <v>305</v>
      </c>
      <c r="L133" s="271" t="s">
        <v>307</v>
      </c>
      <c r="M133" s="29">
        <v>6</v>
      </c>
      <c r="N133" s="181" t="s">
        <v>3394</v>
      </c>
      <c r="O133" s="181" t="s">
        <v>3395</v>
      </c>
      <c r="P133" s="15">
        <f t="shared" si="89"/>
        <v>6</v>
      </c>
      <c r="Q133" s="15">
        <f t="shared" si="90"/>
        <v>6</v>
      </c>
      <c r="R133" s="22">
        <f t="shared" si="91"/>
        <v>1</v>
      </c>
      <c r="S133" s="22">
        <f t="shared" si="92"/>
        <v>1</v>
      </c>
      <c r="T133" s="16"/>
      <c r="U133" s="181" t="s">
        <v>3396</v>
      </c>
      <c r="V133" s="181" t="s">
        <v>50</v>
      </c>
      <c r="W133" s="19" t="str">
        <f t="shared" si="87"/>
        <v>无</v>
      </c>
      <c r="X133" s="181"/>
      <c r="AA133" s="308" t="b">
        <f t="shared" si="88"/>
        <v>0</v>
      </c>
    </row>
    <row r="134" s="291" customFormat="1" ht="14.25" spans="1:27">
      <c r="A134" s="29">
        <v>132</v>
      </c>
      <c r="B134" s="29" t="s">
        <v>34</v>
      </c>
      <c r="C134" s="29" t="s">
        <v>82</v>
      </c>
      <c r="D134" s="29" t="s">
        <v>448</v>
      </c>
      <c r="E134" s="29" t="s">
        <v>37</v>
      </c>
      <c r="F134" s="29" t="s">
        <v>4049</v>
      </c>
      <c r="G134" s="57">
        <v>45047</v>
      </c>
      <c r="H134" s="10" t="s">
        <v>304</v>
      </c>
      <c r="I134" s="29" t="s">
        <v>42</v>
      </c>
      <c r="J134" s="29" t="s">
        <v>43</v>
      </c>
      <c r="K134" s="270" t="s">
        <v>305</v>
      </c>
      <c r="L134" s="271" t="s">
        <v>307</v>
      </c>
      <c r="M134" s="29">
        <v>6</v>
      </c>
      <c r="N134" s="181" t="s">
        <v>4053</v>
      </c>
      <c r="O134" s="181" t="s">
        <v>4054</v>
      </c>
      <c r="P134" s="15">
        <f t="shared" si="89"/>
        <v>6</v>
      </c>
      <c r="Q134" s="15">
        <f t="shared" si="90"/>
        <v>6</v>
      </c>
      <c r="R134" s="22">
        <f t="shared" si="91"/>
        <v>1</v>
      </c>
      <c r="S134" s="22">
        <f t="shared" si="92"/>
        <v>1</v>
      </c>
      <c r="T134" s="56" t="s">
        <v>4055</v>
      </c>
      <c r="U134" s="302" t="s">
        <v>3397</v>
      </c>
      <c r="V134" s="181" t="s">
        <v>50</v>
      </c>
      <c r="W134" s="19"/>
      <c r="X134" s="181"/>
      <c r="Y134" s="313"/>
      <c r="AA134" s="308" t="b">
        <f t="shared" si="88"/>
        <v>0</v>
      </c>
    </row>
    <row r="135" s="291" customFormat="1" ht="14.25" spans="1:27">
      <c r="A135" s="29">
        <v>133</v>
      </c>
      <c r="B135" s="29" t="s">
        <v>34</v>
      </c>
      <c r="C135" s="29" t="s">
        <v>82</v>
      </c>
      <c r="D135" s="29" t="s">
        <v>448</v>
      </c>
      <c r="E135" s="29" t="s">
        <v>37</v>
      </c>
      <c r="F135" s="29" t="s">
        <v>4049</v>
      </c>
      <c r="G135" s="57">
        <v>45108</v>
      </c>
      <c r="H135" s="10" t="s">
        <v>165</v>
      </c>
      <c r="I135" s="29" t="s">
        <v>42</v>
      </c>
      <c r="J135" s="29" t="s">
        <v>43</v>
      </c>
      <c r="K135" s="270" t="s">
        <v>305</v>
      </c>
      <c r="L135" s="271" t="s">
        <v>307</v>
      </c>
      <c r="M135" s="29">
        <v>6</v>
      </c>
      <c r="N135" s="181" t="s">
        <v>3398</v>
      </c>
      <c r="O135" s="181" t="s">
        <v>3399</v>
      </c>
      <c r="P135" s="15">
        <f t="shared" si="89"/>
        <v>6</v>
      </c>
      <c r="Q135" s="15">
        <f t="shared" si="90"/>
        <v>6</v>
      </c>
      <c r="R135" s="22">
        <f t="shared" si="91"/>
        <v>1</v>
      </c>
      <c r="S135" s="22">
        <f t="shared" si="92"/>
        <v>1</v>
      </c>
      <c r="T135" s="5"/>
      <c r="U135" s="181" t="s">
        <v>3400</v>
      </c>
      <c r="V135" s="181" t="s">
        <v>50</v>
      </c>
      <c r="W135" s="19"/>
      <c r="X135" s="181"/>
      <c r="AA135" s="308" t="b">
        <f t="shared" si="88"/>
        <v>0</v>
      </c>
    </row>
    <row r="136" s="291" customFormat="1" ht="14.25" spans="1:27">
      <c r="A136" s="29">
        <v>134</v>
      </c>
      <c r="B136" s="29" t="s">
        <v>34</v>
      </c>
      <c r="C136" s="29" t="s">
        <v>82</v>
      </c>
      <c r="D136" s="29" t="s">
        <v>448</v>
      </c>
      <c r="E136" s="29" t="s">
        <v>37</v>
      </c>
      <c r="F136" s="29" t="s">
        <v>4049</v>
      </c>
      <c r="G136" s="57">
        <v>45170</v>
      </c>
      <c r="H136" s="10" t="s">
        <v>54</v>
      </c>
      <c r="I136" s="29" t="s">
        <v>42</v>
      </c>
      <c r="J136" s="29" t="s">
        <v>43</v>
      </c>
      <c r="K136" s="270" t="s">
        <v>305</v>
      </c>
      <c r="L136" s="271" t="s">
        <v>307</v>
      </c>
      <c r="M136" s="29">
        <v>6</v>
      </c>
      <c r="N136" s="181" t="s">
        <v>3401</v>
      </c>
      <c r="O136" s="181" t="s">
        <v>3300</v>
      </c>
      <c r="P136" s="15">
        <f t="shared" si="89"/>
        <v>6</v>
      </c>
      <c r="Q136" s="15">
        <f t="shared" si="90"/>
        <v>6</v>
      </c>
      <c r="R136" s="22">
        <f t="shared" si="91"/>
        <v>1</v>
      </c>
      <c r="S136" s="22">
        <f t="shared" si="92"/>
        <v>1</v>
      </c>
      <c r="T136" s="5"/>
      <c r="U136" s="181" t="s">
        <v>3402</v>
      </c>
      <c r="V136" s="181" t="s">
        <v>50</v>
      </c>
      <c r="W136" s="19"/>
      <c r="X136" s="181"/>
      <c r="AA136" s="308" t="b">
        <f t="shared" si="88"/>
        <v>0</v>
      </c>
    </row>
    <row r="137" s="291" customFormat="1" ht="14.25" spans="1:27">
      <c r="A137" s="29">
        <v>135</v>
      </c>
      <c r="B137" s="29" t="s">
        <v>34</v>
      </c>
      <c r="C137" s="29" t="s">
        <v>82</v>
      </c>
      <c r="D137" s="29" t="s">
        <v>448</v>
      </c>
      <c r="E137" s="29" t="s">
        <v>37</v>
      </c>
      <c r="F137" s="29" t="s">
        <v>4049</v>
      </c>
      <c r="G137" s="57">
        <v>45231</v>
      </c>
      <c r="H137" s="10" t="s">
        <v>632</v>
      </c>
      <c r="I137" s="29" t="s">
        <v>42</v>
      </c>
      <c r="J137" s="29" t="s">
        <v>43</v>
      </c>
      <c r="K137" s="270" t="s">
        <v>305</v>
      </c>
      <c r="L137" s="271" t="s">
        <v>307</v>
      </c>
      <c r="M137" s="29">
        <v>6</v>
      </c>
      <c r="N137" s="181" t="str">
        <f>IFERROR(VLOOKUP("*"&amp;$D137&amp;"*",电缆避雷器!$A:$AS,20,FALSE),IFERROR(VLOOKUP("*"&amp;$D137&amp;"*",电缆避雷器!$B:$AS,19,FALSE),"无"))</f>
        <v>2023-11-27 09:25:00</v>
      </c>
      <c r="O137" s="181" t="str">
        <f>IFERROR(VLOOKUP("*"&amp;$D137&amp;"*",电缆避雷器!$A:$AS,21,FALSE),IFERROR(VLOOKUP("*"&amp;$D137&amp;"*",电缆避雷器!$B:$AS,20,FALSE),"无"))</f>
        <v>2023-11-27 16:56:00</v>
      </c>
      <c r="P137" s="15">
        <f t="shared" si="89"/>
        <v>6</v>
      </c>
      <c r="Q137" s="15">
        <f t="shared" si="90"/>
        <v>6</v>
      </c>
      <c r="R137" s="22">
        <f t="shared" si="91"/>
        <v>1</v>
      </c>
      <c r="S137" s="22">
        <f t="shared" si="92"/>
        <v>1</v>
      </c>
      <c r="T137" s="56"/>
      <c r="U137" s="181" t="str">
        <f>IFERROR(VLOOKUP("*"&amp;$D137&amp;"*",电缆避雷器!$A:$AS,5,FALSE),IFERROR(VLOOKUP("*"&amp;$D137&amp;"*",电缆避雷器!$B:$AS,4,FALSE),"无"))</f>
        <v>JH030120230116-003021</v>
      </c>
      <c r="V137" s="181" t="str">
        <f>IFERROR(VLOOKUP("*"&amp;$D137&amp;"*",电缆避雷器!$A:$AS,3,FALSE),IFERROR(VLOOKUP("*"&amp;$D137&amp;"*",电缆避雷器!$B:$AS,2,FALSE),"无"))</f>
        <v>已完成</v>
      </c>
      <c r="W137" s="19"/>
      <c r="X137" s="181"/>
      <c r="AA137" s="308" t="b">
        <f t="shared" si="88"/>
        <v>0</v>
      </c>
    </row>
    <row r="138" s="291" customFormat="1" ht="14.25" spans="1:27">
      <c r="A138" s="29">
        <v>136</v>
      </c>
      <c r="B138" s="29" t="s">
        <v>34</v>
      </c>
      <c r="C138" s="29" t="s">
        <v>82</v>
      </c>
      <c r="D138" s="29" t="s">
        <v>456</v>
      </c>
      <c r="E138" s="29" t="s">
        <v>37</v>
      </c>
      <c r="F138" s="29" t="s">
        <v>4049</v>
      </c>
      <c r="G138" s="65">
        <v>44927</v>
      </c>
      <c r="H138" s="10" t="s">
        <v>2959</v>
      </c>
      <c r="I138" s="29" t="s">
        <v>42</v>
      </c>
      <c r="J138" s="29" t="s">
        <v>43</v>
      </c>
      <c r="K138" s="270" t="s">
        <v>305</v>
      </c>
      <c r="L138" s="271" t="s">
        <v>307</v>
      </c>
      <c r="M138" s="29">
        <v>6</v>
      </c>
      <c r="N138" s="181" t="s">
        <v>3391</v>
      </c>
      <c r="O138" s="181" t="s">
        <v>3392</v>
      </c>
      <c r="P138" s="15">
        <f t="shared" ref="P138:P143" si="93">IF(OR(O138=0,O138="无"),"",M138)</f>
        <v>6</v>
      </c>
      <c r="Q138" s="15">
        <f t="shared" ref="Q138:Q143" si="94">P138</f>
        <v>6</v>
      </c>
      <c r="R138" s="22">
        <f t="shared" ref="R138:R143" si="95">IFERROR(IF(P138/M138&gt;0,P138/M138,""),"")</f>
        <v>1</v>
      </c>
      <c r="S138" s="22">
        <f t="shared" ref="S138:S143" si="96">IFERROR(Q138/P138,"")</f>
        <v>1</v>
      </c>
      <c r="T138" s="16"/>
      <c r="U138" s="181" t="s">
        <v>3393</v>
      </c>
      <c r="V138" s="181" t="s">
        <v>50</v>
      </c>
      <c r="W138" s="19" t="str">
        <f>IF(U138="无","未匹配到系统工单信息",IF(V138="已完成","无",V138))</f>
        <v>无</v>
      </c>
      <c r="X138" s="181"/>
      <c r="AA138" s="308" t="b">
        <f t="shared" si="88"/>
        <v>0</v>
      </c>
    </row>
    <row r="139" s="291" customFormat="1" ht="14.25" spans="1:27">
      <c r="A139" s="29">
        <v>137</v>
      </c>
      <c r="B139" s="29" t="s">
        <v>34</v>
      </c>
      <c r="C139" s="29" t="s">
        <v>82</v>
      </c>
      <c r="D139" s="29" t="s">
        <v>456</v>
      </c>
      <c r="E139" s="29" t="s">
        <v>37</v>
      </c>
      <c r="F139" s="29" t="s">
        <v>4049</v>
      </c>
      <c r="G139" s="65">
        <v>44986</v>
      </c>
      <c r="H139" s="10" t="s">
        <v>41</v>
      </c>
      <c r="I139" s="29" t="s">
        <v>42</v>
      </c>
      <c r="J139" s="29" t="s">
        <v>43</v>
      </c>
      <c r="K139" s="270" t="s">
        <v>305</v>
      </c>
      <c r="L139" s="271" t="s">
        <v>307</v>
      </c>
      <c r="M139" s="29">
        <v>6</v>
      </c>
      <c r="N139" s="181" t="s">
        <v>3394</v>
      </c>
      <c r="O139" s="181" t="s">
        <v>3395</v>
      </c>
      <c r="P139" s="15">
        <f t="shared" si="93"/>
        <v>6</v>
      </c>
      <c r="Q139" s="15">
        <f t="shared" si="94"/>
        <v>6</v>
      </c>
      <c r="R139" s="22">
        <f t="shared" si="95"/>
        <v>1</v>
      </c>
      <c r="S139" s="22">
        <f t="shared" si="96"/>
        <v>1</v>
      </c>
      <c r="T139" s="16"/>
      <c r="U139" s="181" t="s">
        <v>3396</v>
      </c>
      <c r="V139" s="181" t="s">
        <v>50</v>
      </c>
      <c r="W139" s="19" t="str">
        <f>IF(U139="无","未匹配到系统工单信息",IF(V139="已完成","无",V139))</f>
        <v>无</v>
      </c>
      <c r="X139" s="181"/>
      <c r="AA139" s="308" t="b">
        <f t="shared" si="88"/>
        <v>0</v>
      </c>
    </row>
    <row r="140" s="291" customFormat="1" ht="14.25" spans="1:27">
      <c r="A140" s="29">
        <v>138</v>
      </c>
      <c r="B140" s="29" t="s">
        <v>34</v>
      </c>
      <c r="C140" s="29" t="s">
        <v>82</v>
      </c>
      <c r="D140" s="29" t="s">
        <v>456</v>
      </c>
      <c r="E140" s="29" t="s">
        <v>37</v>
      </c>
      <c r="F140" s="29" t="s">
        <v>4049</v>
      </c>
      <c r="G140" s="57">
        <v>45047</v>
      </c>
      <c r="H140" s="10" t="s">
        <v>304</v>
      </c>
      <c r="I140" s="29" t="s">
        <v>42</v>
      </c>
      <c r="J140" s="29" t="s">
        <v>43</v>
      </c>
      <c r="K140" s="270" t="s">
        <v>305</v>
      </c>
      <c r="L140" s="271" t="s">
        <v>307</v>
      </c>
      <c r="M140" s="29">
        <v>6</v>
      </c>
      <c r="N140" s="181" t="s">
        <v>4053</v>
      </c>
      <c r="O140" s="181" t="s">
        <v>4054</v>
      </c>
      <c r="P140" s="15">
        <f t="shared" si="93"/>
        <v>6</v>
      </c>
      <c r="Q140" s="15">
        <f t="shared" si="94"/>
        <v>6</v>
      </c>
      <c r="R140" s="22">
        <f t="shared" si="95"/>
        <v>1</v>
      </c>
      <c r="S140" s="22">
        <f t="shared" si="96"/>
        <v>1</v>
      </c>
      <c r="T140" s="56" t="s">
        <v>4055</v>
      </c>
      <c r="U140" s="302" t="s">
        <v>3397</v>
      </c>
      <c r="V140" s="181" t="s">
        <v>50</v>
      </c>
      <c r="W140" s="19"/>
      <c r="X140" s="181"/>
      <c r="Y140" s="313"/>
      <c r="AA140" s="308" t="b">
        <f t="shared" si="88"/>
        <v>0</v>
      </c>
    </row>
    <row r="141" s="291" customFormat="1" ht="14.25" spans="1:27">
      <c r="A141" s="29">
        <v>139</v>
      </c>
      <c r="B141" s="29" t="s">
        <v>34</v>
      </c>
      <c r="C141" s="29" t="s">
        <v>82</v>
      </c>
      <c r="D141" s="29" t="s">
        <v>456</v>
      </c>
      <c r="E141" s="29" t="s">
        <v>37</v>
      </c>
      <c r="F141" s="29" t="s">
        <v>4049</v>
      </c>
      <c r="G141" s="57">
        <v>45108</v>
      </c>
      <c r="H141" s="10" t="s">
        <v>165</v>
      </c>
      <c r="I141" s="29" t="s">
        <v>42</v>
      </c>
      <c r="J141" s="29" t="s">
        <v>43</v>
      </c>
      <c r="K141" s="270" t="s">
        <v>305</v>
      </c>
      <c r="L141" s="271" t="s">
        <v>307</v>
      </c>
      <c r="M141" s="29">
        <v>6</v>
      </c>
      <c r="N141" s="181" t="s">
        <v>3398</v>
      </c>
      <c r="O141" s="181" t="s">
        <v>3399</v>
      </c>
      <c r="P141" s="15">
        <f t="shared" si="93"/>
        <v>6</v>
      </c>
      <c r="Q141" s="15">
        <f t="shared" si="94"/>
        <v>6</v>
      </c>
      <c r="R141" s="22">
        <f t="shared" si="95"/>
        <v>1</v>
      </c>
      <c r="S141" s="22">
        <f t="shared" si="96"/>
        <v>1</v>
      </c>
      <c r="T141" s="5"/>
      <c r="U141" s="181" t="s">
        <v>3400</v>
      </c>
      <c r="V141" s="181" t="s">
        <v>50</v>
      </c>
      <c r="W141" s="19"/>
      <c r="X141" s="181"/>
      <c r="AA141" s="308" t="b">
        <f t="shared" si="88"/>
        <v>0</v>
      </c>
    </row>
    <row r="142" s="291" customFormat="1" ht="14.25" spans="1:27">
      <c r="A142" s="29">
        <v>140</v>
      </c>
      <c r="B142" s="29" t="s">
        <v>34</v>
      </c>
      <c r="C142" s="29" t="s">
        <v>82</v>
      </c>
      <c r="D142" s="29" t="s">
        <v>456</v>
      </c>
      <c r="E142" s="29" t="s">
        <v>37</v>
      </c>
      <c r="F142" s="29" t="s">
        <v>4049</v>
      </c>
      <c r="G142" s="57">
        <v>45170</v>
      </c>
      <c r="H142" s="10" t="s">
        <v>54</v>
      </c>
      <c r="I142" s="29" t="s">
        <v>42</v>
      </c>
      <c r="J142" s="29" t="s">
        <v>43</v>
      </c>
      <c r="K142" s="270" t="s">
        <v>305</v>
      </c>
      <c r="L142" s="271" t="s">
        <v>307</v>
      </c>
      <c r="M142" s="29">
        <v>6</v>
      </c>
      <c r="N142" s="181" t="s">
        <v>3401</v>
      </c>
      <c r="O142" s="181" t="s">
        <v>3300</v>
      </c>
      <c r="P142" s="15">
        <f t="shared" si="93"/>
        <v>6</v>
      </c>
      <c r="Q142" s="15">
        <f t="shared" si="94"/>
        <v>6</v>
      </c>
      <c r="R142" s="22">
        <f t="shared" si="95"/>
        <v>1</v>
      </c>
      <c r="S142" s="22">
        <f t="shared" si="96"/>
        <v>1</v>
      </c>
      <c r="T142" s="5"/>
      <c r="U142" s="181" t="s">
        <v>3402</v>
      </c>
      <c r="V142" s="181" t="s">
        <v>50</v>
      </c>
      <c r="W142" s="19"/>
      <c r="X142" s="181"/>
      <c r="AA142" s="308" t="b">
        <f t="shared" si="88"/>
        <v>0</v>
      </c>
    </row>
    <row r="143" s="291" customFormat="1" ht="14.25" spans="1:27">
      <c r="A143" s="29">
        <v>141</v>
      </c>
      <c r="B143" s="29" t="s">
        <v>34</v>
      </c>
      <c r="C143" s="29" t="s">
        <v>82</v>
      </c>
      <c r="D143" s="29" t="s">
        <v>456</v>
      </c>
      <c r="E143" s="29" t="s">
        <v>37</v>
      </c>
      <c r="F143" s="29" t="s">
        <v>4049</v>
      </c>
      <c r="G143" s="57">
        <v>45231</v>
      </c>
      <c r="H143" s="10" t="s">
        <v>632</v>
      </c>
      <c r="I143" s="29" t="s">
        <v>42</v>
      </c>
      <c r="J143" s="29" t="s">
        <v>43</v>
      </c>
      <c r="K143" s="270" t="s">
        <v>305</v>
      </c>
      <c r="L143" s="271" t="s">
        <v>307</v>
      </c>
      <c r="M143" s="29">
        <v>6</v>
      </c>
      <c r="N143" s="181" t="str">
        <f>IFERROR(VLOOKUP("*"&amp;$D143&amp;"*",电缆避雷器!$A:$AS,20,FALSE),IFERROR(VLOOKUP("*"&amp;$D143&amp;"*",电缆避雷器!$B:$AS,19,FALSE),"无"))</f>
        <v>2023-11-27 09:25:00</v>
      </c>
      <c r="O143" s="181" t="str">
        <f>IFERROR(VLOOKUP("*"&amp;$D143&amp;"*",电缆避雷器!$A:$AS,21,FALSE),IFERROR(VLOOKUP("*"&amp;$D143&amp;"*",电缆避雷器!$B:$AS,20,FALSE),"无"))</f>
        <v>2023-11-27 16:56:00</v>
      </c>
      <c r="P143" s="15">
        <f t="shared" si="93"/>
        <v>6</v>
      </c>
      <c r="Q143" s="15">
        <f t="shared" si="94"/>
        <v>6</v>
      </c>
      <c r="R143" s="22">
        <f t="shared" si="95"/>
        <v>1</v>
      </c>
      <c r="S143" s="22">
        <f t="shared" si="96"/>
        <v>1</v>
      </c>
      <c r="T143" s="56"/>
      <c r="U143" s="181" t="str">
        <f>IFERROR(VLOOKUP("*"&amp;$D143&amp;"*",电缆避雷器!$A:$AS,5,FALSE),IFERROR(VLOOKUP("*"&amp;$D143&amp;"*",电缆避雷器!$B:$AS,4,FALSE),"无"))</f>
        <v>JH030120230116-003021</v>
      </c>
      <c r="V143" s="181" t="str">
        <f>IFERROR(VLOOKUP("*"&amp;$D143&amp;"*",电缆避雷器!$A:$AS,3,FALSE),IFERROR(VLOOKUP("*"&amp;$D143&amp;"*",电缆避雷器!$B:$AS,2,FALSE),"无"))</f>
        <v>已完成</v>
      </c>
      <c r="W143" s="19"/>
      <c r="X143" s="181"/>
      <c r="AA143" s="308" t="b">
        <f t="shared" si="88"/>
        <v>0</v>
      </c>
    </row>
    <row r="144" s="291" customFormat="1" ht="14.25" spans="1:27">
      <c r="A144" s="29">
        <v>142</v>
      </c>
      <c r="B144" s="29" t="s">
        <v>34</v>
      </c>
      <c r="C144" s="30" t="s">
        <v>228</v>
      </c>
      <c r="D144" s="30" t="s">
        <v>486</v>
      </c>
      <c r="E144" s="30" t="s">
        <v>37</v>
      </c>
      <c r="F144" s="29" t="s">
        <v>4049</v>
      </c>
      <c r="G144" s="65">
        <v>44927</v>
      </c>
      <c r="H144" s="10" t="s">
        <v>2959</v>
      </c>
      <c r="I144" s="30" t="s">
        <v>42</v>
      </c>
      <c r="J144" s="30" t="s">
        <v>43</v>
      </c>
      <c r="K144" s="310" t="s">
        <v>305</v>
      </c>
      <c r="L144" s="311" t="s">
        <v>307</v>
      </c>
      <c r="M144" s="29">
        <v>3</v>
      </c>
      <c r="N144" s="181" t="s">
        <v>3412</v>
      </c>
      <c r="O144" s="181" t="s">
        <v>3413</v>
      </c>
      <c r="P144" s="15">
        <f t="shared" ref="P144:P149" si="97">IF(OR(O144=0,O144="无"),"",M144)</f>
        <v>3</v>
      </c>
      <c r="Q144" s="15">
        <f t="shared" ref="Q144:Q149" si="98">P144</f>
        <v>3</v>
      </c>
      <c r="R144" s="22">
        <f t="shared" ref="R144:R149" si="99">IFERROR(IF(P144/M144&gt;0,P144/M144,""),"")</f>
        <v>1</v>
      </c>
      <c r="S144" s="22">
        <f t="shared" ref="S144:S149" si="100">IFERROR(Q144/P144,"")</f>
        <v>1</v>
      </c>
      <c r="T144" s="16"/>
      <c r="U144" s="181" t="s">
        <v>3414</v>
      </c>
      <c r="V144" s="181" t="s">
        <v>50</v>
      </c>
      <c r="W144" s="19" t="str">
        <f>IF(U144="无","未匹配到系统工单信息",IF(V144="已完成","无",V144))</f>
        <v>无</v>
      </c>
      <c r="X144" s="181"/>
      <c r="AA144" s="308" t="b">
        <f t="shared" si="88"/>
        <v>0</v>
      </c>
    </row>
    <row r="145" s="291" customFormat="1" ht="14.25" spans="1:27">
      <c r="A145" s="29">
        <v>143</v>
      </c>
      <c r="B145" s="29" t="s">
        <v>34</v>
      </c>
      <c r="C145" s="30" t="s">
        <v>228</v>
      </c>
      <c r="D145" s="30" t="s">
        <v>486</v>
      </c>
      <c r="E145" s="30" t="s">
        <v>37</v>
      </c>
      <c r="F145" s="29" t="s">
        <v>4049</v>
      </c>
      <c r="G145" s="65">
        <v>44986</v>
      </c>
      <c r="H145" s="10" t="s">
        <v>41</v>
      </c>
      <c r="I145" s="30" t="s">
        <v>42</v>
      </c>
      <c r="J145" s="30" t="s">
        <v>43</v>
      </c>
      <c r="K145" s="310" t="s">
        <v>305</v>
      </c>
      <c r="L145" s="311" t="s">
        <v>307</v>
      </c>
      <c r="M145" s="29">
        <v>3</v>
      </c>
      <c r="N145" s="181" t="s">
        <v>3415</v>
      </c>
      <c r="O145" s="181" t="s">
        <v>3416</v>
      </c>
      <c r="P145" s="15">
        <f t="shared" si="97"/>
        <v>3</v>
      </c>
      <c r="Q145" s="15">
        <f t="shared" si="98"/>
        <v>3</v>
      </c>
      <c r="R145" s="22">
        <f t="shared" si="99"/>
        <v>1</v>
      </c>
      <c r="S145" s="22">
        <f t="shared" si="100"/>
        <v>1</v>
      </c>
      <c r="T145" s="16"/>
      <c r="U145" s="181" t="s">
        <v>3417</v>
      </c>
      <c r="V145" s="181" t="s">
        <v>50</v>
      </c>
      <c r="W145" s="19" t="str">
        <f>IF(U145="无","未匹配到系统工单信息",IF(V145="已完成","无",V145))</f>
        <v>无</v>
      </c>
      <c r="X145" s="181"/>
      <c r="AA145" s="308" t="b">
        <f t="shared" si="88"/>
        <v>0</v>
      </c>
    </row>
    <row r="146" s="291" customFormat="1" ht="14.25" spans="1:27">
      <c r="A146" s="29">
        <v>144</v>
      </c>
      <c r="B146" s="29" t="s">
        <v>34</v>
      </c>
      <c r="C146" s="30" t="s">
        <v>228</v>
      </c>
      <c r="D146" s="30" t="s">
        <v>486</v>
      </c>
      <c r="E146" s="30" t="s">
        <v>37</v>
      </c>
      <c r="F146" s="29" t="s">
        <v>4049</v>
      </c>
      <c r="G146" s="57">
        <v>45047</v>
      </c>
      <c r="H146" s="10" t="s">
        <v>304</v>
      </c>
      <c r="I146" s="30" t="s">
        <v>42</v>
      </c>
      <c r="J146" s="30" t="s">
        <v>43</v>
      </c>
      <c r="K146" s="310" t="s">
        <v>305</v>
      </c>
      <c r="L146" s="311" t="s">
        <v>307</v>
      </c>
      <c r="M146" s="29">
        <v>3</v>
      </c>
      <c r="N146" s="181" t="s">
        <v>3418</v>
      </c>
      <c r="O146" s="181" t="s">
        <v>3419</v>
      </c>
      <c r="P146" s="15">
        <f t="shared" si="97"/>
        <v>3</v>
      </c>
      <c r="Q146" s="15">
        <f t="shared" si="98"/>
        <v>3</v>
      </c>
      <c r="R146" s="22">
        <f t="shared" si="99"/>
        <v>1</v>
      </c>
      <c r="S146" s="22">
        <f t="shared" si="100"/>
        <v>1</v>
      </c>
      <c r="T146" s="56"/>
      <c r="U146" s="181" t="s">
        <v>3420</v>
      </c>
      <c r="V146" s="181" t="s">
        <v>50</v>
      </c>
      <c r="W146" s="19"/>
      <c r="X146" s="181"/>
      <c r="Y146" s="313"/>
      <c r="AA146" s="308" t="b">
        <f t="shared" si="88"/>
        <v>0</v>
      </c>
    </row>
    <row r="147" s="291" customFormat="1" ht="14.25" spans="1:27">
      <c r="A147" s="29">
        <v>145</v>
      </c>
      <c r="B147" s="29" t="s">
        <v>34</v>
      </c>
      <c r="C147" s="30" t="s">
        <v>228</v>
      </c>
      <c r="D147" s="30" t="s">
        <v>486</v>
      </c>
      <c r="E147" s="30" t="s">
        <v>37</v>
      </c>
      <c r="F147" s="29" t="s">
        <v>4049</v>
      </c>
      <c r="G147" s="57">
        <v>45108</v>
      </c>
      <c r="H147" s="10" t="s">
        <v>165</v>
      </c>
      <c r="I147" s="30" t="s">
        <v>42</v>
      </c>
      <c r="J147" s="30" t="s">
        <v>43</v>
      </c>
      <c r="K147" s="310" t="s">
        <v>305</v>
      </c>
      <c r="L147" s="311" t="s">
        <v>307</v>
      </c>
      <c r="M147" s="29">
        <v>3</v>
      </c>
      <c r="N147" s="181" t="s">
        <v>3421</v>
      </c>
      <c r="O147" s="181" t="s">
        <v>3422</v>
      </c>
      <c r="P147" s="15">
        <f t="shared" si="97"/>
        <v>3</v>
      </c>
      <c r="Q147" s="15">
        <f t="shared" si="98"/>
        <v>3</v>
      </c>
      <c r="R147" s="22">
        <f t="shared" si="99"/>
        <v>1</v>
      </c>
      <c r="S147" s="22">
        <f t="shared" si="100"/>
        <v>1</v>
      </c>
      <c r="T147" s="5"/>
      <c r="U147" s="181" t="s">
        <v>3423</v>
      </c>
      <c r="V147" s="181" t="s">
        <v>50</v>
      </c>
      <c r="W147" s="19"/>
      <c r="X147" s="181"/>
      <c r="AA147" s="308" t="b">
        <f t="shared" si="88"/>
        <v>0</v>
      </c>
    </row>
    <row r="148" s="291" customFormat="1" ht="14.25" spans="1:27">
      <c r="A148" s="29">
        <v>146</v>
      </c>
      <c r="B148" s="29" t="s">
        <v>34</v>
      </c>
      <c r="C148" s="30" t="s">
        <v>228</v>
      </c>
      <c r="D148" s="30" t="s">
        <v>486</v>
      </c>
      <c r="E148" s="30" t="s">
        <v>37</v>
      </c>
      <c r="F148" s="29" t="s">
        <v>4049</v>
      </c>
      <c r="G148" s="57">
        <v>45170</v>
      </c>
      <c r="H148" s="10" t="s">
        <v>54</v>
      </c>
      <c r="I148" s="30" t="s">
        <v>42</v>
      </c>
      <c r="J148" s="30" t="s">
        <v>43</v>
      </c>
      <c r="K148" s="310" t="s">
        <v>305</v>
      </c>
      <c r="L148" s="311" t="s">
        <v>307</v>
      </c>
      <c r="M148" s="29">
        <v>3</v>
      </c>
      <c r="N148" s="181" t="s">
        <v>3424</v>
      </c>
      <c r="O148" s="181" t="s">
        <v>3410</v>
      </c>
      <c r="P148" s="15">
        <f t="shared" si="97"/>
        <v>3</v>
      </c>
      <c r="Q148" s="15">
        <f t="shared" si="98"/>
        <v>3</v>
      </c>
      <c r="R148" s="22">
        <f t="shared" si="99"/>
        <v>1</v>
      </c>
      <c r="S148" s="22">
        <f t="shared" si="100"/>
        <v>1</v>
      </c>
      <c r="T148" s="5"/>
      <c r="U148" s="181" t="s">
        <v>3947</v>
      </c>
      <c r="V148" s="181" t="s">
        <v>50</v>
      </c>
      <c r="W148" s="19"/>
      <c r="X148" s="181"/>
      <c r="AA148" s="308" t="b">
        <f t="shared" si="88"/>
        <v>0</v>
      </c>
    </row>
    <row r="149" s="291" customFormat="1" ht="14.25" spans="1:27">
      <c r="A149" s="29">
        <v>147</v>
      </c>
      <c r="B149" s="29" t="s">
        <v>34</v>
      </c>
      <c r="C149" s="30" t="s">
        <v>228</v>
      </c>
      <c r="D149" s="30" t="s">
        <v>486</v>
      </c>
      <c r="E149" s="30" t="s">
        <v>37</v>
      </c>
      <c r="F149" s="29" t="s">
        <v>4049</v>
      </c>
      <c r="G149" s="57">
        <v>45231</v>
      </c>
      <c r="H149" s="10" t="s">
        <v>632</v>
      </c>
      <c r="I149" s="30" t="s">
        <v>42</v>
      </c>
      <c r="J149" s="30" t="s">
        <v>43</v>
      </c>
      <c r="K149" s="310" t="s">
        <v>305</v>
      </c>
      <c r="L149" s="311" t="s">
        <v>307</v>
      </c>
      <c r="M149" s="29">
        <v>3</v>
      </c>
      <c r="N149" s="181" t="str">
        <f>IFERROR(VLOOKUP("*"&amp;$D149&amp;"*",电缆避雷器!$A:$AS,20,FALSE),IFERROR(VLOOKUP("*"&amp;$D149&amp;"*",电缆避雷器!$B:$AS,19,FALSE),"无"))</f>
        <v>2023-11-10 09:00:00</v>
      </c>
      <c r="O149" s="181" t="str">
        <f>IFERROR(VLOOKUP("*"&amp;$D149&amp;"*",电缆避雷器!$A:$AS,21,FALSE),IFERROR(VLOOKUP("*"&amp;$D149&amp;"*",电缆避雷器!$B:$AS,20,FALSE),"无"))</f>
        <v>2023-11-10 11:11:00</v>
      </c>
      <c r="P149" s="15">
        <f t="shared" si="97"/>
        <v>3</v>
      </c>
      <c r="Q149" s="15">
        <f t="shared" si="98"/>
        <v>3</v>
      </c>
      <c r="R149" s="22">
        <f t="shared" si="99"/>
        <v>1</v>
      </c>
      <c r="S149" s="22">
        <f t="shared" si="100"/>
        <v>1</v>
      </c>
      <c r="T149" s="56"/>
      <c r="U149" s="181" t="str">
        <f>IFERROR(VLOOKUP("*"&amp;$D149&amp;"*",电缆避雷器!$A:$AS,5,FALSE),IFERROR(VLOOKUP("*"&amp;$D149&amp;"*",电缆避雷器!$B:$AS,4,FALSE),"无"))</f>
        <v>JH030120230116-002976</v>
      </c>
      <c r="V149" s="181" t="s">
        <v>50</v>
      </c>
      <c r="W149" s="19"/>
      <c r="X149" s="181"/>
      <c r="AA149" s="308" t="b">
        <f t="shared" si="88"/>
        <v>0</v>
      </c>
    </row>
    <row r="150" s="291" customFormat="1" ht="14.25" spans="1:27">
      <c r="A150" s="29">
        <v>148</v>
      </c>
      <c r="B150" s="29" t="s">
        <v>34</v>
      </c>
      <c r="C150" s="30" t="s">
        <v>228</v>
      </c>
      <c r="D150" s="30" t="s">
        <v>488</v>
      </c>
      <c r="E150" s="30" t="s">
        <v>37</v>
      </c>
      <c r="F150" s="29" t="s">
        <v>4049</v>
      </c>
      <c r="G150" s="57">
        <v>44927</v>
      </c>
      <c r="H150" s="10" t="s">
        <v>2959</v>
      </c>
      <c r="I150" s="30" t="s">
        <v>42</v>
      </c>
      <c r="J150" s="30" t="s">
        <v>43</v>
      </c>
      <c r="K150" s="310" t="s">
        <v>305</v>
      </c>
      <c r="L150" s="311" t="s">
        <v>307</v>
      </c>
      <c r="M150" s="29">
        <v>3</v>
      </c>
      <c r="N150" s="181" t="s">
        <v>3412</v>
      </c>
      <c r="O150" s="181" t="s">
        <v>3413</v>
      </c>
      <c r="P150" s="15">
        <f t="shared" ref="P150:P155" si="101">IF(OR(O150=0,O150="无"),"",M150)</f>
        <v>3</v>
      </c>
      <c r="Q150" s="15">
        <f t="shared" ref="Q150:Q155" si="102">P150</f>
        <v>3</v>
      </c>
      <c r="R150" s="22">
        <f t="shared" ref="R150:R155" si="103">IFERROR(IF(P150/M150&gt;0,P150/M150,""),"")</f>
        <v>1</v>
      </c>
      <c r="S150" s="22">
        <f t="shared" ref="S150:S155" si="104">IFERROR(Q150/P150,"")</f>
        <v>1</v>
      </c>
      <c r="T150" s="16"/>
      <c r="U150" s="181" t="s">
        <v>3414</v>
      </c>
      <c r="V150" s="181" t="s">
        <v>50</v>
      </c>
      <c r="W150" s="19" t="str">
        <f>IF(U150="无","未匹配到系统工单信息",IF(V150="已完成","无",V150))</f>
        <v>无</v>
      </c>
      <c r="X150" s="181"/>
      <c r="AA150" s="308" t="b">
        <f t="shared" si="88"/>
        <v>0</v>
      </c>
    </row>
    <row r="151" s="291" customFormat="1" ht="14.25" spans="1:27">
      <c r="A151" s="29">
        <v>149</v>
      </c>
      <c r="B151" s="29" t="s">
        <v>34</v>
      </c>
      <c r="C151" s="30" t="s">
        <v>228</v>
      </c>
      <c r="D151" s="30" t="s">
        <v>488</v>
      </c>
      <c r="E151" s="30" t="s">
        <v>37</v>
      </c>
      <c r="F151" s="29" t="s">
        <v>4049</v>
      </c>
      <c r="G151" s="65">
        <v>44986</v>
      </c>
      <c r="H151" s="10" t="s">
        <v>41</v>
      </c>
      <c r="I151" s="30" t="s">
        <v>42</v>
      </c>
      <c r="J151" s="30" t="s">
        <v>43</v>
      </c>
      <c r="K151" s="310" t="s">
        <v>305</v>
      </c>
      <c r="L151" s="311" t="s">
        <v>307</v>
      </c>
      <c r="M151" s="29">
        <v>3</v>
      </c>
      <c r="N151" s="181" t="s">
        <v>3415</v>
      </c>
      <c r="O151" s="181" t="s">
        <v>3416</v>
      </c>
      <c r="P151" s="15">
        <f t="shared" si="101"/>
        <v>3</v>
      </c>
      <c r="Q151" s="15">
        <f t="shared" si="102"/>
        <v>3</v>
      </c>
      <c r="R151" s="22">
        <f t="shared" si="103"/>
        <v>1</v>
      </c>
      <c r="S151" s="22">
        <f t="shared" si="104"/>
        <v>1</v>
      </c>
      <c r="T151" s="16"/>
      <c r="U151" s="181" t="s">
        <v>3417</v>
      </c>
      <c r="V151" s="181" t="s">
        <v>50</v>
      </c>
      <c r="W151" s="19" t="str">
        <f>IF(U151="无","未匹配到系统工单信息",IF(V151="已完成","无",V151))</f>
        <v>无</v>
      </c>
      <c r="X151" s="181"/>
      <c r="AA151" s="308" t="b">
        <f t="shared" si="88"/>
        <v>0</v>
      </c>
    </row>
    <row r="152" s="291" customFormat="1" ht="14.25" spans="1:27">
      <c r="A152" s="29">
        <v>150</v>
      </c>
      <c r="B152" s="4" t="s">
        <v>34</v>
      </c>
      <c r="C152" s="252" t="s">
        <v>228</v>
      </c>
      <c r="D152" s="252" t="s">
        <v>488</v>
      </c>
      <c r="E152" s="252" t="s">
        <v>37</v>
      </c>
      <c r="F152" s="29" t="s">
        <v>4049</v>
      </c>
      <c r="G152" s="57">
        <v>45047</v>
      </c>
      <c r="H152" s="10" t="s">
        <v>304</v>
      </c>
      <c r="I152" s="252" t="s">
        <v>42</v>
      </c>
      <c r="J152" s="252" t="s">
        <v>43</v>
      </c>
      <c r="K152" s="310" t="s">
        <v>305</v>
      </c>
      <c r="L152" s="311" t="s">
        <v>307</v>
      </c>
      <c r="M152" s="29">
        <v>3</v>
      </c>
      <c r="N152" s="181" t="s">
        <v>3418</v>
      </c>
      <c r="O152" s="181" t="s">
        <v>3419</v>
      </c>
      <c r="P152" s="15">
        <f t="shared" si="101"/>
        <v>3</v>
      </c>
      <c r="Q152" s="15">
        <f t="shared" si="102"/>
        <v>3</v>
      </c>
      <c r="R152" s="22">
        <f t="shared" si="103"/>
        <v>1</v>
      </c>
      <c r="S152" s="22">
        <f t="shared" si="104"/>
        <v>1</v>
      </c>
      <c r="T152" s="56"/>
      <c r="U152" s="181" t="s">
        <v>3420</v>
      </c>
      <c r="V152" s="181" t="s">
        <v>50</v>
      </c>
      <c r="W152" s="19"/>
      <c r="X152" s="181"/>
      <c r="Y152" s="313"/>
      <c r="AA152" s="308" t="b">
        <f t="shared" si="88"/>
        <v>0</v>
      </c>
    </row>
    <row r="153" s="291" customFormat="1" ht="14.25" spans="1:27">
      <c r="A153" s="29">
        <v>151</v>
      </c>
      <c r="B153" s="4" t="s">
        <v>34</v>
      </c>
      <c r="C153" s="252" t="s">
        <v>228</v>
      </c>
      <c r="D153" s="252" t="s">
        <v>488</v>
      </c>
      <c r="E153" s="252" t="s">
        <v>37</v>
      </c>
      <c r="F153" s="29" t="s">
        <v>4049</v>
      </c>
      <c r="G153" s="57">
        <v>45108</v>
      </c>
      <c r="H153" s="10" t="s">
        <v>165</v>
      </c>
      <c r="I153" s="252" t="s">
        <v>42</v>
      </c>
      <c r="J153" s="252" t="s">
        <v>43</v>
      </c>
      <c r="K153" s="310" t="s">
        <v>305</v>
      </c>
      <c r="L153" s="311" t="s">
        <v>307</v>
      </c>
      <c r="M153" s="29">
        <v>3</v>
      </c>
      <c r="N153" s="181" t="s">
        <v>3421</v>
      </c>
      <c r="O153" s="181" t="s">
        <v>3422</v>
      </c>
      <c r="P153" s="15">
        <f t="shared" si="101"/>
        <v>3</v>
      </c>
      <c r="Q153" s="15">
        <f t="shared" si="102"/>
        <v>3</v>
      </c>
      <c r="R153" s="22">
        <f t="shared" si="103"/>
        <v>1</v>
      </c>
      <c r="S153" s="22">
        <f t="shared" si="104"/>
        <v>1</v>
      </c>
      <c r="T153" s="5"/>
      <c r="U153" s="181" t="s">
        <v>3423</v>
      </c>
      <c r="V153" s="181" t="s">
        <v>50</v>
      </c>
      <c r="W153" s="19"/>
      <c r="X153" s="181"/>
      <c r="AA153" s="308" t="b">
        <f t="shared" si="88"/>
        <v>0</v>
      </c>
    </row>
    <row r="154" s="291" customFormat="1" ht="14.25" spans="1:27">
      <c r="A154" s="29">
        <v>152</v>
      </c>
      <c r="B154" s="4" t="s">
        <v>34</v>
      </c>
      <c r="C154" s="252" t="s">
        <v>228</v>
      </c>
      <c r="D154" s="252" t="s">
        <v>488</v>
      </c>
      <c r="E154" s="252" t="s">
        <v>37</v>
      </c>
      <c r="F154" s="29" t="s">
        <v>4049</v>
      </c>
      <c r="G154" s="57">
        <v>45170</v>
      </c>
      <c r="H154" s="10" t="s">
        <v>54</v>
      </c>
      <c r="I154" s="252" t="s">
        <v>42</v>
      </c>
      <c r="J154" s="252" t="s">
        <v>43</v>
      </c>
      <c r="K154" s="310" t="s">
        <v>305</v>
      </c>
      <c r="L154" s="311" t="s">
        <v>307</v>
      </c>
      <c r="M154" s="29">
        <v>3</v>
      </c>
      <c r="N154" s="181" t="s">
        <v>3424</v>
      </c>
      <c r="O154" s="181" t="s">
        <v>3410</v>
      </c>
      <c r="P154" s="15">
        <f t="shared" si="101"/>
        <v>3</v>
      </c>
      <c r="Q154" s="15">
        <f t="shared" si="102"/>
        <v>3</v>
      </c>
      <c r="R154" s="22">
        <f t="shared" si="103"/>
        <v>1</v>
      </c>
      <c r="S154" s="22">
        <f t="shared" si="104"/>
        <v>1</v>
      </c>
      <c r="T154" s="5"/>
      <c r="U154" s="181" t="s">
        <v>3947</v>
      </c>
      <c r="V154" s="181" t="s">
        <v>50</v>
      </c>
      <c r="W154" s="19"/>
      <c r="X154" s="181"/>
      <c r="AA154" s="308" t="b">
        <f t="shared" si="88"/>
        <v>0</v>
      </c>
    </row>
    <row r="155" s="291" customFormat="1" ht="14.25" spans="1:27">
      <c r="A155" s="29">
        <v>153</v>
      </c>
      <c r="B155" s="4" t="s">
        <v>34</v>
      </c>
      <c r="C155" s="252" t="s">
        <v>228</v>
      </c>
      <c r="D155" s="252" t="s">
        <v>488</v>
      </c>
      <c r="E155" s="252" t="s">
        <v>37</v>
      </c>
      <c r="F155" s="29" t="s">
        <v>4049</v>
      </c>
      <c r="G155" s="57">
        <v>45231</v>
      </c>
      <c r="H155" s="10" t="s">
        <v>632</v>
      </c>
      <c r="I155" s="252" t="s">
        <v>42</v>
      </c>
      <c r="J155" s="252" t="s">
        <v>43</v>
      </c>
      <c r="K155" s="310" t="s">
        <v>305</v>
      </c>
      <c r="L155" s="311" t="s">
        <v>307</v>
      </c>
      <c r="M155" s="29">
        <v>3</v>
      </c>
      <c r="N155" s="181" t="str">
        <f>IFERROR(VLOOKUP("*"&amp;$D155&amp;"*",电缆避雷器!$A:$AS,20,FALSE),IFERROR(VLOOKUP("*"&amp;$D155&amp;"*",电缆避雷器!$B:$AS,19,FALSE),"无"))</f>
        <v>2023-11-10 09:00:00</v>
      </c>
      <c r="O155" s="181" t="str">
        <f>IFERROR(VLOOKUP("*"&amp;$D155&amp;"*",电缆避雷器!$A:$AS,21,FALSE),IFERROR(VLOOKUP("*"&amp;$D155&amp;"*",电缆避雷器!$B:$AS,20,FALSE),"无"))</f>
        <v>2023-11-10 11:11:00</v>
      </c>
      <c r="P155" s="15">
        <f t="shared" si="101"/>
        <v>3</v>
      </c>
      <c r="Q155" s="15">
        <f t="shared" si="102"/>
        <v>3</v>
      </c>
      <c r="R155" s="22">
        <f t="shared" si="103"/>
        <v>1</v>
      </c>
      <c r="S155" s="22">
        <f t="shared" si="104"/>
        <v>1</v>
      </c>
      <c r="T155" s="56"/>
      <c r="U155" s="181" t="str">
        <f>IFERROR(VLOOKUP("*"&amp;$D155&amp;"*",电缆避雷器!$A:$AS,5,FALSE),IFERROR(VLOOKUP("*"&amp;$D155&amp;"*",电缆避雷器!$B:$AS,4,FALSE),"无"))</f>
        <v>JH030120230116-002976</v>
      </c>
      <c r="V155" s="181" t="s">
        <v>50</v>
      </c>
      <c r="W155" s="19"/>
      <c r="X155" s="181"/>
      <c r="AA155" s="308" t="b">
        <f t="shared" si="88"/>
        <v>0</v>
      </c>
    </row>
    <row r="156" s="291" customFormat="1" ht="14.25" spans="1:27">
      <c r="A156" s="29">
        <v>154</v>
      </c>
      <c r="B156" s="280" t="s">
        <v>34</v>
      </c>
      <c r="C156" s="280" t="s">
        <v>228</v>
      </c>
      <c r="D156" s="280" t="s">
        <v>441</v>
      </c>
      <c r="E156" s="280" t="s">
        <v>108</v>
      </c>
      <c r="F156" s="29" t="s">
        <v>4049</v>
      </c>
      <c r="G156" s="57">
        <v>44927</v>
      </c>
      <c r="H156" s="10" t="s">
        <v>2959</v>
      </c>
      <c r="I156" s="280" t="s">
        <v>42</v>
      </c>
      <c r="J156" s="280" t="s">
        <v>43</v>
      </c>
      <c r="K156" s="270" t="s">
        <v>305</v>
      </c>
      <c r="L156" s="271" t="s">
        <v>307</v>
      </c>
      <c r="M156" s="280">
        <v>3</v>
      </c>
      <c r="N156" s="181" t="s">
        <v>3948</v>
      </c>
      <c r="O156" s="181" t="s">
        <v>3953</v>
      </c>
      <c r="P156" s="15">
        <f t="shared" ref="P156:P159" si="105">IF(OR(O156=0,O156="无"),"",M156)</f>
        <v>3</v>
      </c>
      <c r="Q156" s="15">
        <f t="shared" ref="Q156:Q159" si="106">P156</f>
        <v>3</v>
      </c>
      <c r="R156" s="22">
        <f t="shared" ref="R156:R159" si="107">IFERROR(IF(P156/M156&gt;0,P156/M156,""),"")</f>
        <v>1</v>
      </c>
      <c r="S156" s="22">
        <f t="shared" ref="S156:S159" si="108">IFERROR(Q156/P156,"")</f>
        <v>1</v>
      </c>
      <c r="T156" s="16"/>
      <c r="U156" s="181" t="s">
        <v>3954</v>
      </c>
      <c r="V156" s="181" t="s">
        <v>50</v>
      </c>
      <c r="W156" s="19" t="str">
        <f>IF(U156="无","未匹配到系统工单信息",IF(V156="已完成","无",V156))</f>
        <v>无</v>
      </c>
      <c r="X156" s="181"/>
      <c r="AA156" s="308" t="b">
        <f t="shared" si="88"/>
        <v>0</v>
      </c>
    </row>
    <row r="157" s="291" customFormat="1" ht="14.25" spans="1:27">
      <c r="A157" s="29">
        <v>155</v>
      </c>
      <c r="B157" s="280" t="s">
        <v>34</v>
      </c>
      <c r="C157" s="280" t="s">
        <v>228</v>
      </c>
      <c r="D157" s="280" t="s">
        <v>441</v>
      </c>
      <c r="E157" s="280" t="s">
        <v>108</v>
      </c>
      <c r="F157" s="29" t="s">
        <v>4049</v>
      </c>
      <c r="G157" s="65">
        <v>45108</v>
      </c>
      <c r="H157" s="10" t="s">
        <v>165</v>
      </c>
      <c r="I157" s="280" t="s">
        <v>42</v>
      </c>
      <c r="J157" s="280" t="s">
        <v>43</v>
      </c>
      <c r="K157" s="270" t="s">
        <v>305</v>
      </c>
      <c r="L157" s="271" t="s">
        <v>307</v>
      </c>
      <c r="M157" s="280">
        <v>3</v>
      </c>
      <c r="N157" s="181" t="s">
        <v>3439</v>
      </c>
      <c r="O157" s="181" t="s">
        <v>3440</v>
      </c>
      <c r="P157" s="15">
        <f t="shared" si="105"/>
        <v>3</v>
      </c>
      <c r="Q157" s="15">
        <f t="shared" si="106"/>
        <v>3</v>
      </c>
      <c r="R157" s="22">
        <f t="shared" si="107"/>
        <v>1</v>
      </c>
      <c r="S157" s="22">
        <f t="shared" si="108"/>
        <v>1</v>
      </c>
      <c r="T157" s="5"/>
      <c r="U157" s="181" t="s">
        <v>3441</v>
      </c>
      <c r="V157" s="181" t="s">
        <v>50</v>
      </c>
      <c r="W157" s="19"/>
      <c r="X157" s="181"/>
      <c r="AA157" s="308" t="b">
        <f t="shared" si="88"/>
        <v>0</v>
      </c>
    </row>
    <row r="158" s="291" customFormat="1" ht="14.25" spans="1:27">
      <c r="A158" s="29">
        <v>156</v>
      </c>
      <c r="B158" s="280" t="s">
        <v>34</v>
      </c>
      <c r="C158" s="280" t="s">
        <v>228</v>
      </c>
      <c r="D158" s="280" t="s">
        <v>445</v>
      </c>
      <c r="E158" s="280" t="s">
        <v>108</v>
      </c>
      <c r="F158" s="29" t="s">
        <v>4049</v>
      </c>
      <c r="G158" s="57">
        <v>44927</v>
      </c>
      <c r="H158" s="10" t="s">
        <v>2959</v>
      </c>
      <c r="I158" s="280" t="s">
        <v>42</v>
      </c>
      <c r="J158" s="280" t="s">
        <v>43</v>
      </c>
      <c r="K158" s="270" t="s">
        <v>305</v>
      </c>
      <c r="L158" s="271" t="s">
        <v>307</v>
      </c>
      <c r="M158" s="280">
        <v>3</v>
      </c>
      <c r="N158" s="181" t="s">
        <v>3948</v>
      </c>
      <c r="O158" s="181" t="s">
        <v>3953</v>
      </c>
      <c r="P158" s="15">
        <f t="shared" si="105"/>
        <v>3</v>
      </c>
      <c r="Q158" s="15">
        <f t="shared" si="106"/>
        <v>3</v>
      </c>
      <c r="R158" s="22">
        <f t="shared" si="107"/>
        <v>1</v>
      </c>
      <c r="S158" s="22">
        <f t="shared" si="108"/>
        <v>1</v>
      </c>
      <c r="T158" s="16"/>
      <c r="U158" s="181" t="s">
        <v>3954</v>
      </c>
      <c r="V158" s="181" t="s">
        <v>50</v>
      </c>
      <c r="W158" s="19" t="str">
        <f>IF(U158="无","未匹配到系统工单信息",IF(V158="已完成","无",V158))</f>
        <v>无</v>
      </c>
      <c r="X158" s="181"/>
      <c r="AA158" s="308" t="b">
        <f t="shared" si="88"/>
        <v>0</v>
      </c>
    </row>
    <row r="159" s="291" customFormat="1" ht="14.25" spans="1:27">
      <c r="A159" s="29">
        <v>157</v>
      </c>
      <c r="B159" s="280" t="s">
        <v>34</v>
      </c>
      <c r="C159" s="280" t="s">
        <v>228</v>
      </c>
      <c r="D159" s="280" t="s">
        <v>445</v>
      </c>
      <c r="E159" s="280" t="s">
        <v>108</v>
      </c>
      <c r="F159" s="29" t="s">
        <v>4049</v>
      </c>
      <c r="G159" s="65">
        <v>45108</v>
      </c>
      <c r="H159" s="10" t="s">
        <v>165</v>
      </c>
      <c r="I159" s="280" t="s">
        <v>42</v>
      </c>
      <c r="J159" s="280" t="s">
        <v>43</v>
      </c>
      <c r="K159" s="270" t="s">
        <v>305</v>
      </c>
      <c r="L159" s="271" t="s">
        <v>307</v>
      </c>
      <c r="M159" s="280">
        <v>3</v>
      </c>
      <c r="N159" s="181" t="s">
        <v>3439</v>
      </c>
      <c r="O159" s="181" t="s">
        <v>3440</v>
      </c>
      <c r="P159" s="15">
        <f t="shared" si="105"/>
        <v>3</v>
      </c>
      <c r="Q159" s="15">
        <f t="shared" si="106"/>
        <v>3</v>
      </c>
      <c r="R159" s="22">
        <f t="shared" si="107"/>
        <v>1</v>
      </c>
      <c r="S159" s="22">
        <f t="shared" si="108"/>
        <v>1</v>
      </c>
      <c r="T159" s="5"/>
      <c r="U159" s="181" t="s">
        <v>3441</v>
      </c>
      <c r="V159" s="181" t="s">
        <v>50</v>
      </c>
      <c r="W159" s="19"/>
      <c r="X159" s="181"/>
      <c r="AA159" s="308" t="b">
        <f t="shared" si="88"/>
        <v>0</v>
      </c>
    </row>
    <row r="160" s="291" customFormat="1" ht="24" spans="1:27">
      <c r="A160" s="29">
        <v>158</v>
      </c>
      <c r="B160" s="280" t="s">
        <v>34</v>
      </c>
      <c r="C160" s="280" t="s">
        <v>228</v>
      </c>
      <c r="D160" s="280" t="s">
        <v>966</v>
      </c>
      <c r="E160" s="49" t="s">
        <v>2706</v>
      </c>
      <c r="F160" s="29" t="s">
        <v>4049</v>
      </c>
      <c r="G160" s="314">
        <v>45047</v>
      </c>
      <c r="H160" s="10" t="s">
        <v>304</v>
      </c>
      <c r="I160" s="280" t="s">
        <v>42</v>
      </c>
      <c r="J160" s="280" t="s">
        <v>43</v>
      </c>
      <c r="K160" s="270" t="s">
        <v>305</v>
      </c>
      <c r="L160" s="271" t="s">
        <v>307</v>
      </c>
      <c r="M160" s="280">
        <v>3</v>
      </c>
      <c r="N160" s="181" t="s">
        <v>3442</v>
      </c>
      <c r="O160" s="181" t="s">
        <v>3443</v>
      </c>
      <c r="P160" s="15">
        <f t="shared" ref="P160:P165" si="109">IF(OR(O160=0,O160="无"),"",M160)</f>
        <v>3</v>
      </c>
      <c r="Q160" s="15">
        <f t="shared" ref="Q160:Q165" si="110">P160</f>
        <v>3</v>
      </c>
      <c r="R160" s="22">
        <f t="shared" ref="R160:R165" si="111">IFERROR(IF(P160/M160&gt;0,P160/M160,""),"")</f>
        <v>1</v>
      </c>
      <c r="S160" s="22">
        <f t="shared" ref="S160:S165" si="112">IFERROR(Q160/P160,"")</f>
        <v>1</v>
      </c>
      <c r="T160" s="280"/>
      <c r="U160" s="181" t="s">
        <v>3444</v>
      </c>
      <c r="V160" s="181" t="s">
        <v>50</v>
      </c>
      <c r="W160" s="19"/>
      <c r="X160" s="181"/>
      <c r="AA160" s="308" t="b">
        <f t="shared" si="88"/>
        <v>0</v>
      </c>
    </row>
    <row r="161" s="291" customFormat="1" ht="24" spans="1:27">
      <c r="A161" s="29">
        <v>159</v>
      </c>
      <c r="B161" s="280" t="s">
        <v>34</v>
      </c>
      <c r="C161" s="280" t="s">
        <v>228</v>
      </c>
      <c r="D161" s="280" t="s">
        <v>966</v>
      </c>
      <c r="E161" s="49" t="s">
        <v>2706</v>
      </c>
      <c r="F161" s="29" t="s">
        <v>4049</v>
      </c>
      <c r="G161" s="314">
        <v>45108</v>
      </c>
      <c r="H161" s="10" t="s">
        <v>165</v>
      </c>
      <c r="I161" s="280" t="s">
        <v>42</v>
      </c>
      <c r="J161" s="280" t="s">
        <v>43</v>
      </c>
      <c r="K161" s="270" t="s">
        <v>305</v>
      </c>
      <c r="L161" s="271" t="s">
        <v>307</v>
      </c>
      <c r="M161" s="280">
        <v>3</v>
      </c>
      <c r="N161" s="181" t="s">
        <v>3106</v>
      </c>
      <c r="O161" s="181" t="s">
        <v>2387</v>
      </c>
      <c r="P161" s="15">
        <f t="shared" si="109"/>
        <v>3</v>
      </c>
      <c r="Q161" s="15">
        <f t="shared" si="110"/>
        <v>3</v>
      </c>
      <c r="R161" s="22">
        <f t="shared" si="111"/>
        <v>1</v>
      </c>
      <c r="S161" s="22">
        <f t="shared" si="112"/>
        <v>1</v>
      </c>
      <c r="T161" s="5"/>
      <c r="U161" s="181" t="s">
        <v>3445</v>
      </c>
      <c r="V161" s="181" t="s">
        <v>50</v>
      </c>
      <c r="W161" s="19"/>
      <c r="X161" s="181"/>
      <c r="AA161" s="308" t="b">
        <f t="shared" si="88"/>
        <v>0</v>
      </c>
    </row>
    <row r="162" s="291" customFormat="1" ht="24" spans="1:27">
      <c r="A162" s="29">
        <v>160</v>
      </c>
      <c r="B162" s="280" t="s">
        <v>34</v>
      </c>
      <c r="C162" s="280" t="s">
        <v>228</v>
      </c>
      <c r="D162" s="280" t="s">
        <v>966</v>
      </c>
      <c r="E162" s="49" t="s">
        <v>2706</v>
      </c>
      <c r="F162" s="29" t="s">
        <v>4049</v>
      </c>
      <c r="G162" s="314">
        <v>45170</v>
      </c>
      <c r="H162" s="10" t="s">
        <v>54</v>
      </c>
      <c r="I162" s="280" t="s">
        <v>42</v>
      </c>
      <c r="J162" s="280" t="s">
        <v>43</v>
      </c>
      <c r="K162" s="270" t="s">
        <v>305</v>
      </c>
      <c r="L162" s="271" t="s">
        <v>307</v>
      </c>
      <c r="M162" s="280">
        <v>3</v>
      </c>
      <c r="N162" s="181" t="s">
        <v>3360</v>
      </c>
      <c r="O162" s="181" t="s">
        <v>3361</v>
      </c>
      <c r="P162" s="15">
        <f t="shared" si="109"/>
        <v>3</v>
      </c>
      <c r="Q162" s="15">
        <f t="shared" si="110"/>
        <v>3</v>
      </c>
      <c r="R162" s="22">
        <f t="shared" si="111"/>
        <v>1</v>
      </c>
      <c r="S162" s="22">
        <f t="shared" si="112"/>
        <v>1</v>
      </c>
      <c r="T162" s="5"/>
      <c r="U162" s="181" t="s">
        <v>3362</v>
      </c>
      <c r="V162" s="181" t="s">
        <v>50</v>
      </c>
      <c r="W162" s="19"/>
      <c r="X162" s="181"/>
      <c r="AA162" s="308" t="b">
        <f t="shared" si="88"/>
        <v>0</v>
      </c>
    </row>
    <row r="163" s="291" customFormat="1" ht="24" spans="1:27">
      <c r="A163" s="29">
        <v>161</v>
      </c>
      <c r="B163" s="280" t="s">
        <v>34</v>
      </c>
      <c r="C163" s="280" t="s">
        <v>228</v>
      </c>
      <c r="D163" s="280" t="s">
        <v>2750</v>
      </c>
      <c r="E163" s="49" t="s">
        <v>2706</v>
      </c>
      <c r="F163" s="29" t="s">
        <v>4049</v>
      </c>
      <c r="G163" s="314">
        <v>45047</v>
      </c>
      <c r="H163" s="10" t="s">
        <v>304</v>
      </c>
      <c r="I163" s="280" t="s">
        <v>42</v>
      </c>
      <c r="J163" s="280" t="s">
        <v>43</v>
      </c>
      <c r="K163" s="270" t="s">
        <v>305</v>
      </c>
      <c r="L163" s="271" t="s">
        <v>307</v>
      </c>
      <c r="M163" s="280">
        <v>3</v>
      </c>
      <c r="N163" s="181" t="s">
        <v>3442</v>
      </c>
      <c r="O163" s="181" t="s">
        <v>3443</v>
      </c>
      <c r="P163" s="15">
        <f t="shared" si="109"/>
        <v>3</v>
      </c>
      <c r="Q163" s="15">
        <f t="shared" si="110"/>
        <v>3</v>
      </c>
      <c r="R163" s="22">
        <f t="shared" si="111"/>
        <v>1</v>
      </c>
      <c r="S163" s="22">
        <f t="shared" si="112"/>
        <v>1</v>
      </c>
      <c r="T163" s="280"/>
      <c r="U163" s="181" t="s">
        <v>3444</v>
      </c>
      <c r="V163" s="181" t="s">
        <v>50</v>
      </c>
      <c r="W163" s="19"/>
      <c r="X163" s="181"/>
      <c r="AA163" s="308" t="b">
        <f t="shared" si="88"/>
        <v>0</v>
      </c>
    </row>
    <row r="164" s="291" customFormat="1" ht="24" spans="1:27">
      <c r="A164" s="29">
        <v>162</v>
      </c>
      <c r="B164" s="280" t="s">
        <v>34</v>
      </c>
      <c r="C164" s="280" t="s">
        <v>228</v>
      </c>
      <c r="D164" s="280" t="s">
        <v>2750</v>
      </c>
      <c r="E164" s="49" t="s">
        <v>2706</v>
      </c>
      <c r="F164" s="29" t="s">
        <v>4049</v>
      </c>
      <c r="G164" s="314">
        <v>45108</v>
      </c>
      <c r="H164" s="10" t="s">
        <v>165</v>
      </c>
      <c r="I164" s="280" t="s">
        <v>42</v>
      </c>
      <c r="J164" s="280" t="s">
        <v>43</v>
      </c>
      <c r="K164" s="270" t="s">
        <v>305</v>
      </c>
      <c r="L164" s="271" t="s">
        <v>307</v>
      </c>
      <c r="M164" s="280">
        <v>3</v>
      </c>
      <c r="N164" s="181" t="s">
        <v>3293</v>
      </c>
      <c r="O164" s="181" t="s">
        <v>3294</v>
      </c>
      <c r="P164" s="15">
        <f t="shared" si="109"/>
        <v>3</v>
      </c>
      <c r="Q164" s="15">
        <f t="shared" si="110"/>
        <v>3</v>
      </c>
      <c r="R164" s="22">
        <f t="shared" si="111"/>
        <v>1</v>
      </c>
      <c r="S164" s="22">
        <f t="shared" si="112"/>
        <v>1</v>
      </c>
      <c r="T164" s="5"/>
      <c r="U164" s="181" t="s">
        <v>3295</v>
      </c>
      <c r="V164" s="181" t="s">
        <v>50</v>
      </c>
      <c r="W164" s="19"/>
      <c r="X164" s="181"/>
      <c r="AA164" s="308" t="b">
        <f t="shared" si="88"/>
        <v>0</v>
      </c>
    </row>
    <row r="165" s="291" customFormat="1" ht="24" spans="1:27">
      <c r="A165" s="29">
        <v>163</v>
      </c>
      <c r="B165" s="280" t="s">
        <v>34</v>
      </c>
      <c r="C165" s="280" t="s">
        <v>228</v>
      </c>
      <c r="D165" s="280" t="s">
        <v>2750</v>
      </c>
      <c r="E165" s="49" t="s">
        <v>2706</v>
      </c>
      <c r="F165" s="29" t="s">
        <v>4049</v>
      </c>
      <c r="G165" s="314">
        <v>45170</v>
      </c>
      <c r="H165" s="10" t="s">
        <v>54</v>
      </c>
      <c r="I165" s="280" t="s">
        <v>42</v>
      </c>
      <c r="J165" s="280" t="s">
        <v>43</v>
      </c>
      <c r="K165" s="270" t="s">
        <v>305</v>
      </c>
      <c r="L165" s="271" t="s">
        <v>307</v>
      </c>
      <c r="M165" s="280">
        <v>3</v>
      </c>
      <c r="N165" s="181" t="s">
        <v>3290</v>
      </c>
      <c r="O165" s="181" t="s">
        <v>3291</v>
      </c>
      <c r="P165" s="15">
        <f t="shared" si="109"/>
        <v>3</v>
      </c>
      <c r="Q165" s="15">
        <f t="shared" si="110"/>
        <v>3</v>
      </c>
      <c r="R165" s="22">
        <f t="shared" si="111"/>
        <v>1</v>
      </c>
      <c r="S165" s="22">
        <f t="shared" si="112"/>
        <v>1</v>
      </c>
      <c r="T165" s="5"/>
      <c r="U165" s="181" t="s">
        <v>3292</v>
      </c>
      <c r="V165" s="181" t="s">
        <v>50</v>
      </c>
      <c r="W165" s="19"/>
      <c r="X165" s="181"/>
      <c r="AA165" s="308" t="b">
        <f t="shared" si="88"/>
        <v>0</v>
      </c>
    </row>
    <row r="166" s="291" customFormat="1" ht="24" spans="1:27">
      <c r="A166" s="29">
        <v>164</v>
      </c>
      <c r="B166" s="280" t="s">
        <v>34</v>
      </c>
      <c r="C166" s="280" t="s">
        <v>228</v>
      </c>
      <c r="D166" s="280" t="s">
        <v>3446</v>
      </c>
      <c r="E166" s="49" t="s">
        <v>2706</v>
      </c>
      <c r="F166" s="29" t="s">
        <v>4049</v>
      </c>
      <c r="G166" s="314">
        <v>45047</v>
      </c>
      <c r="H166" s="10" t="s">
        <v>304</v>
      </c>
      <c r="I166" s="280" t="s">
        <v>42</v>
      </c>
      <c r="J166" s="280" t="s">
        <v>43</v>
      </c>
      <c r="K166" s="270" t="s">
        <v>305</v>
      </c>
      <c r="L166" s="271" t="s">
        <v>307</v>
      </c>
      <c r="M166" s="280">
        <v>3</v>
      </c>
      <c r="N166" s="181" t="s">
        <v>3442</v>
      </c>
      <c r="O166" s="181" t="s">
        <v>3443</v>
      </c>
      <c r="P166" s="15">
        <f t="shared" ref="P166:P175" si="113">IF(OR(O166=0,O166="无"),"",M166)</f>
        <v>3</v>
      </c>
      <c r="Q166" s="15">
        <f t="shared" ref="Q166:Q175" si="114">P166</f>
        <v>3</v>
      </c>
      <c r="R166" s="22">
        <f t="shared" ref="R166:R175" si="115">IFERROR(IF(P166/M166&gt;0,P166/M166,""),"")</f>
        <v>1</v>
      </c>
      <c r="S166" s="22">
        <f t="shared" ref="S166:S175" si="116">IFERROR(Q166/P166,"")</f>
        <v>1</v>
      </c>
      <c r="T166" s="280"/>
      <c r="U166" s="181" t="s">
        <v>3444</v>
      </c>
      <c r="V166" s="181" t="s">
        <v>50</v>
      </c>
      <c r="W166" s="19"/>
      <c r="X166" s="181"/>
      <c r="AA166" s="308" t="b">
        <f t="shared" si="88"/>
        <v>0</v>
      </c>
    </row>
    <row r="167" s="291" customFormat="1" ht="24" spans="1:27">
      <c r="A167" s="29">
        <v>165</v>
      </c>
      <c r="B167" s="280" t="s">
        <v>34</v>
      </c>
      <c r="C167" s="280" t="s">
        <v>228</v>
      </c>
      <c r="D167" s="280" t="s">
        <v>3446</v>
      </c>
      <c r="E167" s="49" t="s">
        <v>2706</v>
      </c>
      <c r="F167" s="29" t="s">
        <v>4049</v>
      </c>
      <c r="G167" s="314">
        <v>45108</v>
      </c>
      <c r="H167" s="10" t="s">
        <v>165</v>
      </c>
      <c r="I167" s="280" t="s">
        <v>42</v>
      </c>
      <c r="J167" s="280" t="s">
        <v>43</v>
      </c>
      <c r="K167" s="270" t="s">
        <v>305</v>
      </c>
      <c r="L167" s="271" t="s">
        <v>307</v>
      </c>
      <c r="M167" s="280">
        <v>3</v>
      </c>
      <c r="N167" s="181" t="s">
        <v>3293</v>
      </c>
      <c r="O167" s="181" t="s">
        <v>3294</v>
      </c>
      <c r="P167" s="15">
        <f t="shared" si="113"/>
        <v>3</v>
      </c>
      <c r="Q167" s="15">
        <f t="shared" si="114"/>
        <v>3</v>
      </c>
      <c r="R167" s="22">
        <f t="shared" si="115"/>
        <v>1</v>
      </c>
      <c r="S167" s="22">
        <f t="shared" si="116"/>
        <v>1</v>
      </c>
      <c r="U167" s="69" t="s">
        <v>3295</v>
      </c>
      <c r="V167" s="181" t="s">
        <v>50</v>
      </c>
      <c r="W167" s="19"/>
      <c r="X167" s="181"/>
      <c r="AA167" s="308" t="b">
        <f t="shared" si="88"/>
        <v>0</v>
      </c>
    </row>
    <row r="168" s="291" customFormat="1" ht="24" spans="1:27">
      <c r="A168" s="29">
        <v>166</v>
      </c>
      <c r="B168" s="280" t="s">
        <v>34</v>
      </c>
      <c r="C168" s="280" t="s">
        <v>228</v>
      </c>
      <c r="D168" s="280" t="s">
        <v>3446</v>
      </c>
      <c r="E168" s="49" t="s">
        <v>2706</v>
      </c>
      <c r="F168" s="29" t="s">
        <v>4049</v>
      </c>
      <c r="G168" s="314">
        <v>45170</v>
      </c>
      <c r="H168" s="10" t="s">
        <v>54</v>
      </c>
      <c r="I168" s="280" t="s">
        <v>42</v>
      </c>
      <c r="J168" s="280" t="s">
        <v>43</v>
      </c>
      <c r="K168" s="270" t="s">
        <v>305</v>
      </c>
      <c r="L168" s="271" t="s">
        <v>307</v>
      </c>
      <c r="M168" s="280">
        <v>3</v>
      </c>
      <c r="N168" s="181" t="s">
        <v>3360</v>
      </c>
      <c r="O168" s="181" t="s">
        <v>3361</v>
      </c>
      <c r="P168" s="15">
        <f t="shared" si="113"/>
        <v>3</v>
      </c>
      <c r="Q168" s="15">
        <f t="shared" si="114"/>
        <v>3</v>
      </c>
      <c r="R168" s="22">
        <f t="shared" si="115"/>
        <v>1</v>
      </c>
      <c r="S168" s="22">
        <f t="shared" si="116"/>
        <v>1</v>
      </c>
      <c r="T168" s="5"/>
      <c r="U168" s="181" t="s">
        <v>3362</v>
      </c>
      <c r="V168" s="181" t="s">
        <v>50</v>
      </c>
      <c r="W168" s="19"/>
      <c r="X168" s="181"/>
      <c r="AA168" s="308" t="b">
        <f t="shared" si="88"/>
        <v>0</v>
      </c>
    </row>
    <row r="169" s="291" customFormat="1" ht="14.25" spans="1:27">
      <c r="A169" s="29">
        <v>167</v>
      </c>
      <c r="B169" s="4" t="s">
        <v>34</v>
      </c>
      <c r="C169" s="27" t="s">
        <v>82</v>
      </c>
      <c r="D169" s="7" t="s">
        <v>710</v>
      </c>
      <c r="E169" s="7" t="s">
        <v>108</v>
      </c>
      <c r="F169" s="29" t="s">
        <v>4049</v>
      </c>
      <c r="G169" s="65">
        <v>45047</v>
      </c>
      <c r="H169" s="10" t="s">
        <v>304</v>
      </c>
      <c r="I169" s="27" t="s">
        <v>42</v>
      </c>
      <c r="J169" s="4" t="s">
        <v>43</v>
      </c>
      <c r="K169" s="58" t="s">
        <v>305</v>
      </c>
      <c r="L169" s="59" t="s">
        <v>307</v>
      </c>
      <c r="M169" s="280">
        <v>3</v>
      </c>
      <c r="N169" s="181" t="s">
        <v>3509</v>
      </c>
      <c r="O169" s="181" t="s">
        <v>3510</v>
      </c>
      <c r="P169" s="15">
        <f t="shared" si="113"/>
        <v>3</v>
      </c>
      <c r="Q169" s="15">
        <f t="shared" si="114"/>
        <v>3</v>
      </c>
      <c r="R169" s="22">
        <f t="shared" si="115"/>
        <v>1</v>
      </c>
      <c r="S169" s="22">
        <f t="shared" si="116"/>
        <v>1</v>
      </c>
      <c r="T169" s="16"/>
      <c r="U169" s="302" t="s">
        <v>3511</v>
      </c>
      <c r="V169" s="181" t="s">
        <v>50</v>
      </c>
      <c r="W169" s="19"/>
      <c r="X169" s="181"/>
      <c r="Y169" s="313"/>
      <c r="AA169" s="308" t="b">
        <f t="shared" si="88"/>
        <v>0</v>
      </c>
    </row>
    <row r="170" s="291" customFormat="1" ht="14.25" spans="1:27">
      <c r="A170" s="29">
        <v>168</v>
      </c>
      <c r="B170" s="4" t="s">
        <v>34</v>
      </c>
      <c r="C170" s="27" t="s">
        <v>82</v>
      </c>
      <c r="D170" s="7" t="s">
        <v>710</v>
      </c>
      <c r="E170" s="7" t="s">
        <v>108</v>
      </c>
      <c r="F170" s="29" t="s">
        <v>4049</v>
      </c>
      <c r="G170" s="65">
        <v>45170</v>
      </c>
      <c r="H170" s="10" t="s">
        <v>54</v>
      </c>
      <c r="I170" s="27" t="s">
        <v>42</v>
      </c>
      <c r="J170" s="4" t="s">
        <v>43</v>
      </c>
      <c r="K170" s="58" t="s">
        <v>305</v>
      </c>
      <c r="L170" s="59" t="s">
        <v>307</v>
      </c>
      <c r="M170" s="280">
        <v>3</v>
      </c>
      <c r="N170" s="181" t="s">
        <v>3476</v>
      </c>
      <c r="O170" s="181" t="s">
        <v>3477</v>
      </c>
      <c r="P170" s="15">
        <f t="shared" si="113"/>
        <v>3</v>
      </c>
      <c r="Q170" s="15">
        <f t="shared" si="114"/>
        <v>3</v>
      </c>
      <c r="R170" s="22">
        <f t="shared" si="115"/>
        <v>1</v>
      </c>
      <c r="S170" s="22">
        <f t="shared" si="116"/>
        <v>1</v>
      </c>
      <c r="T170" s="5"/>
      <c r="U170" s="181" t="s">
        <v>3452</v>
      </c>
      <c r="V170" s="181" t="s">
        <v>50</v>
      </c>
      <c r="W170" s="19"/>
      <c r="X170" s="181"/>
      <c r="AA170" s="308" t="b">
        <f t="shared" si="88"/>
        <v>0</v>
      </c>
    </row>
    <row r="171" s="291" customFormat="1" ht="14.25" spans="1:27">
      <c r="A171" s="29">
        <v>169</v>
      </c>
      <c r="B171" s="4" t="s">
        <v>34</v>
      </c>
      <c r="C171" s="27" t="s">
        <v>82</v>
      </c>
      <c r="D171" s="7" t="s">
        <v>718</v>
      </c>
      <c r="E171" s="7" t="s">
        <v>108</v>
      </c>
      <c r="F171" s="29" t="s">
        <v>4049</v>
      </c>
      <c r="G171" s="65">
        <v>45047</v>
      </c>
      <c r="H171" s="10" t="s">
        <v>304</v>
      </c>
      <c r="I171" s="27" t="s">
        <v>42</v>
      </c>
      <c r="J171" s="4" t="s">
        <v>43</v>
      </c>
      <c r="K171" s="58" t="s">
        <v>305</v>
      </c>
      <c r="L171" s="59" t="s">
        <v>307</v>
      </c>
      <c r="M171" s="280">
        <v>3</v>
      </c>
      <c r="N171" s="181" t="s">
        <v>3509</v>
      </c>
      <c r="O171" s="181" t="s">
        <v>3510</v>
      </c>
      <c r="P171" s="15">
        <f t="shared" si="113"/>
        <v>3</v>
      </c>
      <c r="Q171" s="15">
        <f t="shared" si="114"/>
        <v>3</v>
      </c>
      <c r="R171" s="22">
        <f t="shared" si="115"/>
        <v>1</v>
      </c>
      <c r="S171" s="22">
        <f t="shared" si="116"/>
        <v>1</v>
      </c>
      <c r="T171" s="16"/>
      <c r="U171" s="302" t="s">
        <v>3511</v>
      </c>
      <c r="V171" s="181" t="s">
        <v>50</v>
      </c>
      <c r="W171" s="19"/>
      <c r="X171" s="181"/>
      <c r="Y171" s="313"/>
      <c r="AA171" s="308" t="b">
        <f t="shared" si="88"/>
        <v>0</v>
      </c>
    </row>
    <row r="172" s="291" customFormat="1" ht="14.25" spans="1:27">
      <c r="A172" s="29">
        <v>170</v>
      </c>
      <c r="B172" s="4" t="s">
        <v>34</v>
      </c>
      <c r="C172" s="56" t="s">
        <v>82</v>
      </c>
      <c r="D172" s="7" t="s">
        <v>718</v>
      </c>
      <c r="E172" s="7" t="s">
        <v>108</v>
      </c>
      <c r="F172" s="29" t="s">
        <v>4049</v>
      </c>
      <c r="G172" s="65">
        <v>45170</v>
      </c>
      <c r="H172" s="10" t="s">
        <v>54</v>
      </c>
      <c r="I172" s="27" t="s">
        <v>42</v>
      </c>
      <c r="J172" s="4" t="s">
        <v>43</v>
      </c>
      <c r="K172" s="58" t="s">
        <v>305</v>
      </c>
      <c r="L172" s="59" t="s">
        <v>307</v>
      </c>
      <c r="M172" s="280">
        <v>3</v>
      </c>
      <c r="N172" s="181" t="s">
        <v>3476</v>
      </c>
      <c r="O172" s="181" t="s">
        <v>3477</v>
      </c>
      <c r="P172" s="15">
        <f t="shared" si="113"/>
        <v>3</v>
      </c>
      <c r="Q172" s="15">
        <f t="shared" si="114"/>
        <v>3</v>
      </c>
      <c r="R172" s="22">
        <f t="shared" si="115"/>
        <v>1</v>
      </c>
      <c r="S172" s="22">
        <f t="shared" si="116"/>
        <v>1</v>
      </c>
      <c r="T172" s="5"/>
      <c r="U172" s="181" t="s">
        <v>3452</v>
      </c>
      <c r="V172" s="181" t="s">
        <v>50</v>
      </c>
      <c r="W172" s="19"/>
      <c r="X172" s="181"/>
      <c r="AA172" s="308" t="b">
        <f t="shared" si="88"/>
        <v>0</v>
      </c>
    </row>
    <row r="173" s="291" customFormat="1" ht="24" spans="1:27">
      <c r="A173" s="29">
        <v>171</v>
      </c>
      <c r="B173" s="280" t="s">
        <v>34</v>
      </c>
      <c r="C173" s="280" t="s">
        <v>228</v>
      </c>
      <c r="D173" s="280" t="s">
        <v>3453</v>
      </c>
      <c r="E173" s="49" t="s">
        <v>2706</v>
      </c>
      <c r="F173" s="29" t="s">
        <v>4049</v>
      </c>
      <c r="G173" s="314">
        <v>45047</v>
      </c>
      <c r="H173" s="10" t="s">
        <v>304</v>
      </c>
      <c r="I173" s="280" t="s">
        <v>42</v>
      </c>
      <c r="J173" s="280" t="s">
        <v>43</v>
      </c>
      <c r="K173" s="270" t="s">
        <v>305</v>
      </c>
      <c r="L173" s="271" t="s">
        <v>307</v>
      </c>
      <c r="M173" s="280">
        <v>3</v>
      </c>
      <c r="N173" s="181" t="s">
        <v>3454</v>
      </c>
      <c r="O173" s="181" t="s">
        <v>3455</v>
      </c>
      <c r="P173" s="15">
        <f t="shared" si="113"/>
        <v>3</v>
      </c>
      <c r="Q173" s="15">
        <f t="shared" si="114"/>
        <v>3</v>
      </c>
      <c r="R173" s="22">
        <f t="shared" si="115"/>
        <v>1</v>
      </c>
      <c r="S173" s="22">
        <f t="shared" si="116"/>
        <v>1</v>
      </c>
      <c r="T173" s="280"/>
      <c r="U173" s="181" t="s">
        <v>3456</v>
      </c>
      <c r="V173" s="181" t="s">
        <v>50</v>
      </c>
      <c r="W173" s="19"/>
      <c r="X173" s="181"/>
      <c r="AA173" s="308" t="b">
        <f t="shared" si="88"/>
        <v>0</v>
      </c>
    </row>
    <row r="174" s="291" customFormat="1" ht="24" spans="1:27">
      <c r="A174" s="29">
        <v>172</v>
      </c>
      <c r="B174" s="280" t="s">
        <v>34</v>
      </c>
      <c r="C174" s="280" t="s">
        <v>228</v>
      </c>
      <c r="D174" s="280" t="s">
        <v>3453</v>
      </c>
      <c r="E174" s="49" t="s">
        <v>2706</v>
      </c>
      <c r="F174" s="29" t="s">
        <v>4049</v>
      </c>
      <c r="G174" s="314">
        <v>45108</v>
      </c>
      <c r="H174" s="10" t="s">
        <v>165</v>
      </c>
      <c r="I174" s="280" t="s">
        <v>42</v>
      </c>
      <c r="J174" s="280" t="s">
        <v>43</v>
      </c>
      <c r="K174" s="270" t="s">
        <v>305</v>
      </c>
      <c r="L174" s="271" t="s">
        <v>307</v>
      </c>
      <c r="M174" s="280">
        <v>3</v>
      </c>
      <c r="N174" s="181" t="s">
        <v>3293</v>
      </c>
      <c r="O174" s="181" t="s">
        <v>3294</v>
      </c>
      <c r="P174" s="15">
        <f t="shared" si="113"/>
        <v>3</v>
      </c>
      <c r="Q174" s="15">
        <f t="shared" si="114"/>
        <v>3</v>
      </c>
      <c r="R174" s="22">
        <f t="shared" si="115"/>
        <v>1</v>
      </c>
      <c r="S174" s="22">
        <f t="shared" si="116"/>
        <v>1</v>
      </c>
      <c r="U174" s="69" t="s">
        <v>3295</v>
      </c>
      <c r="V174" s="181" t="s">
        <v>50</v>
      </c>
      <c r="W174" s="19"/>
      <c r="X174" s="181"/>
      <c r="AA174" s="308" t="b">
        <f t="shared" si="88"/>
        <v>0</v>
      </c>
    </row>
    <row r="175" s="291" customFormat="1" ht="24" spans="1:27">
      <c r="A175" s="29">
        <v>173</v>
      </c>
      <c r="B175" s="280" t="s">
        <v>34</v>
      </c>
      <c r="C175" s="280" t="s">
        <v>228</v>
      </c>
      <c r="D175" s="280" t="s">
        <v>3453</v>
      </c>
      <c r="E175" s="49" t="s">
        <v>2706</v>
      </c>
      <c r="F175" s="29" t="s">
        <v>4049</v>
      </c>
      <c r="G175" s="314">
        <v>45170</v>
      </c>
      <c r="H175" s="10" t="s">
        <v>54</v>
      </c>
      <c r="I175" s="280" t="s">
        <v>42</v>
      </c>
      <c r="J175" s="280" t="s">
        <v>43</v>
      </c>
      <c r="K175" s="270" t="s">
        <v>305</v>
      </c>
      <c r="L175" s="271" t="s">
        <v>307</v>
      </c>
      <c r="M175" s="280">
        <v>3</v>
      </c>
      <c r="N175" s="181" t="s">
        <v>3360</v>
      </c>
      <c r="O175" s="181" t="s">
        <v>3361</v>
      </c>
      <c r="P175" s="15">
        <f t="shared" si="113"/>
        <v>3</v>
      </c>
      <c r="Q175" s="15">
        <f t="shared" si="114"/>
        <v>3</v>
      </c>
      <c r="R175" s="22">
        <f t="shared" si="115"/>
        <v>1</v>
      </c>
      <c r="S175" s="22">
        <f t="shared" si="116"/>
        <v>1</v>
      </c>
      <c r="T175" s="5"/>
      <c r="U175" s="181" t="s">
        <v>3362</v>
      </c>
      <c r="V175" s="181" t="s">
        <v>50</v>
      </c>
      <c r="W175" s="19"/>
      <c r="X175" s="181"/>
      <c r="AA175" s="308" t="b">
        <f t="shared" si="88"/>
        <v>0</v>
      </c>
    </row>
    <row r="176" s="291" customFormat="1" ht="14.25" spans="1:27">
      <c r="A176" s="29">
        <v>174</v>
      </c>
      <c r="B176" s="280" t="s">
        <v>34</v>
      </c>
      <c r="C176" s="280" t="s">
        <v>228</v>
      </c>
      <c r="D176" s="280" t="s">
        <v>973</v>
      </c>
      <c r="E176" s="280" t="s">
        <v>108</v>
      </c>
      <c r="F176" s="29" t="s">
        <v>4049</v>
      </c>
      <c r="G176" s="314">
        <v>44958</v>
      </c>
      <c r="H176" s="10" t="s">
        <v>2299</v>
      </c>
      <c r="I176" s="280" t="s">
        <v>42</v>
      </c>
      <c r="J176" s="280" t="s">
        <v>43</v>
      </c>
      <c r="K176" s="270" t="s">
        <v>305</v>
      </c>
      <c r="L176" s="271" t="s">
        <v>307</v>
      </c>
      <c r="M176" s="280">
        <v>3</v>
      </c>
      <c r="N176" s="181" t="s">
        <v>3467</v>
      </c>
      <c r="O176" s="181" t="s">
        <v>3468</v>
      </c>
      <c r="P176" s="15">
        <f t="shared" ref="P176:P181" si="117">IF(OR(O176=0,O176="无"),"",M176)</f>
        <v>3</v>
      </c>
      <c r="Q176" s="15">
        <f t="shared" ref="Q176:Q181" si="118">P176</f>
        <v>3</v>
      </c>
      <c r="R176" s="22">
        <f t="shared" ref="R176:R181" si="119">IFERROR(IF(P176/M176&gt;0,P176/M176,""),"")</f>
        <v>1</v>
      </c>
      <c r="S176" s="22">
        <f t="shared" ref="S176:S181" si="120">IFERROR(Q176/P176,"")</f>
        <v>1</v>
      </c>
      <c r="T176" s="16"/>
      <c r="U176" s="181" t="s">
        <v>3469</v>
      </c>
      <c r="V176" s="181" t="s">
        <v>50</v>
      </c>
      <c r="W176" s="19" t="str">
        <f t="shared" ref="W176:W180" si="121">IF(U176="无","未匹配到系统工单信息",IF(V176="已完成","无",V176))</f>
        <v>无</v>
      </c>
      <c r="X176" s="181"/>
      <c r="AA176" s="308" t="b">
        <f t="shared" si="88"/>
        <v>0</v>
      </c>
    </row>
    <row r="177" s="291" customFormat="1" ht="14.25" spans="1:27">
      <c r="A177" s="29">
        <v>175</v>
      </c>
      <c r="B177" s="280" t="s">
        <v>34</v>
      </c>
      <c r="C177" s="280" t="s">
        <v>228</v>
      </c>
      <c r="D177" s="280" t="s">
        <v>973</v>
      </c>
      <c r="E177" s="280" t="s">
        <v>108</v>
      </c>
      <c r="F177" s="29" t="s">
        <v>4049</v>
      </c>
      <c r="G177" s="314">
        <v>45139</v>
      </c>
      <c r="H177" s="10" t="s">
        <v>97</v>
      </c>
      <c r="I177" s="280" t="s">
        <v>42</v>
      </c>
      <c r="J177" s="280" t="s">
        <v>43</v>
      </c>
      <c r="K177" s="270" t="s">
        <v>305</v>
      </c>
      <c r="L177" s="271" t="s">
        <v>307</v>
      </c>
      <c r="M177" s="280">
        <v>3</v>
      </c>
      <c r="N177" s="181" t="s">
        <v>3460</v>
      </c>
      <c r="O177" s="181" t="s">
        <v>3461</v>
      </c>
      <c r="P177" s="15">
        <f t="shared" si="117"/>
        <v>3</v>
      </c>
      <c r="Q177" s="15">
        <f t="shared" si="118"/>
        <v>3</v>
      </c>
      <c r="R177" s="22">
        <f t="shared" si="119"/>
        <v>1</v>
      </c>
      <c r="S177" s="22">
        <f t="shared" si="120"/>
        <v>1</v>
      </c>
      <c r="T177" s="5"/>
      <c r="U177" s="181" t="s">
        <v>3462</v>
      </c>
      <c r="V177" s="181" t="s">
        <v>50</v>
      </c>
      <c r="W177" s="19"/>
      <c r="X177" s="181"/>
      <c r="AA177" s="308" t="b">
        <f t="shared" si="88"/>
        <v>0</v>
      </c>
    </row>
    <row r="178" s="291" customFormat="1" ht="14.25" spans="1:27">
      <c r="A178" s="29">
        <v>176</v>
      </c>
      <c r="B178" s="280" t="s">
        <v>34</v>
      </c>
      <c r="C178" s="280" t="s">
        <v>228</v>
      </c>
      <c r="D178" s="280" t="s">
        <v>3463</v>
      </c>
      <c r="E178" s="280" t="s">
        <v>108</v>
      </c>
      <c r="F178" s="29" t="s">
        <v>4049</v>
      </c>
      <c r="G178" s="314">
        <v>44958</v>
      </c>
      <c r="H178" s="10" t="s">
        <v>2299</v>
      </c>
      <c r="I178" s="280" t="s">
        <v>42</v>
      </c>
      <c r="J178" s="280" t="s">
        <v>43</v>
      </c>
      <c r="K178" s="270" t="s">
        <v>305</v>
      </c>
      <c r="L178" s="271" t="s">
        <v>307</v>
      </c>
      <c r="M178" s="280">
        <v>6</v>
      </c>
      <c r="N178" s="181" t="s">
        <v>3457</v>
      </c>
      <c r="O178" s="181" t="s">
        <v>3458</v>
      </c>
      <c r="P178" s="15">
        <f t="shared" si="117"/>
        <v>6</v>
      </c>
      <c r="Q178" s="15">
        <f t="shared" si="118"/>
        <v>6</v>
      </c>
      <c r="R178" s="22">
        <f t="shared" si="119"/>
        <v>1</v>
      </c>
      <c r="S178" s="22">
        <f t="shared" si="120"/>
        <v>1</v>
      </c>
      <c r="T178" s="16"/>
      <c r="U178" s="181" t="s">
        <v>3459</v>
      </c>
      <c r="V178" s="181" t="s">
        <v>50</v>
      </c>
      <c r="W178" s="19" t="str">
        <f t="shared" si="121"/>
        <v>无</v>
      </c>
      <c r="X178" s="181"/>
      <c r="AA178" s="308" t="b">
        <f t="shared" si="88"/>
        <v>0</v>
      </c>
    </row>
    <row r="179" s="291" customFormat="1" ht="14.25" spans="1:27">
      <c r="A179" s="29">
        <v>177</v>
      </c>
      <c r="B179" s="280" t="s">
        <v>34</v>
      </c>
      <c r="C179" s="280" t="s">
        <v>228</v>
      </c>
      <c r="D179" s="280" t="s">
        <v>3463</v>
      </c>
      <c r="E179" s="280" t="s">
        <v>108</v>
      </c>
      <c r="F179" s="29" t="s">
        <v>4049</v>
      </c>
      <c r="G179" s="314">
        <v>45139</v>
      </c>
      <c r="H179" s="10" t="s">
        <v>97</v>
      </c>
      <c r="I179" s="280" t="s">
        <v>42</v>
      </c>
      <c r="J179" s="280" t="s">
        <v>43</v>
      </c>
      <c r="K179" s="270" t="s">
        <v>305</v>
      </c>
      <c r="L179" s="271" t="s">
        <v>307</v>
      </c>
      <c r="M179" s="280">
        <v>6</v>
      </c>
      <c r="N179" s="181" t="s">
        <v>3464</v>
      </c>
      <c r="O179" s="181" t="s">
        <v>3465</v>
      </c>
      <c r="P179" s="15">
        <f t="shared" si="117"/>
        <v>6</v>
      </c>
      <c r="Q179" s="15">
        <f t="shared" si="118"/>
        <v>6</v>
      </c>
      <c r="R179" s="22">
        <f t="shared" si="119"/>
        <v>1</v>
      </c>
      <c r="S179" s="22">
        <f t="shared" si="120"/>
        <v>1</v>
      </c>
      <c r="T179" s="5"/>
      <c r="U179" s="181" t="s">
        <v>3466</v>
      </c>
      <c r="V179" s="181" t="s">
        <v>50</v>
      </c>
      <c r="W179" s="19"/>
      <c r="X179" s="181"/>
      <c r="AA179" s="308" t="b">
        <f t="shared" si="88"/>
        <v>0</v>
      </c>
    </row>
    <row r="180" s="291" customFormat="1" ht="14.25" spans="1:27">
      <c r="A180" s="29">
        <v>178</v>
      </c>
      <c r="B180" s="280" t="s">
        <v>34</v>
      </c>
      <c r="C180" s="280" t="s">
        <v>228</v>
      </c>
      <c r="D180" s="280" t="s">
        <v>934</v>
      </c>
      <c r="E180" s="280" t="s">
        <v>108</v>
      </c>
      <c r="F180" s="29" t="s">
        <v>4049</v>
      </c>
      <c r="G180" s="314">
        <v>44958</v>
      </c>
      <c r="H180" s="10" t="s">
        <v>2299</v>
      </c>
      <c r="I180" s="280" t="s">
        <v>42</v>
      </c>
      <c r="J180" s="280" t="s">
        <v>43</v>
      </c>
      <c r="K180" s="270" t="s">
        <v>305</v>
      </c>
      <c r="L180" s="271" t="s">
        <v>307</v>
      </c>
      <c r="M180" s="280">
        <v>6</v>
      </c>
      <c r="N180" s="181" t="s">
        <v>3457</v>
      </c>
      <c r="O180" s="181" t="s">
        <v>3458</v>
      </c>
      <c r="P180" s="15">
        <f t="shared" si="117"/>
        <v>6</v>
      </c>
      <c r="Q180" s="15">
        <f t="shared" si="118"/>
        <v>6</v>
      </c>
      <c r="R180" s="22">
        <f t="shared" si="119"/>
        <v>1</v>
      </c>
      <c r="S180" s="22">
        <f t="shared" si="120"/>
        <v>1</v>
      </c>
      <c r="T180" s="16"/>
      <c r="U180" s="302" t="s">
        <v>3459</v>
      </c>
      <c r="V180" s="181" t="s">
        <v>50</v>
      </c>
      <c r="W180" s="19" t="str">
        <f t="shared" si="121"/>
        <v>无</v>
      </c>
      <c r="X180" s="181"/>
      <c r="Y180" s="309"/>
      <c r="AA180" s="308" t="b">
        <f t="shared" si="88"/>
        <v>0</v>
      </c>
    </row>
    <row r="181" s="291" customFormat="1" ht="14.25" spans="1:27">
      <c r="A181" s="29">
        <v>179</v>
      </c>
      <c r="B181" s="280" t="s">
        <v>34</v>
      </c>
      <c r="C181" s="280" t="s">
        <v>228</v>
      </c>
      <c r="D181" s="280" t="s">
        <v>934</v>
      </c>
      <c r="E181" s="280" t="s">
        <v>108</v>
      </c>
      <c r="F181" s="29" t="s">
        <v>4049</v>
      </c>
      <c r="G181" s="314">
        <v>45139</v>
      </c>
      <c r="H181" s="10" t="s">
        <v>97</v>
      </c>
      <c r="I181" s="280" t="s">
        <v>42</v>
      </c>
      <c r="J181" s="280" t="s">
        <v>43</v>
      </c>
      <c r="K181" s="270" t="s">
        <v>305</v>
      </c>
      <c r="L181" s="271" t="s">
        <v>307</v>
      </c>
      <c r="M181" s="280">
        <v>6</v>
      </c>
      <c r="N181" s="181" t="s">
        <v>3464</v>
      </c>
      <c r="O181" s="181" t="s">
        <v>3465</v>
      </c>
      <c r="P181" s="15">
        <f t="shared" si="117"/>
        <v>6</v>
      </c>
      <c r="Q181" s="15">
        <f t="shared" si="118"/>
        <v>6</v>
      </c>
      <c r="R181" s="22">
        <f t="shared" si="119"/>
        <v>1</v>
      </c>
      <c r="S181" s="22">
        <f t="shared" si="120"/>
        <v>1</v>
      </c>
      <c r="T181" s="5"/>
      <c r="U181" s="181" t="s">
        <v>3466</v>
      </c>
      <c r="V181" s="181" t="s">
        <v>50</v>
      </c>
      <c r="W181" s="19"/>
      <c r="X181" s="181"/>
      <c r="AA181" s="308" t="b">
        <f t="shared" si="88"/>
        <v>0</v>
      </c>
    </row>
    <row r="182" s="291" customFormat="1" ht="14.25" spans="1:27">
      <c r="A182" s="29">
        <v>180</v>
      </c>
      <c r="B182" s="4" t="s">
        <v>34</v>
      </c>
      <c r="C182" s="7" t="s">
        <v>228</v>
      </c>
      <c r="D182" s="27" t="s">
        <v>947</v>
      </c>
      <c r="E182" s="30" t="s">
        <v>2706</v>
      </c>
      <c r="F182" s="29" t="s">
        <v>4049</v>
      </c>
      <c r="G182" s="57">
        <v>44927</v>
      </c>
      <c r="H182" s="10" t="s">
        <v>2959</v>
      </c>
      <c r="I182" s="27" t="s">
        <v>42</v>
      </c>
      <c r="J182" s="4" t="s">
        <v>43</v>
      </c>
      <c r="K182" s="58" t="s">
        <v>305</v>
      </c>
      <c r="L182" s="59" t="s">
        <v>307</v>
      </c>
      <c r="M182" s="280">
        <v>6</v>
      </c>
      <c r="N182" s="181" t="s">
        <v>3955</v>
      </c>
      <c r="O182" s="181" t="s">
        <v>3956</v>
      </c>
      <c r="P182" s="15">
        <f t="shared" ref="P182:P185" si="122">IF(OR(O182=0,O182="无"),"",M182)</f>
        <v>6</v>
      </c>
      <c r="Q182" s="15">
        <f t="shared" ref="Q182:Q185" si="123">P182</f>
        <v>6</v>
      </c>
      <c r="R182" s="22">
        <f t="shared" ref="R182:R185" si="124">IFERROR(IF(P182/M182&gt;0,P182/M182,""),"")</f>
        <v>1</v>
      </c>
      <c r="S182" s="22">
        <f t="shared" ref="S182:S185" si="125">IFERROR(Q182/P182,"")</f>
        <v>1</v>
      </c>
      <c r="T182" s="280"/>
      <c r="U182" s="181" t="s">
        <v>3957</v>
      </c>
      <c r="V182" s="181" t="s">
        <v>50</v>
      </c>
      <c r="W182" s="19" t="str">
        <f>IF(U182="无","未匹配到系统工单信息",IF(V182="已完成","无",V182))</f>
        <v>无</v>
      </c>
      <c r="X182" s="181"/>
      <c r="AA182" s="308" t="b">
        <f t="shared" si="88"/>
        <v>0</v>
      </c>
    </row>
    <row r="183" s="291" customFormat="1" ht="14.25" spans="1:27">
      <c r="A183" s="29">
        <v>181</v>
      </c>
      <c r="B183" s="4" t="s">
        <v>34</v>
      </c>
      <c r="C183" s="7" t="s">
        <v>228</v>
      </c>
      <c r="D183" s="27" t="s">
        <v>947</v>
      </c>
      <c r="E183" s="30" t="s">
        <v>2706</v>
      </c>
      <c r="F183" s="29" t="s">
        <v>4049</v>
      </c>
      <c r="G183" s="8">
        <v>45047</v>
      </c>
      <c r="H183" s="10" t="s">
        <v>304</v>
      </c>
      <c r="I183" s="27" t="s">
        <v>42</v>
      </c>
      <c r="J183" s="4" t="s">
        <v>43</v>
      </c>
      <c r="K183" s="58" t="s">
        <v>305</v>
      </c>
      <c r="L183" s="59" t="s">
        <v>307</v>
      </c>
      <c r="M183" s="280">
        <v>6</v>
      </c>
      <c r="N183" s="181" t="s">
        <v>3955</v>
      </c>
      <c r="O183" s="181" t="s">
        <v>3956</v>
      </c>
      <c r="P183" s="15">
        <f t="shared" si="122"/>
        <v>6</v>
      </c>
      <c r="Q183" s="15">
        <f t="shared" si="123"/>
        <v>6</v>
      </c>
      <c r="R183" s="22">
        <f t="shared" si="124"/>
        <v>1</v>
      </c>
      <c r="S183" s="22">
        <f t="shared" si="125"/>
        <v>1</v>
      </c>
      <c r="T183" s="280"/>
      <c r="U183" s="181" t="s">
        <v>3957</v>
      </c>
      <c r="V183" s="181" t="s">
        <v>50</v>
      </c>
      <c r="W183" s="19"/>
      <c r="X183" s="181"/>
      <c r="AA183" s="308" t="b">
        <f t="shared" si="88"/>
        <v>0</v>
      </c>
    </row>
    <row r="184" s="291" customFormat="1" ht="14.25" spans="1:27">
      <c r="A184" s="29">
        <v>182</v>
      </c>
      <c r="B184" s="4" t="s">
        <v>34</v>
      </c>
      <c r="C184" s="7" t="s">
        <v>228</v>
      </c>
      <c r="D184" s="27" t="s">
        <v>947</v>
      </c>
      <c r="E184" s="30" t="s">
        <v>2706</v>
      </c>
      <c r="F184" s="29" t="s">
        <v>4049</v>
      </c>
      <c r="G184" s="8">
        <v>45108</v>
      </c>
      <c r="H184" s="10" t="s">
        <v>165</v>
      </c>
      <c r="I184" s="27" t="s">
        <v>42</v>
      </c>
      <c r="J184" s="4" t="s">
        <v>43</v>
      </c>
      <c r="K184" s="58" t="s">
        <v>305</v>
      </c>
      <c r="L184" s="59" t="s">
        <v>307</v>
      </c>
      <c r="M184" s="280">
        <v>6</v>
      </c>
      <c r="N184" s="181" t="s">
        <v>3474</v>
      </c>
      <c r="O184" s="181" t="s">
        <v>3475</v>
      </c>
      <c r="P184" s="15">
        <f t="shared" si="122"/>
        <v>6</v>
      </c>
      <c r="Q184" s="15">
        <f t="shared" si="123"/>
        <v>6</v>
      </c>
      <c r="R184" s="22">
        <f t="shared" si="124"/>
        <v>1</v>
      </c>
      <c r="S184" s="22">
        <f t="shared" si="125"/>
        <v>1</v>
      </c>
      <c r="T184" s="5"/>
      <c r="U184" s="181" t="s">
        <v>3377</v>
      </c>
      <c r="V184" s="181" t="s">
        <v>50</v>
      </c>
      <c r="W184" s="19"/>
      <c r="X184" s="181"/>
      <c r="AA184" s="308" t="b">
        <f t="shared" si="88"/>
        <v>0</v>
      </c>
    </row>
    <row r="185" s="291" customFormat="1" ht="14.25" spans="1:27">
      <c r="A185" s="29">
        <v>183</v>
      </c>
      <c r="B185" s="4" t="s">
        <v>34</v>
      </c>
      <c r="C185" s="7" t="s">
        <v>228</v>
      </c>
      <c r="D185" s="27" t="s">
        <v>947</v>
      </c>
      <c r="E185" s="30" t="s">
        <v>2706</v>
      </c>
      <c r="F185" s="29" t="s">
        <v>4049</v>
      </c>
      <c r="G185" s="8">
        <v>45170</v>
      </c>
      <c r="H185" s="10" t="s">
        <v>54</v>
      </c>
      <c r="I185" s="27" t="s">
        <v>42</v>
      </c>
      <c r="J185" s="4" t="s">
        <v>43</v>
      </c>
      <c r="K185" s="58" t="s">
        <v>305</v>
      </c>
      <c r="L185" s="59" t="s">
        <v>307</v>
      </c>
      <c r="M185" s="280">
        <v>6</v>
      </c>
      <c r="N185" s="181" t="s">
        <v>3476</v>
      </c>
      <c r="O185" s="181" t="s">
        <v>3477</v>
      </c>
      <c r="P185" s="15">
        <f t="shared" si="122"/>
        <v>6</v>
      </c>
      <c r="Q185" s="15">
        <f t="shared" si="123"/>
        <v>6</v>
      </c>
      <c r="R185" s="22">
        <f t="shared" si="124"/>
        <v>1</v>
      </c>
      <c r="S185" s="22">
        <f t="shared" si="125"/>
        <v>1</v>
      </c>
      <c r="T185" s="5"/>
      <c r="U185" s="181" t="s">
        <v>3452</v>
      </c>
      <c r="V185" s="181" t="s">
        <v>50</v>
      </c>
      <c r="W185" s="19"/>
      <c r="X185" s="181"/>
      <c r="AA185" s="308" t="b">
        <f t="shared" si="88"/>
        <v>0</v>
      </c>
    </row>
    <row r="186" s="291" customFormat="1" ht="14.25" spans="1:27">
      <c r="A186" s="29">
        <v>184</v>
      </c>
      <c r="B186" s="4" t="s">
        <v>34</v>
      </c>
      <c r="C186" s="7" t="s">
        <v>228</v>
      </c>
      <c r="D186" s="7" t="s">
        <v>951</v>
      </c>
      <c r="E186" s="30" t="s">
        <v>2706</v>
      </c>
      <c r="F186" s="29" t="s">
        <v>4049</v>
      </c>
      <c r="G186" s="57">
        <v>44927</v>
      </c>
      <c r="H186" s="10" t="s">
        <v>2959</v>
      </c>
      <c r="I186" s="27" t="s">
        <v>42</v>
      </c>
      <c r="J186" s="4" t="s">
        <v>43</v>
      </c>
      <c r="K186" s="58" t="s">
        <v>305</v>
      </c>
      <c r="L186" s="59" t="s">
        <v>307</v>
      </c>
      <c r="M186" s="280">
        <v>6</v>
      </c>
      <c r="N186" s="181" t="s">
        <v>3955</v>
      </c>
      <c r="O186" s="181" t="s">
        <v>3956</v>
      </c>
      <c r="P186" s="15">
        <f t="shared" ref="P186:P194" si="126">IF(OR(O186=0,O186="无"),"",M186)</f>
        <v>6</v>
      </c>
      <c r="Q186" s="15">
        <f t="shared" ref="Q186:Q194" si="127">P186</f>
        <v>6</v>
      </c>
      <c r="R186" s="22">
        <f t="shared" ref="R186:R194" si="128">IFERROR(IF(P186/M186&gt;0,P186/M186,""),"")</f>
        <v>1</v>
      </c>
      <c r="S186" s="22">
        <f t="shared" ref="S186:S194" si="129">IFERROR(Q186/P186,"")</f>
        <v>1</v>
      </c>
      <c r="T186" s="280"/>
      <c r="U186" s="181" t="s">
        <v>3957</v>
      </c>
      <c r="V186" s="181" t="s">
        <v>50</v>
      </c>
      <c r="W186" s="19" t="str">
        <f>IF(U186="无","未匹配到系统工单信息",IF(V186="已完成","无",V186))</f>
        <v>无</v>
      </c>
      <c r="X186" s="181"/>
      <c r="AA186" s="308" t="b">
        <f t="shared" si="88"/>
        <v>0</v>
      </c>
    </row>
    <row r="187" s="291" customFormat="1" ht="14.25" spans="1:27">
      <c r="A187" s="29">
        <v>185</v>
      </c>
      <c r="B187" s="4" t="s">
        <v>34</v>
      </c>
      <c r="C187" s="7" t="s">
        <v>228</v>
      </c>
      <c r="D187" s="7" t="s">
        <v>951</v>
      </c>
      <c r="E187" s="30" t="s">
        <v>2706</v>
      </c>
      <c r="F187" s="29" t="s">
        <v>4049</v>
      </c>
      <c r="G187" s="8">
        <v>45108</v>
      </c>
      <c r="H187" s="10" t="s">
        <v>165</v>
      </c>
      <c r="I187" s="27" t="s">
        <v>42</v>
      </c>
      <c r="J187" s="4" t="s">
        <v>43</v>
      </c>
      <c r="K187" s="58" t="s">
        <v>305</v>
      </c>
      <c r="L187" s="59" t="s">
        <v>307</v>
      </c>
      <c r="M187" s="280">
        <v>6</v>
      </c>
      <c r="N187" s="181" t="s">
        <v>3474</v>
      </c>
      <c r="O187" s="181" t="s">
        <v>3475</v>
      </c>
      <c r="P187" s="15">
        <f t="shared" si="126"/>
        <v>6</v>
      </c>
      <c r="Q187" s="15">
        <f t="shared" si="127"/>
        <v>6</v>
      </c>
      <c r="R187" s="22">
        <f t="shared" si="128"/>
        <v>1</v>
      </c>
      <c r="S187" s="22">
        <f t="shared" si="129"/>
        <v>1</v>
      </c>
      <c r="T187" s="5"/>
      <c r="U187" s="181" t="s">
        <v>3377</v>
      </c>
      <c r="V187" s="181" t="s">
        <v>50</v>
      </c>
      <c r="W187" s="19"/>
      <c r="X187" s="181"/>
      <c r="AA187" s="308" t="b">
        <f t="shared" si="88"/>
        <v>0</v>
      </c>
    </row>
    <row r="188" s="291" customFormat="1" ht="14.25" spans="1:27">
      <c r="A188" s="29">
        <v>186</v>
      </c>
      <c r="B188" s="4" t="s">
        <v>34</v>
      </c>
      <c r="C188" s="7" t="s">
        <v>228</v>
      </c>
      <c r="D188" s="7" t="s">
        <v>951</v>
      </c>
      <c r="E188" s="30" t="s">
        <v>2706</v>
      </c>
      <c r="F188" s="29" t="s">
        <v>4049</v>
      </c>
      <c r="G188" s="8">
        <v>45170</v>
      </c>
      <c r="H188" s="10" t="s">
        <v>54</v>
      </c>
      <c r="I188" s="27" t="s">
        <v>42</v>
      </c>
      <c r="J188" s="4" t="s">
        <v>43</v>
      </c>
      <c r="K188" s="58" t="s">
        <v>305</v>
      </c>
      <c r="L188" s="59" t="s">
        <v>307</v>
      </c>
      <c r="M188" s="280">
        <v>6</v>
      </c>
      <c r="N188" s="181" t="s">
        <v>3478</v>
      </c>
      <c r="O188" s="181" t="s">
        <v>3479</v>
      </c>
      <c r="P188" s="15">
        <f t="shared" si="126"/>
        <v>6</v>
      </c>
      <c r="Q188" s="15">
        <f t="shared" si="127"/>
        <v>6</v>
      </c>
      <c r="R188" s="22">
        <f t="shared" si="128"/>
        <v>1</v>
      </c>
      <c r="S188" s="22">
        <f t="shared" si="129"/>
        <v>1</v>
      </c>
      <c r="T188" s="5"/>
      <c r="U188" s="181" t="s">
        <v>3480</v>
      </c>
      <c r="V188" s="181" t="s">
        <v>50</v>
      </c>
      <c r="W188" s="19"/>
      <c r="X188" s="181"/>
      <c r="AA188" s="308" t="b">
        <f t="shared" si="88"/>
        <v>0</v>
      </c>
    </row>
    <row r="189" s="291" customFormat="1" ht="14.25" spans="1:27">
      <c r="A189" s="29">
        <v>187</v>
      </c>
      <c r="B189" s="280" t="s">
        <v>34</v>
      </c>
      <c r="C189" s="280" t="s">
        <v>228</v>
      </c>
      <c r="D189" s="280" t="s">
        <v>3496</v>
      </c>
      <c r="E189" s="280" t="s">
        <v>258</v>
      </c>
      <c r="F189" s="29" t="s">
        <v>4049</v>
      </c>
      <c r="G189" s="8">
        <v>44958</v>
      </c>
      <c r="H189" s="10" t="s">
        <v>2299</v>
      </c>
      <c r="I189" s="280" t="s">
        <v>42</v>
      </c>
      <c r="J189" s="280" t="s">
        <v>43</v>
      </c>
      <c r="K189" s="270" t="s">
        <v>305</v>
      </c>
      <c r="L189" s="271" t="s">
        <v>307</v>
      </c>
      <c r="M189" s="280">
        <v>6</v>
      </c>
      <c r="N189" s="181" t="s">
        <v>3497</v>
      </c>
      <c r="O189" s="181" t="s">
        <v>3498</v>
      </c>
      <c r="P189" s="15">
        <f t="shared" si="126"/>
        <v>6</v>
      </c>
      <c r="Q189" s="15">
        <f t="shared" si="127"/>
        <v>6</v>
      </c>
      <c r="R189" s="22">
        <f t="shared" si="128"/>
        <v>1</v>
      </c>
      <c r="S189" s="22">
        <f t="shared" si="129"/>
        <v>1</v>
      </c>
      <c r="T189" s="16"/>
      <c r="U189" s="181" t="s">
        <v>3499</v>
      </c>
      <c r="V189" s="181" t="s">
        <v>50</v>
      </c>
      <c r="W189" s="19" t="str">
        <f>IF(U189="无","未匹配到系统工单信息",IF(V189="已完成","无",V189))</f>
        <v>无</v>
      </c>
      <c r="X189" s="181"/>
      <c r="AA189" s="308" t="b">
        <f t="shared" si="88"/>
        <v>0</v>
      </c>
    </row>
    <row r="190" s="291" customFormat="1" ht="14.25" spans="1:27">
      <c r="A190" s="29">
        <v>188</v>
      </c>
      <c r="B190" s="280" t="s">
        <v>34</v>
      </c>
      <c r="C190" s="280" t="s">
        <v>228</v>
      </c>
      <c r="D190" s="280" t="s">
        <v>3496</v>
      </c>
      <c r="E190" s="280" t="s">
        <v>258</v>
      </c>
      <c r="F190" s="29" t="s">
        <v>4049</v>
      </c>
      <c r="G190" s="8">
        <v>45017</v>
      </c>
      <c r="H190" s="10" t="s">
        <v>231</v>
      </c>
      <c r="I190" s="280" t="s">
        <v>42</v>
      </c>
      <c r="J190" s="280" t="s">
        <v>43</v>
      </c>
      <c r="K190" s="270" t="s">
        <v>305</v>
      </c>
      <c r="L190" s="271" t="s">
        <v>307</v>
      </c>
      <c r="M190" s="280">
        <v>6</v>
      </c>
      <c r="N190" s="181" t="s">
        <v>3500</v>
      </c>
      <c r="O190" s="181" t="s">
        <v>3455</v>
      </c>
      <c r="P190" s="15">
        <f t="shared" si="126"/>
        <v>6</v>
      </c>
      <c r="Q190" s="15">
        <f t="shared" si="127"/>
        <v>6</v>
      </c>
      <c r="R190" s="22">
        <f t="shared" si="128"/>
        <v>1</v>
      </c>
      <c r="S190" s="22">
        <f t="shared" si="129"/>
        <v>1</v>
      </c>
      <c r="T190" s="280"/>
      <c r="U190" s="181" t="s">
        <v>3501</v>
      </c>
      <c r="V190" s="181" t="s">
        <v>50</v>
      </c>
      <c r="W190" s="19"/>
      <c r="X190" s="181"/>
      <c r="AA190" s="308" t="b">
        <f t="shared" si="88"/>
        <v>0</v>
      </c>
    </row>
    <row r="191" s="291" customFormat="1" ht="14.25" spans="1:27">
      <c r="A191" s="29">
        <v>189</v>
      </c>
      <c r="B191" s="280" t="s">
        <v>34</v>
      </c>
      <c r="C191" s="280" t="s">
        <v>228</v>
      </c>
      <c r="D191" s="280" t="s">
        <v>3496</v>
      </c>
      <c r="E191" s="280" t="s">
        <v>258</v>
      </c>
      <c r="F191" s="29" t="s">
        <v>4049</v>
      </c>
      <c r="G191" s="8">
        <v>45078</v>
      </c>
      <c r="H191" s="10" t="s">
        <v>93</v>
      </c>
      <c r="I191" s="280" t="s">
        <v>42</v>
      </c>
      <c r="J191" s="280" t="s">
        <v>43</v>
      </c>
      <c r="K191" s="270" t="s">
        <v>305</v>
      </c>
      <c r="L191" s="271" t="s">
        <v>307</v>
      </c>
      <c r="M191" s="280">
        <v>6</v>
      </c>
      <c r="N191" s="181" t="s">
        <v>3502</v>
      </c>
      <c r="O191" s="181" t="s">
        <v>3503</v>
      </c>
      <c r="P191" s="15">
        <f t="shared" si="126"/>
        <v>6</v>
      </c>
      <c r="Q191" s="15">
        <f t="shared" si="127"/>
        <v>6</v>
      </c>
      <c r="R191" s="22">
        <f t="shared" si="128"/>
        <v>1</v>
      </c>
      <c r="S191" s="22">
        <f t="shared" si="129"/>
        <v>1</v>
      </c>
      <c r="T191" s="5"/>
      <c r="U191" s="181" t="s">
        <v>3504</v>
      </c>
      <c r="V191" s="181" t="s">
        <v>50</v>
      </c>
      <c r="W191" s="19"/>
      <c r="X191" s="181"/>
      <c r="AA191" s="308" t="b">
        <f t="shared" si="88"/>
        <v>0</v>
      </c>
    </row>
    <row r="192" s="291" customFormat="1" ht="14.25" spans="1:27">
      <c r="A192" s="29">
        <v>190</v>
      </c>
      <c r="B192" s="280" t="s">
        <v>34</v>
      </c>
      <c r="C192" s="280" t="s">
        <v>228</v>
      </c>
      <c r="D192" s="280" t="s">
        <v>3496</v>
      </c>
      <c r="E192" s="280" t="s">
        <v>258</v>
      </c>
      <c r="F192" s="29" t="s">
        <v>4049</v>
      </c>
      <c r="G192" s="8">
        <v>45139</v>
      </c>
      <c r="H192" s="10" t="s">
        <v>97</v>
      </c>
      <c r="I192" s="280" t="s">
        <v>42</v>
      </c>
      <c r="J192" s="280" t="s">
        <v>43</v>
      </c>
      <c r="K192" s="270" t="s">
        <v>305</v>
      </c>
      <c r="L192" s="271" t="s">
        <v>307</v>
      </c>
      <c r="M192" s="280">
        <v>6</v>
      </c>
      <c r="N192" s="181" t="s">
        <v>3287</v>
      </c>
      <c r="O192" s="181" t="s">
        <v>3288</v>
      </c>
      <c r="P192" s="15">
        <f t="shared" si="126"/>
        <v>6</v>
      </c>
      <c r="Q192" s="15">
        <f t="shared" si="127"/>
        <v>6</v>
      </c>
      <c r="R192" s="22">
        <f t="shared" si="128"/>
        <v>1</v>
      </c>
      <c r="S192" s="22">
        <f t="shared" si="129"/>
        <v>1</v>
      </c>
      <c r="T192" s="5"/>
      <c r="U192" s="181" t="s">
        <v>3289</v>
      </c>
      <c r="V192" s="181" t="s">
        <v>50</v>
      </c>
      <c r="W192" s="19"/>
      <c r="X192" s="181"/>
      <c r="AA192" s="308" t="b">
        <f t="shared" si="88"/>
        <v>0</v>
      </c>
    </row>
    <row r="193" s="291" customFormat="1" ht="14.25" spans="1:27">
      <c r="A193" s="29">
        <v>191</v>
      </c>
      <c r="B193" s="280" t="s">
        <v>34</v>
      </c>
      <c r="C193" s="280" t="s">
        <v>228</v>
      </c>
      <c r="D193" s="280" t="s">
        <v>3496</v>
      </c>
      <c r="E193" s="280" t="s">
        <v>258</v>
      </c>
      <c r="F193" s="29" t="s">
        <v>4049</v>
      </c>
      <c r="G193" s="8">
        <v>45200</v>
      </c>
      <c r="H193" s="10" t="s">
        <v>189</v>
      </c>
      <c r="I193" s="280" t="s">
        <v>42</v>
      </c>
      <c r="J193" s="280" t="s">
        <v>43</v>
      </c>
      <c r="K193" s="270" t="s">
        <v>305</v>
      </c>
      <c r="L193" s="271" t="s">
        <v>307</v>
      </c>
      <c r="M193" s="280">
        <v>6</v>
      </c>
      <c r="N193" s="181" t="s">
        <v>3476</v>
      </c>
      <c r="O193" s="181" t="s">
        <v>3477</v>
      </c>
      <c r="P193" s="15">
        <f t="shared" si="126"/>
        <v>6</v>
      </c>
      <c r="Q193" s="15">
        <f t="shared" si="127"/>
        <v>6</v>
      </c>
      <c r="R193" s="22">
        <f t="shared" si="128"/>
        <v>1</v>
      </c>
      <c r="S193" s="22">
        <f t="shared" si="129"/>
        <v>1</v>
      </c>
      <c r="T193" s="5"/>
      <c r="U193" s="181" t="s">
        <v>3452</v>
      </c>
      <c r="V193" s="181" t="s">
        <v>50</v>
      </c>
      <c r="W193" s="19"/>
      <c r="X193" s="181"/>
      <c r="AA193" s="308" t="b">
        <f t="shared" si="88"/>
        <v>0</v>
      </c>
    </row>
    <row r="194" s="291" customFormat="1" ht="14.25" spans="1:27">
      <c r="A194" s="29">
        <v>192</v>
      </c>
      <c r="B194" s="280" t="s">
        <v>34</v>
      </c>
      <c r="C194" s="280" t="s">
        <v>228</v>
      </c>
      <c r="D194" s="280" t="s">
        <v>3496</v>
      </c>
      <c r="E194" s="280" t="s">
        <v>258</v>
      </c>
      <c r="F194" s="29" t="s">
        <v>4049</v>
      </c>
      <c r="G194" s="8">
        <v>45261</v>
      </c>
      <c r="H194" s="10" t="s">
        <v>1741</v>
      </c>
      <c r="I194" s="280" t="s">
        <v>42</v>
      </c>
      <c r="J194" s="280" t="s">
        <v>43</v>
      </c>
      <c r="K194" s="270" t="s">
        <v>305</v>
      </c>
      <c r="L194" s="271" t="s">
        <v>307</v>
      </c>
      <c r="M194" s="280">
        <v>6</v>
      </c>
      <c r="N194" s="181" t="str">
        <f>IFERROR(VLOOKUP("*"&amp;$D194&amp;"*",电缆避雷器!$A:$AS,20,FALSE),IFERROR(VLOOKUP("*"&amp;$D194&amp;"*",电缆避雷器!$B:$AS,19,FALSE),"无"))</f>
        <v>2023-11-22 08:50:00</v>
      </c>
      <c r="O194" s="181" t="str">
        <f>IFERROR(VLOOKUP("*"&amp;$D194&amp;"*",电缆避雷器!$A:$AS,21,FALSE),IFERROR(VLOOKUP("*"&amp;$D194&amp;"*",电缆避雷器!$B:$AS,20,FALSE),"无"))</f>
        <v>2023-11-22 12:30:00</v>
      </c>
      <c r="P194" s="15">
        <f t="shared" si="126"/>
        <v>6</v>
      </c>
      <c r="Q194" s="15">
        <f t="shared" si="127"/>
        <v>6</v>
      </c>
      <c r="R194" s="22">
        <f t="shared" si="128"/>
        <v>1</v>
      </c>
      <c r="S194" s="22">
        <f t="shared" si="129"/>
        <v>1</v>
      </c>
      <c r="T194" s="56"/>
      <c r="U194" s="181" t="str">
        <f>IFERROR(VLOOKUP("*"&amp;$D194&amp;"*",电缆避雷器!$A:$AS,5,FALSE),IFERROR(VLOOKUP("*"&amp;$D194&amp;"*",电缆避雷器!$B:$AS,4,FALSE),"无"))</f>
        <v>JH030120230821-005555</v>
      </c>
      <c r="V194" s="181" t="s">
        <v>50</v>
      </c>
      <c r="W194" s="19"/>
      <c r="X194" s="181"/>
      <c r="AA194" s="308" t="b">
        <f t="shared" si="88"/>
        <v>0</v>
      </c>
    </row>
    <row r="195" s="291" customFormat="1" ht="14.25" spans="1:27">
      <c r="A195" s="29">
        <v>193</v>
      </c>
      <c r="B195" s="280" t="s">
        <v>34</v>
      </c>
      <c r="C195" s="280" t="s">
        <v>228</v>
      </c>
      <c r="D195" s="280" t="s">
        <v>3507</v>
      </c>
      <c r="E195" s="280" t="s">
        <v>258</v>
      </c>
      <c r="F195" s="29" t="s">
        <v>4049</v>
      </c>
      <c r="G195" s="8">
        <v>44958</v>
      </c>
      <c r="H195" s="10" t="s">
        <v>2299</v>
      </c>
      <c r="I195" s="280" t="s">
        <v>42</v>
      </c>
      <c r="J195" s="280" t="s">
        <v>43</v>
      </c>
      <c r="K195" s="270" t="s">
        <v>305</v>
      </c>
      <c r="L195" s="271" t="s">
        <v>307</v>
      </c>
      <c r="M195" s="280">
        <v>6</v>
      </c>
      <c r="N195" s="181" t="s">
        <v>3497</v>
      </c>
      <c r="O195" s="181" t="s">
        <v>3498</v>
      </c>
      <c r="P195" s="15">
        <f t="shared" ref="P195:P202" si="130">IF(OR(O195=0,O195="无"),"",M195)</f>
        <v>6</v>
      </c>
      <c r="Q195" s="15">
        <f t="shared" ref="Q195:Q202" si="131">P195</f>
        <v>6</v>
      </c>
      <c r="R195" s="22">
        <f t="shared" ref="R195:R202" si="132">IFERROR(IF(P195/M195&gt;0,P195/M195,""),"")</f>
        <v>1</v>
      </c>
      <c r="S195" s="22">
        <f t="shared" ref="S195:S202" si="133">IFERROR(Q195/P195,"")</f>
        <v>1</v>
      </c>
      <c r="T195" s="16"/>
      <c r="U195" s="181" t="s">
        <v>3499</v>
      </c>
      <c r="V195" s="181" t="s">
        <v>50</v>
      </c>
      <c r="W195" s="19" t="str">
        <f>IF(U195="无","未匹配到系统工单信息",IF(V195="已完成","无",V195))</f>
        <v>无</v>
      </c>
      <c r="X195" s="181"/>
      <c r="AA195" s="308" t="b">
        <f t="shared" ref="AA195:AA258" si="134">IF(H195="2023年01月","2023年01月31日",IF(H195="2023年02月","2023年02月28日",IF(H195="2023年3月","2023年3月31日",IF(H195="2023年4月","2023年4月30日",IF(H195="2023年5月","2023年5月31日",IF(H195="2023年6月","2023年6月30日",IF(H195="2023年7月","2023年7月31日",IF(H195="2023年8月","2023年8月31日",IF(H195="2023年9月","2023年9月30日",IF(H195="2023年10月","2023年10月31日",IF(H195="2023年11月","2023年11月30日",IF(H195="2023年12月","2023年12月31日"))))))))))))</f>
        <v>0</v>
      </c>
    </row>
    <row r="196" s="291" customFormat="1" ht="14.25" spans="1:27">
      <c r="A196" s="29">
        <v>194</v>
      </c>
      <c r="B196" s="280" t="s">
        <v>34</v>
      </c>
      <c r="C196" s="280" t="s">
        <v>228</v>
      </c>
      <c r="D196" s="280" t="s">
        <v>3507</v>
      </c>
      <c r="E196" s="280" t="s">
        <v>258</v>
      </c>
      <c r="F196" s="29" t="s">
        <v>4049</v>
      </c>
      <c r="G196" s="8">
        <v>45017</v>
      </c>
      <c r="H196" s="10" t="s">
        <v>231</v>
      </c>
      <c r="I196" s="280" t="s">
        <v>42</v>
      </c>
      <c r="J196" s="280" t="s">
        <v>43</v>
      </c>
      <c r="K196" s="270" t="s">
        <v>305</v>
      </c>
      <c r="L196" s="271" t="s">
        <v>307</v>
      </c>
      <c r="M196" s="280">
        <v>6</v>
      </c>
      <c r="N196" s="181" t="s">
        <v>3500</v>
      </c>
      <c r="O196" s="181" t="s">
        <v>3455</v>
      </c>
      <c r="P196" s="15">
        <f t="shared" si="130"/>
        <v>6</v>
      </c>
      <c r="Q196" s="15">
        <f t="shared" si="131"/>
        <v>6</v>
      </c>
      <c r="R196" s="22">
        <f t="shared" si="132"/>
        <v>1</v>
      </c>
      <c r="S196" s="22">
        <f t="shared" si="133"/>
        <v>1</v>
      </c>
      <c r="T196" s="280"/>
      <c r="U196" s="181" t="s">
        <v>3501</v>
      </c>
      <c r="V196" s="181" t="s">
        <v>50</v>
      </c>
      <c r="W196" s="19"/>
      <c r="X196" s="181"/>
      <c r="AA196" s="308" t="b">
        <f t="shared" si="134"/>
        <v>0</v>
      </c>
    </row>
    <row r="197" s="291" customFormat="1" ht="14.25" spans="1:27">
      <c r="A197" s="29">
        <v>195</v>
      </c>
      <c r="B197" s="280" t="s">
        <v>34</v>
      </c>
      <c r="C197" s="280" t="s">
        <v>228</v>
      </c>
      <c r="D197" s="280" t="s">
        <v>3507</v>
      </c>
      <c r="E197" s="280" t="s">
        <v>258</v>
      </c>
      <c r="F197" s="29" t="s">
        <v>4049</v>
      </c>
      <c r="G197" s="8">
        <v>45078</v>
      </c>
      <c r="H197" s="10" t="s">
        <v>93</v>
      </c>
      <c r="I197" s="280" t="s">
        <v>42</v>
      </c>
      <c r="J197" s="280" t="s">
        <v>43</v>
      </c>
      <c r="K197" s="270" t="s">
        <v>305</v>
      </c>
      <c r="L197" s="271" t="s">
        <v>307</v>
      </c>
      <c r="M197" s="280">
        <v>6</v>
      </c>
      <c r="N197" s="181" t="s">
        <v>3502</v>
      </c>
      <c r="O197" s="181" t="s">
        <v>3503</v>
      </c>
      <c r="P197" s="15">
        <f t="shared" si="130"/>
        <v>6</v>
      </c>
      <c r="Q197" s="15">
        <f t="shared" si="131"/>
        <v>6</v>
      </c>
      <c r="R197" s="22">
        <f t="shared" si="132"/>
        <v>1</v>
      </c>
      <c r="S197" s="22">
        <f t="shared" si="133"/>
        <v>1</v>
      </c>
      <c r="T197" s="5"/>
      <c r="U197" s="181" t="s">
        <v>3504</v>
      </c>
      <c r="V197" s="181" t="s">
        <v>50</v>
      </c>
      <c r="W197" s="19"/>
      <c r="X197" s="181"/>
      <c r="AA197" s="308" t="b">
        <f t="shared" si="134"/>
        <v>0</v>
      </c>
    </row>
    <row r="198" s="291" customFormat="1" ht="14.25" spans="1:27">
      <c r="A198" s="29">
        <v>196</v>
      </c>
      <c r="B198" s="280" t="s">
        <v>34</v>
      </c>
      <c r="C198" s="280" t="s">
        <v>228</v>
      </c>
      <c r="D198" s="280" t="s">
        <v>3507</v>
      </c>
      <c r="E198" s="280" t="s">
        <v>258</v>
      </c>
      <c r="F198" s="29" t="s">
        <v>4049</v>
      </c>
      <c r="G198" s="8">
        <v>45139</v>
      </c>
      <c r="H198" s="10" t="s">
        <v>97</v>
      </c>
      <c r="I198" s="280" t="s">
        <v>42</v>
      </c>
      <c r="J198" s="280" t="s">
        <v>43</v>
      </c>
      <c r="K198" s="270" t="s">
        <v>305</v>
      </c>
      <c r="L198" s="271" t="s">
        <v>307</v>
      </c>
      <c r="M198" s="280">
        <v>6</v>
      </c>
      <c r="N198" s="181" t="s">
        <v>3287</v>
      </c>
      <c r="O198" s="181" t="s">
        <v>3288</v>
      </c>
      <c r="P198" s="15">
        <f t="shared" si="130"/>
        <v>6</v>
      </c>
      <c r="Q198" s="15">
        <f t="shared" si="131"/>
        <v>6</v>
      </c>
      <c r="R198" s="22">
        <f t="shared" si="132"/>
        <v>1</v>
      </c>
      <c r="S198" s="22">
        <f t="shared" si="133"/>
        <v>1</v>
      </c>
      <c r="T198" s="5"/>
      <c r="U198" s="181" t="s">
        <v>3289</v>
      </c>
      <c r="V198" s="181" t="s">
        <v>50</v>
      </c>
      <c r="W198" s="19"/>
      <c r="X198" s="181"/>
      <c r="AA198" s="308" t="b">
        <f t="shared" si="134"/>
        <v>0</v>
      </c>
    </row>
    <row r="199" s="291" customFormat="1" ht="14.25" spans="1:27">
      <c r="A199" s="29">
        <v>197</v>
      </c>
      <c r="B199" s="280" t="s">
        <v>34</v>
      </c>
      <c r="C199" s="280" t="s">
        <v>228</v>
      </c>
      <c r="D199" s="280" t="s">
        <v>3507</v>
      </c>
      <c r="E199" s="280" t="s">
        <v>258</v>
      </c>
      <c r="F199" s="29" t="s">
        <v>4049</v>
      </c>
      <c r="G199" s="8">
        <v>45200</v>
      </c>
      <c r="H199" s="10" t="s">
        <v>189</v>
      </c>
      <c r="I199" s="280" t="s">
        <v>42</v>
      </c>
      <c r="J199" s="280" t="s">
        <v>43</v>
      </c>
      <c r="K199" s="270" t="s">
        <v>305</v>
      </c>
      <c r="L199" s="271" t="s">
        <v>307</v>
      </c>
      <c r="M199" s="280">
        <v>6</v>
      </c>
      <c r="N199" s="181" t="s">
        <v>3476</v>
      </c>
      <c r="O199" s="181" t="s">
        <v>3477</v>
      </c>
      <c r="P199" s="15">
        <f t="shared" si="130"/>
        <v>6</v>
      </c>
      <c r="Q199" s="15">
        <f t="shared" si="131"/>
        <v>6</v>
      </c>
      <c r="R199" s="22">
        <f t="shared" si="132"/>
        <v>1</v>
      </c>
      <c r="S199" s="22">
        <f t="shared" si="133"/>
        <v>1</v>
      </c>
      <c r="T199" s="5"/>
      <c r="U199" s="181" t="s">
        <v>3452</v>
      </c>
      <c r="V199" s="181" t="s">
        <v>50</v>
      </c>
      <c r="W199" s="19"/>
      <c r="X199" s="181"/>
      <c r="AA199" s="308" t="b">
        <f t="shared" si="134"/>
        <v>0</v>
      </c>
    </row>
    <row r="200" s="291" customFormat="1" ht="14.25" spans="1:27">
      <c r="A200" s="29">
        <v>198</v>
      </c>
      <c r="B200" s="280" t="s">
        <v>34</v>
      </c>
      <c r="C200" s="280" t="s">
        <v>228</v>
      </c>
      <c r="D200" s="280" t="s">
        <v>3507</v>
      </c>
      <c r="E200" s="280" t="s">
        <v>258</v>
      </c>
      <c r="F200" s="29" t="s">
        <v>4049</v>
      </c>
      <c r="G200" s="8">
        <v>45261</v>
      </c>
      <c r="H200" s="10" t="s">
        <v>1741</v>
      </c>
      <c r="I200" s="280" t="s">
        <v>42</v>
      </c>
      <c r="J200" s="280" t="s">
        <v>43</v>
      </c>
      <c r="K200" s="270" t="s">
        <v>305</v>
      </c>
      <c r="L200" s="271" t="s">
        <v>307</v>
      </c>
      <c r="M200" s="280">
        <v>6</v>
      </c>
      <c r="N200" s="181" t="str">
        <f>IFERROR(VLOOKUP("*"&amp;$D200&amp;"*",电缆避雷器!$A:$AS,20,FALSE),IFERROR(VLOOKUP("*"&amp;$D200&amp;"*",电缆避雷器!$B:$AS,19,FALSE),"无"))</f>
        <v>2023-11-22 08:50:00</v>
      </c>
      <c r="O200" s="181" t="str">
        <f>IFERROR(VLOOKUP("*"&amp;$D200&amp;"*",电缆避雷器!$A:$AS,21,FALSE),IFERROR(VLOOKUP("*"&amp;$D200&amp;"*",电缆避雷器!$B:$AS,20,FALSE),"无"))</f>
        <v>2023-11-22 12:30:00</v>
      </c>
      <c r="P200" s="15">
        <f t="shared" si="130"/>
        <v>6</v>
      </c>
      <c r="Q200" s="15">
        <f t="shared" si="131"/>
        <v>6</v>
      </c>
      <c r="R200" s="22">
        <f t="shared" si="132"/>
        <v>1</v>
      </c>
      <c r="S200" s="22">
        <f t="shared" si="133"/>
        <v>1</v>
      </c>
      <c r="T200" s="56"/>
      <c r="U200" s="181" t="str">
        <f>IFERROR(VLOOKUP("*"&amp;$D200&amp;"*",电缆避雷器!$A:$AS,5,FALSE),IFERROR(VLOOKUP("*"&amp;$D200&amp;"*",电缆避雷器!$B:$AS,4,FALSE),"无"))</f>
        <v>JH030120230821-005555</v>
      </c>
      <c r="V200" s="181" t="s">
        <v>50</v>
      </c>
      <c r="W200" s="19"/>
      <c r="X200" s="181"/>
      <c r="AA200" s="308" t="b">
        <f t="shared" si="134"/>
        <v>0</v>
      </c>
    </row>
    <row r="201" s="291" customFormat="1" ht="29" customHeight="1" spans="1:27">
      <c r="A201" s="29">
        <v>199</v>
      </c>
      <c r="B201" s="280" t="s">
        <v>34</v>
      </c>
      <c r="C201" s="280" t="s">
        <v>228</v>
      </c>
      <c r="D201" s="280" t="s">
        <v>3508</v>
      </c>
      <c r="E201" s="280" t="s">
        <v>108</v>
      </c>
      <c r="F201" s="29" t="s">
        <v>4049</v>
      </c>
      <c r="G201" s="314">
        <v>45047</v>
      </c>
      <c r="H201" s="10" t="s">
        <v>93</v>
      </c>
      <c r="I201" s="280" t="s">
        <v>42</v>
      </c>
      <c r="J201" s="280" t="s">
        <v>43</v>
      </c>
      <c r="K201" s="270" t="s">
        <v>305</v>
      </c>
      <c r="L201" s="271" t="s">
        <v>307</v>
      </c>
      <c r="M201" s="280">
        <v>6</v>
      </c>
      <c r="N201" s="181" t="s">
        <v>3959</v>
      </c>
      <c r="O201" s="181" t="s">
        <v>3960</v>
      </c>
      <c r="P201" s="15">
        <f t="shared" si="130"/>
        <v>6</v>
      </c>
      <c r="Q201" s="15">
        <f t="shared" si="131"/>
        <v>6</v>
      </c>
      <c r="R201" s="22">
        <f t="shared" si="132"/>
        <v>1</v>
      </c>
      <c r="S201" s="22">
        <f t="shared" si="133"/>
        <v>1</v>
      </c>
      <c r="T201" s="312" t="s">
        <v>3961</v>
      </c>
      <c r="U201" s="181" t="s">
        <v>3962</v>
      </c>
      <c r="V201" s="181" t="s">
        <v>50</v>
      </c>
      <c r="W201" s="19" t="str">
        <f t="shared" ref="W201:W205" si="135">IF(U201="无","未匹配到系统工单信息",IF(V201="已完成","无",V201))</f>
        <v>无</v>
      </c>
      <c r="X201" s="181"/>
      <c r="AA201" s="308" t="b">
        <f t="shared" si="134"/>
        <v>0</v>
      </c>
    </row>
    <row r="202" s="291" customFormat="1" ht="14.25" spans="1:27">
      <c r="A202" s="29">
        <v>200</v>
      </c>
      <c r="B202" s="280" t="s">
        <v>34</v>
      </c>
      <c r="C202" s="280" t="s">
        <v>228</v>
      </c>
      <c r="D202" s="280" t="s">
        <v>3508</v>
      </c>
      <c r="E202" s="280" t="s">
        <v>108</v>
      </c>
      <c r="F202" s="29" t="s">
        <v>4049</v>
      </c>
      <c r="G202" s="314">
        <v>45170</v>
      </c>
      <c r="H202" s="10" t="s">
        <v>54</v>
      </c>
      <c r="I202" s="280" t="s">
        <v>42</v>
      </c>
      <c r="J202" s="280" t="s">
        <v>43</v>
      </c>
      <c r="K202" s="270" t="s">
        <v>305</v>
      </c>
      <c r="L202" s="271" t="s">
        <v>307</v>
      </c>
      <c r="M202" s="280">
        <v>6</v>
      </c>
      <c r="N202" s="181" t="s">
        <v>3649</v>
      </c>
      <c r="O202" s="181" t="s">
        <v>3650</v>
      </c>
      <c r="P202" s="15">
        <f t="shared" si="130"/>
        <v>6</v>
      </c>
      <c r="Q202" s="15">
        <f t="shared" si="131"/>
        <v>6</v>
      </c>
      <c r="R202" s="22">
        <f t="shared" si="132"/>
        <v>1</v>
      </c>
      <c r="S202" s="22">
        <f t="shared" si="133"/>
        <v>1</v>
      </c>
      <c r="T202" s="5"/>
      <c r="U202" s="181" t="s">
        <v>3514</v>
      </c>
      <c r="V202" s="181" t="s">
        <v>50</v>
      </c>
      <c r="W202" s="19"/>
      <c r="X202" s="181"/>
      <c r="AA202" s="308" t="b">
        <f t="shared" si="134"/>
        <v>0</v>
      </c>
    </row>
    <row r="203" s="291" customFormat="1" ht="14.25" spans="1:27">
      <c r="A203" s="29">
        <v>201</v>
      </c>
      <c r="B203" s="280" t="s">
        <v>34</v>
      </c>
      <c r="C203" s="280" t="s">
        <v>228</v>
      </c>
      <c r="D203" s="280" t="s">
        <v>3515</v>
      </c>
      <c r="E203" s="280" t="s">
        <v>108</v>
      </c>
      <c r="F203" s="29" t="s">
        <v>4049</v>
      </c>
      <c r="G203" s="314">
        <v>44986</v>
      </c>
      <c r="H203" s="10" t="s">
        <v>41</v>
      </c>
      <c r="I203" s="280" t="s">
        <v>42</v>
      </c>
      <c r="J203" s="280" t="s">
        <v>43</v>
      </c>
      <c r="K203" s="270" t="s">
        <v>305</v>
      </c>
      <c r="L203" s="271" t="s">
        <v>307</v>
      </c>
      <c r="M203" s="280">
        <v>6</v>
      </c>
      <c r="N203" s="181" t="s">
        <v>3467</v>
      </c>
      <c r="O203" s="181" t="s">
        <v>3468</v>
      </c>
      <c r="P203" s="15">
        <f t="shared" ref="P203:P210" si="136">IF(OR(O203=0,O203="无"),"",M203)</f>
        <v>6</v>
      </c>
      <c r="Q203" s="15">
        <f t="shared" ref="Q203:Q210" si="137">P203</f>
        <v>6</v>
      </c>
      <c r="R203" s="22">
        <f t="shared" ref="R203:R210" si="138">IFERROR(IF(P203/M203&gt;0,P203/M203,""),"")</f>
        <v>1</v>
      </c>
      <c r="S203" s="22">
        <f t="shared" ref="S203:S210" si="139">IFERROR(Q203/P203,"")</f>
        <v>1</v>
      </c>
      <c r="T203" s="16"/>
      <c r="U203" s="181" t="s">
        <v>3469</v>
      </c>
      <c r="V203" s="181" t="s">
        <v>50</v>
      </c>
      <c r="W203" s="19" t="str">
        <f t="shared" si="135"/>
        <v>无</v>
      </c>
      <c r="X203" s="181"/>
      <c r="AA203" s="308" t="b">
        <f t="shared" si="134"/>
        <v>0</v>
      </c>
    </row>
    <row r="204" s="291" customFormat="1" ht="14.25" spans="1:27">
      <c r="A204" s="29">
        <v>202</v>
      </c>
      <c r="B204" s="280" t="s">
        <v>34</v>
      </c>
      <c r="C204" s="280" t="s">
        <v>228</v>
      </c>
      <c r="D204" s="280" t="s">
        <v>3515</v>
      </c>
      <c r="E204" s="280" t="s">
        <v>108</v>
      </c>
      <c r="F204" s="29" t="s">
        <v>4049</v>
      </c>
      <c r="G204" s="314">
        <v>45170</v>
      </c>
      <c r="H204" s="10" t="s">
        <v>54</v>
      </c>
      <c r="I204" s="280" t="s">
        <v>42</v>
      </c>
      <c r="J204" s="280" t="s">
        <v>43</v>
      </c>
      <c r="K204" s="270" t="s">
        <v>305</v>
      </c>
      <c r="L204" s="271" t="s">
        <v>307</v>
      </c>
      <c r="M204" s="280">
        <v>6</v>
      </c>
      <c r="N204" s="181" t="s">
        <v>3464</v>
      </c>
      <c r="O204" s="181" t="s">
        <v>3465</v>
      </c>
      <c r="P204" s="15">
        <f t="shared" si="136"/>
        <v>6</v>
      </c>
      <c r="Q204" s="15">
        <f t="shared" si="137"/>
        <v>6</v>
      </c>
      <c r="R204" s="22">
        <f t="shared" si="138"/>
        <v>1</v>
      </c>
      <c r="S204" s="22">
        <f t="shared" si="139"/>
        <v>1</v>
      </c>
      <c r="T204" s="5"/>
      <c r="U204" s="181" t="s">
        <v>3466</v>
      </c>
      <c r="V204" s="181" t="s">
        <v>50</v>
      </c>
      <c r="W204" s="19"/>
      <c r="X204" s="181"/>
      <c r="AA204" s="308" t="b">
        <f t="shared" si="134"/>
        <v>0</v>
      </c>
    </row>
    <row r="205" s="291" customFormat="1" ht="14.25" spans="1:27">
      <c r="A205" s="29">
        <v>203</v>
      </c>
      <c r="B205" s="280" t="s">
        <v>34</v>
      </c>
      <c r="C205" s="280" t="s">
        <v>228</v>
      </c>
      <c r="D205" s="280" t="s">
        <v>3516</v>
      </c>
      <c r="E205" s="280" t="s">
        <v>258</v>
      </c>
      <c r="F205" s="29" t="s">
        <v>4049</v>
      </c>
      <c r="G205" s="8">
        <v>44958</v>
      </c>
      <c r="H205" s="10" t="s">
        <v>2299</v>
      </c>
      <c r="I205" s="280" t="s">
        <v>42</v>
      </c>
      <c r="J205" s="280" t="s">
        <v>43</v>
      </c>
      <c r="K205" s="270" t="s">
        <v>305</v>
      </c>
      <c r="L205" s="271" t="s">
        <v>307</v>
      </c>
      <c r="M205" s="280">
        <v>6</v>
      </c>
      <c r="N205" s="181" t="s">
        <v>3497</v>
      </c>
      <c r="O205" s="181" t="s">
        <v>3498</v>
      </c>
      <c r="P205" s="15">
        <f t="shared" si="136"/>
        <v>6</v>
      </c>
      <c r="Q205" s="15">
        <f t="shared" si="137"/>
        <v>6</v>
      </c>
      <c r="R205" s="22">
        <f t="shared" si="138"/>
        <v>1</v>
      </c>
      <c r="S205" s="22">
        <f t="shared" si="139"/>
        <v>1</v>
      </c>
      <c r="T205" s="16"/>
      <c r="U205" s="181" t="s">
        <v>3499</v>
      </c>
      <c r="V205" s="181" t="s">
        <v>50</v>
      </c>
      <c r="W205" s="19" t="str">
        <f t="shared" si="135"/>
        <v>无</v>
      </c>
      <c r="X205" s="181"/>
      <c r="AA205" s="308" t="b">
        <f t="shared" si="134"/>
        <v>0</v>
      </c>
    </row>
    <row r="206" s="291" customFormat="1" ht="14.25" spans="1:27">
      <c r="A206" s="29">
        <v>204</v>
      </c>
      <c r="B206" s="280" t="s">
        <v>34</v>
      </c>
      <c r="C206" s="280" t="s">
        <v>228</v>
      </c>
      <c r="D206" s="280" t="s">
        <v>3516</v>
      </c>
      <c r="E206" s="280" t="s">
        <v>258</v>
      </c>
      <c r="F206" s="29" t="s">
        <v>4049</v>
      </c>
      <c r="G206" s="8">
        <v>45017</v>
      </c>
      <c r="H206" s="10" t="s">
        <v>231</v>
      </c>
      <c r="I206" s="280" t="s">
        <v>42</v>
      </c>
      <c r="J206" s="280" t="s">
        <v>43</v>
      </c>
      <c r="K206" s="270" t="s">
        <v>305</v>
      </c>
      <c r="L206" s="271" t="s">
        <v>307</v>
      </c>
      <c r="M206" s="280">
        <v>6</v>
      </c>
      <c r="N206" s="181" t="s">
        <v>3517</v>
      </c>
      <c r="O206" s="181" t="s">
        <v>3518</v>
      </c>
      <c r="P206" s="15">
        <f t="shared" si="136"/>
        <v>6</v>
      </c>
      <c r="Q206" s="15">
        <f t="shared" si="137"/>
        <v>6</v>
      </c>
      <c r="R206" s="22">
        <f t="shared" si="138"/>
        <v>1</v>
      </c>
      <c r="S206" s="22">
        <f t="shared" si="139"/>
        <v>1</v>
      </c>
      <c r="T206" s="280"/>
      <c r="U206" s="181" t="s">
        <v>3519</v>
      </c>
      <c r="V206" s="181" t="s">
        <v>50</v>
      </c>
      <c r="W206" s="19"/>
      <c r="X206" s="181"/>
      <c r="AA206" s="308" t="b">
        <f t="shared" si="134"/>
        <v>0</v>
      </c>
    </row>
    <row r="207" s="291" customFormat="1" ht="14.25" spans="1:27">
      <c r="A207" s="29">
        <v>205</v>
      </c>
      <c r="B207" s="280" t="s">
        <v>34</v>
      </c>
      <c r="C207" s="280" t="s">
        <v>228</v>
      </c>
      <c r="D207" s="280" t="s">
        <v>3516</v>
      </c>
      <c r="E207" s="280" t="s">
        <v>258</v>
      </c>
      <c r="F207" s="29" t="s">
        <v>4049</v>
      </c>
      <c r="G207" s="8">
        <v>45078</v>
      </c>
      <c r="H207" s="10" t="s">
        <v>93</v>
      </c>
      <c r="I207" s="280" t="s">
        <v>42</v>
      </c>
      <c r="J207" s="280" t="s">
        <v>43</v>
      </c>
      <c r="K207" s="270" t="s">
        <v>305</v>
      </c>
      <c r="L207" s="271" t="s">
        <v>307</v>
      </c>
      <c r="M207" s="280">
        <v>6</v>
      </c>
      <c r="N207" s="181" t="s">
        <v>3959</v>
      </c>
      <c r="O207" s="181" t="s">
        <v>3960</v>
      </c>
      <c r="P207" s="15">
        <f t="shared" si="136"/>
        <v>6</v>
      </c>
      <c r="Q207" s="15">
        <f t="shared" si="137"/>
        <v>6</v>
      </c>
      <c r="R207" s="22">
        <f t="shared" si="138"/>
        <v>1</v>
      </c>
      <c r="S207" s="22">
        <f t="shared" si="139"/>
        <v>1</v>
      </c>
      <c r="T207" s="5"/>
      <c r="U207" s="181" t="s">
        <v>3962</v>
      </c>
      <c r="V207" s="181" t="s">
        <v>50</v>
      </c>
      <c r="W207" s="19"/>
      <c r="X207" s="181"/>
      <c r="AA207" s="308" t="b">
        <f t="shared" si="134"/>
        <v>0</v>
      </c>
    </row>
    <row r="208" s="291" customFormat="1" ht="14.25" spans="1:27">
      <c r="A208" s="29">
        <v>206</v>
      </c>
      <c r="B208" s="280" t="s">
        <v>34</v>
      </c>
      <c r="C208" s="280" t="s">
        <v>228</v>
      </c>
      <c r="D208" s="280" t="s">
        <v>3516</v>
      </c>
      <c r="E208" s="280" t="s">
        <v>258</v>
      </c>
      <c r="F208" s="29" t="s">
        <v>4049</v>
      </c>
      <c r="G208" s="8">
        <v>45139</v>
      </c>
      <c r="H208" s="10" t="s">
        <v>97</v>
      </c>
      <c r="I208" s="280" t="s">
        <v>42</v>
      </c>
      <c r="J208" s="280" t="s">
        <v>43</v>
      </c>
      <c r="K208" s="270" t="s">
        <v>305</v>
      </c>
      <c r="L208" s="271" t="s">
        <v>307</v>
      </c>
      <c r="M208" s="280">
        <v>6</v>
      </c>
      <c r="N208" s="181" t="s">
        <v>3649</v>
      </c>
      <c r="O208" s="181" t="s">
        <v>3650</v>
      </c>
      <c r="P208" s="15">
        <f t="shared" si="136"/>
        <v>6</v>
      </c>
      <c r="Q208" s="15">
        <f t="shared" si="137"/>
        <v>6</v>
      </c>
      <c r="R208" s="22">
        <f t="shared" si="138"/>
        <v>1</v>
      </c>
      <c r="S208" s="22">
        <f t="shared" si="139"/>
        <v>1</v>
      </c>
      <c r="T208" s="5"/>
      <c r="U208" s="181" t="s">
        <v>3514</v>
      </c>
      <c r="V208" s="181" t="s">
        <v>50</v>
      </c>
      <c r="W208" s="19"/>
      <c r="X208" s="181"/>
      <c r="AA208" s="308" t="b">
        <f t="shared" si="134"/>
        <v>0</v>
      </c>
    </row>
    <row r="209" s="291" customFormat="1" ht="14.25" spans="1:27">
      <c r="A209" s="29">
        <v>207</v>
      </c>
      <c r="B209" s="280" t="s">
        <v>34</v>
      </c>
      <c r="C209" s="280" t="s">
        <v>228</v>
      </c>
      <c r="D209" s="280" t="s">
        <v>3516</v>
      </c>
      <c r="E209" s="280" t="s">
        <v>258</v>
      </c>
      <c r="F209" s="29" t="s">
        <v>4049</v>
      </c>
      <c r="G209" s="8">
        <v>45200</v>
      </c>
      <c r="H209" s="10" t="s">
        <v>189</v>
      </c>
      <c r="I209" s="280" t="s">
        <v>42</v>
      </c>
      <c r="J209" s="280" t="s">
        <v>43</v>
      </c>
      <c r="K209" s="270" t="s">
        <v>305</v>
      </c>
      <c r="L209" s="271" t="s">
        <v>307</v>
      </c>
      <c r="M209" s="280">
        <v>6</v>
      </c>
      <c r="N209" s="181" t="s">
        <v>3476</v>
      </c>
      <c r="O209" s="181" t="s">
        <v>3477</v>
      </c>
      <c r="P209" s="15">
        <f t="shared" si="136"/>
        <v>6</v>
      </c>
      <c r="Q209" s="15">
        <f t="shared" si="137"/>
        <v>6</v>
      </c>
      <c r="R209" s="22">
        <f t="shared" si="138"/>
        <v>1</v>
      </c>
      <c r="S209" s="22">
        <f t="shared" si="139"/>
        <v>1</v>
      </c>
      <c r="T209" s="5"/>
      <c r="U209" s="181" t="s">
        <v>3452</v>
      </c>
      <c r="V209" s="181" t="s">
        <v>50</v>
      </c>
      <c r="W209" s="19"/>
      <c r="X209" s="181"/>
      <c r="AA209" s="308" t="b">
        <f t="shared" si="134"/>
        <v>0</v>
      </c>
    </row>
    <row r="210" s="291" customFormat="1" ht="14.25" spans="1:27">
      <c r="A210" s="29">
        <v>208</v>
      </c>
      <c r="B210" s="280" t="s">
        <v>34</v>
      </c>
      <c r="C210" s="280" t="s">
        <v>228</v>
      </c>
      <c r="D210" s="280" t="s">
        <v>3516</v>
      </c>
      <c r="E210" s="280" t="s">
        <v>258</v>
      </c>
      <c r="F210" s="29" t="s">
        <v>4049</v>
      </c>
      <c r="G210" s="8">
        <v>45261</v>
      </c>
      <c r="H210" s="10" t="s">
        <v>1741</v>
      </c>
      <c r="I210" s="280" t="s">
        <v>42</v>
      </c>
      <c r="J210" s="280" t="s">
        <v>43</v>
      </c>
      <c r="K210" s="270" t="s">
        <v>305</v>
      </c>
      <c r="L210" s="271" t="s">
        <v>307</v>
      </c>
      <c r="M210" s="280">
        <v>6</v>
      </c>
      <c r="N210" s="181" t="str">
        <f>IFERROR(VLOOKUP("*"&amp;$D210&amp;"*",电缆避雷器!$A:$AS,20,FALSE),IFERROR(VLOOKUP("*"&amp;$D210&amp;"*",电缆避雷器!$B:$AS,19,FALSE),"无"))</f>
        <v>2023-11-10 08:33:00</v>
      </c>
      <c r="O210" s="181" t="str">
        <f>IFERROR(VLOOKUP("*"&amp;$D210&amp;"*",电缆避雷器!$A:$AS,21,FALSE),IFERROR(VLOOKUP("*"&amp;$D210&amp;"*",电缆避雷器!$B:$AS,20,FALSE),"无"))</f>
        <v>2023-11-10 12:19:00</v>
      </c>
      <c r="P210" s="15">
        <f t="shared" si="136"/>
        <v>6</v>
      </c>
      <c r="Q210" s="15">
        <f t="shared" si="137"/>
        <v>6</v>
      </c>
      <c r="R210" s="22">
        <f t="shared" si="138"/>
        <v>1</v>
      </c>
      <c r="S210" s="22">
        <f t="shared" si="139"/>
        <v>1</v>
      </c>
      <c r="T210" s="56"/>
      <c r="U210" s="181" t="str">
        <f>IFERROR(VLOOKUP("*"&amp;$D210&amp;"*",电缆避雷器!$A:$AS,5,FALSE),IFERROR(VLOOKUP("*"&amp;$D210&amp;"*",电缆避雷器!$B:$AS,4,FALSE),"无"))</f>
        <v>JH030120230821-005541</v>
      </c>
      <c r="V210" s="181" t="s">
        <v>50</v>
      </c>
      <c r="W210" s="19"/>
      <c r="X210" s="181"/>
      <c r="AA210" s="308" t="b">
        <f t="shared" si="134"/>
        <v>0</v>
      </c>
    </row>
    <row r="211" s="291" customFormat="1" ht="14.25" spans="1:27">
      <c r="A211" s="29">
        <v>209</v>
      </c>
      <c r="B211" s="280" t="s">
        <v>34</v>
      </c>
      <c r="C211" s="280" t="s">
        <v>228</v>
      </c>
      <c r="D211" s="280" t="s">
        <v>3523</v>
      </c>
      <c r="E211" s="280" t="s">
        <v>337</v>
      </c>
      <c r="F211" s="29" t="s">
        <v>4049</v>
      </c>
      <c r="G211" s="57">
        <v>44927</v>
      </c>
      <c r="H211" s="10" t="s">
        <v>2959</v>
      </c>
      <c r="I211" s="280" t="s">
        <v>42</v>
      </c>
      <c r="J211" s="280" t="s">
        <v>43</v>
      </c>
      <c r="K211" s="270" t="s">
        <v>305</v>
      </c>
      <c r="L211" s="271" t="s">
        <v>307</v>
      </c>
      <c r="M211" s="280">
        <v>3</v>
      </c>
      <c r="N211" s="181" t="s">
        <v>3524</v>
      </c>
      <c r="O211" s="181" t="s">
        <v>3525</v>
      </c>
      <c r="P211" s="15">
        <f t="shared" ref="P211:P215" si="140">IF(OR(O211=0,O211="无"),"",M211)</f>
        <v>3</v>
      </c>
      <c r="Q211" s="15">
        <f t="shared" ref="Q211:Q215" si="141">P211</f>
        <v>3</v>
      </c>
      <c r="R211" s="22">
        <f t="shared" ref="R211:R215" si="142">IFERROR(IF(P211/M211&gt;0,P211/M211,""),"")</f>
        <v>1</v>
      </c>
      <c r="S211" s="22">
        <f t="shared" ref="S211:S215" si="143">IFERROR(Q211/P211,"")</f>
        <v>1</v>
      </c>
      <c r="T211" s="16"/>
      <c r="U211" s="181" t="s">
        <v>3526</v>
      </c>
      <c r="V211" s="181" t="s">
        <v>50</v>
      </c>
      <c r="W211" s="19" t="str">
        <f>IF(U211="无","未匹配到系统工单信息",IF(V211="已完成","无",V211))</f>
        <v>无</v>
      </c>
      <c r="X211" s="181"/>
      <c r="AA211" s="308" t="b">
        <f t="shared" si="134"/>
        <v>0</v>
      </c>
    </row>
    <row r="212" s="291" customFormat="1" ht="14.25" spans="1:27">
      <c r="A212" s="29">
        <v>210</v>
      </c>
      <c r="B212" s="280" t="s">
        <v>34</v>
      </c>
      <c r="C212" s="280" t="s">
        <v>228</v>
      </c>
      <c r="D212" s="280" t="s">
        <v>3523</v>
      </c>
      <c r="E212" s="280" t="s">
        <v>337</v>
      </c>
      <c r="F212" s="29" t="s">
        <v>4049</v>
      </c>
      <c r="G212" s="57">
        <v>45108</v>
      </c>
      <c r="H212" s="10" t="s">
        <v>165</v>
      </c>
      <c r="I212" s="280" t="s">
        <v>42</v>
      </c>
      <c r="J212" s="280" t="s">
        <v>43</v>
      </c>
      <c r="K212" s="270" t="s">
        <v>305</v>
      </c>
      <c r="L212" s="271" t="s">
        <v>307</v>
      </c>
      <c r="M212" s="280">
        <v>3</v>
      </c>
      <c r="N212" s="181" t="s">
        <v>3527</v>
      </c>
      <c r="O212" s="181" t="s">
        <v>3528</v>
      </c>
      <c r="P212" s="15">
        <f t="shared" si="140"/>
        <v>3</v>
      </c>
      <c r="Q212" s="15">
        <f t="shared" si="141"/>
        <v>3</v>
      </c>
      <c r="R212" s="22">
        <f t="shared" si="142"/>
        <v>1</v>
      </c>
      <c r="S212" s="22">
        <f t="shared" si="143"/>
        <v>1</v>
      </c>
      <c r="T212" s="5"/>
      <c r="U212" s="181" t="s">
        <v>3529</v>
      </c>
      <c r="V212" s="181" t="s">
        <v>50</v>
      </c>
      <c r="W212" s="19"/>
      <c r="X212" s="181"/>
      <c r="AA212" s="308" t="b">
        <f t="shared" si="134"/>
        <v>0</v>
      </c>
    </row>
    <row r="213" s="291" customFormat="1" ht="24" spans="1:27">
      <c r="A213" s="29">
        <v>211</v>
      </c>
      <c r="B213" s="280" t="s">
        <v>34</v>
      </c>
      <c r="C213" s="280" t="s">
        <v>228</v>
      </c>
      <c r="D213" s="280" t="s">
        <v>3562</v>
      </c>
      <c r="E213" s="49" t="s">
        <v>2706</v>
      </c>
      <c r="F213" s="29" t="s">
        <v>4049</v>
      </c>
      <c r="G213" s="57">
        <v>45047</v>
      </c>
      <c r="H213" s="10" t="s">
        <v>304</v>
      </c>
      <c r="I213" s="280" t="s">
        <v>42</v>
      </c>
      <c r="J213" s="280" t="s">
        <v>43</v>
      </c>
      <c r="K213" s="270" t="s">
        <v>305</v>
      </c>
      <c r="L213" s="271" t="s">
        <v>307</v>
      </c>
      <c r="M213" s="280">
        <v>3</v>
      </c>
      <c r="N213" s="181" t="s">
        <v>3563</v>
      </c>
      <c r="O213" s="181" t="s">
        <v>3564</v>
      </c>
      <c r="P213" s="15">
        <f t="shared" si="140"/>
        <v>3</v>
      </c>
      <c r="Q213" s="15">
        <f t="shared" si="141"/>
        <v>3</v>
      </c>
      <c r="R213" s="22">
        <f t="shared" si="142"/>
        <v>1</v>
      </c>
      <c r="S213" s="22">
        <f t="shared" si="143"/>
        <v>1</v>
      </c>
      <c r="T213" s="280"/>
      <c r="U213" s="181" t="s">
        <v>3565</v>
      </c>
      <c r="V213" s="181" t="s">
        <v>50</v>
      </c>
      <c r="W213" s="19"/>
      <c r="X213" s="181"/>
      <c r="AA213" s="308" t="b">
        <f t="shared" si="134"/>
        <v>0</v>
      </c>
    </row>
    <row r="214" s="291" customFormat="1" ht="24" spans="1:27">
      <c r="A214" s="29">
        <v>212</v>
      </c>
      <c r="B214" s="280" t="s">
        <v>34</v>
      </c>
      <c r="C214" s="280" t="s">
        <v>228</v>
      </c>
      <c r="D214" s="280" t="s">
        <v>3562</v>
      </c>
      <c r="E214" s="49" t="s">
        <v>2706</v>
      </c>
      <c r="F214" s="29" t="s">
        <v>4049</v>
      </c>
      <c r="G214" s="57">
        <v>45108</v>
      </c>
      <c r="H214" s="10" t="s">
        <v>165</v>
      </c>
      <c r="I214" s="280" t="s">
        <v>42</v>
      </c>
      <c r="J214" s="280" t="s">
        <v>43</v>
      </c>
      <c r="K214" s="270" t="s">
        <v>305</v>
      </c>
      <c r="L214" s="271" t="s">
        <v>307</v>
      </c>
      <c r="M214" s="280">
        <v>3</v>
      </c>
      <c r="N214" s="181" t="s">
        <v>3566</v>
      </c>
      <c r="O214" s="181" t="s">
        <v>3567</v>
      </c>
      <c r="P214" s="15">
        <f t="shared" si="140"/>
        <v>3</v>
      </c>
      <c r="Q214" s="15">
        <f t="shared" si="141"/>
        <v>3</v>
      </c>
      <c r="R214" s="22">
        <f t="shared" si="142"/>
        <v>1</v>
      </c>
      <c r="S214" s="22">
        <f t="shared" si="143"/>
        <v>1</v>
      </c>
      <c r="T214" s="5"/>
      <c r="U214" s="181" t="s">
        <v>3568</v>
      </c>
      <c r="V214" s="181" t="s">
        <v>50</v>
      </c>
      <c r="W214" s="19"/>
      <c r="X214" s="181"/>
      <c r="AA214" s="308" t="b">
        <f t="shared" si="134"/>
        <v>0</v>
      </c>
    </row>
    <row r="215" s="291" customFormat="1" ht="24" spans="1:27">
      <c r="A215" s="29">
        <v>213</v>
      </c>
      <c r="B215" s="280" t="s">
        <v>34</v>
      </c>
      <c r="C215" s="280" t="s">
        <v>228</v>
      </c>
      <c r="D215" s="280" t="s">
        <v>3562</v>
      </c>
      <c r="E215" s="49" t="s">
        <v>2706</v>
      </c>
      <c r="F215" s="29" t="s">
        <v>4049</v>
      </c>
      <c r="G215" s="57">
        <v>45170</v>
      </c>
      <c r="H215" s="10" t="s">
        <v>54</v>
      </c>
      <c r="I215" s="280" t="s">
        <v>42</v>
      </c>
      <c r="J215" s="280" t="s">
        <v>43</v>
      </c>
      <c r="K215" s="270" t="s">
        <v>305</v>
      </c>
      <c r="L215" s="271" t="s">
        <v>307</v>
      </c>
      <c r="M215" s="280">
        <v>3</v>
      </c>
      <c r="N215" s="181" t="s">
        <v>3569</v>
      </c>
      <c r="O215" s="181" t="s">
        <v>3570</v>
      </c>
      <c r="P215" s="15">
        <f t="shared" si="140"/>
        <v>3</v>
      </c>
      <c r="Q215" s="15">
        <f t="shared" si="141"/>
        <v>3</v>
      </c>
      <c r="R215" s="22">
        <f t="shared" si="142"/>
        <v>1</v>
      </c>
      <c r="S215" s="22">
        <f t="shared" si="143"/>
        <v>1</v>
      </c>
      <c r="T215" s="5"/>
      <c r="U215" s="181" t="s">
        <v>3571</v>
      </c>
      <c r="V215" s="181" t="s">
        <v>50</v>
      </c>
      <c r="W215" s="19"/>
      <c r="X215" s="181"/>
      <c r="AA215" s="308" t="b">
        <f t="shared" si="134"/>
        <v>0</v>
      </c>
    </row>
    <row r="216" s="291" customFormat="1" ht="24" spans="1:27">
      <c r="A216" s="29">
        <v>214</v>
      </c>
      <c r="B216" s="280" t="s">
        <v>34</v>
      </c>
      <c r="C216" s="280" t="s">
        <v>228</v>
      </c>
      <c r="D216" s="280" t="s">
        <v>3572</v>
      </c>
      <c r="E216" s="49" t="s">
        <v>2706</v>
      </c>
      <c r="F216" s="29" t="s">
        <v>4049</v>
      </c>
      <c r="G216" s="57">
        <v>45047</v>
      </c>
      <c r="H216" s="10" t="s">
        <v>304</v>
      </c>
      <c r="I216" s="280" t="s">
        <v>42</v>
      </c>
      <c r="J216" s="280" t="s">
        <v>43</v>
      </c>
      <c r="K216" s="270" t="s">
        <v>305</v>
      </c>
      <c r="L216" s="271" t="s">
        <v>307</v>
      </c>
      <c r="M216" s="280">
        <v>3</v>
      </c>
      <c r="N216" s="181" t="s">
        <v>3573</v>
      </c>
      <c r="O216" s="181" t="s">
        <v>3574</v>
      </c>
      <c r="P216" s="15">
        <f t="shared" ref="P216:P218" si="144">IF(OR(O216=0,O216="无"),"",M216)</f>
        <v>3</v>
      </c>
      <c r="Q216" s="15">
        <f t="shared" ref="Q216:Q218" si="145">P216</f>
        <v>3</v>
      </c>
      <c r="R216" s="22">
        <f t="shared" ref="R216:R218" si="146">IFERROR(IF(P216/M216&gt;0,P216/M216,""),"")</f>
        <v>1</v>
      </c>
      <c r="S216" s="22">
        <f t="shared" ref="S216:S218" si="147">IFERROR(Q216/P216,"")</f>
        <v>1</v>
      </c>
      <c r="T216" s="280"/>
      <c r="U216" s="302" t="s">
        <v>3575</v>
      </c>
      <c r="V216" s="181" t="s">
        <v>50</v>
      </c>
      <c r="W216" s="19"/>
      <c r="X216" s="181"/>
      <c r="Y216" s="313"/>
      <c r="AA216" s="308" t="b">
        <f t="shared" si="134"/>
        <v>0</v>
      </c>
    </row>
    <row r="217" s="291" customFormat="1" ht="24" spans="1:27">
      <c r="A217" s="29">
        <v>215</v>
      </c>
      <c r="B217" s="280" t="s">
        <v>34</v>
      </c>
      <c r="C217" s="280" t="s">
        <v>228</v>
      </c>
      <c r="D217" s="280" t="s">
        <v>3572</v>
      </c>
      <c r="E217" s="49" t="s">
        <v>2706</v>
      </c>
      <c r="F217" s="29" t="s">
        <v>4049</v>
      </c>
      <c r="G217" s="57">
        <v>45108</v>
      </c>
      <c r="H217" s="10" t="s">
        <v>165</v>
      </c>
      <c r="I217" s="280" t="s">
        <v>42</v>
      </c>
      <c r="J217" s="280" t="s">
        <v>43</v>
      </c>
      <c r="K217" s="270" t="s">
        <v>305</v>
      </c>
      <c r="L217" s="271" t="s">
        <v>307</v>
      </c>
      <c r="M217" s="280">
        <v>3</v>
      </c>
      <c r="N217" s="181" t="s">
        <v>3576</v>
      </c>
      <c r="O217" s="181" t="s">
        <v>3577</v>
      </c>
      <c r="P217" s="15">
        <f t="shared" si="144"/>
        <v>3</v>
      </c>
      <c r="Q217" s="15">
        <f t="shared" si="145"/>
        <v>3</v>
      </c>
      <c r="R217" s="22">
        <f t="shared" si="146"/>
        <v>1</v>
      </c>
      <c r="S217" s="22">
        <f t="shared" si="147"/>
        <v>1</v>
      </c>
      <c r="T217" s="5"/>
      <c r="U217" s="181" t="s">
        <v>4056</v>
      </c>
      <c r="V217" s="181" t="s">
        <v>50</v>
      </c>
      <c r="W217" s="19"/>
      <c r="X217" s="181"/>
      <c r="AA217" s="308" t="b">
        <f t="shared" si="134"/>
        <v>0</v>
      </c>
    </row>
    <row r="218" s="291" customFormat="1" ht="24" spans="1:27">
      <c r="A218" s="29">
        <v>216</v>
      </c>
      <c r="B218" s="280" t="s">
        <v>34</v>
      </c>
      <c r="C218" s="280" t="s">
        <v>228</v>
      </c>
      <c r="D218" s="280" t="s">
        <v>3572</v>
      </c>
      <c r="E218" s="49" t="s">
        <v>2706</v>
      </c>
      <c r="F218" s="29" t="s">
        <v>4049</v>
      </c>
      <c r="G218" s="57">
        <v>45170</v>
      </c>
      <c r="H218" s="10" t="s">
        <v>54</v>
      </c>
      <c r="I218" s="280" t="s">
        <v>42</v>
      </c>
      <c r="J218" s="280" t="s">
        <v>43</v>
      </c>
      <c r="K218" s="270" t="s">
        <v>305</v>
      </c>
      <c r="L218" s="271" t="s">
        <v>307</v>
      </c>
      <c r="M218" s="280">
        <v>3</v>
      </c>
      <c r="N218" s="181" t="s">
        <v>3579</v>
      </c>
      <c r="O218" s="181" t="s">
        <v>3580</v>
      </c>
      <c r="P218" s="15">
        <f t="shared" si="144"/>
        <v>3</v>
      </c>
      <c r="Q218" s="15">
        <f t="shared" si="145"/>
        <v>3</v>
      </c>
      <c r="R218" s="22">
        <f t="shared" si="146"/>
        <v>1</v>
      </c>
      <c r="S218" s="22">
        <f t="shared" si="147"/>
        <v>1</v>
      </c>
      <c r="T218" s="5"/>
      <c r="U218" s="181" t="s">
        <v>3581</v>
      </c>
      <c r="V218" s="181" t="s">
        <v>50</v>
      </c>
      <c r="W218" s="19"/>
      <c r="X218" s="181"/>
      <c r="AA218" s="308" t="b">
        <f t="shared" si="134"/>
        <v>0</v>
      </c>
    </row>
    <row r="219" s="291" customFormat="1" ht="24" spans="1:27">
      <c r="A219" s="29">
        <v>217</v>
      </c>
      <c r="B219" s="4" t="s">
        <v>34</v>
      </c>
      <c r="C219" s="56" t="s">
        <v>82</v>
      </c>
      <c r="D219" s="7" t="s">
        <v>163</v>
      </c>
      <c r="E219" s="49" t="s">
        <v>2858</v>
      </c>
      <c r="F219" s="29" t="s">
        <v>4049</v>
      </c>
      <c r="G219" s="57">
        <v>44927</v>
      </c>
      <c r="H219" s="10" t="s">
        <v>2959</v>
      </c>
      <c r="I219" s="27" t="s">
        <v>42</v>
      </c>
      <c r="J219" s="4" t="s">
        <v>43</v>
      </c>
      <c r="K219" s="58" t="s">
        <v>305</v>
      </c>
      <c r="L219" s="59" t="s">
        <v>307</v>
      </c>
      <c r="M219" s="26">
        <v>6</v>
      </c>
      <c r="N219" s="181" t="s">
        <v>3582</v>
      </c>
      <c r="O219" s="181" t="s">
        <v>3583</v>
      </c>
      <c r="P219" s="15">
        <f t="shared" ref="P219:P226" si="148">IF(OR(O219=0,O219="无"),"",M219)</f>
        <v>6</v>
      </c>
      <c r="Q219" s="15">
        <f t="shared" ref="Q219:Q226" si="149">P219</f>
        <v>6</v>
      </c>
      <c r="R219" s="22">
        <f t="shared" ref="R219:R226" si="150">IFERROR(IF(P219/M219&gt;0,P219/M219,""),"")</f>
        <v>1</v>
      </c>
      <c r="S219" s="22">
        <f t="shared" ref="S219:S226" si="151">IFERROR(Q219/P219,"")</f>
        <v>1</v>
      </c>
      <c r="T219" s="280"/>
      <c r="U219" s="181" t="s">
        <v>3584</v>
      </c>
      <c r="V219" s="181" t="s">
        <v>50</v>
      </c>
      <c r="W219" s="19" t="str">
        <f>IF(U219="无","未匹配到系统工单信息",IF(V219="已完成","无",V219))</f>
        <v>无</v>
      </c>
      <c r="X219" s="181"/>
      <c r="AA219" s="308" t="b">
        <f t="shared" si="134"/>
        <v>0</v>
      </c>
    </row>
    <row r="220" s="291" customFormat="1" ht="24" spans="1:27">
      <c r="A220" s="29">
        <v>218</v>
      </c>
      <c r="B220" s="4" t="s">
        <v>34</v>
      </c>
      <c r="C220" s="27" t="s">
        <v>82</v>
      </c>
      <c r="D220" s="7" t="s">
        <v>163</v>
      </c>
      <c r="E220" s="49" t="s">
        <v>2858</v>
      </c>
      <c r="F220" s="29" t="s">
        <v>4049</v>
      </c>
      <c r="G220" s="65">
        <v>45047</v>
      </c>
      <c r="H220" s="10" t="s">
        <v>304</v>
      </c>
      <c r="I220" s="27" t="s">
        <v>42</v>
      </c>
      <c r="J220" s="4" t="s">
        <v>43</v>
      </c>
      <c r="K220" s="58" t="s">
        <v>305</v>
      </c>
      <c r="L220" s="59" t="s">
        <v>307</v>
      </c>
      <c r="M220" s="26">
        <v>6</v>
      </c>
      <c r="N220" s="181" t="s">
        <v>3582</v>
      </c>
      <c r="O220" s="181" t="s">
        <v>3583</v>
      </c>
      <c r="P220" s="15">
        <f t="shared" si="148"/>
        <v>6</v>
      </c>
      <c r="Q220" s="15">
        <f t="shared" si="149"/>
        <v>6</v>
      </c>
      <c r="R220" s="22">
        <f t="shared" si="150"/>
        <v>1</v>
      </c>
      <c r="S220" s="22">
        <f t="shared" si="151"/>
        <v>1</v>
      </c>
      <c r="T220" s="280"/>
      <c r="U220" s="181" t="s">
        <v>3021</v>
      </c>
      <c r="V220" s="181" t="s">
        <v>50</v>
      </c>
      <c r="W220" s="19"/>
      <c r="X220" s="181"/>
      <c r="AA220" s="308" t="b">
        <f t="shared" si="134"/>
        <v>0</v>
      </c>
    </row>
    <row r="221" s="291" customFormat="1" ht="24" spans="1:27">
      <c r="A221" s="29">
        <v>219</v>
      </c>
      <c r="B221" s="4" t="s">
        <v>34</v>
      </c>
      <c r="C221" s="27" t="s">
        <v>82</v>
      </c>
      <c r="D221" s="7" t="s">
        <v>163</v>
      </c>
      <c r="E221" s="49" t="s">
        <v>2858</v>
      </c>
      <c r="F221" s="29" t="s">
        <v>4049</v>
      </c>
      <c r="G221" s="65">
        <v>45108</v>
      </c>
      <c r="H221" s="10" t="s">
        <v>165</v>
      </c>
      <c r="I221" s="27" t="s">
        <v>42</v>
      </c>
      <c r="J221" s="4" t="s">
        <v>43</v>
      </c>
      <c r="K221" s="58" t="s">
        <v>305</v>
      </c>
      <c r="L221" s="59" t="s">
        <v>307</v>
      </c>
      <c r="M221" s="26">
        <v>6</v>
      </c>
      <c r="N221" s="181" t="s">
        <v>3585</v>
      </c>
      <c r="O221" s="181" t="s">
        <v>3586</v>
      </c>
      <c r="P221" s="15">
        <f t="shared" si="148"/>
        <v>6</v>
      </c>
      <c r="Q221" s="15">
        <f t="shared" si="149"/>
        <v>6</v>
      </c>
      <c r="R221" s="22">
        <f t="shared" si="150"/>
        <v>1</v>
      </c>
      <c r="S221" s="22">
        <f t="shared" si="151"/>
        <v>1</v>
      </c>
      <c r="T221" s="5"/>
      <c r="U221" s="181" t="s">
        <v>3587</v>
      </c>
      <c r="V221" s="181" t="s">
        <v>50</v>
      </c>
      <c r="W221" s="19"/>
      <c r="X221" s="181"/>
      <c r="AA221" s="308" t="b">
        <f t="shared" si="134"/>
        <v>0</v>
      </c>
    </row>
    <row r="222" s="291" customFormat="1" ht="24" spans="1:27">
      <c r="A222" s="29">
        <v>220</v>
      </c>
      <c r="B222" s="4" t="s">
        <v>34</v>
      </c>
      <c r="C222" s="27" t="s">
        <v>82</v>
      </c>
      <c r="D222" s="7" t="s">
        <v>179</v>
      </c>
      <c r="E222" s="49" t="s">
        <v>2858</v>
      </c>
      <c r="F222" s="29" t="s">
        <v>4049</v>
      </c>
      <c r="G222" s="57">
        <v>44927</v>
      </c>
      <c r="H222" s="10" t="s">
        <v>2959</v>
      </c>
      <c r="I222" s="27" t="s">
        <v>42</v>
      </c>
      <c r="J222" s="4" t="s">
        <v>43</v>
      </c>
      <c r="K222" s="58" t="s">
        <v>305</v>
      </c>
      <c r="L222" s="59" t="s">
        <v>307</v>
      </c>
      <c r="M222" s="26">
        <v>6</v>
      </c>
      <c r="N222" s="181" t="s">
        <v>3582</v>
      </c>
      <c r="O222" s="181" t="s">
        <v>3583</v>
      </c>
      <c r="P222" s="15">
        <f t="shared" si="148"/>
        <v>6</v>
      </c>
      <c r="Q222" s="15">
        <f t="shared" si="149"/>
        <v>6</v>
      </c>
      <c r="R222" s="22">
        <f t="shared" si="150"/>
        <v>1</v>
      </c>
      <c r="S222" s="22">
        <f t="shared" si="151"/>
        <v>1</v>
      </c>
      <c r="T222" s="280"/>
      <c r="U222" s="181" t="s">
        <v>3584</v>
      </c>
      <c r="V222" s="181" t="s">
        <v>50</v>
      </c>
      <c r="W222" s="19" t="str">
        <f>IF(U222="无","未匹配到系统工单信息",IF(V222="已完成","无",V222))</f>
        <v>无</v>
      </c>
      <c r="X222" s="181"/>
      <c r="AA222" s="308" t="b">
        <f t="shared" si="134"/>
        <v>0</v>
      </c>
    </row>
    <row r="223" s="291" customFormat="1" ht="24" spans="1:27">
      <c r="A223" s="29">
        <v>221</v>
      </c>
      <c r="B223" s="4" t="s">
        <v>34</v>
      </c>
      <c r="C223" s="49" t="s">
        <v>82</v>
      </c>
      <c r="D223" s="7" t="s">
        <v>179</v>
      </c>
      <c r="E223" s="49" t="s">
        <v>2858</v>
      </c>
      <c r="F223" s="29" t="s">
        <v>4049</v>
      </c>
      <c r="G223" s="65">
        <v>45047</v>
      </c>
      <c r="H223" s="10" t="s">
        <v>304</v>
      </c>
      <c r="I223" s="27" t="s">
        <v>42</v>
      </c>
      <c r="J223" s="4" t="s">
        <v>43</v>
      </c>
      <c r="K223" s="58" t="s">
        <v>305</v>
      </c>
      <c r="L223" s="59" t="s">
        <v>307</v>
      </c>
      <c r="M223" s="26">
        <v>6</v>
      </c>
      <c r="N223" s="181" t="s">
        <v>3582</v>
      </c>
      <c r="O223" s="181" t="s">
        <v>3583</v>
      </c>
      <c r="P223" s="15">
        <f t="shared" si="148"/>
        <v>6</v>
      </c>
      <c r="Q223" s="15">
        <f t="shared" si="149"/>
        <v>6</v>
      </c>
      <c r="R223" s="22">
        <f t="shared" si="150"/>
        <v>1</v>
      </c>
      <c r="S223" s="22">
        <f t="shared" si="151"/>
        <v>1</v>
      </c>
      <c r="T223" s="280"/>
      <c r="U223" s="181" t="s">
        <v>3021</v>
      </c>
      <c r="V223" s="181" t="s">
        <v>50</v>
      </c>
      <c r="W223" s="19"/>
      <c r="X223" s="181"/>
      <c r="AA223" s="308" t="b">
        <f t="shared" si="134"/>
        <v>0</v>
      </c>
    </row>
    <row r="224" s="291" customFormat="1" ht="24" spans="1:27">
      <c r="A224" s="29">
        <v>222</v>
      </c>
      <c r="B224" s="4" t="s">
        <v>34</v>
      </c>
      <c r="C224" s="49" t="s">
        <v>82</v>
      </c>
      <c r="D224" s="7" t="s">
        <v>179</v>
      </c>
      <c r="E224" s="49" t="s">
        <v>2858</v>
      </c>
      <c r="F224" s="29" t="s">
        <v>4049</v>
      </c>
      <c r="G224" s="65">
        <v>45108</v>
      </c>
      <c r="H224" s="10" t="s">
        <v>165</v>
      </c>
      <c r="I224" s="27" t="s">
        <v>42</v>
      </c>
      <c r="J224" s="4" t="s">
        <v>43</v>
      </c>
      <c r="K224" s="58" t="s">
        <v>305</v>
      </c>
      <c r="L224" s="59" t="s">
        <v>307</v>
      </c>
      <c r="M224" s="26">
        <v>6</v>
      </c>
      <c r="N224" s="181" t="s">
        <v>3585</v>
      </c>
      <c r="O224" s="181" t="s">
        <v>3586</v>
      </c>
      <c r="P224" s="15">
        <f t="shared" si="148"/>
        <v>6</v>
      </c>
      <c r="Q224" s="15">
        <f t="shared" si="149"/>
        <v>6</v>
      </c>
      <c r="R224" s="22">
        <f t="shared" si="150"/>
        <v>1</v>
      </c>
      <c r="S224" s="22">
        <f t="shared" si="151"/>
        <v>1</v>
      </c>
      <c r="T224" s="5"/>
      <c r="U224" s="181" t="s">
        <v>3587</v>
      </c>
      <c r="V224" s="181" t="s">
        <v>50</v>
      </c>
      <c r="W224" s="19"/>
      <c r="X224" s="181"/>
      <c r="AA224" s="308" t="b">
        <f t="shared" si="134"/>
        <v>0</v>
      </c>
    </row>
    <row r="225" s="291" customFormat="1" ht="14.25" spans="1:27">
      <c r="A225" s="29">
        <v>223</v>
      </c>
      <c r="B225" s="280" t="s">
        <v>34</v>
      </c>
      <c r="C225" s="280" t="s">
        <v>228</v>
      </c>
      <c r="D225" s="280" t="s">
        <v>515</v>
      </c>
      <c r="E225" s="280" t="s">
        <v>108</v>
      </c>
      <c r="F225" s="29" t="s">
        <v>4049</v>
      </c>
      <c r="G225" s="314">
        <v>44986</v>
      </c>
      <c r="H225" s="10" t="s">
        <v>41</v>
      </c>
      <c r="I225" s="280" t="s">
        <v>42</v>
      </c>
      <c r="J225" s="280" t="s">
        <v>43</v>
      </c>
      <c r="K225" s="270" t="s">
        <v>305</v>
      </c>
      <c r="L225" s="271" t="s">
        <v>307</v>
      </c>
      <c r="M225" s="280">
        <v>3</v>
      </c>
      <c r="N225" s="181" t="s">
        <v>3298</v>
      </c>
      <c r="O225" s="181" t="s">
        <v>3622</v>
      </c>
      <c r="P225" s="15">
        <f t="shared" si="148"/>
        <v>3</v>
      </c>
      <c r="Q225" s="15">
        <f t="shared" si="149"/>
        <v>3</v>
      </c>
      <c r="R225" s="22">
        <f t="shared" si="150"/>
        <v>1</v>
      </c>
      <c r="S225" s="22">
        <f t="shared" si="151"/>
        <v>1</v>
      </c>
      <c r="T225" s="16"/>
      <c r="U225" s="181" t="s">
        <v>3623</v>
      </c>
      <c r="V225" s="181" t="s">
        <v>50</v>
      </c>
      <c r="W225" s="19" t="str">
        <f t="shared" ref="W225:W229" si="152">IF(U225="无","未匹配到系统工单信息",IF(V225="已完成","无",V225))</f>
        <v>无</v>
      </c>
      <c r="X225" s="181"/>
      <c r="AA225" s="308" t="b">
        <f t="shared" si="134"/>
        <v>0</v>
      </c>
    </row>
    <row r="226" s="291" customFormat="1" ht="14.25" spans="1:27">
      <c r="A226" s="29">
        <v>224</v>
      </c>
      <c r="B226" s="280" t="s">
        <v>34</v>
      </c>
      <c r="C226" s="280" t="s">
        <v>228</v>
      </c>
      <c r="D226" s="280" t="s">
        <v>515</v>
      </c>
      <c r="E226" s="280" t="s">
        <v>108</v>
      </c>
      <c r="F226" s="29" t="s">
        <v>4049</v>
      </c>
      <c r="G226" s="314">
        <v>45170</v>
      </c>
      <c r="H226" s="10" t="s">
        <v>54</v>
      </c>
      <c r="I226" s="280" t="s">
        <v>42</v>
      </c>
      <c r="J226" s="280" t="s">
        <v>43</v>
      </c>
      <c r="K226" s="270" t="s">
        <v>305</v>
      </c>
      <c r="L226" s="271" t="s">
        <v>307</v>
      </c>
      <c r="M226" s="280">
        <v>3</v>
      </c>
      <c r="N226" s="181" t="s">
        <v>3613</v>
      </c>
      <c r="O226" s="181" t="s">
        <v>3614</v>
      </c>
      <c r="P226" s="15">
        <f t="shared" si="148"/>
        <v>3</v>
      </c>
      <c r="Q226" s="15">
        <f t="shared" si="149"/>
        <v>3</v>
      </c>
      <c r="R226" s="22">
        <f t="shared" si="150"/>
        <v>1</v>
      </c>
      <c r="S226" s="22">
        <f t="shared" si="151"/>
        <v>1</v>
      </c>
      <c r="T226" s="5"/>
      <c r="U226" s="181" t="s">
        <v>3615</v>
      </c>
      <c r="V226" s="181" t="s">
        <v>50</v>
      </c>
      <c r="W226" s="19"/>
      <c r="X226" s="181"/>
      <c r="AA226" s="308" t="b">
        <f t="shared" si="134"/>
        <v>0</v>
      </c>
    </row>
    <row r="227" s="291" customFormat="1" ht="14.25" spans="1:27">
      <c r="A227" s="29">
        <v>225</v>
      </c>
      <c r="B227" s="280" t="s">
        <v>34</v>
      </c>
      <c r="C227" s="280" t="s">
        <v>228</v>
      </c>
      <c r="D227" s="280" t="s">
        <v>446</v>
      </c>
      <c r="E227" s="280" t="s">
        <v>108</v>
      </c>
      <c r="F227" s="29" t="s">
        <v>4049</v>
      </c>
      <c r="G227" s="314">
        <v>44986</v>
      </c>
      <c r="H227" s="10" t="s">
        <v>41</v>
      </c>
      <c r="I227" s="280" t="s">
        <v>42</v>
      </c>
      <c r="J227" s="280" t="s">
        <v>43</v>
      </c>
      <c r="K227" s="270" t="s">
        <v>305</v>
      </c>
      <c r="L227" s="271" t="s">
        <v>307</v>
      </c>
      <c r="M227" s="280">
        <v>3</v>
      </c>
      <c r="N227" s="181" t="s">
        <v>3625</v>
      </c>
      <c r="O227" s="181" t="s">
        <v>3626</v>
      </c>
      <c r="P227" s="15">
        <f t="shared" ref="P227:P231" si="153">IF(OR(O227=0,O227="无"),"",M227)</f>
        <v>3</v>
      </c>
      <c r="Q227" s="15">
        <f t="shared" ref="Q227:Q231" si="154">P227</f>
        <v>3</v>
      </c>
      <c r="R227" s="22">
        <f t="shared" ref="R227:R231" si="155">IFERROR(IF(P227/M227&gt;0,P227/M227,""),"")</f>
        <v>1</v>
      </c>
      <c r="S227" s="22">
        <f t="shared" ref="S227:S231" si="156">IFERROR(Q227/P227,"")</f>
        <v>1</v>
      </c>
      <c r="T227" s="16"/>
      <c r="U227" s="181" t="s">
        <v>3627</v>
      </c>
      <c r="V227" s="181" t="s">
        <v>50</v>
      </c>
      <c r="W227" s="19" t="str">
        <f t="shared" si="152"/>
        <v>无</v>
      </c>
      <c r="X227" s="181"/>
      <c r="AA227" s="308" t="b">
        <f t="shared" si="134"/>
        <v>0</v>
      </c>
    </row>
    <row r="228" s="293" customFormat="1" ht="14.25" spans="1:27">
      <c r="A228" s="33">
        <v>226</v>
      </c>
      <c r="B228" s="315" t="s">
        <v>34</v>
      </c>
      <c r="C228" s="315" t="s">
        <v>228</v>
      </c>
      <c r="D228" s="315" t="s">
        <v>446</v>
      </c>
      <c r="E228" s="315" t="s">
        <v>108</v>
      </c>
      <c r="F228" s="33" t="s">
        <v>4049</v>
      </c>
      <c r="G228" s="316">
        <v>45170</v>
      </c>
      <c r="H228" s="38" t="s">
        <v>54</v>
      </c>
      <c r="I228" s="315" t="s">
        <v>42</v>
      </c>
      <c r="J228" s="315" t="s">
        <v>43</v>
      </c>
      <c r="K228" s="317" t="s">
        <v>305</v>
      </c>
      <c r="L228" s="318" t="s">
        <v>307</v>
      </c>
      <c r="M228" s="315">
        <v>3</v>
      </c>
      <c r="N228" s="250" t="s">
        <v>3628</v>
      </c>
      <c r="O228" s="250" t="s">
        <v>3629</v>
      </c>
      <c r="P228" s="43">
        <f t="shared" si="153"/>
        <v>3</v>
      </c>
      <c r="Q228" s="43">
        <f t="shared" si="154"/>
        <v>3</v>
      </c>
      <c r="R228" s="44">
        <f t="shared" si="155"/>
        <v>1</v>
      </c>
      <c r="S228" s="44">
        <f t="shared" si="156"/>
        <v>1</v>
      </c>
      <c r="T228" s="319"/>
      <c r="U228" s="250" t="s">
        <v>3630</v>
      </c>
      <c r="V228" s="250" t="s">
        <v>50</v>
      </c>
      <c r="W228" s="249" t="s">
        <v>3740</v>
      </c>
      <c r="X228" s="250"/>
      <c r="AA228" s="320" t="b">
        <f t="shared" si="134"/>
        <v>0</v>
      </c>
    </row>
    <row r="229" s="291" customFormat="1" ht="24" spans="1:27">
      <c r="A229" s="29">
        <v>227</v>
      </c>
      <c r="B229" s="4" t="s">
        <v>34</v>
      </c>
      <c r="C229" s="5" t="s">
        <v>228</v>
      </c>
      <c r="D229" s="7" t="s">
        <v>439</v>
      </c>
      <c r="E229" s="49" t="s">
        <v>2706</v>
      </c>
      <c r="F229" s="29" t="s">
        <v>4049</v>
      </c>
      <c r="G229" s="8">
        <v>44958</v>
      </c>
      <c r="H229" s="10" t="s">
        <v>2299</v>
      </c>
      <c r="I229" s="4" t="s">
        <v>42</v>
      </c>
      <c r="J229" s="4" t="s">
        <v>43</v>
      </c>
      <c r="K229" s="58" t="s">
        <v>305</v>
      </c>
      <c r="L229" s="59" t="s">
        <v>307</v>
      </c>
      <c r="M229" s="280">
        <v>3</v>
      </c>
      <c r="N229" s="181" t="s">
        <v>3563</v>
      </c>
      <c r="O229" s="181" t="s">
        <v>3564</v>
      </c>
      <c r="P229" s="15">
        <f t="shared" si="153"/>
        <v>3</v>
      </c>
      <c r="Q229" s="15">
        <f t="shared" si="154"/>
        <v>3</v>
      </c>
      <c r="R229" s="22">
        <f t="shared" si="155"/>
        <v>1</v>
      </c>
      <c r="S229" s="22">
        <f t="shared" si="156"/>
        <v>1</v>
      </c>
      <c r="T229" s="280"/>
      <c r="U229" s="181" t="s">
        <v>3565</v>
      </c>
      <c r="V229" s="181" t="s">
        <v>50</v>
      </c>
      <c r="W229" s="19" t="str">
        <f t="shared" si="152"/>
        <v>无</v>
      </c>
      <c r="X229" s="181"/>
      <c r="AA229" s="308" t="b">
        <f t="shared" si="134"/>
        <v>0</v>
      </c>
    </row>
    <row r="230" s="291" customFormat="1" ht="24" spans="1:27">
      <c r="A230" s="29">
        <v>228</v>
      </c>
      <c r="B230" s="4" t="s">
        <v>34</v>
      </c>
      <c r="C230" s="5" t="s">
        <v>228</v>
      </c>
      <c r="D230" s="7" t="s">
        <v>439</v>
      </c>
      <c r="E230" s="49" t="s">
        <v>2706</v>
      </c>
      <c r="F230" s="29" t="s">
        <v>4049</v>
      </c>
      <c r="G230" s="8">
        <v>45108</v>
      </c>
      <c r="H230" s="10" t="s">
        <v>165</v>
      </c>
      <c r="I230" s="4" t="s">
        <v>42</v>
      </c>
      <c r="J230" s="4" t="s">
        <v>43</v>
      </c>
      <c r="K230" s="58" t="s">
        <v>305</v>
      </c>
      <c r="L230" s="59" t="s">
        <v>307</v>
      </c>
      <c r="M230" s="280">
        <v>3</v>
      </c>
      <c r="N230" s="181" t="s">
        <v>3566</v>
      </c>
      <c r="O230" s="181" t="s">
        <v>3567</v>
      </c>
      <c r="P230" s="15">
        <f t="shared" si="153"/>
        <v>3</v>
      </c>
      <c r="Q230" s="15">
        <f t="shared" si="154"/>
        <v>3</v>
      </c>
      <c r="R230" s="22">
        <f t="shared" si="155"/>
        <v>1</v>
      </c>
      <c r="S230" s="22">
        <f t="shared" si="156"/>
        <v>1</v>
      </c>
      <c r="T230" s="5"/>
      <c r="U230" s="181" t="s">
        <v>3568</v>
      </c>
      <c r="V230" s="181" t="s">
        <v>50</v>
      </c>
      <c r="W230" s="19"/>
      <c r="X230" s="181"/>
      <c r="AA230" s="308" t="b">
        <f t="shared" si="134"/>
        <v>0</v>
      </c>
    </row>
    <row r="231" s="291" customFormat="1" ht="24" spans="1:27">
      <c r="A231" s="29">
        <v>229</v>
      </c>
      <c r="B231" s="4" t="s">
        <v>34</v>
      </c>
      <c r="C231" s="5" t="s">
        <v>228</v>
      </c>
      <c r="D231" s="7" t="s">
        <v>439</v>
      </c>
      <c r="E231" s="49" t="s">
        <v>2706</v>
      </c>
      <c r="F231" s="29" t="s">
        <v>4049</v>
      </c>
      <c r="G231" s="8">
        <v>45170</v>
      </c>
      <c r="H231" s="10" t="s">
        <v>54</v>
      </c>
      <c r="I231" s="4" t="s">
        <v>42</v>
      </c>
      <c r="J231" s="4" t="s">
        <v>43</v>
      </c>
      <c r="K231" s="58" t="s">
        <v>305</v>
      </c>
      <c r="L231" s="59" t="s">
        <v>307</v>
      </c>
      <c r="M231" s="280">
        <v>3</v>
      </c>
      <c r="N231" s="181" t="s">
        <v>3569</v>
      </c>
      <c r="O231" s="181" t="s">
        <v>3570</v>
      </c>
      <c r="P231" s="15">
        <f t="shared" si="153"/>
        <v>3</v>
      </c>
      <c r="Q231" s="15">
        <f t="shared" si="154"/>
        <v>3</v>
      </c>
      <c r="R231" s="22">
        <f t="shared" si="155"/>
        <v>1</v>
      </c>
      <c r="S231" s="22">
        <f t="shared" si="156"/>
        <v>1</v>
      </c>
      <c r="T231" s="5"/>
      <c r="U231" s="181" t="s">
        <v>3571</v>
      </c>
      <c r="V231" s="181" t="s">
        <v>50</v>
      </c>
      <c r="W231" s="19"/>
      <c r="X231" s="181"/>
      <c r="AA231" s="308" t="b">
        <f t="shared" si="134"/>
        <v>0</v>
      </c>
    </row>
    <row r="232" s="291" customFormat="1" ht="24" spans="1:27">
      <c r="A232" s="29">
        <v>230</v>
      </c>
      <c r="B232" s="280" t="s">
        <v>34</v>
      </c>
      <c r="C232" s="280" t="s">
        <v>228</v>
      </c>
      <c r="D232" s="280" t="s">
        <v>577</v>
      </c>
      <c r="E232" s="75" t="s">
        <v>2706</v>
      </c>
      <c r="F232" s="29" t="s">
        <v>4049</v>
      </c>
      <c r="G232" s="57">
        <v>45047</v>
      </c>
      <c r="H232" s="10" t="s">
        <v>304</v>
      </c>
      <c r="I232" s="280" t="s">
        <v>42</v>
      </c>
      <c r="J232" s="280" t="s">
        <v>43</v>
      </c>
      <c r="K232" s="270" t="s">
        <v>305</v>
      </c>
      <c r="L232" s="271" t="s">
        <v>307</v>
      </c>
      <c r="M232" s="280">
        <v>3</v>
      </c>
      <c r="N232" s="181" t="s">
        <v>3488</v>
      </c>
      <c r="O232" s="181" t="s">
        <v>3489</v>
      </c>
      <c r="P232" s="15">
        <f t="shared" ref="P232:P236" si="157">IF(OR(O232=0,O232="无"),"",M232)</f>
        <v>3</v>
      </c>
      <c r="Q232" s="15">
        <f t="shared" ref="Q232:Q236" si="158">P232</f>
        <v>3</v>
      </c>
      <c r="R232" s="22">
        <f t="shared" ref="R232:R236" si="159">IFERROR(IF(P232/M232&gt;0,P232/M232,""),"")</f>
        <v>1</v>
      </c>
      <c r="S232" s="22">
        <f t="shared" ref="S232:S236" si="160">IFERROR(Q232/P232,"")</f>
        <v>1</v>
      </c>
      <c r="T232" s="280"/>
      <c r="U232" s="181" t="s">
        <v>3490</v>
      </c>
      <c r="V232" s="181" t="s">
        <v>50</v>
      </c>
      <c r="W232" s="19"/>
      <c r="X232" s="181"/>
      <c r="AA232" s="308" t="b">
        <f t="shared" si="134"/>
        <v>0</v>
      </c>
    </row>
    <row r="233" s="291" customFormat="1" ht="24" spans="1:27">
      <c r="A233" s="29">
        <v>231</v>
      </c>
      <c r="B233" s="280" t="s">
        <v>34</v>
      </c>
      <c r="C233" s="280" t="s">
        <v>228</v>
      </c>
      <c r="D233" s="280" t="s">
        <v>577</v>
      </c>
      <c r="E233" s="75" t="s">
        <v>2706</v>
      </c>
      <c r="F233" s="29" t="s">
        <v>4049</v>
      </c>
      <c r="G233" s="57">
        <v>45108</v>
      </c>
      <c r="H233" s="10" t="s">
        <v>165</v>
      </c>
      <c r="I233" s="280" t="s">
        <v>42</v>
      </c>
      <c r="J233" s="280" t="s">
        <v>43</v>
      </c>
      <c r="K233" s="270" t="s">
        <v>305</v>
      </c>
      <c r="L233" s="271" t="s">
        <v>307</v>
      </c>
      <c r="M233" s="280">
        <v>3</v>
      </c>
      <c r="N233" s="181" t="s">
        <v>3649</v>
      </c>
      <c r="O233" s="181" t="s">
        <v>3650</v>
      </c>
      <c r="P233" s="15">
        <f t="shared" si="157"/>
        <v>3</v>
      </c>
      <c r="Q233" s="15">
        <f t="shared" si="158"/>
        <v>3</v>
      </c>
      <c r="R233" s="22">
        <f t="shared" si="159"/>
        <v>1</v>
      </c>
      <c r="S233" s="22">
        <f t="shared" si="160"/>
        <v>1</v>
      </c>
      <c r="T233" s="5"/>
      <c r="U233" s="181" t="s">
        <v>3514</v>
      </c>
      <c r="V233" s="181" t="s">
        <v>50</v>
      </c>
      <c r="W233" s="19"/>
      <c r="X233" s="181"/>
      <c r="AA233" s="308" t="b">
        <f t="shared" si="134"/>
        <v>0</v>
      </c>
    </row>
    <row r="234" s="291" customFormat="1" ht="24" spans="1:27">
      <c r="A234" s="29">
        <v>232</v>
      </c>
      <c r="B234" s="280" t="s">
        <v>34</v>
      </c>
      <c r="C234" s="280" t="s">
        <v>228</v>
      </c>
      <c r="D234" s="280" t="s">
        <v>577</v>
      </c>
      <c r="E234" s="75" t="s">
        <v>2706</v>
      </c>
      <c r="F234" s="29" t="s">
        <v>4049</v>
      </c>
      <c r="G234" s="57">
        <v>45170</v>
      </c>
      <c r="H234" s="10" t="s">
        <v>54</v>
      </c>
      <c r="I234" s="280" t="s">
        <v>42</v>
      </c>
      <c r="J234" s="280" t="s">
        <v>43</v>
      </c>
      <c r="K234" s="270" t="s">
        <v>305</v>
      </c>
      <c r="L234" s="271" t="s">
        <v>307</v>
      </c>
      <c r="M234" s="280">
        <v>3</v>
      </c>
      <c r="N234" s="181" t="s">
        <v>3651</v>
      </c>
      <c r="O234" s="181" t="s">
        <v>3652</v>
      </c>
      <c r="P234" s="15">
        <f t="shared" si="157"/>
        <v>3</v>
      </c>
      <c r="Q234" s="15">
        <f t="shared" si="158"/>
        <v>3</v>
      </c>
      <c r="R234" s="22">
        <f t="shared" si="159"/>
        <v>1</v>
      </c>
      <c r="S234" s="22">
        <f t="shared" si="160"/>
        <v>1</v>
      </c>
      <c r="T234" s="5"/>
      <c r="U234" s="181" t="s">
        <v>3983</v>
      </c>
      <c r="V234" s="181" t="s">
        <v>50</v>
      </c>
      <c r="W234" s="19"/>
      <c r="X234" s="181"/>
      <c r="AA234" s="308" t="b">
        <f t="shared" si="134"/>
        <v>0</v>
      </c>
    </row>
    <row r="235" s="291" customFormat="1" ht="14.25" spans="1:27">
      <c r="A235" s="29">
        <v>233</v>
      </c>
      <c r="B235" s="280" t="s">
        <v>34</v>
      </c>
      <c r="C235" s="280" t="s">
        <v>228</v>
      </c>
      <c r="D235" s="280" t="s">
        <v>573</v>
      </c>
      <c r="E235" s="280" t="s">
        <v>337</v>
      </c>
      <c r="F235" s="29" t="s">
        <v>4049</v>
      </c>
      <c r="G235" s="314">
        <v>44986</v>
      </c>
      <c r="H235" s="10" t="s">
        <v>41</v>
      </c>
      <c r="I235" s="280" t="s">
        <v>42</v>
      </c>
      <c r="J235" s="280" t="s">
        <v>43</v>
      </c>
      <c r="K235" s="270" t="s">
        <v>305</v>
      </c>
      <c r="L235" s="271" t="s">
        <v>307</v>
      </c>
      <c r="M235" s="280">
        <v>6</v>
      </c>
      <c r="N235" s="181" t="s">
        <v>3654</v>
      </c>
      <c r="O235" s="181" t="s">
        <v>3379</v>
      </c>
      <c r="P235" s="15">
        <f t="shared" si="157"/>
        <v>6</v>
      </c>
      <c r="Q235" s="15">
        <f t="shared" si="158"/>
        <v>6</v>
      </c>
      <c r="R235" s="22">
        <f t="shared" si="159"/>
        <v>1</v>
      </c>
      <c r="S235" s="22">
        <f t="shared" si="160"/>
        <v>1</v>
      </c>
      <c r="T235" s="16"/>
      <c r="U235" s="181" t="s">
        <v>3655</v>
      </c>
      <c r="V235" s="181" t="s">
        <v>50</v>
      </c>
      <c r="W235" s="19" t="str">
        <f>IF(U235="无","未匹配到系统工单信息",IF(V235="已完成","无",V235))</f>
        <v>无</v>
      </c>
      <c r="X235" s="181"/>
      <c r="AA235" s="308" t="b">
        <f t="shared" si="134"/>
        <v>0</v>
      </c>
    </row>
    <row r="236" s="291" customFormat="1" ht="14.25" spans="1:27">
      <c r="A236" s="29">
        <v>234</v>
      </c>
      <c r="B236" s="280" t="s">
        <v>34</v>
      </c>
      <c r="C236" s="280" t="s">
        <v>228</v>
      </c>
      <c r="D236" s="280" t="s">
        <v>573</v>
      </c>
      <c r="E236" s="280" t="s">
        <v>337</v>
      </c>
      <c r="F236" s="29" t="s">
        <v>4049</v>
      </c>
      <c r="G236" s="314">
        <v>45170</v>
      </c>
      <c r="H236" s="10" t="s">
        <v>54</v>
      </c>
      <c r="I236" s="280" t="s">
        <v>42</v>
      </c>
      <c r="J236" s="280" t="s">
        <v>43</v>
      </c>
      <c r="K236" s="270" t="s">
        <v>305</v>
      </c>
      <c r="L236" s="271" t="s">
        <v>307</v>
      </c>
      <c r="M236" s="280">
        <v>6</v>
      </c>
      <c r="N236" s="181" t="s">
        <v>3986</v>
      </c>
      <c r="O236" s="181" t="s">
        <v>3987</v>
      </c>
      <c r="P236" s="15">
        <f t="shared" si="157"/>
        <v>6</v>
      </c>
      <c r="Q236" s="15">
        <f t="shared" si="158"/>
        <v>6</v>
      </c>
      <c r="R236" s="22">
        <f t="shared" si="159"/>
        <v>1</v>
      </c>
      <c r="S236" s="22">
        <f t="shared" si="160"/>
        <v>1</v>
      </c>
      <c r="T236" s="5"/>
      <c r="U236" s="181" t="s">
        <v>3656</v>
      </c>
      <c r="V236" s="181" t="s">
        <v>50</v>
      </c>
      <c r="W236" s="19"/>
      <c r="X236" s="181"/>
      <c r="AA236" s="308" t="b">
        <f t="shared" si="134"/>
        <v>0</v>
      </c>
    </row>
    <row r="237" s="291" customFormat="1" ht="14.25" spans="1:27">
      <c r="A237" s="29">
        <v>235</v>
      </c>
      <c r="B237" s="280" t="s">
        <v>34</v>
      </c>
      <c r="C237" s="280" t="s">
        <v>228</v>
      </c>
      <c r="D237" s="280" t="s">
        <v>338</v>
      </c>
      <c r="E237" s="280" t="s">
        <v>337</v>
      </c>
      <c r="F237" s="29" t="s">
        <v>4049</v>
      </c>
      <c r="G237" s="314">
        <v>45017</v>
      </c>
      <c r="H237" s="10" t="s">
        <v>231</v>
      </c>
      <c r="I237" s="280" t="s">
        <v>42</v>
      </c>
      <c r="J237" s="280" t="s">
        <v>43</v>
      </c>
      <c r="K237" s="270" t="s">
        <v>305</v>
      </c>
      <c r="L237" s="271" t="s">
        <v>307</v>
      </c>
      <c r="M237" s="280">
        <v>3</v>
      </c>
      <c r="N237" s="181" t="s">
        <v>3467</v>
      </c>
      <c r="O237" s="181" t="s">
        <v>3468</v>
      </c>
      <c r="P237" s="15">
        <f t="shared" ref="P237:P240" si="161">IF(OR(O237=0,O237="无"),"",M237)</f>
        <v>3</v>
      </c>
      <c r="Q237" s="15">
        <f t="shared" ref="Q237:Q240" si="162">P237</f>
        <v>3</v>
      </c>
      <c r="R237" s="22">
        <f t="shared" ref="R237:R240" si="163">IFERROR(IF(P237/M237&gt;0,P237/M237,""),"")</f>
        <v>1</v>
      </c>
      <c r="S237" s="22">
        <f t="shared" ref="S237:S240" si="164">IFERROR(Q237/P237,"")</f>
        <v>1</v>
      </c>
      <c r="T237" s="16"/>
      <c r="U237" s="181" t="s">
        <v>3469</v>
      </c>
      <c r="V237" s="181" t="s">
        <v>50</v>
      </c>
      <c r="W237" s="19"/>
      <c r="X237" s="181"/>
      <c r="AA237" s="308" t="b">
        <f t="shared" si="134"/>
        <v>0</v>
      </c>
    </row>
    <row r="238" s="291" customFormat="1" ht="14.25" spans="1:27">
      <c r="A238" s="29">
        <v>236</v>
      </c>
      <c r="B238" s="280" t="s">
        <v>34</v>
      </c>
      <c r="C238" s="280" t="s">
        <v>228</v>
      </c>
      <c r="D238" s="280" t="s">
        <v>338</v>
      </c>
      <c r="E238" s="280" t="s">
        <v>337</v>
      </c>
      <c r="F238" s="29" t="s">
        <v>4049</v>
      </c>
      <c r="G238" s="314">
        <v>45200</v>
      </c>
      <c r="H238" s="10" t="s">
        <v>189</v>
      </c>
      <c r="I238" s="280" t="s">
        <v>42</v>
      </c>
      <c r="J238" s="280" t="s">
        <v>43</v>
      </c>
      <c r="K238" s="270" t="s">
        <v>305</v>
      </c>
      <c r="L238" s="271" t="s">
        <v>307</v>
      </c>
      <c r="M238" s="280">
        <v>3</v>
      </c>
      <c r="N238" s="181" t="s">
        <v>3980</v>
      </c>
      <c r="O238" s="181" t="s">
        <v>3981</v>
      </c>
      <c r="P238" s="15">
        <f t="shared" si="161"/>
        <v>3</v>
      </c>
      <c r="Q238" s="15">
        <f t="shared" si="162"/>
        <v>3</v>
      </c>
      <c r="R238" s="22">
        <f t="shared" si="163"/>
        <v>1</v>
      </c>
      <c r="S238" s="22">
        <f t="shared" si="164"/>
        <v>1</v>
      </c>
      <c r="T238" s="5"/>
      <c r="U238" s="181" t="s">
        <v>3660</v>
      </c>
      <c r="V238" s="181" t="s">
        <v>50</v>
      </c>
      <c r="W238" s="19"/>
      <c r="X238" s="181"/>
      <c r="AA238" s="308" t="b">
        <f t="shared" si="134"/>
        <v>0</v>
      </c>
    </row>
    <row r="239" s="291" customFormat="1" ht="14.25" spans="1:27">
      <c r="A239" s="29">
        <v>237</v>
      </c>
      <c r="B239" s="280" t="s">
        <v>34</v>
      </c>
      <c r="C239" s="280" t="s">
        <v>228</v>
      </c>
      <c r="D239" s="280" t="s">
        <v>345</v>
      </c>
      <c r="E239" s="280" t="s">
        <v>337</v>
      </c>
      <c r="F239" s="29" t="s">
        <v>4049</v>
      </c>
      <c r="G239" s="314">
        <v>45017</v>
      </c>
      <c r="H239" s="10" t="s">
        <v>231</v>
      </c>
      <c r="I239" s="280" t="s">
        <v>42</v>
      </c>
      <c r="J239" s="280" t="s">
        <v>43</v>
      </c>
      <c r="K239" s="270" t="s">
        <v>305</v>
      </c>
      <c r="L239" s="271" t="s">
        <v>307</v>
      </c>
      <c r="M239" s="280">
        <v>3</v>
      </c>
      <c r="N239" s="181" t="s">
        <v>3467</v>
      </c>
      <c r="O239" s="181" t="s">
        <v>3468</v>
      </c>
      <c r="P239" s="15">
        <f t="shared" si="161"/>
        <v>3</v>
      </c>
      <c r="Q239" s="15">
        <f t="shared" si="162"/>
        <v>3</v>
      </c>
      <c r="R239" s="22">
        <f t="shared" si="163"/>
        <v>1</v>
      </c>
      <c r="S239" s="22">
        <f t="shared" si="164"/>
        <v>1</v>
      </c>
      <c r="T239" s="16"/>
      <c r="U239" s="181" t="s">
        <v>3469</v>
      </c>
      <c r="V239" s="181" t="s">
        <v>50</v>
      </c>
      <c r="W239" s="19"/>
      <c r="X239" s="181"/>
      <c r="AA239" s="308" t="b">
        <f t="shared" si="134"/>
        <v>0</v>
      </c>
    </row>
    <row r="240" s="291" customFormat="1" ht="14.25" spans="1:27">
      <c r="A240" s="29">
        <v>238</v>
      </c>
      <c r="B240" s="280" t="s">
        <v>34</v>
      </c>
      <c r="C240" s="280" t="s">
        <v>228</v>
      </c>
      <c r="D240" s="280" t="s">
        <v>345</v>
      </c>
      <c r="E240" s="280" t="s">
        <v>337</v>
      </c>
      <c r="F240" s="29" t="s">
        <v>4049</v>
      </c>
      <c r="G240" s="314">
        <v>45200</v>
      </c>
      <c r="H240" s="10" t="s">
        <v>189</v>
      </c>
      <c r="I240" s="280" t="s">
        <v>42</v>
      </c>
      <c r="J240" s="280" t="s">
        <v>43</v>
      </c>
      <c r="K240" s="270" t="s">
        <v>305</v>
      </c>
      <c r="L240" s="271" t="s">
        <v>307</v>
      </c>
      <c r="M240" s="280">
        <v>3</v>
      </c>
      <c r="N240" s="181" t="s">
        <v>3980</v>
      </c>
      <c r="O240" s="181" t="s">
        <v>3981</v>
      </c>
      <c r="P240" s="15">
        <f t="shared" si="161"/>
        <v>3</v>
      </c>
      <c r="Q240" s="15">
        <f t="shared" si="162"/>
        <v>3</v>
      </c>
      <c r="R240" s="22">
        <f t="shared" si="163"/>
        <v>1</v>
      </c>
      <c r="S240" s="22">
        <f t="shared" si="164"/>
        <v>1</v>
      </c>
      <c r="T240" s="5"/>
      <c r="U240" s="181" t="s">
        <v>3660</v>
      </c>
      <c r="V240" s="181" t="s">
        <v>50</v>
      </c>
      <c r="W240" s="19"/>
      <c r="X240" s="181"/>
      <c r="AA240" s="308" t="b">
        <f t="shared" si="134"/>
        <v>0</v>
      </c>
    </row>
    <row r="241" s="291" customFormat="1" ht="14.25" spans="1:27">
      <c r="A241" s="29">
        <v>239</v>
      </c>
      <c r="B241" s="280" t="s">
        <v>34</v>
      </c>
      <c r="C241" s="280" t="s">
        <v>228</v>
      </c>
      <c r="D241" s="280" t="s">
        <v>977</v>
      </c>
      <c r="E241" s="280" t="s">
        <v>337</v>
      </c>
      <c r="F241" s="29" t="s">
        <v>4049</v>
      </c>
      <c r="G241" s="314">
        <v>44958</v>
      </c>
      <c r="H241" s="10" t="s">
        <v>2299</v>
      </c>
      <c r="I241" s="280" t="s">
        <v>42</v>
      </c>
      <c r="J241" s="280" t="s">
        <v>43</v>
      </c>
      <c r="K241" s="270" t="s">
        <v>305</v>
      </c>
      <c r="L241" s="271" t="s">
        <v>307</v>
      </c>
      <c r="M241" s="280">
        <v>3</v>
      </c>
      <c r="N241" s="181" t="s">
        <v>3582</v>
      </c>
      <c r="O241" s="181" t="s">
        <v>3583</v>
      </c>
      <c r="P241" s="15">
        <f t="shared" ref="P241:P244" si="165">IF(OR(O241=0,O241="无"),"",M241)</f>
        <v>3</v>
      </c>
      <c r="Q241" s="15">
        <f t="shared" ref="Q241:Q244" si="166">P241</f>
        <v>3</v>
      </c>
      <c r="R241" s="22">
        <f t="shared" ref="R241:R244" si="167">IFERROR(IF(P241/M241&gt;0,P241/M241,""),"")</f>
        <v>1</v>
      </c>
      <c r="S241" s="22">
        <f t="shared" ref="S241:S244" si="168">IFERROR(Q241/P241,"")</f>
        <v>1</v>
      </c>
      <c r="T241" s="16"/>
      <c r="U241" s="181" t="s">
        <v>3584</v>
      </c>
      <c r="V241" s="181" t="s">
        <v>50</v>
      </c>
      <c r="W241" s="19" t="str">
        <f>IF(U241="无","未匹配到系统工单信息",IF(V241="已完成","无",V241))</f>
        <v>无</v>
      </c>
      <c r="X241" s="181"/>
      <c r="AA241" s="308" t="b">
        <f t="shared" si="134"/>
        <v>0</v>
      </c>
    </row>
    <row r="242" s="291" customFormat="1" ht="14.25" spans="1:27">
      <c r="A242" s="29">
        <v>240</v>
      </c>
      <c r="B242" s="280" t="s">
        <v>34</v>
      </c>
      <c r="C242" s="280" t="s">
        <v>228</v>
      </c>
      <c r="D242" s="280" t="s">
        <v>977</v>
      </c>
      <c r="E242" s="280" t="s">
        <v>337</v>
      </c>
      <c r="F242" s="29" t="s">
        <v>4049</v>
      </c>
      <c r="G242" s="314">
        <v>45139</v>
      </c>
      <c r="H242" s="10" t="s">
        <v>97</v>
      </c>
      <c r="I242" s="280" t="s">
        <v>42</v>
      </c>
      <c r="J242" s="280" t="s">
        <v>43</v>
      </c>
      <c r="K242" s="270" t="s">
        <v>305</v>
      </c>
      <c r="L242" s="271" t="s">
        <v>307</v>
      </c>
      <c r="M242" s="280">
        <v>3</v>
      </c>
      <c r="N242" s="181" t="s">
        <v>3464</v>
      </c>
      <c r="O242" s="181" t="s">
        <v>3465</v>
      </c>
      <c r="P242" s="15">
        <f t="shared" si="165"/>
        <v>3</v>
      </c>
      <c r="Q242" s="15">
        <f t="shared" si="166"/>
        <v>3</v>
      </c>
      <c r="R242" s="22">
        <f t="shared" si="167"/>
        <v>1</v>
      </c>
      <c r="S242" s="22">
        <f t="shared" si="168"/>
        <v>1</v>
      </c>
      <c r="T242" s="5"/>
      <c r="U242" s="181" t="s">
        <v>3466</v>
      </c>
      <c r="V242" s="181" t="s">
        <v>50</v>
      </c>
      <c r="W242" s="19"/>
      <c r="X242" s="181"/>
      <c r="AA242" s="308" t="b">
        <f t="shared" si="134"/>
        <v>0</v>
      </c>
    </row>
    <row r="243" s="291" customFormat="1" ht="14.25" spans="1:27">
      <c r="A243" s="29">
        <v>241</v>
      </c>
      <c r="B243" s="280" t="s">
        <v>34</v>
      </c>
      <c r="C243" s="280" t="s">
        <v>228</v>
      </c>
      <c r="D243" s="280" t="s">
        <v>496</v>
      </c>
      <c r="E243" s="280" t="s">
        <v>108</v>
      </c>
      <c r="F243" s="29" t="s">
        <v>4049</v>
      </c>
      <c r="G243" s="314">
        <v>44986</v>
      </c>
      <c r="H243" s="10" t="s">
        <v>41</v>
      </c>
      <c r="I243" s="280" t="s">
        <v>42</v>
      </c>
      <c r="J243" s="280" t="s">
        <v>43</v>
      </c>
      <c r="K243" s="270" t="s">
        <v>305</v>
      </c>
      <c r="L243" s="271" t="s">
        <v>307</v>
      </c>
      <c r="M243" s="280">
        <v>3</v>
      </c>
      <c r="N243" s="181" t="s">
        <v>3531</v>
      </c>
      <c r="O243" s="181" t="s">
        <v>3532</v>
      </c>
      <c r="P243" s="15">
        <f t="shared" si="165"/>
        <v>3</v>
      </c>
      <c r="Q243" s="15">
        <f t="shared" si="166"/>
        <v>3</v>
      </c>
      <c r="R243" s="22">
        <f t="shared" si="167"/>
        <v>1</v>
      </c>
      <c r="S243" s="22">
        <f t="shared" si="168"/>
        <v>1</v>
      </c>
      <c r="T243" s="16"/>
      <c r="U243" s="181" t="s">
        <v>3533</v>
      </c>
      <c r="V243" s="181" t="s">
        <v>50</v>
      </c>
      <c r="W243" s="19" t="str">
        <f>IF(U243="无","未匹配到系统工单信息",IF(V243="已完成","无",V243))</f>
        <v>无</v>
      </c>
      <c r="X243" s="181"/>
      <c r="AA243" s="308" t="b">
        <f t="shared" si="134"/>
        <v>0</v>
      </c>
    </row>
    <row r="244" s="291" customFormat="1" ht="14.25" spans="1:27">
      <c r="A244" s="29">
        <v>242</v>
      </c>
      <c r="B244" s="280" t="s">
        <v>34</v>
      </c>
      <c r="C244" s="280" t="s">
        <v>228</v>
      </c>
      <c r="D244" s="280" t="s">
        <v>496</v>
      </c>
      <c r="E244" s="280" t="s">
        <v>108</v>
      </c>
      <c r="F244" s="29" t="s">
        <v>4049</v>
      </c>
      <c r="G244" s="314">
        <v>45170</v>
      </c>
      <c r="H244" s="10" t="s">
        <v>54</v>
      </c>
      <c r="I244" s="280" t="s">
        <v>42</v>
      </c>
      <c r="J244" s="280" t="s">
        <v>43</v>
      </c>
      <c r="K244" s="270" t="s">
        <v>305</v>
      </c>
      <c r="L244" s="271" t="s">
        <v>307</v>
      </c>
      <c r="M244" s="280">
        <v>3</v>
      </c>
      <c r="N244" s="181" t="s">
        <v>3674</v>
      </c>
      <c r="O244" s="181" t="s">
        <v>3675</v>
      </c>
      <c r="P244" s="15">
        <f t="shared" si="165"/>
        <v>3</v>
      </c>
      <c r="Q244" s="15">
        <f t="shared" si="166"/>
        <v>3</v>
      </c>
      <c r="R244" s="22">
        <f t="shared" si="167"/>
        <v>1</v>
      </c>
      <c r="S244" s="22">
        <f t="shared" si="168"/>
        <v>1</v>
      </c>
      <c r="T244" s="5"/>
      <c r="U244" s="181" t="s">
        <v>3676</v>
      </c>
      <c r="V244" s="181" t="s">
        <v>50</v>
      </c>
      <c r="W244" s="19"/>
      <c r="X244" s="181"/>
      <c r="AA244" s="308" t="b">
        <f t="shared" si="134"/>
        <v>0</v>
      </c>
    </row>
    <row r="245" s="291" customFormat="1" ht="14.25" spans="1:27">
      <c r="A245" s="29">
        <v>243</v>
      </c>
      <c r="B245" s="280" t="s">
        <v>34</v>
      </c>
      <c r="C245" s="280" t="s">
        <v>228</v>
      </c>
      <c r="D245" s="280" t="s">
        <v>497</v>
      </c>
      <c r="E245" s="280" t="s">
        <v>108</v>
      </c>
      <c r="F245" s="29" t="s">
        <v>4049</v>
      </c>
      <c r="G245" s="314">
        <v>44986</v>
      </c>
      <c r="H245" s="10" t="s">
        <v>41</v>
      </c>
      <c r="I245" s="280" t="s">
        <v>42</v>
      </c>
      <c r="J245" s="280" t="s">
        <v>43</v>
      </c>
      <c r="K245" s="270" t="s">
        <v>305</v>
      </c>
      <c r="L245" s="271" t="s">
        <v>307</v>
      </c>
      <c r="M245" s="280">
        <v>3</v>
      </c>
      <c r="N245" s="181" t="s">
        <v>3677</v>
      </c>
      <c r="O245" s="181" t="s">
        <v>3678</v>
      </c>
      <c r="P245" s="15">
        <f t="shared" ref="P245:P248" si="169">IF(OR(O245=0,O245="无"),"",M245)</f>
        <v>3</v>
      </c>
      <c r="Q245" s="15">
        <f t="shared" ref="Q245:Q248" si="170">P245</f>
        <v>3</v>
      </c>
      <c r="R245" s="22">
        <f t="shared" ref="R245:R248" si="171">IFERROR(IF(P245/M245&gt;0,P245/M245,""),"")</f>
        <v>1</v>
      </c>
      <c r="S245" s="22">
        <f t="shared" ref="S245:S248" si="172">IFERROR(Q245/P245,"")</f>
        <v>1</v>
      </c>
      <c r="T245" s="5" t="s">
        <v>3990</v>
      </c>
      <c r="U245" s="181" t="s">
        <v>3679</v>
      </c>
      <c r="V245" s="181" t="s">
        <v>50</v>
      </c>
      <c r="W245" s="19" t="str">
        <f>IF(U245="无","未匹配到系统工单信息",IF(V245="已完成","无",V245))</f>
        <v>无</v>
      </c>
      <c r="X245" s="181"/>
      <c r="Y245" s="321"/>
      <c r="AA245" s="308" t="b">
        <f t="shared" si="134"/>
        <v>0</v>
      </c>
    </row>
    <row r="246" s="291" customFormat="1" ht="14.25" spans="1:27">
      <c r="A246" s="29">
        <v>244</v>
      </c>
      <c r="B246" s="280" t="s">
        <v>34</v>
      </c>
      <c r="C246" s="280" t="s">
        <v>228</v>
      </c>
      <c r="D246" s="280" t="s">
        <v>497</v>
      </c>
      <c r="E246" s="280" t="s">
        <v>108</v>
      </c>
      <c r="F246" s="29" t="s">
        <v>4049</v>
      </c>
      <c r="G246" s="314">
        <v>45170</v>
      </c>
      <c r="H246" s="10" t="s">
        <v>54</v>
      </c>
      <c r="I246" s="280" t="s">
        <v>42</v>
      </c>
      <c r="J246" s="280" t="s">
        <v>43</v>
      </c>
      <c r="K246" s="270" t="s">
        <v>305</v>
      </c>
      <c r="L246" s="271" t="s">
        <v>307</v>
      </c>
      <c r="M246" s="280">
        <v>3</v>
      </c>
      <c r="N246" s="181" t="s">
        <v>3674</v>
      </c>
      <c r="O246" s="181" t="s">
        <v>3675</v>
      </c>
      <c r="P246" s="15">
        <f t="shared" si="169"/>
        <v>3</v>
      </c>
      <c r="Q246" s="15">
        <f t="shared" si="170"/>
        <v>3</v>
      </c>
      <c r="R246" s="22">
        <f t="shared" si="171"/>
        <v>1</v>
      </c>
      <c r="S246" s="22">
        <f t="shared" si="172"/>
        <v>1</v>
      </c>
      <c r="T246" s="5"/>
      <c r="U246" s="181" t="s">
        <v>3676</v>
      </c>
      <c r="V246" s="181" t="s">
        <v>50</v>
      </c>
      <c r="W246" s="19"/>
      <c r="X246" s="181"/>
      <c r="AA246" s="308" t="b">
        <f t="shared" si="134"/>
        <v>0</v>
      </c>
    </row>
    <row r="247" s="290" customFormat="1" ht="12" spans="1:27">
      <c r="A247" s="29">
        <v>245</v>
      </c>
      <c r="B247" s="280" t="s">
        <v>34</v>
      </c>
      <c r="C247" s="280" t="s">
        <v>228</v>
      </c>
      <c r="D247" s="280" t="s">
        <v>505</v>
      </c>
      <c r="E247" s="280" t="s">
        <v>108</v>
      </c>
      <c r="F247" s="29" t="s">
        <v>4049</v>
      </c>
      <c r="G247" s="314">
        <v>44986</v>
      </c>
      <c r="H247" s="10" t="s">
        <v>41</v>
      </c>
      <c r="I247" s="280" t="s">
        <v>42</v>
      </c>
      <c r="J247" s="280" t="s">
        <v>43</v>
      </c>
      <c r="K247" s="270" t="s">
        <v>305</v>
      </c>
      <c r="L247" s="271" t="s">
        <v>307</v>
      </c>
      <c r="M247" s="280">
        <v>3</v>
      </c>
      <c r="N247" s="181" t="s">
        <v>3531</v>
      </c>
      <c r="O247" s="181" t="s">
        <v>3532</v>
      </c>
      <c r="P247" s="15">
        <f t="shared" si="169"/>
        <v>3</v>
      </c>
      <c r="Q247" s="15">
        <f t="shared" si="170"/>
        <v>3</v>
      </c>
      <c r="R247" s="22">
        <f t="shared" si="171"/>
        <v>1</v>
      </c>
      <c r="S247" s="22">
        <f t="shared" si="172"/>
        <v>1</v>
      </c>
      <c r="T247" s="16"/>
      <c r="U247" s="181" t="s">
        <v>3533</v>
      </c>
      <c r="V247" s="181" t="s">
        <v>50</v>
      </c>
      <c r="W247" s="19" t="str">
        <f t="shared" ref="W247:W251" si="173">IF(U247="无","未匹配到系统工单信息",IF(V247="已完成","无",V247))</f>
        <v>无</v>
      </c>
      <c r="X247" s="181"/>
      <c r="AA247" s="308" t="b">
        <f t="shared" si="134"/>
        <v>0</v>
      </c>
    </row>
    <row r="248" s="290" customFormat="1" ht="12" spans="1:27">
      <c r="A248" s="29">
        <v>246</v>
      </c>
      <c r="B248" s="280" t="s">
        <v>34</v>
      </c>
      <c r="C248" s="280" t="s">
        <v>228</v>
      </c>
      <c r="D248" s="280" t="s">
        <v>505</v>
      </c>
      <c r="E248" s="280" t="s">
        <v>108</v>
      </c>
      <c r="F248" s="29" t="s">
        <v>4049</v>
      </c>
      <c r="G248" s="314">
        <v>45170</v>
      </c>
      <c r="H248" s="10" t="s">
        <v>54</v>
      </c>
      <c r="I248" s="280" t="s">
        <v>42</v>
      </c>
      <c r="J248" s="280" t="s">
        <v>43</v>
      </c>
      <c r="K248" s="270" t="s">
        <v>305</v>
      </c>
      <c r="L248" s="271" t="s">
        <v>307</v>
      </c>
      <c r="M248" s="280">
        <v>3</v>
      </c>
      <c r="N248" s="181" t="s">
        <v>3674</v>
      </c>
      <c r="O248" s="181" t="s">
        <v>3675</v>
      </c>
      <c r="P248" s="15">
        <f t="shared" si="169"/>
        <v>3</v>
      </c>
      <c r="Q248" s="15">
        <f t="shared" si="170"/>
        <v>3</v>
      </c>
      <c r="R248" s="22">
        <f t="shared" si="171"/>
        <v>1</v>
      </c>
      <c r="S248" s="22">
        <f t="shared" si="172"/>
        <v>1</v>
      </c>
      <c r="T248" s="5"/>
      <c r="U248" s="181" t="s">
        <v>3676</v>
      </c>
      <c r="V248" s="181" t="s">
        <v>50</v>
      </c>
      <c r="W248" s="19"/>
      <c r="X248" s="181"/>
      <c r="AA248" s="308" t="b">
        <f t="shared" si="134"/>
        <v>0</v>
      </c>
    </row>
    <row r="249" s="290" customFormat="1" ht="12" spans="1:27">
      <c r="A249" s="29">
        <v>247</v>
      </c>
      <c r="B249" s="280" t="s">
        <v>34</v>
      </c>
      <c r="C249" s="280" t="s">
        <v>228</v>
      </c>
      <c r="D249" s="280" t="s">
        <v>507</v>
      </c>
      <c r="E249" s="280" t="s">
        <v>108</v>
      </c>
      <c r="F249" s="29" t="s">
        <v>4049</v>
      </c>
      <c r="G249" s="314">
        <v>44986</v>
      </c>
      <c r="H249" s="10" t="s">
        <v>41</v>
      </c>
      <c r="I249" s="280" t="s">
        <v>42</v>
      </c>
      <c r="J249" s="280" t="s">
        <v>43</v>
      </c>
      <c r="K249" s="270" t="s">
        <v>305</v>
      </c>
      <c r="L249" s="271" t="s">
        <v>307</v>
      </c>
      <c r="M249" s="280">
        <v>3</v>
      </c>
      <c r="N249" s="181" t="s">
        <v>3677</v>
      </c>
      <c r="O249" s="181" t="s">
        <v>3678</v>
      </c>
      <c r="P249" s="15">
        <f t="shared" ref="P249:P256" si="174">IF(OR(O249=0,O249="无"),"",M249)</f>
        <v>3</v>
      </c>
      <c r="Q249" s="15">
        <f t="shared" ref="Q249:Q256" si="175">P249</f>
        <v>3</v>
      </c>
      <c r="R249" s="22">
        <f t="shared" ref="R249:R256" si="176">IFERROR(IF(P249/M249&gt;0,P249/M249,""),"")</f>
        <v>1</v>
      </c>
      <c r="S249" s="22">
        <f t="shared" ref="S249:S256" si="177">IFERROR(Q249/P249,"")</f>
        <v>1</v>
      </c>
      <c r="T249" s="5" t="s">
        <v>3990</v>
      </c>
      <c r="U249" s="181" t="s">
        <v>3679</v>
      </c>
      <c r="V249" s="181" t="s">
        <v>50</v>
      </c>
      <c r="W249" s="19" t="str">
        <f t="shared" si="173"/>
        <v>无</v>
      </c>
      <c r="X249" s="181"/>
      <c r="Y249" s="321"/>
      <c r="AA249" s="308" t="b">
        <f t="shared" si="134"/>
        <v>0</v>
      </c>
    </row>
    <row r="250" s="290" customFormat="1" ht="12" spans="1:27">
      <c r="A250" s="29">
        <v>248</v>
      </c>
      <c r="B250" s="280" t="s">
        <v>34</v>
      </c>
      <c r="C250" s="280" t="s">
        <v>228</v>
      </c>
      <c r="D250" s="280" t="s">
        <v>507</v>
      </c>
      <c r="E250" s="280" t="s">
        <v>108</v>
      </c>
      <c r="F250" s="29" t="s">
        <v>4049</v>
      </c>
      <c r="G250" s="314">
        <v>45170</v>
      </c>
      <c r="H250" s="10" t="s">
        <v>54</v>
      </c>
      <c r="I250" s="280" t="s">
        <v>42</v>
      </c>
      <c r="J250" s="280" t="s">
        <v>43</v>
      </c>
      <c r="K250" s="270" t="s">
        <v>305</v>
      </c>
      <c r="L250" s="271" t="s">
        <v>307</v>
      </c>
      <c r="M250" s="280">
        <v>3</v>
      </c>
      <c r="N250" s="181" t="s">
        <v>3674</v>
      </c>
      <c r="O250" s="181" t="s">
        <v>3675</v>
      </c>
      <c r="P250" s="15">
        <f t="shared" si="174"/>
        <v>3</v>
      </c>
      <c r="Q250" s="15">
        <f t="shared" si="175"/>
        <v>3</v>
      </c>
      <c r="R250" s="22">
        <f t="shared" si="176"/>
        <v>1</v>
      </c>
      <c r="S250" s="22">
        <f t="shared" si="177"/>
        <v>1</v>
      </c>
      <c r="T250" s="5"/>
      <c r="U250" s="181" t="s">
        <v>3676</v>
      </c>
      <c r="V250" s="181" t="s">
        <v>50</v>
      </c>
      <c r="W250" s="19"/>
      <c r="X250" s="181"/>
      <c r="AA250" s="308" t="b">
        <f t="shared" si="134"/>
        <v>0</v>
      </c>
    </row>
    <row r="251" s="290" customFormat="1" ht="12" spans="1:27">
      <c r="A251" s="29">
        <v>249</v>
      </c>
      <c r="B251" s="29" t="s">
        <v>34</v>
      </c>
      <c r="C251" s="29" t="s">
        <v>228</v>
      </c>
      <c r="D251" s="11" t="s">
        <v>1148</v>
      </c>
      <c r="E251" s="11" t="s">
        <v>258</v>
      </c>
      <c r="F251" s="29" t="s">
        <v>4049</v>
      </c>
      <c r="G251" s="57">
        <v>44958</v>
      </c>
      <c r="H251" s="10" t="s">
        <v>2299</v>
      </c>
      <c r="I251" s="29" t="s">
        <v>42</v>
      </c>
      <c r="J251" s="29" t="s">
        <v>43</v>
      </c>
      <c r="K251" s="29" t="s">
        <v>991</v>
      </c>
      <c r="L251" s="29" t="s">
        <v>993</v>
      </c>
      <c r="M251" s="5">
        <v>6</v>
      </c>
      <c r="N251" s="181" t="s">
        <v>3680</v>
      </c>
      <c r="O251" s="181" t="s">
        <v>3681</v>
      </c>
      <c r="P251" s="15">
        <f t="shared" si="174"/>
        <v>6</v>
      </c>
      <c r="Q251" s="15">
        <f t="shared" si="175"/>
        <v>6</v>
      </c>
      <c r="R251" s="22">
        <f t="shared" si="176"/>
        <v>1</v>
      </c>
      <c r="S251" s="22">
        <f t="shared" si="177"/>
        <v>1</v>
      </c>
      <c r="T251" s="16"/>
      <c r="U251" s="181" t="s">
        <v>4057</v>
      </c>
      <c r="V251" s="181" t="s">
        <v>50</v>
      </c>
      <c r="W251" s="19" t="str">
        <f t="shared" si="173"/>
        <v>无</v>
      </c>
      <c r="X251" s="181"/>
      <c r="AA251" s="308" t="b">
        <f t="shared" si="134"/>
        <v>0</v>
      </c>
    </row>
    <row r="252" s="290" customFormat="1" ht="12" spans="1:27">
      <c r="A252" s="29">
        <v>250</v>
      </c>
      <c r="B252" s="29" t="s">
        <v>34</v>
      </c>
      <c r="C252" s="29" t="s">
        <v>228</v>
      </c>
      <c r="D252" s="11" t="s">
        <v>1148</v>
      </c>
      <c r="E252" s="11" t="s">
        <v>258</v>
      </c>
      <c r="F252" s="29" t="s">
        <v>4049</v>
      </c>
      <c r="G252" s="8">
        <v>45017</v>
      </c>
      <c r="H252" s="10" t="s">
        <v>231</v>
      </c>
      <c r="I252" s="29" t="s">
        <v>42</v>
      </c>
      <c r="J252" s="29" t="s">
        <v>43</v>
      </c>
      <c r="K252" s="29" t="s">
        <v>991</v>
      </c>
      <c r="L252" s="29" t="s">
        <v>993</v>
      </c>
      <c r="M252" s="5">
        <v>6</v>
      </c>
      <c r="N252" s="181" t="s">
        <v>3683</v>
      </c>
      <c r="O252" s="181" t="s">
        <v>3684</v>
      </c>
      <c r="P252" s="15">
        <f t="shared" si="174"/>
        <v>6</v>
      </c>
      <c r="Q252" s="15">
        <f t="shared" si="175"/>
        <v>6</v>
      </c>
      <c r="R252" s="22">
        <f t="shared" si="176"/>
        <v>1</v>
      </c>
      <c r="S252" s="22">
        <f t="shared" si="177"/>
        <v>1</v>
      </c>
      <c r="T252" s="280"/>
      <c r="U252" s="181" t="s">
        <v>4058</v>
      </c>
      <c r="V252" s="181" t="s">
        <v>50</v>
      </c>
      <c r="W252" s="19" t="str">
        <f t="shared" ref="W252:W283" si="178">IF(U252="无","未匹配到系统工单信息",IF(V252="已完成","无",V252))</f>
        <v>无</v>
      </c>
      <c r="X252" s="181"/>
      <c r="AA252" s="308" t="b">
        <f t="shared" si="134"/>
        <v>0</v>
      </c>
    </row>
    <row r="253" s="290" customFormat="1" ht="12" spans="1:27">
      <c r="A253" s="29">
        <v>251</v>
      </c>
      <c r="B253" s="29" t="s">
        <v>34</v>
      </c>
      <c r="C253" s="29" t="s">
        <v>228</v>
      </c>
      <c r="D253" s="11" t="s">
        <v>1148</v>
      </c>
      <c r="E253" s="11" t="s">
        <v>258</v>
      </c>
      <c r="F253" s="29" t="s">
        <v>4049</v>
      </c>
      <c r="G253" s="8">
        <v>45078</v>
      </c>
      <c r="H253" s="10" t="s">
        <v>93</v>
      </c>
      <c r="I253" s="29" t="s">
        <v>42</v>
      </c>
      <c r="J253" s="29" t="s">
        <v>43</v>
      </c>
      <c r="K253" s="29" t="s">
        <v>991</v>
      </c>
      <c r="L253" s="29" t="s">
        <v>993</v>
      </c>
      <c r="M253" s="5">
        <v>6</v>
      </c>
      <c r="N253" s="181" t="s">
        <v>3686</v>
      </c>
      <c r="O253" s="181" t="s">
        <v>3687</v>
      </c>
      <c r="P253" s="15">
        <f t="shared" si="174"/>
        <v>6</v>
      </c>
      <c r="Q253" s="15">
        <f t="shared" si="175"/>
        <v>6</v>
      </c>
      <c r="R253" s="22">
        <f t="shared" si="176"/>
        <v>1</v>
      </c>
      <c r="S253" s="22">
        <f t="shared" si="177"/>
        <v>1</v>
      </c>
      <c r="T253" s="5"/>
      <c r="U253" s="181" t="s">
        <v>4059</v>
      </c>
      <c r="V253" s="181" t="s">
        <v>50</v>
      </c>
      <c r="W253" s="19" t="str">
        <f t="shared" si="178"/>
        <v>无</v>
      </c>
      <c r="X253" s="181"/>
      <c r="AA253" s="308" t="b">
        <f t="shared" si="134"/>
        <v>0</v>
      </c>
    </row>
    <row r="254" s="290" customFormat="1" ht="12" spans="1:27">
      <c r="A254" s="29">
        <v>252</v>
      </c>
      <c r="B254" s="29" t="s">
        <v>34</v>
      </c>
      <c r="C254" s="29" t="s">
        <v>228</v>
      </c>
      <c r="D254" s="11" t="s">
        <v>1148</v>
      </c>
      <c r="E254" s="11" t="s">
        <v>258</v>
      </c>
      <c r="F254" s="29" t="s">
        <v>4049</v>
      </c>
      <c r="G254" s="8">
        <v>45139</v>
      </c>
      <c r="H254" s="10" t="s">
        <v>97</v>
      </c>
      <c r="I254" s="29" t="s">
        <v>42</v>
      </c>
      <c r="J254" s="29" t="s">
        <v>43</v>
      </c>
      <c r="K254" s="29" t="s">
        <v>991</v>
      </c>
      <c r="L254" s="29" t="s">
        <v>993</v>
      </c>
      <c r="M254" s="5">
        <v>6</v>
      </c>
      <c r="N254" s="181" t="s">
        <v>3689</v>
      </c>
      <c r="O254" s="181" t="s">
        <v>3690</v>
      </c>
      <c r="P254" s="15">
        <f t="shared" si="174"/>
        <v>6</v>
      </c>
      <c r="Q254" s="15">
        <f t="shared" si="175"/>
        <v>6</v>
      </c>
      <c r="R254" s="22">
        <f t="shared" si="176"/>
        <v>1</v>
      </c>
      <c r="S254" s="22">
        <f t="shared" si="177"/>
        <v>1</v>
      </c>
      <c r="T254" s="5"/>
      <c r="U254" s="181" t="s">
        <v>4060</v>
      </c>
      <c r="V254" s="181" t="s">
        <v>50</v>
      </c>
      <c r="W254" s="19" t="str">
        <f t="shared" si="178"/>
        <v>无</v>
      </c>
      <c r="X254" s="181"/>
      <c r="AA254" s="308" t="b">
        <f t="shared" si="134"/>
        <v>0</v>
      </c>
    </row>
    <row r="255" s="290" customFormat="1" ht="12" spans="1:27">
      <c r="A255" s="29">
        <v>253</v>
      </c>
      <c r="B255" s="29" t="s">
        <v>34</v>
      </c>
      <c r="C255" s="29" t="s">
        <v>228</v>
      </c>
      <c r="D255" s="11" t="s">
        <v>1148</v>
      </c>
      <c r="E255" s="11" t="s">
        <v>258</v>
      </c>
      <c r="F255" s="29" t="s">
        <v>4049</v>
      </c>
      <c r="G255" s="8">
        <v>45200</v>
      </c>
      <c r="H255" s="10" t="s">
        <v>189</v>
      </c>
      <c r="I255" s="29" t="s">
        <v>42</v>
      </c>
      <c r="J255" s="29" t="s">
        <v>43</v>
      </c>
      <c r="K255" s="29" t="s">
        <v>991</v>
      </c>
      <c r="L255" s="29" t="s">
        <v>993</v>
      </c>
      <c r="M255" s="5">
        <v>6</v>
      </c>
      <c r="N255" s="301">
        <v>45226.3555555556</v>
      </c>
      <c r="O255" s="301">
        <v>45226.4979166667</v>
      </c>
      <c r="P255" s="15">
        <f t="shared" si="174"/>
        <v>6</v>
      </c>
      <c r="Q255" s="15">
        <f t="shared" si="175"/>
        <v>6</v>
      </c>
      <c r="R255" s="22">
        <f t="shared" si="176"/>
        <v>1</v>
      </c>
      <c r="S255" s="22">
        <f t="shared" si="177"/>
        <v>1</v>
      </c>
      <c r="T255" s="5"/>
      <c r="U255" s="181" t="s">
        <v>4061</v>
      </c>
      <c r="V255" s="181" t="s">
        <v>50</v>
      </c>
      <c r="W255" s="19" t="str">
        <f t="shared" si="178"/>
        <v>无</v>
      </c>
      <c r="X255" s="181"/>
      <c r="AA255" s="308" t="b">
        <f t="shared" si="134"/>
        <v>0</v>
      </c>
    </row>
    <row r="256" s="290" customFormat="1" ht="12" spans="1:27">
      <c r="A256" s="29">
        <v>254</v>
      </c>
      <c r="B256" s="29" t="s">
        <v>34</v>
      </c>
      <c r="C256" s="29" t="s">
        <v>228</v>
      </c>
      <c r="D256" s="11" t="s">
        <v>1148</v>
      </c>
      <c r="E256" s="11" t="s">
        <v>258</v>
      </c>
      <c r="F256" s="29" t="s">
        <v>4049</v>
      </c>
      <c r="G256" s="8">
        <v>45261</v>
      </c>
      <c r="H256" s="10" t="s">
        <v>1741</v>
      </c>
      <c r="I256" s="29" t="s">
        <v>42</v>
      </c>
      <c r="J256" s="29" t="s">
        <v>43</v>
      </c>
      <c r="K256" s="29" t="s">
        <v>991</v>
      </c>
      <c r="L256" s="29" t="s">
        <v>993</v>
      </c>
      <c r="M256" s="5">
        <v>6</v>
      </c>
      <c r="N256" s="181" t="str">
        <f>IFERROR(VLOOKUP("*"&amp;$D256&amp;"*",电缆避雷器!$A:$AS,20,FALSE),IFERROR(VLOOKUP("*"&amp;$D256&amp;"*",电缆避雷器!$B:$AS,19,FALSE),"无"))</f>
        <v>2023-12-18 09:31:00</v>
      </c>
      <c r="O256" s="181" t="str">
        <f>IFERROR(VLOOKUP("*"&amp;$D256&amp;"*",电缆避雷器!$A:$AS,21,FALSE),IFERROR(VLOOKUP("*"&amp;$D256&amp;"*",电缆避雷器!$B:$AS,20,FALSE),"无"))</f>
        <v>2023-12-18 15:38:00</v>
      </c>
      <c r="P256" s="15">
        <f t="shared" si="174"/>
        <v>6</v>
      </c>
      <c r="Q256" s="15">
        <f t="shared" si="175"/>
        <v>6</v>
      </c>
      <c r="R256" s="22">
        <f t="shared" si="176"/>
        <v>1</v>
      </c>
      <c r="S256" s="22">
        <f t="shared" si="177"/>
        <v>1</v>
      </c>
      <c r="T256" s="56"/>
      <c r="U256" s="181" t="str">
        <f>IFERROR(VLOOKUP("*"&amp;$D256&amp;"*",电缆避雷器!$A:$AS,5,FALSE),IFERROR(VLOOKUP("*"&amp;$D256&amp;"*",电缆避雷器!$B:$AS,4,FALSE),"无"))</f>
        <v>JH030120221229-087125</v>
      </c>
      <c r="V256" s="181" t="s">
        <v>50</v>
      </c>
      <c r="W256" s="19" t="str">
        <f t="shared" si="178"/>
        <v>无</v>
      </c>
      <c r="X256" s="181"/>
      <c r="AA256" s="308" t="b">
        <f t="shared" si="134"/>
        <v>0</v>
      </c>
    </row>
    <row r="257" s="290" customFormat="1" ht="12" spans="1:27">
      <c r="A257" s="29">
        <v>255</v>
      </c>
      <c r="B257" s="29" t="s">
        <v>34</v>
      </c>
      <c r="C257" s="29" t="s">
        <v>228</v>
      </c>
      <c r="D257" s="11" t="s">
        <v>1072</v>
      </c>
      <c r="E257" s="11" t="s">
        <v>337</v>
      </c>
      <c r="F257" s="29" t="s">
        <v>4049</v>
      </c>
      <c r="G257" s="57">
        <v>45017</v>
      </c>
      <c r="H257" s="10" t="s">
        <v>231</v>
      </c>
      <c r="I257" s="29" t="s">
        <v>42</v>
      </c>
      <c r="J257" s="29" t="s">
        <v>43</v>
      </c>
      <c r="K257" s="29" t="s">
        <v>991</v>
      </c>
      <c r="L257" s="29" t="s">
        <v>993</v>
      </c>
      <c r="M257" s="5">
        <v>3</v>
      </c>
      <c r="N257" s="181" t="s">
        <v>3683</v>
      </c>
      <c r="O257" s="181" t="s">
        <v>3684</v>
      </c>
      <c r="P257" s="15">
        <f t="shared" ref="P257:P260" si="179">IF(OR(O257=0,O257="无"),"",M257)</f>
        <v>3</v>
      </c>
      <c r="Q257" s="15">
        <f t="shared" ref="Q257:Q260" si="180">P257</f>
        <v>3</v>
      </c>
      <c r="R257" s="22">
        <f t="shared" ref="R257:R260" si="181">IFERROR(IF(P257/M257&gt;0,P257/M257,""),"")</f>
        <v>1</v>
      </c>
      <c r="S257" s="22">
        <f t="shared" ref="S257:S260" si="182">IFERROR(Q257/P257,"")</f>
        <v>1</v>
      </c>
      <c r="T257" s="16"/>
      <c r="U257" s="181" t="s">
        <v>4062</v>
      </c>
      <c r="V257" s="181" t="s">
        <v>50</v>
      </c>
      <c r="W257" s="19" t="str">
        <f t="shared" si="178"/>
        <v>无</v>
      </c>
      <c r="X257" s="181"/>
      <c r="AA257" s="308" t="b">
        <f t="shared" si="134"/>
        <v>0</v>
      </c>
    </row>
    <row r="258" s="290" customFormat="1" ht="12" spans="1:27">
      <c r="A258" s="29">
        <v>256</v>
      </c>
      <c r="B258" s="29" t="s">
        <v>34</v>
      </c>
      <c r="C258" s="29" t="s">
        <v>228</v>
      </c>
      <c r="D258" s="11" t="s">
        <v>1072</v>
      </c>
      <c r="E258" s="11" t="s">
        <v>337</v>
      </c>
      <c r="F258" s="29" t="s">
        <v>4049</v>
      </c>
      <c r="G258" s="8">
        <v>45231</v>
      </c>
      <c r="H258" s="10" t="s">
        <v>632</v>
      </c>
      <c r="I258" s="29" t="s">
        <v>42</v>
      </c>
      <c r="J258" s="29" t="s">
        <v>43</v>
      </c>
      <c r="K258" s="29" t="s">
        <v>991</v>
      </c>
      <c r="L258" s="29" t="s">
        <v>993</v>
      </c>
      <c r="M258" s="5">
        <v>3</v>
      </c>
      <c r="N258" s="181" t="str">
        <f>IFERROR(VLOOKUP("*"&amp;$D258&amp;"*",电缆避雷器!$A:$AS,20,FALSE),IFERROR(VLOOKUP("*"&amp;$D258&amp;"*",电缆避雷器!$B:$AS,19,FALSE),"无"))</f>
        <v>2023-11-23 08:23:00</v>
      </c>
      <c r="O258" s="181" t="str">
        <f>IFERROR(VLOOKUP("*"&amp;$D258&amp;"*",电缆避雷器!$A:$AS,21,FALSE),IFERROR(VLOOKUP("*"&amp;$D258&amp;"*",电缆避雷器!$B:$AS,20,FALSE),"无"))</f>
        <v>2023-11-23 16:21:00</v>
      </c>
      <c r="P258" s="15">
        <f t="shared" si="179"/>
        <v>3</v>
      </c>
      <c r="Q258" s="15">
        <f t="shared" si="180"/>
        <v>3</v>
      </c>
      <c r="R258" s="22">
        <f t="shared" si="181"/>
        <v>1</v>
      </c>
      <c r="S258" s="22">
        <f t="shared" si="182"/>
        <v>1</v>
      </c>
      <c r="T258" s="5"/>
      <c r="U258" s="181" t="str">
        <f>IFERROR(VLOOKUP("*"&amp;$D258&amp;"*",电缆避雷器!$A:$AS,5,FALSE),IFERROR(VLOOKUP("*"&amp;$D258&amp;"*",电缆避雷器!$B:$AS,4,FALSE),"无"))</f>
        <v>JH030120221229-094305</v>
      </c>
      <c r="V258" s="181" t="str">
        <f>IFERROR(VLOOKUP("*"&amp;$D258&amp;"*",电缆避雷器!$A:$AS,3,FALSE),IFERROR(VLOOKUP("*"&amp;$D258&amp;"*",电缆避雷器!$B:$AS,2,FALSE),"无"))</f>
        <v>已完成</v>
      </c>
      <c r="W258" s="19" t="str">
        <f t="shared" si="178"/>
        <v>无</v>
      </c>
      <c r="X258" s="181"/>
      <c r="AA258" s="308" t="b">
        <f t="shared" si="134"/>
        <v>0</v>
      </c>
    </row>
    <row r="259" s="290" customFormat="1" ht="12" spans="1:27">
      <c r="A259" s="29">
        <v>257</v>
      </c>
      <c r="B259" s="29" t="s">
        <v>34</v>
      </c>
      <c r="C259" s="29" t="s">
        <v>228</v>
      </c>
      <c r="D259" s="11" t="s">
        <v>1081</v>
      </c>
      <c r="E259" s="11" t="s">
        <v>337</v>
      </c>
      <c r="F259" s="29" t="s">
        <v>4049</v>
      </c>
      <c r="G259" s="57">
        <v>45017</v>
      </c>
      <c r="H259" s="10" t="s">
        <v>231</v>
      </c>
      <c r="I259" s="29" t="s">
        <v>42</v>
      </c>
      <c r="J259" s="29" t="s">
        <v>43</v>
      </c>
      <c r="K259" s="29" t="s">
        <v>991</v>
      </c>
      <c r="L259" s="29" t="s">
        <v>993</v>
      </c>
      <c r="M259" s="5">
        <v>3</v>
      </c>
      <c r="N259" s="181" t="s">
        <v>3683</v>
      </c>
      <c r="O259" s="181" t="s">
        <v>3684</v>
      </c>
      <c r="P259" s="15">
        <f t="shared" si="179"/>
        <v>3</v>
      </c>
      <c r="Q259" s="15">
        <f t="shared" si="180"/>
        <v>3</v>
      </c>
      <c r="R259" s="22">
        <f t="shared" si="181"/>
        <v>1</v>
      </c>
      <c r="S259" s="22">
        <f t="shared" si="182"/>
        <v>1</v>
      </c>
      <c r="T259" s="16"/>
      <c r="U259" s="181" t="s">
        <v>4062</v>
      </c>
      <c r="V259" s="181" t="s">
        <v>50</v>
      </c>
      <c r="W259" s="19" t="str">
        <f t="shared" si="178"/>
        <v>无</v>
      </c>
      <c r="X259" s="181"/>
      <c r="AA259" s="308" t="b">
        <f t="shared" ref="AA259:AA322" si="183">IF(H259="2023年01月","2023年01月31日",IF(H259="2023年02月","2023年02月28日",IF(H259="2023年3月","2023年3月31日",IF(H259="2023年4月","2023年4月30日",IF(H259="2023年5月","2023年5月31日",IF(H259="2023年6月","2023年6月30日",IF(H259="2023年7月","2023年7月31日",IF(H259="2023年8月","2023年8月31日",IF(H259="2023年9月","2023年9月30日",IF(H259="2023年10月","2023年10月31日",IF(H259="2023年11月","2023年11月30日",IF(H259="2023年12月","2023年12月31日"))))))))))))</f>
        <v>0</v>
      </c>
    </row>
    <row r="260" s="290" customFormat="1" ht="12" spans="1:27">
      <c r="A260" s="29">
        <v>258</v>
      </c>
      <c r="B260" s="29" t="s">
        <v>34</v>
      </c>
      <c r="C260" s="29" t="s">
        <v>228</v>
      </c>
      <c r="D260" s="11" t="s">
        <v>1081</v>
      </c>
      <c r="E260" s="11" t="s">
        <v>337</v>
      </c>
      <c r="F260" s="29" t="s">
        <v>4049</v>
      </c>
      <c r="G260" s="8">
        <v>45231</v>
      </c>
      <c r="H260" s="10" t="s">
        <v>632</v>
      </c>
      <c r="I260" s="29" t="s">
        <v>42</v>
      </c>
      <c r="J260" s="29" t="s">
        <v>43</v>
      </c>
      <c r="K260" s="29" t="s">
        <v>991</v>
      </c>
      <c r="L260" s="29" t="s">
        <v>993</v>
      </c>
      <c r="M260" s="5">
        <v>3</v>
      </c>
      <c r="N260" s="181" t="str">
        <f>IFERROR(VLOOKUP("*"&amp;$D260&amp;"*",电缆避雷器!$A:$AS,20,FALSE),IFERROR(VLOOKUP("*"&amp;$D260&amp;"*",电缆避雷器!$B:$AS,19,FALSE),"无"))</f>
        <v>2023-11-23 08:23:00</v>
      </c>
      <c r="O260" s="181" t="str">
        <f>IFERROR(VLOOKUP("*"&amp;$D260&amp;"*",电缆避雷器!$A:$AS,21,FALSE),IFERROR(VLOOKUP("*"&amp;$D260&amp;"*",电缆避雷器!$B:$AS,20,FALSE),"无"))</f>
        <v>2023-11-23 16:21:00</v>
      </c>
      <c r="P260" s="15">
        <f t="shared" si="179"/>
        <v>3</v>
      </c>
      <c r="Q260" s="15">
        <f t="shared" si="180"/>
        <v>3</v>
      </c>
      <c r="R260" s="22">
        <f t="shared" si="181"/>
        <v>1</v>
      </c>
      <c r="S260" s="22">
        <f t="shared" si="182"/>
        <v>1</v>
      </c>
      <c r="T260" s="5"/>
      <c r="U260" s="181" t="str">
        <f>IFERROR(VLOOKUP("*"&amp;$D260&amp;"*",电缆避雷器!$A:$AS,5,FALSE),IFERROR(VLOOKUP("*"&amp;$D260&amp;"*",电缆避雷器!$B:$AS,4,FALSE),"无"))</f>
        <v>JH030120221229-094305</v>
      </c>
      <c r="V260" s="181" t="str">
        <f>IFERROR(VLOOKUP("*"&amp;$D260&amp;"*",电缆避雷器!$A:$AS,3,FALSE),IFERROR(VLOOKUP("*"&amp;$D260&amp;"*",电缆避雷器!$B:$AS,2,FALSE),"无"))</f>
        <v>已完成</v>
      </c>
      <c r="W260" s="19" t="str">
        <f t="shared" si="178"/>
        <v>无</v>
      </c>
      <c r="X260" s="181"/>
      <c r="AA260" s="308" t="b">
        <f t="shared" si="183"/>
        <v>0</v>
      </c>
    </row>
    <row r="261" s="290" customFormat="1" ht="12" spans="1:27">
      <c r="A261" s="29">
        <v>259</v>
      </c>
      <c r="B261" s="29" t="s">
        <v>34</v>
      </c>
      <c r="C261" s="29" t="s">
        <v>228</v>
      </c>
      <c r="D261" s="11" t="s">
        <v>1035</v>
      </c>
      <c r="E261" s="11" t="s">
        <v>108</v>
      </c>
      <c r="F261" s="29" t="s">
        <v>4049</v>
      </c>
      <c r="G261" s="57">
        <v>45017</v>
      </c>
      <c r="H261" s="10" t="s">
        <v>231</v>
      </c>
      <c r="I261" s="29" t="s">
        <v>42</v>
      </c>
      <c r="J261" s="29" t="s">
        <v>43</v>
      </c>
      <c r="K261" s="29" t="s">
        <v>991</v>
      </c>
      <c r="L261" s="29" t="s">
        <v>993</v>
      </c>
      <c r="M261" s="5">
        <v>3</v>
      </c>
      <c r="N261" s="181" t="s">
        <v>3683</v>
      </c>
      <c r="O261" s="181" t="s">
        <v>3684</v>
      </c>
      <c r="P261" s="15">
        <f t="shared" ref="P261:P264" si="184">IF(OR(O261=0,O261="无"),"",M261)</f>
        <v>3</v>
      </c>
      <c r="Q261" s="15">
        <f t="shared" ref="Q261:Q264" si="185">P261</f>
        <v>3</v>
      </c>
      <c r="R261" s="22">
        <f t="shared" ref="R261:R264" si="186">IFERROR(IF(P261/M261&gt;0,P261/M261,""),"")</f>
        <v>1</v>
      </c>
      <c r="S261" s="22">
        <f t="shared" ref="S261:S264" si="187">IFERROR(Q261/P261,"")</f>
        <v>1</v>
      </c>
      <c r="T261" s="16"/>
      <c r="U261" s="181" t="s">
        <v>4062</v>
      </c>
      <c r="V261" s="181" t="s">
        <v>50</v>
      </c>
      <c r="W261" s="19" t="str">
        <f t="shared" si="178"/>
        <v>无</v>
      </c>
      <c r="X261" s="181"/>
      <c r="AA261" s="308" t="b">
        <f t="shared" si="183"/>
        <v>0</v>
      </c>
    </row>
    <row r="262" s="290" customFormat="1" ht="12" spans="1:27">
      <c r="A262" s="29">
        <v>260</v>
      </c>
      <c r="B262" s="29" t="s">
        <v>34</v>
      </c>
      <c r="C262" s="29" t="s">
        <v>228</v>
      </c>
      <c r="D262" s="11" t="s">
        <v>1035</v>
      </c>
      <c r="E262" s="11" t="s">
        <v>108</v>
      </c>
      <c r="F262" s="29" t="s">
        <v>4049</v>
      </c>
      <c r="G262" s="8">
        <v>45231</v>
      </c>
      <c r="H262" s="10" t="s">
        <v>632</v>
      </c>
      <c r="I262" s="29" t="s">
        <v>42</v>
      </c>
      <c r="J262" s="29" t="s">
        <v>43</v>
      </c>
      <c r="K262" s="29" t="s">
        <v>991</v>
      </c>
      <c r="L262" s="29" t="s">
        <v>993</v>
      </c>
      <c r="M262" s="5">
        <v>3</v>
      </c>
      <c r="N262" s="181" t="str">
        <f>IFERROR(VLOOKUP("*"&amp;$D262&amp;"*",电缆避雷器!$A:$AS,20,FALSE),IFERROR(VLOOKUP("*"&amp;$D262&amp;"*",电缆避雷器!$B:$AS,19,FALSE),"无"))</f>
        <v>2023-11-23 08:23:00</v>
      </c>
      <c r="O262" s="181" t="str">
        <f>IFERROR(VLOOKUP("*"&amp;$D262&amp;"*",电缆避雷器!$A:$AS,21,FALSE),IFERROR(VLOOKUP("*"&amp;$D262&amp;"*",电缆避雷器!$B:$AS,20,FALSE),"无"))</f>
        <v>2023-11-23 16:21:00</v>
      </c>
      <c r="P262" s="15">
        <f t="shared" si="184"/>
        <v>3</v>
      </c>
      <c r="Q262" s="15">
        <f t="shared" si="185"/>
        <v>3</v>
      </c>
      <c r="R262" s="22">
        <f t="shared" si="186"/>
        <v>1</v>
      </c>
      <c r="S262" s="22">
        <f t="shared" si="187"/>
        <v>1</v>
      </c>
      <c r="T262" s="5"/>
      <c r="U262" s="181" t="str">
        <f>IFERROR(VLOOKUP("*"&amp;$D262&amp;"*",电缆避雷器!$A:$AS,5,FALSE),IFERROR(VLOOKUP("*"&amp;$D262&amp;"*",电缆避雷器!$B:$AS,4,FALSE),"无"))</f>
        <v>JH030120221229-094305</v>
      </c>
      <c r="V262" s="181" t="str">
        <f>IFERROR(VLOOKUP("*"&amp;$D262&amp;"*",电缆避雷器!$A:$AS,3,FALSE),IFERROR(VLOOKUP("*"&amp;$D262&amp;"*",电缆避雷器!$B:$AS,2,FALSE),"无"))</f>
        <v>已完成</v>
      </c>
      <c r="W262" s="19" t="str">
        <f t="shared" si="178"/>
        <v>无</v>
      </c>
      <c r="X262" s="181"/>
      <c r="AA262" s="308" t="b">
        <f t="shared" si="183"/>
        <v>0</v>
      </c>
    </row>
    <row r="263" s="290" customFormat="1" ht="12" spans="1:27">
      <c r="A263" s="29">
        <v>261</v>
      </c>
      <c r="B263" s="29" t="s">
        <v>34</v>
      </c>
      <c r="C263" s="29" t="s">
        <v>228</v>
      </c>
      <c r="D263" s="11" t="s">
        <v>1043</v>
      </c>
      <c r="E263" s="11" t="s">
        <v>108</v>
      </c>
      <c r="F263" s="29" t="s">
        <v>4049</v>
      </c>
      <c r="G263" s="57">
        <v>45017</v>
      </c>
      <c r="H263" s="10" t="s">
        <v>231</v>
      </c>
      <c r="I263" s="29" t="s">
        <v>42</v>
      </c>
      <c r="J263" s="29" t="s">
        <v>43</v>
      </c>
      <c r="K263" s="29" t="s">
        <v>991</v>
      </c>
      <c r="L263" s="29" t="s">
        <v>993</v>
      </c>
      <c r="M263" s="5">
        <v>3</v>
      </c>
      <c r="N263" s="181" t="s">
        <v>3683</v>
      </c>
      <c r="O263" s="181" t="s">
        <v>3684</v>
      </c>
      <c r="P263" s="15">
        <f t="shared" si="184"/>
        <v>3</v>
      </c>
      <c r="Q263" s="15">
        <f t="shared" si="185"/>
        <v>3</v>
      </c>
      <c r="R263" s="22">
        <f t="shared" si="186"/>
        <v>1</v>
      </c>
      <c r="S263" s="22">
        <f t="shared" si="187"/>
        <v>1</v>
      </c>
      <c r="T263" s="16"/>
      <c r="U263" s="181" t="s">
        <v>4062</v>
      </c>
      <c r="V263" s="181" t="s">
        <v>50</v>
      </c>
      <c r="W263" s="19" t="str">
        <f t="shared" si="178"/>
        <v>无</v>
      </c>
      <c r="X263" s="181"/>
      <c r="AA263" s="308" t="b">
        <f t="shared" si="183"/>
        <v>0</v>
      </c>
    </row>
    <row r="264" s="290" customFormat="1" ht="12" spans="1:27">
      <c r="A264" s="29">
        <v>262</v>
      </c>
      <c r="B264" s="29" t="s">
        <v>34</v>
      </c>
      <c r="C264" s="29" t="s">
        <v>228</v>
      </c>
      <c r="D264" s="11" t="s">
        <v>1043</v>
      </c>
      <c r="E264" s="11" t="s">
        <v>108</v>
      </c>
      <c r="F264" s="29" t="s">
        <v>4049</v>
      </c>
      <c r="G264" s="8">
        <v>45231</v>
      </c>
      <c r="H264" s="10" t="s">
        <v>632</v>
      </c>
      <c r="I264" s="29" t="s">
        <v>42</v>
      </c>
      <c r="J264" s="29" t="s">
        <v>43</v>
      </c>
      <c r="K264" s="29" t="s">
        <v>991</v>
      </c>
      <c r="L264" s="29" t="s">
        <v>993</v>
      </c>
      <c r="M264" s="5">
        <v>3</v>
      </c>
      <c r="N264" s="181" t="str">
        <f>IFERROR(VLOOKUP("*"&amp;$D264&amp;"*",电缆避雷器!$A:$AS,20,FALSE),IFERROR(VLOOKUP("*"&amp;$D264&amp;"*",电缆避雷器!$B:$AS,19,FALSE),"无"))</f>
        <v>2023-11-23 08:23:00</v>
      </c>
      <c r="O264" s="181" t="str">
        <f>IFERROR(VLOOKUP("*"&amp;$D264&amp;"*",电缆避雷器!$A:$AS,21,FALSE),IFERROR(VLOOKUP("*"&amp;$D264&amp;"*",电缆避雷器!$B:$AS,20,FALSE),"无"))</f>
        <v>2023-11-23 16:21:00</v>
      </c>
      <c r="P264" s="15">
        <f t="shared" si="184"/>
        <v>3</v>
      </c>
      <c r="Q264" s="15">
        <f t="shared" si="185"/>
        <v>3</v>
      </c>
      <c r="R264" s="22">
        <f t="shared" si="186"/>
        <v>1</v>
      </c>
      <c r="S264" s="22">
        <f t="shared" si="187"/>
        <v>1</v>
      </c>
      <c r="T264" s="5"/>
      <c r="U264" s="181" t="str">
        <f>IFERROR(VLOOKUP("*"&amp;$D264&amp;"*",电缆避雷器!$A:$AS,5,FALSE),IFERROR(VLOOKUP("*"&amp;$D264&amp;"*",电缆避雷器!$B:$AS,4,FALSE),"无"))</f>
        <v>JH030120221229-094305</v>
      </c>
      <c r="V264" s="181" t="str">
        <f>IFERROR(VLOOKUP("*"&amp;$D264&amp;"*",电缆避雷器!$A:$AS,3,FALSE),IFERROR(VLOOKUP("*"&amp;$D264&amp;"*",电缆避雷器!$B:$AS,2,FALSE),"无"))</f>
        <v>已完成</v>
      </c>
      <c r="W264" s="19" t="str">
        <f t="shared" si="178"/>
        <v>无</v>
      </c>
      <c r="X264" s="181"/>
      <c r="AA264" s="308" t="b">
        <f t="shared" si="183"/>
        <v>0</v>
      </c>
    </row>
    <row r="265" s="290" customFormat="1" ht="12" spans="1:27">
      <c r="A265" s="29">
        <v>263</v>
      </c>
      <c r="B265" s="29" t="s">
        <v>34</v>
      </c>
      <c r="C265" s="29" t="s">
        <v>228</v>
      </c>
      <c r="D265" s="11" t="s">
        <v>1133</v>
      </c>
      <c r="E265" s="11" t="s">
        <v>108</v>
      </c>
      <c r="F265" s="29" t="s">
        <v>4049</v>
      </c>
      <c r="G265" s="57">
        <v>45017</v>
      </c>
      <c r="H265" s="10" t="s">
        <v>231</v>
      </c>
      <c r="I265" s="29" t="s">
        <v>42</v>
      </c>
      <c r="J265" s="29" t="s">
        <v>43</v>
      </c>
      <c r="K265" s="29" t="s">
        <v>991</v>
      </c>
      <c r="L265" s="29" t="s">
        <v>993</v>
      </c>
      <c r="M265" s="5">
        <v>3</v>
      </c>
      <c r="N265" s="181" t="s">
        <v>3683</v>
      </c>
      <c r="O265" s="181" t="s">
        <v>3684</v>
      </c>
      <c r="P265" s="15">
        <f t="shared" ref="P265:P268" si="188">IF(OR(O265=0,O265="无"),"",M265)</f>
        <v>3</v>
      </c>
      <c r="Q265" s="15">
        <f t="shared" ref="Q265:Q268" si="189">P265</f>
        <v>3</v>
      </c>
      <c r="R265" s="22">
        <f t="shared" ref="R265:R268" si="190">IFERROR(IF(P265/M265&gt;0,P265/M265,""),"")</f>
        <v>1</v>
      </c>
      <c r="S265" s="22">
        <f t="shared" ref="S265:S268" si="191">IFERROR(Q265/P265,"")</f>
        <v>1</v>
      </c>
      <c r="T265" s="16"/>
      <c r="U265" s="181" t="s">
        <v>4062</v>
      </c>
      <c r="V265" s="181" t="s">
        <v>50</v>
      </c>
      <c r="W265" s="19" t="str">
        <f t="shared" si="178"/>
        <v>无</v>
      </c>
      <c r="X265" s="181"/>
      <c r="AA265" s="308" t="b">
        <f t="shared" si="183"/>
        <v>0</v>
      </c>
    </row>
    <row r="266" s="290" customFormat="1" ht="12" spans="1:27">
      <c r="A266" s="29">
        <v>264</v>
      </c>
      <c r="B266" s="29" t="s">
        <v>34</v>
      </c>
      <c r="C266" s="29" t="s">
        <v>228</v>
      </c>
      <c r="D266" s="11" t="s">
        <v>1133</v>
      </c>
      <c r="E266" s="11" t="s">
        <v>108</v>
      </c>
      <c r="F266" s="29" t="s">
        <v>4049</v>
      </c>
      <c r="G266" s="8">
        <v>45231</v>
      </c>
      <c r="H266" s="10" t="s">
        <v>632</v>
      </c>
      <c r="I266" s="29" t="s">
        <v>42</v>
      </c>
      <c r="J266" s="29" t="s">
        <v>43</v>
      </c>
      <c r="K266" s="29" t="s">
        <v>991</v>
      </c>
      <c r="L266" s="29" t="s">
        <v>993</v>
      </c>
      <c r="M266" s="5">
        <v>3</v>
      </c>
      <c r="N266" s="181" t="str">
        <f>IFERROR(VLOOKUP("*"&amp;$D266&amp;"*",电缆避雷器!$A:$AS,20,FALSE),IFERROR(VLOOKUP("*"&amp;$D266&amp;"*",电缆避雷器!$B:$AS,19,FALSE),"无"))</f>
        <v>2023-11-23 08:23:00</v>
      </c>
      <c r="O266" s="181" t="str">
        <f>IFERROR(VLOOKUP("*"&amp;$D266&amp;"*",电缆避雷器!$A:$AS,21,FALSE),IFERROR(VLOOKUP("*"&amp;$D266&amp;"*",电缆避雷器!$B:$AS,20,FALSE),"无"))</f>
        <v>2023-11-23 16:21:00</v>
      </c>
      <c r="P266" s="15">
        <f t="shared" si="188"/>
        <v>3</v>
      </c>
      <c r="Q266" s="15">
        <f t="shared" si="189"/>
        <v>3</v>
      </c>
      <c r="R266" s="22">
        <f t="shared" si="190"/>
        <v>1</v>
      </c>
      <c r="S266" s="22">
        <f t="shared" si="191"/>
        <v>1</v>
      </c>
      <c r="T266" s="5"/>
      <c r="U266" s="181" t="str">
        <f>IFERROR(VLOOKUP("*"&amp;$D266&amp;"*",电缆避雷器!$A:$AS,5,FALSE),IFERROR(VLOOKUP("*"&amp;$D266&amp;"*",电缆避雷器!$B:$AS,4,FALSE),"无"))</f>
        <v>JH030120221229-094305</v>
      </c>
      <c r="V266" s="181" t="str">
        <f>IFERROR(VLOOKUP("*"&amp;$D266&amp;"*",电缆避雷器!$A:$AS,3,FALSE),IFERROR(VLOOKUP("*"&amp;$D266&amp;"*",电缆避雷器!$B:$AS,2,FALSE),"无"))</f>
        <v>已完成</v>
      </c>
      <c r="W266" s="19" t="str">
        <f t="shared" si="178"/>
        <v>无</v>
      </c>
      <c r="X266" s="181"/>
      <c r="AA266" s="308" t="b">
        <f t="shared" si="183"/>
        <v>0</v>
      </c>
    </row>
    <row r="267" s="290" customFormat="1" ht="12" spans="1:27">
      <c r="A267" s="29">
        <v>265</v>
      </c>
      <c r="B267" s="29" t="s">
        <v>34</v>
      </c>
      <c r="C267" s="29" t="s">
        <v>228</v>
      </c>
      <c r="D267" s="11" t="s">
        <v>1142</v>
      </c>
      <c r="E267" s="11" t="s">
        <v>337</v>
      </c>
      <c r="F267" s="29" t="s">
        <v>4049</v>
      </c>
      <c r="G267" s="57">
        <v>45017</v>
      </c>
      <c r="H267" s="10" t="s">
        <v>231</v>
      </c>
      <c r="I267" s="29" t="s">
        <v>42</v>
      </c>
      <c r="J267" s="29" t="s">
        <v>43</v>
      </c>
      <c r="K267" s="29" t="s">
        <v>991</v>
      </c>
      <c r="L267" s="29" t="s">
        <v>993</v>
      </c>
      <c r="M267" s="5">
        <v>3</v>
      </c>
      <c r="N267" s="181" t="s">
        <v>3683</v>
      </c>
      <c r="O267" s="181" t="s">
        <v>3684</v>
      </c>
      <c r="P267" s="15">
        <f t="shared" si="188"/>
        <v>3</v>
      </c>
      <c r="Q267" s="15">
        <f t="shared" si="189"/>
        <v>3</v>
      </c>
      <c r="R267" s="22">
        <f t="shared" si="190"/>
        <v>1</v>
      </c>
      <c r="S267" s="22">
        <f t="shared" si="191"/>
        <v>1</v>
      </c>
      <c r="T267" s="16"/>
      <c r="U267" s="181" t="s">
        <v>4062</v>
      </c>
      <c r="V267" s="181" t="s">
        <v>50</v>
      </c>
      <c r="W267" s="19" t="str">
        <f t="shared" si="178"/>
        <v>无</v>
      </c>
      <c r="X267" s="181"/>
      <c r="AA267" s="308" t="b">
        <f t="shared" si="183"/>
        <v>0</v>
      </c>
    </row>
    <row r="268" s="290" customFormat="1" ht="12" spans="1:27">
      <c r="A268" s="29">
        <v>266</v>
      </c>
      <c r="B268" s="29" t="s">
        <v>34</v>
      </c>
      <c r="C268" s="29" t="s">
        <v>228</v>
      </c>
      <c r="D268" s="11" t="s">
        <v>1142</v>
      </c>
      <c r="E268" s="11" t="s">
        <v>337</v>
      </c>
      <c r="F268" s="29" t="s">
        <v>4049</v>
      </c>
      <c r="G268" s="8">
        <v>45231</v>
      </c>
      <c r="H268" s="10" t="s">
        <v>632</v>
      </c>
      <c r="I268" s="29" t="s">
        <v>42</v>
      </c>
      <c r="J268" s="29" t="s">
        <v>43</v>
      </c>
      <c r="K268" s="29" t="s">
        <v>991</v>
      </c>
      <c r="L268" s="29" t="s">
        <v>993</v>
      </c>
      <c r="M268" s="5">
        <v>3</v>
      </c>
      <c r="N268" s="181" t="str">
        <f>IFERROR(VLOOKUP("*"&amp;$D268&amp;"*",电缆避雷器!$A:$AS,20,FALSE),IFERROR(VLOOKUP("*"&amp;$D268&amp;"*",电缆避雷器!$B:$AS,19,FALSE),"无"))</f>
        <v>2023-11-23 08:23:00</v>
      </c>
      <c r="O268" s="181" t="str">
        <f>IFERROR(VLOOKUP("*"&amp;$D268&amp;"*",电缆避雷器!$A:$AS,21,FALSE),IFERROR(VLOOKUP("*"&amp;$D268&amp;"*",电缆避雷器!$B:$AS,20,FALSE),"无"))</f>
        <v>2023-11-23 16:21:00</v>
      </c>
      <c r="P268" s="15">
        <f t="shared" si="188"/>
        <v>3</v>
      </c>
      <c r="Q268" s="15">
        <f t="shared" si="189"/>
        <v>3</v>
      </c>
      <c r="R268" s="22">
        <f t="shared" si="190"/>
        <v>1</v>
      </c>
      <c r="S268" s="22">
        <f t="shared" si="191"/>
        <v>1</v>
      </c>
      <c r="T268" s="5"/>
      <c r="U268" s="181" t="str">
        <f>IFERROR(VLOOKUP("*"&amp;$D268&amp;"*",电缆避雷器!$A:$AS,5,FALSE),IFERROR(VLOOKUP("*"&amp;$D268&amp;"*",电缆避雷器!$B:$AS,4,FALSE),"无"))</f>
        <v>JH030120221229-094305</v>
      </c>
      <c r="V268" s="181" t="str">
        <f>IFERROR(VLOOKUP("*"&amp;$D268&amp;"*",电缆避雷器!$A:$AS,3,FALSE),IFERROR(VLOOKUP("*"&amp;$D268&amp;"*",电缆避雷器!$B:$AS,2,FALSE),"无"))</f>
        <v>已完成</v>
      </c>
      <c r="W268" s="19" t="str">
        <f t="shared" si="178"/>
        <v>无</v>
      </c>
      <c r="X268" s="181"/>
      <c r="AA268" s="308" t="b">
        <f t="shared" si="183"/>
        <v>0</v>
      </c>
    </row>
    <row r="269" s="290" customFormat="1" ht="12" spans="1:27">
      <c r="A269" s="29">
        <v>267</v>
      </c>
      <c r="B269" s="29" t="s">
        <v>34</v>
      </c>
      <c r="C269" s="29" t="s">
        <v>228</v>
      </c>
      <c r="D269" s="11" t="s">
        <v>1130</v>
      </c>
      <c r="E269" s="11" t="s">
        <v>337</v>
      </c>
      <c r="F269" s="29" t="s">
        <v>4049</v>
      </c>
      <c r="G269" s="57">
        <v>45017</v>
      </c>
      <c r="H269" s="10" t="s">
        <v>231</v>
      </c>
      <c r="I269" s="29" t="s">
        <v>42</v>
      </c>
      <c r="J269" s="29" t="s">
        <v>43</v>
      </c>
      <c r="K269" s="29" t="s">
        <v>991</v>
      </c>
      <c r="L269" s="29" t="s">
        <v>993</v>
      </c>
      <c r="M269" s="5">
        <v>3</v>
      </c>
      <c r="N269" s="181" t="s">
        <v>3683</v>
      </c>
      <c r="O269" s="181" t="s">
        <v>3684</v>
      </c>
      <c r="P269" s="15">
        <f t="shared" ref="P269:P272" si="192">IF(OR(O269=0,O269="无"),"",M269)</f>
        <v>3</v>
      </c>
      <c r="Q269" s="15">
        <f t="shared" ref="Q269:Q272" si="193">P269</f>
        <v>3</v>
      </c>
      <c r="R269" s="22">
        <f t="shared" ref="R269:R272" si="194">IFERROR(IF(P269/M269&gt;0,P269/M269,""),"")</f>
        <v>1</v>
      </c>
      <c r="S269" s="22">
        <f t="shared" ref="S269:S272" si="195">IFERROR(Q269/P269,"")</f>
        <v>1</v>
      </c>
      <c r="T269" s="16"/>
      <c r="U269" s="181" t="s">
        <v>4062</v>
      </c>
      <c r="V269" s="181" t="s">
        <v>50</v>
      </c>
      <c r="W269" s="19" t="str">
        <f t="shared" si="178"/>
        <v>无</v>
      </c>
      <c r="X269" s="181"/>
      <c r="AA269" s="308" t="b">
        <f t="shared" si="183"/>
        <v>0</v>
      </c>
    </row>
    <row r="270" s="290" customFormat="1" ht="12" spans="1:27">
      <c r="A270" s="29">
        <v>268</v>
      </c>
      <c r="B270" s="29" t="s">
        <v>34</v>
      </c>
      <c r="C270" s="29" t="s">
        <v>228</v>
      </c>
      <c r="D270" s="11" t="s">
        <v>1130</v>
      </c>
      <c r="E270" s="11" t="s">
        <v>337</v>
      </c>
      <c r="F270" s="29" t="s">
        <v>4049</v>
      </c>
      <c r="G270" s="8">
        <v>45231</v>
      </c>
      <c r="H270" s="10" t="s">
        <v>632</v>
      </c>
      <c r="I270" s="29" t="s">
        <v>42</v>
      </c>
      <c r="J270" s="29" t="s">
        <v>43</v>
      </c>
      <c r="K270" s="29" t="s">
        <v>991</v>
      </c>
      <c r="L270" s="29" t="s">
        <v>993</v>
      </c>
      <c r="M270" s="5">
        <v>3</v>
      </c>
      <c r="N270" s="181" t="str">
        <f>IFERROR(VLOOKUP("*"&amp;$D270&amp;"*",电缆避雷器!$A:$AS,20,FALSE),IFERROR(VLOOKUP("*"&amp;$D270&amp;"*",电缆避雷器!$B:$AS,19,FALSE),"无"))</f>
        <v>2023-11-23 08:23:00</v>
      </c>
      <c r="O270" s="181" t="str">
        <f>IFERROR(VLOOKUP("*"&amp;$D270&amp;"*",电缆避雷器!$A:$AS,21,FALSE),IFERROR(VLOOKUP("*"&amp;$D270&amp;"*",电缆避雷器!$B:$AS,20,FALSE),"无"))</f>
        <v>2023-11-23 16:21:00</v>
      </c>
      <c r="P270" s="15">
        <f t="shared" si="192"/>
        <v>3</v>
      </c>
      <c r="Q270" s="15">
        <f t="shared" si="193"/>
        <v>3</v>
      </c>
      <c r="R270" s="22">
        <f t="shared" si="194"/>
        <v>1</v>
      </c>
      <c r="S270" s="22">
        <f t="shared" si="195"/>
        <v>1</v>
      </c>
      <c r="T270" s="5"/>
      <c r="U270" s="181" t="str">
        <f>IFERROR(VLOOKUP("*"&amp;$D270&amp;"*",电缆避雷器!$A:$AS,5,FALSE),IFERROR(VLOOKUP("*"&amp;$D270&amp;"*",电缆避雷器!$B:$AS,4,FALSE),"无"))</f>
        <v>JH030120221229-094305</v>
      </c>
      <c r="V270" s="181" t="str">
        <f>IFERROR(VLOOKUP("*"&amp;$D270&amp;"*",电缆避雷器!$A:$AS,3,FALSE),IFERROR(VLOOKUP("*"&amp;$D270&amp;"*",电缆避雷器!$B:$AS,2,FALSE),"无"))</f>
        <v>已完成</v>
      </c>
      <c r="W270" s="19" t="str">
        <f t="shared" si="178"/>
        <v>无</v>
      </c>
      <c r="X270" s="181"/>
      <c r="AA270" s="308" t="b">
        <f t="shared" si="183"/>
        <v>0</v>
      </c>
    </row>
    <row r="271" s="290" customFormat="1" ht="12" spans="1:27">
      <c r="A271" s="29">
        <v>269</v>
      </c>
      <c r="B271" s="29" t="s">
        <v>34</v>
      </c>
      <c r="C271" s="29" t="s">
        <v>228</v>
      </c>
      <c r="D271" s="29" t="s">
        <v>3700</v>
      </c>
      <c r="E271" s="29" t="s">
        <v>108</v>
      </c>
      <c r="F271" s="29" t="s">
        <v>4049</v>
      </c>
      <c r="G271" s="57">
        <v>45017</v>
      </c>
      <c r="H271" s="10" t="s">
        <v>231</v>
      </c>
      <c r="I271" s="29" t="s">
        <v>42</v>
      </c>
      <c r="J271" s="29" t="s">
        <v>43</v>
      </c>
      <c r="K271" s="29" t="s">
        <v>991</v>
      </c>
      <c r="L271" s="29" t="s">
        <v>993</v>
      </c>
      <c r="M271" s="29">
        <v>3</v>
      </c>
      <c r="N271" s="181" t="s">
        <v>2276</v>
      </c>
      <c r="O271" s="181" t="s">
        <v>4063</v>
      </c>
      <c r="P271" s="15">
        <f t="shared" si="192"/>
        <v>3</v>
      </c>
      <c r="Q271" s="15">
        <f t="shared" si="193"/>
        <v>3</v>
      </c>
      <c r="R271" s="22">
        <f t="shared" si="194"/>
        <v>1</v>
      </c>
      <c r="S271" s="22">
        <f t="shared" si="195"/>
        <v>1</v>
      </c>
      <c r="T271" s="16"/>
      <c r="U271" s="181" t="s">
        <v>4064</v>
      </c>
      <c r="V271" s="181" t="s">
        <v>50</v>
      </c>
      <c r="W271" s="19" t="str">
        <f t="shared" si="178"/>
        <v>无</v>
      </c>
      <c r="X271" s="181"/>
      <c r="AA271" s="308" t="b">
        <f t="shared" si="183"/>
        <v>0</v>
      </c>
    </row>
    <row r="272" s="290" customFormat="1" ht="12" spans="1:27">
      <c r="A272" s="29">
        <v>270</v>
      </c>
      <c r="B272" s="29" t="s">
        <v>34</v>
      </c>
      <c r="C272" s="29" t="s">
        <v>228</v>
      </c>
      <c r="D272" s="29" t="s">
        <v>3700</v>
      </c>
      <c r="E272" s="29" t="s">
        <v>108</v>
      </c>
      <c r="F272" s="29" t="s">
        <v>4049</v>
      </c>
      <c r="G272" s="57">
        <v>45170</v>
      </c>
      <c r="H272" s="10" t="s">
        <v>54</v>
      </c>
      <c r="I272" s="29" t="s">
        <v>42</v>
      </c>
      <c r="J272" s="29" t="s">
        <v>43</v>
      </c>
      <c r="K272" s="29" t="s">
        <v>991</v>
      </c>
      <c r="L272" s="29" t="s">
        <v>993</v>
      </c>
      <c r="M272" s="29">
        <v>3</v>
      </c>
      <c r="N272" s="181" t="s">
        <v>3704</v>
      </c>
      <c r="O272" s="181" t="s">
        <v>3705</v>
      </c>
      <c r="P272" s="15">
        <f t="shared" si="192"/>
        <v>3</v>
      </c>
      <c r="Q272" s="15">
        <f t="shared" si="193"/>
        <v>3</v>
      </c>
      <c r="R272" s="22">
        <f t="shared" si="194"/>
        <v>1</v>
      </c>
      <c r="S272" s="22">
        <f t="shared" si="195"/>
        <v>1</v>
      </c>
      <c r="T272" s="5"/>
      <c r="U272" s="181" t="s">
        <v>4065</v>
      </c>
      <c r="V272" s="181" t="s">
        <v>50</v>
      </c>
      <c r="W272" s="19" t="str">
        <f t="shared" si="178"/>
        <v>无</v>
      </c>
      <c r="X272" s="181"/>
      <c r="AA272" s="308" t="b">
        <f t="shared" si="183"/>
        <v>0</v>
      </c>
    </row>
    <row r="273" s="290" customFormat="1" ht="12" spans="1:27">
      <c r="A273" s="29">
        <v>271</v>
      </c>
      <c r="B273" s="29" t="s">
        <v>34</v>
      </c>
      <c r="C273" s="29" t="s">
        <v>228</v>
      </c>
      <c r="D273" s="29" t="s">
        <v>3707</v>
      </c>
      <c r="E273" s="29" t="s">
        <v>108</v>
      </c>
      <c r="F273" s="29" t="s">
        <v>4049</v>
      </c>
      <c r="G273" s="57">
        <v>45017</v>
      </c>
      <c r="H273" s="10" t="s">
        <v>231</v>
      </c>
      <c r="I273" s="29" t="s">
        <v>42</v>
      </c>
      <c r="J273" s="29" t="s">
        <v>43</v>
      </c>
      <c r="K273" s="29" t="s">
        <v>991</v>
      </c>
      <c r="L273" s="29" t="s">
        <v>993</v>
      </c>
      <c r="M273" s="29">
        <v>3</v>
      </c>
      <c r="N273" s="181" t="s">
        <v>2276</v>
      </c>
      <c r="O273" s="181" t="s">
        <v>4063</v>
      </c>
      <c r="P273" s="15">
        <f t="shared" ref="P273:P278" si="196">IF(OR(O273=0,O273="无"),"",M273)</f>
        <v>3</v>
      </c>
      <c r="Q273" s="15">
        <f t="shared" ref="Q273:Q278" si="197">P273</f>
        <v>3</v>
      </c>
      <c r="R273" s="22">
        <f t="shared" ref="R273:R278" si="198">IFERROR(IF(P273/M273&gt;0,P273/M273,""),"")</f>
        <v>1</v>
      </c>
      <c r="S273" s="22">
        <f t="shared" ref="S273:S278" si="199">IFERROR(Q273/P273,"")</f>
        <v>1</v>
      </c>
      <c r="T273" s="16"/>
      <c r="U273" s="181" t="s">
        <v>4064</v>
      </c>
      <c r="V273" s="181" t="s">
        <v>50</v>
      </c>
      <c r="W273" s="19" t="str">
        <f t="shared" si="178"/>
        <v>无</v>
      </c>
      <c r="X273" s="181"/>
      <c r="AA273" s="308" t="b">
        <f t="shared" si="183"/>
        <v>0</v>
      </c>
    </row>
    <row r="274" s="290" customFormat="1" ht="12" spans="1:27">
      <c r="A274" s="29">
        <v>272</v>
      </c>
      <c r="B274" s="29" t="s">
        <v>34</v>
      </c>
      <c r="C274" s="29" t="s">
        <v>228</v>
      </c>
      <c r="D274" s="29" t="s">
        <v>3707</v>
      </c>
      <c r="E274" s="29" t="s">
        <v>108</v>
      </c>
      <c r="F274" s="29" t="s">
        <v>4049</v>
      </c>
      <c r="G274" s="57">
        <v>45170</v>
      </c>
      <c r="H274" s="10" t="s">
        <v>54</v>
      </c>
      <c r="I274" s="29" t="s">
        <v>42</v>
      </c>
      <c r="J274" s="29" t="s">
        <v>43</v>
      </c>
      <c r="K274" s="29" t="s">
        <v>991</v>
      </c>
      <c r="L274" s="29" t="s">
        <v>993</v>
      </c>
      <c r="M274" s="29">
        <v>3</v>
      </c>
      <c r="N274" s="181" t="s">
        <v>3704</v>
      </c>
      <c r="O274" s="181" t="s">
        <v>3705</v>
      </c>
      <c r="P274" s="15">
        <f t="shared" si="196"/>
        <v>3</v>
      </c>
      <c r="Q274" s="15">
        <f t="shared" si="197"/>
        <v>3</v>
      </c>
      <c r="R274" s="22">
        <f t="shared" si="198"/>
        <v>1</v>
      </c>
      <c r="S274" s="22">
        <f t="shared" si="199"/>
        <v>1</v>
      </c>
      <c r="T274" s="5"/>
      <c r="U274" s="181" t="s">
        <v>4065</v>
      </c>
      <c r="V274" s="181" t="s">
        <v>50</v>
      </c>
      <c r="W274" s="19" t="str">
        <f t="shared" si="178"/>
        <v>无</v>
      </c>
      <c r="X274" s="181"/>
      <c r="AA274" s="308" t="b">
        <f t="shared" si="183"/>
        <v>0</v>
      </c>
    </row>
    <row r="275" s="290" customFormat="1" ht="12" spans="1:27">
      <c r="A275" s="29">
        <v>273</v>
      </c>
      <c r="B275" s="280" t="s">
        <v>34</v>
      </c>
      <c r="C275" s="280" t="s">
        <v>228</v>
      </c>
      <c r="D275" s="280" t="s">
        <v>1401</v>
      </c>
      <c r="E275" s="280" t="s">
        <v>337</v>
      </c>
      <c r="F275" s="29" t="s">
        <v>4049</v>
      </c>
      <c r="G275" s="57">
        <v>45017</v>
      </c>
      <c r="H275" s="10" t="s">
        <v>231</v>
      </c>
      <c r="I275" s="280" t="s">
        <v>42</v>
      </c>
      <c r="J275" s="29" t="s">
        <v>43</v>
      </c>
      <c r="K275" s="29" t="s">
        <v>991</v>
      </c>
      <c r="L275" s="29" t="s">
        <v>993</v>
      </c>
      <c r="M275" s="280">
        <v>3</v>
      </c>
      <c r="N275" s="181" t="s">
        <v>4066</v>
      </c>
      <c r="O275" s="181" t="s">
        <v>4067</v>
      </c>
      <c r="P275" s="15">
        <f t="shared" si="196"/>
        <v>3</v>
      </c>
      <c r="Q275" s="15">
        <f t="shared" si="197"/>
        <v>3</v>
      </c>
      <c r="R275" s="22">
        <f t="shared" si="198"/>
        <v>1</v>
      </c>
      <c r="S275" s="22">
        <f t="shared" si="199"/>
        <v>1</v>
      </c>
      <c r="T275" s="16"/>
      <c r="U275" s="181" t="s">
        <v>4068</v>
      </c>
      <c r="V275" s="181" t="s">
        <v>50</v>
      </c>
      <c r="W275" s="19" t="str">
        <f t="shared" si="178"/>
        <v>无</v>
      </c>
      <c r="X275" s="181"/>
      <c r="AA275" s="308" t="b">
        <f t="shared" si="183"/>
        <v>0</v>
      </c>
    </row>
    <row r="276" s="290" customFormat="1" ht="12" spans="1:27">
      <c r="A276" s="29">
        <v>274</v>
      </c>
      <c r="B276" s="280" t="s">
        <v>34</v>
      </c>
      <c r="C276" s="280" t="s">
        <v>228</v>
      </c>
      <c r="D276" s="280" t="s">
        <v>1401</v>
      </c>
      <c r="E276" s="280" t="s">
        <v>337</v>
      </c>
      <c r="F276" s="29" t="s">
        <v>4049</v>
      </c>
      <c r="G276" s="57">
        <v>45170</v>
      </c>
      <c r="H276" s="10" t="s">
        <v>54</v>
      </c>
      <c r="I276" s="280" t="s">
        <v>42</v>
      </c>
      <c r="J276" s="29" t="s">
        <v>43</v>
      </c>
      <c r="K276" s="29" t="s">
        <v>991</v>
      </c>
      <c r="L276" s="29" t="s">
        <v>993</v>
      </c>
      <c r="M276" s="280">
        <v>3</v>
      </c>
      <c r="N276" s="181" t="s">
        <v>3711</v>
      </c>
      <c r="O276" s="181" t="s">
        <v>3712</v>
      </c>
      <c r="P276" s="15">
        <f t="shared" si="196"/>
        <v>3</v>
      </c>
      <c r="Q276" s="15">
        <f t="shared" si="197"/>
        <v>3</v>
      </c>
      <c r="R276" s="22">
        <f t="shared" si="198"/>
        <v>1</v>
      </c>
      <c r="S276" s="22">
        <f t="shared" si="199"/>
        <v>1</v>
      </c>
      <c r="T276" s="5"/>
      <c r="U276" s="181" t="s">
        <v>4069</v>
      </c>
      <c r="V276" s="181" t="s">
        <v>50</v>
      </c>
      <c r="W276" s="19" t="str">
        <f t="shared" si="178"/>
        <v>无</v>
      </c>
      <c r="X276" s="181"/>
      <c r="AA276" s="308" t="b">
        <f t="shared" si="183"/>
        <v>0</v>
      </c>
    </row>
    <row r="277" s="290" customFormat="1" ht="12" spans="1:27">
      <c r="A277" s="29">
        <v>275</v>
      </c>
      <c r="B277" s="5" t="s">
        <v>34</v>
      </c>
      <c r="C277" s="5" t="s">
        <v>228</v>
      </c>
      <c r="D277" s="5" t="s">
        <v>1501</v>
      </c>
      <c r="E277" s="5" t="s">
        <v>337</v>
      </c>
      <c r="F277" s="29" t="s">
        <v>4049</v>
      </c>
      <c r="G277" s="65">
        <v>45047</v>
      </c>
      <c r="H277" s="10" t="s">
        <v>304</v>
      </c>
      <c r="I277" s="5" t="s">
        <v>42</v>
      </c>
      <c r="J277" s="4" t="s">
        <v>43</v>
      </c>
      <c r="K277" s="5" t="s">
        <v>991</v>
      </c>
      <c r="L277" s="5" t="s">
        <v>993</v>
      </c>
      <c r="M277" s="280">
        <v>3</v>
      </c>
      <c r="N277" s="181" t="s">
        <v>1504</v>
      </c>
      <c r="O277" s="181" t="s">
        <v>1505</v>
      </c>
      <c r="P277" s="15">
        <f t="shared" si="196"/>
        <v>3</v>
      </c>
      <c r="Q277" s="15">
        <f t="shared" si="197"/>
        <v>3</v>
      </c>
      <c r="R277" s="22">
        <f t="shared" si="198"/>
        <v>1</v>
      </c>
      <c r="S277" s="22">
        <f t="shared" si="199"/>
        <v>1</v>
      </c>
      <c r="T277" s="16"/>
      <c r="U277" s="181" t="s">
        <v>1346</v>
      </c>
      <c r="V277" s="181" t="s">
        <v>50</v>
      </c>
      <c r="W277" s="19" t="str">
        <f t="shared" si="178"/>
        <v>无</v>
      </c>
      <c r="X277" s="181"/>
      <c r="Y277" s="322" t="s">
        <v>4070</v>
      </c>
      <c r="Z277" s="322" t="s">
        <v>3733</v>
      </c>
      <c r="AA277" s="308" t="b">
        <f t="shared" si="183"/>
        <v>0</v>
      </c>
    </row>
    <row r="278" s="290" customFormat="1" ht="12" spans="1:27">
      <c r="A278" s="29">
        <v>276</v>
      </c>
      <c r="B278" s="5" t="s">
        <v>34</v>
      </c>
      <c r="C278" s="5" t="s">
        <v>228</v>
      </c>
      <c r="D278" s="5" t="s">
        <v>1501</v>
      </c>
      <c r="E278" s="5" t="s">
        <v>337</v>
      </c>
      <c r="F278" s="29" t="s">
        <v>4049</v>
      </c>
      <c r="G278" s="65">
        <v>45231</v>
      </c>
      <c r="H278" s="10" t="s">
        <v>632</v>
      </c>
      <c r="I278" s="5" t="s">
        <v>42</v>
      </c>
      <c r="J278" s="4" t="s">
        <v>43</v>
      </c>
      <c r="K278" s="5" t="s">
        <v>991</v>
      </c>
      <c r="L278" s="5" t="s">
        <v>993</v>
      </c>
      <c r="M278" s="280">
        <v>3</v>
      </c>
      <c r="N278" s="181" t="str">
        <f>IFERROR(VLOOKUP("*"&amp;$D278&amp;"*",电缆避雷器!$A:$AS,20,FALSE),IFERROR(VLOOKUP("*"&amp;$D278&amp;"*",电缆避雷器!$B:$AS,19,FALSE),"无"))</f>
        <v>2023-11-15 08:36:00</v>
      </c>
      <c r="O278" s="181" t="str">
        <f>IFERROR(VLOOKUP("*"&amp;$D278&amp;"*",电缆避雷器!$A:$AS,21,FALSE),IFERROR(VLOOKUP("*"&amp;$D278&amp;"*",电缆避雷器!$B:$AS,20,FALSE),"无"))</f>
        <v>2023-11-15 15:28:00</v>
      </c>
      <c r="P278" s="15">
        <f t="shared" si="196"/>
        <v>3</v>
      </c>
      <c r="Q278" s="15">
        <f t="shared" si="197"/>
        <v>3</v>
      </c>
      <c r="R278" s="22">
        <f t="shared" si="198"/>
        <v>1</v>
      </c>
      <c r="S278" s="22">
        <f t="shared" si="199"/>
        <v>1</v>
      </c>
      <c r="T278" s="5"/>
      <c r="U278" s="181" t="str">
        <f>IFERROR(VLOOKUP("*"&amp;$D278&amp;"*",电缆避雷器!$A:$AS,5,FALSE),IFERROR(VLOOKUP("*"&amp;$D278&amp;"*",电缆避雷器!$B:$AS,4,FALSE),"无"))</f>
        <v>JH030120230102-003658</v>
      </c>
      <c r="V278" s="181" t="str">
        <f>IFERROR(VLOOKUP("*"&amp;$D278&amp;"*",电缆避雷器!$A:$AS,3,FALSE),IFERROR(VLOOKUP("*"&amp;$D278&amp;"*",电缆避雷器!$B:$AS,2,FALSE),"无"))</f>
        <v>已完成</v>
      </c>
      <c r="W278" s="19" t="str">
        <f t="shared" si="178"/>
        <v>无</v>
      </c>
      <c r="X278" s="181"/>
      <c r="AA278" s="308" t="b">
        <f t="shared" si="183"/>
        <v>0</v>
      </c>
    </row>
    <row r="279" s="290" customFormat="1" ht="12" spans="1:27">
      <c r="A279" s="29">
        <v>277</v>
      </c>
      <c r="B279" s="5" t="s">
        <v>34</v>
      </c>
      <c r="C279" s="5" t="s">
        <v>228</v>
      </c>
      <c r="D279" s="5" t="s">
        <v>1512</v>
      </c>
      <c r="E279" s="5" t="s">
        <v>337</v>
      </c>
      <c r="F279" s="29" t="s">
        <v>4049</v>
      </c>
      <c r="G279" s="65">
        <v>45047</v>
      </c>
      <c r="H279" s="10" t="s">
        <v>304</v>
      </c>
      <c r="I279" s="5" t="s">
        <v>42</v>
      </c>
      <c r="J279" s="4" t="s">
        <v>43</v>
      </c>
      <c r="K279" s="5" t="s">
        <v>991</v>
      </c>
      <c r="L279" s="5" t="s">
        <v>993</v>
      </c>
      <c r="M279" s="280">
        <v>6</v>
      </c>
      <c r="N279" s="181" t="s">
        <v>1504</v>
      </c>
      <c r="O279" s="181" t="s">
        <v>1505</v>
      </c>
      <c r="P279" s="15">
        <f t="shared" ref="P279:P284" si="200">IF(OR(O279=0,O279="无"),"",M279)</f>
        <v>6</v>
      </c>
      <c r="Q279" s="15">
        <f t="shared" ref="Q279:Q284" si="201">P279</f>
        <v>6</v>
      </c>
      <c r="R279" s="22">
        <f t="shared" ref="R279:R284" si="202">IFERROR(IF(P279/M279&gt;0,P279/M279,""),"")</f>
        <v>1</v>
      </c>
      <c r="S279" s="22">
        <f t="shared" ref="S279:S284" si="203">IFERROR(Q279/P279,"")</f>
        <v>1</v>
      </c>
      <c r="T279" s="16"/>
      <c r="U279" s="181" t="s">
        <v>1346</v>
      </c>
      <c r="V279" s="181" t="s">
        <v>50</v>
      </c>
      <c r="W279" s="19" t="str">
        <f t="shared" si="178"/>
        <v>无</v>
      </c>
      <c r="X279" s="181"/>
      <c r="Y279" s="322" t="s">
        <v>4071</v>
      </c>
      <c r="Z279" s="322" t="s">
        <v>3740</v>
      </c>
      <c r="AA279" s="308" t="b">
        <f t="shared" si="183"/>
        <v>0</v>
      </c>
    </row>
    <row r="280" s="290" customFormat="1" ht="12" spans="1:27">
      <c r="A280" s="29">
        <v>278</v>
      </c>
      <c r="B280" s="5" t="s">
        <v>34</v>
      </c>
      <c r="C280" s="5" t="s">
        <v>228</v>
      </c>
      <c r="D280" s="5" t="s">
        <v>1512</v>
      </c>
      <c r="E280" s="5" t="s">
        <v>337</v>
      </c>
      <c r="F280" s="29" t="s">
        <v>4049</v>
      </c>
      <c r="G280" s="65">
        <v>45231</v>
      </c>
      <c r="H280" s="10" t="s">
        <v>632</v>
      </c>
      <c r="I280" s="5" t="s">
        <v>42</v>
      </c>
      <c r="J280" s="4" t="s">
        <v>43</v>
      </c>
      <c r="K280" s="5" t="s">
        <v>991</v>
      </c>
      <c r="L280" s="5" t="s">
        <v>993</v>
      </c>
      <c r="M280" s="280">
        <v>6</v>
      </c>
      <c r="N280" s="181" t="str">
        <f>IFERROR(VLOOKUP("*"&amp;$D280&amp;"*",电缆避雷器!$A:$AS,20,FALSE),IFERROR(VLOOKUP("*"&amp;$D280&amp;"*",电缆避雷器!$B:$AS,19,FALSE),"无"))</f>
        <v>2023-11-15 08:36:00</v>
      </c>
      <c r="O280" s="181" t="str">
        <f>IFERROR(VLOOKUP("*"&amp;$D280&amp;"*",电缆避雷器!$A:$AS,21,FALSE),IFERROR(VLOOKUP("*"&amp;$D280&amp;"*",电缆避雷器!$B:$AS,20,FALSE),"无"))</f>
        <v>2023-11-15 15:28:00</v>
      </c>
      <c r="P280" s="15">
        <f t="shared" si="200"/>
        <v>6</v>
      </c>
      <c r="Q280" s="15">
        <f t="shared" si="201"/>
        <v>6</v>
      </c>
      <c r="R280" s="22">
        <f t="shared" si="202"/>
        <v>1</v>
      </c>
      <c r="S280" s="22">
        <f t="shared" si="203"/>
        <v>1</v>
      </c>
      <c r="T280" s="5"/>
      <c r="U280" s="181" t="str">
        <f>IFERROR(VLOOKUP("*"&amp;$D280&amp;"*",电缆避雷器!$A:$AS,5,FALSE),IFERROR(VLOOKUP("*"&amp;$D280&amp;"*",电缆避雷器!$B:$AS,4,FALSE),"无"))</f>
        <v>JH030120230102-003659</v>
      </c>
      <c r="V280" s="181" t="str">
        <f>IFERROR(VLOOKUP("*"&amp;$D280&amp;"*",电缆避雷器!$A:$AS,3,FALSE),IFERROR(VLOOKUP("*"&amp;$D280&amp;"*",电缆避雷器!$B:$AS,2,FALSE),"无"))</f>
        <v>已完成</v>
      </c>
      <c r="W280" s="19" t="str">
        <f t="shared" si="178"/>
        <v>无</v>
      </c>
      <c r="X280" s="181"/>
      <c r="AA280" s="308" t="b">
        <f t="shared" si="183"/>
        <v>0</v>
      </c>
    </row>
    <row r="281" s="290" customFormat="1" ht="12" spans="1:27">
      <c r="A281" s="29">
        <v>279</v>
      </c>
      <c r="B281" s="5" t="s">
        <v>34</v>
      </c>
      <c r="C281" s="5" t="s">
        <v>228</v>
      </c>
      <c r="D281" s="5" t="s">
        <v>3745</v>
      </c>
      <c r="E281" s="5" t="s">
        <v>337</v>
      </c>
      <c r="F281" s="29" t="s">
        <v>4049</v>
      </c>
      <c r="G281" s="65">
        <v>45047</v>
      </c>
      <c r="H281" s="10" t="s">
        <v>304</v>
      </c>
      <c r="I281" s="5" t="s">
        <v>42</v>
      </c>
      <c r="J281" s="4" t="s">
        <v>43</v>
      </c>
      <c r="K281" s="5" t="s">
        <v>991</v>
      </c>
      <c r="L281" s="5" t="s">
        <v>993</v>
      </c>
      <c r="M281" s="280">
        <v>3</v>
      </c>
      <c r="N281" s="301">
        <v>45072.3597222222</v>
      </c>
      <c r="O281" s="301">
        <v>45072.3597222222</v>
      </c>
      <c r="P281" s="15">
        <f t="shared" si="200"/>
        <v>3</v>
      </c>
      <c r="Q281" s="15">
        <f t="shared" si="201"/>
        <v>3</v>
      </c>
      <c r="R281" s="22">
        <f t="shared" si="202"/>
        <v>1</v>
      </c>
      <c r="S281" s="22">
        <f t="shared" si="203"/>
        <v>1</v>
      </c>
      <c r="T281" s="16"/>
      <c r="U281" s="322" t="s">
        <v>4071</v>
      </c>
      <c r="V281" s="181" t="s">
        <v>50</v>
      </c>
      <c r="W281" s="19" t="str">
        <f t="shared" si="178"/>
        <v>无</v>
      </c>
      <c r="X281" s="181"/>
      <c r="Y281" s="322" t="s">
        <v>4071</v>
      </c>
      <c r="Z281" s="322" t="s">
        <v>3740</v>
      </c>
      <c r="AA281" s="308" t="b">
        <f t="shared" si="183"/>
        <v>0</v>
      </c>
    </row>
    <row r="282" s="290" customFormat="1" ht="12" spans="1:27">
      <c r="A282" s="29">
        <v>280</v>
      </c>
      <c r="B282" s="5" t="s">
        <v>34</v>
      </c>
      <c r="C282" s="5" t="s">
        <v>228</v>
      </c>
      <c r="D282" s="5" t="s">
        <v>3745</v>
      </c>
      <c r="E282" s="5" t="s">
        <v>337</v>
      </c>
      <c r="F282" s="29" t="s">
        <v>4049</v>
      </c>
      <c r="G282" s="65">
        <v>45231</v>
      </c>
      <c r="H282" s="10" t="s">
        <v>632</v>
      </c>
      <c r="I282" s="5" t="s">
        <v>42</v>
      </c>
      <c r="J282" s="4" t="s">
        <v>43</v>
      </c>
      <c r="K282" s="5" t="s">
        <v>991</v>
      </c>
      <c r="L282" s="5" t="s">
        <v>993</v>
      </c>
      <c r="M282" s="280">
        <v>3</v>
      </c>
      <c r="N282" s="181" t="str">
        <f>IFERROR(VLOOKUP("*"&amp;$D282&amp;"*",电缆避雷器!$A:$AS,20,FALSE),IFERROR(VLOOKUP("*"&amp;$D282&amp;"*",电缆避雷器!$B:$AS,19,FALSE),"无"))</f>
        <v>2023-11-15 08:36:00</v>
      </c>
      <c r="O282" s="181" t="str">
        <f>IFERROR(VLOOKUP("*"&amp;$D282&amp;"*",电缆避雷器!$A:$AS,21,FALSE),IFERROR(VLOOKUP("*"&amp;$D282&amp;"*",电缆避雷器!$B:$AS,20,FALSE),"无"))</f>
        <v>2023-11-15 15:28:00</v>
      </c>
      <c r="P282" s="15">
        <f t="shared" si="200"/>
        <v>3</v>
      </c>
      <c r="Q282" s="15">
        <f t="shared" si="201"/>
        <v>3</v>
      </c>
      <c r="R282" s="22">
        <f t="shared" si="202"/>
        <v>1</v>
      </c>
      <c r="S282" s="22">
        <f t="shared" si="203"/>
        <v>1</v>
      </c>
      <c r="T282" s="5"/>
      <c r="U282" s="181" t="str">
        <f>IFERROR(VLOOKUP("*"&amp;$D282&amp;"*",电缆避雷器!$A:$AS,5,FALSE),IFERROR(VLOOKUP("*"&amp;$D282&amp;"*",电缆避雷器!$B:$AS,4,FALSE),"无"))</f>
        <v>JH030120230102-003659</v>
      </c>
      <c r="V282" s="181" t="str">
        <f>IFERROR(VLOOKUP("*"&amp;$D282&amp;"*",电缆避雷器!$A:$AS,3,FALSE),IFERROR(VLOOKUP("*"&amp;$D282&amp;"*",电缆避雷器!$B:$AS,2,FALSE),"无"))</f>
        <v>已完成</v>
      </c>
      <c r="W282" s="19" t="str">
        <f t="shared" si="178"/>
        <v>无</v>
      </c>
      <c r="X282" s="181"/>
      <c r="AA282" s="308" t="b">
        <f t="shared" si="183"/>
        <v>0</v>
      </c>
    </row>
    <row r="283" s="290" customFormat="1" ht="12" spans="1:27">
      <c r="A283" s="29">
        <v>281</v>
      </c>
      <c r="B283" s="5" t="s">
        <v>34</v>
      </c>
      <c r="C283" s="5" t="s">
        <v>228</v>
      </c>
      <c r="D283" s="5" t="s">
        <v>1538</v>
      </c>
      <c r="E283" s="5" t="s">
        <v>337</v>
      </c>
      <c r="F283" s="29" t="s">
        <v>4049</v>
      </c>
      <c r="G283" s="65">
        <v>45047</v>
      </c>
      <c r="H283" s="10" t="s">
        <v>304</v>
      </c>
      <c r="I283" s="5" t="s">
        <v>42</v>
      </c>
      <c r="J283" s="4" t="s">
        <v>43</v>
      </c>
      <c r="K283" s="5" t="s">
        <v>991</v>
      </c>
      <c r="L283" s="5" t="s">
        <v>993</v>
      </c>
      <c r="M283" s="280">
        <v>3</v>
      </c>
      <c r="N283" s="301">
        <v>45072.3597222222</v>
      </c>
      <c r="O283" s="301">
        <v>45072.3597222222</v>
      </c>
      <c r="P283" s="15">
        <f t="shared" si="200"/>
        <v>3</v>
      </c>
      <c r="Q283" s="15">
        <f t="shared" si="201"/>
        <v>3</v>
      </c>
      <c r="R283" s="22">
        <f t="shared" si="202"/>
        <v>1</v>
      </c>
      <c r="S283" s="22">
        <f t="shared" si="203"/>
        <v>1</v>
      </c>
      <c r="T283" s="16"/>
      <c r="U283" s="322" t="s">
        <v>4071</v>
      </c>
      <c r="V283" s="181" t="s">
        <v>50</v>
      </c>
      <c r="W283" s="19" t="str">
        <f t="shared" si="178"/>
        <v>无</v>
      </c>
      <c r="X283" s="181"/>
      <c r="Y283" s="322" t="s">
        <v>4071</v>
      </c>
      <c r="Z283" s="322" t="s">
        <v>3740</v>
      </c>
      <c r="AA283" s="308" t="b">
        <f t="shared" si="183"/>
        <v>0</v>
      </c>
    </row>
    <row r="284" s="290" customFormat="1" ht="12" spans="1:27">
      <c r="A284" s="29">
        <v>282</v>
      </c>
      <c r="B284" s="5" t="s">
        <v>34</v>
      </c>
      <c r="C284" s="5" t="s">
        <v>228</v>
      </c>
      <c r="D284" s="5" t="s">
        <v>1538</v>
      </c>
      <c r="E284" s="5" t="s">
        <v>337</v>
      </c>
      <c r="F284" s="29" t="s">
        <v>4049</v>
      </c>
      <c r="G284" s="65">
        <v>45231</v>
      </c>
      <c r="H284" s="10" t="s">
        <v>632</v>
      </c>
      <c r="I284" s="5" t="s">
        <v>42</v>
      </c>
      <c r="J284" s="4" t="s">
        <v>43</v>
      </c>
      <c r="K284" s="5" t="s">
        <v>991</v>
      </c>
      <c r="L284" s="5" t="s">
        <v>993</v>
      </c>
      <c r="M284" s="280">
        <v>3</v>
      </c>
      <c r="N284" s="181" t="str">
        <f>IFERROR(VLOOKUP("*"&amp;$D284&amp;"*",电缆避雷器!$A:$AS,20,FALSE),IFERROR(VLOOKUP("*"&amp;$D284&amp;"*",电缆避雷器!$B:$AS,19,FALSE),"无"))</f>
        <v>2023-11-15 08:36:00</v>
      </c>
      <c r="O284" s="181" t="str">
        <f>IFERROR(VLOOKUP("*"&amp;$D284&amp;"*",电缆避雷器!$A:$AS,21,FALSE),IFERROR(VLOOKUP("*"&amp;$D284&amp;"*",电缆避雷器!$B:$AS,20,FALSE),"无"))</f>
        <v>2023-11-15 15:28:00</v>
      </c>
      <c r="P284" s="15">
        <f t="shared" si="200"/>
        <v>3</v>
      </c>
      <c r="Q284" s="15">
        <f t="shared" si="201"/>
        <v>3</v>
      </c>
      <c r="R284" s="22">
        <f t="shared" si="202"/>
        <v>1</v>
      </c>
      <c r="S284" s="22">
        <f t="shared" si="203"/>
        <v>1</v>
      </c>
      <c r="T284" s="5"/>
      <c r="U284" s="181" t="str">
        <f>IFERROR(VLOOKUP("*"&amp;$D284&amp;"*",电缆避雷器!$A:$AS,5,FALSE),IFERROR(VLOOKUP("*"&amp;$D284&amp;"*",电缆避雷器!$B:$AS,4,FALSE),"无"))</f>
        <v>JH030120230102-003659</v>
      </c>
      <c r="V284" s="181" t="str">
        <f>IFERROR(VLOOKUP("*"&amp;$D284&amp;"*",电缆避雷器!$A:$AS,3,FALSE),IFERROR(VLOOKUP("*"&amp;$D284&amp;"*",电缆避雷器!$B:$AS,2,FALSE),"无"))</f>
        <v>已完成</v>
      </c>
      <c r="W284" s="19" t="str">
        <f t="shared" ref="W284:W315" si="204">IF(U284="无","未匹配到系统工单信息",IF(V284="已完成","无",V284))</f>
        <v>无</v>
      </c>
      <c r="X284" s="181"/>
      <c r="AA284" s="308" t="b">
        <f t="shared" si="183"/>
        <v>0</v>
      </c>
    </row>
    <row r="285" s="290" customFormat="1" ht="12" spans="1:27">
      <c r="A285" s="29">
        <v>283</v>
      </c>
      <c r="B285" s="5" t="s">
        <v>34</v>
      </c>
      <c r="C285" s="5" t="s">
        <v>228</v>
      </c>
      <c r="D285" s="5" t="s">
        <v>1546</v>
      </c>
      <c r="E285" s="5" t="s">
        <v>337</v>
      </c>
      <c r="F285" s="29" t="s">
        <v>4049</v>
      </c>
      <c r="G285" s="65">
        <v>45047</v>
      </c>
      <c r="H285" s="10" t="s">
        <v>304</v>
      </c>
      <c r="I285" s="5" t="s">
        <v>42</v>
      </c>
      <c r="J285" s="4" t="s">
        <v>43</v>
      </c>
      <c r="K285" s="5" t="s">
        <v>991</v>
      </c>
      <c r="L285" s="5" t="s">
        <v>993</v>
      </c>
      <c r="M285" s="280">
        <v>3</v>
      </c>
      <c r="N285" s="301">
        <v>45072.3597222222</v>
      </c>
      <c r="O285" s="301">
        <v>45072.3597222222</v>
      </c>
      <c r="P285" s="15">
        <f t="shared" ref="P285:P293" si="205">IF(OR(O285=0,O285="无"),"",M285)</f>
        <v>3</v>
      </c>
      <c r="Q285" s="15">
        <f t="shared" ref="Q285:Q293" si="206">P285</f>
        <v>3</v>
      </c>
      <c r="R285" s="22">
        <f t="shared" ref="R285:R293" si="207">IFERROR(IF(P285/M285&gt;0,P285/M285,""),"")</f>
        <v>1</v>
      </c>
      <c r="S285" s="22">
        <f t="shared" ref="S285:S293" si="208">IFERROR(Q285/P285,"")</f>
        <v>1</v>
      </c>
      <c r="T285" s="16"/>
      <c r="U285" s="322" t="s">
        <v>4071</v>
      </c>
      <c r="V285" s="181" t="s">
        <v>50</v>
      </c>
      <c r="W285" s="19" t="str">
        <f t="shared" si="204"/>
        <v>无</v>
      </c>
      <c r="X285" s="181"/>
      <c r="Y285" s="322" t="s">
        <v>4071</v>
      </c>
      <c r="Z285" s="322" t="s">
        <v>3740</v>
      </c>
      <c r="AA285" s="308" t="b">
        <f t="shared" si="183"/>
        <v>0</v>
      </c>
    </row>
    <row r="286" s="290" customFormat="1" ht="12" spans="1:27">
      <c r="A286" s="29">
        <v>284</v>
      </c>
      <c r="B286" s="5" t="s">
        <v>34</v>
      </c>
      <c r="C286" s="5" t="s">
        <v>228</v>
      </c>
      <c r="D286" s="5" t="s">
        <v>1546</v>
      </c>
      <c r="E286" s="5" t="s">
        <v>337</v>
      </c>
      <c r="F286" s="29" t="s">
        <v>4049</v>
      </c>
      <c r="G286" s="65">
        <v>45231</v>
      </c>
      <c r="H286" s="10" t="s">
        <v>632</v>
      </c>
      <c r="I286" s="5" t="s">
        <v>42</v>
      </c>
      <c r="J286" s="4" t="s">
        <v>43</v>
      </c>
      <c r="K286" s="5" t="s">
        <v>991</v>
      </c>
      <c r="L286" s="5" t="s">
        <v>993</v>
      </c>
      <c r="M286" s="280">
        <v>3</v>
      </c>
      <c r="N286" s="181" t="str">
        <f>IFERROR(VLOOKUP("*"&amp;$D286&amp;"*",电缆避雷器!$A:$AS,20,FALSE),IFERROR(VLOOKUP("*"&amp;$D286&amp;"*",电缆避雷器!$B:$AS,19,FALSE),"无"))</f>
        <v>2023-11-15 08:36:00</v>
      </c>
      <c r="O286" s="181" t="str">
        <f>IFERROR(VLOOKUP("*"&amp;$D286&amp;"*",电缆避雷器!$A:$AS,21,FALSE),IFERROR(VLOOKUP("*"&amp;$D286&amp;"*",电缆避雷器!$B:$AS,20,FALSE),"无"))</f>
        <v>2023-11-15 15:28:00</v>
      </c>
      <c r="P286" s="15">
        <f t="shared" si="205"/>
        <v>3</v>
      </c>
      <c r="Q286" s="15">
        <f t="shared" si="206"/>
        <v>3</v>
      </c>
      <c r="R286" s="22">
        <f t="shared" si="207"/>
        <v>1</v>
      </c>
      <c r="S286" s="22">
        <f t="shared" si="208"/>
        <v>1</v>
      </c>
      <c r="T286" s="5"/>
      <c r="U286" s="181" t="str">
        <f>IFERROR(VLOOKUP("*"&amp;$D286&amp;"*",电缆避雷器!$A:$AS,5,FALSE),IFERROR(VLOOKUP("*"&amp;$D286&amp;"*",电缆避雷器!$B:$AS,4,FALSE),"无"))</f>
        <v>JH030120230102-003659</v>
      </c>
      <c r="V286" s="181" t="str">
        <f>IFERROR(VLOOKUP("*"&amp;$D286&amp;"*",电缆避雷器!$A:$AS,3,FALSE),IFERROR(VLOOKUP("*"&amp;$D286&amp;"*",电缆避雷器!$B:$AS,2,FALSE),"无"))</f>
        <v>已完成</v>
      </c>
      <c r="W286" s="19" t="str">
        <f t="shared" si="204"/>
        <v>无</v>
      </c>
      <c r="X286" s="181"/>
      <c r="AA286" s="308" t="b">
        <f t="shared" si="183"/>
        <v>0</v>
      </c>
    </row>
    <row r="287" s="290" customFormat="1" ht="12" spans="1:27">
      <c r="A287" s="29">
        <v>285</v>
      </c>
      <c r="B287" s="5" t="s">
        <v>34</v>
      </c>
      <c r="C287" s="5" t="s">
        <v>228</v>
      </c>
      <c r="D287" s="5" t="s">
        <v>1549</v>
      </c>
      <c r="E287" s="5" t="s">
        <v>337</v>
      </c>
      <c r="F287" s="29" t="s">
        <v>4049</v>
      </c>
      <c r="G287" s="65">
        <v>45047</v>
      </c>
      <c r="H287" s="10" t="s">
        <v>304</v>
      </c>
      <c r="I287" s="5" t="s">
        <v>42</v>
      </c>
      <c r="J287" s="4" t="s">
        <v>43</v>
      </c>
      <c r="K287" s="5" t="s">
        <v>991</v>
      </c>
      <c r="L287" s="5" t="s">
        <v>993</v>
      </c>
      <c r="M287" s="280">
        <v>3</v>
      </c>
      <c r="N287" s="301">
        <v>45072.3597222222</v>
      </c>
      <c r="O287" s="301">
        <v>45072.3597222222</v>
      </c>
      <c r="P287" s="15">
        <f t="shared" si="205"/>
        <v>3</v>
      </c>
      <c r="Q287" s="15">
        <f t="shared" si="206"/>
        <v>3</v>
      </c>
      <c r="R287" s="22">
        <f t="shared" si="207"/>
        <v>1</v>
      </c>
      <c r="S287" s="22">
        <f t="shared" si="208"/>
        <v>1</v>
      </c>
      <c r="T287" s="16"/>
      <c r="U287" s="322" t="s">
        <v>4071</v>
      </c>
      <c r="V287" s="181" t="s">
        <v>50</v>
      </c>
      <c r="W287" s="19" t="str">
        <f t="shared" si="204"/>
        <v>无</v>
      </c>
      <c r="X287" s="181"/>
      <c r="Y287" s="322" t="s">
        <v>4071</v>
      </c>
      <c r="Z287" s="322" t="s">
        <v>3740</v>
      </c>
      <c r="AA287" s="308" t="b">
        <f t="shared" si="183"/>
        <v>0</v>
      </c>
    </row>
    <row r="288" s="290" customFormat="1" ht="12" spans="1:27">
      <c r="A288" s="29">
        <v>286</v>
      </c>
      <c r="B288" s="5" t="s">
        <v>34</v>
      </c>
      <c r="C288" s="5" t="s">
        <v>228</v>
      </c>
      <c r="D288" s="5" t="s">
        <v>1549</v>
      </c>
      <c r="E288" s="5" t="s">
        <v>337</v>
      </c>
      <c r="F288" s="29" t="s">
        <v>4049</v>
      </c>
      <c r="G288" s="65">
        <v>45231</v>
      </c>
      <c r="H288" s="10" t="s">
        <v>632</v>
      </c>
      <c r="I288" s="5" t="s">
        <v>42</v>
      </c>
      <c r="J288" s="4" t="s">
        <v>43</v>
      </c>
      <c r="K288" s="5" t="s">
        <v>991</v>
      </c>
      <c r="L288" s="5" t="s">
        <v>993</v>
      </c>
      <c r="M288" s="280">
        <v>3</v>
      </c>
      <c r="N288" s="181" t="str">
        <f>IFERROR(VLOOKUP("*"&amp;$D288&amp;"*",电缆避雷器!$A:$AS,20,FALSE),IFERROR(VLOOKUP("*"&amp;$D288&amp;"*",电缆避雷器!$B:$AS,19,FALSE),"无"))</f>
        <v>2023-11-15 08:36:00</v>
      </c>
      <c r="O288" s="181" t="str">
        <f>IFERROR(VLOOKUP("*"&amp;$D288&amp;"*",电缆避雷器!$A:$AS,21,FALSE),IFERROR(VLOOKUP("*"&amp;$D288&amp;"*",电缆避雷器!$B:$AS,20,FALSE),"无"))</f>
        <v>2023-11-15 15:28:00</v>
      </c>
      <c r="P288" s="15">
        <f t="shared" si="205"/>
        <v>3</v>
      </c>
      <c r="Q288" s="15">
        <f t="shared" si="206"/>
        <v>3</v>
      </c>
      <c r="R288" s="22">
        <f t="shared" si="207"/>
        <v>1</v>
      </c>
      <c r="S288" s="22">
        <f t="shared" si="208"/>
        <v>1</v>
      </c>
      <c r="T288" s="5"/>
      <c r="U288" s="181" t="str">
        <f>IFERROR(VLOOKUP("*"&amp;$D288&amp;"*",电缆避雷器!$A:$AS,5,FALSE),IFERROR(VLOOKUP("*"&amp;$D288&amp;"*",电缆避雷器!$B:$AS,4,FALSE),"无"))</f>
        <v>JH030120230102-003659</v>
      </c>
      <c r="V288" s="181" t="str">
        <f>IFERROR(VLOOKUP("*"&amp;$D288&amp;"*",电缆避雷器!$A:$AS,3,FALSE),IFERROR(VLOOKUP("*"&amp;$D288&amp;"*",电缆避雷器!$B:$AS,2,FALSE),"无"))</f>
        <v>已完成</v>
      </c>
      <c r="W288" s="19" t="str">
        <f t="shared" si="204"/>
        <v>无</v>
      </c>
      <c r="X288" s="181"/>
      <c r="AA288" s="308" t="b">
        <f t="shared" si="183"/>
        <v>0</v>
      </c>
    </row>
    <row r="289" s="290" customFormat="1" ht="12" spans="1:27">
      <c r="A289" s="29">
        <v>287</v>
      </c>
      <c r="B289" s="5" t="s">
        <v>34</v>
      </c>
      <c r="C289" s="5" t="s">
        <v>228</v>
      </c>
      <c r="D289" s="5" t="s">
        <v>1555</v>
      </c>
      <c r="E289" s="5" t="s">
        <v>337</v>
      </c>
      <c r="F289" s="29" t="s">
        <v>4049</v>
      </c>
      <c r="G289" s="65">
        <v>45047</v>
      </c>
      <c r="H289" s="10" t="s">
        <v>304</v>
      </c>
      <c r="I289" s="5" t="s">
        <v>42</v>
      </c>
      <c r="J289" s="4" t="s">
        <v>43</v>
      </c>
      <c r="K289" s="5" t="s">
        <v>991</v>
      </c>
      <c r="L289" s="5" t="s">
        <v>993</v>
      </c>
      <c r="M289" s="280">
        <v>6</v>
      </c>
      <c r="N289" s="301">
        <v>45072.3597222222</v>
      </c>
      <c r="O289" s="301">
        <v>45072.3597222222</v>
      </c>
      <c r="P289" s="15">
        <f t="shared" si="205"/>
        <v>6</v>
      </c>
      <c r="Q289" s="15">
        <f t="shared" si="206"/>
        <v>6</v>
      </c>
      <c r="R289" s="22">
        <f t="shared" si="207"/>
        <v>1</v>
      </c>
      <c r="S289" s="22">
        <f t="shared" si="208"/>
        <v>1</v>
      </c>
      <c r="T289" s="16"/>
      <c r="U289" s="322" t="s">
        <v>4071</v>
      </c>
      <c r="V289" s="181" t="s">
        <v>50</v>
      </c>
      <c r="W289" s="19" t="str">
        <f t="shared" si="204"/>
        <v>无</v>
      </c>
      <c r="X289" s="181"/>
      <c r="Y289" s="322" t="s">
        <v>4071</v>
      </c>
      <c r="Z289" s="322" t="s">
        <v>3740</v>
      </c>
      <c r="AA289" s="308" t="b">
        <f t="shared" si="183"/>
        <v>0</v>
      </c>
    </row>
    <row r="290" s="290" customFormat="1" ht="12" spans="1:27">
      <c r="A290" s="29">
        <v>288</v>
      </c>
      <c r="B290" s="5" t="s">
        <v>34</v>
      </c>
      <c r="C290" s="5" t="s">
        <v>228</v>
      </c>
      <c r="D290" s="5" t="s">
        <v>1555</v>
      </c>
      <c r="E290" s="5" t="s">
        <v>337</v>
      </c>
      <c r="F290" s="29" t="s">
        <v>4049</v>
      </c>
      <c r="G290" s="65">
        <v>45231</v>
      </c>
      <c r="H290" s="10" t="s">
        <v>632</v>
      </c>
      <c r="I290" s="5" t="s">
        <v>42</v>
      </c>
      <c r="J290" s="4" t="s">
        <v>43</v>
      </c>
      <c r="K290" s="5" t="s">
        <v>991</v>
      </c>
      <c r="L290" s="5" t="s">
        <v>993</v>
      </c>
      <c r="M290" s="280">
        <v>6</v>
      </c>
      <c r="N290" s="181" t="str">
        <f>IFERROR(VLOOKUP("*"&amp;$D290&amp;"*",电缆避雷器!$A:$AS,20,FALSE),IFERROR(VLOOKUP("*"&amp;$D290&amp;"*",电缆避雷器!$B:$AS,19,FALSE),"无"))</f>
        <v>2023-11-15 08:36:00</v>
      </c>
      <c r="O290" s="181" t="str">
        <f>IFERROR(VLOOKUP("*"&amp;$D290&amp;"*",电缆避雷器!$A:$AS,21,FALSE),IFERROR(VLOOKUP("*"&amp;$D290&amp;"*",电缆避雷器!$B:$AS,20,FALSE),"无"))</f>
        <v>2023-11-15 15:28:00</v>
      </c>
      <c r="P290" s="15">
        <f t="shared" si="205"/>
        <v>6</v>
      </c>
      <c r="Q290" s="15">
        <f t="shared" si="206"/>
        <v>6</v>
      </c>
      <c r="R290" s="22">
        <f t="shared" si="207"/>
        <v>1</v>
      </c>
      <c r="S290" s="22">
        <f t="shared" si="208"/>
        <v>1</v>
      </c>
      <c r="T290" s="5"/>
      <c r="U290" s="181" t="str">
        <f>IFERROR(VLOOKUP("*"&amp;$D290&amp;"*",电缆避雷器!$A:$AS,5,FALSE),IFERROR(VLOOKUP("*"&amp;$D290&amp;"*",电缆避雷器!$B:$AS,4,FALSE),"无"))</f>
        <v>JH030120230102-003659</v>
      </c>
      <c r="V290" s="181" t="str">
        <f>IFERROR(VLOOKUP("*"&amp;$D290&amp;"*",电缆避雷器!$A:$AS,3,FALSE),IFERROR(VLOOKUP("*"&amp;$D290&amp;"*",电缆避雷器!$B:$AS,2,FALSE),"无"))</f>
        <v>已完成</v>
      </c>
      <c r="W290" s="19" t="str">
        <f t="shared" si="204"/>
        <v>无</v>
      </c>
      <c r="X290" s="181"/>
      <c r="AA290" s="308" t="b">
        <f t="shared" si="183"/>
        <v>0</v>
      </c>
    </row>
    <row r="291" s="290" customFormat="1" ht="12" spans="1:27">
      <c r="A291" s="29">
        <v>289</v>
      </c>
      <c r="B291" s="5" t="s">
        <v>34</v>
      </c>
      <c r="C291" s="5" t="s">
        <v>228</v>
      </c>
      <c r="D291" s="5" t="s">
        <v>1574</v>
      </c>
      <c r="E291" s="5" t="s">
        <v>275</v>
      </c>
      <c r="F291" s="29" t="s">
        <v>4049</v>
      </c>
      <c r="G291" s="65">
        <v>45078</v>
      </c>
      <c r="H291" s="10" t="s">
        <v>93</v>
      </c>
      <c r="I291" s="5" t="s">
        <v>42</v>
      </c>
      <c r="J291" s="4" t="s">
        <v>43</v>
      </c>
      <c r="K291" s="5" t="s">
        <v>991</v>
      </c>
      <c r="L291" s="5" t="s">
        <v>993</v>
      </c>
      <c r="M291" s="280">
        <v>9</v>
      </c>
      <c r="N291" s="181" t="s">
        <v>3721</v>
      </c>
      <c r="O291" s="181" t="s">
        <v>4072</v>
      </c>
      <c r="P291" s="15">
        <f t="shared" si="205"/>
        <v>9</v>
      </c>
      <c r="Q291" s="15">
        <f t="shared" si="206"/>
        <v>9</v>
      </c>
      <c r="R291" s="22">
        <f t="shared" si="207"/>
        <v>1</v>
      </c>
      <c r="S291" s="22">
        <f t="shared" si="208"/>
        <v>1</v>
      </c>
      <c r="T291" s="280"/>
      <c r="U291" s="181" t="s">
        <v>4073</v>
      </c>
      <c r="V291" s="181" t="s">
        <v>50</v>
      </c>
      <c r="W291" s="19" t="str">
        <f t="shared" si="204"/>
        <v>无</v>
      </c>
      <c r="X291" s="181"/>
      <c r="AA291" s="308" t="b">
        <f t="shared" si="183"/>
        <v>0</v>
      </c>
    </row>
    <row r="292" s="290" customFormat="1" ht="12" spans="1:27">
      <c r="A292" s="29">
        <v>290</v>
      </c>
      <c r="B292" s="5" t="s">
        <v>34</v>
      </c>
      <c r="C292" s="5" t="s">
        <v>228</v>
      </c>
      <c r="D292" s="5" t="s">
        <v>1574</v>
      </c>
      <c r="E292" s="5" t="s">
        <v>275</v>
      </c>
      <c r="F292" s="29" t="s">
        <v>4049</v>
      </c>
      <c r="G292" s="65">
        <v>45139</v>
      </c>
      <c r="H292" s="10" t="s">
        <v>97</v>
      </c>
      <c r="I292" s="5" t="s">
        <v>42</v>
      </c>
      <c r="J292" s="4" t="s">
        <v>43</v>
      </c>
      <c r="K292" s="5" t="s">
        <v>991</v>
      </c>
      <c r="L292" s="5" t="s">
        <v>993</v>
      </c>
      <c r="M292" s="280">
        <v>9</v>
      </c>
      <c r="N292" s="181" t="s">
        <v>4074</v>
      </c>
      <c r="O292" s="181" t="s">
        <v>4075</v>
      </c>
      <c r="P292" s="15">
        <f t="shared" si="205"/>
        <v>9</v>
      </c>
      <c r="Q292" s="15">
        <f t="shared" si="206"/>
        <v>9</v>
      </c>
      <c r="R292" s="22">
        <f t="shared" si="207"/>
        <v>1</v>
      </c>
      <c r="S292" s="22">
        <f t="shared" si="208"/>
        <v>1</v>
      </c>
      <c r="T292" s="5"/>
      <c r="U292" s="181" t="s">
        <v>4076</v>
      </c>
      <c r="V292" s="181" t="s">
        <v>50</v>
      </c>
      <c r="W292" s="19" t="str">
        <f t="shared" si="204"/>
        <v>无</v>
      </c>
      <c r="X292" s="181"/>
      <c r="AA292" s="308" t="b">
        <f t="shared" si="183"/>
        <v>0</v>
      </c>
    </row>
    <row r="293" s="290" customFormat="1" ht="12" spans="1:27">
      <c r="A293" s="29">
        <v>291</v>
      </c>
      <c r="B293" s="5" t="s">
        <v>34</v>
      </c>
      <c r="C293" s="5" t="s">
        <v>228</v>
      </c>
      <c r="D293" s="5" t="s">
        <v>1574</v>
      </c>
      <c r="E293" s="5" t="s">
        <v>275</v>
      </c>
      <c r="F293" s="29" t="s">
        <v>4049</v>
      </c>
      <c r="G293" s="65">
        <v>45170</v>
      </c>
      <c r="H293" s="10" t="s">
        <v>54</v>
      </c>
      <c r="I293" s="5" t="s">
        <v>42</v>
      </c>
      <c r="J293" s="4" t="s">
        <v>43</v>
      </c>
      <c r="K293" s="5" t="s">
        <v>991</v>
      </c>
      <c r="L293" s="5" t="s">
        <v>993</v>
      </c>
      <c r="M293" s="280">
        <v>9</v>
      </c>
      <c r="N293" s="181" t="s">
        <v>4023</v>
      </c>
      <c r="O293" s="181" t="s">
        <v>4024</v>
      </c>
      <c r="P293" s="15">
        <f t="shared" si="205"/>
        <v>9</v>
      </c>
      <c r="Q293" s="15">
        <f t="shared" si="206"/>
        <v>9</v>
      </c>
      <c r="R293" s="22">
        <f t="shared" si="207"/>
        <v>1</v>
      </c>
      <c r="S293" s="22">
        <f t="shared" si="208"/>
        <v>1</v>
      </c>
      <c r="T293" s="5"/>
      <c r="U293" s="181" t="s">
        <v>4077</v>
      </c>
      <c r="V293" s="181" t="s">
        <v>50</v>
      </c>
      <c r="W293" s="19" t="str">
        <f t="shared" si="204"/>
        <v>无</v>
      </c>
      <c r="X293" s="181"/>
      <c r="AA293" s="308" t="b">
        <f t="shared" si="183"/>
        <v>0</v>
      </c>
    </row>
    <row r="294" s="290" customFormat="1" ht="12" spans="1:27">
      <c r="A294" s="29">
        <v>292</v>
      </c>
      <c r="B294" s="5" t="s">
        <v>34</v>
      </c>
      <c r="C294" s="5" t="s">
        <v>228</v>
      </c>
      <c r="D294" s="5" t="s">
        <v>1583</v>
      </c>
      <c r="E294" s="5" t="s">
        <v>275</v>
      </c>
      <c r="F294" s="29" t="s">
        <v>4049</v>
      </c>
      <c r="G294" s="65">
        <v>45078</v>
      </c>
      <c r="H294" s="10" t="s">
        <v>93</v>
      </c>
      <c r="I294" s="5" t="s">
        <v>42</v>
      </c>
      <c r="J294" s="4" t="s">
        <v>43</v>
      </c>
      <c r="K294" s="5" t="s">
        <v>991</v>
      </c>
      <c r="L294" s="5" t="s">
        <v>993</v>
      </c>
      <c r="M294" s="280">
        <v>3</v>
      </c>
      <c r="N294" s="181" t="s">
        <v>3721</v>
      </c>
      <c r="O294" s="181" t="s">
        <v>4072</v>
      </c>
      <c r="P294" s="15">
        <f t="shared" ref="P294:P298" si="209">IF(OR(O294=0,O294="无"),"",M294)</f>
        <v>3</v>
      </c>
      <c r="Q294" s="15">
        <f t="shared" ref="Q294:Q298" si="210">P294</f>
        <v>3</v>
      </c>
      <c r="R294" s="22">
        <f t="shared" ref="R294:R298" si="211">IFERROR(IF(P294/M294&gt;0,P294/M294,""),"")</f>
        <v>1</v>
      </c>
      <c r="S294" s="22">
        <f t="shared" ref="S294:S298" si="212">IFERROR(Q294/P294,"")</f>
        <v>1</v>
      </c>
      <c r="T294" s="280"/>
      <c r="U294" s="181" t="s">
        <v>4073</v>
      </c>
      <c r="V294" s="181" t="s">
        <v>50</v>
      </c>
      <c r="W294" s="19" t="str">
        <f t="shared" si="204"/>
        <v>无</v>
      </c>
      <c r="X294" s="181"/>
      <c r="AA294" s="308" t="b">
        <f t="shared" si="183"/>
        <v>0</v>
      </c>
    </row>
    <row r="295" s="290" customFormat="1" ht="12" spans="1:27">
      <c r="A295" s="29">
        <v>293</v>
      </c>
      <c r="B295" s="5" t="s">
        <v>34</v>
      </c>
      <c r="C295" s="5" t="s">
        <v>228</v>
      </c>
      <c r="D295" s="5" t="s">
        <v>1583</v>
      </c>
      <c r="E295" s="5" t="s">
        <v>275</v>
      </c>
      <c r="F295" s="29" t="s">
        <v>4049</v>
      </c>
      <c r="G295" s="65">
        <v>45139</v>
      </c>
      <c r="H295" s="10" t="s">
        <v>97</v>
      </c>
      <c r="I295" s="5" t="s">
        <v>42</v>
      </c>
      <c r="J295" s="4" t="s">
        <v>43</v>
      </c>
      <c r="K295" s="5" t="s">
        <v>991</v>
      </c>
      <c r="L295" s="5" t="s">
        <v>993</v>
      </c>
      <c r="M295" s="280">
        <v>3</v>
      </c>
      <c r="N295" s="181" t="s">
        <v>4074</v>
      </c>
      <c r="O295" s="181" t="s">
        <v>4075</v>
      </c>
      <c r="P295" s="15">
        <f t="shared" si="209"/>
        <v>3</v>
      </c>
      <c r="Q295" s="15">
        <f t="shared" si="210"/>
        <v>3</v>
      </c>
      <c r="R295" s="22">
        <f t="shared" si="211"/>
        <v>1</v>
      </c>
      <c r="S295" s="22">
        <f t="shared" si="212"/>
        <v>1</v>
      </c>
      <c r="T295" s="5"/>
      <c r="U295" s="181" t="s">
        <v>4076</v>
      </c>
      <c r="V295" s="181" t="s">
        <v>50</v>
      </c>
      <c r="W295" s="19" t="str">
        <f t="shared" si="204"/>
        <v>无</v>
      </c>
      <c r="X295" s="181"/>
      <c r="AA295" s="308" t="b">
        <f t="shared" si="183"/>
        <v>0</v>
      </c>
    </row>
    <row r="296" s="290" customFormat="1" ht="12" spans="1:27">
      <c r="A296" s="29">
        <v>294</v>
      </c>
      <c r="B296" s="5" t="s">
        <v>34</v>
      </c>
      <c r="C296" s="5" t="s">
        <v>228</v>
      </c>
      <c r="D296" s="5" t="s">
        <v>1583</v>
      </c>
      <c r="E296" s="5" t="s">
        <v>275</v>
      </c>
      <c r="F296" s="29" t="s">
        <v>4049</v>
      </c>
      <c r="G296" s="65">
        <v>45170</v>
      </c>
      <c r="H296" s="10" t="s">
        <v>54</v>
      </c>
      <c r="I296" s="5" t="s">
        <v>42</v>
      </c>
      <c r="J296" s="4" t="s">
        <v>43</v>
      </c>
      <c r="K296" s="5" t="s">
        <v>991</v>
      </c>
      <c r="L296" s="5" t="s">
        <v>993</v>
      </c>
      <c r="M296" s="280">
        <v>3</v>
      </c>
      <c r="N296" s="181" t="s">
        <v>4023</v>
      </c>
      <c r="O296" s="181" t="s">
        <v>4024</v>
      </c>
      <c r="P296" s="15">
        <f t="shared" si="209"/>
        <v>3</v>
      </c>
      <c r="Q296" s="15">
        <f t="shared" si="210"/>
        <v>3</v>
      </c>
      <c r="R296" s="22">
        <f t="shared" si="211"/>
        <v>1</v>
      </c>
      <c r="S296" s="22">
        <f t="shared" si="212"/>
        <v>1</v>
      </c>
      <c r="T296" s="5"/>
      <c r="U296" s="181" t="s">
        <v>4077</v>
      </c>
      <c r="V296" s="181" t="s">
        <v>50</v>
      </c>
      <c r="W296" s="19" t="str">
        <f t="shared" si="204"/>
        <v>无</v>
      </c>
      <c r="X296" s="181"/>
      <c r="AA296" s="308" t="b">
        <f t="shared" si="183"/>
        <v>0</v>
      </c>
    </row>
    <row r="297" s="290" customFormat="1" ht="12" spans="1:27">
      <c r="A297" s="29">
        <v>295</v>
      </c>
      <c r="B297" s="5" t="s">
        <v>34</v>
      </c>
      <c r="C297" s="5" t="s">
        <v>228</v>
      </c>
      <c r="D297" s="5" t="s">
        <v>1591</v>
      </c>
      <c r="E297" s="5" t="s">
        <v>337</v>
      </c>
      <c r="F297" s="29" t="s">
        <v>4049</v>
      </c>
      <c r="G297" s="65">
        <v>45047</v>
      </c>
      <c r="H297" s="10" t="s">
        <v>304</v>
      </c>
      <c r="I297" s="5" t="s">
        <v>42</v>
      </c>
      <c r="J297" s="4" t="s">
        <v>43</v>
      </c>
      <c r="K297" s="5" t="s">
        <v>991</v>
      </c>
      <c r="L297" s="5" t="s">
        <v>993</v>
      </c>
      <c r="M297" s="280">
        <v>6</v>
      </c>
      <c r="N297" s="301">
        <v>45075.3736111111</v>
      </c>
      <c r="O297" s="301">
        <v>45077.3736111111</v>
      </c>
      <c r="P297" s="15">
        <f t="shared" si="209"/>
        <v>6</v>
      </c>
      <c r="Q297" s="15">
        <f t="shared" si="210"/>
        <v>6</v>
      </c>
      <c r="R297" s="22">
        <f t="shared" si="211"/>
        <v>1</v>
      </c>
      <c r="S297" s="22">
        <f t="shared" si="212"/>
        <v>1</v>
      </c>
      <c r="T297" s="16"/>
      <c r="U297" s="322" t="s">
        <v>4078</v>
      </c>
      <c r="V297" s="181" t="s">
        <v>50</v>
      </c>
      <c r="W297" s="19" t="str">
        <f t="shared" si="204"/>
        <v>无</v>
      </c>
      <c r="X297" s="181"/>
      <c r="Y297" s="322" t="s">
        <v>4078</v>
      </c>
      <c r="Z297" s="322" t="s">
        <v>3733</v>
      </c>
      <c r="AA297" s="308" t="b">
        <f t="shared" si="183"/>
        <v>0</v>
      </c>
    </row>
    <row r="298" s="290" customFormat="1" ht="12" spans="1:27">
      <c r="A298" s="29">
        <v>296</v>
      </c>
      <c r="B298" s="5" t="s">
        <v>34</v>
      </c>
      <c r="C298" s="5" t="s">
        <v>228</v>
      </c>
      <c r="D298" s="5" t="s">
        <v>1591</v>
      </c>
      <c r="E298" s="5" t="s">
        <v>337</v>
      </c>
      <c r="F298" s="29" t="s">
        <v>4049</v>
      </c>
      <c r="G298" s="65">
        <v>45231</v>
      </c>
      <c r="H298" s="10" t="s">
        <v>632</v>
      </c>
      <c r="I298" s="5" t="s">
        <v>42</v>
      </c>
      <c r="J298" s="4" t="s">
        <v>43</v>
      </c>
      <c r="K298" s="5" t="s">
        <v>991</v>
      </c>
      <c r="L298" s="5" t="s">
        <v>993</v>
      </c>
      <c r="M298" s="280">
        <v>6</v>
      </c>
      <c r="N298" s="181" t="str">
        <f>IFERROR(VLOOKUP("*"&amp;$D298&amp;"*",电缆避雷器!$A:$AS,20,FALSE),IFERROR(VLOOKUP("*"&amp;$D298&amp;"*",电缆避雷器!$B:$AS,19,FALSE),"无"))</f>
        <v>2023-11-15 08:36:00</v>
      </c>
      <c r="O298" s="181" t="str">
        <f>IFERROR(VLOOKUP("*"&amp;$D298&amp;"*",电缆避雷器!$A:$AS,21,FALSE),IFERROR(VLOOKUP("*"&amp;$D298&amp;"*",电缆避雷器!$B:$AS,20,FALSE),"无"))</f>
        <v>2023-11-15 15:28:00</v>
      </c>
      <c r="P298" s="15">
        <f t="shared" si="209"/>
        <v>6</v>
      </c>
      <c r="Q298" s="15">
        <f t="shared" si="210"/>
        <v>6</v>
      </c>
      <c r="R298" s="22">
        <f t="shared" si="211"/>
        <v>1</v>
      </c>
      <c r="S298" s="22">
        <f t="shared" si="212"/>
        <v>1</v>
      </c>
      <c r="T298" s="5"/>
      <c r="U298" s="181" t="str">
        <f>IFERROR(VLOOKUP("*"&amp;$D298&amp;"*",电缆避雷器!$A:$AS,5,FALSE),IFERROR(VLOOKUP("*"&amp;$D298&amp;"*",电缆避雷器!$B:$AS,4,FALSE),"无"))</f>
        <v>JH030120230102-003657</v>
      </c>
      <c r="V298" s="181" t="str">
        <f>IFERROR(VLOOKUP("*"&amp;$D298&amp;"*",电缆避雷器!$A:$AS,3,FALSE),IFERROR(VLOOKUP("*"&amp;$D298&amp;"*",电缆避雷器!$B:$AS,2,FALSE),"无"))</f>
        <v>已完成</v>
      </c>
      <c r="W298" s="19" t="str">
        <f t="shared" si="204"/>
        <v>无</v>
      </c>
      <c r="X298" s="181"/>
      <c r="AA298" s="308" t="b">
        <f t="shared" si="183"/>
        <v>0</v>
      </c>
    </row>
    <row r="299" s="290" customFormat="1" ht="12" spans="1:27">
      <c r="A299" s="29">
        <v>297</v>
      </c>
      <c r="B299" s="5" t="s">
        <v>34</v>
      </c>
      <c r="C299" s="5" t="s">
        <v>228</v>
      </c>
      <c r="D299" s="5" t="s">
        <v>1602</v>
      </c>
      <c r="E299" s="5" t="s">
        <v>337</v>
      </c>
      <c r="F299" s="29" t="s">
        <v>4049</v>
      </c>
      <c r="G299" s="65">
        <v>45047</v>
      </c>
      <c r="H299" s="10" t="s">
        <v>304</v>
      </c>
      <c r="I299" s="5" t="s">
        <v>42</v>
      </c>
      <c r="J299" s="4" t="s">
        <v>43</v>
      </c>
      <c r="K299" s="5" t="s">
        <v>991</v>
      </c>
      <c r="L299" s="5" t="s">
        <v>993</v>
      </c>
      <c r="M299" s="280">
        <v>3</v>
      </c>
      <c r="N299" s="301">
        <v>45075.3736111111</v>
      </c>
      <c r="O299" s="301">
        <v>45077.3736111111</v>
      </c>
      <c r="P299" s="15">
        <f t="shared" ref="P299:P304" si="213">IF(OR(O299=0,O299="无"),"",M299)</f>
        <v>3</v>
      </c>
      <c r="Q299" s="15">
        <f t="shared" ref="Q299:Q304" si="214">P299</f>
        <v>3</v>
      </c>
      <c r="R299" s="22">
        <f t="shared" ref="R299:R304" si="215">IFERROR(IF(P299/M299&gt;0,P299/M299,""),"")</f>
        <v>1</v>
      </c>
      <c r="S299" s="22">
        <f t="shared" ref="S299:S304" si="216">IFERROR(Q299/P299,"")</f>
        <v>1</v>
      </c>
      <c r="T299" s="16"/>
      <c r="U299" s="322" t="s">
        <v>4078</v>
      </c>
      <c r="V299" s="181" t="s">
        <v>50</v>
      </c>
      <c r="W299" s="19" t="str">
        <f t="shared" si="204"/>
        <v>无</v>
      </c>
      <c r="X299" s="181"/>
      <c r="Y299" s="322" t="s">
        <v>4078</v>
      </c>
      <c r="Z299" s="322" t="s">
        <v>3733</v>
      </c>
      <c r="AA299" s="308" t="b">
        <f t="shared" si="183"/>
        <v>0</v>
      </c>
    </row>
    <row r="300" s="290" customFormat="1" ht="12" spans="1:27">
      <c r="A300" s="29">
        <v>298</v>
      </c>
      <c r="B300" s="5" t="s">
        <v>34</v>
      </c>
      <c r="C300" s="5" t="s">
        <v>228</v>
      </c>
      <c r="D300" s="5" t="s">
        <v>1602</v>
      </c>
      <c r="E300" s="5" t="s">
        <v>337</v>
      </c>
      <c r="F300" s="29" t="s">
        <v>4049</v>
      </c>
      <c r="G300" s="65">
        <v>45231</v>
      </c>
      <c r="H300" s="10" t="s">
        <v>632</v>
      </c>
      <c r="I300" s="5" t="s">
        <v>42</v>
      </c>
      <c r="J300" s="4" t="s">
        <v>43</v>
      </c>
      <c r="K300" s="5" t="s">
        <v>991</v>
      </c>
      <c r="L300" s="5" t="s">
        <v>993</v>
      </c>
      <c r="M300" s="280">
        <v>3</v>
      </c>
      <c r="N300" s="181" t="str">
        <f>IFERROR(VLOOKUP("*"&amp;$D300&amp;"*",电缆避雷器!$A:$AS,20,FALSE),IFERROR(VLOOKUP("*"&amp;$D300&amp;"*",电缆避雷器!$B:$AS,19,FALSE),"无"))</f>
        <v>2023-11-15 08:36:00</v>
      </c>
      <c r="O300" s="181" t="str">
        <f>IFERROR(VLOOKUP("*"&amp;$D300&amp;"*",电缆避雷器!$A:$AS,21,FALSE),IFERROR(VLOOKUP("*"&amp;$D300&amp;"*",电缆避雷器!$B:$AS,20,FALSE),"无"))</f>
        <v>2023-11-15 15:28:00</v>
      </c>
      <c r="P300" s="15">
        <f t="shared" si="213"/>
        <v>3</v>
      </c>
      <c r="Q300" s="15">
        <f t="shared" si="214"/>
        <v>3</v>
      </c>
      <c r="R300" s="22">
        <f t="shared" si="215"/>
        <v>1</v>
      </c>
      <c r="S300" s="22">
        <f t="shared" si="216"/>
        <v>1</v>
      </c>
      <c r="T300" s="5"/>
      <c r="U300" s="181" t="str">
        <f>IFERROR(VLOOKUP("*"&amp;$D300&amp;"*",电缆避雷器!$A:$AS,5,FALSE),IFERROR(VLOOKUP("*"&amp;$D300&amp;"*",电缆避雷器!$B:$AS,4,FALSE),"无"))</f>
        <v>JH030120230102-003657</v>
      </c>
      <c r="V300" s="181" t="str">
        <f>IFERROR(VLOOKUP("*"&amp;$D300&amp;"*",电缆避雷器!$A:$AS,3,FALSE),IFERROR(VLOOKUP("*"&amp;$D300&amp;"*",电缆避雷器!$B:$AS,2,FALSE),"无"))</f>
        <v>已完成</v>
      </c>
      <c r="W300" s="19" t="str">
        <f t="shared" si="204"/>
        <v>无</v>
      </c>
      <c r="X300" s="181"/>
      <c r="AA300" s="308" t="b">
        <f t="shared" si="183"/>
        <v>0</v>
      </c>
    </row>
    <row r="301" s="290" customFormat="1" ht="12" spans="1:27">
      <c r="A301" s="29">
        <v>299</v>
      </c>
      <c r="B301" s="5" t="s">
        <v>34</v>
      </c>
      <c r="C301" s="5" t="s">
        <v>228</v>
      </c>
      <c r="D301" s="5" t="s">
        <v>1644</v>
      </c>
      <c r="E301" s="5" t="s">
        <v>108</v>
      </c>
      <c r="F301" s="29" t="s">
        <v>4049</v>
      </c>
      <c r="G301" s="65">
        <v>45047</v>
      </c>
      <c r="H301" s="10" t="s">
        <v>304</v>
      </c>
      <c r="I301" s="5" t="s">
        <v>42</v>
      </c>
      <c r="J301" s="4" t="s">
        <v>43</v>
      </c>
      <c r="K301" s="5" t="s">
        <v>991</v>
      </c>
      <c r="L301" s="5" t="s">
        <v>993</v>
      </c>
      <c r="M301" s="280">
        <v>3</v>
      </c>
      <c r="N301" s="301">
        <v>45075.3736111111</v>
      </c>
      <c r="O301" s="301">
        <v>45077.3736111111</v>
      </c>
      <c r="P301" s="15">
        <f t="shared" si="213"/>
        <v>3</v>
      </c>
      <c r="Q301" s="15">
        <f t="shared" si="214"/>
        <v>3</v>
      </c>
      <c r="R301" s="22">
        <f t="shared" si="215"/>
        <v>1</v>
      </c>
      <c r="S301" s="22">
        <f t="shared" si="216"/>
        <v>1</v>
      </c>
      <c r="T301" s="16"/>
      <c r="U301" s="322" t="s">
        <v>4070</v>
      </c>
      <c r="V301" s="181" t="s">
        <v>50</v>
      </c>
      <c r="W301" s="19" t="str">
        <f t="shared" si="204"/>
        <v>无</v>
      </c>
      <c r="X301" s="181"/>
      <c r="Y301" s="322" t="s">
        <v>4070</v>
      </c>
      <c r="Z301" s="322" t="s">
        <v>3733</v>
      </c>
      <c r="AA301" s="308" t="b">
        <f t="shared" si="183"/>
        <v>0</v>
      </c>
    </row>
    <row r="302" s="290" customFormat="1" ht="12" spans="1:27">
      <c r="A302" s="29">
        <v>300</v>
      </c>
      <c r="B302" s="5" t="s">
        <v>34</v>
      </c>
      <c r="C302" s="5" t="s">
        <v>228</v>
      </c>
      <c r="D302" s="5" t="s">
        <v>1644</v>
      </c>
      <c r="E302" s="5" t="s">
        <v>108</v>
      </c>
      <c r="F302" s="29" t="s">
        <v>4049</v>
      </c>
      <c r="G302" s="65">
        <v>45231</v>
      </c>
      <c r="H302" s="10" t="s">
        <v>632</v>
      </c>
      <c r="I302" s="5" t="s">
        <v>42</v>
      </c>
      <c r="J302" s="4" t="s">
        <v>43</v>
      </c>
      <c r="K302" s="5" t="s">
        <v>991</v>
      </c>
      <c r="L302" s="5" t="s">
        <v>993</v>
      </c>
      <c r="M302" s="280">
        <v>3</v>
      </c>
      <c r="N302" s="181" t="str">
        <f>IFERROR(VLOOKUP("*"&amp;$D302&amp;"*",电缆避雷器!$A:$AS,20,FALSE),IFERROR(VLOOKUP("*"&amp;$D302&amp;"*",电缆避雷器!$B:$AS,19,FALSE),"无"))</f>
        <v>2023-11-15 08:36:00</v>
      </c>
      <c r="O302" s="181" t="str">
        <f>IFERROR(VLOOKUP("*"&amp;$D302&amp;"*",电缆避雷器!$A:$AS,21,FALSE),IFERROR(VLOOKUP("*"&amp;$D302&amp;"*",电缆避雷器!$B:$AS,20,FALSE),"无"))</f>
        <v>2023-11-15 15:28:00</v>
      </c>
      <c r="P302" s="15">
        <f t="shared" si="213"/>
        <v>3</v>
      </c>
      <c r="Q302" s="15">
        <f t="shared" si="214"/>
        <v>3</v>
      </c>
      <c r="R302" s="22">
        <f t="shared" si="215"/>
        <v>1</v>
      </c>
      <c r="S302" s="22">
        <f t="shared" si="216"/>
        <v>1</v>
      </c>
      <c r="T302" s="5"/>
      <c r="U302" s="181" t="str">
        <f>IFERROR(VLOOKUP("*"&amp;$D302&amp;"*",电缆避雷器!$A:$AS,5,FALSE),IFERROR(VLOOKUP("*"&amp;$D302&amp;"*",电缆避雷器!$B:$AS,4,FALSE),"无"))</f>
        <v>JH030120230102-003658</v>
      </c>
      <c r="V302" s="181" t="str">
        <f>IFERROR(VLOOKUP("*"&amp;$D302&amp;"*",电缆避雷器!$A:$AS,3,FALSE),IFERROR(VLOOKUP("*"&amp;$D302&amp;"*",电缆避雷器!$B:$AS,2,FALSE),"无"))</f>
        <v>已完成</v>
      </c>
      <c r="W302" s="19" t="str">
        <f t="shared" si="204"/>
        <v>无</v>
      </c>
      <c r="X302" s="181"/>
      <c r="AA302" s="308" t="b">
        <f t="shared" si="183"/>
        <v>0</v>
      </c>
    </row>
    <row r="303" s="290" customFormat="1" ht="12" spans="1:27">
      <c r="A303" s="29">
        <v>301</v>
      </c>
      <c r="B303" s="5" t="s">
        <v>34</v>
      </c>
      <c r="C303" s="5" t="s">
        <v>228</v>
      </c>
      <c r="D303" s="5" t="s">
        <v>3774</v>
      </c>
      <c r="E303" s="5" t="s">
        <v>108</v>
      </c>
      <c r="F303" s="29" t="s">
        <v>4049</v>
      </c>
      <c r="G303" s="65">
        <v>45047</v>
      </c>
      <c r="H303" s="10" t="s">
        <v>304</v>
      </c>
      <c r="I303" s="5" t="s">
        <v>42</v>
      </c>
      <c r="J303" s="4" t="s">
        <v>43</v>
      </c>
      <c r="K303" s="5" t="s">
        <v>991</v>
      </c>
      <c r="L303" s="5" t="s">
        <v>993</v>
      </c>
      <c r="M303" s="280">
        <v>3</v>
      </c>
      <c r="N303" s="301">
        <v>45075.3736111111</v>
      </c>
      <c r="O303" s="301">
        <v>45077.3736111111</v>
      </c>
      <c r="P303" s="15">
        <f t="shared" si="213"/>
        <v>3</v>
      </c>
      <c r="Q303" s="15">
        <f t="shared" si="214"/>
        <v>3</v>
      </c>
      <c r="R303" s="22">
        <f t="shared" si="215"/>
        <v>1</v>
      </c>
      <c r="S303" s="22">
        <f t="shared" si="216"/>
        <v>1</v>
      </c>
      <c r="T303" s="16"/>
      <c r="U303" s="322" t="s">
        <v>4070</v>
      </c>
      <c r="V303" s="181" t="s">
        <v>50</v>
      </c>
      <c r="W303" s="19" t="str">
        <f t="shared" si="204"/>
        <v>无</v>
      </c>
      <c r="X303" s="181"/>
      <c r="Y303" s="322" t="s">
        <v>4070</v>
      </c>
      <c r="Z303" s="322" t="s">
        <v>3733</v>
      </c>
      <c r="AA303" s="308" t="b">
        <f t="shared" si="183"/>
        <v>0</v>
      </c>
    </row>
    <row r="304" s="290" customFormat="1" ht="12" spans="1:27">
      <c r="A304" s="29">
        <v>302</v>
      </c>
      <c r="B304" s="5" t="s">
        <v>34</v>
      </c>
      <c r="C304" s="5" t="s">
        <v>228</v>
      </c>
      <c r="D304" s="5" t="s">
        <v>3774</v>
      </c>
      <c r="E304" s="5" t="s">
        <v>108</v>
      </c>
      <c r="F304" s="29" t="s">
        <v>4049</v>
      </c>
      <c r="G304" s="65">
        <v>45231</v>
      </c>
      <c r="H304" s="10" t="s">
        <v>632</v>
      </c>
      <c r="I304" s="5" t="s">
        <v>42</v>
      </c>
      <c r="J304" s="4" t="s">
        <v>43</v>
      </c>
      <c r="K304" s="5" t="s">
        <v>991</v>
      </c>
      <c r="L304" s="5" t="s">
        <v>993</v>
      </c>
      <c r="M304" s="280">
        <v>3</v>
      </c>
      <c r="N304" s="181" t="str">
        <f>IFERROR(VLOOKUP("*"&amp;$D304&amp;"*",电缆避雷器!$A:$AS,20,FALSE),IFERROR(VLOOKUP("*"&amp;$D304&amp;"*",电缆避雷器!$B:$AS,19,FALSE),"无"))</f>
        <v>2023-11-15 08:36:00</v>
      </c>
      <c r="O304" s="181" t="str">
        <f>IFERROR(VLOOKUP("*"&amp;$D304&amp;"*",电缆避雷器!$A:$AS,21,FALSE),IFERROR(VLOOKUP("*"&amp;$D304&amp;"*",电缆避雷器!$B:$AS,20,FALSE),"无"))</f>
        <v>2023-11-15 15:28:00</v>
      </c>
      <c r="P304" s="15">
        <f t="shared" si="213"/>
        <v>3</v>
      </c>
      <c r="Q304" s="15">
        <f t="shared" si="214"/>
        <v>3</v>
      </c>
      <c r="R304" s="22">
        <f t="shared" si="215"/>
        <v>1</v>
      </c>
      <c r="S304" s="22">
        <f t="shared" si="216"/>
        <v>1</v>
      </c>
      <c r="T304" s="5"/>
      <c r="U304" s="181" t="str">
        <f>IFERROR(VLOOKUP("*"&amp;$D304&amp;"*",电缆避雷器!$A:$AS,5,FALSE),IFERROR(VLOOKUP("*"&amp;$D304&amp;"*",电缆避雷器!$B:$AS,4,FALSE),"无"))</f>
        <v>JH030120230102-003658</v>
      </c>
      <c r="V304" s="181" t="str">
        <f>IFERROR(VLOOKUP("*"&amp;$D304&amp;"*",电缆避雷器!$A:$AS,3,FALSE),IFERROR(VLOOKUP("*"&amp;$D304&amp;"*",电缆避雷器!$B:$AS,2,FALSE),"无"))</f>
        <v>已完成</v>
      </c>
      <c r="W304" s="19" t="str">
        <f t="shared" si="204"/>
        <v>无</v>
      </c>
      <c r="X304" s="181"/>
      <c r="AA304" s="308" t="b">
        <f t="shared" si="183"/>
        <v>0</v>
      </c>
    </row>
    <row r="305" s="290" customFormat="1" ht="12" spans="1:27">
      <c r="A305" s="29">
        <v>303</v>
      </c>
      <c r="B305" s="5" t="s">
        <v>34</v>
      </c>
      <c r="C305" s="5" t="s">
        <v>228</v>
      </c>
      <c r="D305" s="5" t="s">
        <v>3775</v>
      </c>
      <c r="E305" s="5" t="s">
        <v>108</v>
      </c>
      <c r="F305" s="29" t="s">
        <v>4049</v>
      </c>
      <c r="G305" s="65">
        <v>45047</v>
      </c>
      <c r="H305" s="10" t="s">
        <v>304</v>
      </c>
      <c r="I305" s="5" t="s">
        <v>42</v>
      </c>
      <c r="J305" s="4" t="s">
        <v>43</v>
      </c>
      <c r="K305" s="5" t="s">
        <v>991</v>
      </c>
      <c r="L305" s="5" t="s">
        <v>993</v>
      </c>
      <c r="M305" s="280">
        <v>3</v>
      </c>
      <c r="N305" s="301">
        <v>45075.3736111111</v>
      </c>
      <c r="O305" s="301">
        <v>45077.3736111111</v>
      </c>
      <c r="P305" s="15">
        <f t="shared" ref="P305:P310" si="217">IF(OR(O305=0,O305="无"),"",M305)</f>
        <v>3</v>
      </c>
      <c r="Q305" s="15">
        <f t="shared" ref="Q305:Q310" si="218">P305</f>
        <v>3</v>
      </c>
      <c r="R305" s="22">
        <f t="shared" ref="R305:R310" si="219">IFERROR(IF(P305/M305&gt;0,P305/M305,""),"")</f>
        <v>1</v>
      </c>
      <c r="S305" s="22">
        <f t="shared" ref="S305:S310" si="220">IFERROR(Q305/P305,"")</f>
        <v>1</v>
      </c>
      <c r="T305" s="16"/>
      <c r="U305" s="322" t="s">
        <v>4070</v>
      </c>
      <c r="V305" s="181" t="s">
        <v>50</v>
      </c>
      <c r="W305" s="19" t="str">
        <f t="shared" si="204"/>
        <v>无</v>
      </c>
      <c r="X305" s="181"/>
      <c r="Y305" s="322" t="s">
        <v>4070</v>
      </c>
      <c r="Z305" s="322" t="s">
        <v>3733</v>
      </c>
      <c r="AA305" s="308" t="b">
        <f t="shared" si="183"/>
        <v>0</v>
      </c>
    </row>
    <row r="306" s="290" customFormat="1" ht="12" spans="1:27">
      <c r="A306" s="29">
        <v>304</v>
      </c>
      <c r="B306" s="5" t="s">
        <v>34</v>
      </c>
      <c r="C306" s="5" t="s">
        <v>228</v>
      </c>
      <c r="D306" s="5" t="s">
        <v>3775</v>
      </c>
      <c r="E306" s="5" t="s">
        <v>108</v>
      </c>
      <c r="F306" s="29" t="s">
        <v>4049</v>
      </c>
      <c r="G306" s="65">
        <v>45231</v>
      </c>
      <c r="H306" s="10" t="s">
        <v>632</v>
      </c>
      <c r="I306" s="5" t="s">
        <v>42</v>
      </c>
      <c r="J306" s="4" t="s">
        <v>43</v>
      </c>
      <c r="K306" s="5" t="s">
        <v>991</v>
      </c>
      <c r="L306" s="5" t="s">
        <v>993</v>
      </c>
      <c r="M306" s="280">
        <v>3</v>
      </c>
      <c r="N306" s="181" t="str">
        <f>IFERROR(VLOOKUP("*"&amp;$D306&amp;"*",电缆避雷器!$A:$AS,20,FALSE),IFERROR(VLOOKUP("*"&amp;$D306&amp;"*",电缆避雷器!$B:$AS,19,FALSE),"无"))</f>
        <v>2023-11-15 08:36:00</v>
      </c>
      <c r="O306" s="181" t="str">
        <f>IFERROR(VLOOKUP("*"&amp;$D306&amp;"*",电缆避雷器!$A:$AS,21,FALSE),IFERROR(VLOOKUP("*"&amp;$D306&amp;"*",电缆避雷器!$B:$AS,20,FALSE),"无"))</f>
        <v>2023-11-15 15:28:00</v>
      </c>
      <c r="P306" s="15">
        <f t="shared" si="217"/>
        <v>3</v>
      </c>
      <c r="Q306" s="15">
        <f t="shared" si="218"/>
        <v>3</v>
      </c>
      <c r="R306" s="22">
        <f t="shared" si="219"/>
        <v>1</v>
      </c>
      <c r="S306" s="22">
        <f t="shared" si="220"/>
        <v>1</v>
      </c>
      <c r="T306" s="5"/>
      <c r="U306" s="181" t="str">
        <f>IFERROR(VLOOKUP("*"&amp;$D306&amp;"*",电缆避雷器!$A:$AS,5,FALSE),IFERROR(VLOOKUP("*"&amp;$D306&amp;"*",电缆避雷器!$B:$AS,4,FALSE),"无"))</f>
        <v>JH030120230102-003658</v>
      </c>
      <c r="V306" s="181" t="str">
        <f>IFERROR(VLOOKUP("*"&amp;$D306&amp;"*",电缆避雷器!$A:$AS,3,FALSE),IFERROR(VLOOKUP("*"&amp;$D306&amp;"*",电缆避雷器!$B:$AS,2,FALSE),"无"))</f>
        <v>已完成</v>
      </c>
      <c r="W306" s="19" t="str">
        <f t="shared" si="204"/>
        <v>无</v>
      </c>
      <c r="X306" s="181"/>
      <c r="AA306" s="308" t="b">
        <f t="shared" si="183"/>
        <v>0</v>
      </c>
    </row>
    <row r="307" s="290" customFormat="1" ht="12" spans="1:27">
      <c r="A307" s="29">
        <v>305</v>
      </c>
      <c r="B307" s="5" t="s">
        <v>34</v>
      </c>
      <c r="C307" s="5" t="s">
        <v>228</v>
      </c>
      <c r="D307" s="5" t="s">
        <v>1655</v>
      </c>
      <c r="E307" s="5" t="s">
        <v>108</v>
      </c>
      <c r="F307" s="29" t="s">
        <v>4049</v>
      </c>
      <c r="G307" s="65">
        <v>45047</v>
      </c>
      <c r="H307" s="10" t="s">
        <v>304</v>
      </c>
      <c r="I307" s="5" t="s">
        <v>42</v>
      </c>
      <c r="J307" s="4" t="s">
        <v>43</v>
      </c>
      <c r="K307" s="5" t="s">
        <v>991</v>
      </c>
      <c r="L307" s="5" t="s">
        <v>993</v>
      </c>
      <c r="M307" s="280">
        <v>3</v>
      </c>
      <c r="N307" s="301">
        <v>45075.3736111111</v>
      </c>
      <c r="O307" s="301">
        <v>45077.3736111111</v>
      </c>
      <c r="P307" s="15">
        <f t="shared" si="217"/>
        <v>3</v>
      </c>
      <c r="Q307" s="15">
        <f t="shared" si="218"/>
        <v>3</v>
      </c>
      <c r="R307" s="22">
        <f t="shared" si="219"/>
        <v>1</v>
      </c>
      <c r="S307" s="22">
        <f t="shared" si="220"/>
        <v>1</v>
      </c>
      <c r="T307" s="16"/>
      <c r="U307" s="322" t="s">
        <v>4078</v>
      </c>
      <c r="V307" s="181" t="s">
        <v>50</v>
      </c>
      <c r="W307" s="19" t="str">
        <f t="shared" si="204"/>
        <v>无</v>
      </c>
      <c r="X307" s="181"/>
      <c r="Y307" s="322" t="s">
        <v>4078</v>
      </c>
      <c r="Z307" s="322" t="s">
        <v>3733</v>
      </c>
      <c r="AA307" s="308" t="b">
        <f t="shared" si="183"/>
        <v>0</v>
      </c>
    </row>
    <row r="308" s="290" customFormat="1" ht="12" spans="1:27">
      <c r="A308" s="29">
        <v>306</v>
      </c>
      <c r="B308" s="5" t="s">
        <v>34</v>
      </c>
      <c r="C308" s="5" t="s">
        <v>228</v>
      </c>
      <c r="D308" s="5" t="s">
        <v>1655</v>
      </c>
      <c r="E308" s="5" t="s">
        <v>108</v>
      </c>
      <c r="F308" s="29" t="s">
        <v>4049</v>
      </c>
      <c r="G308" s="65">
        <v>45231</v>
      </c>
      <c r="H308" s="10" t="s">
        <v>632</v>
      </c>
      <c r="I308" s="5" t="s">
        <v>42</v>
      </c>
      <c r="J308" s="4" t="s">
        <v>43</v>
      </c>
      <c r="K308" s="5" t="s">
        <v>991</v>
      </c>
      <c r="L308" s="5" t="s">
        <v>993</v>
      </c>
      <c r="M308" s="280">
        <v>3</v>
      </c>
      <c r="N308" s="181" t="str">
        <f>IFERROR(VLOOKUP("*"&amp;$D308&amp;"*",电缆避雷器!$A:$AS,20,FALSE),IFERROR(VLOOKUP("*"&amp;$D308&amp;"*",电缆避雷器!$B:$AS,19,FALSE),"无"))</f>
        <v>2023-11-15 08:36:00</v>
      </c>
      <c r="O308" s="181" t="str">
        <f>IFERROR(VLOOKUP("*"&amp;$D308&amp;"*",电缆避雷器!$A:$AS,21,FALSE),IFERROR(VLOOKUP("*"&amp;$D308&amp;"*",电缆避雷器!$B:$AS,20,FALSE),"无"))</f>
        <v>2023-11-15 15:28:00</v>
      </c>
      <c r="P308" s="15">
        <f t="shared" si="217"/>
        <v>3</v>
      </c>
      <c r="Q308" s="15">
        <f t="shared" si="218"/>
        <v>3</v>
      </c>
      <c r="R308" s="22">
        <f t="shared" si="219"/>
        <v>1</v>
      </c>
      <c r="S308" s="22">
        <f t="shared" si="220"/>
        <v>1</v>
      </c>
      <c r="T308" s="5"/>
      <c r="U308" s="181" t="str">
        <f>IFERROR(VLOOKUP("*"&amp;$D308&amp;"*",电缆避雷器!$A:$AS,5,FALSE),IFERROR(VLOOKUP("*"&amp;$D308&amp;"*",电缆避雷器!$B:$AS,4,FALSE),"无"))</f>
        <v>JH030120230102-003657</v>
      </c>
      <c r="V308" s="181" t="str">
        <f>IFERROR(VLOOKUP("*"&amp;$D308&amp;"*",电缆避雷器!$A:$AS,3,FALSE),IFERROR(VLOOKUP("*"&amp;$D308&amp;"*",电缆避雷器!$B:$AS,2,FALSE),"无"))</f>
        <v>已完成</v>
      </c>
      <c r="W308" s="19" t="str">
        <f t="shared" si="204"/>
        <v>无</v>
      </c>
      <c r="X308" s="181"/>
      <c r="AA308" s="308" t="b">
        <f t="shared" si="183"/>
        <v>0</v>
      </c>
    </row>
    <row r="309" s="290" customFormat="1" ht="12" spans="1:27">
      <c r="A309" s="29">
        <v>307</v>
      </c>
      <c r="B309" s="5" t="s">
        <v>34</v>
      </c>
      <c r="C309" s="5" t="s">
        <v>228</v>
      </c>
      <c r="D309" s="5" t="s">
        <v>1680</v>
      </c>
      <c r="E309" s="5" t="s">
        <v>108</v>
      </c>
      <c r="F309" s="29" t="s">
        <v>4049</v>
      </c>
      <c r="G309" s="65">
        <v>45047</v>
      </c>
      <c r="H309" s="10" t="s">
        <v>304</v>
      </c>
      <c r="I309" s="5" t="s">
        <v>42</v>
      </c>
      <c r="J309" s="4" t="s">
        <v>43</v>
      </c>
      <c r="K309" s="5" t="s">
        <v>991</v>
      </c>
      <c r="L309" s="5" t="s">
        <v>993</v>
      </c>
      <c r="M309" s="280">
        <v>6</v>
      </c>
      <c r="N309" s="301">
        <v>45075.3736111111</v>
      </c>
      <c r="O309" s="301">
        <v>45077.3736111111</v>
      </c>
      <c r="P309" s="15">
        <f t="shared" si="217"/>
        <v>6</v>
      </c>
      <c r="Q309" s="15">
        <f t="shared" si="218"/>
        <v>6</v>
      </c>
      <c r="R309" s="22">
        <f t="shared" si="219"/>
        <v>1</v>
      </c>
      <c r="S309" s="22">
        <f t="shared" si="220"/>
        <v>1</v>
      </c>
      <c r="T309" s="16"/>
      <c r="U309" s="322" t="s">
        <v>4070</v>
      </c>
      <c r="V309" s="181" t="s">
        <v>50</v>
      </c>
      <c r="W309" s="19" t="str">
        <f t="shared" si="204"/>
        <v>无</v>
      </c>
      <c r="X309" s="181"/>
      <c r="Y309" s="322" t="s">
        <v>4070</v>
      </c>
      <c r="Z309" s="322" t="s">
        <v>3733</v>
      </c>
      <c r="AA309" s="308" t="b">
        <f t="shared" si="183"/>
        <v>0</v>
      </c>
    </row>
    <row r="310" s="290" customFormat="1" ht="12" spans="1:27">
      <c r="A310" s="29">
        <v>308</v>
      </c>
      <c r="B310" s="5" t="s">
        <v>34</v>
      </c>
      <c r="C310" s="5" t="s">
        <v>228</v>
      </c>
      <c r="D310" s="5" t="s">
        <v>1680</v>
      </c>
      <c r="E310" s="5" t="s">
        <v>108</v>
      </c>
      <c r="F310" s="29" t="s">
        <v>4049</v>
      </c>
      <c r="G310" s="65">
        <v>45231</v>
      </c>
      <c r="H310" s="10" t="s">
        <v>632</v>
      </c>
      <c r="I310" s="5" t="s">
        <v>42</v>
      </c>
      <c r="J310" s="4" t="s">
        <v>43</v>
      </c>
      <c r="K310" s="5" t="s">
        <v>991</v>
      </c>
      <c r="L310" s="5" t="s">
        <v>993</v>
      </c>
      <c r="M310" s="280">
        <v>6</v>
      </c>
      <c r="N310" s="181" t="str">
        <f>IFERROR(VLOOKUP("*"&amp;$D310&amp;"*",电缆避雷器!$A:$AS,20,FALSE),IFERROR(VLOOKUP("*"&amp;$D310&amp;"*",电缆避雷器!$B:$AS,19,FALSE),"无"))</f>
        <v>2023-11-15 08:36:00</v>
      </c>
      <c r="O310" s="181" t="str">
        <f>IFERROR(VLOOKUP("*"&amp;$D310&amp;"*",电缆避雷器!$A:$AS,21,FALSE),IFERROR(VLOOKUP("*"&amp;$D310&amp;"*",电缆避雷器!$B:$AS,20,FALSE),"无"))</f>
        <v>2023-11-15 15:28:00</v>
      </c>
      <c r="P310" s="15">
        <f t="shared" si="217"/>
        <v>6</v>
      </c>
      <c r="Q310" s="15">
        <f t="shared" si="218"/>
        <v>6</v>
      </c>
      <c r="R310" s="22">
        <f t="shared" si="219"/>
        <v>1</v>
      </c>
      <c r="S310" s="22">
        <f t="shared" si="220"/>
        <v>1</v>
      </c>
      <c r="T310" s="5"/>
      <c r="U310" s="181" t="str">
        <f>IFERROR(VLOOKUP("*"&amp;$D310&amp;"*",电缆避雷器!$A:$AS,5,FALSE),IFERROR(VLOOKUP("*"&amp;$D310&amp;"*",电缆避雷器!$B:$AS,4,FALSE),"无"))</f>
        <v>JH030120230102-003658</v>
      </c>
      <c r="V310" s="181" t="str">
        <f>IFERROR(VLOOKUP("*"&amp;$D310&amp;"*",电缆避雷器!$A:$AS,3,FALSE),IFERROR(VLOOKUP("*"&amp;$D310&amp;"*",电缆避雷器!$B:$AS,2,FALSE),"无"))</f>
        <v>已完成</v>
      </c>
      <c r="W310" s="19" t="str">
        <f t="shared" si="204"/>
        <v>无</v>
      </c>
      <c r="X310" s="181"/>
      <c r="AA310" s="308" t="b">
        <f t="shared" si="183"/>
        <v>0</v>
      </c>
    </row>
    <row r="311" s="290" customFormat="1" ht="12" spans="1:27">
      <c r="A311" s="29">
        <v>309</v>
      </c>
      <c r="B311" s="5" t="s">
        <v>34</v>
      </c>
      <c r="C311" s="5" t="s">
        <v>228</v>
      </c>
      <c r="D311" s="5" t="s">
        <v>1662</v>
      </c>
      <c r="E311" s="5" t="s">
        <v>337</v>
      </c>
      <c r="F311" s="29" t="s">
        <v>4049</v>
      </c>
      <c r="G311" s="65">
        <v>45047</v>
      </c>
      <c r="H311" s="10" t="s">
        <v>304</v>
      </c>
      <c r="I311" s="5" t="s">
        <v>42</v>
      </c>
      <c r="J311" s="4" t="s">
        <v>43</v>
      </c>
      <c r="K311" s="5" t="s">
        <v>991</v>
      </c>
      <c r="L311" s="5" t="s">
        <v>993</v>
      </c>
      <c r="M311" s="280">
        <v>3</v>
      </c>
      <c r="N311" s="181" t="s">
        <v>4079</v>
      </c>
      <c r="O311" s="181" t="s">
        <v>4080</v>
      </c>
      <c r="P311" s="15">
        <f t="shared" ref="P309:P316" si="221">IF(OR(O311=0,O311="无"),"",M311)</f>
        <v>3</v>
      </c>
      <c r="Q311" s="15">
        <f t="shared" ref="Q309:Q316" si="222">P311</f>
        <v>3</v>
      </c>
      <c r="R311" s="22">
        <f t="shared" ref="R309:R316" si="223">IFERROR(IF(P311/M311&gt;0,P311/M311,""),"")</f>
        <v>1</v>
      </c>
      <c r="S311" s="22">
        <f t="shared" ref="S309:S316" si="224">IFERROR(Q311/P311,"")</f>
        <v>1</v>
      </c>
      <c r="T311" s="16"/>
      <c r="U311" s="181" t="s">
        <v>4081</v>
      </c>
      <c r="V311" s="181" t="s">
        <v>50</v>
      </c>
      <c r="W311" s="19" t="str">
        <f t="shared" si="204"/>
        <v>无</v>
      </c>
      <c r="X311" s="181"/>
      <c r="AA311" s="308" t="b">
        <f t="shared" si="183"/>
        <v>0</v>
      </c>
    </row>
    <row r="312" s="290" customFormat="1" ht="12" spans="1:27">
      <c r="A312" s="29">
        <v>310</v>
      </c>
      <c r="B312" s="5" t="s">
        <v>34</v>
      </c>
      <c r="C312" s="5" t="s">
        <v>228</v>
      </c>
      <c r="D312" s="5" t="s">
        <v>1662</v>
      </c>
      <c r="E312" s="5" t="s">
        <v>337</v>
      </c>
      <c r="F312" s="29" t="s">
        <v>4049</v>
      </c>
      <c r="G312" s="65">
        <v>45231</v>
      </c>
      <c r="H312" s="10" t="s">
        <v>632</v>
      </c>
      <c r="I312" s="5" t="s">
        <v>42</v>
      </c>
      <c r="J312" s="4" t="s">
        <v>43</v>
      </c>
      <c r="K312" s="5" t="s">
        <v>991</v>
      </c>
      <c r="L312" s="5" t="s">
        <v>993</v>
      </c>
      <c r="M312" s="280">
        <v>3</v>
      </c>
      <c r="N312" s="181" t="str">
        <f>IFERROR(VLOOKUP("*"&amp;$D312&amp;"*",电缆避雷器!$A:$AS,20,FALSE),IFERROR(VLOOKUP("*"&amp;$D312&amp;"*",电缆避雷器!$B:$AS,19,FALSE),"无"))</f>
        <v>2023-11-15 08:36:00</v>
      </c>
      <c r="O312" s="181" t="str">
        <f>IFERROR(VLOOKUP("*"&amp;$D312&amp;"*",电缆避雷器!$A:$AS,21,FALSE),IFERROR(VLOOKUP("*"&amp;$D312&amp;"*",电缆避雷器!$B:$AS,20,FALSE),"无"))</f>
        <v>2023-11-15 15:28:00</v>
      </c>
      <c r="P312" s="15">
        <f t="shared" si="221"/>
        <v>3</v>
      </c>
      <c r="Q312" s="15">
        <f t="shared" si="222"/>
        <v>3</v>
      </c>
      <c r="R312" s="22">
        <f t="shared" si="223"/>
        <v>1</v>
      </c>
      <c r="S312" s="22">
        <f t="shared" si="224"/>
        <v>1</v>
      </c>
      <c r="T312" s="5"/>
      <c r="U312" s="181" t="str">
        <f>IFERROR(VLOOKUP("*"&amp;$D312&amp;"*",电缆避雷器!$A:$AS,5,FALSE),IFERROR(VLOOKUP("*"&amp;$D312&amp;"*",电缆避雷器!$B:$AS,4,FALSE),"无"))</f>
        <v>JH030120230102-003656</v>
      </c>
      <c r="V312" s="181" t="str">
        <f>IFERROR(VLOOKUP("*"&amp;$D312&amp;"*",电缆避雷器!$A:$AS,3,FALSE),IFERROR(VLOOKUP("*"&amp;$D312&amp;"*",电缆避雷器!$B:$AS,2,FALSE),"无"))</f>
        <v>已完成</v>
      </c>
      <c r="W312" s="19" t="str">
        <f t="shared" si="204"/>
        <v>无</v>
      </c>
      <c r="X312" s="181"/>
      <c r="AA312" s="308" t="b">
        <f t="shared" si="183"/>
        <v>0</v>
      </c>
    </row>
    <row r="313" s="290" customFormat="1" ht="12" spans="1:27">
      <c r="A313" s="29">
        <v>311</v>
      </c>
      <c r="B313" s="5" t="s">
        <v>34</v>
      </c>
      <c r="C313" s="5" t="s">
        <v>82</v>
      </c>
      <c r="D313" s="5" t="s">
        <v>1460</v>
      </c>
      <c r="E313" s="5" t="s">
        <v>108</v>
      </c>
      <c r="F313" s="29" t="s">
        <v>4049</v>
      </c>
      <c r="G313" s="65">
        <v>44986</v>
      </c>
      <c r="H313" s="10" t="s">
        <v>41</v>
      </c>
      <c r="I313" s="5" t="s">
        <v>42</v>
      </c>
      <c r="J313" s="4" t="s">
        <v>43</v>
      </c>
      <c r="K313" s="5" t="s">
        <v>991</v>
      </c>
      <c r="L313" s="5" t="s">
        <v>993</v>
      </c>
      <c r="M313" s="280">
        <v>3</v>
      </c>
      <c r="N313" s="181" t="s">
        <v>4082</v>
      </c>
      <c r="O313" s="181" t="s">
        <v>4083</v>
      </c>
      <c r="P313" s="15">
        <f t="shared" si="221"/>
        <v>3</v>
      </c>
      <c r="Q313" s="15">
        <f t="shared" si="222"/>
        <v>3</v>
      </c>
      <c r="R313" s="22">
        <f t="shared" si="223"/>
        <v>1</v>
      </c>
      <c r="S313" s="22">
        <f t="shared" si="224"/>
        <v>1</v>
      </c>
      <c r="T313" s="16"/>
      <c r="U313" s="181" t="s">
        <v>4084</v>
      </c>
      <c r="V313" s="181" t="s">
        <v>50</v>
      </c>
      <c r="W313" s="19" t="str">
        <f t="shared" si="204"/>
        <v>无</v>
      </c>
      <c r="X313" s="181"/>
      <c r="AA313" s="308" t="b">
        <f t="shared" si="183"/>
        <v>0</v>
      </c>
    </row>
    <row r="314" s="290" customFormat="1" ht="12" spans="1:27">
      <c r="A314" s="29">
        <v>312</v>
      </c>
      <c r="B314" s="5" t="s">
        <v>34</v>
      </c>
      <c r="C314" s="5" t="s">
        <v>82</v>
      </c>
      <c r="D314" s="5" t="s">
        <v>1460</v>
      </c>
      <c r="E314" s="5" t="s">
        <v>108</v>
      </c>
      <c r="F314" s="29" t="s">
        <v>4049</v>
      </c>
      <c r="G314" s="65">
        <v>45078</v>
      </c>
      <c r="H314" s="10" t="s">
        <v>93</v>
      </c>
      <c r="I314" s="5" t="s">
        <v>42</v>
      </c>
      <c r="J314" s="4" t="s">
        <v>43</v>
      </c>
      <c r="K314" s="5" t="s">
        <v>991</v>
      </c>
      <c r="L314" s="5" t="s">
        <v>993</v>
      </c>
      <c r="M314" s="280">
        <v>3</v>
      </c>
      <c r="N314" s="181" t="s">
        <v>4085</v>
      </c>
      <c r="O314" s="181" t="s">
        <v>4086</v>
      </c>
      <c r="P314" s="15">
        <f t="shared" si="221"/>
        <v>3</v>
      </c>
      <c r="Q314" s="15">
        <f t="shared" si="222"/>
        <v>3</v>
      </c>
      <c r="R314" s="22">
        <f t="shared" si="223"/>
        <v>1</v>
      </c>
      <c r="S314" s="22">
        <f t="shared" si="224"/>
        <v>1</v>
      </c>
      <c r="T314" s="16"/>
      <c r="U314" s="181" t="s">
        <v>4087</v>
      </c>
      <c r="V314" s="181" t="s">
        <v>50</v>
      </c>
      <c r="W314" s="19" t="str">
        <f t="shared" si="204"/>
        <v>无</v>
      </c>
      <c r="X314" s="181"/>
      <c r="AA314" s="308" t="b">
        <f t="shared" si="183"/>
        <v>0</v>
      </c>
    </row>
    <row r="315" s="290" customFormat="1" ht="12" spans="1:27">
      <c r="A315" s="29">
        <v>313</v>
      </c>
      <c r="B315" s="5" t="s">
        <v>34</v>
      </c>
      <c r="C315" s="5" t="s">
        <v>82</v>
      </c>
      <c r="D315" s="5" t="s">
        <v>1460</v>
      </c>
      <c r="E315" s="5" t="s">
        <v>108</v>
      </c>
      <c r="F315" s="29" t="s">
        <v>4049</v>
      </c>
      <c r="G315" s="65">
        <v>45170</v>
      </c>
      <c r="H315" s="10" t="s">
        <v>54</v>
      </c>
      <c r="I315" s="5" t="s">
        <v>42</v>
      </c>
      <c r="J315" s="4" t="s">
        <v>43</v>
      </c>
      <c r="K315" s="5" t="s">
        <v>991</v>
      </c>
      <c r="L315" s="5" t="s">
        <v>993</v>
      </c>
      <c r="M315" s="280">
        <v>3</v>
      </c>
      <c r="N315" s="181" t="s">
        <v>4023</v>
      </c>
      <c r="O315" s="181" t="s">
        <v>4024</v>
      </c>
      <c r="P315" s="15">
        <f t="shared" si="221"/>
        <v>3</v>
      </c>
      <c r="Q315" s="15">
        <f t="shared" si="222"/>
        <v>3</v>
      </c>
      <c r="R315" s="22">
        <f t="shared" si="223"/>
        <v>1</v>
      </c>
      <c r="S315" s="22">
        <f t="shared" si="224"/>
        <v>1</v>
      </c>
      <c r="T315" s="5"/>
      <c r="U315" s="181" t="s">
        <v>4088</v>
      </c>
      <c r="V315" s="181" t="s">
        <v>50</v>
      </c>
      <c r="W315" s="19" t="str">
        <f t="shared" si="204"/>
        <v>无</v>
      </c>
      <c r="X315" s="181"/>
      <c r="AA315" s="308" t="b">
        <f t="shared" si="183"/>
        <v>0</v>
      </c>
    </row>
    <row r="316" s="290" customFormat="1" ht="12" spans="1:27">
      <c r="A316" s="29">
        <v>314</v>
      </c>
      <c r="B316" s="5" t="s">
        <v>34</v>
      </c>
      <c r="C316" s="5" t="s">
        <v>82</v>
      </c>
      <c r="D316" s="5" t="s">
        <v>1460</v>
      </c>
      <c r="E316" s="5" t="s">
        <v>108</v>
      </c>
      <c r="F316" s="29" t="s">
        <v>4049</v>
      </c>
      <c r="G316" s="65">
        <v>45261</v>
      </c>
      <c r="H316" s="10" t="s">
        <v>1741</v>
      </c>
      <c r="I316" s="5" t="s">
        <v>42</v>
      </c>
      <c r="J316" s="4" t="s">
        <v>43</v>
      </c>
      <c r="K316" s="5" t="s">
        <v>991</v>
      </c>
      <c r="L316" s="5" t="s">
        <v>993</v>
      </c>
      <c r="M316" s="280">
        <v>3</v>
      </c>
      <c r="N316" s="181" t="str">
        <f>IFERROR(VLOOKUP("*"&amp;$D316&amp;"*",电缆避雷器!$A:$AS,20,FALSE),IFERROR(VLOOKUP("*"&amp;$D316&amp;"*",电缆避雷器!$B:$AS,19,FALSE),"无"))</f>
        <v>2023-12-19 08:28:00</v>
      </c>
      <c r="O316" s="181" t="str">
        <f>IFERROR(VLOOKUP("*"&amp;$D316&amp;"*",电缆避雷器!$A:$AS,21,FALSE),IFERROR(VLOOKUP("*"&amp;$D316&amp;"*",电缆避雷器!$B:$AS,20,FALSE),"无"))</f>
        <v>2023-12-19 17:34:00</v>
      </c>
      <c r="P316" s="15">
        <f t="shared" si="221"/>
        <v>3</v>
      </c>
      <c r="Q316" s="15">
        <f t="shared" si="222"/>
        <v>3</v>
      </c>
      <c r="R316" s="22">
        <f t="shared" si="223"/>
        <v>1</v>
      </c>
      <c r="S316" s="22">
        <f t="shared" si="224"/>
        <v>1</v>
      </c>
      <c r="T316" s="16"/>
      <c r="U316" s="181" t="str">
        <f>IFERROR(VLOOKUP("*"&amp;$D316&amp;"*",电缆避雷器!$A:$AS,5,FALSE),IFERROR(VLOOKUP("*"&amp;$D316&amp;"*",电缆避雷器!$B:$AS,4,FALSE),"无"))</f>
        <v>JH030120230102-003691</v>
      </c>
      <c r="V316" s="181" t="str">
        <f>IFERROR(VLOOKUP("*"&amp;$D316&amp;"*",电缆避雷器!$A:$AS,3,FALSE),IFERROR(VLOOKUP("*"&amp;$D316&amp;"*",电缆避雷器!$B:$AS,2,FALSE),"无"))</f>
        <v>已完成</v>
      </c>
      <c r="W316" s="19" t="str">
        <f t="shared" ref="W316:W338" si="225">IF(U316="无","未匹配到系统工单信息",IF(V316="已完成","无",V316))</f>
        <v>无</v>
      </c>
      <c r="X316" s="181"/>
      <c r="AA316" s="308" t="b">
        <f t="shared" si="183"/>
        <v>0</v>
      </c>
    </row>
    <row r="317" s="290" customFormat="1" ht="12" spans="1:27">
      <c r="A317" s="29">
        <v>315</v>
      </c>
      <c r="B317" s="5" t="s">
        <v>34</v>
      </c>
      <c r="C317" s="5" t="s">
        <v>82</v>
      </c>
      <c r="D317" s="5" t="s">
        <v>1468</v>
      </c>
      <c r="E317" s="5" t="s">
        <v>108</v>
      </c>
      <c r="F317" s="29" t="s">
        <v>4049</v>
      </c>
      <c r="G317" s="65">
        <v>44986</v>
      </c>
      <c r="H317" s="10" t="s">
        <v>41</v>
      </c>
      <c r="I317" s="5" t="s">
        <v>42</v>
      </c>
      <c r="J317" s="4" t="s">
        <v>43</v>
      </c>
      <c r="K317" s="5" t="s">
        <v>991</v>
      </c>
      <c r="L317" s="5" t="s">
        <v>993</v>
      </c>
      <c r="M317" s="280">
        <v>3</v>
      </c>
      <c r="N317" s="181" t="s">
        <v>4082</v>
      </c>
      <c r="O317" s="181" t="s">
        <v>4083</v>
      </c>
      <c r="P317" s="15">
        <f t="shared" ref="P317:P324" si="226">IF(OR(O317=0,O317="无"),"",M317)</f>
        <v>3</v>
      </c>
      <c r="Q317" s="15">
        <f t="shared" ref="Q317:Q324" si="227">P317</f>
        <v>3</v>
      </c>
      <c r="R317" s="22">
        <f t="shared" ref="R317:R324" si="228">IFERROR(IF(P317/M317&gt;0,P317/M317,""),"")</f>
        <v>1</v>
      </c>
      <c r="S317" s="22">
        <f t="shared" ref="S317:S324" si="229">IFERROR(Q317/P317,"")</f>
        <v>1</v>
      </c>
      <c r="T317" s="16"/>
      <c r="U317" s="181" t="s">
        <v>4084</v>
      </c>
      <c r="V317" s="181" t="s">
        <v>50</v>
      </c>
      <c r="W317" s="19" t="str">
        <f t="shared" si="225"/>
        <v>无</v>
      </c>
      <c r="X317" s="181"/>
      <c r="AA317" s="308" t="b">
        <f t="shared" si="183"/>
        <v>0</v>
      </c>
    </row>
    <row r="318" s="290" customFormat="1" ht="12" spans="1:27">
      <c r="A318" s="29">
        <v>316</v>
      </c>
      <c r="B318" s="5" t="s">
        <v>34</v>
      </c>
      <c r="C318" s="5" t="s">
        <v>82</v>
      </c>
      <c r="D318" s="5" t="s">
        <v>1468</v>
      </c>
      <c r="E318" s="5" t="s">
        <v>108</v>
      </c>
      <c r="F318" s="29" t="s">
        <v>4049</v>
      </c>
      <c r="G318" s="65">
        <v>45078</v>
      </c>
      <c r="H318" s="10" t="s">
        <v>93</v>
      </c>
      <c r="I318" s="5" t="s">
        <v>42</v>
      </c>
      <c r="J318" s="4" t="s">
        <v>43</v>
      </c>
      <c r="K318" s="5" t="s">
        <v>991</v>
      </c>
      <c r="L318" s="5" t="s">
        <v>993</v>
      </c>
      <c r="M318" s="280">
        <v>3</v>
      </c>
      <c r="N318" s="181" t="s">
        <v>4085</v>
      </c>
      <c r="O318" s="181" t="s">
        <v>4086</v>
      </c>
      <c r="P318" s="15">
        <f t="shared" si="226"/>
        <v>3</v>
      </c>
      <c r="Q318" s="15">
        <f t="shared" si="227"/>
        <v>3</v>
      </c>
      <c r="R318" s="22">
        <f t="shared" si="228"/>
        <v>1</v>
      </c>
      <c r="S318" s="22">
        <f t="shared" si="229"/>
        <v>1</v>
      </c>
      <c r="T318" s="16"/>
      <c r="U318" s="181" t="s">
        <v>4087</v>
      </c>
      <c r="V318" s="181" t="s">
        <v>50</v>
      </c>
      <c r="W318" s="19" t="str">
        <f t="shared" si="225"/>
        <v>无</v>
      </c>
      <c r="X318" s="181"/>
      <c r="AA318" s="308" t="b">
        <f t="shared" si="183"/>
        <v>0</v>
      </c>
    </row>
    <row r="319" s="290" customFormat="1" ht="12" spans="1:27">
      <c r="A319" s="29">
        <v>317</v>
      </c>
      <c r="B319" s="5" t="s">
        <v>34</v>
      </c>
      <c r="C319" s="5" t="s">
        <v>82</v>
      </c>
      <c r="D319" s="5" t="s">
        <v>1468</v>
      </c>
      <c r="E319" s="5" t="s">
        <v>108</v>
      </c>
      <c r="F319" s="29" t="s">
        <v>4049</v>
      </c>
      <c r="G319" s="65">
        <v>45170</v>
      </c>
      <c r="H319" s="10" t="s">
        <v>54</v>
      </c>
      <c r="I319" s="5" t="s">
        <v>42</v>
      </c>
      <c r="J319" s="4" t="s">
        <v>43</v>
      </c>
      <c r="K319" s="5" t="s">
        <v>991</v>
      </c>
      <c r="L319" s="5" t="s">
        <v>993</v>
      </c>
      <c r="M319" s="280">
        <v>3</v>
      </c>
      <c r="N319" s="181" t="s">
        <v>4023</v>
      </c>
      <c r="O319" s="181" t="s">
        <v>4024</v>
      </c>
      <c r="P319" s="15">
        <f t="shared" si="226"/>
        <v>3</v>
      </c>
      <c r="Q319" s="15">
        <f t="shared" si="227"/>
        <v>3</v>
      </c>
      <c r="R319" s="22">
        <f t="shared" si="228"/>
        <v>1</v>
      </c>
      <c r="S319" s="22">
        <f t="shared" si="229"/>
        <v>1</v>
      </c>
      <c r="T319" s="5"/>
      <c r="U319" s="181" t="s">
        <v>4088</v>
      </c>
      <c r="V319" s="181" t="s">
        <v>50</v>
      </c>
      <c r="W319" s="19" t="str">
        <f t="shared" si="225"/>
        <v>无</v>
      </c>
      <c r="X319" s="181"/>
      <c r="AA319" s="308" t="b">
        <f t="shared" si="183"/>
        <v>0</v>
      </c>
    </row>
    <row r="320" s="290" customFormat="1" ht="12" spans="1:27">
      <c r="A320" s="29">
        <v>318</v>
      </c>
      <c r="B320" s="5" t="s">
        <v>34</v>
      </c>
      <c r="C320" s="5" t="s">
        <v>82</v>
      </c>
      <c r="D320" s="5" t="s">
        <v>1468</v>
      </c>
      <c r="E320" s="5" t="s">
        <v>108</v>
      </c>
      <c r="F320" s="29" t="s">
        <v>4049</v>
      </c>
      <c r="G320" s="65">
        <v>45261</v>
      </c>
      <c r="H320" s="10" t="s">
        <v>1741</v>
      </c>
      <c r="I320" s="5" t="s">
        <v>42</v>
      </c>
      <c r="J320" s="4" t="s">
        <v>43</v>
      </c>
      <c r="K320" s="5" t="s">
        <v>991</v>
      </c>
      <c r="L320" s="5" t="s">
        <v>993</v>
      </c>
      <c r="M320" s="280">
        <v>3</v>
      </c>
      <c r="N320" s="181" t="str">
        <f>IFERROR(VLOOKUP("*"&amp;$D320&amp;"*",电缆避雷器!$A:$AS,20,FALSE),IFERROR(VLOOKUP("*"&amp;$D320&amp;"*",电缆避雷器!$B:$AS,19,FALSE),"无"))</f>
        <v>2023-12-19 08:28:00</v>
      </c>
      <c r="O320" s="181" t="str">
        <f>IFERROR(VLOOKUP("*"&amp;$D320&amp;"*",电缆避雷器!$A:$AS,21,FALSE),IFERROR(VLOOKUP("*"&amp;$D320&amp;"*",电缆避雷器!$B:$AS,20,FALSE),"无"))</f>
        <v>2023-12-19 17:34:00</v>
      </c>
      <c r="P320" s="15">
        <f t="shared" si="226"/>
        <v>3</v>
      </c>
      <c r="Q320" s="15">
        <f t="shared" si="227"/>
        <v>3</v>
      </c>
      <c r="R320" s="22">
        <f t="shared" si="228"/>
        <v>1</v>
      </c>
      <c r="S320" s="22">
        <f t="shared" si="229"/>
        <v>1</v>
      </c>
      <c r="T320" s="16"/>
      <c r="U320" s="181" t="str">
        <f>IFERROR(VLOOKUP("*"&amp;$D320&amp;"*",电缆避雷器!$A:$AS,5,FALSE),IFERROR(VLOOKUP("*"&amp;$D320&amp;"*",电缆避雷器!$B:$AS,4,FALSE),"无"))</f>
        <v>JH030120230102-003691</v>
      </c>
      <c r="V320" s="181" t="str">
        <f>IFERROR(VLOOKUP("*"&amp;$D320&amp;"*",电缆避雷器!$A:$AS,3,FALSE),IFERROR(VLOOKUP("*"&amp;$D320&amp;"*",电缆避雷器!$B:$AS,2,FALSE),"无"))</f>
        <v>已完成</v>
      </c>
      <c r="W320" s="19" t="str">
        <f t="shared" si="225"/>
        <v>无</v>
      </c>
      <c r="X320" s="181"/>
      <c r="AA320" s="308" t="b">
        <f t="shared" si="183"/>
        <v>0</v>
      </c>
    </row>
    <row r="321" s="290" customFormat="1" ht="12" spans="1:27">
      <c r="A321" s="29">
        <v>319</v>
      </c>
      <c r="B321" s="5" t="s">
        <v>34</v>
      </c>
      <c r="C321" s="5" t="s">
        <v>82</v>
      </c>
      <c r="D321" s="5" t="s">
        <v>1488</v>
      </c>
      <c r="E321" s="5" t="s">
        <v>108</v>
      </c>
      <c r="F321" s="29" t="s">
        <v>4049</v>
      </c>
      <c r="G321" s="65">
        <v>44986</v>
      </c>
      <c r="H321" s="10" t="s">
        <v>41</v>
      </c>
      <c r="I321" s="5" t="s">
        <v>42</v>
      </c>
      <c r="J321" s="4" t="s">
        <v>43</v>
      </c>
      <c r="K321" s="5" t="s">
        <v>991</v>
      </c>
      <c r="L321" s="5" t="s">
        <v>993</v>
      </c>
      <c r="M321" s="280">
        <v>3</v>
      </c>
      <c r="N321" s="181" t="s">
        <v>4089</v>
      </c>
      <c r="O321" s="181" t="s">
        <v>4090</v>
      </c>
      <c r="P321" s="15">
        <f t="shared" si="226"/>
        <v>3</v>
      </c>
      <c r="Q321" s="15">
        <f t="shared" si="227"/>
        <v>3</v>
      </c>
      <c r="R321" s="22">
        <f t="shared" si="228"/>
        <v>1</v>
      </c>
      <c r="S321" s="22">
        <f t="shared" si="229"/>
        <v>1</v>
      </c>
      <c r="T321" s="16"/>
      <c r="U321" s="181" t="s">
        <v>4091</v>
      </c>
      <c r="V321" s="181" t="s">
        <v>50</v>
      </c>
      <c r="W321" s="19" t="str">
        <f t="shared" si="225"/>
        <v>无</v>
      </c>
      <c r="X321" s="181"/>
      <c r="AA321" s="308" t="b">
        <f t="shared" si="183"/>
        <v>0</v>
      </c>
    </row>
    <row r="322" s="290" customFormat="1" ht="12" spans="1:27">
      <c r="A322" s="29">
        <v>320</v>
      </c>
      <c r="B322" s="5" t="s">
        <v>34</v>
      </c>
      <c r="C322" s="5" t="s">
        <v>82</v>
      </c>
      <c r="D322" s="5" t="s">
        <v>1488</v>
      </c>
      <c r="E322" s="5" t="s">
        <v>108</v>
      </c>
      <c r="F322" s="29" t="s">
        <v>4049</v>
      </c>
      <c r="G322" s="65">
        <v>45078</v>
      </c>
      <c r="H322" s="10" t="s">
        <v>93</v>
      </c>
      <c r="I322" s="5" t="s">
        <v>42</v>
      </c>
      <c r="J322" s="4" t="s">
        <v>43</v>
      </c>
      <c r="K322" s="5" t="s">
        <v>991</v>
      </c>
      <c r="L322" s="5" t="s">
        <v>993</v>
      </c>
      <c r="M322" s="280">
        <v>3</v>
      </c>
      <c r="N322" s="181" t="s">
        <v>4092</v>
      </c>
      <c r="O322" s="181" t="s">
        <v>4093</v>
      </c>
      <c r="P322" s="15">
        <f t="shared" si="226"/>
        <v>3</v>
      </c>
      <c r="Q322" s="15">
        <f t="shared" si="227"/>
        <v>3</v>
      </c>
      <c r="R322" s="22">
        <f t="shared" si="228"/>
        <v>1</v>
      </c>
      <c r="S322" s="22">
        <f t="shared" si="229"/>
        <v>1</v>
      </c>
      <c r="T322" s="16"/>
      <c r="U322" s="181" t="s">
        <v>4094</v>
      </c>
      <c r="V322" s="181" t="s">
        <v>50</v>
      </c>
      <c r="W322" s="19" t="str">
        <f t="shared" si="225"/>
        <v>无</v>
      </c>
      <c r="X322" s="181"/>
      <c r="AA322" s="308" t="b">
        <f t="shared" si="183"/>
        <v>0</v>
      </c>
    </row>
    <row r="323" s="290" customFormat="1" ht="12" spans="1:27">
      <c r="A323" s="29">
        <v>321</v>
      </c>
      <c r="B323" s="5" t="s">
        <v>34</v>
      </c>
      <c r="C323" s="5" t="s">
        <v>82</v>
      </c>
      <c r="D323" s="5" t="s">
        <v>1488</v>
      </c>
      <c r="E323" s="5" t="s">
        <v>108</v>
      </c>
      <c r="F323" s="29" t="s">
        <v>4049</v>
      </c>
      <c r="G323" s="65">
        <v>45170</v>
      </c>
      <c r="H323" s="10" t="s">
        <v>54</v>
      </c>
      <c r="I323" s="5" t="s">
        <v>42</v>
      </c>
      <c r="J323" s="4" t="s">
        <v>43</v>
      </c>
      <c r="K323" s="5" t="s">
        <v>991</v>
      </c>
      <c r="L323" s="5" t="s">
        <v>993</v>
      </c>
      <c r="M323" s="280">
        <v>3</v>
      </c>
      <c r="N323" s="181" t="s">
        <v>4095</v>
      </c>
      <c r="O323" s="181" t="s">
        <v>4096</v>
      </c>
      <c r="P323" s="15">
        <f t="shared" si="226"/>
        <v>3</v>
      </c>
      <c r="Q323" s="15">
        <f t="shared" si="227"/>
        <v>3</v>
      </c>
      <c r="R323" s="22">
        <f t="shared" si="228"/>
        <v>1</v>
      </c>
      <c r="S323" s="22">
        <f t="shared" si="229"/>
        <v>1</v>
      </c>
      <c r="T323" s="5"/>
      <c r="U323" s="181" t="s">
        <v>4097</v>
      </c>
      <c r="V323" s="181" t="s">
        <v>50</v>
      </c>
      <c r="W323" s="19" t="str">
        <f t="shared" si="225"/>
        <v>无</v>
      </c>
      <c r="X323" s="181"/>
      <c r="AA323" s="308" t="b">
        <f t="shared" ref="AA323:AA368" si="230">IF(H323="2023年01月","2023年01月31日",IF(H323="2023年02月","2023年02月28日",IF(H323="2023年3月","2023年3月31日",IF(H323="2023年4月","2023年4月30日",IF(H323="2023年5月","2023年5月31日",IF(H323="2023年6月","2023年6月30日",IF(H323="2023年7月","2023年7月31日",IF(H323="2023年8月","2023年8月31日",IF(H323="2023年9月","2023年9月30日",IF(H323="2023年10月","2023年10月31日",IF(H323="2023年11月","2023年11月30日",IF(H323="2023年12月","2023年12月31日"))))))))))))</f>
        <v>0</v>
      </c>
    </row>
    <row r="324" s="290" customFormat="1" ht="12" spans="1:27">
      <c r="A324" s="29">
        <v>322</v>
      </c>
      <c r="B324" s="5" t="s">
        <v>34</v>
      </c>
      <c r="C324" s="5" t="s">
        <v>82</v>
      </c>
      <c r="D324" s="5" t="s">
        <v>1488</v>
      </c>
      <c r="E324" s="5" t="s">
        <v>108</v>
      </c>
      <c r="F324" s="29" t="s">
        <v>4049</v>
      </c>
      <c r="G324" s="65">
        <v>45261</v>
      </c>
      <c r="H324" s="10" t="s">
        <v>1741</v>
      </c>
      <c r="I324" s="5" t="s">
        <v>42</v>
      </c>
      <c r="J324" s="4" t="s">
        <v>43</v>
      </c>
      <c r="K324" s="5" t="s">
        <v>991</v>
      </c>
      <c r="L324" s="5" t="s">
        <v>993</v>
      </c>
      <c r="M324" s="280">
        <v>3</v>
      </c>
      <c r="N324" s="181" t="str">
        <f>IFERROR(VLOOKUP("*"&amp;$D324&amp;"*",电缆避雷器!$A:$AS,20,FALSE),IFERROR(VLOOKUP("*"&amp;$D324&amp;"*",电缆避雷器!$B:$AS,19,FALSE),"无"))</f>
        <v>2023-12-20 08:23:00</v>
      </c>
      <c r="O324" s="181" t="str">
        <f>IFERROR(VLOOKUP("*"&amp;$D324&amp;"*",电缆避雷器!$A:$AS,21,FALSE),IFERROR(VLOOKUP("*"&amp;$D324&amp;"*",电缆避雷器!$B:$AS,20,FALSE),"无"))</f>
        <v>2023-12-21 15:26:00</v>
      </c>
      <c r="P324" s="15">
        <f t="shared" si="226"/>
        <v>3</v>
      </c>
      <c r="Q324" s="15">
        <f t="shared" si="227"/>
        <v>3</v>
      </c>
      <c r="R324" s="22">
        <f t="shared" si="228"/>
        <v>1</v>
      </c>
      <c r="S324" s="22">
        <f t="shared" si="229"/>
        <v>1</v>
      </c>
      <c r="T324" s="16"/>
      <c r="U324" s="181" t="str">
        <f>IFERROR(VLOOKUP("*"&amp;$D324&amp;"*",电缆避雷器!$A:$AS,5,FALSE),IFERROR(VLOOKUP("*"&amp;$D324&amp;"*",电缆避雷器!$B:$AS,4,FALSE),"无"))</f>
        <v>JH030120230102-003697</v>
      </c>
      <c r="V324" s="181" t="str">
        <f>IFERROR(VLOOKUP("*"&amp;$D324&amp;"*",电缆避雷器!$A:$AS,3,FALSE),IFERROR(VLOOKUP("*"&amp;$D324&amp;"*",电缆避雷器!$B:$AS,2,FALSE),"无"))</f>
        <v>已完成</v>
      </c>
      <c r="W324" s="19" t="str">
        <f t="shared" si="225"/>
        <v>无</v>
      </c>
      <c r="X324" s="181"/>
      <c r="AA324" s="308" t="b">
        <f t="shared" si="230"/>
        <v>0</v>
      </c>
    </row>
    <row r="325" s="290" customFormat="1" ht="12" spans="1:27">
      <c r="A325" s="29">
        <v>323</v>
      </c>
      <c r="B325" s="5" t="s">
        <v>34</v>
      </c>
      <c r="C325" s="5" t="s">
        <v>82</v>
      </c>
      <c r="D325" s="5" t="s">
        <v>1497</v>
      </c>
      <c r="E325" s="5" t="s">
        <v>108</v>
      </c>
      <c r="F325" s="29" t="s">
        <v>4049</v>
      </c>
      <c r="G325" s="65">
        <v>44986</v>
      </c>
      <c r="H325" s="10" t="s">
        <v>41</v>
      </c>
      <c r="I325" s="5" t="s">
        <v>42</v>
      </c>
      <c r="J325" s="4" t="s">
        <v>43</v>
      </c>
      <c r="K325" s="5" t="s">
        <v>991</v>
      </c>
      <c r="L325" s="5" t="s">
        <v>993</v>
      </c>
      <c r="M325" s="280">
        <v>3</v>
      </c>
      <c r="N325" s="181" t="s">
        <v>4089</v>
      </c>
      <c r="O325" s="181" t="s">
        <v>4090</v>
      </c>
      <c r="P325" s="15">
        <f t="shared" ref="P325:P334" si="231">IF(OR(O325=0,O325="无"),"",M325)</f>
        <v>3</v>
      </c>
      <c r="Q325" s="15">
        <f t="shared" ref="Q325:Q334" si="232">P325</f>
        <v>3</v>
      </c>
      <c r="R325" s="22">
        <f t="shared" ref="R325:R334" si="233">IFERROR(IF(P325/M325&gt;0,P325/M325,""),"")</f>
        <v>1</v>
      </c>
      <c r="S325" s="22">
        <f t="shared" ref="S325:S334" si="234">IFERROR(Q325/P325,"")</f>
        <v>1</v>
      </c>
      <c r="T325" s="16"/>
      <c r="U325" s="181" t="s">
        <v>4091</v>
      </c>
      <c r="V325" s="181" t="s">
        <v>50</v>
      </c>
      <c r="W325" s="19" t="str">
        <f t="shared" si="225"/>
        <v>无</v>
      </c>
      <c r="X325" s="181"/>
      <c r="AA325" s="308" t="b">
        <f t="shared" si="230"/>
        <v>0</v>
      </c>
    </row>
    <row r="326" s="290" customFormat="1" ht="12" spans="1:27">
      <c r="A326" s="29">
        <v>324</v>
      </c>
      <c r="B326" s="5" t="s">
        <v>34</v>
      </c>
      <c r="C326" s="5" t="s">
        <v>82</v>
      </c>
      <c r="D326" s="5" t="s">
        <v>1497</v>
      </c>
      <c r="E326" s="5" t="s">
        <v>108</v>
      </c>
      <c r="F326" s="29" t="s">
        <v>4049</v>
      </c>
      <c r="G326" s="65">
        <v>45078</v>
      </c>
      <c r="H326" s="10" t="s">
        <v>93</v>
      </c>
      <c r="I326" s="5" t="s">
        <v>42</v>
      </c>
      <c r="J326" s="4" t="s">
        <v>43</v>
      </c>
      <c r="K326" s="5" t="s">
        <v>991</v>
      </c>
      <c r="L326" s="5" t="s">
        <v>993</v>
      </c>
      <c r="M326" s="280">
        <v>3</v>
      </c>
      <c r="N326" s="181" t="s">
        <v>4092</v>
      </c>
      <c r="O326" s="181" t="s">
        <v>4093</v>
      </c>
      <c r="P326" s="15">
        <f t="shared" si="231"/>
        <v>3</v>
      </c>
      <c r="Q326" s="15">
        <f t="shared" si="232"/>
        <v>3</v>
      </c>
      <c r="R326" s="22">
        <f t="shared" si="233"/>
        <v>1</v>
      </c>
      <c r="S326" s="22">
        <f t="shared" si="234"/>
        <v>1</v>
      </c>
      <c r="T326" s="16"/>
      <c r="U326" s="181" t="s">
        <v>4094</v>
      </c>
      <c r="V326" s="181" t="s">
        <v>50</v>
      </c>
      <c r="W326" s="19" t="str">
        <f t="shared" si="225"/>
        <v>无</v>
      </c>
      <c r="X326" s="181"/>
      <c r="AA326" s="308" t="b">
        <f t="shared" si="230"/>
        <v>0</v>
      </c>
    </row>
    <row r="327" s="290" customFormat="1" ht="12" spans="1:27">
      <c r="A327" s="29">
        <v>325</v>
      </c>
      <c r="B327" s="5" t="s">
        <v>34</v>
      </c>
      <c r="C327" s="5" t="s">
        <v>82</v>
      </c>
      <c r="D327" s="5" t="s">
        <v>1497</v>
      </c>
      <c r="E327" s="5" t="s">
        <v>108</v>
      </c>
      <c r="F327" s="29" t="s">
        <v>4049</v>
      </c>
      <c r="G327" s="65">
        <v>45170</v>
      </c>
      <c r="H327" s="10" t="s">
        <v>54</v>
      </c>
      <c r="I327" s="5" t="s">
        <v>42</v>
      </c>
      <c r="J327" s="4" t="s">
        <v>43</v>
      </c>
      <c r="K327" s="5" t="s">
        <v>991</v>
      </c>
      <c r="L327" s="5" t="s">
        <v>993</v>
      </c>
      <c r="M327" s="280">
        <v>3</v>
      </c>
      <c r="N327" s="181" t="s">
        <v>4095</v>
      </c>
      <c r="O327" s="181" t="s">
        <v>4096</v>
      </c>
      <c r="P327" s="15">
        <f t="shared" si="231"/>
        <v>3</v>
      </c>
      <c r="Q327" s="15">
        <f t="shared" si="232"/>
        <v>3</v>
      </c>
      <c r="R327" s="22">
        <f t="shared" si="233"/>
        <v>1</v>
      </c>
      <c r="S327" s="22">
        <f t="shared" si="234"/>
        <v>1</v>
      </c>
      <c r="T327" s="5"/>
      <c r="U327" s="181" t="s">
        <v>4097</v>
      </c>
      <c r="V327" s="181" t="s">
        <v>50</v>
      </c>
      <c r="W327" s="19" t="str">
        <f t="shared" si="225"/>
        <v>无</v>
      </c>
      <c r="X327" s="181"/>
      <c r="AA327" s="308" t="b">
        <f t="shared" si="230"/>
        <v>0</v>
      </c>
    </row>
    <row r="328" s="290" customFormat="1" ht="12" spans="1:27">
      <c r="A328" s="29">
        <v>326</v>
      </c>
      <c r="B328" s="5" t="s">
        <v>34</v>
      </c>
      <c r="C328" s="5" t="s">
        <v>82</v>
      </c>
      <c r="D328" s="5" t="s">
        <v>1497</v>
      </c>
      <c r="E328" s="5" t="s">
        <v>108</v>
      </c>
      <c r="F328" s="29" t="s">
        <v>4049</v>
      </c>
      <c r="G328" s="65">
        <v>45261</v>
      </c>
      <c r="H328" s="10" t="s">
        <v>1741</v>
      </c>
      <c r="I328" s="5" t="s">
        <v>42</v>
      </c>
      <c r="J328" s="4" t="s">
        <v>43</v>
      </c>
      <c r="K328" s="5" t="s">
        <v>991</v>
      </c>
      <c r="L328" s="5" t="s">
        <v>993</v>
      </c>
      <c r="M328" s="280">
        <v>3</v>
      </c>
      <c r="N328" s="181" t="str">
        <f>IFERROR(VLOOKUP("*"&amp;$D328&amp;"*",电缆避雷器!$A:$AS,20,FALSE),IFERROR(VLOOKUP("*"&amp;$D328&amp;"*",电缆避雷器!$B:$AS,19,FALSE),"无"))</f>
        <v>2023-12-20 08:23:00</v>
      </c>
      <c r="O328" s="181" t="str">
        <f>IFERROR(VLOOKUP("*"&amp;$D328&amp;"*",电缆避雷器!$A:$AS,21,FALSE),IFERROR(VLOOKUP("*"&amp;$D328&amp;"*",电缆避雷器!$B:$AS,20,FALSE),"无"))</f>
        <v>2023-12-21 15:26:00</v>
      </c>
      <c r="P328" s="15">
        <f t="shared" si="231"/>
        <v>3</v>
      </c>
      <c r="Q328" s="15">
        <f t="shared" si="232"/>
        <v>3</v>
      </c>
      <c r="R328" s="22">
        <f t="shared" si="233"/>
        <v>1</v>
      </c>
      <c r="S328" s="22">
        <f t="shared" si="234"/>
        <v>1</v>
      </c>
      <c r="T328" s="16"/>
      <c r="U328" s="181" t="str">
        <f>IFERROR(VLOOKUP("*"&amp;$D328&amp;"*",电缆避雷器!$A:$AS,5,FALSE),IFERROR(VLOOKUP("*"&amp;$D328&amp;"*",电缆避雷器!$B:$AS,4,FALSE),"无"))</f>
        <v>JH030120230102-003697</v>
      </c>
      <c r="V328" s="181" t="str">
        <f>IFERROR(VLOOKUP("*"&amp;$D328&amp;"*",电缆避雷器!$A:$AS,3,FALSE),IFERROR(VLOOKUP("*"&amp;$D328&amp;"*",电缆避雷器!$B:$AS,2,FALSE),"无"))</f>
        <v>已完成</v>
      </c>
      <c r="W328" s="19" t="str">
        <f t="shared" si="225"/>
        <v>无</v>
      </c>
      <c r="X328" s="181"/>
      <c r="AA328" s="308" t="b">
        <f t="shared" si="230"/>
        <v>0</v>
      </c>
    </row>
    <row r="329" s="290" customFormat="1" ht="12" spans="1:27">
      <c r="A329" s="29">
        <v>327</v>
      </c>
      <c r="B329" s="5" t="s">
        <v>34</v>
      </c>
      <c r="C329" s="5" t="s">
        <v>82</v>
      </c>
      <c r="D329" s="5" t="s">
        <v>1435</v>
      </c>
      <c r="E329" s="5" t="s">
        <v>337</v>
      </c>
      <c r="F329" s="29" t="s">
        <v>4049</v>
      </c>
      <c r="G329" s="65">
        <v>44986</v>
      </c>
      <c r="H329" s="10" t="s">
        <v>41</v>
      </c>
      <c r="I329" s="5" t="s">
        <v>42</v>
      </c>
      <c r="J329" s="4" t="s">
        <v>43</v>
      </c>
      <c r="K329" s="5" t="s">
        <v>991</v>
      </c>
      <c r="L329" s="5" t="s">
        <v>993</v>
      </c>
      <c r="M329" s="280">
        <v>3</v>
      </c>
      <c r="N329" s="181" t="s">
        <v>4089</v>
      </c>
      <c r="O329" s="181" t="s">
        <v>4090</v>
      </c>
      <c r="P329" s="15">
        <f t="shared" si="231"/>
        <v>3</v>
      </c>
      <c r="Q329" s="15">
        <f t="shared" si="232"/>
        <v>3</v>
      </c>
      <c r="R329" s="22">
        <f t="shared" si="233"/>
        <v>1</v>
      </c>
      <c r="S329" s="22">
        <f t="shared" si="234"/>
        <v>1</v>
      </c>
      <c r="T329" s="16"/>
      <c r="U329" s="181" t="s">
        <v>4091</v>
      </c>
      <c r="V329" s="181" t="s">
        <v>50</v>
      </c>
      <c r="W329" s="19" t="str">
        <f t="shared" si="225"/>
        <v>无</v>
      </c>
      <c r="X329" s="181"/>
      <c r="AA329" s="308" t="b">
        <f t="shared" si="230"/>
        <v>0</v>
      </c>
    </row>
    <row r="330" s="290" customFormat="1" ht="12" spans="1:27">
      <c r="A330" s="29">
        <v>328</v>
      </c>
      <c r="B330" s="5" t="s">
        <v>34</v>
      </c>
      <c r="C330" s="5" t="s">
        <v>82</v>
      </c>
      <c r="D330" s="5" t="s">
        <v>1435</v>
      </c>
      <c r="E330" s="5" t="s">
        <v>337</v>
      </c>
      <c r="F330" s="29" t="s">
        <v>4049</v>
      </c>
      <c r="G330" s="65">
        <v>45078</v>
      </c>
      <c r="H330" s="10" t="s">
        <v>93</v>
      </c>
      <c r="I330" s="5" t="s">
        <v>42</v>
      </c>
      <c r="J330" s="4" t="s">
        <v>43</v>
      </c>
      <c r="K330" s="5" t="s">
        <v>991</v>
      </c>
      <c r="L330" s="5" t="s">
        <v>993</v>
      </c>
      <c r="M330" s="280">
        <v>3</v>
      </c>
      <c r="N330" s="181" t="s">
        <v>4092</v>
      </c>
      <c r="O330" s="181" t="s">
        <v>4093</v>
      </c>
      <c r="P330" s="15">
        <f t="shared" si="231"/>
        <v>3</v>
      </c>
      <c r="Q330" s="15">
        <f t="shared" si="232"/>
        <v>3</v>
      </c>
      <c r="R330" s="22">
        <f t="shared" si="233"/>
        <v>1</v>
      </c>
      <c r="S330" s="22">
        <f t="shared" si="234"/>
        <v>1</v>
      </c>
      <c r="T330" s="16"/>
      <c r="U330" s="181" t="s">
        <v>4094</v>
      </c>
      <c r="V330" s="181" t="s">
        <v>50</v>
      </c>
      <c r="W330" s="19" t="str">
        <f t="shared" si="225"/>
        <v>无</v>
      </c>
      <c r="X330" s="181"/>
      <c r="AA330" s="308" t="b">
        <f t="shared" si="230"/>
        <v>0</v>
      </c>
    </row>
    <row r="331" s="290" customFormat="1" ht="12" spans="1:27">
      <c r="A331" s="29">
        <v>329</v>
      </c>
      <c r="B331" s="5" t="s">
        <v>34</v>
      </c>
      <c r="C331" s="5" t="s">
        <v>82</v>
      </c>
      <c r="D331" s="5" t="s">
        <v>1435</v>
      </c>
      <c r="E331" s="5" t="s">
        <v>337</v>
      </c>
      <c r="F331" s="29" t="s">
        <v>4049</v>
      </c>
      <c r="G331" s="65">
        <v>45139</v>
      </c>
      <c r="H331" s="10" t="s">
        <v>97</v>
      </c>
      <c r="I331" s="5" t="s">
        <v>42</v>
      </c>
      <c r="J331" s="4" t="s">
        <v>43</v>
      </c>
      <c r="K331" s="5" t="s">
        <v>991</v>
      </c>
      <c r="L331" s="5" t="s">
        <v>993</v>
      </c>
      <c r="M331" s="280">
        <v>3</v>
      </c>
      <c r="N331" s="181" t="s">
        <v>4098</v>
      </c>
      <c r="O331" s="181" t="s">
        <v>4099</v>
      </c>
      <c r="P331" s="15">
        <f t="shared" si="231"/>
        <v>3</v>
      </c>
      <c r="Q331" s="15">
        <f t="shared" si="232"/>
        <v>3</v>
      </c>
      <c r="R331" s="22">
        <f t="shared" si="233"/>
        <v>1</v>
      </c>
      <c r="S331" s="22">
        <f t="shared" si="234"/>
        <v>1</v>
      </c>
      <c r="T331" s="5"/>
      <c r="U331" s="181" t="s">
        <v>4100</v>
      </c>
      <c r="V331" s="181" t="s">
        <v>50</v>
      </c>
      <c r="W331" s="19" t="str">
        <f t="shared" si="225"/>
        <v>无</v>
      </c>
      <c r="X331" s="181"/>
      <c r="AA331" s="308" t="b">
        <f t="shared" si="230"/>
        <v>0</v>
      </c>
    </row>
    <row r="332" s="290" customFormat="1" ht="12" spans="1:27">
      <c r="A332" s="29">
        <v>330</v>
      </c>
      <c r="B332" s="5" t="s">
        <v>34</v>
      </c>
      <c r="C332" s="5" t="s">
        <v>82</v>
      </c>
      <c r="D332" s="5" t="s">
        <v>1435</v>
      </c>
      <c r="E332" s="5" t="s">
        <v>337</v>
      </c>
      <c r="F332" s="29" t="s">
        <v>4049</v>
      </c>
      <c r="G332" s="65">
        <v>45170</v>
      </c>
      <c r="H332" s="10" t="s">
        <v>54</v>
      </c>
      <c r="I332" s="5" t="s">
        <v>42</v>
      </c>
      <c r="J332" s="4" t="s">
        <v>43</v>
      </c>
      <c r="K332" s="5" t="s">
        <v>991</v>
      </c>
      <c r="L332" s="5" t="s">
        <v>993</v>
      </c>
      <c r="M332" s="280">
        <v>3</v>
      </c>
      <c r="N332" s="181" t="s">
        <v>4098</v>
      </c>
      <c r="O332" s="181" t="s">
        <v>4099</v>
      </c>
      <c r="P332" s="15">
        <f t="shared" si="231"/>
        <v>3</v>
      </c>
      <c r="Q332" s="15">
        <f t="shared" si="232"/>
        <v>3</v>
      </c>
      <c r="R332" s="22">
        <f t="shared" si="233"/>
        <v>1</v>
      </c>
      <c r="S332" s="22">
        <f t="shared" si="234"/>
        <v>1</v>
      </c>
      <c r="T332" s="5"/>
      <c r="U332" s="181" t="s">
        <v>4100</v>
      </c>
      <c r="V332" s="181" t="s">
        <v>50</v>
      </c>
      <c r="W332" s="19" t="str">
        <f t="shared" si="225"/>
        <v>无</v>
      </c>
      <c r="X332" s="181"/>
      <c r="AA332" s="308" t="b">
        <f t="shared" si="230"/>
        <v>0</v>
      </c>
    </row>
    <row r="333" s="290" customFormat="1" ht="12" spans="1:27">
      <c r="A333" s="29">
        <v>331</v>
      </c>
      <c r="B333" s="5" t="s">
        <v>34</v>
      </c>
      <c r="C333" s="5" t="s">
        <v>82</v>
      </c>
      <c r="D333" s="5" t="s">
        <v>1435</v>
      </c>
      <c r="E333" s="5" t="s">
        <v>337</v>
      </c>
      <c r="F333" s="29" t="s">
        <v>4049</v>
      </c>
      <c r="G333" s="65">
        <v>45261</v>
      </c>
      <c r="H333" s="10" t="s">
        <v>1741</v>
      </c>
      <c r="I333" s="5" t="s">
        <v>42</v>
      </c>
      <c r="J333" s="4" t="s">
        <v>43</v>
      </c>
      <c r="K333" s="5" t="s">
        <v>991</v>
      </c>
      <c r="L333" s="5" t="s">
        <v>993</v>
      </c>
      <c r="M333" s="280">
        <v>3</v>
      </c>
      <c r="N333" s="181" t="str">
        <f>IFERROR(VLOOKUP("*"&amp;$D333&amp;"*",电缆避雷器!$A:$AS,20,FALSE),IFERROR(VLOOKUP("*"&amp;$D333&amp;"*",电缆避雷器!$B:$AS,19,FALSE),"无"))</f>
        <v>2023-12-20 08:23:00</v>
      </c>
      <c r="O333" s="181" t="str">
        <f>IFERROR(VLOOKUP("*"&amp;$D333&amp;"*",电缆避雷器!$A:$AS,21,FALSE),IFERROR(VLOOKUP("*"&amp;$D333&amp;"*",电缆避雷器!$B:$AS,20,FALSE),"无"))</f>
        <v>2023-12-21 15:26:00</v>
      </c>
      <c r="P333" s="15">
        <f t="shared" si="231"/>
        <v>3</v>
      </c>
      <c r="Q333" s="15">
        <f t="shared" si="232"/>
        <v>3</v>
      </c>
      <c r="R333" s="22">
        <f t="shared" si="233"/>
        <v>1</v>
      </c>
      <c r="S333" s="22">
        <f t="shared" si="234"/>
        <v>1</v>
      </c>
      <c r="T333" s="16"/>
      <c r="U333" s="181" t="str">
        <f>IFERROR(VLOOKUP("*"&amp;$D333&amp;"*",电缆避雷器!$A:$AS,5,FALSE),IFERROR(VLOOKUP("*"&amp;$D333&amp;"*",电缆避雷器!$B:$AS,4,FALSE),"无"))</f>
        <v>JH030120230102-003697</v>
      </c>
      <c r="V333" s="181" t="str">
        <f>IFERROR(VLOOKUP("*"&amp;$D333&amp;"*",电缆避雷器!$A:$AS,3,FALSE),IFERROR(VLOOKUP("*"&amp;$D333&amp;"*",电缆避雷器!$B:$AS,2,FALSE),"无"))</f>
        <v>已完成</v>
      </c>
      <c r="W333" s="19" t="str">
        <f t="shared" si="225"/>
        <v>无</v>
      </c>
      <c r="X333" s="181"/>
      <c r="AA333" s="308" t="b">
        <f t="shared" si="230"/>
        <v>0</v>
      </c>
    </row>
    <row r="334" s="290" customFormat="1" ht="12" spans="1:27">
      <c r="A334" s="29">
        <v>332</v>
      </c>
      <c r="B334" s="5" t="s">
        <v>34</v>
      </c>
      <c r="C334" s="5" t="s">
        <v>82</v>
      </c>
      <c r="D334" s="5" t="s">
        <v>1447</v>
      </c>
      <c r="E334" s="5" t="s">
        <v>337</v>
      </c>
      <c r="F334" s="29" t="s">
        <v>4049</v>
      </c>
      <c r="G334" s="65">
        <v>44986</v>
      </c>
      <c r="H334" s="10" t="s">
        <v>41</v>
      </c>
      <c r="I334" s="5" t="s">
        <v>42</v>
      </c>
      <c r="J334" s="4" t="s">
        <v>43</v>
      </c>
      <c r="K334" s="5" t="s">
        <v>991</v>
      </c>
      <c r="L334" s="5" t="s">
        <v>993</v>
      </c>
      <c r="M334" s="280">
        <v>3</v>
      </c>
      <c r="N334" s="181" t="s">
        <v>4089</v>
      </c>
      <c r="O334" s="181" t="s">
        <v>4090</v>
      </c>
      <c r="P334" s="15">
        <f t="shared" si="231"/>
        <v>3</v>
      </c>
      <c r="Q334" s="15">
        <f t="shared" si="232"/>
        <v>3</v>
      </c>
      <c r="R334" s="22">
        <f t="shared" si="233"/>
        <v>1</v>
      </c>
      <c r="S334" s="22">
        <f t="shared" si="234"/>
        <v>1</v>
      </c>
      <c r="T334" s="16"/>
      <c r="U334" s="181" t="s">
        <v>4091</v>
      </c>
      <c r="V334" s="181" t="s">
        <v>50</v>
      </c>
      <c r="W334" s="19" t="str">
        <f t="shared" si="225"/>
        <v>无</v>
      </c>
      <c r="X334" s="181"/>
      <c r="AA334" s="308" t="b">
        <f t="shared" si="230"/>
        <v>0</v>
      </c>
    </row>
    <row r="335" s="290" customFormat="1" ht="12" spans="1:27">
      <c r="A335" s="29">
        <v>333</v>
      </c>
      <c r="B335" s="5" t="s">
        <v>34</v>
      </c>
      <c r="C335" s="5" t="s">
        <v>82</v>
      </c>
      <c r="D335" s="5" t="s">
        <v>1447</v>
      </c>
      <c r="E335" s="5" t="s">
        <v>337</v>
      </c>
      <c r="F335" s="29" t="s">
        <v>4049</v>
      </c>
      <c r="G335" s="65">
        <v>45078</v>
      </c>
      <c r="H335" s="10" t="s">
        <v>93</v>
      </c>
      <c r="I335" s="5" t="s">
        <v>42</v>
      </c>
      <c r="J335" s="4" t="s">
        <v>43</v>
      </c>
      <c r="K335" s="5" t="s">
        <v>991</v>
      </c>
      <c r="L335" s="5" t="s">
        <v>993</v>
      </c>
      <c r="M335" s="280">
        <v>3</v>
      </c>
      <c r="N335" s="181" t="s">
        <v>4092</v>
      </c>
      <c r="O335" s="181" t="s">
        <v>4093</v>
      </c>
      <c r="P335" s="15">
        <f t="shared" ref="P335:P340" si="235">IF(OR(O335=0,O335="无"),"",M335)</f>
        <v>3</v>
      </c>
      <c r="Q335" s="15">
        <f t="shared" ref="Q335:Q340" si="236">P335</f>
        <v>3</v>
      </c>
      <c r="R335" s="22">
        <f t="shared" ref="R335:R340" si="237">IFERROR(IF(P335/M335&gt;0,P335/M335,""),"")</f>
        <v>1</v>
      </c>
      <c r="S335" s="22">
        <f t="shared" ref="S335:S340" si="238">IFERROR(Q335/P335,"")</f>
        <v>1</v>
      </c>
      <c r="T335" s="16"/>
      <c r="U335" s="181" t="s">
        <v>4094</v>
      </c>
      <c r="V335" s="181" t="s">
        <v>50</v>
      </c>
      <c r="W335" s="19" t="str">
        <f t="shared" si="225"/>
        <v>无</v>
      </c>
      <c r="X335" s="181"/>
      <c r="AA335" s="308" t="b">
        <f t="shared" si="230"/>
        <v>0</v>
      </c>
    </row>
    <row r="336" s="290" customFormat="1" ht="12" spans="1:27">
      <c r="A336" s="29">
        <v>334</v>
      </c>
      <c r="B336" s="5" t="s">
        <v>34</v>
      </c>
      <c r="C336" s="5" t="s">
        <v>82</v>
      </c>
      <c r="D336" s="5" t="s">
        <v>1447</v>
      </c>
      <c r="E336" s="5" t="s">
        <v>337</v>
      </c>
      <c r="F336" s="29" t="s">
        <v>4049</v>
      </c>
      <c r="G336" s="65">
        <v>45139</v>
      </c>
      <c r="H336" s="10" t="s">
        <v>97</v>
      </c>
      <c r="I336" s="5" t="s">
        <v>42</v>
      </c>
      <c r="J336" s="4" t="s">
        <v>43</v>
      </c>
      <c r="K336" s="5" t="s">
        <v>991</v>
      </c>
      <c r="L336" s="5" t="s">
        <v>993</v>
      </c>
      <c r="M336" s="280">
        <v>3</v>
      </c>
      <c r="N336" s="181" t="s">
        <v>4098</v>
      </c>
      <c r="O336" s="181" t="s">
        <v>4099</v>
      </c>
      <c r="P336" s="15">
        <f t="shared" si="235"/>
        <v>3</v>
      </c>
      <c r="Q336" s="15">
        <f t="shared" si="236"/>
        <v>3</v>
      </c>
      <c r="R336" s="22">
        <f t="shared" si="237"/>
        <v>1</v>
      </c>
      <c r="S336" s="22">
        <f t="shared" si="238"/>
        <v>1</v>
      </c>
      <c r="T336" s="5"/>
      <c r="U336" s="181" t="s">
        <v>4100</v>
      </c>
      <c r="V336" s="181" t="s">
        <v>50</v>
      </c>
      <c r="W336" s="19" t="str">
        <f t="shared" si="225"/>
        <v>无</v>
      </c>
      <c r="X336" s="181"/>
      <c r="AA336" s="308" t="b">
        <f t="shared" si="230"/>
        <v>0</v>
      </c>
    </row>
    <row r="337" s="290" customFormat="1" ht="12" spans="1:27">
      <c r="A337" s="29">
        <v>335</v>
      </c>
      <c r="B337" s="5" t="s">
        <v>34</v>
      </c>
      <c r="C337" s="5" t="s">
        <v>82</v>
      </c>
      <c r="D337" s="5" t="s">
        <v>1447</v>
      </c>
      <c r="E337" s="5" t="s">
        <v>337</v>
      </c>
      <c r="F337" s="29" t="s">
        <v>4049</v>
      </c>
      <c r="G337" s="65">
        <v>45170</v>
      </c>
      <c r="H337" s="10" t="s">
        <v>54</v>
      </c>
      <c r="I337" s="5" t="s">
        <v>42</v>
      </c>
      <c r="J337" s="4" t="s">
        <v>43</v>
      </c>
      <c r="K337" s="5" t="s">
        <v>991</v>
      </c>
      <c r="L337" s="5" t="s">
        <v>993</v>
      </c>
      <c r="M337" s="280">
        <v>3</v>
      </c>
      <c r="N337" s="181" t="s">
        <v>4098</v>
      </c>
      <c r="O337" s="181" t="s">
        <v>4099</v>
      </c>
      <c r="P337" s="15">
        <f t="shared" si="235"/>
        <v>3</v>
      </c>
      <c r="Q337" s="15">
        <f t="shared" si="236"/>
        <v>3</v>
      </c>
      <c r="R337" s="22">
        <f t="shared" si="237"/>
        <v>1</v>
      </c>
      <c r="S337" s="22">
        <f t="shared" si="238"/>
        <v>1</v>
      </c>
      <c r="T337" s="5"/>
      <c r="U337" s="181" t="s">
        <v>4100</v>
      </c>
      <c r="V337" s="181" t="s">
        <v>50</v>
      </c>
      <c r="W337" s="19" t="str">
        <f t="shared" si="225"/>
        <v>无</v>
      </c>
      <c r="X337" s="181"/>
      <c r="AA337" s="308" t="b">
        <f t="shared" si="230"/>
        <v>0</v>
      </c>
    </row>
    <row r="338" s="290" customFormat="1" ht="12" spans="1:27">
      <c r="A338" s="29">
        <v>336</v>
      </c>
      <c r="B338" s="5" t="s">
        <v>34</v>
      </c>
      <c r="C338" s="5" t="s">
        <v>82</v>
      </c>
      <c r="D338" s="5" t="s">
        <v>1447</v>
      </c>
      <c r="E338" s="5" t="s">
        <v>337</v>
      </c>
      <c r="F338" s="29" t="s">
        <v>4049</v>
      </c>
      <c r="G338" s="65">
        <v>45261</v>
      </c>
      <c r="H338" s="10" t="s">
        <v>1741</v>
      </c>
      <c r="I338" s="5" t="s">
        <v>42</v>
      </c>
      <c r="J338" s="4" t="s">
        <v>43</v>
      </c>
      <c r="K338" s="5" t="s">
        <v>991</v>
      </c>
      <c r="L338" s="5" t="s">
        <v>993</v>
      </c>
      <c r="M338" s="280">
        <v>3</v>
      </c>
      <c r="N338" s="181" t="str">
        <f>IFERROR(VLOOKUP("*"&amp;$D338&amp;"*",电缆避雷器!$A:$AS,20,FALSE),IFERROR(VLOOKUP("*"&amp;$D338&amp;"*",电缆避雷器!$B:$AS,19,FALSE),"无"))</f>
        <v>2023-12-20 08:23:00</v>
      </c>
      <c r="O338" s="181" t="str">
        <f>IFERROR(VLOOKUP("*"&amp;$D338&amp;"*",电缆避雷器!$A:$AS,21,FALSE),IFERROR(VLOOKUP("*"&amp;$D338&amp;"*",电缆避雷器!$B:$AS,20,FALSE),"无"))</f>
        <v>2023-12-21 15:26:00</v>
      </c>
      <c r="P338" s="15">
        <f t="shared" si="235"/>
        <v>3</v>
      </c>
      <c r="Q338" s="15">
        <f t="shared" si="236"/>
        <v>3</v>
      </c>
      <c r="R338" s="22">
        <f t="shared" si="237"/>
        <v>1</v>
      </c>
      <c r="S338" s="22">
        <f t="shared" si="238"/>
        <v>1</v>
      </c>
      <c r="T338" s="16"/>
      <c r="U338" s="181" t="str">
        <f>IFERROR(VLOOKUP("*"&amp;$D338&amp;"*",电缆避雷器!$A:$AS,5,FALSE),IFERROR(VLOOKUP("*"&amp;$D338&amp;"*",电缆避雷器!$B:$AS,4,FALSE),"无"))</f>
        <v>JH030120230102-003697</v>
      </c>
      <c r="V338" s="181" t="str">
        <f>IFERROR(VLOOKUP("*"&amp;$D338&amp;"*",电缆避雷器!$A:$AS,3,FALSE),IFERROR(VLOOKUP("*"&amp;$D338&amp;"*",电缆避雷器!$B:$AS,2,FALSE),"无"))</f>
        <v>已完成</v>
      </c>
      <c r="W338" s="19" t="str">
        <f t="shared" si="225"/>
        <v>无</v>
      </c>
      <c r="X338" s="181"/>
      <c r="AA338" s="308" t="b">
        <f t="shared" si="230"/>
        <v>0</v>
      </c>
    </row>
    <row r="339" s="290" customFormat="1" ht="12" spans="1:27">
      <c r="A339" s="29">
        <v>337</v>
      </c>
      <c r="B339" s="29" t="s">
        <v>34</v>
      </c>
      <c r="C339" s="29" t="s">
        <v>228</v>
      </c>
      <c r="D339" s="29" t="s">
        <v>1908</v>
      </c>
      <c r="E339" s="191" t="s">
        <v>337</v>
      </c>
      <c r="F339" s="29" t="s">
        <v>4049</v>
      </c>
      <c r="G339" s="78">
        <v>45078</v>
      </c>
      <c r="H339" s="10" t="s">
        <v>93</v>
      </c>
      <c r="I339" s="29" t="s">
        <v>42</v>
      </c>
      <c r="J339" s="29" t="s">
        <v>43</v>
      </c>
      <c r="K339" s="29" t="s">
        <v>1729</v>
      </c>
      <c r="L339" s="29" t="s">
        <v>1731</v>
      </c>
      <c r="M339" s="5">
        <v>3</v>
      </c>
      <c r="N339" s="181" t="s">
        <v>3796</v>
      </c>
      <c r="O339" s="181" t="s">
        <v>3797</v>
      </c>
      <c r="P339" s="15">
        <f t="shared" si="235"/>
        <v>3</v>
      </c>
      <c r="Q339" s="15">
        <f t="shared" si="236"/>
        <v>3</v>
      </c>
      <c r="R339" s="22">
        <f t="shared" si="237"/>
        <v>1</v>
      </c>
      <c r="S339" s="22">
        <f t="shared" si="238"/>
        <v>1</v>
      </c>
      <c r="T339" s="16"/>
      <c r="U339" s="181" t="s">
        <v>3798</v>
      </c>
      <c r="V339" s="181" t="s">
        <v>50</v>
      </c>
      <c r="W339" s="19"/>
      <c r="X339" s="181"/>
      <c r="AA339" s="308" t="b">
        <f t="shared" si="230"/>
        <v>0</v>
      </c>
    </row>
    <row r="340" s="290" customFormat="1" ht="12" spans="1:27">
      <c r="A340" s="29">
        <v>338</v>
      </c>
      <c r="B340" s="29" t="s">
        <v>34</v>
      </c>
      <c r="C340" s="29" t="s">
        <v>228</v>
      </c>
      <c r="D340" s="29" t="s">
        <v>1908</v>
      </c>
      <c r="E340" s="191" t="s">
        <v>337</v>
      </c>
      <c r="F340" s="29" t="s">
        <v>4049</v>
      </c>
      <c r="G340" s="78">
        <v>45261</v>
      </c>
      <c r="H340" s="10" t="s">
        <v>1741</v>
      </c>
      <c r="I340" s="29" t="s">
        <v>42</v>
      </c>
      <c r="J340" s="29" t="s">
        <v>43</v>
      </c>
      <c r="K340" s="29" t="s">
        <v>1729</v>
      </c>
      <c r="L340" s="29" t="s">
        <v>1731</v>
      </c>
      <c r="M340" s="5">
        <v>3</v>
      </c>
      <c r="N340" s="181" t="s">
        <v>3799</v>
      </c>
      <c r="O340" s="181" t="s">
        <v>3800</v>
      </c>
      <c r="P340" s="15">
        <f t="shared" si="235"/>
        <v>3</v>
      </c>
      <c r="Q340" s="15">
        <f t="shared" si="236"/>
        <v>3</v>
      </c>
      <c r="R340" s="22">
        <f t="shared" si="237"/>
        <v>1</v>
      </c>
      <c r="S340" s="22">
        <f t="shared" si="238"/>
        <v>1</v>
      </c>
      <c r="T340" s="5"/>
      <c r="U340" s="181" t="s">
        <v>3801</v>
      </c>
      <c r="V340" s="181" t="s">
        <v>50</v>
      </c>
      <c r="W340" s="19"/>
      <c r="X340" s="181"/>
      <c r="AA340" s="308" t="b">
        <f t="shared" si="230"/>
        <v>0</v>
      </c>
    </row>
    <row r="341" s="290" customFormat="1" ht="12" spans="1:27">
      <c r="A341" s="29">
        <v>339</v>
      </c>
      <c r="B341" s="29" t="s">
        <v>34</v>
      </c>
      <c r="C341" s="29" t="s">
        <v>228</v>
      </c>
      <c r="D341" s="29" t="s">
        <v>2101</v>
      </c>
      <c r="E341" s="191" t="s">
        <v>108</v>
      </c>
      <c r="F341" s="29" t="s">
        <v>4049</v>
      </c>
      <c r="G341" s="78">
        <v>45078</v>
      </c>
      <c r="H341" s="10" t="s">
        <v>93</v>
      </c>
      <c r="I341" s="29" t="s">
        <v>42</v>
      </c>
      <c r="J341" s="29" t="s">
        <v>43</v>
      </c>
      <c r="K341" s="29" t="s">
        <v>1729</v>
      </c>
      <c r="L341" s="29" t="s">
        <v>1731</v>
      </c>
      <c r="M341" s="5">
        <v>3</v>
      </c>
      <c r="N341" s="181" t="s">
        <v>3802</v>
      </c>
      <c r="O341" s="181" t="s">
        <v>3803</v>
      </c>
      <c r="P341" s="15">
        <f t="shared" ref="P341:P344" si="239">IF(OR(O341=0,O341="无"),"",M341)</f>
        <v>3</v>
      </c>
      <c r="Q341" s="15">
        <f t="shared" ref="Q341:Q344" si="240">P341</f>
        <v>3</v>
      </c>
      <c r="R341" s="22">
        <f t="shared" ref="R341:R344" si="241">IFERROR(IF(P341/M341&gt;0,P341/M341,""),"")</f>
        <v>1</v>
      </c>
      <c r="S341" s="22">
        <f t="shared" ref="S341:S344" si="242">IFERROR(Q341/P341,"")</f>
        <v>1</v>
      </c>
      <c r="T341" s="16"/>
      <c r="U341" s="181" t="s">
        <v>3804</v>
      </c>
      <c r="V341" s="181" t="s">
        <v>50</v>
      </c>
      <c r="W341" s="19"/>
      <c r="X341" s="181"/>
      <c r="AA341" s="308" t="b">
        <f t="shared" si="230"/>
        <v>0</v>
      </c>
    </row>
    <row r="342" s="290" customFormat="1" ht="12" spans="1:27">
      <c r="A342" s="29">
        <v>340</v>
      </c>
      <c r="B342" s="29" t="s">
        <v>34</v>
      </c>
      <c r="C342" s="29" t="s">
        <v>228</v>
      </c>
      <c r="D342" s="29" t="s">
        <v>2101</v>
      </c>
      <c r="E342" s="29" t="s">
        <v>108</v>
      </c>
      <c r="F342" s="29" t="s">
        <v>4049</v>
      </c>
      <c r="G342" s="78">
        <v>45261</v>
      </c>
      <c r="H342" s="10" t="s">
        <v>1741</v>
      </c>
      <c r="I342" s="29" t="s">
        <v>42</v>
      </c>
      <c r="J342" s="29" t="s">
        <v>43</v>
      </c>
      <c r="K342" s="29" t="s">
        <v>1729</v>
      </c>
      <c r="L342" s="29" t="s">
        <v>1731</v>
      </c>
      <c r="M342" s="5">
        <v>3</v>
      </c>
      <c r="N342" s="181" t="s">
        <v>3805</v>
      </c>
      <c r="O342" s="181" t="s">
        <v>3806</v>
      </c>
      <c r="P342" s="15">
        <f t="shared" si="239"/>
        <v>3</v>
      </c>
      <c r="Q342" s="15">
        <f t="shared" si="240"/>
        <v>3</v>
      </c>
      <c r="R342" s="22">
        <f t="shared" si="241"/>
        <v>1</v>
      </c>
      <c r="S342" s="22">
        <f t="shared" si="242"/>
        <v>1</v>
      </c>
      <c r="T342" s="5"/>
      <c r="U342" s="181" t="s">
        <v>3807</v>
      </c>
      <c r="V342" s="181" t="s">
        <v>50</v>
      </c>
      <c r="W342" s="19"/>
      <c r="X342" s="181"/>
      <c r="AA342" s="308" t="b">
        <f t="shared" si="230"/>
        <v>0</v>
      </c>
    </row>
    <row r="343" s="290" customFormat="1" ht="12" spans="1:27">
      <c r="A343" s="29">
        <v>341</v>
      </c>
      <c r="B343" s="29" t="s">
        <v>34</v>
      </c>
      <c r="C343" s="29" t="s">
        <v>228</v>
      </c>
      <c r="D343" s="29" t="s">
        <v>1914</v>
      </c>
      <c r="E343" s="29" t="s">
        <v>108</v>
      </c>
      <c r="F343" s="29" t="s">
        <v>4049</v>
      </c>
      <c r="G343" s="78">
        <v>45078</v>
      </c>
      <c r="H343" s="10" t="s">
        <v>93</v>
      </c>
      <c r="I343" s="29" t="s">
        <v>42</v>
      </c>
      <c r="J343" s="29" t="s">
        <v>43</v>
      </c>
      <c r="K343" s="29" t="s">
        <v>1729</v>
      </c>
      <c r="L343" s="29" t="s">
        <v>1731</v>
      </c>
      <c r="M343" s="5">
        <v>6</v>
      </c>
      <c r="N343" s="181" t="s">
        <v>3808</v>
      </c>
      <c r="O343" s="181" t="s">
        <v>3809</v>
      </c>
      <c r="P343" s="15">
        <f t="shared" si="239"/>
        <v>6</v>
      </c>
      <c r="Q343" s="15">
        <f t="shared" si="240"/>
        <v>6</v>
      </c>
      <c r="R343" s="22">
        <f t="shared" si="241"/>
        <v>1</v>
      </c>
      <c r="S343" s="22">
        <f t="shared" si="242"/>
        <v>1</v>
      </c>
      <c r="T343" s="16"/>
      <c r="U343" s="181" t="s">
        <v>3810</v>
      </c>
      <c r="V343" s="181" t="s">
        <v>50</v>
      </c>
      <c r="W343" s="19"/>
      <c r="X343" s="181"/>
      <c r="AA343" s="308" t="b">
        <f t="shared" si="230"/>
        <v>0</v>
      </c>
    </row>
    <row r="344" s="290" customFormat="1" ht="12" spans="1:27">
      <c r="A344" s="29">
        <v>342</v>
      </c>
      <c r="B344" s="29" t="s">
        <v>34</v>
      </c>
      <c r="C344" s="29" t="s">
        <v>228</v>
      </c>
      <c r="D344" s="29" t="s">
        <v>1914</v>
      </c>
      <c r="E344" s="191" t="s">
        <v>108</v>
      </c>
      <c r="F344" s="29" t="s">
        <v>4049</v>
      </c>
      <c r="G344" s="78">
        <v>45261</v>
      </c>
      <c r="H344" s="10" t="s">
        <v>1741</v>
      </c>
      <c r="I344" s="29" t="s">
        <v>42</v>
      </c>
      <c r="J344" s="29" t="s">
        <v>43</v>
      </c>
      <c r="K344" s="29" t="s">
        <v>1729</v>
      </c>
      <c r="L344" s="29" t="s">
        <v>1731</v>
      </c>
      <c r="M344" s="5">
        <v>6</v>
      </c>
      <c r="N344" s="181" t="s">
        <v>3811</v>
      </c>
      <c r="O344" s="181" t="s">
        <v>3812</v>
      </c>
      <c r="P344" s="15">
        <f t="shared" si="239"/>
        <v>6</v>
      </c>
      <c r="Q344" s="15">
        <f t="shared" si="240"/>
        <v>6</v>
      </c>
      <c r="R344" s="22">
        <f t="shared" si="241"/>
        <v>1</v>
      </c>
      <c r="S344" s="22">
        <f t="shared" si="242"/>
        <v>1</v>
      </c>
      <c r="T344" s="5"/>
      <c r="U344" s="181" t="s">
        <v>3813</v>
      </c>
      <c r="V344" s="181" t="s">
        <v>50</v>
      </c>
      <c r="W344" s="19"/>
      <c r="X344" s="181"/>
      <c r="AA344" s="308" t="b">
        <f t="shared" si="230"/>
        <v>0</v>
      </c>
    </row>
    <row r="345" s="290" customFormat="1" ht="12" spans="1:27">
      <c r="A345" s="29">
        <v>343</v>
      </c>
      <c r="B345" s="29" t="s">
        <v>34</v>
      </c>
      <c r="C345" s="29" t="s">
        <v>228</v>
      </c>
      <c r="D345" s="29" t="s">
        <v>2010</v>
      </c>
      <c r="E345" s="191" t="s">
        <v>108</v>
      </c>
      <c r="F345" s="29" t="s">
        <v>4049</v>
      </c>
      <c r="G345" s="78">
        <v>45078</v>
      </c>
      <c r="H345" s="10" t="s">
        <v>93</v>
      </c>
      <c r="I345" s="29" t="s">
        <v>42</v>
      </c>
      <c r="J345" s="29" t="s">
        <v>43</v>
      </c>
      <c r="K345" s="29" t="s">
        <v>1729</v>
      </c>
      <c r="L345" s="29" t="s">
        <v>1731</v>
      </c>
      <c r="M345" s="5">
        <v>3</v>
      </c>
      <c r="N345" s="181" t="s">
        <v>3814</v>
      </c>
      <c r="O345" s="181" t="s">
        <v>3815</v>
      </c>
      <c r="P345" s="15">
        <f t="shared" ref="P345:P348" si="243">IF(OR(O345=0,O345="无"),"",M345)</f>
        <v>3</v>
      </c>
      <c r="Q345" s="15">
        <f t="shared" ref="Q345:Q348" si="244">P345</f>
        <v>3</v>
      </c>
      <c r="R345" s="22">
        <f t="shared" ref="R345:R348" si="245">IFERROR(IF(P345/M345&gt;0,P345/M345,""),"")</f>
        <v>1</v>
      </c>
      <c r="S345" s="22">
        <f t="shared" ref="S345:S348" si="246">IFERROR(Q345/P345,"")</f>
        <v>1</v>
      </c>
      <c r="T345" s="16"/>
      <c r="U345" s="181" t="s">
        <v>3816</v>
      </c>
      <c r="V345" s="181" t="s">
        <v>50</v>
      </c>
      <c r="W345" s="19"/>
      <c r="X345" s="181"/>
      <c r="AA345" s="308" t="b">
        <f t="shared" si="230"/>
        <v>0</v>
      </c>
    </row>
    <row r="346" s="290" customFormat="1" ht="12" spans="1:27">
      <c r="A346" s="29">
        <v>344</v>
      </c>
      <c r="B346" s="29" t="s">
        <v>34</v>
      </c>
      <c r="C346" s="29" t="s">
        <v>228</v>
      </c>
      <c r="D346" s="29" t="s">
        <v>2010</v>
      </c>
      <c r="E346" s="191" t="s">
        <v>108</v>
      </c>
      <c r="F346" s="29" t="s">
        <v>4049</v>
      </c>
      <c r="G346" s="78">
        <v>45261</v>
      </c>
      <c r="H346" s="10" t="s">
        <v>1741</v>
      </c>
      <c r="I346" s="29" t="s">
        <v>42</v>
      </c>
      <c r="J346" s="29" t="s">
        <v>43</v>
      </c>
      <c r="K346" s="29" t="s">
        <v>1729</v>
      </c>
      <c r="L346" s="29" t="s">
        <v>1731</v>
      </c>
      <c r="M346" s="5">
        <v>3</v>
      </c>
      <c r="N346" s="181" t="s">
        <v>3817</v>
      </c>
      <c r="O346" s="181" t="s">
        <v>3818</v>
      </c>
      <c r="P346" s="15">
        <f t="shared" si="243"/>
        <v>3</v>
      </c>
      <c r="Q346" s="15">
        <f t="shared" si="244"/>
        <v>3</v>
      </c>
      <c r="R346" s="22">
        <f t="shared" si="245"/>
        <v>1</v>
      </c>
      <c r="S346" s="22">
        <f t="shared" si="246"/>
        <v>1</v>
      </c>
      <c r="T346" s="5"/>
      <c r="U346" s="181" t="s">
        <v>3819</v>
      </c>
      <c r="V346" s="181" t="s">
        <v>50</v>
      </c>
      <c r="W346" s="19"/>
      <c r="X346" s="181"/>
      <c r="AA346" s="308" t="b">
        <f t="shared" si="230"/>
        <v>0</v>
      </c>
    </row>
    <row r="347" s="290" customFormat="1" ht="12" spans="1:27">
      <c r="A347" s="29">
        <v>345</v>
      </c>
      <c r="B347" s="29" t="s">
        <v>34</v>
      </c>
      <c r="C347" s="29" t="s">
        <v>228</v>
      </c>
      <c r="D347" s="29" t="s">
        <v>2025</v>
      </c>
      <c r="E347" s="191" t="s">
        <v>108</v>
      </c>
      <c r="F347" s="29" t="s">
        <v>4049</v>
      </c>
      <c r="G347" s="78">
        <v>45078</v>
      </c>
      <c r="H347" s="10" t="s">
        <v>93</v>
      </c>
      <c r="I347" s="29" t="s">
        <v>42</v>
      </c>
      <c r="J347" s="29" t="s">
        <v>43</v>
      </c>
      <c r="K347" s="29" t="s">
        <v>1729</v>
      </c>
      <c r="L347" s="29" t="s">
        <v>1731</v>
      </c>
      <c r="M347" s="5">
        <v>3</v>
      </c>
      <c r="N347" s="181" t="s">
        <v>3796</v>
      </c>
      <c r="O347" s="181" t="s">
        <v>3820</v>
      </c>
      <c r="P347" s="15">
        <f t="shared" si="243"/>
        <v>3</v>
      </c>
      <c r="Q347" s="15">
        <f t="shared" si="244"/>
        <v>3</v>
      </c>
      <c r="R347" s="22">
        <f t="shared" si="245"/>
        <v>1</v>
      </c>
      <c r="S347" s="22">
        <f t="shared" si="246"/>
        <v>1</v>
      </c>
      <c r="T347" s="16"/>
      <c r="U347" s="181" t="s">
        <v>3821</v>
      </c>
      <c r="V347" s="181" t="s">
        <v>50</v>
      </c>
      <c r="W347" s="19"/>
      <c r="X347" s="181"/>
      <c r="AA347" s="308" t="b">
        <f t="shared" si="230"/>
        <v>0</v>
      </c>
    </row>
    <row r="348" s="290" customFormat="1" ht="12" spans="1:27">
      <c r="A348" s="29">
        <v>346</v>
      </c>
      <c r="B348" s="29" t="s">
        <v>34</v>
      </c>
      <c r="C348" s="29" t="s">
        <v>228</v>
      </c>
      <c r="D348" s="29" t="s">
        <v>2025</v>
      </c>
      <c r="E348" s="191" t="s">
        <v>108</v>
      </c>
      <c r="F348" s="29" t="s">
        <v>4049</v>
      </c>
      <c r="G348" s="78">
        <v>45261</v>
      </c>
      <c r="H348" s="10" t="s">
        <v>1741</v>
      </c>
      <c r="I348" s="29" t="s">
        <v>42</v>
      </c>
      <c r="J348" s="29" t="s">
        <v>43</v>
      </c>
      <c r="K348" s="29" t="s">
        <v>1729</v>
      </c>
      <c r="L348" s="29" t="s">
        <v>1731</v>
      </c>
      <c r="M348" s="5">
        <v>3</v>
      </c>
      <c r="N348" s="181" t="s">
        <v>3799</v>
      </c>
      <c r="O348" s="181" t="s">
        <v>3822</v>
      </c>
      <c r="P348" s="15">
        <f t="shared" si="243"/>
        <v>3</v>
      </c>
      <c r="Q348" s="15">
        <f t="shared" si="244"/>
        <v>3</v>
      </c>
      <c r="R348" s="22">
        <f t="shared" si="245"/>
        <v>1</v>
      </c>
      <c r="S348" s="22">
        <f t="shared" si="246"/>
        <v>1</v>
      </c>
      <c r="T348" s="5"/>
      <c r="U348" s="181" t="s">
        <v>3823</v>
      </c>
      <c r="V348" s="181" t="s">
        <v>50</v>
      </c>
      <c r="W348" s="19"/>
      <c r="X348" s="181"/>
      <c r="AA348" s="308" t="b">
        <f t="shared" si="230"/>
        <v>0</v>
      </c>
    </row>
    <row r="349" s="290" customFormat="1" ht="12" spans="1:27">
      <c r="A349" s="29">
        <v>347</v>
      </c>
      <c r="B349" s="29" t="s">
        <v>34</v>
      </c>
      <c r="C349" s="29" t="s">
        <v>228</v>
      </c>
      <c r="D349" s="29" t="s">
        <v>2094</v>
      </c>
      <c r="E349" s="191" t="s">
        <v>108</v>
      </c>
      <c r="F349" s="29" t="s">
        <v>4049</v>
      </c>
      <c r="G349" s="78">
        <v>45078</v>
      </c>
      <c r="H349" s="10" t="s">
        <v>93</v>
      </c>
      <c r="I349" s="29" t="s">
        <v>42</v>
      </c>
      <c r="J349" s="29" t="s">
        <v>43</v>
      </c>
      <c r="K349" s="29" t="s">
        <v>1729</v>
      </c>
      <c r="L349" s="29" t="s">
        <v>1731</v>
      </c>
      <c r="M349" s="5">
        <v>6</v>
      </c>
      <c r="N349" s="181" t="s">
        <v>3824</v>
      </c>
      <c r="O349" s="181" t="s">
        <v>3825</v>
      </c>
      <c r="P349" s="15">
        <f t="shared" ref="P349:P352" si="247">IF(OR(O349=0,O349="无"),"",M349)</f>
        <v>6</v>
      </c>
      <c r="Q349" s="15">
        <f t="shared" ref="Q349:Q352" si="248">P349</f>
        <v>6</v>
      </c>
      <c r="R349" s="22">
        <f t="shared" ref="R349:R352" si="249">IFERROR(IF(P349/M349&gt;0,P349/M349,""),"")</f>
        <v>1</v>
      </c>
      <c r="S349" s="22">
        <f t="shared" ref="S349:S352" si="250">IFERROR(Q349/P349,"")</f>
        <v>1</v>
      </c>
      <c r="T349" s="16"/>
      <c r="U349" s="181" t="s">
        <v>3826</v>
      </c>
      <c r="V349" s="181" t="s">
        <v>50</v>
      </c>
      <c r="W349" s="19"/>
      <c r="X349" s="181"/>
      <c r="AA349" s="308" t="b">
        <f t="shared" si="230"/>
        <v>0</v>
      </c>
    </row>
    <row r="350" s="290" customFormat="1" ht="12" spans="1:27">
      <c r="A350" s="29">
        <v>348</v>
      </c>
      <c r="B350" s="280" t="s">
        <v>34</v>
      </c>
      <c r="C350" s="280" t="s">
        <v>228</v>
      </c>
      <c r="D350" s="280" t="s">
        <v>2094</v>
      </c>
      <c r="E350" s="191" t="s">
        <v>108</v>
      </c>
      <c r="F350" s="29" t="s">
        <v>4049</v>
      </c>
      <c r="G350" s="78">
        <v>45261</v>
      </c>
      <c r="H350" s="10" t="s">
        <v>1741</v>
      </c>
      <c r="I350" s="280" t="s">
        <v>42</v>
      </c>
      <c r="J350" s="280" t="s">
        <v>43</v>
      </c>
      <c r="K350" s="29" t="s">
        <v>1729</v>
      </c>
      <c r="L350" s="29" t="s">
        <v>1731</v>
      </c>
      <c r="M350" s="5">
        <v>6</v>
      </c>
      <c r="N350" s="181" t="s">
        <v>3827</v>
      </c>
      <c r="O350" s="181" t="s">
        <v>3828</v>
      </c>
      <c r="P350" s="15">
        <f t="shared" si="247"/>
        <v>6</v>
      </c>
      <c r="Q350" s="15">
        <f t="shared" si="248"/>
        <v>6</v>
      </c>
      <c r="R350" s="22">
        <f t="shared" si="249"/>
        <v>1</v>
      </c>
      <c r="S350" s="22">
        <f t="shared" si="250"/>
        <v>1</v>
      </c>
      <c r="T350" s="5"/>
      <c r="U350" s="181" t="s">
        <v>3829</v>
      </c>
      <c r="V350" s="181" t="s">
        <v>50</v>
      </c>
      <c r="W350" s="19"/>
      <c r="X350" s="181"/>
      <c r="AA350" s="308" t="b">
        <f t="shared" si="230"/>
        <v>0</v>
      </c>
    </row>
    <row r="351" s="290" customFormat="1" ht="12" spans="1:27">
      <c r="A351" s="29">
        <v>349</v>
      </c>
      <c r="B351" s="280" t="s">
        <v>34</v>
      </c>
      <c r="C351" s="280" t="s">
        <v>228</v>
      </c>
      <c r="D351" s="280" t="s">
        <v>1758</v>
      </c>
      <c r="E351" s="191" t="s">
        <v>108</v>
      </c>
      <c r="F351" s="29" t="s">
        <v>4049</v>
      </c>
      <c r="G351" s="78">
        <v>45078</v>
      </c>
      <c r="H351" s="10" t="s">
        <v>93</v>
      </c>
      <c r="I351" s="280" t="s">
        <v>42</v>
      </c>
      <c r="J351" s="280" t="s">
        <v>43</v>
      </c>
      <c r="K351" s="29" t="s">
        <v>1729</v>
      </c>
      <c r="L351" s="29" t="s">
        <v>1731</v>
      </c>
      <c r="M351" s="5">
        <v>9</v>
      </c>
      <c r="N351" s="181" t="s">
        <v>3830</v>
      </c>
      <c r="O351" s="181" t="s">
        <v>3831</v>
      </c>
      <c r="P351" s="15">
        <f t="shared" si="247"/>
        <v>9</v>
      </c>
      <c r="Q351" s="15">
        <f t="shared" si="248"/>
        <v>9</v>
      </c>
      <c r="R351" s="22">
        <f t="shared" si="249"/>
        <v>1</v>
      </c>
      <c r="S351" s="22">
        <f t="shared" si="250"/>
        <v>1</v>
      </c>
      <c r="T351" s="16"/>
      <c r="U351" s="181" t="s">
        <v>3832</v>
      </c>
      <c r="V351" s="181" t="s">
        <v>50</v>
      </c>
      <c r="W351" s="19"/>
      <c r="X351" s="181"/>
      <c r="AA351" s="308" t="b">
        <f t="shared" si="230"/>
        <v>0</v>
      </c>
    </row>
    <row r="352" s="290" customFormat="1" ht="12" spans="1:27">
      <c r="A352" s="29">
        <v>350</v>
      </c>
      <c r="B352" s="280" t="s">
        <v>34</v>
      </c>
      <c r="C352" s="280" t="s">
        <v>228</v>
      </c>
      <c r="D352" s="280" t="s">
        <v>1758</v>
      </c>
      <c r="E352" s="191" t="s">
        <v>108</v>
      </c>
      <c r="F352" s="29" t="s">
        <v>4049</v>
      </c>
      <c r="G352" s="78">
        <v>45261</v>
      </c>
      <c r="H352" s="10" t="s">
        <v>1741</v>
      </c>
      <c r="I352" s="280" t="s">
        <v>42</v>
      </c>
      <c r="J352" s="280" t="s">
        <v>43</v>
      </c>
      <c r="K352" s="29" t="s">
        <v>1729</v>
      </c>
      <c r="L352" s="29" t="s">
        <v>1731</v>
      </c>
      <c r="M352" s="5">
        <v>9</v>
      </c>
      <c r="N352" s="181" t="s">
        <v>3833</v>
      </c>
      <c r="O352" s="181" t="s">
        <v>3834</v>
      </c>
      <c r="P352" s="15">
        <f t="shared" si="247"/>
        <v>9</v>
      </c>
      <c r="Q352" s="15">
        <f t="shared" si="248"/>
        <v>9</v>
      </c>
      <c r="R352" s="22">
        <f t="shared" si="249"/>
        <v>1</v>
      </c>
      <c r="S352" s="22">
        <f t="shared" si="250"/>
        <v>1</v>
      </c>
      <c r="T352" s="5"/>
      <c r="U352" s="181" t="s">
        <v>3835</v>
      </c>
      <c r="V352" s="181" t="s">
        <v>50</v>
      </c>
      <c r="W352" s="19"/>
      <c r="X352" s="181"/>
      <c r="AA352" s="308" t="b">
        <f t="shared" si="230"/>
        <v>0</v>
      </c>
    </row>
    <row r="353" s="290" customFormat="1" ht="12" spans="1:27">
      <c r="A353" s="29">
        <v>351</v>
      </c>
      <c r="B353" s="280" t="s">
        <v>34</v>
      </c>
      <c r="C353" s="280" t="s">
        <v>228</v>
      </c>
      <c r="D353" s="280" t="s">
        <v>1859</v>
      </c>
      <c r="E353" s="191" t="s">
        <v>108</v>
      </c>
      <c r="F353" s="29" t="s">
        <v>4049</v>
      </c>
      <c r="G353" s="78">
        <v>45078</v>
      </c>
      <c r="H353" s="10" t="s">
        <v>93</v>
      </c>
      <c r="I353" s="280" t="s">
        <v>42</v>
      </c>
      <c r="J353" s="280" t="s">
        <v>43</v>
      </c>
      <c r="K353" s="29" t="s">
        <v>1729</v>
      </c>
      <c r="L353" s="29" t="s">
        <v>1731</v>
      </c>
      <c r="M353" s="5">
        <v>3</v>
      </c>
      <c r="N353" s="181" t="s">
        <v>3836</v>
      </c>
      <c r="O353" s="181" t="s">
        <v>3837</v>
      </c>
      <c r="P353" s="15">
        <f t="shared" ref="P353:P356" si="251">IF(OR(O353=0,O353="无"),"",M353)</f>
        <v>3</v>
      </c>
      <c r="Q353" s="15">
        <f t="shared" ref="Q353:Q356" si="252">P353</f>
        <v>3</v>
      </c>
      <c r="R353" s="22">
        <f t="shared" ref="R353:R356" si="253">IFERROR(IF(P353/M353&gt;0,P353/M353,""),"")</f>
        <v>1</v>
      </c>
      <c r="S353" s="22">
        <f t="shared" ref="S353:S356" si="254">IFERROR(Q353/P353,"")</f>
        <v>1</v>
      </c>
      <c r="T353" s="16"/>
      <c r="U353" s="181" t="s">
        <v>3838</v>
      </c>
      <c r="V353" s="181" t="s">
        <v>50</v>
      </c>
      <c r="W353" s="19"/>
      <c r="X353" s="181"/>
      <c r="AA353" s="308" t="b">
        <f t="shared" si="230"/>
        <v>0</v>
      </c>
    </row>
    <row r="354" s="290" customFormat="1" ht="12" spans="1:27">
      <c r="A354" s="29">
        <v>352</v>
      </c>
      <c r="B354" s="280" t="s">
        <v>34</v>
      </c>
      <c r="C354" s="280" t="s">
        <v>228</v>
      </c>
      <c r="D354" s="280" t="s">
        <v>1859</v>
      </c>
      <c r="E354" s="191" t="s">
        <v>108</v>
      </c>
      <c r="F354" s="29" t="s">
        <v>4049</v>
      </c>
      <c r="G354" s="78">
        <v>45261</v>
      </c>
      <c r="H354" s="10" t="s">
        <v>1741</v>
      </c>
      <c r="I354" s="280" t="s">
        <v>42</v>
      </c>
      <c r="J354" s="280" t="s">
        <v>43</v>
      </c>
      <c r="K354" s="29" t="s">
        <v>1729</v>
      </c>
      <c r="L354" s="29" t="s">
        <v>1731</v>
      </c>
      <c r="M354" s="5">
        <v>3</v>
      </c>
      <c r="N354" s="181" t="s">
        <v>3839</v>
      </c>
      <c r="O354" s="181" t="s">
        <v>3840</v>
      </c>
      <c r="P354" s="15">
        <f t="shared" si="251"/>
        <v>3</v>
      </c>
      <c r="Q354" s="15">
        <f t="shared" si="252"/>
        <v>3</v>
      </c>
      <c r="R354" s="22">
        <f t="shared" si="253"/>
        <v>1</v>
      </c>
      <c r="S354" s="22">
        <f t="shared" si="254"/>
        <v>1</v>
      </c>
      <c r="T354" s="5"/>
      <c r="U354" s="181" t="s">
        <v>3841</v>
      </c>
      <c r="V354" s="181" t="s">
        <v>50</v>
      </c>
      <c r="W354" s="19"/>
      <c r="X354" s="181"/>
      <c r="AA354" s="308" t="b">
        <f t="shared" si="230"/>
        <v>0</v>
      </c>
    </row>
    <row r="355" s="290" customFormat="1" ht="12" spans="1:27">
      <c r="A355" s="29">
        <v>353</v>
      </c>
      <c r="B355" s="280" t="s">
        <v>34</v>
      </c>
      <c r="C355" s="280" t="s">
        <v>228</v>
      </c>
      <c r="D355" s="280" t="s">
        <v>1882</v>
      </c>
      <c r="E355" s="191" t="s">
        <v>108</v>
      </c>
      <c r="F355" s="29" t="s">
        <v>4049</v>
      </c>
      <c r="G355" s="78">
        <v>45078</v>
      </c>
      <c r="H355" s="10" t="s">
        <v>93</v>
      </c>
      <c r="I355" s="280" t="s">
        <v>42</v>
      </c>
      <c r="J355" s="280" t="s">
        <v>43</v>
      </c>
      <c r="K355" s="29" t="s">
        <v>1729</v>
      </c>
      <c r="L355" s="29" t="s">
        <v>1731</v>
      </c>
      <c r="M355" s="5">
        <v>3</v>
      </c>
      <c r="N355" s="181" t="s">
        <v>3842</v>
      </c>
      <c r="O355" s="181" t="s">
        <v>3843</v>
      </c>
      <c r="P355" s="15">
        <f t="shared" si="251"/>
        <v>3</v>
      </c>
      <c r="Q355" s="15">
        <f t="shared" si="252"/>
        <v>3</v>
      </c>
      <c r="R355" s="22">
        <f t="shared" si="253"/>
        <v>1</v>
      </c>
      <c r="S355" s="22">
        <f t="shared" si="254"/>
        <v>1</v>
      </c>
      <c r="T355" s="16"/>
      <c r="U355" s="181" t="s">
        <v>3844</v>
      </c>
      <c r="V355" s="181" t="s">
        <v>50</v>
      </c>
      <c r="W355" s="19"/>
      <c r="X355" s="181"/>
      <c r="AA355" s="308" t="b">
        <f t="shared" si="230"/>
        <v>0</v>
      </c>
    </row>
    <row r="356" s="290" customFormat="1" ht="12" spans="1:27">
      <c r="A356" s="29">
        <v>354</v>
      </c>
      <c r="B356" s="280" t="s">
        <v>34</v>
      </c>
      <c r="C356" s="280" t="s">
        <v>228</v>
      </c>
      <c r="D356" s="280" t="s">
        <v>1882</v>
      </c>
      <c r="E356" s="191" t="s">
        <v>108</v>
      </c>
      <c r="F356" s="29" t="s">
        <v>4049</v>
      </c>
      <c r="G356" s="78">
        <v>45261</v>
      </c>
      <c r="H356" s="10" t="s">
        <v>1741</v>
      </c>
      <c r="I356" s="280" t="s">
        <v>42</v>
      </c>
      <c r="J356" s="280" t="s">
        <v>43</v>
      </c>
      <c r="K356" s="29" t="s">
        <v>1729</v>
      </c>
      <c r="L356" s="29" t="s">
        <v>1731</v>
      </c>
      <c r="M356" s="5">
        <v>3</v>
      </c>
      <c r="N356" s="181" t="s">
        <v>3845</v>
      </c>
      <c r="O356" s="181" t="s">
        <v>3846</v>
      </c>
      <c r="P356" s="15">
        <f t="shared" si="251"/>
        <v>3</v>
      </c>
      <c r="Q356" s="15">
        <f t="shared" si="252"/>
        <v>3</v>
      </c>
      <c r="R356" s="22">
        <f t="shared" si="253"/>
        <v>1</v>
      </c>
      <c r="S356" s="22">
        <f t="shared" si="254"/>
        <v>1</v>
      </c>
      <c r="T356" s="5"/>
      <c r="U356" s="181" t="s">
        <v>3847</v>
      </c>
      <c r="V356" s="181" t="s">
        <v>50</v>
      </c>
      <c r="W356" s="19"/>
      <c r="X356" s="181"/>
      <c r="AA356" s="308" t="b">
        <f t="shared" si="230"/>
        <v>0</v>
      </c>
    </row>
    <row r="357" s="290" customFormat="1" ht="12" spans="1:27">
      <c r="A357" s="29">
        <v>355</v>
      </c>
      <c r="B357" s="280" t="s">
        <v>34</v>
      </c>
      <c r="C357" s="280" t="s">
        <v>228</v>
      </c>
      <c r="D357" s="280" t="s">
        <v>1811</v>
      </c>
      <c r="E357" s="191" t="s">
        <v>108</v>
      </c>
      <c r="F357" s="29" t="s">
        <v>4049</v>
      </c>
      <c r="G357" s="78">
        <v>45078</v>
      </c>
      <c r="H357" s="10" t="s">
        <v>93</v>
      </c>
      <c r="I357" s="280" t="s">
        <v>42</v>
      </c>
      <c r="J357" s="280" t="s">
        <v>43</v>
      </c>
      <c r="K357" s="29" t="s">
        <v>1729</v>
      </c>
      <c r="L357" s="29" t="s">
        <v>1731</v>
      </c>
      <c r="M357" s="5">
        <v>3</v>
      </c>
      <c r="N357" s="181" t="s">
        <v>3848</v>
      </c>
      <c r="O357" s="181" t="s">
        <v>3849</v>
      </c>
      <c r="P357" s="15">
        <f t="shared" ref="P357:P360" si="255">IF(OR(O357=0,O357="无"),"",M357)</f>
        <v>3</v>
      </c>
      <c r="Q357" s="15">
        <f t="shared" ref="Q357:Q360" si="256">P357</f>
        <v>3</v>
      </c>
      <c r="R357" s="22">
        <f t="shared" ref="R357:R360" si="257">IFERROR(IF(P357/M357&gt;0,P357/M357,""),"")</f>
        <v>1</v>
      </c>
      <c r="S357" s="22">
        <f t="shared" ref="S357:S360" si="258">IFERROR(Q357/P357,"")</f>
        <v>1</v>
      </c>
      <c r="T357" s="16"/>
      <c r="U357" s="181" t="s">
        <v>3850</v>
      </c>
      <c r="V357" s="181" t="s">
        <v>50</v>
      </c>
      <c r="W357" s="19"/>
      <c r="X357" s="181"/>
      <c r="AA357" s="308" t="b">
        <f t="shared" si="230"/>
        <v>0</v>
      </c>
    </row>
    <row r="358" s="290" customFormat="1" ht="12" spans="1:27">
      <c r="A358" s="29">
        <v>356</v>
      </c>
      <c r="B358" s="280" t="s">
        <v>34</v>
      </c>
      <c r="C358" s="280" t="s">
        <v>228</v>
      </c>
      <c r="D358" s="280" t="s">
        <v>1811</v>
      </c>
      <c r="E358" s="191" t="s">
        <v>108</v>
      </c>
      <c r="F358" s="29" t="s">
        <v>4049</v>
      </c>
      <c r="G358" s="78">
        <v>45261</v>
      </c>
      <c r="H358" s="10" t="s">
        <v>1741</v>
      </c>
      <c r="I358" s="280" t="s">
        <v>42</v>
      </c>
      <c r="J358" s="280" t="s">
        <v>43</v>
      </c>
      <c r="K358" s="29" t="s">
        <v>1729</v>
      </c>
      <c r="L358" s="29" t="s">
        <v>1731</v>
      </c>
      <c r="M358" s="5">
        <v>3</v>
      </c>
      <c r="N358" s="181" t="s">
        <v>3851</v>
      </c>
      <c r="O358" s="181" t="s">
        <v>3852</v>
      </c>
      <c r="P358" s="15">
        <f t="shared" si="255"/>
        <v>3</v>
      </c>
      <c r="Q358" s="15">
        <f t="shared" si="256"/>
        <v>3</v>
      </c>
      <c r="R358" s="22">
        <f t="shared" si="257"/>
        <v>1</v>
      </c>
      <c r="S358" s="22">
        <f t="shared" si="258"/>
        <v>1</v>
      </c>
      <c r="T358" s="5"/>
      <c r="U358" s="181" t="s">
        <v>3853</v>
      </c>
      <c r="V358" s="181" t="s">
        <v>50</v>
      </c>
      <c r="W358" s="19"/>
      <c r="X358" s="181"/>
      <c r="AA358" s="308" t="b">
        <f t="shared" si="230"/>
        <v>0</v>
      </c>
    </row>
    <row r="359" s="290" customFormat="1" ht="12" spans="1:27">
      <c r="A359" s="29">
        <v>357</v>
      </c>
      <c r="B359" s="280" t="s">
        <v>34</v>
      </c>
      <c r="C359" s="280" t="s">
        <v>228</v>
      </c>
      <c r="D359" s="280" t="s">
        <v>1817</v>
      </c>
      <c r="E359" s="191" t="s">
        <v>108</v>
      </c>
      <c r="F359" s="29" t="s">
        <v>4049</v>
      </c>
      <c r="G359" s="78">
        <v>45078</v>
      </c>
      <c r="H359" s="10" t="s">
        <v>93</v>
      </c>
      <c r="I359" s="280" t="s">
        <v>42</v>
      </c>
      <c r="J359" s="280" t="s">
        <v>43</v>
      </c>
      <c r="K359" s="29" t="s">
        <v>1729</v>
      </c>
      <c r="L359" s="29" t="s">
        <v>1731</v>
      </c>
      <c r="M359" s="5">
        <v>3</v>
      </c>
      <c r="N359" s="181" t="s">
        <v>3854</v>
      </c>
      <c r="O359" s="181" t="s">
        <v>1344</v>
      </c>
      <c r="P359" s="15">
        <f t="shared" si="255"/>
        <v>3</v>
      </c>
      <c r="Q359" s="15">
        <f t="shared" si="256"/>
        <v>3</v>
      </c>
      <c r="R359" s="22">
        <f t="shared" si="257"/>
        <v>1</v>
      </c>
      <c r="S359" s="22">
        <f t="shared" si="258"/>
        <v>1</v>
      </c>
      <c r="T359" s="16"/>
      <c r="U359" s="181" t="s">
        <v>3855</v>
      </c>
      <c r="V359" s="181" t="s">
        <v>50</v>
      </c>
      <c r="W359" s="19"/>
      <c r="X359" s="181"/>
      <c r="AA359" s="308" t="b">
        <f t="shared" si="230"/>
        <v>0</v>
      </c>
    </row>
    <row r="360" s="290" customFormat="1" ht="12" spans="1:27">
      <c r="A360" s="29">
        <v>358</v>
      </c>
      <c r="B360" s="280" t="s">
        <v>34</v>
      </c>
      <c r="C360" s="280" t="s">
        <v>228</v>
      </c>
      <c r="D360" s="280" t="s">
        <v>1817</v>
      </c>
      <c r="E360" s="280" t="s">
        <v>108</v>
      </c>
      <c r="F360" s="29" t="s">
        <v>4049</v>
      </c>
      <c r="G360" s="78">
        <v>45261</v>
      </c>
      <c r="H360" s="10" t="s">
        <v>1741</v>
      </c>
      <c r="I360" s="280" t="s">
        <v>42</v>
      </c>
      <c r="J360" s="280" t="s">
        <v>43</v>
      </c>
      <c r="K360" s="29" t="s">
        <v>1729</v>
      </c>
      <c r="L360" s="29" t="s">
        <v>1731</v>
      </c>
      <c r="M360" s="5">
        <v>3</v>
      </c>
      <c r="N360" s="181" t="s">
        <v>3856</v>
      </c>
      <c r="O360" s="181" t="s">
        <v>3857</v>
      </c>
      <c r="P360" s="15">
        <f t="shared" si="255"/>
        <v>3</v>
      </c>
      <c r="Q360" s="15">
        <f t="shared" si="256"/>
        <v>3</v>
      </c>
      <c r="R360" s="22">
        <f t="shared" si="257"/>
        <v>1</v>
      </c>
      <c r="S360" s="22">
        <f t="shared" si="258"/>
        <v>1</v>
      </c>
      <c r="T360" s="5"/>
      <c r="U360" s="181" t="s">
        <v>3858</v>
      </c>
      <c r="V360" s="181" t="s">
        <v>50</v>
      </c>
      <c r="W360" s="19"/>
      <c r="X360" s="181"/>
      <c r="AA360" s="308" t="b">
        <f t="shared" si="230"/>
        <v>0</v>
      </c>
    </row>
    <row r="361" s="290" customFormat="1" ht="12" spans="1:27">
      <c r="A361" s="29">
        <v>359</v>
      </c>
      <c r="B361" s="280" t="s">
        <v>34</v>
      </c>
      <c r="C361" s="280" t="s">
        <v>228</v>
      </c>
      <c r="D361" s="280" t="s">
        <v>1828</v>
      </c>
      <c r="E361" s="280" t="s">
        <v>108</v>
      </c>
      <c r="F361" s="29" t="s">
        <v>4049</v>
      </c>
      <c r="G361" s="78">
        <v>45078</v>
      </c>
      <c r="H361" s="10" t="s">
        <v>93</v>
      </c>
      <c r="I361" s="280" t="s">
        <v>42</v>
      </c>
      <c r="J361" s="280" t="s">
        <v>43</v>
      </c>
      <c r="K361" s="29" t="s">
        <v>1729</v>
      </c>
      <c r="L361" s="29" t="s">
        <v>1731</v>
      </c>
      <c r="M361" s="5">
        <v>3</v>
      </c>
      <c r="N361" s="181" t="s">
        <v>3859</v>
      </c>
      <c r="O361" s="181" t="s">
        <v>3860</v>
      </c>
      <c r="P361" s="15">
        <f t="shared" ref="P361:P364" si="259">IF(OR(O361=0,O361="无"),"",M361)</f>
        <v>3</v>
      </c>
      <c r="Q361" s="15">
        <f t="shared" ref="Q361:Q364" si="260">P361</f>
        <v>3</v>
      </c>
      <c r="R361" s="22">
        <f t="shared" ref="R361:R364" si="261">IFERROR(IF(P361/M361&gt;0,P361/M361,""),"")</f>
        <v>1</v>
      </c>
      <c r="S361" s="22">
        <f t="shared" ref="S361:S364" si="262">IFERROR(Q361/P361,"")</f>
        <v>1</v>
      </c>
      <c r="T361" s="16"/>
      <c r="U361" s="181" t="s">
        <v>3861</v>
      </c>
      <c r="V361" s="181" t="s">
        <v>50</v>
      </c>
      <c r="W361" s="19"/>
      <c r="X361" s="181"/>
      <c r="AA361" s="308" t="b">
        <f t="shared" si="230"/>
        <v>0</v>
      </c>
    </row>
    <row r="362" s="290" customFormat="1" ht="12" spans="1:27">
      <c r="A362" s="29">
        <v>360</v>
      </c>
      <c r="B362" s="280" t="s">
        <v>34</v>
      </c>
      <c r="C362" s="280" t="s">
        <v>228</v>
      </c>
      <c r="D362" s="280" t="s">
        <v>1828</v>
      </c>
      <c r="E362" s="280" t="s">
        <v>108</v>
      </c>
      <c r="F362" s="29" t="s">
        <v>4049</v>
      </c>
      <c r="G362" s="78">
        <v>45261</v>
      </c>
      <c r="H362" s="10" t="s">
        <v>1741</v>
      </c>
      <c r="I362" s="280" t="s">
        <v>42</v>
      </c>
      <c r="J362" s="280" t="s">
        <v>43</v>
      </c>
      <c r="K362" s="29" t="s">
        <v>1729</v>
      </c>
      <c r="L362" s="29" t="s">
        <v>1731</v>
      </c>
      <c r="M362" s="5">
        <v>3</v>
      </c>
      <c r="N362" s="181" t="s">
        <v>3862</v>
      </c>
      <c r="O362" s="181" t="s">
        <v>3863</v>
      </c>
      <c r="P362" s="15">
        <f t="shared" si="259"/>
        <v>3</v>
      </c>
      <c r="Q362" s="15">
        <f t="shared" si="260"/>
        <v>3</v>
      </c>
      <c r="R362" s="22">
        <f t="shared" si="261"/>
        <v>1</v>
      </c>
      <c r="S362" s="22">
        <f t="shared" si="262"/>
        <v>1</v>
      </c>
      <c r="T362" s="5"/>
      <c r="U362" s="181" t="s">
        <v>3864</v>
      </c>
      <c r="V362" s="181" t="s">
        <v>50</v>
      </c>
      <c r="W362" s="19"/>
      <c r="X362" s="181"/>
      <c r="AA362" s="308" t="b">
        <f t="shared" si="230"/>
        <v>0</v>
      </c>
    </row>
    <row r="363" s="290" customFormat="1" ht="12" spans="1:27">
      <c r="A363" s="29">
        <v>361</v>
      </c>
      <c r="B363" s="280" t="s">
        <v>34</v>
      </c>
      <c r="C363" s="280" t="s">
        <v>228</v>
      </c>
      <c r="D363" s="280" t="s">
        <v>1847</v>
      </c>
      <c r="E363" s="280" t="s">
        <v>108</v>
      </c>
      <c r="F363" s="29" t="s">
        <v>4049</v>
      </c>
      <c r="G363" s="78">
        <v>45078</v>
      </c>
      <c r="H363" s="10" t="s">
        <v>93</v>
      </c>
      <c r="I363" s="280" t="s">
        <v>42</v>
      </c>
      <c r="J363" s="280" t="s">
        <v>43</v>
      </c>
      <c r="K363" s="29" t="s">
        <v>1729</v>
      </c>
      <c r="L363" s="29" t="s">
        <v>1731</v>
      </c>
      <c r="M363" s="5">
        <v>3</v>
      </c>
      <c r="N363" s="181" t="s">
        <v>3865</v>
      </c>
      <c r="O363" s="181" t="s">
        <v>3866</v>
      </c>
      <c r="P363" s="15">
        <f t="shared" si="259"/>
        <v>3</v>
      </c>
      <c r="Q363" s="15">
        <f t="shared" si="260"/>
        <v>3</v>
      </c>
      <c r="R363" s="22">
        <f t="shared" si="261"/>
        <v>1</v>
      </c>
      <c r="S363" s="22">
        <f t="shared" si="262"/>
        <v>1</v>
      </c>
      <c r="T363" s="16"/>
      <c r="U363" s="181" t="s">
        <v>3867</v>
      </c>
      <c r="V363" s="181" t="s">
        <v>50</v>
      </c>
      <c r="W363" s="19"/>
      <c r="X363" s="181"/>
      <c r="AA363" s="308" t="b">
        <f t="shared" si="230"/>
        <v>0</v>
      </c>
    </row>
    <row r="364" s="290" customFormat="1" ht="12" spans="1:27">
      <c r="A364" s="29">
        <v>362</v>
      </c>
      <c r="B364" s="280" t="s">
        <v>34</v>
      </c>
      <c r="C364" s="280" t="s">
        <v>228</v>
      </c>
      <c r="D364" s="280" t="s">
        <v>1847</v>
      </c>
      <c r="E364" s="280" t="s">
        <v>108</v>
      </c>
      <c r="F364" s="29" t="s">
        <v>4049</v>
      </c>
      <c r="G364" s="78">
        <v>45261</v>
      </c>
      <c r="H364" s="10" t="s">
        <v>1741</v>
      </c>
      <c r="I364" s="280" t="s">
        <v>42</v>
      </c>
      <c r="J364" s="280" t="s">
        <v>43</v>
      </c>
      <c r="K364" s="29" t="s">
        <v>1729</v>
      </c>
      <c r="L364" s="29" t="s">
        <v>1731</v>
      </c>
      <c r="M364" s="5">
        <v>3</v>
      </c>
      <c r="N364" s="181" t="s">
        <v>3868</v>
      </c>
      <c r="O364" s="181" t="s">
        <v>3869</v>
      </c>
      <c r="P364" s="15">
        <f t="shared" si="259"/>
        <v>3</v>
      </c>
      <c r="Q364" s="15">
        <f t="shared" si="260"/>
        <v>3</v>
      </c>
      <c r="R364" s="22">
        <f t="shared" si="261"/>
        <v>1</v>
      </c>
      <c r="S364" s="22">
        <f t="shared" si="262"/>
        <v>1</v>
      </c>
      <c r="T364" s="5"/>
      <c r="U364" s="181" t="s">
        <v>3870</v>
      </c>
      <c r="V364" s="181" t="s">
        <v>50</v>
      </c>
      <c r="W364" s="19"/>
      <c r="X364" s="181"/>
      <c r="AA364" s="308" t="b">
        <f t="shared" si="230"/>
        <v>0</v>
      </c>
    </row>
    <row r="365" s="291" customFormat="1" customHeight="1" spans="1:27">
      <c r="A365" s="29">
        <v>363</v>
      </c>
      <c r="B365" s="280" t="s">
        <v>34</v>
      </c>
      <c r="C365" s="280" t="s">
        <v>228</v>
      </c>
      <c r="D365" s="280" t="s">
        <v>1838</v>
      </c>
      <c r="E365" s="280" t="s">
        <v>108</v>
      </c>
      <c r="F365" s="29" t="s">
        <v>4049</v>
      </c>
      <c r="G365" s="78">
        <v>45078</v>
      </c>
      <c r="H365" s="10" t="s">
        <v>93</v>
      </c>
      <c r="I365" s="280" t="s">
        <v>42</v>
      </c>
      <c r="J365" s="280" t="s">
        <v>43</v>
      </c>
      <c r="K365" s="29" t="s">
        <v>1729</v>
      </c>
      <c r="L365" s="29" t="s">
        <v>1731</v>
      </c>
      <c r="M365" s="5">
        <v>3</v>
      </c>
      <c r="N365" s="181" t="s">
        <v>3859</v>
      </c>
      <c r="O365" s="181" t="s">
        <v>3860</v>
      </c>
      <c r="P365" s="15">
        <f t="shared" ref="P365:P368" si="263">IF(OR(O365=0,O365="无"),"",M365)</f>
        <v>3</v>
      </c>
      <c r="Q365" s="15">
        <f t="shared" ref="Q365:Q368" si="264">P365</f>
        <v>3</v>
      </c>
      <c r="R365" s="22">
        <f t="shared" ref="R365:R368" si="265">IFERROR(IF(P365/M365&gt;0,P365/M365,""),"")</f>
        <v>1</v>
      </c>
      <c r="S365" s="22">
        <f t="shared" ref="S365:S368" si="266">IFERROR(Q365/P365,"")</f>
        <v>1</v>
      </c>
      <c r="T365" s="16"/>
      <c r="U365" s="181" t="s">
        <v>3871</v>
      </c>
      <c r="V365" s="181" t="s">
        <v>50</v>
      </c>
      <c r="AA365" s="308" t="b">
        <f t="shared" si="230"/>
        <v>0</v>
      </c>
    </row>
    <row r="366" s="291" customFormat="1" customHeight="1" spans="1:27">
      <c r="A366" s="29">
        <v>364</v>
      </c>
      <c r="B366" s="280" t="s">
        <v>34</v>
      </c>
      <c r="C366" s="280" t="s">
        <v>228</v>
      </c>
      <c r="D366" s="280" t="s">
        <v>1838</v>
      </c>
      <c r="E366" s="280" t="s">
        <v>108</v>
      </c>
      <c r="F366" s="29" t="s">
        <v>4049</v>
      </c>
      <c r="G366" s="78">
        <v>45261</v>
      </c>
      <c r="H366" s="10" t="s">
        <v>1741</v>
      </c>
      <c r="I366" s="280" t="s">
        <v>42</v>
      </c>
      <c r="J366" s="280" t="s">
        <v>43</v>
      </c>
      <c r="K366" s="29" t="s">
        <v>1729</v>
      </c>
      <c r="L366" s="29" t="s">
        <v>1731</v>
      </c>
      <c r="M366" s="5">
        <v>3</v>
      </c>
      <c r="N366" s="181" t="s">
        <v>3872</v>
      </c>
      <c r="O366" s="181" t="s">
        <v>3873</v>
      </c>
      <c r="P366" s="15">
        <f t="shared" si="263"/>
        <v>3</v>
      </c>
      <c r="Q366" s="15">
        <f t="shared" si="264"/>
        <v>3</v>
      </c>
      <c r="R366" s="22">
        <f t="shared" si="265"/>
        <v>1</v>
      </c>
      <c r="S366" s="22">
        <f t="shared" si="266"/>
        <v>1</v>
      </c>
      <c r="T366" s="5"/>
      <c r="U366" s="181" t="s">
        <v>3874</v>
      </c>
      <c r="V366" s="181" t="s">
        <v>50</v>
      </c>
      <c r="AA366" s="308" t="b">
        <f t="shared" si="230"/>
        <v>0</v>
      </c>
    </row>
    <row r="367" s="291" customFormat="1" customHeight="1" spans="1:27">
      <c r="A367" s="29">
        <v>365</v>
      </c>
      <c r="B367" s="280" t="s">
        <v>34</v>
      </c>
      <c r="C367" s="280" t="s">
        <v>228</v>
      </c>
      <c r="D367" s="280" t="s">
        <v>1801</v>
      </c>
      <c r="E367" s="280" t="s">
        <v>108</v>
      </c>
      <c r="F367" s="29" t="s">
        <v>4049</v>
      </c>
      <c r="G367" s="78">
        <v>45078</v>
      </c>
      <c r="H367" s="10" t="s">
        <v>93</v>
      </c>
      <c r="I367" s="280" t="s">
        <v>42</v>
      </c>
      <c r="J367" s="280" t="s">
        <v>43</v>
      </c>
      <c r="K367" s="29" t="s">
        <v>1729</v>
      </c>
      <c r="L367" s="29" t="s">
        <v>1731</v>
      </c>
      <c r="M367" s="5">
        <v>3</v>
      </c>
      <c r="N367" s="181" t="s">
        <v>3875</v>
      </c>
      <c r="O367" s="181" t="s">
        <v>3876</v>
      </c>
      <c r="P367" s="15">
        <f t="shared" si="263"/>
        <v>3</v>
      </c>
      <c r="Q367" s="15">
        <f t="shared" si="264"/>
        <v>3</v>
      </c>
      <c r="R367" s="22">
        <f t="shared" si="265"/>
        <v>1</v>
      </c>
      <c r="S367" s="22">
        <f t="shared" si="266"/>
        <v>1</v>
      </c>
      <c r="T367" s="16"/>
      <c r="U367" s="181" t="s">
        <v>3877</v>
      </c>
      <c r="V367" s="181" t="s">
        <v>50</v>
      </c>
      <c r="AA367" s="308" t="b">
        <f t="shared" si="230"/>
        <v>0</v>
      </c>
    </row>
    <row r="368" s="291" customFormat="1" customHeight="1" spans="1:27">
      <c r="A368" s="29">
        <v>366</v>
      </c>
      <c r="B368" s="280" t="s">
        <v>34</v>
      </c>
      <c r="C368" s="280" t="s">
        <v>228</v>
      </c>
      <c r="D368" s="280" t="s">
        <v>1801</v>
      </c>
      <c r="E368" s="280" t="s">
        <v>108</v>
      </c>
      <c r="F368" s="29" t="s">
        <v>4049</v>
      </c>
      <c r="G368" s="78">
        <v>45261</v>
      </c>
      <c r="H368" s="10" t="s">
        <v>1741</v>
      </c>
      <c r="I368" s="280" t="s">
        <v>42</v>
      </c>
      <c r="J368" s="280" t="s">
        <v>43</v>
      </c>
      <c r="K368" s="29" t="s">
        <v>1729</v>
      </c>
      <c r="L368" s="29" t="s">
        <v>1731</v>
      </c>
      <c r="M368" s="5">
        <v>3</v>
      </c>
      <c r="N368" s="181" t="s">
        <v>3878</v>
      </c>
      <c r="O368" s="181" t="s">
        <v>3879</v>
      </c>
      <c r="P368" s="15">
        <f t="shared" si="263"/>
        <v>3</v>
      </c>
      <c r="Q368" s="15">
        <f t="shared" si="264"/>
        <v>3</v>
      </c>
      <c r="R368" s="22">
        <f t="shared" si="265"/>
        <v>1</v>
      </c>
      <c r="S368" s="22">
        <f t="shared" si="266"/>
        <v>1</v>
      </c>
      <c r="T368" s="5"/>
      <c r="U368" s="181" t="s">
        <v>3880</v>
      </c>
      <c r="V368" s="181" t="s">
        <v>50</v>
      </c>
      <c r="AA368" s="308" t="b">
        <f t="shared" si="230"/>
        <v>0</v>
      </c>
    </row>
  </sheetData>
  <sheetProtection autoFilter="0"/>
  <mergeCells count="1">
    <mergeCell ref="A1:U1"/>
  </mergeCells>
  <pageMargins left="0.700694444444445" right="0.700694444444445" top="0.751388888888889" bottom="0.751388888888889" header="0.298611111111111" footer="0.298611111111111"/>
  <pageSetup paperSize="9" scale="51" fitToHeight="0" orientation="landscape" verticalDpi="300"/>
  <headerFooter alignWithMargins="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pageSetUpPr fitToPage="1"/>
  </sheetPr>
  <dimension ref="A1:AA524"/>
  <sheetViews>
    <sheetView zoomScale="85" zoomScaleNormal="85" workbookViewId="0">
      <pane ySplit="2" topLeftCell="A3" activePane="bottomLeft" state="frozen"/>
      <selection/>
      <selection pane="bottomLeft" activeCell="S526" sqref="S526"/>
    </sheetView>
  </sheetViews>
  <sheetFormatPr defaultColWidth="9" defaultRowHeight="14.25"/>
  <cols>
    <col min="1" max="1" width="6.09166666666667" style="217" customWidth="1"/>
    <col min="2" max="2" width="7.96666666666667" style="217" customWidth="1"/>
    <col min="3" max="3" width="7.65" style="217" customWidth="1"/>
    <col min="4" max="4" width="12.625" style="217" customWidth="1"/>
    <col min="5" max="5" width="9.625" style="217" customWidth="1"/>
    <col min="6" max="6" width="22.1833333333333" style="217" customWidth="1"/>
    <col min="7" max="7" width="11.25" style="217" customWidth="1"/>
    <col min="8" max="8" width="12.75" style="218" customWidth="1"/>
    <col min="9" max="9" width="9.375" style="218" customWidth="1"/>
    <col min="10" max="10" width="12.3416666666667" style="217" customWidth="1"/>
    <col min="11" max="11" width="9" style="217"/>
    <col min="12" max="12" width="11.0916666666667" style="217" customWidth="1"/>
    <col min="13" max="13" width="9.375" style="217" customWidth="1"/>
    <col min="14" max="14" width="13.5" style="219" customWidth="1"/>
    <col min="15" max="15" width="13.75" style="219" customWidth="1"/>
    <col min="16" max="16" width="9.30833333333333" style="220" customWidth="1"/>
    <col min="17" max="17" width="8.19166666666667" style="220" customWidth="1"/>
    <col min="18" max="18" width="8.60833333333333" style="217" customWidth="1"/>
    <col min="19" max="19" width="9.85" style="217" customWidth="1"/>
    <col min="20" max="20" width="26.5" style="217" customWidth="1"/>
    <col min="21" max="21" width="20.75" style="221" customWidth="1"/>
    <col min="22" max="22" width="13.05" style="217" customWidth="1"/>
    <col min="23" max="23" width="17.3583333333333" style="217" customWidth="1"/>
    <col min="24" max="24" width="9.16666666666667" style="217" customWidth="1"/>
    <col min="25" max="16384" width="9" style="217"/>
  </cols>
  <sheetData>
    <row r="1" s="212" customFormat="1" ht="75" customHeight="1" spans="1:21">
      <c r="A1" s="222" t="s">
        <v>4101</v>
      </c>
      <c r="B1" s="223"/>
      <c r="C1" s="223"/>
      <c r="D1" s="223"/>
      <c r="E1" s="223"/>
      <c r="F1" s="223"/>
      <c r="G1" s="223"/>
      <c r="H1" s="223"/>
      <c r="I1" s="223"/>
      <c r="J1" s="223"/>
      <c r="K1" s="223"/>
      <c r="L1" s="223"/>
      <c r="M1" s="223"/>
      <c r="N1" s="230"/>
      <c r="O1" s="230"/>
      <c r="P1" s="223"/>
      <c r="Q1" s="223"/>
      <c r="R1" s="223"/>
      <c r="S1" s="223"/>
      <c r="T1" s="235"/>
      <c r="U1" s="236"/>
    </row>
    <row r="2" s="205" customFormat="1" ht="50" customHeight="1" spans="1:25">
      <c r="A2" s="188" t="s">
        <v>2</v>
      </c>
      <c r="B2" s="188" t="s">
        <v>3</v>
      </c>
      <c r="C2" s="188" t="s">
        <v>5</v>
      </c>
      <c r="D2" s="188" t="s">
        <v>2674</v>
      </c>
      <c r="E2" s="188" t="s">
        <v>6</v>
      </c>
      <c r="F2" s="188" t="s">
        <v>2675</v>
      </c>
      <c r="G2" s="188" t="s">
        <v>14</v>
      </c>
      <c r="H2" s="224" t="s">
        <v>15</v>
      </c>
      <c r="I2" s="224" t="s">
        <v>16</v>
      </c>
      <c r="J2" s="188" t="s">
        <v>17</v>
      </c>
      <c r="K2" s="2" t="s">
        <v>18</v>
      </c>
      <c r="L2" s="2" t="s">
        <v>20</v>
      </c>
      <c r="M2" s="197" t="s">
        <v>3882</v>
      </c>
      <c r="N2" s="13" t="s">
        <v>3883</v>
      </c>
      <c r="O2" s="13" t="s">
        <v>3884</v>
      </c>
      <c r="P2" s="13" t="s">
        <v>3885</v>
      </c>
      <c r="Q2" s="13" t="s">
        <v>3886</v>
      </c>
      <c r="R2" s="13" t="s">
        <v>26</v>
      </c>
      <c r="S2" s="13" t="s">
        <v>27</v>
      </c>
      <c r="T2" s="178" t="s">
        <v>28</v>
      </c>
      <c r="U2" s="21" t="s">
        <v>29</v>
      </c>
      <c r="V2" s="179" t="s">
        <v>30</v>
      </c>
      <c r="W2" s="179" t="s">
        <v>31</v>
      </c>
      <c r="X2" s="179" t="s">
        <v>32</v>
      </c>
      <c r="Y2" s="205" t="s">
        <v>33</v>
      </c>
    </row>
    <row r="3" s="213" customFormat="1" ht="12.75" hidden="1" spans="1:27">
      <c r="A3" s="225">
        <v>1</v>
      </c>
      <c r="B3" s="225" t="s">
        <v>34</v>
      </c>
      <c r="C3" s="225" t="s">
        <v>82</v>
      </c>
      <c r="D3" s="225" t="s">
        <v>3189</v>
      </c>
      <c r="E3" s="27" t="s">
        <v>258</v>
      </c>
      <c r="F3" s="225" t="s">
        <v>4102</v>
      </c>
      <c r="G3" s="78">
        <v>44958</v>
      </c>
      <c r="H3" s="192" t="s">
        <v>2299</v>
      </c>
      <c r="I3" s="231" t="s">
        <v>42</v>
      </c>
      <c r="J3" s="229" t="s">
        <v>43</v>
      </c>
      <c r="K3" s="229" t="s">
        <v>44</v>
      </c>
      <c r="L3" s="225" t="s">
        <v>46</v>
      </c>
      <c r="M3" s="225">
        <v>8</v>
      </c>
      <c r="N3" s="232" t="s">
        <v>3190</v>
      </c>
      <c r="O3" s="232" t="s">
        <v>3191</v>
      </c>
      <c r="P3" s="15">
        <f t="shared" ref="P3:P8" si="0">IF(OR(O3=0,O3="无"),"",M3)</f>
        <v>8</v>
      </c>
      <c r="Q3" s="15">
        <f t="shared" ref="Q3:Q8" si="1">P3</f>
        <v>8</v>
      </c>
      <c r="R3" s="22">
        <f t="shared" ref="R3:R8" si="2">IFERROR(IF(P3/M3&gt;0,P3/M3,""),"")</f>
        <v>1</v>
      </c>
      <c r="S3" s="22">
        <f t="shared" ref="S3:S8" si="3">IFERROR(Q3/P3,"")</f>
        <v>1</v>
      </c>
      <c r="T3" s="180"/>
      <c r="U3" s="237" t="s">
        <v>4103</v>
      </c>
      <c r="V3" s="232" t="s">
        <v>50</v>
      </c>
      <c r="W3" s="16"/>
      <c r="X3" s="181"/>
      <c r="Y3" s="16" t="s">
        <v>4103</v>
      </c>
      <c r="AA3" s="238" t="b">
        <f t="shared" ref="AA3:AA66" si="4">IF(H3="2023年01月","2023年01月31日",IF(H3="2023年02月","2023年02月28日",IF(H3="2023年3月","2023年3月31日",IF(H3="2023年4月","2023年4月30日",IF(H3="2023年5月","2023年5月31日",IF(H3="2023年6月","2023年6月30日",IF(H3="2023年7月","2023年7月31日",IF(H3="2023年8月","2023年8月31日",IF(H3="2023年9月","2023年9月30日",IF(H3="2023年10月","2023年10月31日",IF(H3="2023年11月","2023年11月30日",IF(H3="2023年12月","2023年12月31日"))))))))))))</f>
        <v>0</v>
      </c>
    </row>
    <row r="4" s="214" customFormat="1" ht="12" hidden="1" spans="1:27">
      <c r="A4" s="225">
        <v>2</v>
      </c>
      <c r="B4" s="225" t="s">
        <v>34</v>
      </c>
      <c r="C4" s="225" t="s">
        <v>82</v>
      </c>
      <c r="D4" s="225" t="s">
        <v>3189</v>
      </c>
      <c r="E4" s="27" t="s">
        <v>258</v>
      </c>
      <c r="F4" s="225" t="s">
        <v>4102</v>
      </c>
      <c r="G4" s="78">
        <v>45017</v>
      </c>
      <c r="H4" s="192" t="s">
        <v>231</v>
      </c>
      <c r="I4" s="231" t="s">
        <v>42</v>
      </c>
      <c r="J4" s="229" t="s">
        <v>43</v>
      </c>
      <c r="K4" s="229" t="s">
        <v>44</v>
      </c>
      <c r="L4" s="225" t="s">
        <v>46</v>
      </c>
      <c r="M4" s="225">
        <v>8</v>
      </c>
      <c r="N4" s="232" t="s">
        <v>3072</v>
      </c>
      <c r="O4" s="232" t="s">
        <v>3073</v>
      </c>
      <c r="P4" s="15">
        <f t="shared" si="0"/>
        <v>8</v>
      </c>
      <c r="Q4" s="15">
        <f t="shared" si="1"/>
        <v>8</v>
      </c>
      <c r="R4" s="22">
        <f t="shared" si="2"/>
        <v>1</v>
      </c>
      <c r="S4" s="22">
        <f t="shared" si="3"/>
        <v>1</v>
      </c>
      <c r="T4" s="180"/>
      <c r="U4" s="16" t="s">
        <v>4104</v>
      </c>
      <c r="V4" s="232" t="s">
        <v>50</v>
      </c>
      <c r="W4" s="19"/>
      <c r="X4" s="181"/>
      <c r="Y4" s="16" t="s">
        <v>4104</v>
      </c>
      <c r="AA4" s="238" t="b">
        <f t="shared" si="4"/>
        <v>0</v>
      </c>
    </row>
    <row r="5" s="214" customFormat="1" ht="12" hidden="1" spans="1:27">
      <c r="A5" s="225">
        <v>3</v>
      </c>
      <c r="B5" s="225" t="s">
        <v>34</v>
      </c>
      <c r="C5" s="225" t="s">
        <v>82</v>
      </c>
      <c r="D5" s="225" t="s">
        <v>3189</v>
      </c>
      <c r="E5" s="27" t="s">
        <v>258</v>
      </c>
      <c r="F5" s="225" t="s">
        <v>4102</v>
      </c>
      <c r="G5" s="78">
        <v>45078</v>
      </c>
      <c r="H5" s="192" t="s">
        <v>93</v>
      </c>
      <c r="I5" s="231" t="s">
        <v>42</v>
      </c>
      <c r="J5" s="229" t="s">
        <v>43</v>
      </c>
      <c r="K5" s="229" t="s">
        <v>44</v>
      </c>
      <c r="L5" s="225" t="s">
        <v>46</v>
      </c>
      <c r="M5" s="225">
        <v>8</v>
      </c>
      <c r="N5" s="232" t="s">
        <v>4105</v>
      </c>
      <c r="O5" s="232" t="s">
        <v>4106</v>
      </c>
      <c r="P5" s="15">
        <f t="shared" si="0"/>
        <v>8</v>
      </c>
      <c r="Q5" s="15">
        <f t="shared" si="1"/>
        <v>8</v>
      </c>
      <c r="R5" s="22">
        <f t="shared" si="2"/>
        <v>1</v>
      </c>
      <c r="S5" s="22">
        <f t="shared" si="3"/>
        <v>1</v>
      </c>
      <c r="T5" s="180"/>
      <c r="U5" s="16" t="s">
        <v>4104</v>
      </c>
      <c r="V5" s="232" t="s">
        <v>50</v>
      </c>
      <c r="W5" s="19"/>
      <c r="X5" s="181"/>
      <c r="Y5" s="16" t="s">
        <v>4104</v>
      </c>
      <c r="AA5" s="238" t="b">
        <f t="shared" si="4"/>
        <v>0</v>
      </c>
    </row>
    <row r="6" s="214" customFormat="1" ht="12" hidden="1" spans="1:27">
      <c r="A6" s="225">
        <v>4</v>
      </c>
      <c r="B6" s="225" t="s">
        <v>34</v>
      </c>
      <c r="C6" s="225" t="s">
        <v>82</v>
      </c>
      <c r="D6" s="225" t="s">
        <v>3189</v>
      </c>
      <c r="E6" s="27" t="s">
        <v>258</v>
      </c>
      <c r="F6" s="225" t="s">
        <v>4102</v>
      </c>
      <c r="G6" s="78">
        <v>45139</v>
      </c>
      <c r="H6" s="192" t="s">
        <v>97</v>
      </c>
      <c r="I6" s="231" t="s">
        <v>42</v>
      </c>
      <c r="J6" s="229" t="s">
        <v>43</v>
      </c>
      <c r="K6" s="229" t="s">
        <v>44</v>
      </c>
      <c r="L6" s="225" t="s">
        <v>46</v>
      </c>
      <c r="M6" s="225">
        <v>8</v>
      </c>
      <c r="N6" s="232" t="s">
        <v>4107</v>
      </c>
      <c r="O6" s="232" t="s">
        <v>4108</v>
      </c>
      <c r="P6" s="15">
        <f t="shared" si="0"/>
        <v>8</v>
      </c>
      <c r="Q6" s="15">
        <f t="shared" si="1"/>
        <v>8</v>
      </c>
      <c r="R6" s="22">
        <f t="shared" si="2"/>
        <v>1</v>
      </c>
      <c r="S6" s="22">
        <f t="shared" si="3"/>
        <v>1</v>
      </c>
      <c r="T6" s="180"/>
      <c r="U6" s="232" t="s">
        <v>4109</v>
      </c>
      <c r="V6" s="232" t="s">
        <v>50</v>
      </c>
      <c r="W6" s="19"/>
      <c r="X6" s="181"/>
      <c r="Y6" s="23" t="s">
        <v>4104</v>
      </c>
      <c r="AA6" s="238" t="b">
        <f t="shared" si="4"/>
        <v>0</v>
      </c>
    </row>
    <row r="7" s="214" customFormat="1" ht="12" hidden="1" spans="1:27">
      <c r="A7" s="225">
        <v>5</v>
      </c>
      <c r="B7" s="225" t="s">
        <v>34</v>
      </c>
      <c r="C7" s="225" t="s">
        <v>82</v>
      </c>
      <c r="D7" s="225" t="s">
        <v>3189</v>
      </c>
      <c r="E7" s="27" t="s">
        <v>258</v>
      </c>
      <c r="F7" s="225" t="s">
        <v>4102</v>
      </c>
      <c r="G7" s="78">
        <v>45200</v>
      </c>
      <c r="H7" s="192" t="s">
        <v>189</v>
      </c>
      <c r="I7" s="231" t="s">
        <v>42</v>
      </c>
      <c r="J7" s="229" t="s">
        <v>43</v>
      </c>
      <c r="K7" s="229" t="s">
        <v>44</v>
      </c>
      <c r="L7" s="225" t="s">
        <v>46</v>
      </c>
      <c r="M7" s="225">
        <v>8</v>
      </c>
      <c r="N7" s="232" t="s">
        <v>4110</v>
      </c>
      <c r="O7" s="232" t="s">
        <v>4111</v>
      </c>
      <c r="P7" s="15">
        <f t="shared" si="0"/>
        <v>8</v>
      </c>
      <c r="Q7" s="15">
        <f t="shared" si="1"/>
        <v>8</v>
      </c>
      <c r="R7" s="22">
        <f t="shared" si="2"/>
        <v>1</v>
      </c>
      <c r="S7" s="22">
        <f t="shared" si="3"/>
        <v>1</v>
      </c>
      <c r="T7" s="180"/>
      <c r="U7" s="232" t="s">
        <v>4112</v>
      </c>
      <c r="V7" s="232" t="s">
        <v>50</v>
      </c>
      <c r="W7" s="19"/>
      <c r="X7" s="181"/>
      <c r="Y7" s="16" t="s">
        <v>4113</v>
      </c>
      <c r="AA7" s="238" t="b">
        <f t="shared" si="4"/>
        <v>0</v>
      </c>
    </row>
    <row r="8" s="214" customFormat="1" ht="12" hidden="1" spans="1:27">
      <c r="A8" s="225">
        <v>6</v>
      </c>
      <c r="B8" s="225" t="s">
        <v>34</v>
      </c>
      <c r="C8" s="225" t="s">
        <v>82</v>
      </c>
      <c r="D8" s="225" t="s">
        <v>3189</v>
      </c>
      <c r="E8" s="27" t="s">
        <v>258</v>
      </c>
      <c r="F8" s="225" t="s">
        <v>4102</v>
      </c>
      <c r="G8" s="78">
        <v>45261</v>
      </c>
      <c r="H8" s="192" t="s">
        <v>1741</v>
      </c>
      <c r="I8" s="231" t="s">
        <v>42</v>
      </c>
      <c r="J8" s="229" t="s">
        <v>43</v>
      </c>
      <c r="K8" s="229" t="s">
        <v>44</v>
      </c>
      <c r="L8" s="225" t="s">
        <v>46</v>
      </c>
      <c r="M8" s="225">
        <v>8</v>
      </c>
      <c r="N8" s="232" t="str">
        <f>IFERROR(VLOOKUP("*"&amp;$D8&amp;"*",接头红外!$A:$AS,20,FALSE),IFERROR(VLOOKUP("*"&amp;$D8&amp;"*",接头红外!$B:$AS,19,FALSE),"无"))</f>
        <v>无</v>
      </c>
      <c r="O8" s="232" t="str">
        <f>IFERROR(VLOOKUP("*"&amp;$D8&amp;"*",接头红外!$A:$AS,21,FALSE),IFERROR(VLOOKUP("*"&amp;$D8&amp;"*",接头红外!$B:$AS,20,FALSE),"无"))</f>
        <v>无</v>
      </c>
      <c r="P8" s="15" t="str">
        <f t="shared" si="0"/>
        <v/>
      </c>
      <c r="Q8" s="15" t="str">
        <f t="shared" si="1"/>
        <v/>
      </c>
      <c r="R8" s="22" t="str">
        <f t="shared" si="2"/>
        <v/>
      </c>
      <c r="S8" s="22" t="str">
        <f t="shared" si="3"/>
        <v/>
      </c>
      <c r="T8" s="180"/>
      <c r="U8" s="232" t="str">
        <f>IFERROR(VLOOKUP("*"&amp;$D8&amp;"*",接头红外!$A:$AS,5,FALSE),IFERROR(VLOOKUP("*"&amp;$D8&amp;"*",接头红外!$B:$AS,4,FALSE),"无"))</f>
        <v>无</v>
      </c>
      <c r="V8" s="232" t="str">
        <f>IFERROR(VLOOKUP("*"&amp;$D8&amp;"*",接头红外!$A:$AS,3,FALSE),IFERROR(VLOOKUP("*"&amp;$D8&amp;"*",接头红外!$B:$AS,2,FALSE),"无"))</f>
        <v>无</v>
      </c>
      <c r="W8" s="19"/>
      <c r="X8" s="181"/>
      <c r="Y8" s="16" t="s">
        <v>4113</v>
      </c>
      <c r="AA8" s="238" t="b">
        <f t="shared" si="4"/>
        <v>0</v>
      </c>
    </row>
    <row r="9" s="214" customFormat="1" ht="12" hidden="1" spans="1:27">
      <c r="A9" s="225">
        <v>7</v>
      </c>
      <c r="B9" s="225" t="s">
        <v>34</v>
      </c>
      <c r="C9" s="225" t="s">
        <v>228</v>
      </c>
      <c r="D9" s="226" t="s">
        <v>3018</v>
      </c>
      <c r="E9" s="27" t="s">
        <v>258</v>
      </c>
      <c r="F9" s="225" t="s">
        <v>4102</v>
      </c>
      <c r="G9" s="64">
        <v>44927</v>
      </c>
      <c r="H9" s="227" t="s">
        <v>2959</v>
      </c>
      <c r="I9" s="231" t="s">
        <v>42</v>
      </c>
      <c r="J9" s="229" t="s">
        <v>43</v>
      </c>
      <c r="K9" s="229" t="s">
        <v>44</v>
      </c>
      <c r="L9" s="225" t="s">
        <v>46</v>
      </c>
      <c r="M9" s="225">
        <v>6</v>
      </c>
      <c r="N9" s="232" t="s">
        <v>4114</v>
      </c>
      <c r="O9" s="232" t="s">
        <v>4115</v>
      </c>
      <c r="P9" s="15">
        <f t="shared" ref="P9:P14" si="5">IF(OR(O9=0,O9="无"),"",M9)</f>
        <v>6</v>
      </c>
      <c r="Q9" s="15">
        <f t="shared" ref="Q9:Q14" si="6">P9</f>
        <v>6</v>
      </c>
      <c r="R9" s="22">
        <f t="shared" ref="R9:R14" si="7">IFERROR(IF(P9/M9&gt;0,P9/M9,""),"")</f>
        <v>1</v>
      </c>
      <c r="S9" s="22">
        <f t="shared" ref="S9:S14" si="8">IFERROR(Q9/P9,"")</f>
        <v>1</v>
      </c>
      <c r="T9" s="180"/>
      <c r="U9" s="237" t="s">
        <v>4104</v>
      </c>
      <c r="V9" s="232" t="s">
        <v>50</v>
      </c>
      <c r="W9" s="16"/>
      <c r="X9" s="181"/>
      <c r="Y9" s="16" t="s">
        <v>4104</v>
      </c>
      <c r="AA9" s="238" t="b">
        <f t="shared" si="4"/>
        <v>0</v>
      </c>
    </row>
    <row r="10" s="214" customFormat="1" ht="12" hidden="1" spans="1:27">
      <c r="A10" s="225">
        <v>8</v>
      </c>
      <c r="B10" s="228" t="s">
        <v>34</v>
      </c>
      <c r="C10" s="225" t="s">
        <v>228</v>
      </c>
      <c r="D10" s="226" t="s">
        <v>3018</v>
      </c>
      <c r="E10" s="49" t="s">
        <v>258</v>
      </c>
      <c r="F10" s="228" t="s">
        <v>4102</v>
      </c>
      <c r="G10" s="64">
        <v>44986</v>
      </c>
      <c r="H10" s="227" t="s">
        <v>41</v>
      </c>
      <c r="I10" s="231" t="s">
        <v>42</v>
      </c>
      <c r="J10" s="229" t="s">
        <v>43</v>
      </c>
      <c r="K10" s="229" t="s">
        <v>44</v>
      </c>
      <c r="L10" s="225" t="s">
        <v>46</v>
      </c>
      <c r="M10" s="225">
        <v>6</v>
      </c>
      <c r="N10" s="232" t="s">
        <v>3072</v>
      </c>
      <c r="O10" s="232" t="s">
        <v>3073</v>
      </c>
      <c r="P10" s="15">
        <f t="shared" si="5"/>
        <v>6</v>
      </c>
      <c r="Q10" s="15">
        <f t="shared" si="6"/>
        <v>6</v>
      </c>
      <c r="R10" s="22">
        <f t="shared" si="7"/>
        <v>1</v>
      </c>
      <c r="S10" s="22">
        <f t="shared" si="8"/>
        <v>1</v>
      </c>
      <c r="T10" s="180"/>
      <c r="U10" s="232" t="s">
        <v>3075</v>
      </c>
      <c r="V10" s="232" t="s">
        <v>50</v>
      </c>
      <c r="W10" s="19"/>
      <c r="X10" s="181"/>
      <c r="Y10" s="16"/>
      <c r="AA10" s="238" t="b">
        <f t="shared" si="4"/>
        <v>0</v>
      </c>
    </row>
    <row r="11" s="214" customFormat="1" ht="12" hidden="1" spans="1:27">
      <c r="A11" s="225">
        <v>9</v>
      </c>
      <c r="B11" s="225" t="s">
        <v>34</v>
      </c>
      <c r="C11" s="225" t="s">
        <v>228</v>
      </c>
      <c r="D11" s="226" t="s">
        <v>3018</v>
      </c>
      <c r="E11" s="27" t="s">
        <v>258</v>
      </c>
      <c r="F11" s="225" t="s">
        <v>4102</v>
      </c>
      <c r="G11" s="64">
        <v>45047</v>
      </c>
      <c r="H11" s="227" t="s">
        <v>304</v>
      </c>
      <c r="I11" s="231" t="s">
        <v>42</v>
      </c>
      <c r="J11" s="229" t="s">
        <v>43</v>
      </c>
      <c r="K11" s="229" t="s">
        <v>44</v>
      </c>
      <c r="L11" s="225" t="s">
        <v>46</v>
      </c>
      <c r="M11" s="225">
        <v>6</v>
      </c>
      <c r="N11" s="232" t="s">
        <v>4116</v>
      </c>
      <c r="O11" s="232" t="s">
        <v>4117</v>
      </c>
      <c r="P11" s="15">
        <f t="shared" si="5"/>
        <v>6</v>
      </c>
      <c r="Q11" s="15">
        <f t="shared" si="6"/>
        <v>6</v>
      </c>
      <c r="R11" s="22">
        <f t="shared" si="7"/>
        <v>1</v>
      </c>
      <c r="S11" s="22">
        <f t="shared" si="8"/>
        <v>1</v>
      </c>
      <c r="T11" s="180"/>
      <c r="U11" s="232" t="s">
        <v>4118</v>
      </c>
      <c r="V11" s="232" t="s">
        <v>50</v>
      </c>
      <c r="W11" s="19"/>
      <c r="X11" s="181"/>
      <c r="Y11" s="16"/>
      <c r="AA11" s="238" t="b">
        <f t="shared" si="4"/>
        <v>0</v>
      </c>
    </row>
    <row r="12" s="214" customFormat="1" ht="12" hidden="1" spans="1:27">
      <c r="A12" s="225">
        <v>10</v>
      </c>
      <c r="B12" s="228" t="s">
        <v>34</v>
      </c>
      <c r="C12" s="225" t="s">
        <v>228</v>
      </c>
      <c r="D12" s="226" t="s">
        <v>3018</v>
      </c>
      <c r="E12" s="49" t="s">
        <v>258</v>
      </c>
      <c r="F12" s="228" t="s">
        <v>4102</v>
      </c>
      <c r="G12" s="64">
        <v>45108</v>
      </c>
      <c r="H12" s="227" t="s">
        <v>165</v>
      </c>
      <c r="I12" s="231" t="s">
        <v>42</v>
      </c>
      <c r="J12" s="229" t="s">
        <v>43</v>
      </c>
      <c r="K12" s="229" t="s">
        <v>44</v>
      </c>
      <c r="L12" s="225" t="s">
        <v>46</v>
      </c>
      <c r="M12" s="225">
        <v>6</v>
      </c>
      <c r="N12" s="232" t="s">
        <v>4119</v>
      </c>
      <c r="O12" s="232" t="s">
        <v>4120</v>
      </c>
      <c r="P12" s="15">
        <f t="shared" si="5"/>
        <v>6</v>
      </c>
      <c r="Q12" s="15">
        <f t="shared" si="6"/>
        <v>6</v>
      </c>
      <c r="R12" s="22">
        <f t="shared" si="7"/>
        <v>1</v>
      </c>
      <c r="S12" s="22">
        <f t="shared" si="8"/>
        <v>1</v>
      </c>
      <c r="T12" s="180"/>
      <c r="U12" s="232" t="s">
        <v>4121</v>
      </c>
      <c r="V12" s="232" t="s">
        <v>50</v>
      </c>
      <c r="W12" s="19"/>
      <c r="X12" s="181"/>
      <c r="Y12" s="16" t="s">
        <v>4113</v>
      </c>
      <c r="AA12" s="238" t="b">
        <f t="shared" si="4"/>
        <v>0</v>
      </c>
    </row>
    <row r="13" s="214" customFormat="1" ht="12" hidden="1" spans="1:27">
      <c r="A13" s="225">
        <v>11</v>
      </c>
      <c r="B13" s="228" t="s">
        <v>34</v>
      </c>
      <c r="C13" s="225" t="s">
        <v>228</v>
      </c>
      <c r="D13" s="226" t="s">
        <v>3018</v>
      </c>
      <c r="E13" s="49" t="s">
        <v>258</v>
      </c>
      <c r="F13" s="228" t="s">
        <v>4102</v>
      </c>
      <c r="G13" s="64">
        <v>45170</v>
      </c>
      <c r="H13" s="227" t="s">
        <v>54</v>
      </c>
      <c r="I13" s="231" t="s">
        <v>42</v>
      </c>
      <c r="J13" s="229" t="s">
        <v>43</v>
      </c>
      <c r="K13" s="229" t="s">
        <v>44</v>
      </c>
      <c r="L13" s="225" t="s">
        <v>46</v>
      </c>
      <c r="M13" s="225">
        <v>6</v>
      </c>
      <c r="N13" s="232" t="s">
        <v>4110</v>
      </c>
      <c r="O13" s="232" t="s">
        <v>4111</v>
      </c>
      <c r="P13" s="15">
        <f t="shared" si="5"/>
        <v>6</v>
      </c>
      <c r="Q13" s="15">
        <f t="shared" si="6"/>
        <v>6</v>
      </c>
      <c r="R13" s="22">
        <f t="shared" si="7"/>
        <v>1</v>
      </c>
      <c r="S13" s="22">
        <f t="shared" si="8"/>
        <v>1</v>
      </c>
      <c r="T13" s="180" t="s">
        <v>4122</v>
      </c>
      <c r="U13" s="232" t="s">
        <v>4112</v>
      </c>
      <c r="V13" s="232" t="s">
        <v>50</v>
      </c>
      <c r="W13" s="19"/>
      <c r="X13" s="181"/>
      <c r="Y13" s="16" t="s">
        <v>4123</v>
      </c>
      <c r="AA13" s="238" t="b">
        <f t="shared" si="4"/>
        <v>0</v>
      </c>
    </row>
    <row r="14" s="214" customFormat="1" ht="12" hidden="1" spans="1:27">
      <c r="A14" s="225">
        <v>12</v>
      </c>
      <c r="B14" s="225" t="s">
        <v>34</v>
      </c>
      <c r="C14" s="225" t="s">
        <v>228</v>
      </c>
      <c r="D14" s="226" t="s">
        <v>3018</v>
      </c>
      <c r="E14" s="27" t="s">
        <v>258</v>
      </c>
      <c r="F14" s="225" t="s">
        <v>4102</v>
      </c>
      <c r="G14" s="64">
        <v>45231</v>
      </c>
      <c r="H14" s="227" t="s">
        <v>632</v>
      </c>
      <c r="I14" s="231" t="s">
        <v>42</v>
      </c>
      <c r="J14" s="229" t="s">
        <v>43</v>
      </c>
      <c r="K14" s="229" t="s">
        <v>44</v>
      </c>
      <c r="L14" s="225" t="s">
        <v>46</v>
      </c>
      <c r="M14" s="225">
        <v>6</v>
      </c>
      <c r="N14" s="232" t="str">
        <f>IFERROR(VLOOKUP("*"&amp;$D14&amp;"*",接头红外!$A:$AS,20,FALSE),IFERROR(VLOOKUP("*"&amp;$D14&amp;"*",接头红外!$B:$AS,19,FALSE),"无"))</f>
        <v>无</v>
      </c>
      <c r="O14" s="232" t="str">
        <f>IFERROR(VLOOKUP("*"&amp;$D14&amp;"*",接头红外!$A:$AS,21,FALSE),IFERROR(VLOOKUP("*"&amp;$D14&amp;"*",接头红外!$B:$AS,20,FALSE),"无"))</f>
        <v>无</v>
      </c>
      <c r="P14" s="15" t="str">
        <f t="shared" si="5"/>
        <v/>
      </c>
      <c r="Q14" s="15" t="str">
        <f t="shared" si="6"/>
        <v/>
      </c>
      <c r="R14" s="22" t="str">
        <f t="shared" si="7"/>
        <v/>
      </c>
      <c r="S14" s="22" t="str">
        <f t="shared" si="8"/>
        <v/>
      </c>
      <c r="T14" s="180"/>
      <c r="U14" s="232" t="str">
        <f>IFERROR(VLOOKUP("*"&amp;$D14&amp;"*",接头红外!$A:$AS,5,FALSE),IFERROR(VLOOKUP("*"&amp;$D14&amp;"*",接头红外!$B:$AS,4,FALSE),"无"))</f>
        <v>无</v>
      </c>
      <c r="V14" s="232" t="str">
        <f>IFERROR(VLOOKUP("*"&amp;$D14&amp;"*",接头红外!$A:$AS,3,FALSE),IFERROR(VLOOKUP("*"&amp;$D14&amp;"*",接头红外!$B:$AS,2,FALSE),"无"))</f>
        <v>无</v>
      </c>
      <c r="W14" s="19"/>
      <c r="X14" s="181"/>
      <c r="Y14" s="16" t="s">
        <v>4123</v>
      </c>
      <c r="AA14" s="238" t="b">
        <f t="shared" si="4"/>
        <v>0</v>
      </c>
    </row>
    <row r="15" s="214" customFormat="1" ht="12" hidden="1" spans="1:27">
      <c r="A15" s="225">
        <v>13</v>
      </c>
      <c r="B15" s="225" t="s">
        <v>34</v>
      </c>
      <c r="C15" s="225" t="s">
        <v>228</v>
      </c>
      <c r="D15" s="226" t="s">
        <v>3037</v>
      </c>
      <c r="E15" s="27" t="s">
        <v>258</v>
      </c>
      <c r="F15" s="225" t="s">
        <v>4102</v>
      </c>
      <c r="G15" s="64">
        <v>44927</v>
      </c>
      <c r="H15" s="227" t="s">
        <v>2959</v>
      </c>
      <c r="I15" s="231" t="s">
        <v>42</v>
      </c>
      <c r="J15" s="229" t="s">
        <v>43</v>
      </c>
      <c r="K15" s="229" t="s">
        <v>44</v>
      </c>
      <c r="L15" s="225" t="s">
        <v>46</v>
      </c>
      <c r="M15" s="225">
        <v>6</v>
      </c>
      <c r="N15" s="232" t="s">
        <v>4114</v>
      </c>
      <c r="O15" s="232" t="s">
        <v>4115</v>
      </c>
      <c r="P15" s="15">
        <f t="shared" ref="P15:P20" si="9">IF(OR(O15=0,O15="无"),"",M15)</f>
        <v>6</v>
      </c>
      <c r="Q15" s="15">
        <f t="shared" ref="Q15:Q20" si="10">P15</f>
        <v>6</v>
      </c>
      <c r="R15" s="22">
        <f t="shared" ref="R15:R20" si="11">IFERROR(IF(P15/M15&gt;0,P15/M15,""),"")</f>
        <v>1</v>
      </c>
      <c r="S15" s="22">
        <f t="shared" ref="S15:S20" si="12">IFERROR(Q15/P15,"")</f>
        <v>1</v>
      </c>
      <c r="T15" s="180"/>
      <c r="U15" s="237" t="s">
        <v>4104</v>
      </c>
      <c r="V15" s="232" t="s">
        <v>50</v>
      </c>
      <c r="W15" s="16"/>
      <c r="X15" s="181"/>
      <c r="Y15" s="16" t="s">
        <v>4104</v>
      </c>
      <c r="AA15" s="238" t="b">
        <f t="shared" si="4"/>
        <v>0</v>
      </c>
    </row>
    <row r="16" s="214" customFormat="1" ht="12" hidden="1" spans="1:27">
      <c r="A16" s="225">
        <v>14</v>
      </c>
      <c r="B16" s="225" t="s">
        <v>34</v>
      </c>
      <c r="C16" s="225" t="s">
        <v>228</v>
      </c>
      <c r="D16" s="226" t="s">
        <v>3037</v>
      </c>
      <c r="E16" s="27" t="s">
        <v>258</v>
      </c>
      <c r="F16" s="225" t="s">
        <v>4102</v>
      </c>
      <c r="G16" s="64">
        <v>44986</v>
      </c>
      <c r="H16" s="227" t="s">
        <v>41</v>
      </c>
      <c r="I16" s="231" t="s">
        <v>42</v>
      </c>
      <c r="J16" s="229" t="s">
        <v>43</v>
      </c>
      <c r="K16" s="229" t="s">
        <v>44</v>
      </c>
      <c r="L16" s="225" t="s">
        <v>46</v>
      </c>
      <c r="M16" s="225">
        <v>6</v>
      </c>
      <c r="N16" s="232" t="s">
        <v>3072</v>
      </c>
      <c r="O16" s="232" t="s">
        <v>3073</v>
      </c>
      <c r="P16" s="15">
        <f t="shared" si="9"/>
        <v>6</v>
      </c>
      <c r="Q16" s="15">
        <f t="shared" si="10"/>
        <v>6</v>
      </c>
      <c r="R16" s="22">
        <f t="shared" si="11"/>
        <v>1</v>
      </c>
      <c r="S16" s="22">
        <f t="shared" si="12"/>
        <v>1</v>
      </c>
      <c r="T16" s="180"/>
      <c r="U16" s="232" t="s">
        <v>3075</v>
      </c>
      <c r="V16" s="232" t="s">
        <v>50</v>
      </c>
      <c r="W16" s="19"/>
      <c r="X16" s="181"/>
      <c r="Y16" s="16"/>
      <c r="AA16" s="238" t="b">
        <f t="shared" si="4"/>
        <v>0</v>
      </c>
    </row>
    <row r="17" s="214" customFormat="1" ht="12" hidden="1" spans="1:27">
      <c r="A17" s="225">
        <v>15</v>
      </c>
      <c r="B17" s="225" t="s">
        <v>34</v>
      </c>
      <c r="C17" s="225" t="s">
        <v>228</v>
      </c>
      <c r="D17" s="226" t="s">
        <v>3037</v>
      </c>
      <c r="E17" s="27" t="s">
        <v>258</v>
      </c>
      <c r="F17" s="225" t="s">
        <v>4102</v>
      </c>
      <c r="G17" s="64">
        <v>45047</v>
      </c>
      <c r="H17" s="227" t="s">
        <v>304</v>
      </c>
      <c r="I17" s="231" t="s">
        <v>42</v>
      </c>
      <c r="J17" s="229" t="s">
        <v>43</v>
      </c>
      <c r="K17" s="229" t="s">
        <v>44</v>
      </c>
      <c r="L17" s="225" t="s">
        <v>46</v>
      </c>
      <c r="M17" s="225">
        <v>6</v>
      </c>
      <c r="N17" s="232" t="s">
        <v>4116</v>
      </c>
      <c r="O17" s="232" t="s">
        <v>4117</v>
      </c>
      <c r="P17" s="15">
        <f t="shared" si="9"/>
        <v>6</v>
      </c>
      <c r="Q17" s="15">
        <f t="shared" si="10"/>
        <v>6</v>
      </c>
      <c r="R17" s="22">
        <f t="shared" si="11"/>
        <v>1</v>
      </c>
      <c r="S17" s="22">
        <f t="shared" si="12"/>
        <v>1</v>
      </c>
      <c r="T17" s="180"/>
      <c r="U17" s="232" t="s">
        <v>4121</v>
      </c>
      <c r="V17" s="232" t="s">
        <v>50</v>
      </c>
      <c r="W17" s="19"/>
      <c r="X17" s="181"/>
      <c r="Y17" s="16"/>
      <c r="AA17" s="238" t="b">
        <f t="shared" si="4"/>
        <v>0</v>
      </c>
    </row>
    <row r="18" s="214" customFormat="1" ht="12" hidden="1" spans="1:27">
      <c r="A18" s="225">
        <v>16</v>
      </c>
      <c r="B18" s="225" t="s">
        <v>34</v>
      </c>
      <c r="C18" s="225" t="s">
        <v>228</v>
      </c>
      <c r="D18" s="226" t="s">
        <v>3037</v>
      </c>
      <c r="E18" s="27" t="s">
        <v>258</v>
      </c>
      <c r="F18" s="225" t="s">
        <v>4102</v>
      </c>
      <c r="G18" s="64">
        <v>45108</v>
      </c>
      <c r="H18" s="227" t="s">
        <v>165</v>
      </c>
      <c r="I18" s="231" t="s">
        <v>42</v>
      </c>
      <c r="J18" s="229" t="s">
        <v>43</v>
      </c>
      <c r="K18" s="229" t="s">
        <v>44</v>
      </c>
      <c r="L18" s="225" t="s">
        <v>46</v>
      </c>
      <c r="M18" s="225">
        <v>6</v>
      </c>
      <c r="N18" s="232" t="s">
        <v>4119</v>
      </c>
      <c r="O18" s="232" t="s">
        <v>4120</v>
      </c>
      <c r="P18" s="15">
        <f t="shared" si="9"/>
        <v>6</v>
      </c>
      <c r="Q18" s="15">
        <f t="shared" si="10"/>
        <v>6</v>
      </c>
      <c r="R18" s="22">
        <f t="shared" si="11"/>
        <v>1</v>
      </c>
      <c r="S18" s="22">
        <f t="shared" si="12"/>
        <v>1</v>
      </c>
      <c r="T18" s="180"/>
      <c r="U18" s="232" t="s">
        <v>4121</v>
      </c>
      <c r="V18" s="232" t="s">
        <v>50</v>
      </c>
      <c r="W18" s="19"/>
      <c r="X18" s="181"/>
      <c r="Y18" s="16" t="s">
        <v>4123</v>
      </c>
      <c r="AA18" s="238" t="b">
        <f t="shared" si="4"/>
        <v>0</v>
      </c>
    </row>
    <row r="19" s="214" customFormat="1" ht="12" hidden="1" spans="1:27">
      <c r="A19" s="225">
        <v>17</v>
      </c>
      <c r="B19" s="225" t="s">
        <v>34</v>
      </c>
      <c r="C19" s="225" t="s">
        <v>228</v>
      </c>
      <c r="D19" s="226" t="s">
        <v>3037</v>
      </c>
      <c r="E19" s="27" t="s">
        <v>258</v>
      </c>
      <c r="F19" s="225" t="s">
        <v>4102</v>
      </c>
      <c r="G19" s="64">
        <v>45170</v>
      </c>
      <c r="H19" s="227" t="s">
        <v>54</v>
      </c>
      <c r="I19" s="231" t="s">
        <v>42</v>
      </c>
      <c r="J19" s="229" t="s">
        <v>43</v>
      </c>
      <c r="K19" s="229" t="s">
        <v>44</v>
      </c>
      <c r="L19" s="225" t="s">
        <v>46</v>
      </c>
      <c r="M19" s="225">
        <v>6</v>
      </c>
      <c r="N19" s="232" t="s">
        <v>4110</v>
      </c>
      <c r="O19" s="232" t="s">
        <v>4111</v>
      </c>
      <c r="P19" s="15">
        <f t="shared" si="9"/>
        <v>6</v>
      </c>
      <c r="Q19" s="15">
        <f t="shared" si="10"/>
        <v>6</v>
      </c>
      <c r="R19" s="22">
        <f t="shared" si="11"/>
        <v>1</v>
      </c>
      <c r="S19" s="22">
        <f t="shared" si="12"/>
        <v>1</v>
      </c>
      <c r="T19" s="180" t="s">
        <v>4122</v>
      </c>
      <c r="U19" s="232" t="s">
        <v>4112</v>
      </c>
      <c r="V19" s="232" t="s">
        <v>50</v>
      </c>
      <c r="W19" s="19"/>
      <c r="X19" s="181"/>
      <c r="Y19" s="16" t="s">
        <v>4123</v>
      </c>
      <c r="AA19" s="238" t="b">
        <f t="shared" si="4"/>
        <v>0</v>
      </c>
    </row>
    <row r="20" s="214" customFormat="1" ht="12" hidden="1" spans="1:27">
      <c r="A20" s="225">
        <v>18</v>
      </c>
      <c r="B20" s="225" t="s">
        <v>34</v>
      </c>
      <c r="C20" s="225" t="s">
        <v>228</v>
      </c>
      <c r="D20" s="226" t="s">
        <v>3037</v>
      </c>
      <c r="E20" s="27" t="s">
        <v>258</v>
      </c>
      <c r="F20" s="225" t="s">
        <v>4102</v>
      </c>
      <c r="G20" s="64">
        <v>45231</v>
      </c>
      <c r="H20" s="227" t="s">
        <v>632</v>
      </c>
      <c r="I20" s="231" t="s">
        <v>42</v>
      </c>
      <c r="J20" s="229" t="s">
        <v>43</v>
      </c>
      <c r="K20" s="229" t="s">
        <v>44</v>
      </c>
      <c r="L20" s="225" t="s">
        <v>46</v>
      </c>
      <c r="M20" s="225">
        <v>6</v>
      </c>
      <c r="N20" s="232" t="str">
        <f>IFERROR(VLOOKUP("*"&amp;$D20&amp;"*",接头红外!$A:$AS,20,FALSE),IFERROR(VLOOKUP("*"&amp;$D20&amp;"*",接头红外!$B:$AS,19,FALSE),"无"))</f>
        <v>无</v>
      </c>
      <c r="O20" s="232" t="str">
        <f>IFERROR(VLOOKUP("*"&amp;$D20&amp;"*",接头红外!$A:$AS,21,FALSE),IFERROR(VLOOKUP("*"&amp;$D20&amp;"*",接头红外!$B:$AS,20,FALSE),"无"))</f>
        <v>无</v>
      </c>
      <c r="P20" s="15" t="str">
        <f t="shared" si="9"/>
        <v/>
      </c>
      <c r="Q20" s="15" t="str">
        <f t="shared" si="10"/>
        <v/>
      </c>
      <c r="R20" s="22" t="str">
        <f t="shared" si="11"/>
        <v/>
      </c>
      <c r="S20" s="22" t="str">
        <f t="shared" si="12"/>
        <v/>
      </c>
      <c r="T20" s="180"/>
      <c r="U20" s="232" t="str">
        <f>IFERROR(VLOOKUP("*"&amp;$D20&amp;"*",接头红外!$A:$AS,5,FALSE),IFERROR(VLOOKUP("*"&amp;$D20&amp;"*",接头红外!$B:$AS,4,FALSE),"无"))</f>
        <v>无</v>
      </c>
      <c r="V20" s="232" t="str">
        <f>IFERROR(VLOOKUP("*"&amp;$D20&amp;"*",接头红外!$A:$AS,3,FALSE),IFERROR(VLOOKUP("*"&amp;$D20&amp;"*",接头红外!$B:$AS,2,FALSE),"无"))</f>
        <v>无</v>
      </c>
      <c r="W20" s="19"/>
      <c r="X20" s="181"/>
      <c r="Y20" s="16" t="s">
        <v>4124</v>
      </c>
      <c r="AA20" s="238" t="b">
        <f t="shared" si="4"/>
        <v>0</v>
      </c>
    </row>
    <row r="21" s="214" customFormat="1" ht="12" hidden="1" spans="1:27">
      <c r="A21" s="225">
        <v>19</v>
      </c>
      <c r="B21" s="225" t="s">
        <v>34</v>
      </c>
      <c r="C21" s="225" t="s">
        <v>228</v>
      </c>
      <c r="D21" s="225" t="s">
        <v>3049</v>
      </c>
      <c r="E21" s="27" t="s">
        <v>258</v>
      </c>
      <c r="F21" s="225" t="s">
        <v>4102</v>
      </c>
      <c r="G21" s="64">
        <v>44927</v>
      </c>
      <c r="H21" s="227" t="s">
        <v>2959</v>
      </c>
      <c r="I21" s="231" t="s">
        <v>42</v>
      </c>
      <c r="J21" s="229" t="s">
        <v>43</v>
      </c>
      <c r="K21" s="229" t="s">
        <v>44</v>
      </c>
      <c r="L21" s="225" t="s">
        <v>46</v>
      </c>
      <c r="M21" s="225">
        <v>6</v>
      </c>
      <c r="N21" s="232" t="s">
        <v>4114</v>
      </c>
      <c r="O21" s="232" t="s">
        <v>4115</v>
      </c>
      <c r="P21" s="15">
        <f t="shared" ref="P21:P26" si="13">IF(OR(O21=0,O21="无"),"",M21)</f>
        <v>6</v>
      </c>
      <c r="Q21" s="15">
        <f t="shared" ref="Q21:Q26" si="14">P21</f>
        <v>6</v>
      </c>
      <c r="R21" s="22">
        <f t="shared" ref="R21:R26" si="15">IFERROR(IF(P21/M21&gt;0,P21/M21,""),"")</f>
        <v>1</v>
      </c>
      <c r="S21" s="22">
        <f t="shared" ref="S21:S26" si="16">IFERROR(Q21/P21,"")</f>
        <v>1</v>
      </c>
      <c r="T21" s="180"/>
      <c r="U21" s="237" t="s">
        <v>4104</v>
      </c>
      <c r="V21" s="232" t="s">
        <v>50</v>
      </c>
      <c r="W21" s="23"/>
      <c r="X21" s="181"/>
      <c r="Y21" s="16" t="s">
        <v>4104</v>
      </c>
      <c r="AA21" s="238" t="b">
        <f t="shared" si="4"/>
        <v>0</v>
      </c>
    </row>
    <row r="22" s="214" customFormat="1" ht="12" hidden="1" spans="1:27">
      <c r="A22" s="225">
        <v>20</v>
      </c>
      <c r="B22" s="225" t="s">
        <v>34</v>
      </c>
      <c r="C22" s="225" t="s">
        <v>228</v>
      </c>
      <c r="D22" s="225" t="s">
        <v>3049</v>
      </c>
      <c r="E22" s="27" t="s">
        <v>258</v>
      </c>
      <c r="F22" s="225" t="s">
        <v>4102</v>
      </c>
      <c r="G22" s="64">
        <v>44986</v>
      </c>
      <c r="H22" s="227" t="s">
        <v>41</v>
      </c>
      <c r="I22" s="231" t="s">
        <v>42</v>
      </c>
      <c r="J22" s="229" t="s">
        <v>43</v>
      </c>
      <c r="K22" s="229" t="s">
        <v>44</v>
      </c>
      <c r="L22" s="225" t="s">
        <v>46</v>
      </c>
      <c r="M22" s="225">
        <v>6</v>
      </c>
      <c r="N22" s="232" t="s">
        <v>3072</v>
      </c>
      <c r="O22" s="232" t="s">
        <v>3073</v>
      </c>
      <c r="P22" s="15">
        <f t="shared" si="13"/>
        <v>6</v>
      </c>
      <c r="Q22" s="15">
        <f t="shared" si="14"/>
        <v>6</v>
      </c>
      <c r="R22" s="22">
        <f t="shared" si="15"/>
        <v>1</v>
      </c>
      <c r="S22" s="22">
        <f t="shared" si="16"/>
        <v>1</v>
      </c>
      <c r="T22" s="180"/>
      <c r="U22" s="232" t="s">
        <v>3075</v>
      </c>
      <c r="V22" s="232" t="s">
        <v>50</v>
      </c>
      <c r="W22" s="19"/>
      <c r="X22" s="181"/>
      <c r="Y22" s="16"/>
      <c r="AA22" s="238" t="b">
        <f t="shared" si="4"/>
        <v>0</v>
      </c>
    </row>
    <row r="23" s="214" customFormat="1" ht="12" hidden="1" spans="1:27">
      <c r="A23" s="225">
        <v>21</v>
      </c>
      <c r="B23" s="225" t="s">
        <v>34</v>
      </c>
      <c r="C23" s="225" t="s">
        <v>228</v>
      </c>
      <c r="D23" s="225" t="s">
        <v>3049</v>
      </c>
      <c r="E23" s="27" t="s">
        <v>258</v>
      </c>
      <c r="F23" s="225" t="s">
        <v>4102</v>
      </c>
      <c r="G23" s="64">
        <v>45047</v>
      </c>
      <c r="H23" s="227" t="s">
        <v>304</v>
      </c>
      <c r="I23" s="231" t="s">
        <v>42</v>
      </c>
      <c r="J23" s="229" t="s">
        <v>43</v>
      </c>
      <c r="K23" s="229" t="s">
        <v>44</v>
      </c>
      <c r="L23" s="225" t="s">
        <v>46</v>
      </c>
      <c r="M23" s="225">
        <v>6</v>
      </c>
      <c r="N23" s="232" t="s">
        <v>4116</v>
      </c>
      <c r="O23" s="232" t="s">
        <v>4117</v>
      </c>
      <c r="P23" s="15">
        <f t="shared" si="13"/>
        <v>6</v>
      </c>
      <c r="Q23" s="15">
        <f t="shared" si="14"/>
        <v>6</v>
      </c>
      <c r="R23" s="22">
        <f t="shared" si="15"/>
        <v>1</v>
      </c>
      <c r="S23" s="22">
        <f t="shared" si="16"/>
        <v>1</v>
      </c>
      <c r="T23" s="180"/>
      <c r="U23" s="232" t="s">
        <v>4121</v>
      </c>
      <c r="V23" s="232" t="s">
        <v>50</v>
      </c>
      <c r="W23" s="19"/>
      <c r="X23" s="181"/>
      <c r="Y23" s="16"/>
      <c r="AA23" s="238" t="b">
        <f t="shared" si="4"/>
        <v>0</v>
      </c>
    </row>
    <row r="24" s="214" customFormat="1" ht="12" hidden="1" spans="1:27">
      <c r="A24" s="225">
        <v>22</v>
      </c>
      <c r="B24" s="225" t="s">
        <v>34</v>
      </c>
      <c r="C24" s="225" t="s">
        <v>228</v>
      </c>
      <c r="D24" s="225" t="s">
        <v>3049</v>
      </c>
      <c r="E24" s="27" t="s">
        <v>258</v>
      </c>
      <c r="F24" s="225" t="s">
        <v>4102</v>
      </c>
      <c r="G24" s="64">
        <v>45108</v>
      </c>
      <c r="H24" s="227" t="s">
        <v>165</v>
      </c>
      <c r="I24" s="231" t="s">
        <v>42</v>
      </c>
      <c r="J24" s="229" t="s">
        <v>43</v>
      </c>
      <c r="K24" s="229" t="s">
        <v>44</v>
      </c>
      <c r="L24" s="225" t="s">
        <v>46</v>
      </c>
      <c r="M24" s="225">
        <v>6</v>
      </c>
      <c r="N24" s="232" t="s">
        <v>4119</v>
      </c>
      <c r="O24" s="232" t="s">
        <v>4120</v>
      </c>
      <c r="P24" s="15">
        <f t="shared" si="13"/>
        <v>6</v>
      </c>
      <c r="Q24" s="15">
        <f t="shared" si="14"/>
        <v>6</v>
      </c>
      <c r="R24" s="22">
        <f t="shared" si="15"/>
        <v>1</v>
      </c>
      <c r="S24" s="22">
        <f t="shared" si="16"/>
        <v>1</v>
      </c>
      <c r="T24" s="180"/>
      <c r="U24" s="232" t="s">
        <v>4121</v>
      </c>
      <c r="V24" s="232" t="s">
        <v>50</v>
      </c>
      <c r="W24" s="19"/>
      <c r="X24" s="181"/>
      <c r="Y24" s="16" t="s">
        <v>4125</v>
      </c>
      <c r="AA24" s="238" t="b">
        <f t="shared" si="4"/>
        <v>0</v>
      </c>
    </row>
    <row r="25" s="214" customFormat="1" ht="12" hidden="1" spans="1:27">
      <c r="A25" s="225">
        <v>23</v>
      </c>
      <c r="B25" s="225" t="s">
        <v>34</v>
      </c>
      <c r="C25" s="225" t="s">
        <v>228</v>
      </c>
      <c r="D25" s="225" t="s">
        <v>3049</v>
      </c>
      <c r="E25" s="27" t="s">
        <v>258</v>
      </c>
      <c r="F25" s="225" t="s">
        <v>4102</v>
      </c>
      <c r="G25" s="64">
        <v>45170</v>
      </c>
      <c r="H25" s="227" t="s">
        <v>54</v>
      </c>
      <c r="I25" s="231" t="s">
        <v>42</v>
      </c>
      <c r="J25" s="229" t="s">
        <v>43</v>
      </c>
      <c r="K25" s="229" t="s">
        <v>44</v>
      </c>
      <c r="L25" s="225" t="s">
        <v>46</v>
      </c>
      <c r="M25" s="225">
        <v>6</v>
      </c>
      <c r="N25" s="232" t="s">
        <v>4110</v>
      </c>
      <c r="O25" s="232" t="s">
        <v>4111</v>
      </c>
      <c r="P25" s="15">
        <f t="shared" si="13"/>
        <v>6</v>
      </c>
      <c r="Q25" s="15">
        <f t="shared" si="14"/>
        <v>6</v>
      </c>
      <c r="R25" s="22">
        <f t="shared" si="15"/>
        <v>1</v>
      </c>
      <c r="S25" s="22">
        <f t="shared" si="16"/>
        <v>1</v>
      </c>
      <c r="T25" s="180" t="s">
        <v>4122</v>
      </c>
      <c r="U25" s="232" t="s">
        <v>4112</v>
      </c>
      <c r="V25" s="232" t="s">
        <v>50</v>
      </c>
      <c r="W25" s="19"/>
      <c r="X25" s="181"/>
      <c r="Y25" s="16" t="s">
        <v>4125</v>
      </c>
      <c r="AA25" s="238" t="b">
        <f t="shared" si="4"/>
        <v>0</v>
      </c>
    </row>
    <row r="26" s="214" customFormat="1" ht="12" hidden="1" spans="1:27">
      <c r="A26" s="225">
        <v>24</v>
      </c>
      <c r="B26" s="225" t="s">
        <v>34</v>
      </c>
      <c r="C26" s="225" t="s">
        <v>228</v>
      </c>
      <c r="D26" s="225" t="s">
        <v>3049</v>
      </c>
      <c r="E26" s="27" t="s">
        <v>258</v>
      </c>
      <c r="F26" s="225" t="s">
        <v>4102</v>
      </c>
      <c r="G26" s="64">
        <v>45231</v>
      </c>
      <c r="H26" s="227" t="s">
        <v>632</v>
      </c>
      <c r="I26" s="231" t="s">
        <v>42</v>
      </c>
      <c r="J26" s="229" t="s">
        <v>43</v>
      </c>
      <c r="K26" s="229" t="s">
        <v>44</v>
      </c>
      <c r="L26" s="225" t="s">
        <v>46</v>
      </c>
      <c r="M26" s="225">
        <v>6</v>
      </c>
      <c r="N26" s="232" t="str">
        <f>IFERROR(VLOOKUP("*"&amp;$D26&amp;"*",接头红外!$A:$AS,20,FALSE),IFERROR(VLOOKUP("*"&amp;$D26&amp;"*",接头红外!$B:$AS,19,FALSE),"无"))</f>
        <v>无</v>
      </c>
      <c r="O26" s="232" t="str">
        <f>IFERROR(VLOOKUP("*"&amp;$D26&amp;"*",接头红外!$A:$AS,21,FALSE),IFERROR(VLOOKUP("*"&amp;$D26&amp;"*",接头红外!$B:$AS,20,FALSE),"无"))</f>
        <v>无</v>
      </c>
      <c r="P26" s="15" t="str">
        <f t="shared" si="13"/>
        <v/>
      </c>
      <c r="Q26" s="15" t="str">
        <f t="shared" si="14"/>
        <v/>
      </c>
      <c r="R26" s="22" t="str">
        <f t="shared" si="15"/>
        <v/>
      </c>
      <c r="S26" s="22" t="str">
        <f t="shared" si="16"/>
        <v/>
      </c>
      <c r="T26" s="180"/>
      <c r="U26" s="232" t="str">
        <f>IFERROR(VLOOKUP("*"&amp;$D26&amp;"*",接头红外!$A:$AS,5,FALSE),IFERROR(VLOOKUP("*"&amp;$D26&amp;"*",接头红外!$B:$AS,4,FALSE),"无"))</f>
        <v>无</v>
      </c>
      <c r="V26" s="232" t="str">
        <f>IFERROR(VLOOKUP("*"&amp;$D26&amp;"*",接头红外!$A:$AS,3,FALSE),IFERROR(VLOOKUP("*"&amp;$D26&amp;"*",接头红外!$B:$AS,2,FALSE),"无"))</f>
        <v>无</v>
      </c>
      <c r="W26" s="19"/>
      <c r="X26" s="181"/>
      <c r="Y26" s="16" t="s">
        <v>4125</v>
      </c>
      <c r="AA26" s="238" t="b">
        <f t="shared" si="4"/>
        <v>0</v>
      </c>
    </row>
    <row r="27" s="214" customFormat="1" ht="12" hidden="1" spans="1:27">
      <c r="A27" s="225">
        <v>25</v>
      </c>
      <c r="B27" s="225" t="s">
        <v>34</v>
      </c>
      <c r="C27" s="225" t="s">
        <v>82</v>
      </c>
      <c r="D27" s="225" t="s">
        <v>3057</v>
      </c>
      <c r="E27" s="27" t="s">
        <v>258</v>
      </c>
      <c r="F27" s="225" t="s">
        <v>4102</v>
      </c>
      <c r="G27" s="78">
        <v>44958</v>
      </c>
      <c r="H27" s="192" t="s">
        <v>2299</v>
      </c>
      <c r="I27" s="231" t="s">
        <v>42</v>
      </c>
      <c r="J27" s="229" t="s">
        <v>43</v>
      </c>
      <c r="K27" s="229" t="s">
        <v>44</v>
      </c>
      <c r="L27" s="225" t="s">
        <v>46</v>
      </c>
      <c r="M27" s="225">
        <v>15</v>
      </c>
      <c r="N27" s="232" t="s">
        <v>3058</v>
      </c>
      <c r="O27" s="232" t="s">
        <v>3059</v>
      </c>
      <c r="P27" s="15">
        <f t="shared" ref="P27:P32" si="17">IF(OR(O27=0,O27="无"),"",M27)</f>
        <v>15</v>
      </c>
      <c r="Q27" s="15">
        <f t="shared" ref="Q27:Q32" si="18">P27</f>
        <v>15</v>
      </c>
      <c r="R27" s="22">
        <f t="shared" ref="R27:R32" si="19">IFERROR(IF(P27/M27&gt;0,P27/M27,""),"")</f>
        <v>1</v>
      </c>
      <c r="S27" s="22">
        <f t="shared" ref="S27:S32" si="20">IFERROR(Q27/P27,"")</f>
        <v>1</v>
      </c>
      <c r="T27" s="180"/>
      <c r="U27" s="237" t="s">
        <v>4113</v>
      </c>
      <c r="V27" s="232" t="s">
        <v>50</v>
      </c>
      <c r="W27" s="16"/>
      <c r="X27" s="181"/>
      <c r="Y27" s="16" t="s">
        <v>4113</v>
      </c>
      <c r="AA27" s="238" t="b">
        <f t="shared" si="4"/>
        <v>0</v>
      </c>
    </row>
    <row r="28" s="214" customFormat="1" ht="12" hidden="1" spans="1:27">
      <c r="A28" s="225">
        <v>26</v>
      </c>
      <c r="B28" s="225" t="s">
        <v>34</v>
      </c>
      <c r="C28" s="225" t="s">
        <v>82</v>
      </c>
      <c r="D28" s="225" t="s">
        <v>3057</v>
      </c>
      <c r="E28" s="27" t="s">
        <v>258</v>
      </c>
      <c r="F28" s="225" t="s">
        <v>4102</v>
      </c>
      <c r="G28" s="78">
        <v>45017</v>
      </c>
      <c r="H28" s="192" t="s">
        <v>231</v>
      </c>
      <c r="I28" s="231" t="s">
        <v>42</v>
      </c>
      <c r="J28" s="229" t="s">
        <v>43</v>
      </c>
      <c r="K28" s="229" t="s">
        <v>44</v>
      </c>
      <c r="L28" s="225" t="s">
        <v>46</v>
      </c>
      <c r="M28" s="225">
        <v>15</v>
      </c>
      <c r="N28" s="232" t="s">
        <v>3072</v>
      </c>
      <c r="O28" s="232" t="s">
        <v>3073</v>
      </c>
      <c r="P28" s="15">
        <f t="shared" si="17"/>
        <v>15</v>
      </c>
      <c r="Q28" s="15">
        <f t="shared" si="18"/>
        <v>15</v>
      </c>
      <c r="R28" s="22">
        <f t="shared" si="19"/>
        <v>1</v>
      </c>
      <c r="S28" s="22">
        <f t="shared" si="20"/>
        <v>1</v>
      </c>
      <c r="T28" s="180"/>
      <c r="U28" s="16" t="s">
        <v>4124</v>
      </c>
      <c r="V28" s="232" t="s">
        <v>50</v>
      </c>
      <c r="W28" s="19"/>
      <c r="X28" s="181"/>
      <c r="Y28" s="16" t="s">
        <v>4124</v>
      </c>
      <c r="AA28" s="238" t="b">
        <f t="shared" si="4"/>
        <v>0</v>
      </c>
    </row>
    <row r="29" s="214" customFormat="1" ht="12" hidden="1" spans="1:27">
      <c r="A29" s="225">
        <v>27</v>
      </c>
      <c r="B29" s="225" t="s">
        <v>34</v>
      </c>
      <c r="C29" s="225" t="s">
        <v>82</v>
      </c>
      <c r="D29" s="225" t="s">
        <v>3057</v>
      </c>
      <c r="E29" s="27" t="s">
        <v>258</v>
      </c>
      <c r="F29" s="225" t="s">
        <v>4102</v>
      </c>
      <c r="G29" s="78">
        <v>45078</v>
      </c>
      <c r="H29" s="192" t="s">
        <v>93</v>
      </c>
      <c r="I29" s="231" t="s">
        <v>42</v>
      </c>
      <c r="J29" s="229" t="s">
        <v>43</v>
      </c>
      <c r="K29" s="229" t="s">
        <v>44</v>
      </c>
      <c r="L29" s="225" t="s">
        <v>46</v>
      </c>
      <c r="M29" s="225">
        <v>15</v>
      </c>
      <c r="N29" s="233">
        <v>45101.3409722222</v>
      </c>
      <c r="O29" s="233">
        <v>45106.7159722222</v>
      </c>
      <c r="P29" s="15">
        <f t="shared" si="17"/>
        <v>15</v>
      </c>
      <c r="Q29" s="15">
        <f t="shared" si="18"/>
        <v>15</v>
      </c>
      <c r="R29" s="22">
        <f t="shared" si="19"/>
        <v>1</v>
      </c>
      <c r="S29" s="22">
        <f t="shared" si="20"/>
        <v>1</v>
      </c>
      <c r="T29" s="180"/>
      <c r="U29" s="232" t="s">
        <v>4126</v>
      </c>
      <c r="V29" s="232" t="s">
        <v>50</v>
      </c>
      <c r="W29" s="19"/>
      <c r="X29" s="181"/>
      <c r="Y29" s="16"/>
      <c r="AA29" s="238" t="b">
        <f t="shared" si="4"/>
        <v>0</v>
      </c>
    </row>
    <row r="30" s="214" customFormat="1" ht="12" hidden="1" spans="1:27">
      <c r="A30" s="225">
        <v>28</v>
      </c>
      <c r="B30" s="225" t="s">
        <v>34</v>
      </c>
      <c r="C30" s="225" t="s">
        <v>82</v>
      </c>
      <c r="D30" s="225" t="s">
        <v>3057</v>
      </c>
      <c r="E30" s="27" t="s">
        <v>258</v>
      </c>
      <c r="F30" s="225" t="s">
        <v>4102</v>
      </c>
      <c r="G30" s="78">
        <v>45139</v>
      </c>
      <c r="H30" s="192" t="s">
        <v>97</v>
      </c>
      <c r="I30" s="231" t="s">
        <v>42</v>
      </c>
      <c r="J30" s="229" t="s">
        <v>43</v>
      </c>
      <c r="K30" s="229" t="s">
        <v>44</v>
      </c>
      <c r="L30" s="225" t="s">
        <v>46</v>
      </c>
      <c r="M30" s="225">
        <v>15</v>
      </c>
      <c r="N30" s="232" t="s">
        <v>4107</v>
      </c>
      <c r="O30" s="232" t="s">
        <v>4108</v>
      </c>
      <c r="P30" s="15">
        <f t="shared" si="17"/>
        <v>15</v>
      </c>
      <c r="Q30" s="15">
        <f t="shared" si="18"/>
        <v>15</v>
      </c>
      <c r="R30" s="22">
        <f t="shared" si="19"/>
        <v>1</v>
      </c>
      <c r="S30" s="22">
        <f t="shared" si="20"/>
        <v>1</v>
      </c>
      <c r="T30" s="180"/>
      <c r="U30" s="232" t="s">
        <v>4109</v>
      </c>
      <c r="V30" s="232" t="s">
        <v>50</v>
      </c>
      <c r="W30" s="19"/>
      <c r="X30" s="181"/>
      <c r="Y30" s="16" t="s">
        <v>4124</v>
      </c>
      <c r="AA30" s="238" t="b">
        <f t="shared" si="4"/>
        <v>0</v>
      </c>
    </row>
    <row r="31" s="214" customFormat="1" ht="12" hidden="1" spans="1:27">
      <c r="A31" s="225">
        <v>29</v>
      </c>
      <c r="B31" s="225" t="s">
        <v>34</v>
      </c>
      <c r="C31" s="225" t="s">
        <v>82</v>
      </c>
      <c r="D31" s="225" t="s">
        <v>3057</v>
      </c>
      <c r="E31" s="27" t="s">
        <v>258</v>
      </c>
      <c r="F31" s="225" t="s">
        <v>4102</v>
      </c>
      <c r="G31" s="78">
        <v>45200</v>
      </c>
      <c r="H31" s="192" t="s">
        <v>189</v>
      </c>
      <c r="I31" s="231" t="s">
        <v>42</v>
      </c>
      <c r="J31" s="229" t="s">
        <v>43</v>
      </c>
      <c r="K31" s="229" t="s">
        <v>44</v>
      </c>
      <c r="L31" s="225" t="s">
        <v>46</v>
      </c>
      <c r="M31" s="225">
        <v>15</v>
      </c>
      <c r="N31" s="232" t="s">
        <v>4110</v>
      </c>
      <c r="O31" s="232" t="s">
        <v>4111</v>
      </c>
      <c r="P31" s="15">
        <f t="shared" si="17"/>
        <v>15</v>
      </c>
      <c r="Q31" s="15">
        <f t="shared" si="18"/>
        <v>15</v>
      </c>
      <c r="R31" s="22">
        <f t="shared" si="19"/>
        <v>1</v>
      </c>
      <c r="S31" s="22">
        <f t="shared" si="20"/>
        <v>1</v>
      </c>
      <c r="T31" s="180"/>
      <c r="U31" s="232" t="s">
        <v>4112</v>
      </c>
      <c r="V31" s="232" t="s">
        <v>50</v>
      </c>
      <c r="W31" s="19"/>
      <c r="X31" s="181"/>
      <c r="Y31" s="16" t="s">
        <v>4124</v>
      </c>
      <c r="AA31" s="238" t="b">
        <f t="shared" si="4"/>
        <v>0</v>
      </c>
    </row>
    <row r="32" s="214" customFormat="1" ht="12" hidden="1" spans="1:27">
      <c r="A32" s="225">
        <v>30</v>
      </c>
      <c r="B32" s="225" t="s">
        <v>34</v>
      </c>
      <c r="C32" s="225" t="s">
        <v>82</v>
      </c>
      <c r="D32" s="225" t="s">
        <v>3057</v>
      </c>
      <c r="E32" s="27" t="s">
        <v>258</v>
      </c>
      <c r="F32" s="225" t="s">
        <v>4102</v>
      </c>
      <c r="G32" s="78">
        <v>45261</v>
      </c>
      <c r="H32" s="192" t="s">
        <v>1741</v>
      </c>
      <c r="I32" s="231" t="s">
        <v>42</v>
      </c>
      <c r="J32" s="229" t="s">
        <v>43</v>
      </c>
      <c r="K32" s="229" t="s">
        <v>44</v>
      </c>
      <c r="L32" s="225" t="s">
        <v>46</v>
      </c>
      <c r="M32" s="225">
        <v>15</v>
      </c>
      <c r="N32" s="232" t="str">
        <f>IFERROR(VLOOKUP("*"&amp;$D32&amp;"*",接头红外!$A:$AS,20,FALSE),IFERROR(VLOOKUP("*"&amp;$D32&amp;"*",接头红外!$B:$AS,19,FALSE),"无"))</f>
        <v>无</v>
      </c>
      <c r="O32" s="232" t="str">
        <f>IFERROR(VLOOKUP("*"&amp;$D32&amp;"*",接头红外!$A:$AS,21,FALSE),IFERROR(VLOOKUP("*"&amp;$D32&amp;"*",接头红外!$B:$AS,20,FALSE),"无"))</f>
        <v>无</v>
      </c>
      <c r="P32" s="15" t="str">
        <f t="shared" si="17"/>
        <v/>
      </c>
      <c r="Q32" s="15" t="str">
        <f t="shared" si="18"/>
        <v/>
      </c>
      <c r="R32" s="22" t="str">
        <f t="shared" si="19"/>
        <v/>
      </c>
      <c r="S32" s="22" t="str">
        <f t="shared" si="20"/>
        <v/>
      </c>
      <c r="T32" s="180"/>
      <c r="U32" s="232" t="str">
        <f>IFERROR(VLOOKUP("*"&amp;$D32&amp;"*",接头红外!$A:$AS,5,FALSE),IFERROR(VLOOKUP("*"&amp;$D32&amp;"*",接头红外!$B:$AS,4,FALSE),"无"))</f>
        <v>无</v>
      </c>
      <c r="V32" s="232" t="str">
        <f>IFERROR(VLOOKUP("*"&amp;$D32&amp;"*",接头红外!$A:$AS,3,FALSE),IFERROR(VLOOKUP("*"&amp;$D32&amp;"*",接头红外!$B:$AS,2,FALSE),"无"))</f>
        <v>无</v>
      </c>
      <c r="W32" s="19"/>
      <c r="X32" s="181"/>
      <c r="Y32" s="16" t="s">
        <v>4103</v>
      </c>
      <c r="AA32" s="238" t="b">
        <f t="shared" si="4"/>
        <v>0</v>
      </c>
    </row>
    <row r="33" s="214" customFormat="1" ht="12" hidden="1" spans="1:27">
      <c r="A33" s="225">
        <v>31</v>
      </c>
      <c r="B33" s="225" t="s">
        <v>34</v>
      </c>
      <c r="C33" s="225" t="s">
        <v>228</v>
      </c>
      <c r="D33" s="225" t="s">
        <v>3069</v>
      </c>
      <c r="E33" s="27" t="s">
        <v>258</v>
      </c>
      <c r="F33" s="225" t="s">
        <v>4102</v>
      </c>
      <c r="G33" s="64">
        <v>44927</v>
      </c>
      <c r="H33" s="227" t="s">
        <v>2959</v>
      </c>
      <c r="I33" s="231" t="s">
        <v>42</v>
      </c>
      <c r="J33" s="229" t="s">
        <v>43</v>
      </c>
      <c r="K33" s="229" t="s">
        <v>44</v>
      </c>
      <c r="L33" s="225" t="s">
        <v>46</v>
      </c>
      <c r="M33" s="225">
        <v>9</v>
      </c>
      <c r="N33" s="232" t="s">
        <v>4114</v>
      </c>
      <c r="O33" s="232" t="s">
        <v>4115</v>
      </c>
      <c r="P33" s="15">
        <f t="shared" ref="P33:P38" si="21">IF(OR(O33=0,O33="无"),"",M33)</f>
        <v>9</v>
      </c>
      <c r="Q33" s="15">
        <f t="shared" ref="Q33:Q38" si="22">P33</f>
        <v>9</v>
      </c>
      <c r="R33" s="22">
        <f t="shared" ref="R33:R38" si="23">IFERROR(IF(P33/M33&gt;0,P33/M33,""),"")</f>
        <v>1</v>
      </c>
      <c r="S33" s="22">
        <f t="shared" ref="S33:S38" si="24">IFERROR(Q33/P33,"")</f>
        <v>1</v>
      </c>
      <c r="T33" s="180"/>
      <c r="U33" s="237" t="s">
        <v>4113</v>
      </c>
      <c r="V33" s="232" t="s">
        <v>50</v>
      </c>
      <c r="W33" s="16"/>
      <c r="X33" s="181"/>
      <c r="Y33" s="16" t="s">
        <v>4113</v>
      </c>
      <c r="AA33" s="238" t="b">
        <f t="shared" si="4"/>
        <v>0</v>
      </c>
    </row>
    <row r="34" s="214" customFormat="1" ht="12" hidden="1" spans="1:27">
      <c r="A34" s="225">
        <v>32</v>
      </c>
      <c r="B34" s="225" t="s">
        <v>34</v>
      </c>
      <c r="C34" s="225" t="s">
        <v>228</v>
      </c>
      <c r="D34" s="225" t="s">
        <v>3069</v>
      </c>
      <c r="E34" s="27" t="s">
        <v>258</v>
      </c>
      <c r="F34" s="225" t="s">
        <v>4102</v>
      </c>
      <c r="G34" s="64">
        <v>44986</v>
      </c>
      <c r="H34" s="227" t="s">
        <v>41</v>
      </c>
      <c r="I34" s="231" t="s">
        <v>42</v>
      </c>
      <c r="J34" s="229" t="s">
        <v>43</v>
      </c>
      <c r="K34" s="229" t="s">
        <v>44</v>
      </c>
      <c r="L34" s="225" t="s">
        <v>46</v>
      </c>
      <c r="M34" s="225">
        <v>9</v>
      </c>
      <c r="N34" s="232" t="s">
        <v>3072</v>
      </c>
      <c r="O34" s="232" t="s">
        <v>3073</v>
      </c>
      <c r="P34" s="15">
        <f t="shared" si="21"/>
        <v>9</v>
      </c>
      <c r="Q34" s="15">
        <f t="shared" si="22"/>
        <v>9</v>
      </c>
      <c r="R34" s="22">
        <f t="shared" si="23"/>
        <v>1</v>
      </c>
      <c r="S34" s="22">
        <f t="shared" si="24"/>
        <v>1</v>
      </c>
      <c r="T34" s="180"/>
      <c r="U34" s="232" t="s">
        <v>3075</v>
      </c>
      <c r="V34" s="232" t="s">
        <v>50</v>
      </c>
      <c r="W34" s="19"/>
      <c r="X34" s="181"/>
      <c r="Y34" s="16"/>
      <c r="AA34" s="238" t="b">
        <f t="shared" si="4"/>
        <v>0</v>
      </c>
    </row>
    <row r="35" s="214" customFormat="1" ht="12" hidden="1" spans="1:27">
      <c r="A35" s="225">
        <v>33</v>
      </c>
      <c r="B35" s="225" t="s">
        <v>34</v>
      </c>
      <c r="C35" s="225" t="s">
        <v>228</v>
      </c>
      <c r="D35" s="225" t="s">
        <v>3069</v>
      </c>
      <c r="E35" s="27" t="s">
        <v>258</v>
      </c>
      <c r="F35" s="225" t="s">
        <v>4102</v>
      </c>
      <c r="G35" s="64">
        <v>45047</v>
      </c>
      <c r="H35" s="227" t="s">
        <v>304</v>
      </c>
      <c r="I35" s="231" t="s">
        <v>42</v>
      </c>
      <c r="J35" s="229" t="s">
        <v>43</v>
      </c>
      <c r="K35" s="229" t="s">
        <v>44</v>
      </c>
      <c r="L35" s="225" t="s">
        <v>46</v>
      </c>
      <c r="M35" s="225">
        <v>9</v>
      </c>
      <c r="N35" s="232" t="s">
        <v>4116</v>
      </c>
      <c r="O35" s="232" t="s">
        <v>4117</v>
      </c>
      <c r="P35" s="15">
        <f t="shared" si="21"/>
        <v>9</v>
      </c>
      <c r="Q35" s="15">
        <f t="shared" si="22"/>
        <v>9</v>
      </c>
      <c r="R35" s="22">
        <f t="shared" si="23"/>
        <v>1</v>
      </c>
      <c r="S35" s="22">
        <f t="shared" si="24"/>
        <v>1</v>
      </c>
      <c r="T35" s="180"/>
      <c r="U35" s="232" t="s">
        <v>4121</v>
      </c>
      <c r="V35" s="232" t="s">
        <v>50</v>
      </c>
      <c r="W35" s="19"/>
      <c r="X35" s="181"/>
      <c r="Y35" s="16"/>
      <c r="AA35" s="238" t="b">
        <f t="shared" si="4"/>
        <v>0</v>
      </c>
    </row>
    <row r="36" s="214" customFormat="1" ht="12" hidden="1" spans="1:27">
      <c r="A36" s="225">
        <v>34</v>
      </c>
      <c r="B36" s="225" t="s">
        <v>34</v>
      </c>
      <c r="C36" s="225" t="s">
        <v>228</v>
      </c>
      <c r="D36" s="225" t="s">
        <v>3069</v>
      </c>
      <c r="E36" s="27" t="s">
        <v>258</v>
      </c>
      <c r="F36" s="225" t="s">
        <v>4102</v>
      </c>
      <c r="G36" s="64">
        <v>45108</v>
      </c>
      <c r="H36" s="227" t="s">
        <v>165</v>
      </c>
      <c r="I36" s="231" t="s">
        <v>42</v>
      </c>
      <c r="J36" s="229" t="s">
        <v>43</v>
      </c>
      <c r="K36" s="229" t="s">
        <v>44</v>
      </c>
      <c r="L36" s="225" t="s">
        <v>46</v>
      </c>
      <c r="M36" s="225">
        <v>9</v>
      </c>
      <c r="N36" s="232" t="s">
        <v>4119</v>
      </c>
      <c r="O36" s="232" t="s">
        <v>4120</v>
      </c>
      <c r="P36" s="15">
        <f t="shared" si="21"/>
        <v>9</v>
      </c>
      <c r="Q36" s="15">
        <f t="shared" si="22"/>
        <v>9</v>
      </c>
      <c r="R36" s="22">
        <f t="shared" si="23"/>
        <v>1</v>
      </c>
      <c r="S36" s="22">
        <f t="shared" si="24"/>
        <v>1</v>
      </c>
      <c r="T36" s="180"/>
      <c r="U36" s="232" t="s">
        <v>4121</v>
      </c>
      <c r="V36" s="232" t="s">
        <v>50</v>
      </c>
      <c r="W36" s="19"/>
      <c r="X36" s="181"/>
      <c r="Y36" s="16" t="s">
        <v>4103</v>
      </c>
      <c r="AA36" s="238" t="b">
        <f t="shared" si="4"/>
        <v>0</v>
      </c>
    </row>
    <row r="37" s="214" customFormat="1" ht="12" hidden="1" spans="1:27">
      <c r="A37" s="225">
        <v>35</v>
      </c>
      <c r="B37" s="225" t="s">
        <v>34</v>
      </c>
      <c r="C37" s="225" t="s">
        <v>228</v>
      </c>
      <c r="D37" s="225" t="s">
        <v>3069</v>
      </c>
      <c r="E37" s="27" t="s">
        <v>258</v>
      </c>
      <c r="F37" s="225" t="s">
        <v>4102</v>
      </c>
      <c r="G37" s="64">
        <v>45170</v>
      </c>
      <c r="H37" s="227" t="s">
        <v>54</v>
      </c>
      <c r="I37" s="231" t="s">
        <v>42</v>
      </c>
      <c r="J37" s="229" t="s">
        <v>43</v>
      </c>
      <c r="K37" s="229" t="s">
        <v>44</v>
      </c>
      <c r="L37" s="225" t="s">
        <v>46</v>
      </c>
      <c r="M37" s="225">
        <v>9</v>
      </c>
      <c r="N37" s="232" t="s">
        <v>4110</v>
      </c>
      <c r="O37" s="232" t="s">
        <v>4111</v>
      </c>
      <c r="P37" s="15">
        <f t="shared" si="21"/>
        <v>9</v>
      </c>
      <c r="Q37" s="15">
        <f t="shared" si="22"/>
        <v>9</v>
      </c>
      <c r="R37" s="22">
        <f t="shared" si="23"/>
        <v>1</v>
      </c>
      <c r="S37" s="22">
        <f t="shared" si="24"/>
        <v>1</v>
      </c>
      <c r="T37" s="180" t="s">
        <v>4122</v>
      </c>
      <c r="U37" s="232" t="s">
        <v>4112</v>
      </c>
      <c r="V37" s="232" t="s">
        <v>50</v>
      </c>
      <c r="W37" s="19"/>
      <c r="X37" s="181"/>
      <c r="Y37" s="16" t="s">
        <v>3008</v>
      </c>
      <c r="AA37" s="238" t="b">
        <f t="shared" si="4"/>
        <v>0</v>
      </c>
    </row>
    <row r="38" s="214" customFormat="1" ht="12" hidden="1" spans="1:27">
      <c r="A38" s="225">
        <v>36</v>
      </c>
      <c r="B38" s="225" t="s">
        <v>34</v>
      </c>
      <c r="C38" s="225" t="s">
        <v>228</v>
      </c>
      <c r="D38" s="225" t="s">
        <v>3069</v>
      </c>
      <c r="E38" s="27" t="s">
        <v>258</v>
      </c>
      <c r="F38" s="225" t="s">
        <v>4102</v>
      </c>
      <c r="G38" s="64">
        <v>45231</v>
      </c>
      <c r="H38" s="227" t="s">
        <v>632</v>
      </c>
      <c r="I38" s="231" t="s">
        <v>42</v>
      </c>
      <c r="J38" s="229" t="s">
        <v>43</v>
      </c>
      <c r="K38" s="229" t="s">
        <v>44</v>
      </c>
      <c r="L38" s="225" t="s">
        <v>46</v>
      </c>
      <c r="M38" s="225">
        <v>9</v>
      </c>
      <c r="N38" s="232" t="str">
        <f>IFERROR(VLOOKUP("*"&amp;$D38&amp;"*",接头红外!$A:$AS,20,FALSE),IFERROR(VLOOKUP("*"&amp;$D38&amp;"*",接头红外!$B:$AS,19,FALSE),"无"))</f>
        <v>无</v>
      </c>
      <c r="O38" s="232" t="str">
        <f>IFERROR(VLOOKUP("*"&amp;$D38&amp;"*",接头红外!$A:$AS,21,FALSE),IFERROR(VLOOKUP("*"&amp;$D38&amp;"*",接头红外!$B:$AS,20,FALSE),"无"))</f>
        <v>无</v>
      </c>
      <c r="P38" s="15" t="str">
        <f t="shared" si="21"/>
        <v/>
      </c>
      <c r="Q38" s="15" t="str">
        <f t="shared" si="22"/>
        <v/>
      </c>
      <c r="R38" s="22" t="str">
        <f t="shared" si="23"/>
        <v/>
      </c>
      <c r="S38" s="22" t="str">
        <f t="shared" si="24"/>
        <v/>
      </c>
      <c r="T38" s="180"/>
      <c r="U38" s="232" t="str">
        <f>IFERROR(VLOOKUP("*"&amp;$D38&amp;"*",接头红外!$A:$AS,5,FALSE),IFERROR(VLOOKUP("*"&amp;$D38&amp;"*",接头红外!$B:$AS,4,FALSE),"无"))</f>
        <v>无</v>
      </c>
      <c r="V38" s="232" t="str">
        <f>IFERROR(VLOOKUP("*"&amp;$D38&amp;"*",接头红外!$A:$AS,3,FALSE),IFERROR(VLOOKUP("*"&amp;$D38&amp;"*",接头红外!$B:$AS,2,FALSE),"无"))</f>
        <v>无</v>
      </c>
      <c r="W38" s="19"/>
      <c r="X38" s="181"/>
      <c r="Y38" s="16" t="s">
        <v>4124</v>
      </c>
      <c r="AA38" s="238" t="b">
        <f t="shared" si="4"/>
        <v>0</v>
      </c>
    </row>
    <row r="39" s="214" customFormat="1" ht="12" hidden="1" spans="1:27">
      <c r="A39" s="225">
        <v>37</v>
      </c>
      <c r="B39" s="225" t="s">
        <v>34</v>
      </c>
      <c r="C39" s="225" t="s">
        <v>228</v>
      </c>
      <c r="D39" s="225" t="s">
        <v>3076</v>
      </c>
      <c r="E39" s="27" t="s">
        <v>258</v>
      </c>
      <c r="F39" s="225" t="s">
        <v>4102</v>
      </c>
      <c r="G39" s="64">
        <v>44927</v>
      </c>
      <c r="H39" s="227" t="s">
        <v>2959</v>
      </c>
      <c r="I39" s="231" t="s">
        <v>42</v>
      </c>
      <c r="J39" s="229" t="s">
        <v>43</v>
      </c>
      <c r="K39" s="229" t="s">
        <v>44</v>
      </c>
      <c r="L39" s="225" t="s">
        <v>46</v>
      </c>
      <c r="M39" s="225">
        <v>9</v>
      </c>
      <c r="N39" s="232" t="s">
        <v>4114</v>
      </c>
      <c r="O39" s="232" t="s">
        <v>4115</v>
      </c>
      <c r="P39" s="15">
        <f t="shared" ref="P39:P44" si="25">IF(OR(O39=0,O39="无"),"",M39)</f>
        <v>9</v>
      </c>
      <c r="Q39" s="15">
        <f t="shared" ref="Q39:Q44" si="26">P39</f>
        <v>9</v>
      </c>
      <c r="R39" s="22">
        <f t="shared" ref="R39:R44" si="27">IFERROR(IF(P39/M39&gt;0,P39/M39,""),"")</f>
        <v>1</v>
      </c>
      <c r="S39" s="22">
        <f t="shared" ref="S39:S44" si="28">IFERROR(Q39/P39,"")</f>
        <v>1</v>
      </c>
      <c r="T39" s="180"/>
      <c r="U39" s="237" t="s">
        <v>4113</v>
      </c>
      <c r="V39" s="232" t="s">
        <v>50</v>
      </c>
      <c r="W39" s="16"/>
      <c r="X39" s="181"/>
      <c r="Y39" s="16" t="s">
        <v>4113</v>
      </c>
      <c r="AA39" s="238" t="b">
        <f t="shared" si="4"/>
        <v>0</v>
      </c>
    </row>
    <row r="40" s="214" customFormat="1" ht="12" hidden="1" spans="1:27">
      <c r="A40" s="225">
        <v>38</v>
      </c>
      <c r="B40" s="225" t="s">
        <v>34</v>
      </c>
      <c r="C40" s="225" t="s">
        <v>228</v>
      </c>
      <c r="D40" s="225" t="s">
        <v>3076</v>
      </c>
      <c r="E40" s="27" t="s">
        <v>258</v>
      </c>
      <c r="F40" s="225" t="s">
        <v>4102</v>
      </c>
      <c r="G40" s="64">
        <v>44986</v>
      </c>
      <c r="H40" s="227" t="s">
        <v>41</v>
      </c>
      <c r="I40" s="231" t="s">
        <v>42</v>
      </c>
      <c r="J40" s="229" t="s">
        <v>43</v>
      </c>
      <c r="K40" s="229" t="s">
        <v>44</v>
      </c>
      <c r="L40" s="225" t="s">
        <v>46</v>
      </c>
      <c r="M40" s="225">
        <v>9</v>
      </c>
      <c r="N40" s="232" t="s">
        <v>3072</v>
      </c>
      <c r="O40" s="232" t="s">
        <v>3073</v>
      </c>
      <c r="P40" s="15">
        <f t="shared" si="25"/>
        <v>9</v>
      </c>
      <c r="Q40" s="15">
        <f t="shared" si="26"/>
        <v>9</v>
      </c>
      <c r="R40" s="22">
        <f t="shared" si="27"/>
        <v>1</v>
      </c>
      <c r="S40" s="22">
        <f t="shared" si="28"/>
        <v>1</v>
      </c>
      <c r="T40" s="180"/>
      <c r="U40" s="232" t="s">
        <v>3075</v>
      </c>
      <c r="V40" s="232" t="s">
        <v>50</v>
      </c>
      <c r="W40" s="19"/>
      <c r="X40" s="181"/>
      <c r="Y40" s="16"/>
      <c r="AA40" s="238" t="b">
        <f t="shared" si="4"/>
        <v>0</v>
      </c>
    </row>
    <row r="41" s="214" customFormat="1" ht="12" hidden="1" spans="1:27">
      <c r="A41" s="225">
        <v>39</v>
      </c>
      <c r="B41" s="225" t="s">
        <v>34</v>
      </c>
      <c r="C41" s="225" t="s">
        <v>228</v>
      </c>
      <c r="D41" s="225" t="s">
        <v>3076</v>
      </c>
      <c r="E41" s="27" t="s">
        <v>258</v>
      </c>
      <c r="F41" s="225" t="s">
        <v>4102</v>
      </c>
      <c r="G41" s="64">
        <v>45047</v>
      </c>
      <c r="H41" s="227" t="s">
        <v>304</v>
      </c>
      <c r="I41" s="231" t="s">
        <v>42</v>
      </c>
      <c r="J41" s="229" t="s">
        <v>43</v>
      </c>
      <c r="K41" s="229" t="s">
        <v>44</v>
      </c>
      <c r="L41" s="225" t="s">
        <v>46</v>
      </c>
      <c r="M41" s="225">
        <v>9</v>
      </c>
      <c r="N41" s="232" t="s">
        <v>4116</v>
      </c>
      <c r="O41" s="232" t="s">
        <v>4117</v>
      </c>
      <c r="P41" s="15">
        <f t="shared" si="25"/>
        <v>9</v>
      </c>
      <c r="Q41" s="15">
        <f t="shared" si="26"/>
        <v>9</v>
      </c>
      <c r="R41" s="22">
        <f t="shared" si="27"/>
        <v>1</v>
      </c>
      <c r="S41" s="22">
        <f t="shared" si="28"/>
        <v>1</v>
      </c>
      <c r="T41" s="180"/>
      <c r="U41" s="232" t="s">
        <v>4121</v>
      </c>
      <c r="V41" s="232" t="s">
        <v>50</v>
      </c>
      <c r="W41" s="19"/>
      <c r="X41" s="181"/>
      <c r="Y41" s="16"/>
      <c r="AA41" s="238" t="b">
        <f t="shared" si="4"/>
        <v>0</v>
      </c>
    </row>
    <row r="42" s="214" customFormat="1" ht="12" hidden="1" spans="1:27">
      <c r="A42" s="225">
        <v>40</v>
      </c>
      <c r="B42" s="225" t="s">
        <v>34</v>
      </c>
      <c r="C42" s="225" t="s">
        <v>228</v>
      </c>
      <c r="D42" s="225" t="s">
        <v>3076</v>
      </c>
      <c r="E42" s="27" t="s">
        <v>258</v>
      </c>
      <c r="F42" s="225" t="s">
        <v>4102</v>
      </c>
      <c r="G42" s="64">
        <v>45108</v>
      </c>
      <c r="H42" s="227" t="s">
        <v>165</v>
      </c>
      <c r="I42" s="231" t="s">
        <v>42</v>
      </c>
      <c r="J42" s="229" t="s">
        <v>43</v>
      </c>
      <c r="K42" s="229" t="s">
        <v>44</v>
      </c>
      <c r="L42" s="225" t="s">
        <v>46</v>
      </c>
      <c r="M42" s="225">
        <v>9</v>
      </c>
      <c r="N42" s="232" t="s">
        <v>4119</v>
      </c>
      <c r="O42" s="232" t="s">
        <v>4120</v>
      </c>
      <c r="P42" s="15">
        <f t="shared" si="25"/>
        <v>9</v>
      </c>
      <c r="Q42" s="15">
        <f t="shared" si="26"/>
        <v>9</v>
      </c>
      <c r="R42" s="22">
        <f t="shared" si="27"/>
        <v>1</v>
      </c>
      <c r="S42" s="22">
        <f t="shared" si="28"/>
        <v>1</v>
      </c>
      <c r="T42" s="180"/>
      <c r="U42" s="232" t="s">
        <v>4121</v>
      </c>
      <c r="V42" s="232" t="s">
        <v>50</v>
      </c>
      <c r="W42" s="19"/>
      <c r="X42" s="181"/>
      <c r="Y42" s="16" t="s">
        <v>3008</v>
      </c>
      <c r="AA42" s="238" t="b">
        <f t="shared" si="4"/>
        <v>0</v>
      </c>
    </row>
    <row r="43" s="214" customFormat="1" ht="12" hidden="1" spans="1:27">
      <c r="A43" s="225">
        <v>41</v>
      </c>
      <c r="B43" s="225" t="s">
        <v>34</v>
      </c>
      <c r="C43" s="225" t="s">
        <v>228</v>
      </c>
      <c r="D43" s="225" t="s">
        <v>3076</v>
      </c>
      <c r="E43" s="27" t="s">
        <v>258</v>
      </c>
      <c r="F43" s="225" t="s">
        <v>4102</v>
      </c>
      <c r="G43" s="64">
        <v>45170</v>
      </c>
      <c r="H43" s="227" t="s">
        <v>54</v>
      </c>
      <c r="I43" s="231" t="s">
        <v>42</v>
      </c>
      <c r="J43" s="229" t="s">
        <v>43</v>
      </c>
      <c r="K43" s="229" t="s">
        <v>44</v>
      </c>
      <c r="L43" s="225" t="s">
        <v>46</v>
      </c>
      <c r="M43" s="225">
        <v>9</v>
      </c>
      <c r="N43" s="232" t="s">
        <v>4110</v>
      </c>
      <c r="O43" s="232" t="s">
        <v>4111</v>
      </c>
      <c r="P43" s="15">
        <f t="shared" si="25"/>
        <v>9</v>
      </c>
      <c r="Q43" s="15">
        <f t="shared" si="26"/>
        <v>9</v>
      </c>
      <c r="R43" s="22">
        <f t="shared" si="27"/>
        <v>1</v>
      </c>
      <c r="S43" s="22">
        <f t="shared" si="28"/>
        <v>1</v>
      </c>
      <c r="T43" s="180" t="s">
        <v>4122</v>
      </c>
      <c r="U43" s="232" t="s">
        <v>4112</v>
      </c>
      <c r="V43" s="232" t="s">
        <v>50</v>
      </c>
      <c r="W43" s="19"/>
      <c r="X43" s="181"/>
      <c r="Y43" s="16" t="s">
        <v>3008</v>
      </c>
      <c r="AA43" s="238" t="b">
        <f t="shared" si="4"/>
        <v>0</v>
      </c>
    </row>
    <row r="44" s="214" customFormat="1" ht="12" hidden="1" spans="1:27">
      <c r="A44" s="225">
        <v>42</v>
      </c>
      <c r="B44" s="225" t="s">
        <v>34</v>
      </c>
      <c r="C44" s="225" t="s">
        <v>228</v>
      </c>
      <c r="D44" s="225" t="s">
        <v>3076</v>
      </c>
      <c r="E44" s="27" t="s">
        <v>258</v>
      </c>
      <c r="F44" s="225" t="s">
        <v>4102</v>
      </c>
      <c r="G44" s="64">
        <v>45231</v>
      </c>
      <c r="H44" s="227" t="s">
        <v>632</v>
      </c>
      <c r="I44" s="231" t="s">
        <v>42</v>
      </c>
      <c r="J44" s="229" t="s">
        <v>43</v>
      </c>
      <c r="K44" s="229" t="s">
        <v>44</v>
      </c>
      <c r="L44" s="225" t="s">
        <v>46</v>
      </c>
      <c r="M44" s="225">
        <v>9</v>
      </c>
      <c r="N44" s="232" t="str">
        <f>IFERROR(VLOOKUP("*"&amp;$D44&amp;"*",接头红外!$A:$AS,20,FALSE),IFERROR(VLOOKUP("*"&amp;$D44&amp;"*",接头红外!$B:$AS,19,FALSE),"无"))</f>
        <v>无</v>
      </c>
      <c r="O44" s="232" t="str">
        <f>IFERROR(VLOOKUP("*"&amp;$D44&amp;"*",接头红外!$A:$AS,21,FALSE),IFERROR(VLOOKUP("*"&amp;$D44&amp;"*",接头红外!$B:$AS,20,FALSE),"无"))</f>
        <v>无</v>
      </c>
      <c r="P44" s="15" t="str">
        <f t="shared" si="25"/>
        <v/>
      </c>
      <c r="Q44" s="15" t="str">
        <f t="shared" si="26"/>
        <v/>
      </c>
      <c r="R44" s="22" t="str">
        <f t="shared" si="27"/>
        <v/>
      </c>
      <c r="S44" s="22" t="str">
        <f t="shared" si="28"/>
        <v/>
      </c>
      <c r="T44" s="180"/>
      <c r="U44" s="232" t="str">
        <f>IFERROR(VLOOKUP("*"&amp;$D44&amp;"*",接头红外!$A:$AS,5,FALSE),IFERROR(VLOOKUP("*"&amp;$D44&amp;"*",接头红外!$B:$AS,4,FALSE),"无"))</f>
        <v>无</v>
      </c>
      <c r="V44" s="232" t="str">
        <f>IFERROR(VLOOKUP("*"&amp;$D44&amp;"*",接头红外!$A:$AS,3,FALSE),IFERROR(VLOOKUP("*"&amp;$D44&amp;"*",接头红外!$B:$AS,2,FALSE),"无"))</f>
        <v>无</v>
      </c>
      <c r="W44" s="19"/>
      <c r="X44" s="181"/>
      <c r="Y44" s="16" t="s">
        <v>4127</v>
      </c>
      <c r="AA44" s="238" t="b">
        <f t="shared" si="4"/>
        <v>0</v>
      </c>
    </row>
    <row r="45" s="214" customFormat="1" ht="12" hidden="1" spans="1:27">
      <c r="A45" s="225">
        <v>43</v>
      </c>
      <c r="B45" s="225" t="s">
        <v>34</v>
      </c>
      <c r="C45" s="225" t="s">
        <v>228</v>
      </c>
      <c r="D45" s="225" t="s">
        <v>3077</v>
      </c>
      <c r="E45" s="27" t="s">
        <v>258</v>
      </c>
      <c r="F45" s="225" t="s">
        <v>4102</v>
      </c>
      <c r="G45" s="64">
        <v>44927</v>
      </c>
      <c r="H45" s="227" t="s">
        <v>2959</v>
      </c>
      <c r="I45" s="231" t="s">
        <v>42</v>
      </c>
      <c r="J45" s="229" t="s">
        <v>43</v>
      </c>
      <c r="K45" s="229" t="s">
        <v>44</v>
      </c>
      <c r="L45" s="225" t="s">
        <v>46</v>
      </c>
      <c r="M45" s="225">
        <v>9</v>
      </c>
      <c r="N45" s="232" t="s">
        <v>4114</v>
      </c>
      <c r="O45" s="232" t="s">
        <v>4115</v>
      </c>
      <c r="P45" s="15">
        <f t="shared" ref="P45:P50" si="29">IF(OR(O45=0,O45="无"),"",M45)</f>
        <v>9</v>
      </c>
      <c r="Q45" s="15">
        <f t="shared" ref="Q45:Q50" si="30">P45</f>
        <v>9</v>
      </c>
      <c r="R45" s="22">
        <f t="shared" ref="R45:R50" si="31">IFERROR(IF(P45/M45&gt;0,P45/M45,""),"")</f>
        <v>1</v>
      </c>
      <c r="S45" s="22">
        <f t="shared" ref="S45:S50" si="32">IFERROR(Q45/P45,"")</f>
        <v>1</v>
      </c>
      <c r="T45" s="180"/>
      <c r="U45" s="237" t="s">
        <v>4113</v>
      </c>
      <c r="V45" s="232" t="s">
        <v>50</v>
      </c>
      <c r="W45" s="16"/>
      <c r="X45" s="181"/>
      <c r="Y45" s="16" t="s">
        <v>4113</v>
      </c>
      <c r="AA45" s="238" t="b">
        <f t="shared" si="4"/>
        <v>0</v>
      </c>
    </row>
    <row r="46" s="214" customFormat="1" ht="12" hidden="1" spans="1:27">
      <c r="A46" s="225">
        <v>44</v>
      </c>
      <c r="B46" s="225" t="s">
        <v>34</v>
      </c>
      <c r="C46" s="225" t="s">
        <v>228</v>
      </c>
      <c r="D46" s="225" t="s">
        <v>3077</v>
      </c>
      <c r="E46" s="27" t="s">
        <v>258</v>
      </c>
      <c r="F46" s="225" t="s">
        <v>4102</v>
      </c>
      <c r="G46" s="64">
        <v>44986</v>
      </c>
      <c r="H46" s="227" t="s">
        <v>41</v>
      </c>
      <c r="I46" s="231" t="s">
        <v>42</v>
      </c>
      <c r="J46" s="229" t="s">
        <v>43</v>
      </c>
      <c r="K46" s="229" t="s">
        <v>44</v>
      </c>
      <c r="L46" s="225" t="s">
        <v>46</v>
      </c>
      <c r="M46" s="225">
        <v>9</v>
      </c>
      <c r="N46" s="232" t="s">
        <v>3072</v>
      </c>
      <c r="O46" s="232" t="s">
        <v>3073</v>
      </c>
      <c r="P46" s="15">
        <f t="shared" si="29"/>
        <v>9</v>
      </c>
      <c r="Q46" s="15">
        <f t="shared" si="30"/>
        <v>9</v>
      </c>
      <c r="R46" s="22">
        <f t="shared" si="31"/>
        <v>1</v>
      </c>
      <c r="S46" s="22">
        <f t="shared" si="32"/>
        <v>1</v>
      </c>
      <c r="T46" s="180"/>
      <c r="U46" s="232" t="s">
        <v>3075</v>
      </c>
      <c r="V46" s="232" t="s">
        <v>50</v>
      </c>
      <c r="W46" s="19"/>
      <c r="X46" s="181"/>
      <c r="Y46" s="16"/>
      <c r="AA46" s="238" t="b">
        <f t="shared" si="4"/>
        <v>0</v>
      </c>
    </row>
    <row r="47" s="214" customFormat="1" ht="12" hidden="1" spans="1:27">
      <c r="A47" s="225">
        <v>45</v>
      </c>
      <c r="B47" s="225" t="s">
        <v>34</v>
      </c>
      <c r="C47" s="225" t="s">
        <v>228</v>
      </c>
      <c r="D47" s="225" t="s">
        <v>3077</v>
      </c>
      <c r="E47" s="27" t="s">
        <v>258</v>
      </c>
      <c r="F47" s="225" t="s">
        <v>4102</v>
      </c>
      <c r="G47" s="64">
        <v>45047</v>
      </c>
      <c r="H47" s="227" t="s">
        <v>304</v>
      </c>
      <c r="I47" s="231" t="s">
        <v>42</v>
      </c>
      <c r="J47" s="229" t="s">
        <v>43</v>
      </c>
      <c r="K47" s="229" t="s">
        <v>44</v>
      </c>
      <c r="L47" s="225" t="s">
        <v>46</v>
      </c>
      <c r="M47" s="225">
        <v>9</v>
      </c>
      <c r="N47" s="232" t="s">
        <v>4116</v>
      </c>
      <c r="O47" s="232" t="s">
        <v>4117</v>
      </c>
      <c r="P47" s="15">
        <f t="shared" si="29"/>
        <v>9</v>
      </c>
      <c r="Q47" s="15">
        <f t="shared" si="30"/>
        <v>9</v>
      </c>
      <c r="R47" s="22">
        <f t="shared" si="31"/>
        <v>1</v>
      </c>
      <c r="S47" s="22">
        <f t="shared" si="32"/>
        <v>1</v>
      </c>
      <c r="T47" s="180"/>
      <c r="U47" s="232" t="s">
        <v>4121</v>
      </c>
      <c r="V47" s="232" t="s">
        <v>50</v>
      </c>
      <c r="W47" s="19"/>
      <c r="X47" s="181"/>
      <c r="Y47" s="16"/>
      <c r="AA47" s="238" t="b">
        <f t="shared" si="4"/>
        <v>0</v>
      </c>
    </row>
    <row r="48" s="214" customFormat="1" ht="12" hidden="1" spans="1:27">
      <c r="A48" s="225">
        <v>46</v>
      </c>
      <c r="B48" s="225" t="s">
        <v>34</v>
      </c>
      <c r="C48" s="225" t="s">
        <v>228</v>
      </c>
      <c r="D48" s="225" t="s">
        <v>3077</v>
      </c>
      <c r="E48" s="27" t="s">
        <v>258</v>
      </c>
      <c r="F48" s="225" t="s">
        <v>4102</v>
      </c>
      <c r="G48" s="64">
        <v>45108</v>
      </c>
      <c r="H48" s="227" t="s">
        <v>165</v>
      </c>
      <c r="I48" s="231" t="s">
        <v>42</v>
      </c>
      <c r="J48" s="229" t="s">
        <v>43</v>
      </c>
      <c r="K48" s="229" t="s">
        <v>44</v>
      </c>
      <c r="L48" s="225" t="s">
        <v>46</v>
      </c>
      <c r="M48" s="225">
        <v>9</v>
      </c>
      <c r="N48" s="232" t="s">
        <v>4119</v>
      </c>
      <c r="O48" s="232" t="s">
        <v>4120</v>
      </c>
      <c r="P48" s="15">
        <f t="shared" si="29"/>
        <v>9</v>
      </c>
      <c r="Q48" s="15">
        <f t="shared" si="30"/>
        <v>9</v>
      </c>
      <c r="R48" s="22">
        <f t="shared" si="31"/>
        <v>1</v>
      </c>
      <c r="S48" s="22">
        <f t="shared" si="32"/>
        <v>1</v>
      </c>
      <c r="T48" s="180"/>
      <c r="U48" s="232" t="s">
        <v>4121</v>
      </c>
      <c r="V48" s="232" t="s">
        <v>50</v>
      </c>
      <c r="W48" s="19"/>
      <c r="X48" s="181"/>
      <c r="Y48" s="16" t="s">
        <v>4123</v>
      </c>
      <c r="AA48" s="238" t="b">
        <f t="shared" si="4"/>
        <v>0</v>
      </c>
    </row>
    <row r="49" s="214" customFormat="1" ht="12" hidden="1" spans="1:27">
      <c r="A49" s="225">
        <v>47</v>
      </c>
      <c r="B49" s="225" t="s">
        <v>34</v>
      </c>
      <c r="C49" s="225" t="s">
        <v>228</v>
      </c>
      <c r="D49" s="225" t="s">
        <v>3077</v>
      </c>
      <c r="E49" s="27" t="s">
        <v>258</v>
      </c>
      <c r="F49" s="225" t="s">
        <v>4102</v>
      </c>
      <c r="G49" s="64">
        <v>45170</v>
      </c>
      <c r="H49" s="227" t="s">
        <v>54</v>
      </c>
      <c r="I49" s="231" t="s">
        <v>42</v>
      </c>
      <c r="J49" s="229" t="s">
        <v>43</v>
      </c>
      <c r="K49" s="229" t="s">
        <v>44</v>
      </c>
      <c r="L49" s="225" t="s">
        <v>46</v>
      </c>
      <c r="M49" s="225">
        <v>9</v>
      </c>
      <c r="N49" s="232" t="s">
        <v>4110</v>
      </c>
      <c r="O49" s="232" t="s">
        <v>4111</v>
      </c>
      <c r="P49" s="15">
        <f t="shared" si="29"/>
        <v>9</v>
      </c>
      <c r="Q49" s="15">
        <f t="shared" si="30"/>
        <v>9</v>
      </c>
      <c r="R49" s="22">
        <f t="shared" si="31"/>
        <v>1</v>
      </c>
      <c r="S49" s="22">
        <f t="shared" si="32"/>
        <v>1</v>
      </c>
      <c r="T49" s="180" t="s">
        <v>4122</v>
      </c>
      <c r="U49" s="232" t="s">
        <v>4112</v>
      </c>
      <c r="V49" s="232" t="s">
        <v>50</v>
      </c>
      <c r="W49" s="19"/>
      <c r="X49" s="181"/>
      <c r="Y49" s="16" t="s">
        <v>4123</v>
      </c>
      <c r="AA49" s="238" t="b">
        <f t="shared" si="4"/>
        <v>0</v>
      </c>
    </row>
    <row r="50" s="214" customFormat="1" ht="12" hidden="1" spans="1:27">
      <c r="A50" s="225">
        <v>48</v>
      </c>
      <c r="B50" s="225" t="s">
        <v>34</v>
      </c>
      <c r="C50" s="225" t="s">
        <v>228</v>
      </c>
      <c r="D50" s="225" t="s">
        <v>3077</v>
      </c>
      <c r="E50" s="27" t="s">
        <v>258</v>
      </c>
      <c r="F50" s="225" t="s">
        <v>4102</v>
      </c>
      <c r="G50" s="64">
        <v>45231</v>
      </c>
      <c r="H50" s="227" t="s">
        <v>632</v>
      </c>
      <c r="I50" s="231" t="s">
        <v>42</v>
      </c>
      <c r="J50" s="229" t="s">
        <v>43</v>
      </c>
      <c r="K50" s="229" t="s">
        <v>44</v>
      </c>
      <c r="L50" s="225" t="s">
        <v>46</v>
      </c>
      <c r="M50" s="225">
        <v>9</v>
      </c>
      <c r="N50" s="232" t="str">
        <f>IFERROR(VLOOKUP("*"&amp;$D50&amp;"*",接头红外!$A:$AS,20,FALSE),IFERROR(VLOOKUP("*"&amp;$D50&amp;"*",接头红外!$B:$AS,19,FALSE),"无"))</f>
        <v>无</v>
      </c>
      <c r="O50" s="232" t="str">
        <f>IFERROR(VLOOKUP("*"&amp;$D50&amp;"*",接头红外!$A:$AS,21,FALSE),IFERROR(VLOOKUP("*"&amp;$D50&amp;"*",接头红外!$B:$AS,20,FALSE),"无"))</f>
        <v>无</v>
      </c>
      <c r="P50" s="15" t="str">
        <f t="shared" si="29"/>
        <v/>
      </c>
      <c r="Q50" s="15" t="str">
        <f t="shared" si="30"/>
        <v/>
      </c>
      <c r="R50" s="22" t="str">
        <f t="shared" si="31"/>
        <v/>
      </c>
      <c r="S50" s="22" t="str">
        <f t="shared" si="32"/>
        <v/>
      </c>
      <c r="T50" s="180"/>
      <c r="U50" s="232" t="str">
        <f>IFERROR(VLOOKUP("*"&amp;$D50&amp;"*",接头红外!$A:$AS,5,FALSE),IFERROR(VLOOKUP("*"&amp;$D50&amp;"*",接头红外!$B:$AS,4,FALSE),"无"))</f>
        <v>无</v>
      </c>
      <c r="V50" s="232" t="str">
        <f>IFERROR(VLOOKUP("*"&amp;$D50&amp;"*",接头红外!$A:$AS,3,FALSE),IFERROR(VLOOKUP("*"&amp;$D50&amp;"*",接头红外!$B:$AS,2,FALSE),"无"))</f>
        <v>无</v>
      </c>
      <c r="W50" s="19"/>
      <c r="X50" s="181"/>
      <c r="Y50" s="16" t="s">
        <v>4123</v>
      </c>
      <c r="AA50" s="238" t="b">
        <f t="shared" si="4"/>
        <v>0</v>
      </c>
    </row>
    <row r="51" s="214" customFormat="1" ht="12" hidden="1" spans="1:27">
      <c r="A51" s="225">
        <v>49</v>
      </c>
      <c r="B51" s="225" t="s">
        <v>34</v>
      </c>
      <c r="C51" s="225" t="s">
        <v>228</v>
      </c>
      <c r="D51" s="229" t="s">
        <v>3081</v>
      </c>
      <c r="E51" s="27" t="s">
        <v>258</v>
      </c>
      <c r="F51" s="229" t="s">
        <v>4102</v>
      </c>
      <c r="G51" s="64">
        <v>44927</v>
      </c>
      <c r="H51" s="227" t="s">
        <v>2959</v>
      </c>
      <c r="I51" s="234" t="s">
        <v>42</v>
      </c>
      <c r="J51" s="229" t="s">
        <v>43</v>
      </c>
      <c r="K51" s="229" t="s">
        <v>44</v>
      </c>
      <c r="L51" s="225" t="s">
        <v>46</v>
      </c>
      <c r="M51" s="229">
        <v>6</v>
      </c>
      <c r="N51" s="232" t="s">
        <v>4114</v>
      </c>
      <c r="O51" s="232" t="s">
        <v>4115</v>
      </c>
      <c r="P51" s="15">
        <f t="shared" ref="P51:P56" si="33">IF(OR(O51=0,O51="无"),"",M51)</f>
        <v>6</v>
      </c>
      <c r="Q51" s="15">
        <f t="shared" ref="Q51:Q56" si="34">P51</f>
        <v>6</v>
      </c>
      <c r="R51" s="22">
        <f t="shared" ref="R51:R56" si="35">IFERROR(IF(P51/M51&gt;0,P51/M51,""),"")</f>
        <v>1</v>
      </c>
      <c r="S51" s="22">
        <f t="shared" ref="S51:S56" si="36">IFERROR(Q51/P51,"")</f>
        <v>1</v>
      </c>
      <c r="T51" s="180"/>
      <c r="U51" s="237" t="s">
        <v>4113</v>
      </c>
      <c r="V51" s="232" t="s">
        <v>50</v>
      </c>
      <c r="W51" s="16"/>
      <c r="X51" s="181"/>
      <c r="Y51" s="16" t="s">
        <v>4113</v>
      </c>
      <c r="AA51" s="238" t="b">
        <f t="shared" si="4"/>
        <v>0</v>
      </c>
    </row>
    <row r="52" s="214" customFormat="1" ht="12" hidden="1" spans="1:27">
      <c r="A52" s="225">
        <v>50</v>
      </c>
      <c r="B52" s="225" t="s">
        <v>34</v>
      </c>
      <c r="C52" s="225" t="s">
        <v>228</v>
      </c>
      <c r="D52" s="229" t="s">
        <v>3081</v>
      </c>
      <c r="E52" s="27" t="s">
        <v>258</v>
      </c>
      <c r="F52" s="229" t="s">
        <v>4102</v>
      </c>
      <c r="G52" s="64">
        <v>44986</v>
      </c>
      <c r="H52" s="227" t="s">
        <v>41</v>
      </c>
      <c r="I52" s="234" t="s">
        <v>42</v>
      </c>
      <c r="J52" s="229" t="s">
        <v>43</v>
      </c>
      <c r="K52" s="229" t="s">
        <v>44</v>
      </c>
      <c r="L52" s="225" t="s">
        <v>46</v>
      </c>
      <c r="M52" s="229">
        <v>6</v>
      </c>
      <c r="N52" s="232" t="s">
        <v>3072</v>
      </c>
      <c r="O52" s="232" t="s">
        <v>3073</v>
      </c>
      <c r="P52" s="15">
        <f t="shared" si="33"/>
        <v>6</v>
      </c>
      <c r="Q52" s="15">
        <f t="shared" si="34"/>
        <v>6</v>
      </c>
      <c r="R52" s="22">
        <f t="shared" si="35"/>
        <v>1</v>
      </c>
      <c r="S52" s="22">
        <f t="shared" si="36"/>
        <v>1</v>
      </c>
      <c r="T52" s="180"/>
      <c r="U52" s="232" t="s">
        <v>3075</v>
      </c>
      <c r="V52" s="232" t="s">
        <v>50</v>
      </c>
      <c r="W52" s="19"/>
      <c r="X52" s="181"/>
      <c r="Y52" s="16"/>
      <c r="AA52" s="238" t="b">
        <f t="shared" si="4"/>
        <v>0</v>
      </c>
    </row>
    <row r="53" s="214" customFormat="1" ht="12" hidden="1" spans="1:27">
      <c r="A53" s="225">
        <v>51</v>
      </c>
      <c r="B53" s="225" t="s">
        <v>34</v>
      </c>
      <c r="C53" s="225" t="s">
        <v>228</v>
      </c>
      <c r="D53" s="229" t="s">
        <v>3081</v>
      </c>
      <c r="E53" s="27" t="s">
        <v>258</v>
      </c>
      <c r="F53" s="225" t="s">
        <v>4102</v>
      </c>
      <c r="G53" s="64">
        <v>45047</v>
      </c>
      <c r="H53" s="227" t="s">
        <v>304</v>
      </c>
      <c r="I53" s="231" t="s">
        <v>42</v>
      </c>
      <c r="J53" s="229" t="s">
        <v>43</v>
      </c>
      <c r="K53" s="229" t="s">
        <v>44</v>
      </c>
      <c r="L53" s="225" t="s">
        <v>46</v>
      </c>
      <c r="M53" s="229">
        <v>6</v>
      </c>
      <c r="N53" s="232" t="s">
        <v>4116</v>
      </c>
      <c r="O53" s="232" t="s">
        <v>4117</v>
      </c>
      <c r="P53" s="15">
        <f t="shared" si="33"/>
        <v>6</v>
      </c>
      <c r="Q53" s="15">
        <f t="shared" si="34"/>
        <v>6</v>
      </c>
      <c r="R53" s="22">
        <f t="shared" si="35"/>
        <v>1</v>
      </c>
      <c r="S53" s="22">
        <f t="shared" si="36"/>
        <v>1</v>
      </c>
      <c r="T53" s="180"/>
      <c r="U53" s="232" t="s">
        <v>4121</v>
      </c>
      <c r="V53" s="232" t="s">
        <v>50</v>
      </c>
      <c r="W53" s="19"/>
      <c r="X53" s="181"/>
      <c r="Y53" s="16"/>
      <c r="AA53" s="238" t="b">
        <f t="shared" si="4"/>
        <v>0</v>
      </c>
    </row>
    <row r="54" s="214" customFormat="1" ht="12" hidden="1" spans="1:27">
      <c r="A54" s="225">
        <v>52</v>
      </c>
      <c r="B54" s="225" t="s">
        <v>34</v>
      </c>
      <c r="C54" s="225" t="s">
        <v>228</v>
      </c>
      <c r="D54" s="229" t="s">
        <v>3081</v>
      </c>
      <c r="E54" s="27" t="s">
        <v>258</v>
      </c>
      <c r="F54" s="225" t="s">
        <v>4102</v>
      </c>
      <c r="G54" s="64">
        <v>45108</v>
      </c>
      <c r="H54" s="227" t="s">
        <v>165</v>
      </c>
      <c r="I54" s="231" t="s">
        <v>42</v>
      </c>
      <c r="J54" s="229" t="s">
        <v>43</v>
      </c>
      <c r="K54" s="229" t="s">
        <v>44</v>
      </c>
      <c r="L54" s="225" t="s">
        <v>46</v>
      </c>
      <c r="M54" s="229">
        <v>6</v>
      </c>
      <c r="N54" s="232" t="s">
        <v>4119</v>
      </c>
      <c r="O54" s="232" t="s">
        <v>4120</v>
      </c>
      <c r="P54" s="15">
        <f t="shared" si="33"/>
        <v>6</v>
      </c>
      <c r="Q54" s="15">
        <f t="shared" si="34"/>
        <v>6</v>
      </c>
      <c r="R54" s="22">
        <f t="shared" si="35"/>
        <v>1</v>
      </c>
      <c r="S54" s="22">
        <f t="shared" si="36"/>
        <v>1</v>
      </c>
      <c r="T54" s="180"/>
      <c r="U54" s="232" t="s">
        <v>4121</v>
      </c>
      <c r="V54" s="232" t="s">
        <v>50</v>
      </c>
      <c r="W54" s="19"/>
      <c r="X54" s="181"/>
      <c r="Y54" s="16" t="s">
        <v>4113</v>
      </c>
      <c r="AA54" s="238" t="b">
        <f t="shared" si="4"/>
        <v>0</v>
      </c>
    </row>
    <row r="55" s="214" customFormat="1" ht="12" hidden="1" spans="1:27">
      <c r="A55" s="225">
        <v>53</v>
      </c>
      <c r="B55" s="225" t="s">
        <v>34</v>
      </c>
      <c r="C55" s="225" t="s">
        <v>228</v>
      </c>
      <c r="D55" s="229" t="s">
        <v>3081</v>
      </c>
      <c r="E55" s="27" t="s">
        <v>258</v>
      </c>
      <c r="F55" s="225" t="s">
        <v>4102</v>
      </c>
      <c r="G55" s="64">
        <v>45170</v>
      </c>
      <c r="H55" s="227" t="s">
        <v>54</v>
      </c>
      <c r="I55" s="231" t="s">
        <v>42</v>
      </c>
      <c r="J55" s="229" t="s">
        <v>43</v>
      </c>
      <c r="K55" s="229" t="s">
        <v>44</v>
      </c>
      <c r="L55" s="225" t="s">
        <v>46</v>
      </c>
      <c r="M55" s="229">
        <v>6</v>
      </c>
      <c r="N55" s="232" t="s">
        <v>4110</v>
      </c>
      <c r="O55" s="232" t="s">
        <v>4111</v>
      </c>
      <c r="P55" s="15">
        <f t="shared" si="33"/>
        <v>6</v>
      </c>
      <c r="Q55" s="15">
        <f t="shared" si="34"/>
        <v>6</v>
      </c>
      <c r="R55" s="22">
        <f t="shared" si="35"/>
        <v>1</v>
      </c>
      <c r="S55" s="22">
        <f t="shared" si="36"/>
        <v>1</v>
      </c>
      <c r="T55" s="180" t="s">
        <v>4122</v>
      </c>
      <c r="U55" s="232" t="s">
        <v>4112</v>
      </c>
      <c r="V55" s="232" t="s">
        <v>50</v>
      </c>
      <c r="W55" s="19"/>
      <c r="X55" s="181"/>
      <c r="Y55" s="16" t="s">
        <v>4113</v>
      </c>
      <c r="AA55" s="238" t="b">
        <f t="shared" si="4"/>
        <v>0</v>
      </c>
    </row>
    <row r="56" s="214" customFormat="1" ht="12" hidden="1" spans="1:27">
      <c r="A56" s="225">
        <v>54</v>
      </c>
      <c r="B56" s="225" t="s">
        <v>34</v>
      </c>
      <c r="C56" s="225" t="s">
        <v>228</v>
      </c>
      <c r="D56" s="229" t="s">
        <v>3081</v>
      </c>
      <c r="E56" s="27" t="s">
        <v>258</v>
      </c>
      <c r="F56" s="225" t="s">
        <v>4102</v>
      </c>
      <c r="G56" s="64">
        <v>45231</v>
      </c>
      <c r="H56" s="227" t="s">
        <v>632</v>
      </c>
      <c r="I56" s="231" t="s">
        <v>42</v>
      </c>
      <c r="J56" s="229" t="s">
        <v>43</v>
      </c>
      <c r="K56" s="229" t="s">
        <v>44</v>
      </c>
      <c r="L56" s="225" t="s">
        <v>46</v>
      </c>
      <c r="M56" s="229">
        <v>6</v>
      </c>
      <c r="N56" s="232" t="str">
        <f>IFERROR(VLOOKUP("*"&amp;$D56&amp;"*",接头红外!$A:$AS,20,FALSE),IFERROR(VLOOKUP("*"&amp;$D56&amp;"*",接头红外!$B:$AS,19,FALSE),"无"))</f>
        <v>无</v>
      </c>
      <c r="O56" s="232" t="str">
        <f>IFERROR(VLOOKUP("*"&amp;$D56&amp;"*",接头红外!$A:$AS,21,FALSE),IFERROR(VLOOKUP("*"&amp;$D56&amp;"*",接头红外!$B:$AS,20,FALSE),"无"))</f>
        <v>无</v>
      </c>
      <c r="P56" s="15" t="str">
        <f t="shared" si="33"/>
        <v/>
      </c>
      <c r="Q56" s="15" t="str">
        <f t="shared" si="34"/>
        <v/>
      </c>
      <c r="R56" s="22" t="str">
        <f t="shared" si="35"/>
        <v/>
      </c>
      <c r="S56" s="22" t="str">
        <f t="shared" si="36"/>
        <v/>
      </c>
      <c r="T56" s="180"/>
      <c r="U56" s="232" t="str">
        <f>IFERROR(VLOOKUP("*"&amp;$D56&amp;"*",接头红外!$A:$AS,5,FALSE),IFERROR(VLOOKUP("*"&amp;$D56&amp;"*",接头红外!$B:$AS,4,FALSE),"无"))</f>
        <v>无</v>
      </c>
      <c r="V56" s="232" t="str">
        <f>IFERROR(VLOOKUP("*"&amp;$D56&amp;"*",接头红外!$A:$AS,3,FALSE),IFERROR(VLOOKUP("*"&amp;$D56&amp;"*",接头红外!$B:$AS,2,FALSE),"无"))</f>
        <v>无</v>
      </c>
      <c r="W56" s="19"/>
      <c r="X56" s="181"/>
      <c r="Y56" s="16" t="s">
        <v>4128</v>
      </c>
      <c r="AA56" s="238" t="b">
        <f t="shared" si="4"/>
        <v>0</v>
      </c>
    </row>
    <row r="57" s="214" customFormat="1" ht="12" hidden="1" spans="1:27">
      <c r="A57" s="225">
        <v>55</v>
      </c>
      <c r="B57" s="225" t="s">
        <v>34</v>
      </c>
      <c r="C57" s="225" t="s">
        <v>228</v>
      </c>
      <c r="D57" s="225" t="s">
        <v>3082</v>
      </c>
      <c r="E57" s="27" t="s">
        <v>258</v>
      </c>
      <c r="F57" s="225" t="s">
        <v>4102</v>
      </c>
      <c r="G57" s="64">
        <v>44927</v>
      </c>
      <c r="H57" s="227" t="s">
        <v>2959</v>
      </c>
      <c r="I57" s="231" t="s">
        <v>42</v>
      </c>
      <c r="J57" s="229" t="s">
        <v>43</v>
      </c>
      <c r="K57" s="229" t="s">
        <v>44</v>
      </c>
      <c r="L57" s="225" t="s">
        <v>46</v>
      </c>
      <c r="M57" s="229">
        <v>6</v>
      </c>
      <c r="N57" s="232" t="s">
        <v>4114</v>
      </c>
      <c r="O57" s="232" t="s">
        <v>4115</v>
      </c>
      <c r="P57" s="15">
        <f t="shared" ref="P57:P62" si="37">IF(OR(O57=0,O57="无"),"",M57)</f>
        <v>6</v>
      </c>
      <c r="Q57" s="15">
        <f t="shared" ref="Q57:Q62" si="38">P57</f>
        <v>6</v>
      </c>
      <c r="R57" s="22">
        <f t="shared" ref="R57:R62" si="39">IFERROR(IF(P57/M57&gt;0,P57/M57,""),"")</f>
        <v>1</v>
      </c>
      <c r="S57" s="22">
        <f t="shared" ref="S57:S62" si="40">IFERROR(Q57/P57,"")</f>
        <v>1</v>
      </c>
      <c r="T57" s="180"/>
      <c r="U57" s="237" t="s">
        <v>4113</v>
      </c>
      <c r="V57" s="232" t="s">
        <v>50</v>
      </c>
      <c r="W57" s="16"/>
      <c r="X57" s="181"/>
      <c r="Y57" s="16" t="s">
        <v>4113</v>
      </c>
      <c r="AA57" s="238" t="b">
        <f t="shared" si="4"/>
        <v>0</v>
      </c>
    </row>
    <row r="58" s="214" customFormat="1" ht="12" hidden="1" spans="1:27">
      <c r="A58" s="225">
        <v>56</v>
      </c>
      <c r="B58" s="225" t="s">
        <v>34</v>
      </c>
      <c r="C58" s="225" t="s">
        <v>228</v>
      </c>
      <c r="D58" s="225" t="s">
        <v>3082</v>
      </c>
      <c r="E58" s="27" t="s">
        <v>258</v>
      </c>
      <c r="F58" s="225" t="s">
        <v>4102</v>
      </c>
      <c r="G58" s="64">
        <v>44986</v>
      </c>
      <c r="H58" s="227" t="s">
        <v>41</v>
      </c>
      <c r="I58" s="231" t="s">
        <v>42</v>
      </c>
      <c r="J58" s="229" t="s">
        <v>43</v>
      </c>
      <c r="K58" s="229" t="s">
        <v>44</v>
      </c>
      <c r="L58" s="225" t="s">
        <v>46</v>
      </c>
      <c r="M58" s="229">
        <v>6</v>
      </c>
      <c r="N58" s="232" t="s">
        <v>3072</v>
      </c>
      <c r="O58" s="232" t="s">
        <v>3073</v>
      </c>
      <c r="P58" s="15">
        <f t="shared" si="37"/>
        <v>6</v>
      </c>
      <c r="Q58" s="15">
        <f t="shared" si="38"/>
        <v>6</v>
      </c>
      <c r="R58" s="22">
        <f t="shared" si="39"/>
        <v>1</v>
      </c>
      <c r="S58" s="22">
        <f t="shared" si="40"/>
        <v>1</v>
      </c>
      <c r="T58" s="180"/>
      <c r="U58" s="232" t="s">
        <v>3075</v>
      </c>
      <c r="V58" s="232" t="s">
        <v>50</v>
      </c>
      <c r="W58" s="19"/>
      <c r="X58" s="181"/>
      <c r="Y58" s="16"/>
      <c r="AA58" s="238" t="b">
        <f t="shared" si="4"/>
        <v>0</v>
      </c>
    </row>
    <row r="59" s="214" customFormat="1" ht="12" hidden="1" spans="1:27">
      <c r="A59" s="225">
        <v>57</v>
      </c>
      <c r="B59" s="225" t="s">
        <v>34</v>
      </c>
      <c r="C59" s="225" t="s">
        <v>228</v>
      </c>
      <c r="D59" s="225" t="s">
        <v>3082</v>
      </c>
      <c r="E59" s="27" t="s">
        <v>258</v>
      </c>
      <c r="F59" s="225" t="s">
        <v>4102</v>
      </c>
      <c r="G59" s="64">
        <v>45047</v>
      </c>
      <c r="H59" s="227" t="s">
        <v>304</v>
      </c>
      <c r="I59" s="231" t="s">
        <v>42</v>
      </c>
      <c r="J59" s="229" t="s">
        <v>43</v>
      </c>
      <c r="K59" s="229" t="s">
        <v>44</v>
      </c>
      <c r="L59" s="225" t="s">
        <v>46</v>
      </c>
      <c r="M59" s="229">
        <v>6</v>
      </c>
      <c r="N59" s="232" t="s">
        <v>4116</v>
      </c>
      <c r="O59" s="232" t="s">
        <v>4117</v>
      </c>
      <c r="P59" s="15">
        <f t="shared" si="37"/>
        <v>6</v>
      </c>
      <c r="Q59" s="15">
        <f t="shared" si="38"/>
        <v>6</v>
      </c>
      <c r="R59" s="22">
        <f t="shared" si="39"/>
        <v>1</v>
      </c>
      <c r="S59" s="22">
        <f t="shared" si="40"/>
        <v>1</v>
      </c>
      <c r="T59" s="180"/>
      <c r="U59" s="232" t="s">
        <v>4121</v>
      </c>
      <c r="V59" s="232" t="s">
        <v>50</v>
      </c>
      <c r="W59" s="19"/>
      <c r="X59" s="181"/>
      <c r="Y59" s="16"/>
      <c r="AA59" s="238" t="b">
        <f t="shared" si="4"/>
        <v>0</v>
      </c>
    </row>
    <row r="60" s="214" customFormat="1" ht="12" hidden="1" spans="1:27">
      <c r="A60" s="225">
        <v>58</v>
      </c>
      <c r="B60" s="225" t="s">
        <v>34</v>
      </c>
      <c r="C60" s="225" t="s">
        <v>228</v>
      </c>
      <c r="D60" s="225" t="s">
        <v>3082</v>
      </c>
      <c r="E60" s="27" t="s">
        <v>258</v>
      </c>
      <c r="F60" s="225" t="s">
        <v>4102</v>
      </c>
      <c r="G60" s="64">
        <v>45108</v>
      </c>
      <c r="H60" s="227" t="s">
        <v>165</v>
      </c>
      <c r="I60" s="231" t="s">
        <v>42</v>
      </c>
      <c r="J60" s="229" t="s">
        <v>43</v>
      </c>
      <c r="K60" s="229" t="s">
        <v>44</v>
      </c>
      <c r="L60" s="225" t="s">
        <v>46</v>
      </c>
      <c r="M60" s="225">
        <v>6</v>
      </c>
      <c r="N60" s="232" t="s">
        <v>4119</v>
      </c>
      <c r="O60" s="232" t="s">
        <v>4120</v>
      </c>
      <c r="P60" s="15">
        <f t="shared" si="37"/>
        <v>6</v>
      </c>
      <c r="Q60" s="15">
        <f t="shared" si="38"/>
        <v>6</v>
      </c>
      <c r="R60" s="22">
        <f t="shared" si="39"/>
        <v>1</v>
      </c>
      <c r="S60" s="22">
        <f t="shared" si="40"/>
        <v>1</v>
      </c>
      <c r="T60" s="180"/>
      <c r="U60" s="232" t="s">
        <v>4121</v>
      </c>
      <c r="V60" s="232" t="s">
        <v>50</v>
      </c>
      <c r="W60" s="19"/>
      <c r="X60" s="181"/>
      <c r="Y60" s="16" t="s">
        <v>4129</v>
      </c>
      <c r="AA60" s="238" t="b">
        <f t="shared" si="4"/>
        <v>0</v>
      </c>
    </row>
    <row r="61" s="214" customFormat="1" ht="12" hidden="1" spans="1:27">
      <c r="A61" s="225">
        <v>59</v>
      </c>
      <c r="B61" s="225" t="s">
        <v>34</v>
      </c>
      <c r="C61" s="225" t="s">
        <v>228</v>
      </c>
      <c r="D61" s="225" t="s">
        <v>3082</v>
      </c>
      <c r="E61" s="27" t="s">
        <v>258</v>
      </c>
      <c r="F61" s="225" t="s">
        <v>4102</v>
      </c>
      <c r="G61" s="64">
        <v>45170</v>
      </c>
      <c r="H61" s="227" t="s">
        <v>54</v>
      </c>
      <c r="I61" s="231" t="s">
        <v>42</v>
      </c>
      <c r="J61" s="229" t="s">
        <v>43</v>
      </c>
      <c r="K61" s="229" t="s">
        <v>44</v>
      </c>
      <c r="L61" s="225" t="s">
        <v>46</v>
      </c>
      <c r="M61" s="229">
        <v>6</v>
      </c>
      <c r="N61" s="232" t="s">
        <v>4110</v>
      </c>
      <c r="O61" s="232" t="s">
        <v>4111</v>
      </c>
      <c r="P61" s="15">
        <f t="shared" si="37"/>
        <v>6</v>
      </c>
      <c r="Q61" s="15">
        <f t="shared" si="38"/>
        <v>6</v>
      </c>
      <c r="R61" s="22">
        <f t="shared" si="39"/>
        <v>1</v>
      </c>
      <c r="S61" s="22">
        <f t="shared" si="40"/>
        <v>1</v>
      </c>
      <c r="T61" s="180" t="s">
        <v>4122</v>
      </c>
      <c r="U61" s="232" t="s">
        <v>4112</v>
      </c>
      <c r="V61" s="232" t="s">
        <v>50</v>
      </c>
      <c r="W61" s="19"/>
      <c r="X61" s="181"/>
      <c r="Y61" s="16" t="s">
        <v>3331</v>
      </c>
      <c r="AA61" s="238" t="b">
        <f t="shared" si="4"/>
        <v>0</v>
      </c>
    </row>
    <row r="62" s="214" customFormat="1" ht="12" hidden="1" spans="1:27">
      <c r="A62" s="225">
        <v>60</v>
      </c>
      <c r="B62" s="225" t="s">
        <v>34</v>
      </c>
      <c r="C62" s="225" t="s">
        <v>228</v>
      </c>
      <c r="D62" s="225" t="s">
        <v>3082</v>
      </c>
      <c r="E62" s="27" t="s">
        <v>258</v>
      </c>
      <c r="F62" s="225" t="s">
        <v>4102</v>
      </c>
      <c r="G62" s="64">
        <v>45231</v>
      </c>
      <c r="H62" s="227" t="s">
        <v>632</v>
      </c>
      <c r="I62" s="231" t="s">
        <v>42</v>
      </c>
      <c r="J62" s="229" t="s">
        <v>43</v>
      </c>
      <c r="K62" s="229" t="s">
        <v>44</v>
      </c>
      <c r="L62" s="225" t="s">
        <v>46</v>
      </c>
      <c r="M62" s="225">
        <v>6</v>
      </c>
      <c r="N62" s="232" t="str">
        <f>IFERROR(VLOOKUP("*"&amp;$D62&amp;"*",接头红外!$A:$AS,20,FALSE),IFERROR(VLOOKUP("*"&amp;$D62&amp;"*",接头红外!$B:$AS,19,FALSE),"无"))</f>
        <v>无</v>
      </c>
      <c r="O62" s="232" t="str">
        <f>IFERROR(VLOOKUP("*"&amp;$D62&amp;"*",接头红外!$A:$AS,21,FALSE),IFERROR(VLOOKUP("*"&amp;$D62&amp;"*",接头红外!$B:$AS,20,FALSE),"无"))</f>
        <v>无</v>
      </c>
      <c r="P62" s="15" t="str">
        <f t="shared" si="37"/>
        <v/>
      </c>
      <c r="Q62" s="15" t="str">
        <f t="shared" si="38"/>
        <v/>
      </c>
      <c r="R62" s="22" t="str">
        <f t="shared" si="39"/>
        <v/>
      </c>
      <c r="S62" s="22" t="str">
        <f t="shared" si="40"/>
        <v/>
      </c>
      <c r="T62" s="180"/>
      <c r="U62" s="232" t="str">
        <f>IFERROR(VLOOKUP("*"&amp;$D62&amp;"*",接头红外!$A:$AS,5,FALSE),IFERROR(VLOOKUP("*"&amp;$D62&amp;"*",接头红外!$B:$AS,4,FALSE),"无"))</f>
        <v>无</v>
      </c>
      <c r="V62" s="232" t="str">
        <f>IFERROR(VLOOKUP("*"&amp;$D62&amp;"*",接头红外!$A:$AS,3,FALSE),IFERROR(VLOOKUP("*"&amp;$D62&amp;"*",接头红外!$B:$AS,2,FALSE),"无"))</f>
        <v>无</v>
      </c>
      <c r="W62" s="19"/>
      <c r="X62" s="181"/>
      <c r="Y62" s="19"/>
      <c r="AA62" s="238" t="b">
        <f t="shared" si="4"/>
        <v>0</v>
      </c>
    </row>
    <row r="63" s="214" customFormat="1" ht="12" hidden="1" spans="1:27">
      <c r="A63" s="225">
        <v>61</v>
      </c>
      <c r="B63" s="225" t="s">
        <v>34</v>
      </c>
      <c r="C63" s="225" t="s">
        <v>228</v>
      </c>
      <c r="D63" s="225" t="s">
        <v>259</v>
      </c>
      <c r="E63" s="27" t="s">
        <v>258</v>
      </c>
      <c r="F63" s="225" t="s">
        <v>4102</v>
      </c>
      <c r="G63" s="64">
        <v>44927</v>
      </c>
      <c r="H63" s="227" t="s">
        <v>2959</v>
      </c>
      <c r="I63" s="231" t="s">
        <v>42</v>
      </c>
      <c r="J63" s="229" t="s">
        <v>43</v>
      </c>
      <c r="K63" s="229" t="s">
        <v>44</v>
      </c>
      <c r="L63" s="225" t="s">
        <v>46</v>
      </c>
      <c r="M63" s="225">
        <v>6</v>
      </c>
      <c r="N63" s="232" t="s">
        <v>4130</v>
      </c>
      <c r="O63" s="232" t="s">
        <v>4131</v>
      </c>
      <c r="P63" s="15">
        <f t="shared" ref="P63:P68" si="41">IF(OR(O63=0,O63="无"),"",M63)</f>
        <v>6</v>
      </c>
      <c r="Q63" s="15">
        <f t="shared" ref="Q63:Q68" si="42">P63</f>
        <v>6</v>
      </c>
      <c r="R63" s="22">
        <f t="shared" ref="R63:R68" si="43">IFERROR(IF(P63/M63&gt;0,P63/M63,""),"")</f>
        <v>1</v>
      </c>
      <c r="S63" s="22">
        <f t="shared" ref="S63:S68" si="44">IFERROR(Q63/P63,"")</f>
        <v>1</v>
      </c>
      <c r="T63" s="180"/>
      <c r="U63" s="237" t="s">
        <v>4123</v>
      </c>
      <c r="V63" s="232" t="s">
        <v>50</v>
      </c>
      <c r="W63" s="16"/>
      <c r="X63" s="181"/>
      <c r="Y63" s="16" t="s">
        <v>4123</v>
      </c>
      <c r="AA63" s="238" t="b">
        <f t="shared" si="4"/>
        <v>0</v>
      </c>
    </row>
    <row r="64" s="214" customFormat="1" ht="12" hidden="1" spans="1:27">
      <c r="A64" s="225">
        <v>62</v>
      </c>
      <c r="B64" s="225" t="s">
        <v>34</v>
      </c>
      <c r="C64" s="225" t="s">
        <v>228</v>
      </c>
      <c r="D64" s="225" t="s">
        <v>259</v>
      </c>
      <c r="E64" s="27" t="s">
        <v>258</v>
      </c>
      <c r="F64" s="225" t="s">
        <v>4102</v>
      </c>
      <c r="G64" s="64">
        <v>44986</v>
      </c>
      <c r="H64" s="227" t="s">
        <v>41</v>
      </c>
      <c r="I64" s="231" t="s">
        <v>42</v>
      </c>
      <c r="J64" s="229" t="s">
        <v>43</v>
      </c>
      <c r="K64" s="229" t="s">
        <v>44</v>
      </c>
      <c r="L64" s="225" t="s">
        <v>46</v>
      </c>
      <c r="M64" s="225">
        <v>6</v>
      </c>
      <c r="N64" s="232" t="s">
        <v>3104</v>
      </c>
      <c r="O64" s="232" t="s">
        <v>3105</v>
      </c>
      <c r="P64" s="15">
        <f t="shared" si="41"/>
        <v>6</v>
      </c>
      <c r="Q64" s="15">
        <f t="shared" si="42"/>
        <v>6</v>
      </c>
      <c r="R64" s="22">
        <f t="shared" si="43"/>
        <v>1</v>
      </c>
      <c r="S64" s="22">
        <f t="shared" si="44"/>
        <v>1</v>
      </c>
      <c r="T64" s="180"/>
      <c r="U64" s="232" t="s">
        <v>3099</v>
      </c>
      <c r="V64" s="232" t="s">
        <v>50</v>
      </c>
      <c r="W64" s="19"/>
      <c r="X64" s="181"/>
      <c r="Y64" s="19"/>
      <c r="AA64" s="238" t="b">
        <f t="shared" si="4"/>
        <v>0</v>
      </c>
    </row>
    <row r="65" s="214" customFormat="1" ht="12" hidden="1" spans="1:27">
      <c r="A65" s="225">
        <v>63</v>
      </c>
      <c r="B65" s="225" t="s">
        <v>34</v>
      </c>
      <c r="C65" s="225" t="s">
        <v>228</v>
      </c>
      <c r="D65" s="225" t="s">
        <v>259</v>
      </c>
      <c r="E65" s="27" t="s">
        <v>258</v>
      </c>
      <c r="F65" s="225" t="s">
        <v>4102</v>
      </c>
      <c r="G65" s="64">
        <v>45047</v>
      </c>
      <c r="H65" s="227" t="s">
        <v>304</v>
      </c>
      <c r="I65" s="231" t="s">
        <v>42</v>
      </c>
      <c r="J65" s="229" t="s">
        <v>43</v>
      </c>
      <c r="K65" s="229" t="s">
        <v>44</v>
      </c>
      <c r="L65" s="225" t="s">
        <v>46</v>
      </c>
      <c r="M65" s="225">
        <v>6</v>
      </c>
      <c r="N65" s="233">
        <v>45106.4027777778</v>
      </c>
      <c r="O65" s="233">
        <v>45106.4979166667</v>
      </c>
      <c r="P65" s="15">
        <f t="shared" si="41"/>
        <v>6</v>
      </c>
      <c r="Q65" s="15">
        <f t="shared" si="42"/>
        <v>6</v>
      </c>
      <c r="R65" s="22">
        <f t="shared" si="43"/>
        <v>1</v>
      </c>
      <c r="S65" s="22">
        <f t="shared" si="44"/>
        <v>1</v>
      </c>
      <c r="T65" s="180"/>
      <c r="U65" s="232" t="s">
        <v>4132</v>
      </c>
      <c r="V65" s="232" t="s">
        <v>50</v>
      </c>
      <c r="W65" s="19"/>
      <c r="X65" s="181"/>
      <c r="Y65" s="19"/>
      <c r="AA65" s="238" t="b">
        <f t="shared" si="4"/>
        <v>0</v>
      </c>
    </row>
    <row r="66" s="214" customFormat="1" ht="12" hidden="1" spans="1:27">
      <c r="A66" s="225">
        <v>64</v>
      </c>
      <c r="B66" s="225" t="s">
        <v>34</v>
      </c>
      <c r="C66" s="225" t="s">
        <v>228</v>
      </c>
      <c r="D66" s="225" t="s">
        <v>259</v>
      </c>
      <c r="E66" s="27" t="s">
        <v>258</v>
      </c>
      <c r="F66" s="225" t="s">
        <v>4102</v>
      </c>
      <c r="G66" s="64">
        <v>45108</v>
      </c>
      <c r="H66" s="227" t="s">
        <v>165</v>
      </c>
      <c r="I66" s="231" t="s">
        <v>42</v>
      </c>
      <c r="J66" s="229" t="s">
        <v>43</v>
      </c>
      <c r="K66" s="229" t="s">
        <v>44</v>
      </c>
      <c r="L66" s="225" t="s">
        <v>46</v>
      </c>
      <c r="M66" s="225">
        <v>6</v>
      </c>
      <c r="N66" s="232" t="s">
        <v>4133</v>
      </c>
      <c r="O66" s="232" t="s">
        <v>4134</v>
      </c>
      <c r="P66" s="15">
        <f t="shared" si="41"/>
        <v>6</v>
      </c>
      <c r="Q66" s="15">
        <f t="shared" si="42"/>
        <v>6</v>
      </c>
      <c r="R66" s="22">
        <f t="shared" si="43"/>
        <v>1</v>
      </c>
      <c r="S66" s="22">
        <f t="shared" si="44"/>
        <v>1</v>
      </c>
      <c r="T66" s="180"/>
      <c r="U66" s="232" t="s">
        <v>4135</v>
      </c>
      <c r="V66" s="232" t="s">
        <v>50</v>
      </c>
      <c r="W66" s="19"/>
      <c r="X66" s="181"/>
      <c r="Y66" s="19"/>
      <c r="AA66" s="238" t="b">
        <f t="shared" si="4"/>
        <v>0</v>
      </c>
    </row>
    <row r="67" s="214" customFormat="1" ht="12" hidden="1" spans="1:27">
      <c r="A67" s="225">
        <v>65</v>
      </c>
      <c r="B67" s="225" t="s">
        <v>34</v>
      </c>
      <c r="C67" s="225" t="s">
        <v>228</v>
      </c>
      <c r="D67" s="225" t="s">
        <v>259</v>
      </c>
      <c r="E67" s="49" t="s">
        <v>258</v>
      </c>
      <c r="F67" s="225" t="s">
        <v>4102</v>
      </c>
      <c r="G67" s="64">
        <v>45170</v>
      </c>
      <c r="H67" s="227" t="s">
        <v>54</v>
      </c>
      <c r="I67" s="231" t="s">
        <v>42</v>
      </c>
      <c r="J67" s="229" t="s">
        <v>43</v>
      </c>
      <c r="K67" s="229" t="s">
        <v>44</v>
      </c>
      <c r="L67" s="225" t="s">
        <v>46</v>
      </c>
      <c r="M67" s="225">
        <v>6</v>
      </c>
      <c r="N67" s="232" t="s">
        <v>4136</v>
      </c>
      <c r="O67" s="232" t="s">
        <v>4137</v>
      </c>
      <c r="P67" s="15">
        <f t="shared" si="41"/>
        <v>6</v>
      </c>
      <c r="Q67" s="15">
        <f t="shared" si="42"/>
        <v>6</v>
      </c>
      <c r="R67" s="22">
        <f t="shared" si="43"/>
        <v>1</v>
      </c>
      <c r="S67" s="22">
        <f t="shared" si="44"/>
        <v>1</v>
      </c>
      <c r="T67" s="180"/>
      <c r="U67" s="232" t="s">
        <v>4138</v>
      </c>
      <c r="V67" s="232" t="s">
        <v>50</v>
      </c>
      <c r="W67" s="19"/>
      <c r="X67" s="181"/>
      <c r="Y67" s="19"/>
      <c r="AA67" s="238" t="b">
        <f t="shared" ref="AA67:AA130" si="45">IF(H67="2023年01月","2023年01月31日",IF(H67="2023年02月","2023年02月28日",IF(H67="2023年3月","2023年3月31日",IF(H67="2023年4月","2023年4月30日",IF(H67="2023年5月","2023年5月31日",IF(H67="2023年6月","2023年6月30日",IF(H67="2023年7月","2023年7月31日",IF(H67="2023年8月","2023年8月31日",IF(H67="2023年9月","2023年9月30日",IF(H67="2023年10月","2023年10月31日",IF(H67="2023年11月","2023年11月30日",IF(H67="2023年12月","2023年12月31日"))))))))))))</f>
        <v>0</v>
      </c>
    </row>
    <row r="68" s="214" customFormat="1" ht="12" hidden="1" spans="1:27">
      <c r="A68" s="225">
        <v>66</v>
      </c>
      <c r="B68" s="225" t="s">
        <v>34</v>
      </c>
      <c r="C68" s="225" t="s">
        <v>228</v>
      </c>
      <c r="D68" s="225" t="s">
        <v>259</v>
      </c>
      <c r="E68" s="27" t="s">
        <v>258</v>
      </c>
      <c r="F68" s="225" t="s">
        <v>4102</v>
      </c>
      <c r="G68" s="64">
        <v>45231</v>
      </c>
      <c r="H68" s="227" t="s">
        <v>632</v>
      </c>
      <c r="I68" s="231" t="s">
        <v>42</v>
      </c>
      <c r="J68" s="229" t="s">
        <v>43</v>
      </c>
      <c r="K68" s="229" t="s">
        <v>44</v>
      </c>
      <c r="L68" s="225" t="s">
        <v>46</v>
      </c>
      <c r="M68" s="225">
        <v>6</v>
      </c>
      <c r="N68" s="232" t="str">
        <f>IFERROR(VLOOKUP("*"&amp;$D68&amp;"*",接头红外!$A:$AS,20,FALSE),IFERROR(VLOOKUP("*"&amp;$D68&amp;"*",接头红外!$B:$AS,19,FALSE),"无"))</f>
        <v>无</v>
      </c>
      <c r="O68" s="232" t="str">
        <f>IFERROR(VLOOKUP("*"&amp;$D68&amp;"*",接头红外!$A:$AS,21,FALSE),IFERROR(VLOOKUP("*"&amp;$D68&amp;"*",接头红外!$B:$AS,20,FALSE),"无"))</f>
        <v>无</v>
      </c>
      <c r="P68" s="15" t="str">
        <f t="shared" si="41"/>
        <v/>
      </c>
      <c r="Q68" s="15" t="str">
        <f t="shared" si="42"/>
        <v/>
      </c>
      <c r="R68" s="22" t="str">
        <f t="shared" si="43"/>
        <v/>
      </c>
      <c r="S68" s="22" t="str">
        <f t="shared" si="44"/>
        <v/>
      </c>
      <c r="T68" s="180"/>
      <c r="U68" s="232" t="str">
        <f>IFERROR(VLOOKUP("*"&amp;$D68&amp;"*",接头红外!$A:$AS,5,FALSE),IFERROR(VLOOKUP("*"&amp;$D68&amp;"*",接头红外!$B:$AS,4,FALSE),"无"))</f>
        <v>无</v>
      </c>
      <c r="V68" s="232" t="str">
        <f>IFERROR(VLOOKUP("*"&amp;$D68&amp;"*",接头红外!$A:$AS,3,FALSE),IFERROR(VLOOKUP("*"&amp;$D68&amp;"*",接头红外!$B:$AS,2,FALSE),"无"))</f>
        <v>无</v>
      </c>
      <c r="W68" s="19"/>
      <c r="X68" s="181"/>
      <c r="Y68" s="19"/>
      <c r="AA68" s="238" t="b">
        <f t="shared" si="45"/>
        <v>0</v>
      </c>
    </row>
    <row r="69" s="214" customFormat="1" ht="12" hidden="1" spans="1:27">
      <c r="A69" s="225">
        <v>67</v>
      </c>
      <c r="B69" s="225" t="s">
        <v>34</v>
      </c>
      <c r="C69" s="225" t="s">
        <v>228</v>
      </c>
      <c r="D69" s="226" t="s">
        <v>3098</v>
      </c>
      <c r="E69" s="27" t="s">
        <v>108</v>
      </c>
      <c r="F69" s="225" t="s">
        <v>4102</v>
      </c>
      <c r="G69" s="64">
        <v>44927</v>
      </c>
      <c r="H69" s="227" t="s">
        <v>2959</v>
      </c>
      <c r="I69" s="231" t="s">
        <v>42</v>
      </c>
      <c r="J69" s="229" t="s">
        <v>43</v>
      </c>
      <c r="K69" s="229" t="s">
        <v>44</v>
      </c>
      <c r="L69" s="225" t="s">
        <v>46</v>
      </c>
      <c r="M69" s="225">
        <v>6</v>
      </c>
      <c r="N69" s="232" t="s">
        <v>4130</v>
      </c>
      <c r="O69" s="232" t="s">
        <v>4131</v>
      </c>
      <c r="P69" s="15">
        <f t="shared" ref="P69:P74" si="46">IF(OR(O69=0,O69="无"),"",M69)</f>
        <v>6</v>
      </c>
      <c r="Q69" s="15">
        <f t="shared" ref="Q69:Q74" si="47">P69</f>
        <v>6</v>
      </c>
      <c r="R69" s="22">
        <f t="shared" ref="R69:R74" si="48">IFERROR(IF(P69/M69&gt;0,P69/M69,""),"")</f>
        <v>1</v>
      </c>
      <c r="S69" s="22">
        <f t="shared" ref="S69:S74" si="49">IFERROR(Q69/P69,"")</f>
        <v>1</v>
      </c>
      <c r="T69" s="180"/>
      <c r="U69" s="237" t="s">
        <v>4123</v>
      </c>
      <c r="V69" s="232" t="s">
        <v>50</v>
      </c>
      <c r="W69" s="16"/>
      <c r="X69" s="181"/>
      <c r="Y69" s="16" t="s">
        <v>4123</v>
      </c>
      <c r="AA69" s="238" t="b">
        <f t="shared" si="45"/>
        <v>0</v>
      </c>
    </row>
    <row r="70" s="214" customFormat="1" ht="12" hidden="1" spans="1:27">
      <c r="A70" s="225">
        <v>68</v>
      </c>
      <c r="B70" s="225" t="s">
        <v>34</v>
      </c>
      <c r="C70" s="225" t="s">
        <v>228</v>
      </c>
      <c r="D70" s="226" t="s">
        <v>3098</v>
      </c>
      <c r="E70" s="27" t="s">
        <v>108</v>
      </c>
      <c r="F70" s="225" t="s">
        <v>4102</v>
      </c>
      <c r="G70" s="64">
        <v>44986</v>
      </c>
      <c r="H70" s="227" t="s">
        <v>41</v>
      </c>
      <c r="I70" s="231" t="s">
        <v>42</v>
      </c>
      <c r="J70" s="229" t="s">
        <v>43</v>
      </c>
      <c r="K70" s="229" t="s">
        <v>44</v>
      </c>
      <c r="L70" s="225" t="s">
        <v>46</v>
      </c>
      <c r="M70" s="225">
        <v>6</v>
      </c>
      <c r="N70" s="232" t="s">
        <v>3104</v>
      </c>
      <c r="O70" s="232" t="s">
        <v>3105</v>
      </c>
      <c r="P70" s="15">
        <f t="shared" si="46"/>
        <v>6</v>
      </c>
      <c r="Q70" s="15">
        <f t="shared" si="47"/>
        <v>6</v>
      </c>
      <c r="R70" s="22">
        <f t="shared" si="48"/>
        <v>1</v>
      </c>
      <c r="S70" s="22">
        <f t="shared" si="49"/>
        <v>1</v>
      </c>
      <c r="T70" s="180"/>
      <c r="U70" s="232" t="s">
        <v>3099</v>
      </c>
      <c r="V70" s="232" t="s">
        <v>50</v>
      </c>
      <c r="W70" s="19"/>
      <c r="X70" s="181"/>
      <c r="Y70" s="19"/>
      <c r="AA70" s="238" t="b">
        <f t="shared" si="45"/>
        <v>0</v>
      </c>
    </row>
    <row r="71" s="214" customFormat="1" ht="12" hidden="1" spans="1:27">
      <c r="A71" s="225">
        <v>69</v>
      </c>
      <c r="B71" s="225" t="s">
        <v>34</v>
      </c>
      <c r="C71" s="225" t="s">
        <v>228</v>
      </c>
      <c r="D71" s="226" t="s">
        <v>3098</v>
      </c>
      <c r="E71" s="27" t="s">
        <v>108</v>
      </c>
      <c r="F71" s="225" t="s">
        <v>4102</v>
      </c>
      <c r="G71" s="64">
        <v>45047</v>
      </c>
      <c r="H71" s="227" t="s">
        <v>304</v>
      </c>
      <c r="I71" s="231" t="s">
        <v>42</v>
      </c>
      <c r="J71" s="229" t="s">
        <v>43</v>
      </c>
      <c r="K71" s="229" t="s">
        <v>44</v>
      </c>
      <c r="L71" s="225" t="s">
        <v>46</v>
      </c>
      <c r="M71" s="225">
        <v>6</v>
      </c>
      <c r="N71" s="233">
        <v>45106.4027777778</v>
      </c>
      <c r="O71" s="233">
        <v>45106.4979166667</v>
      </c>
      <c r="P71" s="15">
        <f t="shared" si="46"/>
        <v>6</v>
      </c>
      <c r="Q71" s="15">
        <f t="shared" si="47"/>
        <v>6</v>
      </c>
      <c r="R71" s="22">
        <f t="shared" si="48"/>
        <v>1</v>
      </c>
      <c r="S71" s="22">
        <f t="shared" si="49"/>
        <v>1</v>
      </c>
      <c r="T71" s="180"/>
      <c r="U71" s="232" t="s">
        <v>4132</v>
      </c>
      <c r="V71" s="232" t="s">
        <v>50</v>
      </c>
      <c r="W71" s="19"/>
      <c r="X71" s="181"/>
      <c r="Y71" s="19"/>
      <c r="AA71" s="238" t="b">
        <f t="shared" si="45"/>
        <v>0</v>
      </c>
    </row>
    <row r="72" s="214" customFormat="1" ht="12" hidden="1" spans="1:27">
      <c r="A72" s="225">
        <v>70</v>
      </c>
      <c r="B72" s="225" t="s">
        <v>34</v>
      </c>
      <c r="C72" s="225" t="s">
        <v>228</v>
      </c>
      <c r="D72" s="226" t="s">
        <v>3098</v>
      </c>
      <c r="E72" s="27" t="s">
        <v>108</v>
      </c>
      <c r="F72" s="225" t="s">
        <v>4102</v>
      </c>
      <c r="G72" s="64">
        <v>45108</v>
      </c>
      <c r="H72" s="227" t="s">
        <v>165</v>
      </c>
      <c r="I72" s="231" t="s">
        <v>42</v>
      </c>
      <c r="J72" s="229" t="s">
        <v>43</v>
      </c>
      <c r="K72" s="229" t="s">
        <v>44</v>
      </c>
      <c r="L72" s="225" t="s">
        <v>46</v>
      </c>
      <c r="M72" s="225">
        <v>6</v>
      </c>
      <c r="N72" s="232" t="s">
        <v>4133</v>
      </c>
      <c r="O72" s="232" t="s">
        <v>4134</v>
      </c>
      <c r="P72" s="15">
        <f t="shared" si="46"/>
        <v>6</v>
      </c>
      <c r="Q72" s="15">
        <f t="shared" si="47"/>
        <v>6</v>
      </c>
      <c r="R72" s="22">
        <f t="shared" si="48"/>
        <v>1</v>
      </c>
      <c r="S72" s="22">
        <f t="shared" si="49"/>
        <v>1</v>
      </c>
      <c r="T72" s="180"/>
      <c r="U72" s="232" t="s">
        <v>4135</v>
      </c>
      <c r="V72" s="232" t="s">
        <v>50</v>
      </c>
      <c r="W72" s="19"/>
      <c r="X72" s="181"/>
      <c r="Y72" s="19"/>
      <c r="AA72" s="238" t="b">
        <f t="shared" si="45"/>
        <v>0</v>
      </c>
    </row>
    <row r="73" s="214" customFormat="1" ht="12" hidden="1" spans="1:27">
      <c r="A73" s="225">
        <v>71</v>
      </c>
      <c r="B73" s="225" t="s">
        <v>34</v>
      </c>
      <c r="C73" s="225" t="s">
        <v>228</v>
      </c>
      <c r="D73" s="226" t="s">
        <v>3098</v>
      </c>
      <c r="E73" s="27" t="s">
        <v>108</v>
      </c>
      <c r="F73" s="225" t="s">
        <v>4102</v>
      </c>
      <c r="G73" s="64">
        <v>45170</v>
      </c>
      <c r="H73" s="227" t="s">
        <v>54</v>
      </c>
      <c r="I73" s="231" t="s">
        <v>42</v>
      </c>
      <c r="J73" s="229" t="s">
        <v>43</v>
      </c>
      <c r="K73" s="229" t="s">
        <v>44</v>
      </c>
      <c r="L73" s="225" t="s">
        <v>46</v>
      </c>
      <c r="M73" s="225">
        <v>6</v>
      </c>
      <c r="N73" s="232" t="str">
        <f>IFERROR(VLOOKUP("*"&amp;$D73&amp;"*",接头红外!$A:$AS,20,FALSE),IFERROR(VLOOKUP("*"&amp;$D73&amp;"*",接头红外!$B:$AS,19,FALSE),"无"))</f>
        <v>无</v>
      </c>
      <c r="O73" s="232" t="str">
        <f>IFERROR(VLOOKUP("*"&amp;$D73&amp;"*",接头红外!$A:$AS,21,FALSE),IFERROR(VLOOKUP("*"&amp;$D73&amp;"*",接头红外!$B:$AS,20,FALSE),"无"))</f>
        <v>无</v>
      </c>
      <c r="P73" s="15" t="str">
        <f t="shared" si="46"/>
        <v/>
      </c>
      <c r="Q73" s="15" t="str">
        <f t="shared" si="47"/>
        <v/>
      </c>
      <c r="R73" s="22" t="str">
        <f t="shared" si="48"/>
        <v/>
      </c>
      <c r="S73" s="22" t="str">
        <f t="shared" si="49"/>
        <v/>
      </c>
      <c r="T73" s="180"/>
      <c r="U73" s="232" t="str">
        <f>IFERROR(VLOOKUP("*"&amp;$D73&amp;"*",接头红外!$A:$AS,5,FALSE),IFERROR(VLOOKUP("*"&amp;$D73&amp;"*",接头红外!$B:$AS,4,FALSE),"无"))</f>
        <v>无</v>
      </c>
      <c r="V73" s="232" t="str">
        <f>IFERROR(VLOOKUP("*"&amp;$D73&amp;"*",接头红外!$A:$AS,3,FALSE),IFERROR(VLOOKUP("*"&amp;$D73&amp;"*",接头红外!$B:$AS,2,FALSE),"无"))</f>
        <v>无</v>
      </c>
      <c r="W73" s="19"/>
      <c r="X73" s="181"/>
      <c r="Y73" s="19"/>
      <c r="AA73" s="238" t="b">
        <f t="shared" si="45"/>
        <v>0</v>
      </c>
    </row>
    <row r="74" s="214" customFormat="1" ht="12" hidden="1" spans="1:27">
      <c r="A74" s="225">
        <v>72</v>
      </c>
      <c r="B74" s="225" t="s">
        <v>34</v>
      </c>
      <c r="C74" s="225" t="s">
        <v>228</v>
      </c>
      <c r="D74" s="226" t="s">
        <v>3098</v>
      </c>
      <c r="E74" s="27" t="s">
        <v>108</v>
      </c>
      <c r="F74" s="225" t="s">
        <v>4102</v>
      </c>
      <c r="G74" s="64">
        <v>45231</v>
      </c>
      <c r="H74" s="227" t="s">
        <v>632</v>
      </c>
      <c r="I74" s="231" t="s">
        <v>42</v>
      </c>
      <c r="J74" s="229" t="s">
        <v>43</v>
      </c>
      <c r="K74" s="229" t="s">
        <v>44</v>
      </c>
      <c r="L74" s="225" t="s">
        <v>46</v>
      </c>
      <c r="M74" s="225">
        <v>6</v>
      </c>
      <c r="N74" s="232" t="str">
        <f>IFERROR(VLOOKUP("*"&amp;$D74&amp;"*",接头红外!$A:$AS,20,FALSE),IFERROR(VLOOKUP("*"&amp;$D74&amp;"*",接头红外!$B:$AS,19,FALSE),"无"))</f>
        <v>无</v>
      </c>
      <c r="O74" s="232" t="str">
        <f>IFERROR(VLOOKUP("*"&amp;$D74&amp;"*",接头红外!$A:$AS,21,FALSE),IFERROR(VLOOKUP("*"&amp;$D74&amp;"*",接头红外!$B:$AS,20,FALSE),"无"))</f>
        <v>无</v>
      </c>
      <c r="P74" s="15" t="str">
        <f t="shared" si="46"/>
        <v/>
      </c>
      <c r="Q74" s="15" t="str">
        <f t="shared" si="47"/>
        <v/>
      </c>
      <c r="R74" s="22" t="str">
        <f t="shared" si="48"/>
        <v/>
      </c>
      <c r="S74" s="22" t="str">
        <f t="shared" si="49"/>
        <v/>
      </c>
      <c r="T74" s="180"/>
      <c r="U74" s="232" t="str">
        <f>IFERROR(VLOOKUP("*"&amp;$D74&amp;"*",接头红外!$A:$AS,5,FALSE),IFERROR(VLOOKUP("*"&amp;$D74&amp;"*",接头红外!$B:$AS,4,FALSE),"无"))</f>
        <v>无</v>
      </c>
      <c r="V74" s="232" t="str">
        <f>IFERROR(VLOOKUP("*"&amp;$D74&amp;"*",接头红外!$A:$AS,3,FALSE),IFERROR(VLOOKUP("*"&amp;$D74&amp;"*",接头红外!$B:$AS,2,FALSE),"无"))</f>
        <v>无</v>
      </c>
      <c r="W74" s="19"/>
      <c r="X74" s="181"/>
      <c r="Y74" s="19"/>
      <c r="AA74" s="238" t="b">
        <f t="shared" si="45"/>
        <v>0</v>
      </c>
    </row>
    <row r="75" s="214" customFormat="1" ht="12" hidden="1" spans="1:27">
      <c r="A75" s="225">
        <v>73</v>
      </c>
      <c r="B75" s="225" t="s">
        <v>34</v>
      </c>
      <c r="C75" s="225" t="s">
        <v>228</v>
      </c>
      <c r="D75" s="226" t="s">
        <v>3101</v>
      </c>
      <c r="E75" s="27" t="s">
        <v>108</v>
      </c>
      <c r="F75" s="225" t="s">
        <v>4102</v>
      </c>
      <c r="G75" s="64">
        <v>44927</v>
      </c>
      <c r="H75" s="227" t="s">
        <v>2959</v>
      </c>
      <c r="I75" s="231" t="s">
        <v>42</v>
      </c>
      <c r="J75" s="229" t="s">
        <v>43</v>
      </c>
      <c r="K75" s="229" t="s">
        <v>44</v>
      </c>
      <c r="L75" s="225" t="s">
        <v>46</v>
      </c>
      <c r="M75" s="225">
        <v>24</v>
      </c>
      <c r="N75" s="232" t="s">
        <v>4130</v>
      </c>
      <c r="O75" s="232" t="s">
        <v>4131</v>
      </c>
      <c r="P75" s="15">
        <f t="shared" ref="P75:P80" si="50">IF(OR(O75=0,O75="无"),"",M75)</f>
        <v>24</v>
      </c>
      <c r="Q75" s="15">
        <f t="shared" ref="Q75:Q80" si="51">P75</f>
        <v>24</v>
      </c>
      <c r="R75" s="22">
        <f t="shared" ref="R75:R80" si="52">IFERROR(IF(P75/M75&gt;0,P75/M75,""),"")</f>
        <v>1</v>
      </c>
      <c r="S75" s="22">
        <f t="shared" ref="S75:S80" si="53">IFERROR(Q75/P75,"")</f>
        <v>1</v>
      </c>
      <c r="T75" s="180"/>
      <c r="U75" s="237" t="s">
        <v>4123</v>
      </c>
      <c r="V75" s="232" t="s">
        <v>50</v>
      </c>
      <c r="W75" s="16"/>
      <c r="X75" s="181"/>
      <c r="Y75" s="16" t="s">
        <v>4123</v>
      </c>
      <c r="AA75" s="238" t="b">
        <f t="shared" si="45"/>
        <v>0</v>
      </c>
    </row>
    <row r="76" s="214" customFormat="1" ht="12" hidden="1" spans="1:27">
      <c r="A76" s="225">
        <v>74</v>
      </c>
      <c r="B76" s="225" t="s">
        <v>34</v>
      </c>
      <c r="C76" s="225" t="s">
        <v>228</v>
      </c>
      <c r="D76" s="226" t="s">
        <v>3101</v>
      </c>
      <c r="E76" s="27" t="s">
        <v>108</v>
      </c>
      <c r="F76" s="225" t="s">
        <v>4102</v>
      </c>
      <c r="G76" s="64">
        <v>44986</v>
      </c>
      <c r="H76" s="227" t="s">
        <v>41</v>
      </c>
      <c r="I76" s="231" t="s">
        <v>42</v>
      </c>
      <c r="J76" s="229" t="s">
        <v>43</v>
      </c>
      <c r="K76" s="229" t="s">
        <v>44</v>
      </c>
      <c r="L76" s="225" t="s">
        <v>46</v>
      </c>
      <c r="M76" s="225">
        <v>24</v>
      </c>
      <c r="N76" s="232" t="s">
        <v>3104</v>
      </c>
      <c r="O76" s="232" t="s">
        <v>3105</v>
      </c>
      <c r="P76" s="15">
        <f t="shared" si="50"/>
        <v>24</v>
      </c>
      <c r="Q76" s="15">
        <f t="shared" si="51"/>
        <v>24</v>
      </c>
      <c r="R76" s="22">
        <f t="shared" si="52"/>
        <v>1</v>
      </c>
      <c r="S76" s="22">
        <f t="shared" si="53"/>
        <v>1</v>
      </c>
      <c r="T76" s="180"/>
      <c r="U76" s="232" t="s">
        <v>3099</v>
      </c>
      <c r="V76" s="232" t="s">
        <v>50</v>
      </c>
      <c r="W76" s="19"/>
      <c r="X76" s="181"/>
      <c r="Y76" s="19"/>
      <c r="AA76" s="238" t="b">
        <f t="shared" si="45"/>
        <v>0</v>
      </c>
    </row>
    <row r="77" s="214" customFormat="1" ht="12" hidden="1" spans="1:27">
      <c r="A77" s="225">
        <v>75</v>
      </c>
      <c r="B77" s="225" t="s">
        <v>34</v>
      </c>
      <c r="C77" s="225" t="s">
        <v>228</v>
      </c>
      <c r="D77" s="226" t="s">
        <v>3101</v>
      </c>
      <c r="E77" s="27" t="s">
        <v>108</v>
      </c>
      <c r="F77" s="225" t="s">
        <v>4102</v>
      </c>
      <c r="G77" s="64">
        <v>45047</v>
      </c>
      <c r="H77" s="227" t="s">
        <v>304</v>
      </c>
      <c r="I77" s="231" t="s">
        <v>42</v>
      </c>
      <c r="J77" s="229" t="s">
        <v>43</v>
      </c>
      <c r="K77" s="229" t="s">
        <v>44</v>
      </c>
      <c r="L77" s="225" t="s">
        <v>46</v>
      </c>
      <c r="M77" s="225">
        <v>24</v>
      </c>
      <c r="N77" s="233">
        <v>45106.4027777778</v>
      </c>
      <c r="O77" s="233">
        <v>45106.4979166667</v>
      </c>
      <c r="P77" s="15">
        <f t="shared" si="50"/>
        <v>24</v>
      </c>
      <c r="Q77" s="15">
        <f t="shared" si="51"/>
        <v>24</v>
      </c>
      <c r="R77" s="22">
        <f t="shared" si="52"/>
        <v>1</v>
      </c>
      <c r="S77" s="22">
        <f t="shared" si="53"/>
        <v>1</v>
      </c>
      <c r="T77" s="180"/>
      <c r="U77" s="232" t="s">
        <v>4132</v>
      </c>
      <c r="V77" s="232" t="s">
        <v>50</v>
      </c>
      <c r="W77" s="19"/>
      <c r="X77" s="181"/>
      <c r="Y77" s="19"/>
      <c r="AA77" s="238" t="b">
        <f t="shared" si="45"/>
        <v>0</v>
      </c>
    </row>
    <row r="78" s="214" customFormat="1" ht="12" hidden="1" spans="1:27">
      <c r="A78" s="225">
        <v>76</v>
      </c>
      <c r="B78" s="225" t="s">
        <v>34</v>
      </c>
      <c r="C78" s="225" t="s">
        <v>228</v>
      </c>
      <c r="D78" s="226" t="s">
        <v>3101</v>
      </c>
      <c r="E78" s="27" t="s">
        <v>108</v>
      </c>
      <c r="F78" s="225" t="s">
        <v>4102</v>
      </c>
      <c r="G78" s="64">
        <v>45108</v>
      </c>
      <c r="H78" s="227" t="s">
        <v>165</v>
      </c>
      <c r="I78" s="231" t="s">
        <v>42</v>
      </c>
      <c r="J78" s="229" t="s">
        <v>43</v>
      </c>
      <c r="K78" s="229" t="s">
        <v>44</v>
      </c>
      <c r="L78" s="225" t="s">
        <v>46</v>
      </c>
      <c r="M78" s="225">
        <v>24</v>
      </c>
      <c r="N78" s="232" t="s">
        <v>4133</v>
      </c>
      <c r="O78" s="232" t="s">
        <v>4134</v>
      </c>
      <c r="P78" s="15">
        <f t="shared" si="50"/>
        <v>24</v>
      </c>
      <c r="Q78" s="15">
        <f t="shared" si="51"/>
        <v>24</v>
      </c>
      <c r="R78" s="22">
        <f t="shared" si="52"/>
        <v>1</v>
      </c>
      <c r="S78" s="22">
        <f t="shared" si="53"/>
        <v>1</v>
      </c>
      <c r="T78" s="180"/>
      <c r="U78" s="232" t="s">
        <v>4135</v>
      </c>
      <c r="V78" s="232" t="s">
        <v>50</v>
      </c>
      <c r="W78" s="19"/>
      <c r="X78" s="181"/>
      <c r="Y78" s="19"/>
      <c r="AA78" s="238" t="b">
        <f t="shared" si="45"/>
        <v>0</v>
      </c>
    </row>
    <row r="79" s="214" customFormat="1" ht="12" hidden="1" spans="1:27">
      <c r="A79" s="225">
        <v>77</v>
      </c>
      <c r="B79" s="225" t="s">
        <v>34</v>
      </c>
      <c r="C79" s="225" t="s">
        <v>228</v>
      </c>
      <c r="D79" s="226" t="s">
        <v>3101</v>
      </c>
      <c r="E79" s="27" t="s">
        <v>108</v>
      </c>
      <c r="F79" s="225" t="s">
        <v>4102</v>
      </c>
      <c r="G79" s="64">
        <v>45170</v>
      </c>
      <c r="H79" s="227" t="s">
        <v>54</v>
      </c>
      <c r="I79" s="231" t="s">
        <v>42</v>
      </c>
      <c r="J79" s="229" t="s">
        <v>43</v>
      </c>
      <c r="K79" s="229" t="s">
        <v>44</v>
      </c>
      <c r="L79" s="225" t="s">
        <v>46</v>
      </c>
      <c r="M79" s="225">
        <v>24</v>
      </c>
      <c r="N79" s="232" t="str">
        <f>IFERROR(VLOOKUP("*"&amp;$D79&amp;"*",接头红外!$A:$AS,20,FALSE),IFERROR(VLOOKUP("*"&amp;$D79&amp;"*",接头红外!$B:$AS,19,FALSE),"无"))</f>
        <v>无</v>
      </c>
      <c r="O79" s="232" t="str">
        <f>IFERROR(VLOOKUP("*"&amp;$D79&amp;"*",接头红外!$A:$AS,21,FALSE),IFERROR(VLOOKUP("*"&amp;$D79&amp;"*",接头红外!$B:$AS,20,FALSE),"无"))</f>
        <v>无</v>
      </c>
      <c r="P79" s="15" t="str">
        <f t="shared" si="50"/>
        <v/>
      </c>
      <c r="Q79" s="15" t="str">
        <f t="shared" si="51"/>
        <v/>
      </c>
      <c r="R79" s="22" t="str">
        <f t="shared" si="52"/>
        <v/>
      </c>
      <c r="S79" s="22" t="str">
        <f t="shared" si="53"/>
        <v/>
      </c>
      <c r="T79" s="180"/>
      <c r="U79" s="232" t="str">
        <f>IFERROR(VLOOKUP("*"&amp;$D79&amp;"*",接头红外!$A:$AS,5,FALSE),IFERROR(VLOOKUP("*"&amp;$D79&amp;"*",接头红外!$B:$AS,4,FALSE),"无"))</f>
        <v>无</v>
      </c>
      <c r="V79" s="232" t="str">
        <f>IFERROR(VLOOKUP("*"&amp;$D79&amp;"*",接头红外!$A:$AS,3,FALSE),IFERROR(VLOOKUP("*"&amp;$D79&amp;"*",接头红外!$B:$AS,2,FALSE),"无"))</f>
        <v>无</v>
      </c>
      <c r="W79" s="19"/>
      <c r="X79" s="181"/>
      <c r="Y79" s="19"/>
      <c r="AA79" s="238" t="b">
        <f t="shared" si="45"/>
        <v>0</v>
      </c>
    </row>
    <row r="80" s="214" customFormat="1" ht="12" hidden="1" spans="1:27">
      <c r="A80" s="225">
        <v>78</v>
      </c>
      <c r="B80" s="225" t="s">
        <v>34</v>
      </c>
      <c r="C80" s="225" t="s">
        <v>228</v>
      </c>
      <c r="D80" s="226" t="s">
        <v>3101</v>
      </c>
      <c r="E80" s="27" t="s">
        <v>108</v>
      </c>
      <c r="F80" s="225" t="s">
        <v>4102</v>
      </c>
      <c r="G80" s="64">
        <v>45231</v>
      </c>
      <c r="H80" s="227" t="s">
        <v>632</v>
      </c>
      <c r="I80" s="231" t="s">
        <v>42</v>
      </c>
      <c r="J80" s="229" t="s">
        <v>43</v>
      </c>
      <c r="K80" s="229" t="s">
        <v>44</v>
      </c>
      <c r="L80" s="225" t="s">
        <v>46</v>
      </c>
      <c r="M80" s="225">
        <v>24</v>
      </c>
      <c r="N80" s="232" t="str">
        <f>IFERROR(VLOOKUP("*"&amp;$D80&amp;"*",接头红外!$A:$AS,20,FALSE),IFERROR(VLOOKUP("*"&amp;$D80&amp;"*",接头红外!$B:$AS,19,FALSE),"无"))</f>
        <v>无</v>
      </c>
      <c r="O80" s="232" t="str">
        <f>IFERROR(VLOOKUP("*"&amp;$D80&amp;"*",接头红外!$A:$AS,21,FALSE),IFERROR(VLOOKUP("*"&amp;$D80&amp;"*",接头红外!$B:$AS,20,FALSE),"无"))</f>
        <v>无</v>
      </c>
      <c r="P80" s="15" t="str">
        <f t="shared" si="50"/>
        <v/>
      </c>
      <c r="Q80" s="15" t="str">
        <f t="shared" si="51"/>
        <v/>
      </c>
      <c r="R80" s="22" t="str">
        <f t="shared" si="52"/>
        <v/>
      </c>
      <c r="S80" s="22" t="str">
        <f t="shared" si="53"/>
        <v/>
      </c>
      <c r="T80" s="180"/>
      <c r="U80" s="232" t="str">
        <f>IFERROR(VLOOKUP("*"&amp;$D80&amp;"*",接头红外!$A:$AS,5,FALSE),IFERROR(VLOOKUP("*"&amp;$D80&amp;"*",接头红外!$B:$AS,4,FALSE),"无"))</f>
        <v>无</v>
      </c>
      <c r="V80" s="232" t="str">
        <f>IFERROR(VLOOKUP("*"&amp;$D80&amp;"*",接头红外!$A:$AS,3,FALSE),IFERROR(VLOOKUP("*"&amp;$D80&amp;"*",接头红外!$B:$AS,2,FALSE),"无"))</f>
        <v>无</v>
      </c>
      <c r="W80" s="19"/>
      <c r="X80" s="181"/>
      <c r="Y80" s="19"/>
      <c r="AA80" s="238" t="b">
        <f t="shared" si="45"/>
        <v>0</v>
      </c>
    </row>
    <row r="81" s="214" customFormat="1" ht="36" hidden="1" spans="1:27">
      <c r="A81" s="225">
        <v>79</v>
      </c>
      <c r="B81" s="225" t="s">
        <v>34</v>
      </c>
      <c r="C81" s="225" t="s">
        <v>228</v>
      </c>
      <c r="D81" s="226" t="s">
        <v>3103</v>
      </c>
      <c r="E81" s="6" t="s">
        <v>2858</v>
      </c>
      <c r="F81" s="225" t="s">
        <v>4102</v>
      </c>
      <c r="G81" s="8">
        <v>44927</v>
      </c>
      <c r="H81" s="227" t="s">
        <v>2959</v>
      </c>
      <c r="I81" s="231" t="s">
        <v>42</v>
      </c>
      <c r="J81" s="229" t="s">
        <v>43</v>
      </c>
      <c r="K81" s="229" t="s">
        <v>44</v>
      </c>
      <c r="L81" s="225" t="s">
        <v>46</v>
      </c>
      <c r="M81" s="225">
        <v>15</v>
      </c>
      <c r="N81" s="232" t="s">
        <v>4130</v>
      </c>
      <c r="O81" s="232" t="s">
        <v>4131</v>
      </c>
      <c r="P81" s="15">
        <f t="shared" ref="P81:P91" si="54">IF(OR(O81=0,O81="无"),"",M81)</f>
        <v>15</v>
      </c>
      <c r="Q81" s="15">
        <f t="shared" ref="Q81:Q91" si="55">P81</f>
        <v>15</v>
      </c>
      <c r="R81" s="22">
        <f t="shared" ref="R81:R91" si="56">IFERROR(IF(P81/M81&gt;0,P81/M81,""),"")</f>
        <v>1</v>
      </c>
      <c r="S81" s="22">
        <f t="shared" ref="S81:S91" si="57">IFERROR(Q81/P81,"")</f>
        <v>1</v>
      </c>
      <c r="T81" s="180"/>
      <c r="U81" s="237" t="s">
        <v>4123</v>
      </c>
      <c r="V81" s="232" t="s">
        <v>50</v>
      </c>
      <c r="W81" s="16"/>
      <c r="X81" s="181"/>
      <c r="Y81" s="16" t="s">
        <v>4123</v>
      </c>
      <c r="AA81" s="238" t="b">
        <f t="shared" si="45"/>
        <v>0</v>
      </c>
    </row>
    <row r="82" s="214" customFormat="1" ht="36" hidden="1" spans="1:27">
      <c r="A82" s="225">
        <v>80</v>
      </c>
      <c r="B82" s="225" t="s">
        <v>34</v>
      </c>
      <c r="C82" s="225" t="s">
        <v>228</v>
      </c>
      <c r="D82" s="226" t="s">
        <v>3103</v>
      </c>
      <c r="E82" s="6" t="s">
        <v>2858</v>
      </c>
      <c r="F82" s="225" t="s">
        <v>4102</v>
      </c>
      <c r="G82" s="8">
        <v>45017</v>
      </c>
      <c r="H82" s="192" t="s">
        <v>231</v>
      </c>
      <c r="I82" s="231" t="s">
        <v>42</v>
      </c>
      <c r="J82" s="229" t="s">
        <v>43</v>
      </c>
      <c r="K82" s="229" t="s">
        <v>44</v>
      </c>
      <c r="L82" s="225" t="s">
        <v>46</v>
      </c>
      <c r="M82" s="225">
        <v>15</v>
      </c>
      <c r="N82" s="232" t="s">
        <v>3104</v>
      </c>
      <c r="O82" s="232" t="s">
        <v>3105</v>
      </c>
      <c r="P82" s="15">
        <f t="shared" si="54"/>
        <v>15</v>
      </c>
      <c r="Q82" s="15">
        <f t="shared" si="55"/>
        <v>15</v>
      </c>
      <c r="R82" s="22">
        <f t="shared" si="56"/>
        <v>1</v>
      </c>
      <c r="S82" s="22">
        <f t="shared" si="57"/>
        <v>1</v>
      </c>
      <c r="T82" s="180"/>
      <c r="U82" s="232" t="s">
        <v>3099</v>
      </c>
      <c r="V82" s="232" t="s">
        <v>50</v>
      </c>
      <c r="W82" s="19"/>
      <c r="X82" s="181"/>
      <c r="Y82" s="19"/>
      <c r="AA82" s="238" t="b">
        <f t="shared" si="45"/>
        <v>0</v>
      </c>
    </row>
    <row r="83" s="214" customFormat="1" ht="36" hidden="1" spans="1:27">
      <c r="A83" s="225">
        <v>81</v>
      </c>
      <c r="B83" s="225" t="s">
        <v>34</v>
      </c>
      <c r="C83" s="225" t="s">
        <v>228</v>
      </c>
      <c r="D83" s="226" t="s">
        <v>3103</v>
      </c>
      <c r="E83" s="6" t="s">
        <v>2858</v>
      </c>
      <c r="F83" s="225" t="s">
        <v>4102</v>
      </c>
      <c r="G83" s="8">
        <v>45108</v>
      </c>
      <c r="H83" s="227" t="s">
        <v>165</v>
      </c>
      <c r="I83" s="231" t="s">
        <v>42</v>
      </c>
      <c r="J83" s="229" t="s">
        <v>43</v>
      </c>
      <c r="K83" s="229" t="s">
        <v>44</v>
      </c>
      <c r="L83" s="225" t="s">
        <v>46</v>
      </c>
      <c r="M83" s="225">
        <v>15</v>
      </c>
      <c r="N83" s="232" t="s">
        <v>4133</v>
      </c>
      <c r="O83" s="232" t="s">
        <v>4134</v>
      </c>
      <c r="P83" s="15">
        <f t="shared" si="54"/>
        <v>15</v>
      </c>
      <c r="Q83" s="15">
        <f t="shared" si="55"/>
        <v>15</v>
      </c>
      <c r="R83" s="22">
        <f t="shared" si="56"/>
        <v>1</v>
      </c>
      <c r="S83" s="22">
        <f t="shared" si="57"/>
        <v>1</v>
      </c>
      <c r="T83" s="180"/>
      <c r="U83" s="232" t="s">
        <v>4135</v>
      </c>
      <c r="V83" s="232" t="s">
        <v>50</v>
      </c>
      <c r="W83" s="19"/>
      <c r="X83" s="181"/>
      <c r="Y83" s="19"/>
      <c r="AA83" s="238" t="b">
        <f t="shared" si="45"/>
        <v>0</v>
      </c>
    </row>
    <row r="84" s="215" customFormat="1" ht="22" hidden="1" customHeight="1" spans="1:27">
      <c r="A84" s="239">
        <v>82</v>
      </c>
      <c r="B84" s="239" t="s">
        <v>34</v>
      </c>
      <c r="C84" s="239" t="s">
        <v>228</v>
      </c>
      <c r="D84" s="240" t="s">
        <v>3103</v>
      </c>
      <c r="E84" s="35" t="s">
        <v>2858</v>
      </c>
      <c r="F84" s="239" t="s">
        <v>4102</v>
      </c>
      <c r="G84" s="37">
        <v>45170</v>
      </c>
      <c r="H84" s="241" t="s">
        <v>54</v>
      </c>
      <c r="I84" s="244" t="s">
        <v>42</v>
      </c>
      <c r="J84" s="245" t="s">
        <v>43</v>
      </c>
      <c r="K84" s="245" t="s">
        <v>44</v>
      </c>
      <c r="L84" s="239" t="s">
        <v>46</v>
      </c>
      <c r="M84" s="239">
        <v>15</v>
      </c>
      <c r="N84" s="42" t="s">
        <v>4136</v>
      </c>
      <c r="O84" s="42" t="s">
        <v>4137</v>
      </c>
      <c r="P84" s="43">
        <f t="shared" si="54"/>
        <v>15</v>
      </c>
      <c r="Q84" s="43">
        <f t="shared" si="55"/>
        <v>15</v>
      </c>
      <c r="R84" s="44">
        <f t="shared" si="56"/>
        <v>1</v>
      </c>
      <c r="S84" s="44">
        <f t="shared" si="57"/>
        <v>1</v>
      </c>
      <c r="T84" s="248"/>
      <c r="U84" s="42" t="s">
        <v>4138</v>
      </c>
      <c r="V84" s="42" t="s">
        <v>50</v>
      </c>
      <c r="W84" s="249"/>
      <c r="X84" s="250"/>
      <c r="Y84" s="249"/>
      <c r="AA84" s="251" t="b">
        <f t="shared" si="45"/>
        <v>0</v>
      </c>
    </row>
    <row r="85" s="214" customFormat="1" ht="36" hidden="1" spans="1:27">
      <c r="A85" s="225">
        <v>83</v>
      </c>
      <c r="B85" s="225" t="s">
        <v>34</v>
      </c>
      <c r="C85" s="225" t="s">
        <v>228</v>
      </c>
      <c r="D85" s="226" t="s">
        <v>3103</v>
      </c>
      <c r="E85" s="6" t="s">
        <v>2858</v>
      </c>
      <c r="F85" s="225" t="s">
        <v>4102</v>
      </c>
      <c r="G85" s="8">
        <v>45231</v>
      </c>
      <c r="H85" s="227" t="s">
        <v>632</v>
      </c>
      <c r="I85" s="231" t="s">
        <v>42</v>
      </c>
      <c r="J85" s="229" t="s">
        <v>43</v>
      </c>
      <c r="K85" s="229" t="s">
        <v>44</v>
      </c>
      <c r="L85" s="225" t="s">
        <v>46</v>
      </c>
      <c r="M85" s="225">
        <v>15</v>
      </c>
      <c r="N85" s="16" t="str">
        <f>IFERROR(VLOOKUP("*"&amp;$D85&amp;"*",接头红外!$A:$AS,20,FALSE),IFERROR(VLOOKUP("*"&amp;$D85&amp;"*",接头红外!$B:$AS,19,FALSE),"无"))</f>
        <v>无</v>
      </c>
      <c r="O85" s="16" t="str">
        <f>IFERROR(VLOOKUP("*"&amp;$D85&amp;"*",接头红外!$A:$AS,21,FALSE),IFERROR(VLOOKUP("*"&amp;$D85&amp;"*",接头红外!$B:$AS,20,FALSE),"无"))</f>
        <v>无</v>
      </c>
      <c r="P85" s="15" t="str">
        <f t="shared" si="54"/>
        <v/>
      </c>
      <c r="Q85" s="15" t="str">
        <f t="shared" si="55"/>
        <v/>
      </c>
      <c r="R85" s="22" t="str">
        <f t="shared" si="56"/>
        <v/>
      </c>
      <c r="S85" s="22" t="str">
        <f t="shared" si="57"/>
        <v/>
      </c>
      <c r="T85" s="180"/>
      <c r="U85" s="232" t="str">
        <f>IFERROR(VLOOKUP("*"&amp;$D85&amp;"*",接头红外!$A:$AS,5,FALSE),IFERROR(VLOOKUP("*"&amp;$D85&amp;"*",接头红外!$B:$AS,4,FALSE),"无"))</f>
        <v>无</v>
      </c>
      <c r="V85" s="232" t="str">
        <f>IFERROR(VLOOKUP("*"&amp;$D85&amp;"*",接头红外!$A:$AS,3,FALSE),IFERROR(VLOOKUP("*"&amp;$D85&amp;"*",接头红外!$B:$AS,2,FALSE),"无"))</f>
        <v>无</v>
      </c>
      <c r="W85" s="19"/>
      <c r="X85" s="181"/>
      <c r="Y85" s="19"/>
      <c r="AA85" s="238" t="b">
        <f t="shared" si="45"/>
        <v>0</v>
      </c>
    </row>
    <row r="86" s="214" customFormat="1" ht="12" hidden="1" spans="1:27">
      <c r="A86" s="225">
        <v>84</v>
      </c>
      <c r="B86" s="225" t="s">
        <v>34</v>
      </c>
      <c r="C86" s="225" t="s">
        <v>228</v>
      </c>
      <c r="D86" s="226" t="s">
        <v>3110</v>
      </c>
      <c r="E86" s="49" t="s">
        <v>108</v>
      </c>
      <c r="F86" s="225" t="s">
        <v>4102</v>
      </c>
      <c r="G86" s="8">
        <v>44927</v>
      </c>
      <c r="H86" s="227" t="s">
        <v>2959</v>
      </c>
      <c r="I86" s="231" t="s">
        <v>42</v>
      </c>
      <c r="J86" s="229" t="s">
        <v>43</v>
      </c>
      <c r="K86" s="229" t="s">
        <v>44</v>
      </c>
      <c r="L86" s="225" t="s">
        <v>46</v>
      </c>
      <c r="M86" s="225">
        <v>6</v>
      </c>
      <c r="N86" s="232" t="s">
        <v>4130</v>
      </c>
      <c r="O86" s="232" t="s">
        <v>4131</v>
      </c>
      <c r="P86" s="15">
        <f t="shared" si="54"/>
        <v>6</v>
      </c>
      <c r="Q86" s="15">
        <f t="shared" si="55"/>
        <v>6</v>
      </c>
      <c r="R86" s="22">
        <f t="shared" si="56"/>
        <v>1</v>
      </c>
      <c r="S86" s="22">
        <f t="shared" si="57"/>
        <v>1</v>
      </c>
      <c r="T86" s="180"/>
      <c r="U86" s="237" t="s">
        <v>4123</v>
      </c>
      <c r="V86" s="232" t="s">
        <v>50</v>
      </c>
      <c r="W86" s="16"/>
      <c r="X86" s="181"/>
      <c r="Y86" s="16" t="s">
        <v>4123</v>
      </c>
      <c r="AA86" s="238" t="b">
        <f t="shared" si="45"/>
        <v>0</v>
      </c>
    </row>
    <row r="87" s="214" customFormat="1" ht="12" hidden="1" spans="1:27">
      <c r="A87" s="225">
        <v>85</v>
      </c>
      <c r="B87" s="225" t="s">
        <v>34</v>
      </c>
      <c r="C87" s="225" t="s">
        <v>228</v>
      </c>
      <c r="D87" s="226" t="s">
        <v>3110</v>
      </c>
      <c r="E87" s="49" t="s">
        <v>108</v>
      </c>
      <c r="F87" s="225" t="s">
        <v>4102</v>
      </c>
      <c r="G87" s="8">
        <v>44986</v>
      </c>
      <c r="H87" s="227" t="s">
        <v>41</v>
      </c>
      <c r="I87" s="231" t="s">
        <v>42</v>
      </c>
      <c r="J87" s="229" t="s">
        <v>43</v>
      </c>
      <c r="K87" s="229" t="s">
        <v>44</v>
      </c>
      <c r="L87" s="225" t="s">
        <v>46</v>
      </c>
      <c r="M87" s="225">
        <v>6</v>
      </c>
      <c r="N87" s="232" t="s">
        <v>3104</v>
      </c>
      <c r="O87" s="232" t="s">
        <v>3105</v>
      </c>
      <c r="P87" s="15">
        <f t="shared" si="54"/>
        <v>6</v>
      </c>
      <c r="Q87" s="15">
        <f t="shared" si="55"/>
        <v>6</v>
      </c>
      <c r="R87" s="22">
        <f t="shared" si="56"/>
        <v>1</v>
      </c>
      <c r="S87" s="22">
        <f t="shared" si="57"/>
        <v>1</v>
      </c>
      <c r="T87" s="180"/>
      <c r="U87" s="232" t="s">
        <v>3099</v>
      </c>
      <c r="V87" s="232" t="s">
        <v>50</v>
      </c>
      <c r="W87" s="19"/>
      <c r="X87" s="181"/>
      <c r="AA87" s="238" t="b">
        <f t="shared" si="45"/>
        <v>0</v>
      </c>
    </row>
    <row r="88" s="214" customFormat="1" ht="12" hidden="1" spans="1:27">
      <c r="A88" s="225">
        <v>86</v>
      </c>
      <c r="B88" s="225" t="s">
        <v>34</v>
      </c>
      <c r="C88" s="225" t="s">
        <v>228</v>
      </c>
      <c r="D88" s="226" t="s">
        <v>3110</v>
      </c>
      <c r="E88" s="49" t="s">
        <v>108</v>
      </c>
      <c r="F88" s="225" t="s">
        <v>4102</v>
      </c>
      <c r="G88" s="8">
        <v>45047</v>
      </c>
      <c r="H88" s="227" t="s">
        <v>304</v>
      </c>
      <c r="I88" s="231" t="s">
        <v>42</v>
      </c>
      <c r="J88" s="229" t="s">
        <v>43</v>
      </c>
      <c r="K88" s="229" t="s">
        <v>44</v>
      </c>
      <c r="L88" s="225" t="s">
        <v>46</v>
      </c>
      <c r="M88" s="225">
        <v>6</v>
      </c>
      <c r="N88" s="233">
        <v>45106.4027777778</v>
      </c>
      <c r="O88" s="233">
        <v>45106.4979166667</v>
      </c>
      <c r="P88" s="15">
        <f t="shared" si="54"/>
        <v>6</v>
      </c>
      <c r="Q88" s="15">
        <f t="shared" si="55"/>
        <v>6</v>
      </c>
      <c r="R88" s="22">
        <f t="shared" si="56"/>
        <v>1</v>
      </c>
      <c r="S88" s="22">
        <f t="shared" si="57"/>
        <v>1</v>
      </c>
      <c r="T88" s="180"/>
      <c r="U88" s="232" t="s">
        <v>4132</v>
      </c>
      <c r="V88" s="232" t="s">
        <v>50</v>
      </c>
      <c r="W88" s="19"/>
      <c r="X88" s="181"/>
      <c r="AA88" s="238" t="b">
        <f t="shared" si="45"/>
        <v>0</v>
      </c>
    </row>
    <row r="89" s="214" customFormat="1" ht="12" hidden="1" spans="1:27">
      <c r="A89" s="225">
        <v>87</v>
      </c>
      <c r="B89" s="225" t="s">
        <v>34</v>
      </c>
      <c r="C89" s="225" t="s">
        <v>228</v>
      </c>
      <c r="D89" s="226" t="s">
        <v>3110</v>
      </c>
      <c r="E89" s="49" t="s">
        <v>108</v>
      </c>
      <c r="F89" s="225" t="s">
        <v>4102</v>
      </c>
      <c r="G89" s="8">
        <v>45108</v>
      </c>
      <c r="H89" s="227" t="s">
        <v>165</v>
      </c>
      <c r="I89" s="231" t="s">
        <v>42</v>
      </c>
      <c r="J89" s="229" t="s">
        <v>43</v>
      </c>
      <c r="K89" s="229" t="s">
        <v>44</v>
      </c>
      <c r="L89" s="225" t="s">
        <v>46</v>
      </c>
      <c r="M89" s="225">
        <v>6</v>
      </c>
      <c r="N89" s="232" t="s">
        <v>4133</v>
      </c>
      <c r="O89" s="232" t="s">
        <v>4134</v>
      </c>
      <c r="P89" s="15">
        <f t="shared" si="54"/>
        <v>6</v>
      </c>
      <c r="Q89" s="15">
        <f t="shared" si="55"/>
        <v>6</v>
      </c>
      <c r="R89" s="22">
        <f t="shared" si="56"/>
        <v>1</v>
      </c>
      <c r="S89" s="22">
        <f t="shared" si="57"/>
        <v>1</v>
      </c>
      <c r="T89" s="180"/>
      <c r="U89" s="232" t="s">
        <v>4135</v>
      </c>
      <c r="V89" s="232" t="s">
        <v>50</v>
      </c>
      <c r="W89" s="19"/>
      <c r="X89" s="181"/>
      <c r="AA89" s="238" t="b">
        <f t="shared" si="45"/>
        <v>0</v>
      </c>
    </row>
    <row r="90" s="214" customFormat="1" ht="12" hidden="1" spans="1:27">
      <c r="A90" s="225">
        <v>88</v>
      </c>
      <c r="B90" s="225" t="s">
        <v>34</v>
      </c>
      <c r="C90" s="225" t="s">
        <v>228</v>
      </c>
      <c r="D90" s="226" t="s">
        <v>3110</v>
      </c>
      <c r="E90" s="49" t="s">
        <v>108</v>
      </c>
      <c r="F90" s="225" t="s">
        <v>4102</v>
      </c>
      <c r="G90" s="8">
        <v>45170</v>
      </c>
      <c r="H90" s="227" t="s">
        <v>54</v>
      </c>
      <c r="I90" s="231" t="s">
        <v>42</v>
      </c>
      <c r="J90" s="229" t="s">
        <v>43</v>
      </c>
      <c r="K90" s="229" t="s">
        <v>44</v>
      </c>
      <c r="L90" s="225" t="s">
        <v>46</v>
      </c>
      <c r="M90" s="225">
        <v>6</v>
      </c>
      <c r="N90" s="232" t="str">
        <f>IFERROR(VLOOKUP("*"&amp;$D90&amp;"*",接头红外!$A:$AS,20,FALSE),IFERROR(VLOOKUP("*"&amp;$D90&amp;"*",接头红外!$B:$AS,19,FALSE),"无"))</f>
        <v>无</v>
      </c>
      <c r="O90" s="232" t="str">
        <f>IFERROR(VLOOKUP("*"&amp;$D90&amp;"*",接头红外!$A:$AS,21,FALSE),IFERROR(VLOOKUP("*"&amp;$D90&amp;"*",接头红外!$B:$AS,20,FALSE),"无"))</f>
        <v>无</v>
      </c>
      <c r="P90" s="15" t="str">
        <f t="shared" si="54"/>
        <v/>
      </c>
      <c r="Q90" s="15" t="str">
        <f t="shared" si="55"/>
        <v/>
      </c>
      <c r="R90" s="22" t="str">
        <f t="shared" si="56"/>
        <v/>
      </c>
      <c r="S90" s="22" t="str">
        <f t="shared" si="57"/>
        <v/>
      </c>
      <c r="T90" s="180"/>
      <c r="U90" s="232" t="str">
        <f>IFERROR(VLOOKUP("*"&amp;$D90&amp;"*",接头红外!$A:$AS,5,FALSE),IFERROR(VLOOKUP("*"&amp;$D90&amp;"*",接头红外!$B:$AS,4,FALSE),"无"))</f>
        <v>无</v>
      </c>
      <c r="V90" s="232" t="str">
        <f>IFERROR(VLOOKUP("*"&amp;$D90&amp;"*",接头红外!$A:$AS,3,FALSE),IFERROR(VLOOKUP("*"&amp;$D90&amp;"*",接头红外!$B:$AS,2,FALSE),"无"))</f>
        <v>无</v>
      </c>
      <c r="W90" s="19"/>
      <c r="X90" s="181"/>
      <c r="AA90" s="238" t="b">
        <f t="shared" si="45"/>
        <v>0</v>
      </c>
    </row>
    <row r="91" s="214" customFormat="1" ht="12" hidden="1" spans="1:27">
      <c r="A91" s="225">
        <v>89</v>
      </c>
      <c r="B91" s="225" t="s">
        <v>34</v>
      </c>
      <c r="C91" s="225" t="s">
        <v>228</v>
      </c>
      <c r="D91" s="226" t="s">
        <v>3110</v>
      </c>
      <c r="E91" s="49" t="s">
        <v>108</v>
      </c>
      <c r="F91" s="225" t="s">
        <v>4102</v>
      </c>
      <c r="G91" s="8">
        <v>45231</v>
      </c>
      <c r="H91" s="227" t="s">
        <v>632</v>
      </c>
      <c r="I91" s="231" t="s">
        <v>42</v>
      </c>
      <c r="J91" s="229" t="s">
        <v>43</v>
      </c>
      <c r="K91" s="229" t="s">
        <v>44</v>
      </c>
      <c r="L91" s="225" t="s">
        <v>46</v>
      </c>
      <c r="M91" s="225">
        <v>6</v>
      </c>
      <c r="N91" s="232" t="str">
        <f>IFERROR(VLOOKUP("*"&amp;$D91&amp;"*",接头红外!$A:$AS,20,FALSE),IFERROR(VLOOKUP("*"&amp;$D91&amp;"*",接头红外!$B:$AS,19,FALSE),"无"))</f>
        <v>无</v>
      </c>
      <c r="O91" s="232" t="str">
        <f>IFERROR(VLOOKUP("*"&amp;$D91&amp;"*",接头红外!$A:$AS,21,FALSE),IFERROR(VLOOKUP("*"&amp;$D91&amp;"*",接头红外!$B:$AS,20,FALSE),"无"))</f>
        <v>无</v>
      </c>
      <c r="P91" s="15" t="str">
        <f t="shared" si="54"/>
        <v/>
      </c>
      <c r="Q91" s="15" t="str">
        <f t="shared" si="55"/>
        <v/>
      </c>
      <c r="R91" s="22" t="str">
        <f t="shared" si="56"/>
        <v/>
      </c>
      <c r="S91" s="22" t="str">
        <f t="shared" si="57"/>
        <v/>
      </c>
      <c r="T91" s="180"/>
      <c r="U91" s="232" t="str">
        <f>IFERROR(VLOOKUP("*"&amp;$D91&amp;"*",接头红外!$A:$AS,5,FALSE),IFERROR(VLOOKUP("*"&amp;$D91&amp;"*",接头红外!$B:$AS,4,FALSE),"无"))</f>
        <v>无</v>
      </c>
      <c r="V91" s="232" t="str">
        <f>IFERROR(VLOOKUP("*"&amp;$D91&amp;"*",接头红外!$A:$AS,3,FALSE),IFERROR(VLOOKUP("*"&amp;$D91&amp;"*",接头红外!$B:$AS,2,FALSE),"无"))</f>
        <v>无</v>
      </c>
      <c r="W91" s="19"/>
      <c r="X91" s="181"/>
      <c r="AA91" s="238" t="b">
        <f t="shared" si="45"/>
        <v>0</v>
      </c>
    </row>
    <row r="92" s="214" customFormat="1" ht="12" hidden="1" spans="1:27">
      <c r="A92" s="225">
        <v>90</v>
      </c>
      <c r="B92" s="225" t="s">
        <v>34</v>
      </c>
      <c r="C92" s="225" t="s">
        <v>228</v>
      </c>
      <c r="D92" s="226" t="s">
        <v>2815</v>
      </c>
      <c r="E92" s="191" t="s">
        <v>258</v>
      </c>
      <c r="F92" s="225" t="s">
        <v>4102</v>
      </c>
      <c r="G92" s="8">
        <v>44927</v>
      </c>
      <c r="H92" s="227" t="s">
        <v>2959</v>
      </c>
      <c r="I92" s="231" t="s">
        <v>42</v>
      </c>
      <c r="J92" s="229" t="s">
        <v>43</v>
      </c>
      <c r="K92" s="229" t="s">
        <v>44</v>
      </c>
      <c r="L92" s="225" t="s">
        <v>46</v>
      </c>
      <c r="M92" s="225">
        <v>15</v>
      </c>
      <c r="N92" s="232" t="s">
        <v>4130</v>
      </c>
      <c r="O92" s="232" t="s">
        <v>4131</v>
      </c>
      <c r="P92" s="15">
        <f t="shared" ref="P92:P97" si="58">IF(OR(O92=0,O92="无"),"",M92)</f>
        <v>15</v>
      </c>
      <c r="Q92" s="15">
        <f t="shared" ref="Q92:Q97" si="59">P92</f>
        <v>15</v>
      </c>
      <c r="R92" s="22">
        <f t="shared" ref="R92:R97" si="60">IFERROR(IF(P92/M92&gt;0,P92/M92,""),"")</f>
        <v>1</v>
      </c>
      <c r="S92" s="22">
        <f t="shared" ref="S92:S97" si="61">IFERROR(Q92/P92,"")</f>
        <v>1</v>
      </c>
      <c r="T92" s="180"/>
      <c r="U92" s="237" t="s">
        <v>4123</v>
      </c>
      <c r="V92" s="232" t="s">
        <v>50</v>
      </c>
      <c r="W92" s="16"/>
      <c r="X92" s="181"/>
      <c r="Y92" s="16" t="s">
        <v>4123</v>
      </c>
      <c r="AA92" s="238" t="b">
        <f t="shared" si="45"/>
        <v>0</v>
      </c>
    </row>
    <row r="93" s="214" customFormat="1" ht="12" hidden="1" spans="1:27">
      <c r="A93" s="225">
        <v>91</v>
      </c>
      <c r="B93" s="225" t="s">
        <v>34</v>
      </c>
      <c r="C93" s="225" t="s">
        <v>228</v>
      </c>
      <c r="D93" s="226" t="s">
        <v>2815</v>
      </c>
      <c r="E93" s="191" t="s">
        <v>258</v>
      </c>
      <c r="F93" s="225" t="s">
        <v>4102</v>
      </c>
      <c r="G93" s="8">
        <v>44986</v>
      </c>
      <c r="H93" s="227" t="s">
        <v>41</v>
      </c>
      <c r="I93" s="231" t="s">
        <v>42</v>
      </c>
      <c r="J93" s="229" t="s">
        <v>43</v>
      </c>
      <c r="K93" s="229" t="s">
        <v>44</v>
      </c>
      <c r="L93" s="225" t="s">
        <v>46</v>
      </c>
      <c r="M93" s="225">
        <v>15</v>
      </c>
      <c r="N93" s="232" t="s">
        <v>3104</v>
      </c>
      <c r="O93" s="232" t="s">
        <v>3105</v>
      </c>
      <c r="P93" s="15">
        <f t="shared" si="58"/>
        <v>15</v>
      </c>
      <c r="Q93" s="15">
        <f t="shared" si="59"/>
        <v>15</v>
      </c>
      <c r="R93" s="22">
        <f t="shared" si="60"/>
        <v>1</v>
      </c>
      <c r="S93" s="22">
        <f t="shared" si="61"/>
        <v>1</v>
      </c>
      <c r="T93" s="180"/>
      <c r="U93" s="232" t="s">
        <v>3099</v>
      </c>
      <c r="V93" s="232" t="s">
        <v>50</v>
      </c>
      <c r="W93" s="19"/>
      <c r="X93" s="181"/>
      <c r="AA93" s="238" t="b">
        <f t="shared" si="45"/>
        <v>0</v>
      </c>
    </row>
    <row r="94" s="214" customFormat="1" ht="12" hidden="1" spans="1:27">
      <c r="A94" s="225">
        <v>92</v>
      </c>
      <c r="B94" s="225" t="s">
        <v>34</v>
      </c>
      <c r="C94" s="225" t="s">
        <v>228</v>
      </c>
      <c r="D94" s="226" t="s">
        <v>2815</v>
      </c>
      <c r="E94" s="191" t="s">
        <v>258</v>
      </c>
      <c r="F94" s="225" t="s">
        <v>4102</v>
      </c>
      <c r="G94" s="8">
        <v>45047</v>
      </c>
      <c r="H94" s="227" t="s">
        <v>304</v>
      </c>
      <c r="I94" s="231" t="s">
        <v>42</v>
      </c>
      <c r="J94" s="229" t="s">
        <v>43</v>
      </c>
      <c r="K94" s="229" t="s">
        <v>44</v>
      </c>
      <c r="L94" s="225" t="s">
        <v>46</v>
      </c>
      <c r="M94" s="225">
        <v>15</v>
      </c>
      <c r="N94" s="232" t="s">
        <v>4133</v>
      </c>
      <c r="O94" s="232" t="s">
        <v>4134</v>
      </c>
      <c r="P94" s="15">
        <f t="shared" si="58"/>
        <v>15</v>
      </c>
      <c r="Q94" s="15">
        <f t="shared" si="59"/>
        <v>15</v>
      </c>
      <c r="R94" s="22">
        <f t="shared" si="60"/>
        <v>1</v>
      </c>
      <c r="S94" s="22">
        <f t="shared" si="61"/>
        <v>1</v>
      </c>
      <c r="T94" s="180"/>
      <c r="U94" s="232" t="s">
        <v>4135</v>
      </c>
      <c r="V94" s="232" t="s">
        <v>50</v>
      </c>
      <c r="W94" s="19"/>
      <c r="X94" s="181"/>
      <c r="AA94" s="238" t="b">
        <f t="shared" si="45"/>
        <v>0</v>
      </c>
    </row>
    <row r="95" s="214" customFormat="1" ht="12" hidden="1" spans="1:27">
      <c r="A95" s="225">
        <v>93</v>
      </c>
      <c r="B95" s="225" t="s">
        <v>34</v>
      </c>
      <c r="C95" s="225" t="s">
        <v>228</v>
      </c>
      <c r="D95" s="226" t="s">
        <v>2815</v>
      </c>
      <c r="E95" s="191" t="s">
        <v>258</v>
      </c>
      <c r="F95" s="225" t="s">
        <v>4102</v>
      </c>
      <c r="G95" s="8">
        <v>45108</v>
      </c>
      <c r="H95" s="227" t="s">
        <v>165</v>
      </c>
      <c r="I95" s="231" t="s">
        <v>42</v>
      </c>
      <c r="J95" s="229" t="s">
        <v>43</v>
      </c>
      <c r="K95" s="229" t="s">
        <v>44</v>
      </c>
      <c r="L95" s="225" t="s">
        <v>46</v>
      </c>
      <c r="M95" s="225">
        <v>15</v>
      </c>
      <c r="N95" s="232" t="s">
        <v>4133</v>
      </c>
      <c r="O95" s="232" t="s">
        <v>4134</v>
      </c>
      <c r="P95" s="15">
        <f t="shared" si="58"/>
        <v>15</v>
      </c>
      <c r="Q95" s="15">
        <f t="shared" si="59"/>
        <v>15</v>
      </c>
      <c r="R95" s="22">
        <f t="shared" si="60"/>
        <v>1</v>
      </c>
      <c r="S95" s="22">
        <f t="shared" si="61"/>
        <v>1</v>
      </c>
      <c r="T95" s="180"/>
      <c r="U95" s="232" t="s">
        <v>4135</v>
      </c>
      <c r="V95" s="232" t="s">
        <v>50</v>
      </c>
      <c r="W95" s="19"/>
      <c r="X95" s="181"/>
      <c r="AA95" s="238" t="b">
        <f t="shared" si="45"/>
        <v>0</v>
      </c>
    </row>
    <row r="96" s="214" customFormat="1" ht="12" hidden="1" spans="1:27">
      <c r="A96" s="225">
        <v>94</v>
      </c>
      <c r="B96" s="225" t="s">
        <v>34</v>
      </c>
      <c r="C96" s="225" t="s">
        <v>228</v>
      </c>
      <c r="D96" s="226" t="s">
        <v>2815</v>
      </c>
      <c r="E96" s="191" t="s">
        <v>258</v>
      </c>
      <c r="F96" s="225" t="s">
        <v>4102</v>
      </c>
      <c r="G96" s="8">
        <v>45170</v>
      </c>
      <c r="H96" s="227" t="s">
        <v>54</v>
      </c>
      <c r="I96" s="231" t="s">
        <v>42</v>
      </c>
      <c r="J96" s="229" t="s">
        <v>43</v>
      </c>
      <c r="K96" s="229" t="s">
        <v>44</v>
      </c>
      <c r="L96" s="225" t="s">
        <v>46</v>
      </c>
      <c r="M96" s="225">
        <v>15</v>
      </c>
      <c r="N96" s="232" t="s">
        <v>4136</v>
      </c>
      <c r="O96" s="232" t="s">
        <v>4137</v>
      </c>
      <c r="P96" s="15">
        <f t="shared" si="58"/>
        <v>15</v>
      </c>
      <c r="Q96" s="15">
        <f t="shared" si="59"/>
        <v>15</v>
      </c>
      <c r="R96" s="22">
        <f t="shared" si="60"/>
        <v>1</v>
      </c>
      <c r="S96" s="22">
        <f t="shared" si="61"/>
        <v>1</v>
      </c>
      <c r="T96" s="180"/>
      <c r="U96" s="232" t="s">
        <v>4138</v>
      </c>
      <c r="V96" s="232" t="s">
        <v>50</v>
      </c>
      <c r="W96" s="19"/>
      <c r="X96" s="181"/>
      <c r="AA96" s="238" t="b">
        <f t="shared" si="45"/>
        <v>0</v>
      </c>
    </row>
    <row r="97" s="214" customFormat="1" ht="12" hidden="1" spans="1:27">
      <c r="A97" s="225">
        <v>95</v>
      </c>
      <c r="B97" s="225" t="s">
        <v>34</v>
      </c>
      <c r="C97" s="225" t="s">
        <v>228</v>
      </c>
      <c r="D97" s="226" t="s">
        <v>2815</v>
      </c>
      <c r="E97" s="191" t="s">
        <v>258</v>
      </c>
      <c r="F97" s="225" t="s">
        <v>4102</v>
      </c>
      <c r="G97" s="8">
        <v>45231</v>
      </c>
      <c r="H97" s="227" t="s">
        <v>632</v>
      </c>
      <c r="I97" s="231" t="s">
        <v>42</v>
      </c>
      <c r="J97" s="229" t="s">
        <v>43</v>
      </c>
      <c r="K97" s="229" t="s">
        <v>44</v>
      </c>
      <c r="L97" s="225" t="s">
        <v>46</v>
      </c>
      <c r="M97" s="225">
        <v>15</v>
      </c>
      <c r="N97" s="232" t="str">
        <f>IFERROR(VLOOKUP("*"&amp;$D97&amp;"*",接头红外!$A:$AS,20,FALSE),IFERROR(VLOOKUP("*"&amp;$D97&amp;"*",接头红外!$B:$AS,19,FALSE),"无"))</f>
        <v>无</v>
      </c>
      <c r="O97" s="232" t="str">
        <f>IFERROR(VLOOKUP("*"&amp;$D97&amp;"*",接头红外!$A:$AS,21,FALSE),IFERROR(VLOOKUP("*"&amp;$D97&amp;"*",接头红外!$B:$AS,20,FALSE),"无"))</f>
        <v>无</v>
      </c>
      <c r="P97" s="15" t="str">
        <f t="shared" si="58"/>
        <v/>
      </c>
      <c r="Q97" s="15" t="str">
        <f t="shared" si="59"/>
        <v/>
      </c>
      <c r="R97" s="22" t="str">
        <f t="shared" si="60"/>
        <v/>
      </c>
      <c r="S97" s="22" t="str">
        <f t="shared" si="61"/>
        <v/>
      </c>
      <c r="T97" s="180"/>
      <c r="U97" s="232" t="str">
        <f>IFERROR(VLOOKUP("*"&amp;$D97&amp;"*",接头红外!$A:$AS,5,FALSE),IFERROR(VLOOKUP("*"&amp;$D97&amp;"*",接头红外!$B:$AS,4,FALSE),"无"))</f>
        <v>无</v>
      </c>
      <c r="V97" s="232" t="str">
        <f>IFERROR(VLOOKUP("*"&amp;$D97&amp;"*",接头红外!$A:$AS,3,FALSE),IFERROR(VLOOKUP("*"&amp;$D97&amp;"*",接头红外!$B:$AS,2,FALSE),"无"))</f>
        <v>无</v>
      </c>
      <c r="W97" s="19"/>
      <c r="X97" s="181"/>
      <c r="AA97" s="238" t="b">
        <f t="shared" si="45"/>
        <v>0</v>
      </c>
    </row>
    <row r="98" s="214" customFormat="1" ht="12" hidden="1" spans="1:27">
      <c r="A98" s="225">
        <v>96</v>
      </c>
      <c r="B98" s="225" t="s">
        <v>34</v>
      </c>
      <c r="C98" s="225" t="s">
        <v>228</v>
      </c>
      <c r="D98" s="226" t="s">
        <v>2817</v>
      </c>
      <c r="E98" s="191" t="s">
        <v>258</v>
      </c>
      <c r="F98" s="225" t="s">
        <v>4102</v>
      </c>
      <c r="G98" s="8">
        <v>44927</v>
      </c>
      <c r="H98" s="227" t="s">
        <v>2959</v>
      </c>
      <c r="I98" s="231" t="s">
        <v>42</v>
      </c>
      <c r="J98" s="229" t="s">
        <v>43</v>
      </c>
      <c r="K98" s="229" t="s">
        <v>44</v>
      </c>
      <c r="L98" s="225" t="s">
        <v>46</v>
      </c>
      <c r="M98" s="225">
        <v>15</v>
      </c>
      <c r="N98" s="232" t="s">
        <v>4130</v>
      </c>
      <c r="O98" s="232" t="s">
        <v>4131</v>
      </c>
      <c r="P98" s="15">
        <f t="shared" ref="P98:P103" si="62">IF(OR(O98=0,O98="无"),"",M98)</f>
        <v>15</v>
      </c>
      <c r="Q98" s="15">
        <f t="shared" ref="Q98:Q103" si="63">P98</f>
        <v>15</v>
      </c>
      <c r="R98" s="22">
        <f t="shared" ref="R98:R103" si="64">IFERROR(IF(P98/M98&gt;0,P98/M98,""),"")</f>
        <v>1</v>
      </c>
      <c r="S98" s="22">
        <f t="shared" ref="S98:S103" si="65">IFERROR(Q98/P98,"")</f>
        <v>1</v>
      </c>
      <c r="T98" s="180"/>
      <c r="U98" s="237" t="s">
        <v>4123</v>
      </c>
      <c r="V98" s="232" t="s">
        <v>50</v>
      </c>
      <c r="W98" s="16"/>
      <c r="X98" s="181"/>
      <c r="Y98" s="16" t="s">
        <v>4123</v>
      </c>
      <c r="AA98" s="238" t="b">
        <f t="shared" si="45"/>
        <v>0</v>
      </c>
    </row>
    <row r="99" s="214" customFormat="1" ht="12" hidden="1" spans="1:27">
      <c r="A99" s="225">
        <v>97</v>
      </c>
      <c r="B99" s="225" t="s">
        <v>34</v>
      </c>
      <c r="C99" s="225" t="s">
        <v>228</v>
      </c>
      <c r="D99" s="226" t="s">
        <v>2817</v>
      </c>
      <c r="E99" s="191" t="s">
        <v>258</v>
      </c>
      <c r="F99" s="225" t="s">
        <v>4102</v>
      </c>
      <c r="G99" s="8">
        <v>44986</v>
      </c>
      <c r="H99" s="227" t="s">
        <v>41</v>
      </c>
      <c r="I99" s="231" t="s">
        <v>42</v>
      </c>
      <c r="J99" s="229" t="s">
        <v>43</v>
      </c>
      <c r="K99" s="229" t="s">
        <v>44</v>
      </c>
      <c r="L99" s="225" t="s">
        <v>46</v>
      </c>
      <c r="M99" s="225">
        <v>15</v>
      </c>
      <c r="N99" s="232" t="s">
        <v>4139</v>
      </c>
      <c r="O99" s="232" t="s">
        <v>4140</v>
      </c>
      <c r="P99" s="15">
        <f t="shared" si="62"/>
        <v>15</v>
      </c>
      <c r="Q99" s="15">
        <f t="shared" si="63"/>
        <v>15</v>
      </c>
      <c r="R99" s="22">
        <f t="shared" si="64"/>
        <v>1</v>
      </c>
      <c r="S99" s="22">
        <f t="shared" si="65"/>
        <v>1</v>
      </c>
      <c r="T99" s="180"/>
      <c r="U99" s="232" t="s">
        <v>4141</v>
      </c>
      <c r="V99" s="232" t="s">
        <v>50</v>
      </c>
      <c r="W99" s="19"/>
      <c r="X99" s="181"/>
      <c r="AA99" s="238" t="b">
        <f t="shared" si="45"/>
        <v>0</v>
      </c>
    </row>
    <row r="100" s="214" customFormat="1" ht="12" hidden="1" spans="1:27">
      <c r="A100" s="225">
        <v>98</v>
      </c>
      <c r="B100" s="225" t="s">
        <v>34</v>
      </c>
      <c r="C100" s="225" t="s">
        <v>228</v>
      </c>
      <c r="D100" s="226" t="s">
        <v>2817</v>
      </c>
      <c r="E100" s="191" t="s">
        <v>258</v>
      </c>
      <c r="F100" s="225" t="s">
        <v>4102</v>
      </c>
      <c r="G100" s="8">
        <v>45047</v>
      </c>
      <c r="H100" s="227" t="s">
        <v>304</v>
      </c>
      <c r="I100" s="231" t="s">
        <v>42</v>
      </c>
      <c r="J100" s="229" t="s">
        <v>43</v>
      </c>
      <c r="K100" s="229" t="s">
        <v>44</v>
      </c>
      <c r="L100" s="225" t="s">
        <v>46</v>
      </c>
      <c r="M100" s="225">
        <v>15</v>
      </c>
      <c r="N100" s="232" t="s">
        <v>3120</v>
      </c>
      <c r="O100" s="232" t="s">
        <v>3121</v>
      </c>
      <c r="P100" s="15">
        <f t="shared" si="62"/>
        <v>15</v>
      </c>
      <c r="Q100" s="15">
        <f t="shared" si="63"/>
        <v>15</v>
      </c>
      <c r="R100" s="22">
        <f t="shared" si="64"/>
        <v>1</v>
      </c>
      <c r="S100" s="22">
        <f t="shared" si="65"/>
        <v>1</v>
      </c>
      <c r="T100" s="180"/>
      <c r="U100" s="232" t="s">
        <v>3122</v>
      </c>
      <c r="V100" s="232" t="s">
        <v>50</v>
      </c>
      <c r="W100" s="19"/>
      <c r="X100" s="181"/>
      <c r="AA100" s="238" t="b">
        <f t="shared" si="45"/>
        <v>0</v>
      </c>
    </row>
    <row r="101" s="214" customFormat="1" ht="12" hidden="1" spans="1:27">
      <c r="A101" s="225">
        <v>99</v>
      </c>
      <c r="B101" s="225" t="s">
        <v>34</v>
      </c>
      <c r="C101" s="225" t="s">
        <v>228</v>
      </c>
      <c r="D101" s="226" t="s">
        <v>2817</v>
      </c>
      <c r="E101" s="191" t="s">
        <v>258</v>
      </c>
      <c r="F101" s="225" t="s">
        <v>4102</v>
      </c>
      <c r="G101" s="8">
        <v>45108</v>
      </c>
      <c r="H101" s="227" t="s">
        <v>165</v>
      </c>
      <c r="I101" s="231" t="s">
        <v>42</v>
      </c>
      <c r="J101" s="229" t="s">
        <v>43</v>
      </c>
      <c r="K101" s="229" t="s">
        <v>44</v>
      </c>
      <c r="L101" s="225" t="s">
        <v>46</v>
      </c>
      <c r="M101" s="225">
        <v>15</v>
      </c>
      <c r="N101" s="232" t="s">
        <v>4142</v>
      </c>
      <c r="O101" s="232" t="s">
        <v>4143</v>
      </c>
      <c r="P101" s="15">
        <f t="shared" si="62"/>
        <v>15</v>
      </c>
      <c r="Q101" s="15">
        <f t="shared" si="63"/>
        <v>15</v>
      </c>
      <c r="R101" s="22">
        <f t="shared" si="64"/>
        <v>1</v>
      </c>
      <c r="S101" s="22">
        <f t="shared" si="65"/>
        <v>1</v>
      </c>
      <c r="T101" s="180"/>
      <c r="U101" s="232" t="s">
        <v>4144</v>
      </c>
      <c r="V101" s="232" t="s">
        <v>50</v>
      </c>
      <c r="W101" s="19"/>
      <c r="X101" s="181"/>
      <c r="AA101" s="238" t="b">
        <f t="shared" si="45"/>
        <v>0</v>
      </c>
    </row>
    <row r="102" s="214" customFormat="1" ht="12" hidden="1" spans="1:27">
      <c r="A102" s="225">
        <v>100</v>
      </c>
      <c r="B102" s="225" t="s">
        <v>34</v>
      </c>
      <c r="C102" s="225" t="s">
        <v>228</v>
      </c>
      <c r="D102" s="226" t="s">
        <v>2817</v>
      </c>
      <c r="E102" s="191" t="s">
        <v>258</v>
      </c>
      <c r="F102" s="225" t="s">
        <v>4102</v>
      </c>
      <c r="G102" s="8">
        <v>45170</v>
      </c>
      <c r="H102" s="227" t="s">
        <v>54</v>
      </c>
      <c r="I102" s="231" t="s">
        <v>42</v>
      </c>
      <c r="J102" s="229" t="s">
        <v>43</v>
      </c>
      <c r="K102" s="229" t="s">
        <v>44</v>
      </c>
      <c r="L102" s="225" t="s">
        <v>46</v>
      </c>
      <c r="M102" s="225">
        <v>15</v>
      </c>
      <c r="N102" s="232" t="s">
        <v>4136</v>
      </c>
      <c r="O102" s="232" t="s">
        <v>4137</v>
      </c>
      <c r="P102" s="15">
        <f t="shared" si="62"/>
        <v>15</v>
      </c>
      <c r="Q102" s="15">
        <f t="shared" si="63"/>
        <v>15</v>
      </c>
      <c r="R102" s="22">
        <f t="shared" si="64"/>
        <v>1</v>
      </c>
      <c r="S102" s="22">
        <f t="shared" si="65"/>
        <v>1</v>
      </c>
      <c r="T102" s="180"/>
      <c r="U102" s="232" t="s">
        <v>4138</v>
      </c>
      <c r="V102" s="232" t="s">
        <v>50</v>
      </c>
      <c r="W102" s="19"/>
      <c r="X102" s="181"/>
      <c r="AA102" s="238" t="b">
        <f t="shared" si="45"/>
        <v>0</v>
      </c>
    </row>
    <row r="103" s="214" customFormat="1" ht="12" hidden="1" spans="1:27">
      <c r="A103" s="225">
        <v>101</v>
      </c>
      <c r="B103" s="225" t="s">
        <v>34</v>
      </c>
      <c r="C103" s="225" t="s">
        <v>228</v>
      </c>
      <c r="D103" s="226" t="s">
        <v>2817</v>
      </c>
      <c r="E103" s="191" t="s">
        <v>258</v>
      </c>
      <c r="F103" s="225" t="s">
        <v>4102</v>
      </c>
      <c r="G103" s="8">
        <v>45231</v>
      </c>
      <c r="H103" s="227" t="s">
        <v>632</v>
      </c>
      <c r="I103" s="231" t="s">
        <v>42</v>
      </c>
      <c r="J103" s="229" t="s">
        <v>43</v>
      </c>
      <c r="K103" s="229" t="s">
        <v>44</v>
      </c>
      <c r="L103" s="225" t="s">
        <v>46</v>
      </c>
      <c r="M103" s="225">
        <v>15</v>
      </c>
      <c r="N103" s="232" t="str">
        <f>IFERROR(VLOOKUP("*"&amp;$D103&amp;"*",接头红外!$A:$AS,20,FALSE),IFERROR(VLOOKUP("*"&amp;$D103&amp;"*",接头红外!$B:$AS,19,FALSE),"无"))</f>
        <v>无</v>
      </c>
      <c r="O103" s="232" t="str">
        <f>IFERROR(VLOOKUP("*"&amp;$D103&amp;"*",接头红外!$A:$AS,21,FALSE),IFERROR(VLOOKUP("*"&amp;$D103&amp;"*",接头红外!$B:$AS,20,FALSE),"无"))</f>
        <v>无</v>
      </c>
      <c r="P103" s="15" t="str">
        <f t="shared" si="62"/>
        <v/>
      </c>
      <c r="Q103" s="15" t="str">
        <f t="shared" si="63"/>
        <v/>
      </c>
      <c r="R103" s="22" t="str">
        <f t="shared" si="64"/>
        <v/>
      </c>
      <c r="S103" s="22" t="str">
        <f t="shared" si="65"/>
        <v/>
      </c>
      <c r="T103" s="180"/>
      <c r="U103" s="232" t="str">
        <f>IFERROR(VLOOKUP("*"&amp;$D103&amp;"*",接头红外!$A:$AS,5,FALSE),IFERROR(VLOOKUP("*"&amp;$D103&amp;"*",接头红外!$B:$AS,4,FALSE),"无"))</f>
        <v>无</v>
      </c>
      <c r="V103" s="232" t="str">
        <f>IFERROR(VLOOKUP("*"&amp;$D103&amp;"*",接头红外!$A:$AS,3,FALSE),IFERROR(VLOOKUP("*"&amp;$D103&amp;"*",接头红外!$B:$AS,2,FALSE),"无"))</f>
        <v>无</v>
      </c>
      <c r="W103" s="19"/>
      <c r="X103" s="181"/>
      <c r="AA103" s="238" t="b">
        <f t="shared" si="45"/>
        <v>0</v>
      </c>
    </row>
    <row r="104" s="214" customFormat="1" ht="12" hidden="1" spans="1:27">
      <c r="A104" s="225">
        <v>102</v>
      </c>
      <c r="B104" s="225" t="s">
        <v>34</v>
      </c>
      <c r="C104" s="225" t="s">
        <v>228</v>
      </c>
      <c r="D104" s="225" t="s">
        <v>3133</v>
      </c>
      <c r="E104" s="191" t="s">
        <v>258</v>
      </c>
      <c r="F104" s="225" t="s">
        <v>4102</v>
      </c>
      <c r="G104" s="8">
        <v>44927</v>
      </c>
      <c r="H104" s="227" t="s">
        <v>2959</v>
      </c>
      <c r="I104" s="231" t="s">
        <v>42</v>
      </c>
      <c r="J104" s="225" t="s">
        <v>43</v>
      </c>
      <c r="K104" s="229" t="s">
        <v>44</v>
      </c>
      <c r="L104" s="225" t="s">
        <v>46</v>
      </c>
      <c r="M104" s="225">
        <v>15</v>
      </c>
      <c r="N104" s="232" t="s">
        <v>3058</v>
      </c>
      <c r="O104" s="232" t="s">
        <v>3134</v>
      </c>
      <c r="P104" s="15">
        <f t="shared" ref="P104:P109" si="66">IF(OR(O104=0,O104="无"),"",M104)</f>
        <v>15</v>
      </c>
      <c r="Q104" s="15">
        <f t="shared" ref="Q104:Q109" si="67">P104</f>
        <v>15</v>
      </c>
      <c r="R104" s="22">
        <f t="shared" ref="R104:R109" si="68">IFERROR(IF(P104/M104&gt;0,P104/M104,""),"")</f>
        <v>1</v>
      </c>
      <c r="S104" s="22">
        <f t="shared" ref="S104:S109" si="69">IFERROR(Q104/P104,"")</f>
        <v>1</v>
      </c>
      <c r="T104" s="180"/>
      <c r="U104" s="237" t="s">
        <v>4124</v>
      </c>
      <c r="V104" s="232" t="s">
        <v>50</v>
      </c>
      <c r="W104" s="16"/>
      <c r="X104" s="181"/>
      <c r="Y104" s="16" t="s">
        <v>4124</v>
      </c>
      <c r="AA104" s="238" t="b">
        <f t="shared" si="45"/>
        <v>0</v>
      </c>
    </row>
    <row r="105" s="214" customFormat="1" ht="12" hidden="1" spans="1:27">
      <c r="A105" s="225">
        <v>103</v>
      </c>
      <c r="B105" s="225" t="s">
        <v>34</v>
      </c>
      <c r="C105" s="225" t="s">
        <v>228</v>
      </c>
      <c r="D105" s="225" t="s">
        <v>3133</v>
      </c>
      <c r="E105" s="191" t="s">
        <v>258</v>
      </c>
      <c r="F105" s="225" t="s">
        <v>4102</v>
      </c>
      <c r="G105" s="8">
        <v>44986</v>
      </c>
      <c r="H105" s="227" t="s">
        <v>41</v>
      </c>
      <c r="I105" s="231" t="s">
        <v>42</v>
      </c>
      <c r="J105" s="225" t="s">
        <v>43</v>
      </c>
      <c r="K105" s="229" t="s">
        <v>44</v>
      </c>
      <c r="L105" s="225" t="s">
        <v>46</v>
      </c>
      <c r="M105" s="225">
        <v>15</v>
      </c>
      <c r="N105" s="232" t="s">
        <v>1911</v>
      </c>
      <c r="O105" s="232" t="s">
        <v>3146</v>
      </c>
      <c r="P105" s="15">
        <f t="shared" si="66"/>
        <v>15</v>
      </c>
      <c r="Q105" s="15">
        <f t="shared" si="67"/>
        <v>15</v>
      </c>
      <c r="R105" s="22">
        <f t="shared" si="68"/>
        <v>1</v>
      </c>
      <c r="S105" s="22">
        <f t="shared" si="69"/>
        <v>1</v>
      </c>
      <c r="T105" s="180"/>
      <c r="U105" s="232" t="s">
        <v>3147</v>
      </c>
      <c r="V105" s="232" t="s">
        <v>50</v>
      </c>
      <c r="W105" s="19"/>
      <c r="X105" s="181"/>
      <c r="AA105" s="238" t="b">
        <f t="shared" si="45"/>
        <v>0</v>
      </c>
    </row>
    <row r="106" s="214" customFormat="1" ht="12" hidden="1" spans="1:27">
      <c r="A106" s="225">
        <v>104</v>
      </c>
      <c r="B106" s="225" t="s">
        <v>34</v>
      </c>
      <c r="C106" s="225" t="s">
        <v>228</v>
      </c>
      <c r="D106" s="225" t="s">
        <v>3133</v>
      </c>
      <c r="E106" s="191" t="s">
        <v>258</v>
      </c>
      <c r="F106" s="225" t="s">
        <v>4102</v>
      </c>
      <c r="G106" s="8">
        <v>45047</v>
      </c>
      <c r="H106" s="227" t="s">
        <v>304</v>
      </c>
      <c r="I106" s="231" t="s">
        <v>42</v>
      </c>
      <c r="J106" s="225" t="s">
        <v>43</v>
      </c>
      <c r="K106" s="229" t="s">
        <v>44</v>
      </c>
      <c r="L106" s="225" t="s">
        <v>46</v>
      </c>
      <c r="M106" s="225">
        <v>15</v>
      </c>
      <c r="N106" s="233">
        <v>45089.375</v>
      </c>
      <c r="O106" s="233">
        <v>45093.7083333333</v>
      </c>
      <c r="P106" s="15">
        <f t="shared" si="66"/>
        <v>15</v>
      </c>
      <c r="Q106" s="15">
        <f t="shared" si="67"/>
        <v>15</v>
      </c>
      <c r="R106" s="22">
        <f t="shared" si="68"/>
        <v>1</v>
      </c>
      <c r="S106" s="22">
        <f t="shared" si="69"/>
        <v>1</v>
      </c>
      <c r="T106" s="180"/>
      <c r="U106" s="232" t="s">
        <v>4145</v>
      </c>
      <c r="V106" s="232" t="s">
        <v>50</v>
      </c>
      <c r="W106" s="19"/>
      <c r="X106" s="181"/>
      <c r="AA106" s="238" t="b">
        <f t="shared" si="45"/>
        <v>0</v>
      </c>
    </row>
    <row r="107" s="214" customFormat="1" ht="12" hidden="1" spans="1:27">
      <c r="A107" s="225">
        <v>105</v>
      </c>
      <c r="B107" s="225" t="s">
        <v>34</v>
      </c>
      <c r="C107" s="225" t="s">
        <v>228</v>
      </c>
      <c r="D107" s="225" t="s">
        <v>3133</v>
      </c>
      <c r="E107" s="191" t="s">
        <v>258</v>
      </c>
      <c r="F107" s="225" t="s">
        <v>4102</v>
      </c>
      <c r="G107" s="8">
        <v>45108</v>
      </c>
      <c r="H107" s="227" t="s">
        <v>165</v>
      </c>
      <c r="I107" s="231" t="s">
        <v>42</v>
      </c>
      <c r="J107" s="225" t="s">
        <v>43</v>
      </c>
      <c r="K107" s="229" t="s">
        <v>44</v>
      </c>
      <c r="L107" s="225" t="s">
        <v>46</v>
      </c>
      <c r="M107" s="225">
        <v>15</v>
      </c>
      <c r="N107" s="232" t="s">
        <v>4146</v>
      </c>
      <c r="O107" s="232" t="s">
        <v>4147</v>
      </c>
      <c r="P107" s="15">
        <f t="shared" si="66"/>
        <v>15</v>
      </c>
      <c r="Q107" s="15">
        <f t="shared" si="67"/>
        <v>15</v>
      </c>
      <c r="R107" s="22">
        <f t="shared" si="68"/>
        <v>1</v>
      </c>
      <c r="S107" s="22">
        <f t="shared" si="69"/>
        <v>1</v>
      </c>
      <c r="T107" s="180"/>
      <c r="U107" s="232" t="s">
        <v>4148</v>
      </c>
      <c r="V107" s="232" t="s">
        <v>50</v>
      </c>
      <c r="W107" s="19"/>
      <c r="X107" s="181"/>
      <c r="AA107" s="238" t="b">
        <f t="shared" si="45"/>
        <v>0</v>
      </c>
    </row>
    <row r="108" s="214" customFormat="1" ht="12" hidden="1" spans="1:27">
      <c r="A108" s="225">
        <v>106</v>
      </c>
      <c r="B108" s="225" t="s">
        <v>34</v>
      </c>
      <c r="C108" s="225" t="s">
        <v>228</v>
      </c>
      <c r="D108" s="225" t="s">
        <v>3133</v>
      </c>
      <c r="E108" s="191" t="s">
        <v>258</v>
      </c>
      <c r="F108" s="225" t="s">
        <v>4102</v>
      </c>
      <c r="G108" s="8">
        <v>45170</v>
      </c>
      <c r="H108" s="227" t="s">
        <v>54</v>
      </c>
      <c r="I108" s="231" t="s">
        <v>42</v>
      </c>
      <c r="J108" s="225" t="s">
        <v>43</v>
      </c>
      <c r="K108" s="229" t="s">
        <v>44</v>
      </c>
      <c r="L108" s="225" t="s">
        <v>46</v>
      </c>
      <c r="M108" s="225">
        <v>15</v>
      </c>
      <c r="N108" s="232" t="s">
        <v>3135</v>
      </c>
      <c r="O108" s="232" t="s">
        <v>3136</v>
      </c>
      <c r="P108" s="15">
        <f t="shared" si="66"/>
        <v>15</v>
      </c>
      <c r="Q108" s="15">
        <f t="shared" si="67"/>
        <v>15</v>
      </c>
      <c r="R108" s="22">
        <f t="shared" si="68"/>
        <v>1</v>
      </c>
      <c r="S108" s="22">
        <f t="shared" si="69"/>
        <v>1</v>
      </c>
      <c r="T108" s="180"/>
      <c r="U108" s="232" t="s">
        <v>3137</v>
      </c>
      <c r="V108" s="232" t="s">
        <v>50</v>
      </c>
      <c r="W108" s="19"/>
      <c r="X108" s="181"/>
      <c r="AA108" s="238" t="b">
        <f t="shared" si="45"/>
        <v>0</v>
      </c>
    </row>
    <row r="109" s="214" customFormat="1" ht="12" hidden="1" spans="1:27">
      <c r="A109" s="225">
        <v>107</v>
      </c>
      <c r="B109" s="225" t="s">
        <v>34</v>
      </c>
      <c r="C109" s="225" t="s">
        <v>228</v>
      </c>
      <c r="D109" s="225" t="s">
        <v>3133</v>
      </c>
      <c r="E109" s="191" t="s">
        <v>258</v>
      </c>
      <c r="F109" s="225" t="s">
        <v>4102</v>
      </c>
      <c r="G109" s="8">
        <v>45231</v>
      </c>
      <c r="H109" s="227" t="s">
        <v>632</v>
      </c>
      <c r="I109" s="231" t="s">
        <v>42</v>
      </c>
      <c r="J109" s="225" t="s">
        <v>43</v>
      </c>
      <c r="K109" s="229" t="s">
        <v>44</v>
      </c>
      <c r="L109" s="225" t="s">
        <v>46</v>
      </c>
      <c r="M109" s="225">
        <v>15</v>
      </c>
      <c r="N109" s="232" t="str">
        <f>IFERROR(VLOOKUP("*"&amp;$D109&amp;"*",接头红外!$A:$AS,20,FALSE),IFERROR(VLOOKUP("*"&amp;$D109&amp;"*",接头红外!$B:$AS,19,FALSE),"无"))</f>
        <v>无</v>
      </c>
      <c r="O109" s="232" t="str">
        <f>IFERROR(VLOOKUP("*"&amp;$D109&amp;"*",接头红外!$A:$AS,21,FALSE),IFERROR(VLOOKUP("*"&amp;$D109&amp;"*",接头红外!$B:$AS,20,FALSE),"无"))</f>
        <v>无</v>
      </c>
      <c r="P109" s="15" t="str">
        <f t="shared" si="66"/>
        <v/>
      </c>
      <c r="Q109" s="15" t="str">
        <f t="shared" si="67"/>
        <v/>
      </c>
      <c r="R109" s="22" t="str">
        <f t="shared" si="68"/>
        <v/>
      </c>
      <c r="S109" s="22" t="str">
        <f t="shared" si="69"/>
        <v/>
      </c>
      <c r="T109" s="180"/>
      <c r="U109" s="232" t="str">
        <f>IFERROR(VLOOKUP("*"&amp;$D109&amp;"*",接头红外!$A:$AS,5,FALSE),IFERROR(VLOOKUP("*"&amp;$D109&amp;"*",接头红外!$B:$AS,4,FALSE),"无"))</f>
        <v>无</v>
      </c>
      <c r="V109" s="232" t="str">
        <f>IFERROR(VLOOKUP("*"&amp;$D109&amp;"*",接头红外!$A:$AS,3,FALSE),IFERROR(VLOOKUP("*"&amp;$D109&amp;"*",接头红外!$B:$AS,2,FALSE),"无"))</f>
        <v>无</v>
      </c>
      <c r="W109" s="19"/>
      <c r="X109" s="181"/>
      <c r="AA109" s="238" t="b">
        <f t="shared" si="45"/>
        <v>0</v>
      </c>
    </row>
    <row r="110" s="214" customFormat="1" ht="12" hidden="1" spans="1:27">
      <c r="A110" s="225">
        <v>108</v>
      </c>
      <c r="B110" s="225" t="s">
        <v>34</v>
      </c>
      <c r="C110" s="225" t="s">
        <v>228</v>
      </c>
      <c r="D110" s="242" t="s">
        <v>3141</v>
      </c>
      <c r="E110" s="191" t="s">
        <v>258</v>
      </c>
      <c r="F110" s="225" t="s">
        <v>4102</v>
      </c>
      <c r="G110" s="8">
        <v>44927</v>
      </c>
      <c r="H110" s="227" t="s">
        <v>2959</v>
      </c>
      <c r="I110" s="231" t="s">
        <v>42</v>
      </c>
      <c r="J110" s="246" t="s">
        <v>43</v>
      </c>
      <c r="K110" s="229" t="s">
        <v>44</v>
      </c>
      <c r="L110" s="225" t="s">
        <v>46</v>
      </c>
      <c r="M110" s="228">
        <v>15</v>
      </c>
      <c r="N110" s="232" t="s">
        <v>3058</v>
      </c>
      <c r="O110" s="232" t="s">
        <v>3134</v>
      </c>
      <c r="P110" s="15">
        <f t="shared" ref="P110:P115" si="70">IF(OR(O110=0,O110="无"),"",M110)</f>
        <v>15</v>
      </c>
      <c r="Q110" s="15">
        <f t="shared" ref="Q110:Q115" si="71">P110</f>
        <v>15</v>
      </c>
      <c r="R110" s="22">
        <f t="shared" ref="R110:R115" si="72">IFERROR(IF(P110/M110&gt;0,P110/M110,""),"")</f>
        <v>1</v>
      </c>
      <c r="S110" s="22">
        <f t="shared" ref="S110:S115" si="73">IFERROR(Q110/P110,"")</f>
        <v>1</v>
      </c>
      <c r="T110" s="180"/>
      <c r="U110" s="237" t="s">
        <v>4124</v>
      </c>
      <c r="V110" s="232" t="s">
        <v>50</v>
      </c>
      <c r="W110" s="16"/>
      <c r="X110" s="181"/>
      <c r="Y110" s="16" t="s">
        <v>4124</v>
      </c>
      <c r="AA110" s="238" t="b">
        <f t="shared" si="45"/>
        <v>0</v>
      </c>
    </row>
    <row r="111" s="214" customFormat="1" ht="12" hidden="1" spans="1:27">
      <c r="A111" s="225">
        <v>109</v>
      </c>
      <c r="B111" s="225" t="s">
        <v>34</v>
      </c>
      <c r="C111" s="225" t="s">
        <v>228</v>
      </c>
      <c r="D111" s="242" t="s">
        <v>3141</v>
      </c>
      <c r="E111" s="191" t="s">
        <v>258</v>
      </c>
      <c r="F111" s="225" t="s">
        <v>4102</v>
      </c>
      <c r="G111" s="8">
        <v>44986</v>
      </c>
      <c r="H111" s="227" t="s">
        <v>41</v>
      </c>
      <c r="I111" s="231" t="s">
        <v>42</v>
      </c>
      <c r="J111" s="246" t="s">
        <v>43</v>
      </c>
      <c r="K111" s="229" t="s">
        <v>44</v>
      </c>
      <c r="L111" s="225" t="s">
        <v>46</v>
      </c>
      <c r="M111" s="228">
        <v>15</v>
      </c>
      <c r="N111" s="232" t="s">
        <v>1911</v>
      </c>
      <c r="O111" s="232" t="s">
        <v>3146</v>
      </c>
      <c r="P111" s="15">
        <f t="shared" si="70"/>
        <v>15</v>
      </c>
      <c r="Q111" s="15">
        <f t="shared" si="71"/>
        <v>15</v>
      </c>
      <c r="R111" s="22">
        <f t="shared" si="72"/>
        <v>1</v>
      </c>
      <c r="S111" s="22">
        <f t="shared" si="73"/>
        <v>1</v>
      </c>
      <c r="T111" s="180"/>
      <c r="U111" s="232" t="s">
        <v>3147</v>
      </c>
      <c r="V111" s="232" t="s">
        <v>50</v>
      </c>
      <c r="W111" s="19"/>
      <c r="X111" s="181"/>
      <c r="AA111" s="238" t="b">
        <f t="shared" si="45"/>
        <v>0</v>
      </c>
    </row>
    <row r="112" s="214" customFormat="1" ht="12" hidden="1" spans="1:27">
      <c r="A112" s="225">
        <v>110</v>
      </c>
      <c r="B112" s="225" t="s">
        <v>34</v>
      </c>
      <c r="C112" s="225" t="s">
        <v>228</v>
      </c>
      <c r="D112" s="242" t="s">
        <v>3141</v>
      </c>
      <c r="E112" s="191" t="s">
        <v>258</v>
      </c>
      <c r="F112" s="225" t="s">
        <v>4102</v>
      </c>
      <c r="G112" s="8">
        <v>45047</v>
      </c>
      <c r="H112" s="227" t="s">
        <v>304</v>
      </c>
      <c r="I112" s="231" t="s">
        <v>42</v>
      </c>
      <c r="J112" s="246" t="s">
        <v>43</v>
      </c>
      <c r="K112" s="229" t="s">
        <v>44</v>
      </c>
      <c r="L112" s="225" t="s">
        <v>46</v>
      </c>
      <c r="M112" s="228">
        <v>15</v>
      </c>
      <c r="N112" s="233">
        <v>45089.375</v>
      </c>
      <c r="O112" s="233">
        <v>45093.7083333333</v>
      </c>
      <c r="P112" s="15">
        <f t="shared" si="70"/>
        <v>15</v>
      </c>
      <c r="Q112" s="15">
        <f t="shared" si="71"/>
        <v>15</v>
      </c>
      <c r="R112" s="22">
        <f t="shared" si="72"/>
        <v>1</v>
      </c>
      <c r="S112" s="22">
        <f t="shared" si="73"/>
        <v>1</v>
      </c>
      <c r="T112" s="180"/>
      <c r="U112" s="232" t="s">
        <v>4145</v>
      </c>
      <c r="V112" s="232" t="s">
        <v>50</v>
      </c>
      <c r="W112" s="19"/>
      <c r="X112" s="181"/>
      <c r="AA112" s="238" t="b">
        <f t="shared" si="45"/>
        <v>0</v>
      </c>
    </row>
    <row r="113" s="214" customFormat="1" ht="12" hidden="1" spans="1:27">
      <c r="A113" s="225">
        <v>111</v>
      </c>
      <c r="B113" s="225" t="s">
        <v>34</v>
      </c>
      <c r="C113" s="225" t="s">
        <v>228</v>
      </c>
      <c r="D113" s="242" t="s">
        <v>3141</v>
      </c>
      <c r="E113" s="191" t="s">
        <v>258</v>
      </c>
      <c r="F113" s="225" t="s">
        <v>4102</v>
      </c>
      <c r="G113" s="8">
        <v>45108</v>
      </c>
      <c r="H113" s="227" t="s">
        <v>165</v>
      </c>
      <c r="I113" s="231" t="s">
        <v>42</v>
      </c>
      <c r="J113" s="246" t="s">
        <v>43</v>
      </c>
      <c r="K113" s="229" t="s">
        <v>44</v>
      </c>
      <c r="L113" s="225" t="s">
        <v>46</v>
      </c>
      <c r="M113" s="228">
        <v>15</v>
      </c>
      <c r="N113" s="232" t="s">
        <v>4146</v>
      </c>
      <c r="O113" s="232" t="s">
        <v>4147</v>
      </c>
      <c r="P113" s="15">
        <f t="shared" si="70"/>
        <v>15</v>
      </c>
      <c r="Q113" s="15">
        <f t="shared" si="71"/>
        <v>15</v>
      </c>
      <c r="R113" s="22">
        <f t="shared" si="72"/>
        <v>1</v>
      </c>
      <c r="S113" s="22">
        <f t="shared" si="73"/>
        <v>1</v>
      </c>
      <c r="T113" s="180"/>
      <c r="U113" s="232" t="s">
        <v>4148</v>
      </c>
      <c r="V113" s="232" t="s">
        <v>50</v>
      </c>
      <c r="W113" s="19"/>
      <c r="X113" s="181"/>
      <c r="AA113" s="238" t="b">
        <f t="shared" si="45"/>
        <v>0</v>
      </c>
    </row>
    <row r="114" s="214" customFormat="1" ht="12" hidden="1" spans="1:27">
      <c r="A114" s="225">
        <v>112</v>
      </c>
      <c r="B114" s="225" t="s">
        <v>34</v>
      </c>
      <c r="C114" s="225" t="s">
        <v>228</v>
      </c>
      <c r="D114" s="242" t="s">
        <v>3141</v>
      </c>
      <c r="E114" s="191" t="s">
        <v>258</v>
      </c>
      <c r="F114" s="225" t="s">
        <v>4102</v>
      </c>
      <c r="G114" s="8">
        <v>45170</v>
      </c>
      <c r="H114" s="227" t="s">
        <v>54</v>
      </c>
      <c r="I114" s="231" t="s">
        <v>42</v>
      </c>
      <c r="J114" s="246" t="s">
        <v>43</v>
      </c>
      <c r="K114" s="229" t="s">
        <v>44</v>
      </c>
      <c r="L114" s="225" t="s">
        <v>46</v>
      </c>
      <c r="M114" s="228">
        <v>15</v>
      </c>
      <c r="N114" s="232" t="s">
        <v>3135</v>
      </c>
      <c r="O114" s="232" t="s">
        <v>3136</v>
      </c>
      <c r="P114" s="15">
        <f t="shared" si="70"/>
        <v>15</v>
      </c>
      <c r="Q114" s="15">
        <f t="shared" si="71"/>
        <v>15</v>
      </c>
      <c r="R114" s="22">
        <f t="shared" si="72"/>
        <v>1</v>
      </c>
      <c r="S114" s="22">
        <f t="shared" si="73"/>
        <v>1</v>
      </c>
      <c r="T114" s="180"/>
      <c r="U114" s="232" t="s">
        <v>3137</v>
      </c>
      <c r="V114" s="232" t="s">
        <v>50</v>
      </c>
      <c r="W114" s="19"/>
      <c r="X114" s="181"/>
      <c r="AA114" s="238" t="b">
        <f t="shared" si="45"/>
        <v>0</v>
      </c>
    </row>
    <row r="115" s="214" customFormat="1" ht="12" hidden="1" spans="1:27">
      <c r="A115" s="225">
        <v>113</v>
      </c>
      <c r="B115" s="225" t="s">
        <v>34</v>
      </c>
      <c r="C115" s="225" t="s">
        <v>228</v>
      </c>
      <c r="D115" s="242" t="s">
        <v>3141</v>
      </c>
      <c r="E115" s="191" t="s">
        <v>258</v>
      </c>
      <c r="F115" s="225" t="s">
        <v>4102</v>
      </c>
      <c r="G115" s="8">
        <v>45231</v>
      </c>
      <c r="H115" s="227" t="s">
        <v>632</v>
      </c>
      <c r="I115" s="231" t="s">
        <v>42</v>
      </c>
      <c r="J115" s="246" t="s">
        <v>43</v>
      </c>
      <c r="K115" s="229" t="s">
        <v>44</v>
      </c>
      <c r="L115" s="225" t="s">
        <v>46</v>
      </c>
      <c r="M115" s="228">
        <v>15</v>
      </c>
      <c r="N115" s="232" t="str">
        <f>IFERROR(VLOOKUP("*"&amp;$D115&amp;"*",接头红外!$A:$AS,20,FALSE),IFERROR(VLOOKUP("*"&amp;$D115&amp;"*",接头红外!$B:$AS,19,FALSE),"无"))</f>
        <v>无</v>
      </c>
      <c r="O115" s="232" t="str">
        <f>IFERROR(VLOOKUP("*"&amp;$D115&amp;"*",接头红外!$A:$AS,21,FALSE),IFERROR(VLOOKUP("*"&amp;$D115&amp;"*",接头红外!$B:$AS,20,FALSE),"无"))</f>
        <v>无</v>
      </c>
      <c r="P115" s="15" t="str">
        <f t="shared" si="70"/>
        <v/>
      </c>
      <c r="Q115" s="15" t="str">
        <f t="shared" si="71"/>
        <v/>
      </c>
      <c r="R115" s="22" t="str">
        <f t="shared" si="72"/>
        <v/>
      </c>
      <c r="S115" s="22" t="str">
        <f t="shared" si="73"/>
        <v/>
      </c>
      <c r="T115" s="180"/>
      <c r="U115" s="232" t="str">
        <f>IFERROR(VLOOKUP("*"&amp;$D115&amp;"*",接头红外!$A:$AS,5,FALSE),IFERROR(VLOOKUP("*"&amp;$D115&amp;"*",接头红外!$B:$AS,4,FALSE),"无"))</f>
        <v>无</v>
      </c>
      <c r="V115" s="232" t="str">
        <f>IFERROR(VLOOKUP("*"&amp;$D115&amp;"*",接头红外!$A:$AS,3,FALSE),IFERROR(VLOOKUP("*"&amp;$D115&amp;"*",接头红外!$B:$AS,2,FALSE),"无"))</f>
        <v>无</v>
      </c>
      <c r="W115" s="19"/>
      <c r="X115" s="181"/>
      <c r="AA115" s="238" t="b">
        <f t="shared" si="45"/>
        <v>0</v>
      </c>
    </row>
    <row r="116" s="214" customFormat="1" ht="12" hidden="1" spans="1:27">
      <c r="A116" s="225">
        <v>114</v>
      </c>
      <c r="B116" s="225" t="s">
        <v>34</v>
      </c>
      <c r="C116" s="225" t="s">
        <v>228</v>
      </c>
      <c r="D116" s="226" t="s">
        <v>3142</v>
      </c>
      <c r="E116" s="27" t="s">
        <v>108</v>
      </c>
      <c r="F116" s="243" t="s">
        <v>4102</v>
      </c>
      <c r="G116" s="8">
        <v>44927</v>
      </c>
      <c r="H116" s="227" t="s">
        <v>2959</v>
      </c>
      <c r="I116" s="247" t="s">
        <v>42</v>
      </c>
      <c r="J116" s="243" t="s">
        <v>43</v>
      </c>
      <c r="K116" s="229" t="s">
        <v>44</v>
      </c>
      <c r="L116" s="225" t="s">
        <v>46</v>
      </c>
      <c r="M116" s="243">
        <v>6</v>
      </c>
      <c r="N116" s="232" t="s">
        <v>3058</v>
      </c>
      <c r="O116" s="232" t="s">
        <v>3134</v>
      </c>
      <c r="P116" s="15">
        <f t="shared" ref="P116:P121" si="74">IF(OR(O116=0,O116="无"),"",M116)</f>
        <v>6</v>
      </c>
      <c r="Q116" s="15">
        <f t="shared" ref="Q116:Q121" si="75">P116</f>
        <v>6</v>
      </c>
      <c r="R116" s="22">
        <f t="shared" ref="R116:R121" si="76">IFERROR(IF(P116/M116&gt;0,P116/M116,""),"")</f>
        <v>1</v>
      </c>
      <c r="S116" s="22">
        <f t="shared" ref="S116:S121" si="77">IFERROR(Q116/P116,"")</f>
        <v>1</v>
      </c>
      <c r="T116" s="180"/>
      <c r="U116" s="237" t="s">
        <v>4149</v>
      </c>
      <c r="V116" s="232" t="s">
        <v>50</v>
      </c>
      <c r="W116" s="16"/>
      <c r="X116" s="181"/>
      <c r="Y116" s="16" t="s">
        <v>4149</v>
      </c>
      <c r="AA116" s="238" t="b">
        <f t="shared" si="45"/>
        <v>0</v>
      </c>
    </row>
    <row r="117" s="214" customFormat="1" ht="12" hidden="1" spans="1:27">
      <c r="A117" s="225">
        <v>115</v>
      </c>
      <c r="B117" s="225" t="s">
        <v>34</v>
      </c>
      <c r="C117" s="225" t="s">
        <v>228</v>
      </c>
      <c r="D117" s="226" t="s">
        <v>3142</v>
      </c>
      <c r="E117" s="27" t="s">
        <v>108</v>
      </c>
      <c r="F117" s="243" t="s">
        <v>4102</v>
      </c>
      <c r="G117" s="8">
        <v>44986</v>
      </c>
      <c r="H117" s="227" t="s">
        <v>41</v>
      </c>
      <c r="I117" s="247" t="s">
        <v>42</v>
      </c>
      <c r="J117" s="243" t="s">
        <v>43</v>
      </c>
      <c r="K117" s="229" t="s">
        <v>44</v>
      </c>
      <c r="L117" s="225" t="s">
        <v>46</v>
      </c>
      <c r="M117" s="243">
        <v>6</v>
      </c>
      <c r="N117" s="232" t="s">
        <v>3211</v>
      </c>
      <c r="O117" s="232" t="s">
        <v>3212</v>
      </c>
      <c r="P117" s="15">
        <f t="shared" si="74"/>
        <v>6</v>
      </c>
      <c r="Q117" s="15">
        <f t="shared" si="75"/>
        <v>6</v>
      </c>
      <c r="R117" s="22">
        <f t="shared" si="76"/>
        <v>1</v>
      </c>
      <c r="S117" s="22">
        <f t="shared" si="77"/>
        <v>1</v>
      </c>
      <c r="T117" s="180"/>
      <c r="U117" s="232" t="s">
        <v>3213</v>
      </c>
      <c r="V117" s="232" t="s">
        <v>50</v>
      </c>
      <c r="W117" s="19"/>
      <c r="X117" s="181"/>
      <c r="AA117" s="238" t="b">
        <f t="shared" si="45"/>
        <v>0</v>
      </c>
    </row>
    <row r="118" s="214" customFormat="1" ht="12" hidden="1" spans="1:27">
      <c r="A118" s="225">
        <v>116</v>
      </c>
      <c r="B118" s="225" t="s">
        <v>34</v>
      </c>
      <c r="C118" s="225" t="s">
        <v>228</v>
      </c>
      <c r="D118" s="226" t="s">
        <v>3142</v>
      </c>
      <c r="E118" s="27" t="s">
        <v>108</v>
      </c>
      <c r="F118" s="243" t="s">
        <v>4102</v>
      </c>
      <c r="G118" s="8">
        <v>45047</v>
      </c>
      <c r="H118" s="227" t="s">
        <v>304</v>
      </c>
      <c r="I118" s="247" t="s">
        <v>42</v>
      </c>
      <c r="J118" s="243" t="s">
        <v>43</v>
      </c>
      <c r="K118" s="229" t="s">
        <v>44</v>
      </c>
      <c r="L118" s="225" t="s">
        <v>46</v>
      </c>
      <c r="M118" s="243">
        <v>6</v>
      </c>
      <c r="N118" s="233">
        <v>45089.5833333333</v>
      </c>
      <c r="O118" s="233">
        <v>45089.7083333333</v>
      </c>
      <c r="P118" s="15">
        <f t="shared" si="74"/>
        <v>6</v>
      </c>
      <c r="Q118" s="15">
        <f t="shared" si="75"/>
        <v>6</v>
      </c>
      <c r="R118" s="22">
        <f t="shared" si="76"/>
        <v>1</v>
      </c>
      <c r="S118" s="22">
        <f t="shared" si="77"/>
        <v>1</v>
      </c>
      <c r="T118" s="180"/>
      <c r="U118" s="232" t="s">
        <v>4150</v>
      </c>
      <c r="V118" s="232" t="s">
        <v>50</v>
      </c>
      <c r="W118" s="19"/>
      <c r="X118" s="181"/>
      <c r="AA118" s="238" t="b">
        <f t="shared" si="45"/>
        <v>0</v>
      </c>
    </row>
    <row r="119" s="214" customFormat="1" ht="12" hidden="1" spans="1:27">
      <c r="A119" s="225">
        <v>117</v>
      </c>
      <c r="B119" s="225" t="s">
        <v>34</v>
      </c>
      <c r="C119" s="225" t="s">
        <v>228</v>
      </c>
      <c r="D119" s="226" t="s">
        <v>3142</v>
      </c>
      <c r="E119" s="27" t="s">
        <v>108</v>
      </c>
      <c r="F119" s="243" t="s">
        <v>4102</v>
      </c>
      <c r="G119" s="8">
        <v>45108</v>
      </c>
      <c r="H119" s="227" t="s">
        <v>165</v>
      </c>
      <c r="I119" s="247" t="s">
        <v>42</v>
      </c>
      <c r="J119" s="243" t="s">
        <v>43</v>
      </c>
      <c r="K119" s="229" t="s">
        <v>44</v>
      </c>
      <c r="L119" s="225" t="s">
        <v>46</v>
      </c>
      <c r="M119" s="243">
        <v>6</v>
      </c>
      <c r="N119" s="232" t="s">
        <v>4151</v>
      </c>
      <c r="O119" s="232" t="s">
        <v>4152</v>
      </c>
      <c r="P119" s="15">
        <f t="shared" si="74"/>
        <v>6</v>
      </c>
      <c r="Q119" s="15">
        <f t="shared" si="75"/>
        <v>6</v>
      </c>
      <c r="R119" s="22">
        <f t="shared" si="76"/>
        <v>1</v>
      </c>
      <c r="S119" s="22">
        <f t="shared" si="77"/>
        <v>1</v>
      </c>
      <c r="T119" s="180"/>
      <c r="U119" s="232" t="s">
        <v>4153</v>
      </c>
      <c r="V119" s="232" t="s">
        <v>50</v>
      </c>
      <c r="W119" s="19"/>
      <c r="X119" s="181"/>
      <c r="AA119" s="238" t="b">
        <f t="shared" si="45"/>
        <v>0</v>
      </c>
    </row>
    <row r="120" s="214" customFormat="1" ht="12" hidden="1" spans="1:27">
      <c r="A120" s="225">
        <v>118</v>
      </c>
      <c r="B120" s="225" t="s">
        <v>34</v>
      </c>
      <c r="C120" s="225" t="s">
        <v>228</v>
      </c>
      <c r="D120" s="226" t="s">
        <v>3142</v>
      </c>
      <c r="E120" s="27" t="s">
        <v>108</v>
      </c>
      <c r="F120" s="243" t="s">
        <v>4102</v>
      </c>
      <c r="G120" s="8">
        <v>45170</v>
      </c>
      <c r="H120" s="227" t="s">
        <v>54</v>
      </c>
      <c r="I120" s="247" t="s">
        <v>42</v>
      </c>
      <c r="J120" s="243" t="s">
        <v>43</v>
      </c>
      <c r="K120" s="229" t="s">
        <v>44</v>
      </c>
      <c r="L120" s="225" t="s">
        <v>46</v>
      </c>
      <c r="M120" s="243">
        <v>6</v>
      </c>
      <c r="N120" s="233">
        <v>45222.3958333333</v>
      </c>
      <c r="O120" s="233">
        <v>45226.5</v>
      </c>
      <c r="P120" s="15">
        <f t="shared" si="74"/>
        <v>6</v>
      </c>
      <c r="Q120" s="15">
        <f t="shared" si="75"/>
        <v>6</v>
      </c>
      <c r="R120" s="22">
        <f t="shared" si="76"/>
        <v>1</v>
      </c>
      <c r="S120" s="22">
        <f t="shared" si="77"/>
        <v>1</v>
      </c>
      <c r="T120" s="180"/>
      <c r="U120" s="232" t="s">
        <v>3283</v>
      </c>
      <c r="V120" s="232" t="s">
        <v>50</v>
      </c>
      <c r="W120" s="19"/>
      <c r="X120" s="181"/>
      <c r="AA120" s="238" t="b">
        <f t="shared" si="45"/>
        <v>0</v>
      </c>
    </row>
    <row r="121" s="214" customFormat="1" ht="12" hidden="1" spans="1:27">
      <c r="A121" s="225">
        <v>119</v>
      </c>
      <c r="B121" s="225" t="s">
        <v>34</v>
      </c>
      <c r="C121" s="225" t="s">
        <v>228</v>
      </c>
      <c r="D121" s="226" t="s">
        <v>3142</v>
      </c>
      <c r="E121" s="27" t="s">
        <v>108</v>
      </c>
      <c r="F121" s="243" t="s">
        <v>4102</v>
      </c>
      <c r="G121" s="8">
        <v>45231</v>
      </c>
      <c r="H121" s="227" t="s">
        <v>632</v>
      </c>
      <c r="I121" s="247" t="s">
        <v>42</v>
      </c>
      <c r="J121" s="243" t="s">
        <v>43</v>
      </c>
      <c r="K121" s="229" t="s">
        <v>44</v>
      </c>
      <c r="L121" s="225" t="s">
        <v>46</v>
      </c>
      <c r="M121" s="243">
        <v>6</v>
      </c>
      <c r="N121" s="232" t="str">
        <f>IFERROR(VLOOKUP("*"&amp;$D121&amp;"*",接头红外!$A:$AS,20,FALSE),IFERROR(VLOOKUP("*"&amp;$D121&amp;"*",接头红外!$B:$AS,19,FALSE),"无"))</f>
        <v>2023-11-03 14:00:00</v>
      </c>
      <c r="O121" s="232" t="str">
        <f>IFERROR(VLOOKUP("*"&amp;$D121&amp;"*",接头红外!$A:$AS,21,FALSE),IFERROR(VLOOKUP("*"&amp;$D121&amp;"*",接头红外!$B:$AS,20,FALSE),"无"))</f>
        <v>2023-11-03 16:00:00</v>
      </c>
      <c r="P121" s="15">
        <f t="shared" si="74"/>
        <v>6</v>
      </c>
      <c r="Q121" s="15">
        <f t="shared" si="75"/>
        <v>6</v>
      </c>
      <c r="R121" s="22">
        <f t="shared" si="76"/>
        <v>1</v>
      </c>
      <c r="S121" s="22">
        <f t="shared" si="77"/>
        <v>1</v>
      </c>
      <c r="T121" s="180"/>
      <c r="U121" s="232" t="str">
        <f>IFERROR(VLOOKUP("*"&amp;$D121&amp;"*",接头红外!$A:$AS,5,FALSE),IFERROR(VLOOKUP("*"&amp;$D121&amp;"*",接头红外!$B:$AS,4,FALSE),"无"))</f>
        <v>JH030120230305-001693</v>
      </c>
      <c r="V121" s="232" t="str">
        <f>IFERROR(VLOOKUP("*"&amp;$D121&amp;"*",接头红外!$A:$AS,3,FALSE),IFERROR(VLOOKUP("*"&amp;$D121&amp;"*",接头红外!$B:$AS,2,FALSE),"无"))</f>
        <v>已完成</v>
      </c>
      <c r="W121" s="19"/>
      <c r="X121" s="181"/>
      <c r="AA121" s="238" t="b">
        <f t="shared" si="45"/>
        <v>0</v>
      </c>
    </row>
    <row r="122" s="214" customFormat="1" ht="12" hidden="1" spans="1:27">
      <c r="A122" s="225">
        <v>120</v>
      </c>
      <c r="B122" s="225" t="s">
        <v>34</v>
      </c>
      <c r="C122" s="225" t="s">
        <v>228</v>
      </c>
      <c r="D122" s="226" t="s">
        <v>2680</v>
      </c>
      <c r="E122" s="191" t="s">
        <v>258</v>
      </c>
      <c r="F122" s="168" t="s">
        <v>4102</v>
      </c>
      <c r="G122" s="8">
        <v>44927</v>
      </c>
      <c r="H122" s="227" t="s">
        <v>2959</v>
      </c>
      <c r="I122" s="247" t="s">
        <v>42</v>
      </c>
      <c r="J122" s="168" t="s">
        <v>43</v>
      </c>
      <c r="K122" s="229" t="s">
        <v>44</v>
      </c>
      <c r="L122" s="225" t="s">
        <v>46</v>
      </c>
      <c r="M122" s="168">
        <v>9</v>
      </c>
      <c r="N122" s="232" t="s">
        <v>3058</v>
      </c>
      <c r="O122" s="232" t="s">
        <v>3134</v>
      </c>
      <c r="P122" s="15">
        <f t="shared" ref="P122:P127" si="78">IF(OR(O122=0,O122="无"),"",M122)</f>
        <v>9</v>
      </c>
      <c r="Q122" s="15">
        <f t="shared" ref="Q122:Q127" si="79">P122</f>
        <v>9</v>
      </c>
      <c r="R122" s="22">
        <f t="shared" ref="R122:R127" si="80">IFERROR(IF(P122/M122&gt;0,P122/M122,""),"")</f>
        <v>1</v>
      </c>
      <c r="S122" s="22">
        <f t="shared" ref="S122:S127" si="81">IFERROR(Q122/P122,"")</f>
        <v>1</v>
      </c>
      <c r="T122" s="180"/>
      <c r="U122" s="237" t="s">
        <v>4154</v>
      </c>
      <c r="V122" s="232" t="s">
        <v>50</v>
      </c>
      <c r="W122" s="16"/>
      <c r="X122" s="181"/>
      <c r="Y122" s="16" t="s">
        <v>4154</v>
      </c>
      <c r="AA122" s="238" t="b">
        <f t="shared" si="45"/>
        <v>0</v>
      </c>
    </row>
    <row r="123" s="214" customFormat="1" ht="12" hidden="1" spans="1:27">
      <c r="A123" s="225">
        <v>121</v>
      </c>
      <c r="B123" s="225" t="s">
        <v>34</v>
      </c>
      <c r="C123" s="225" t="s">
        <v>228</v>
      </c>
      <c r="D123" s="226" t="s">
        <v>2680</v>
      </c>
      <c r="E123" s="191" t="s">
        <v>258</v>
      </c>
      <c r="F123" s="168" t="s">
        <v>4102</v>
      </c>
      <c r="G123" s="8">
        <v>44986</v>
      </c>
      <c r="H123" s="227" t="s">
        <v>41</v>
      </c>
      <c r="I123" s="247" t="s">
        <v>42</v>
      </c>
      <c r="J123" s="168" t="s">
        <v>43</v>
      </c>
      <c r="K123" s="229" t="s">
        <v>44</v>
      </c>
      <c r="L123" s="225" t="s">
        <v>46</v>
      </c>
      <c r="M123" s="168">
        <v>9</v>
      </c>
      <c r="N123" s="232" t="s">
        <v>1911</v>
      </c>
      <c r="O123" s="232" t="s">
        <v>3146</v>
      </c>
      <c r="P123" s="15">
        <f t="shared" si="78"/>
        <v>9</v>
      </c>
      <c r="Q123" s="15">
        <f t="shared" si="79"/>
        <v>9</v>
      </c>
      <c r="R123" s="22">
        <f t="shared" si="80"/>
        <v>1</v>
      </c>
      <c r="S123" s="22">
        <f t="shared" si="81"/>
        <v>1</v>
      </c>
      <c r="T123" s="180"/>
      <c r="U123" s="232" t="s">
        <v>3147</v>
      </c>
      <c r="V123" s="232" t="s">
        <v>50</v>
      </c>
      <c r="W123" s="19"/>
      <c r="X123" s="181"/>
      <c r="AA123" s="238" t="b">
        <f t="shared" si="45"/>
        <v>0</v>
      </c>
    </row>
    <row r="124" s="214" customFormat="1" ht="12" hidden="1" spans="1:27">
      <c r="A124" s="225">
        <v>122</v>
      </c>
      <c r="B124" s="225" t="s">
        <v>34</v>
      </c>
      <c r="C124" s="225" t="s">
        <v>228</v>
      </c>
      <c r="D124" s="226" t="s">
        <v>2680</v>
      </c>
      <c r="E124" s="191" t="s">
        <v>258</v>
      </c>
      <c r="F124" s="168" t="s">
        <v>4102</v>
      </c>
      <c r="G124" s="8">
        <v>45047</v>
      </c>
      <c r="H124" s="227" t="s">
        <v>304</v>
      </c>
      <c r="I124" s="247" t="s">
        <v>42</v>
      </c>
      <c r="J124" s="168" t="s">
        <v>43</v>
      </c>
      <c r="K124" s="229" t="s">
        <v>44</v>
      </c>
      <c r="L124" s="225" t="s">
        <v>46</v>
      </c>
      <c r="M124" s="168">
        <v>9</v>
      </c>
      <c r="N124" s="233">
        <v>45089.375</v>
      </c>
      <c r="O124" s="233">
        <v>45093.7083333333</v>
      </c>
      <c r="P124" s="15">
        <f t="shared" si="78"/>
        <v>9</v>
      </c>
      <c r="Q124" s="15">
        <f t="shared" si="79"/>
        <v>9</v>
      </c>
      <c r="R124" s="22">
        <f t="shared" si="80"/>
        <v>1</v>
      </c>
      <c r="S124" s="22">
        <f t="shared" si="81"/>
        <v>1</v>
      </c>
      <c r="T124" s="180"/>
      <c r="U124" s="232" t="s">
        <v>4145</v>
      </c>
      <c r="V124" s="232" t="s">
        <v>50</v>
      </c>
      <c r="W124" s="19"/>
      <c r="X124" s="181"/>
      <c r="AA124" s="238" t="b">
        <f t="shared" si="45"/>
        <v>0</v>
      </c>
    </row>
    <row r="125" s="214" customFormat="1" ht="12" hidden="1" spans="1:27">
      <c r="A125" s="225">
        <v>123</v>
      </c>
      <c r="B125" s="225" t="s">
        <v>34</v>
      </c>
      <c r="C125" s="225" t="s">
        <v>228</v>
      </c>
      <c r="D125" s="226" t="s">
        <v>2680</v>
      </c>
      <c r="E125" s="191" t="s">
        <v>258</v>
      </c>
      <c r="F125" s="168" t="s">
        <v>4102</v>
      </c>
      <c r="G125" s="8">
        <v>45108</v>
      </c>
      <c r="H125" s="227" t="s">
        <v>165</v>
      </c>
      <c r="I125" s="247" t="s">
        <v>42</v>
      </c>
      <c r="J125" s="168" t="s">
        <v>43</v>
      </c>
      <c r="K125" s="229" t="s">
        <v>44</v>
      </c>
      <c r="L125" s="225" t="s">
        <v>46</v>
      </c>
      <c r="M125" s="168">
        <v>9</v>
      </c>
      <c r="N125" s="232" t="s">
        <v>4146</v>
      </c>
      <c r="O125" s="232" t="s">
        <v>4147</v>
      </c>
      <c r="P125" s="15">
        <f t="shared" si="78"/>
        <v>9</v>
      </c>
      <c r="Q125" s="15">
        <f t="shared" si="79"/>
        <v>9</v>
      </c>
      <c r="R125" s="22">
        <f t="shared" si="80"/>
        <v>1</v>
      </c>
      <c r="S125" s="22">
        <f t="shared" si="81"/>
        <v>1</v>
      </c>
      <c r="T125" s="180"/>
      <c r="U125" s="232" t="s">
        <v>4148</v>
      </c>
      <c r="V125" s="232" t="s">
        <v>50</v>
      </c>
      <c r="W125" s="19"/>
      <c r="X125" s="181"/>
      <c r="AA125" s="238" t="b">
        <f t="shared" si="45"/>
        <v>0</v>
      </c>
    </row>
    <row r="126" s="214" customFormat="1" ht="12" hidden="1" spans="1:27">
      <c r="A126" s="225">
        <v>124</v>
      </c>
      <c r="B126" s="225" t="s">
        <v>34</v>
      </c>
      <c r="C126" s="225" t="s">
        <v>228</v>
      </c>
      <c r="D126" s="226" t="s">
        <v>2680</v>
      </c>
      <c r="E126" s="191" t="s">
        <v>258</v>
      </c>
      <c r="F126" s="168" t="s">
        <v>4102</v>
      </c>
      <c r="G126" s="8">
        <v>45170</v>
      </c>
      <c r="H126" s="227" t="s">
        <v>54</v>
      </c>
      <c r="I126" s="247" t="s">
        <v>42</v>
      </c>
      <c r="J126" s="168" t="s">
        <v>43</v>
      </c>
      <c r="K126" s="229" t="s">
        <v>44</v>
      </c>
      <c r="L126" s="225" t="s">
        <v>46</v>
      </c>
      <c r="M126" s="168">
        <v>9</v>
      </c>
      <c r="N126" s="232" t="s">
        <v>3135</v>
      </c>
      <c r="O126" s="232" t="s">
        <v>3136</v>
      </c>
      <c r="P126" s="15">
        <f t="shared" si="78"/>
        <v>9</v>
      </c>
      <c r="Q126" s="15">
        <f t="shared" si="79"/>
        <v>9</v>
      </c>
      <c r="R126" s="22">
        <f t="shared" si="80"/>
        <v>1</v>
      </c>
      <c r="S126" s="22">
        <f t="shared" si="81"/>
        <v>1</v>
      </c>
      <c r="T126" s="180"/>
      <c r="U126" s="232" t="s">
        <v>3137</v>
      </c>
      <c r="V126" s="232" t="s">
        <v>50</v>
      </c>
      <c r="W126" s="19"/>
      <c r="X126" s="181"/>
      <c r="AA126" s="238" t="b">
        <f t="shared" si="45"/>
        <v>0</v>
      </c>
    </row>
    <row r="127" s="214" customFormat="1" ht="12" hidden="1" spans="1:27">
      <c r="A127" s="225">
        <v>125</v>
      </c>
      <c r="B127" s="225" t="s">
        <v>34</v>
      </c>
      <c r="C127" s="225" t="s">
        <v>228</v>
      </c>
      <c r="D127" s="226" t="s">
        <v>2680</v>
      </c>
      <c r="E127" s="191" t="s">
        <v>258</v>
      </c>
      <c r="F127" s="168" t="s">
        <v>4102</v>
      </c>
      <c r="G127" s="8">
        <v>45231</v>
      </c>
      <c r="H127" s="227" t="s">
        <v>632</v>
      </c>
      <c r="I127" s="247" t="s">
        <v>42</v>
      </c>
      <c r="J127" s="168" t="s">
        <v>43</v>
      </c>
      <c r="K127" s="229" t="s">
        <v>44</v>
      </c>
      <c r="L127" s="225" t="s">
        <v>46</v>
      </c>
      <c r="M127" s="168">
        <v>9</v>
      </c>
      <c r="N127" s="232" t="str">
        <f>IFERROR(VLOOKUP("*"&amp;$D127&amp;"*",接头红外!$A:$AS,20,FALSE),IFERROR(VLOOKUP("*"&amp;$D127&amp;"*",接头红外!$B:$AS,19,FALSE),"无"))</f>
        <v>无</v>
      </c>
      <c r="O127" s="232" t="str">
        <f>IFERROR(VLOOKUP("*"&amp;$D127&amp;"*",接头红外!$A:$AS,21,FALSE),IFERROR(VLOOKUP("*"&amp;$D127&amp;"*",接头红外!$B:$AS,20,FALSE),"无"))</f>
        <v>无</v>
      </c>
      <c r="P127" s="15" t="str">
        <f t="shared" si="78"/>
        <v/>
      </c>
      <c r="Q127" s="15" t="str">
        <f t="shared" si="79"/>
        <v/>
      </c>
      <c r="R127" s="22" t="str">
        <f t="shared" si="80"/>
        <v/>
      </c>
      <c r="S127" s="22" t="str">
        <f t="shared" si="81"/>
        <v/>
      </c>
      <c r="T127" s="180"/>
      <c r="U127" s="232" t="str">
        <f>IFERROR(VLOOKUP("*"&amp;$D127&amp;"*",接头红外!$A:$AS,5,FALSE),IFERROR(VLOOKUP("*"&amp;$D127&amp;"*",接头红外!$B:$AS,4,FALSE),"无"))</f>
        <v>无</v>
      </c>
      <c r="V127" s="232" t="str">
        <f>IFERROR(VLOOKUP("*"&amp;$D127&amp;"*",接头红外!$A:$AS,3,FALSE),IFERROR(VLOOKUP("*"&amp;$D127&amp;"*",接头红外!$B:$AS,2,FALSE),"无"))</f>
        <v>无</v>
      </c>
      <c r="W127" s="19"/>
      <c r="X127" s="181"/>
      <c r="AA127" s="238" t="b">
        <f t="shared" si="45"/>
        <v>0</v>
      </c>
    </row>
    <row r="128" s="214" customFormat="1" ht="12" hidden="1" spans="1:27">
      <c r="A128" s="225">
        <v>126</v>
      </c>
      <c r="B128" s="225" t="s">
        <v>34</v>
      </c>
      <c r="C128" s="225" t="s">
        <v>82</v>
      </c>
      <c r="D128" s="243" t="s">
        <v>2686</v>
      </c>
      <c r="E128" s="191" t="s">
        <v>258</v>
      </c>
      <c r="F128" s="168" t="s">
        <v>4102</v>
      </c>
      <c r="G128" s="8">
        <v>44927</v>
      </c>
      <c r="H128" s="227" t="s">
        <v>2959</v>
      </c>
      <c r="I128" s="247" t="s">
        <v>42</v>
      </c>
      <c r="J128" s="168" t="s">
        <v>43</v>
      </c>
      <c r="K128" s="229" t="s">
        <v>44</v>
      </c>
      <c r="L128" s="225" t="s">
        <v>46</v>
      </c>
      <c r="M128" s="168">
        <v>12</v>
      </c>
      <c r="N128" s="232" t="s">
        <v>3058</v>
      </c>
      <c r="O128" s="232" t="s">
        <v>3134</v>
      </c>
      <c r="P128" s="15">
        <f t="shared" ref="P128:P133" si="82">IF(OR(O128=0,O128="无"),"",M128)</f>
        <v>12</v>
      </c>
      <c r="Q128" s="15">
        <f t="shared" ref="Q128:Q133" si="83">P128</f>
        <v>12</v>
      </c>
      <c r="R128" s="22">
        <f t="shared" ref="R128:R133" si="84">IFERROR(IF(P128/M128&gt;0,P128/M128,""),"")</f>
        <v>1</v>
      </c>
      <c r="S128" s="22">
        <f t="shared" ref="S128:S133" si="85">IFERROR(Q128/P128,"")</f>
        <v>1</v>
      </c>
      <c r="T128" s="180"/>
      <c r="U128" s="237" t="s">
        <v>4125</v>
      </c>
      <c r="V128" s="232" t="s">
        <v>50</v>
      </c>
      <c r="W128" s="16"/>
      <c r="X128" s="181"/>
      <c r="Y128" s="16" t="s">
        <v>4125</v>
      </c>
      <c r="AA128" s="238" t="b">
        <f t="shared" si="45"/>
        <v>0</v>
      </c>
    </row>
    <row r="129" s="214" customFormat="1" ht="12" hidden="1" spans="1:27">
      <c r="A129" s="225">
        <v>127</v>
      </c>
      <c r="B129" s="225" t="s">
        <v>34</v>
      </c>
      <c r="C129" s="225" t="s">
        <v>82</v>
      </c>
      <c r="D129" s="243" t="s">
        <v>2686</v>
      </c>
      <c r="E129" s="191" t="s">
        <v>258</v>
      </c>
      <c r="F129" s="168" t="s">
        <v>4102</v>
      </c>
      <c r="G129" s="8">
        <v>44986</v>
      </c>
      <c r="H129" s="227" t="s">
        <v>41</v>
      </c>
      <c r="I129" s="247" t="s">
        <v>42</v>
      </c>
      <c r="J129" s="168" t="s">
        <v>43</v>
      </c>
      <c r="K129" s="229" t="s">
        <v>44</v>
      </c>
      <c r="L129" s="225" t="s">
        <v>46</v>
      </c>
      <c r="M129" s="168">
        <v>12</v>
      </c>
      <c r="N129" s="232" t="s">
        <v>1911</v>
      </c>
      <c r="O129" s="232" t="s">
        <v>3146</v>
      </c>
      <c r="P129" s="15">
        <f t="shared" si="82"/>
        <v>12</v>
      </c>
      <c r="Q129" s="15">
        <f t="shared" si="83"/>
        <v>12</v>
      </c>
      <c r="R129" s="22">
        <f t="shared" si="84"/>
        <v>1</v>
      </c>
      <c r="S129" s="22">
        <f t="shared" si="85"/>
        <v>1</v>
      </c>
      <c r="T129" s="180"/>
      <c r="U129" s="232" t="s">
        <v>3147</v>
      </c>
      <c r="V129" s="232" t="s">
        <v>50</v>
      </c>
      <c r="W129" s="19"/>
      <c r="X129" s="181"/>
      <c r="AA129" s="238" t="b">
        <f t="shared" si="45"/>
        <v>0</v>
      </c>
    </row>
    <row r="130" s="214" customFormat="1" ht="12" hidden="1" spans="1:27">
      <c r="A130" s="225">
        <v>128</v>
      </c>
      <c r="B130" s="225" t="s">
        <v>34</v>
      </c>
      <c r="C130" s="225" t="s">
        <v>82</v>
      </c>
      <c r="D130" s="243" t="s">
        <v>2686</v>
      </c>
      <c r="E130" s="191" t="s">
        <v>258</v>
      </c>
      <c r="F130" s="168" t="s">
        <v>4102</v>
      </c>
      <c r="G130" s="8">
        <v>45047</v>
      </c>
      <c r="H130" s="227" t="s">
        <v>304</v>
      </c>
      <c r="I130" s="247" t="s">
        <v>42</v>
      </c>
      <c r="J130" s="168" t="s">
        <v>43</v>
      </c>
      <c r="K130" s="229" t="s">
        <v>44</v>
      </c>
      <c r="L130" s="225" t="s">
        <v>46</v>
      </c>
      <c r="M130" s="168">
        <v>12</v>
      </c>
      <c r="N130" s="233">
        <v>45089.5833333333</v>
      </c>
      <c r="O130" s="233">
        <v>45089.7083333333</v>
      </c>
      <c r="P130" s="15">
        <f t="shared" si="82"/>
        <v>12</v>
      </c>
      <c r="Q130" s="15">
        <f t="shared" si="83"/>
        <v>12</v>
      </c>
      <c r="R130" s="22">
        <f t="shared" si="84"/>
        <v>1</v>
      </c>
      <c r="S130" s="22">
        <f t="shared" si="85"/>
        <v>1</v>
      </c>
      <c r="T130" s="180"/>
      <c r="U130" s="232" t="s">
        <v>4150</v>
      </c>
      <c r="V130" s="232" t="s">
        <v>50</v>
      </c>
      <c r="W130" s="19"/>
      <c r="X130" s="181"/>
      <c r="AA130" s="238" t="b">
        <f t="shared" si="45"/>
        <v>0</v>
      </c>
    </row>
    <row r="131" s="214" customFormat="1" ht="12" hidden="1" spans="1:27">
      <c r="A131" s="225">
        <v>129</v>
      </c>
      <c r="B131" s="225" t="s">
        <v>34</v>
      </c>
      <c r="C131" s="225" t="s">
        <v>82</v>
      </c>
      <c r="D131" s="243" t="s">
        <v>2686</v>
      </c>
      <c r="E131" s="191" t="s">
        <v>258</v>
      </c>
      <c r="F131" s="168" t="s">
        <v>4102</v>
      </c>
      <c r="G131" s="8">
        <v>45108</v>
      </c>
      <c r="H131" s="227" t="s">
        <v>165</v>
      </c>
      <c r="I131" s="247" t="s">
        <v>42</v>
      </c>
      <c r="J131" s="168" t="s">
        <v>43</v>
      </c>
      <c r="K131" s="229" t="s">
        <v>44</v>
      </c>
      <c r="L131" s="225" t="s">
        <v>46</v>
      </c>
      <c r="M131" s="168">
        <v>12</v>
      </c>
      <c r="N131" s="232" t="s">
        <v>4146</v>
      </c>
      <c r="O131" s="232" t="s">
        <v>4147</v>
      </c>
      <c r="P131" s="15">
        <f t="shared" si="82"/>
        <v>12</v>
      </c>
      <c r="Q131" s="15">
        <f t="shared" si="83"/>
        <v>12</v>
      </c>
      <c r="R131" s="22">
        <f t="shared" si="84"/>
        <v>1</v>
      </c>
      <c r="S131" s="22">
        <f t="shared" si="85"/>
        <v>1</v>
      </c>
      <c r="T131" s="180"/>
      <c r="U131" s="232" t="s">
        <v>4148</v>
      </c>
      <c r="V131" s="232" t="s">
        <v>50</v>
      </c>
      <c r="W131" s="19"/>
      <c r="X131" s="181"/>
      <c r="AA131" s="238" t="b">
        <f t="shared" ref="AA131:AA194" si="86">IF(H131="2023年01月","2023年01月31日",IF(H131="2023年02月","2023年02月28日",IF(H131="2023年3月","2023年3月31日",IF(H131="2023年4月","2023年4月30日",IF(H131="2023年5月","2023年5月31日",IF(H131="2023年6月","2023年6月30日",IF(H131="2023年7月","2023年7月31日",IF(H131="2023年8月","2023年8月31日",IF(H131="2023年9月","2023年9月30日",IF(H131="2023年10月","2023年10月31日",IF(H131="2023年11月","2023年11月30日",IF(H131="2023年12月","2023年12月31日"))))))))))))</f>
        <v>0</v>
      </c>
    </row>
    <row r="132" s="214" customFormat="1" ht="12" hidden="1" spans="1:27">
      <c r="A132" s="225">
        <v>130</v>
      </c>
      <c r="B132" s="225" t="s">
        <v>34</v>
      </c>
      <c r="C132" s="225" t="s">
        <v>82</v>
      </c>
      <c r="D132" s="243" t="s">
        <v>2686</v>
      </c>
      <c r="E132" s="191" t="s">
        <v>258</v>
      </c>
      <c r="F132" s="168" t="s">
        <v>4102</v>
      </c>
      <c r="G132" s="8">
        <v>45170</v>
      </c>
      <c r="H132" s="227" t="s">
        <v>54</v>
      </c>
      <c r="I132" s="247" t="s">
        <v>42</v>
      </c>
      <c r="J132" s="168" t="s">
        <v>43</v>
      </c>
      <c r="K132" s="229" t="s">
        <v>44</v>
      </c>
      <c r="L132" s="225" t="s">
        <v>46</v>
      </c>
      <c r="M132" s="168">
        <v>12</v>
      </c>
      <c r="N132" s="232" t="s">
        <v>3135</v>
      </c>
      <c r="O132" s="232" t="s">
        <v>3136</v>
      </c>
      <c r="P132" s="15">
        <f t="shared" si="82"/>
        <v>12</v>
      </c>
      <c r="Q132" s="15">
        <f t="shared" si="83"/>
        <v>12</v>
      </c>
      <c r="R132" s="22">
        <f t="shared" si="84"/>
        <v>1</v>
      </c>
      <c r="S132" s="22">
        <f t="shared" si="85"/>
        <v>1</v>
      </c>
      <c r="T132" s="180"/>
      <c r="U132" s="232" t="s">
        <v>3137</v>
      </c>
      <c r="V132" s="232" t="s">
        <v>50</v>
      </c>
      <c r="W132" s="19"/>
      <c r="X132" s="181"/>
      <c r="AA132" s="238" t="b">
        <f t="shared" si="86"/>
        <v>0</v>
      </c>
    </row>
    <row r="133" s="214" customFormat="1" ht="12" hidden="1" spans="1:27">
      <c r="A133" s="225">
        <v>131</v>
      </c>
      <c r="B133" s="225" t="s">
        <v>34</v>
      </c>
      <c r="C133" s="225" t="s">
        <v>82</v>
      </c>
      <c r="D133" s="243" t="s">
        <v>2686</v>
      </c>
      <c r="E133" s="191" t="s">
        <v>258</v>
      </c>
      <c r="F133" s="168" t="s">
        <v>4102</v>
      </c>
      <c r="G133" s="8">
        <v>45231</v>
      </c>
      <c r="H133" s="227" t="s">
        <v>632</v>
      </c>
      <c r="I133" s="247" t="s">
        <v>42</v>
      </c>
      <c r="J133" s="168" t="s">
        <v>43</v>
      </c>
      <c r="K133" s="229" t="s">
        <v>44</v>
      </c>
      <c r="L133" s="225" t="s">
        <v>46</v>
      </c>
      <c r="M133" s="168">
        <v>12</v>
      </c>
      <c r="N133" s="232" t="str">
        <f>IFERROR(VLOOKUP("*"&amp;$D133&amp;"*",接头红外!$A:$AS,20,FALSE),IFERROR(VLOOKUP("*"&amp;$D133&amp;"*",接头红外!$B:$AS,19,FALSE),"无"))</f>
        <v>无</v>
      </c>
      <c r="O133" s="232" t="str">
        <f>IFERROR(VLOOKUP("*"&amp;$D133&amp;"*",接头红外!$A:$AS,21,FALSE),IFERROR(VLOOKUP("*"&amp;$D133&amp;"*",接头红外!$B:$AS,20,FALSE),"无"))</f>
        <v>无</v>
      </c>
      <c r="P133" s="15" t="str">
        <f t="shared" si="82"/>
        <v/>
      </c>
      <c r="Q133" s="15" t="str">
        <f t="shared" si="83"/>
        <v/>
      </c>
      <c r="R133" s="22" t="str">
        <f t="shared" si="84"/>
        <v/>
      </c>
      <c r="S133" s="22" t="str">
        <f t="shared" si="85"/>
        <v/>
      </c>
      <c r="T133" s="180"/>
      <c r="U133" s="232" t="str">
        <f>IFERROR(VLOOKUP("*"&amp;$D133&amp;"*",接头红外!$A:$AS,5,FALSE),IFERROR(VLOOKUP("*"&amp;$D133&amp;"*",接头红外!$B:$AS,4,FALSE),"无"))</f>
        <v>无</v>
      </c>
      <c r="V133" s="232" t="str">
        <f>IFERROR(VLOOKUP("*"&amp;$D133&amp;"*",接头红外!$A:$AS,3,FALSE),IFERROR(VLOOKUP("*"&amp;$D133&amp;"*",接头红外!$B:$AS,2,FALSE),"无"))</f>
        <v>无</v>
      </c>
      <c r="W133" s="19"/>
      <c r="X133" s="181"/>
      <c r="AA133" s="238" t="b">
        <f t="shared" si="86"/>
        <v>0</v>
      </c>
    </row>
    <row r="134" s="214" customFormat="1" ht="12" hidden="1" spans="1:27">
      <c r="A134" s="225">
        <v>132</v>
      </c>
      <c r="B134" s="225" t="s">
        <v>34</v>
      </c>
      <c r="C134" s="225" t="s">
        <v>228</v>
      </c>
      <c r="D134" s="226" t="s">
        <v>3148</v>
      </c>
      <c r="E134" s="191" t="s">
        <v>258</v>
      </c>
      <c r="F134" s="168" t="s">
        <v>4102</v>
      </c>
      <c r="G134" s="8">
        <v>44927</v>
      </c>
      <c r="H134" s="227" t="s">
        <v>2959</v>
      </c>
      <c r="I134" s="247" t="s">
        <v>42</v>
      </c>
      <c r="J134" s="168" t="s">
        <v>43</v>
      </c>
      <c r="K134" s="229" t="s">
        <v>44</v>
      </c>
      <c r="L134" s="225" t="s">
        <v>46</v>
      </c>
      <c r="M134" s="168">
        <v>12</v>
      </c>
      <c r="N134" s="232" t="s">
        <v>3058</v>
      </c>
      <c r="O134" s="232" t="s">
        <v>3134</v>
      </c>
      <c r="P134" s="15">
        <f t="shared" ref="P134:P139" si="87">IF(OR(O134=0,O134="无"),"",M134)</f>
        <v>12</v>
      </c>
      <c r="Q134" s="15">
        <f t="shared" ref="Q134:Q139" si="88">P134</f>
        <v>12</v>
      </c>
      <c r="R134" s="22">
        <f t="shared" ref="R134:R139" si="89">IFERROR(IF(P134/M134&gt;0,P134/M134,""),"")</f>
        <v>1</v>
      </c>
      <c r="S134" s="22">
        <f t="shared" ref="S134:S139" si="90">IFERROR(Q134/P134,"")</f>
        <v>1</v>
      </c>
      <c r="T134" s="180"/>
      <c r="U134" s="237" t="s">
        <v>4125</v>
      </c>
      <c r="V134" s="232" t="s">
        <v>50</v>
      </c>
      <c r="W134" s="16"/>
      <c r="X134" s="181"/>
      <c r="Y134" s="16" t="s">
        <v>4125</v>
      </c>
      <c r="AA134" s="238" t="b">
        <f t="shared" si="86"/>
        <v>0</v>
      </c>
    </row>
    <row r="135" s="214" customFormat="1" ht="12" hidden="1" spans="1:27">
      <c r="A135" s="225">
        <v>133</v>
      </c>
      <c r="B135" s="225" t="s">
        <v>34</v>
      </c>
      <c r="C135" s="225" t="s">
        <v>228</v>
      </c>
      <c r="D135" s="226" t="s">
        <v>3148</v>
      </c>
      <c r="E135" s="191" t="s">
        <v>258</v>
      </c>
      <c r="F135" s="168" t="s">
        <v>4102</v>
      </c>
      <c r="G135" s="8">
        <v>44986</v>
      </c>
      <c r="H135" s="227" t="s">
        <v>41</v>
      </c>
      <c r="I135" s="247" t="s">
        <v>42</v>
      </c>
      <c r="J135" s="168" t="s">
        <v>43</v>
      </c>
      <c r="K135" s="229" t="s">
        <v>44</v>
      </c>
      <c r="L135" s="225" t="s">
        <v>46</v>
      </c>
      <c r="M135" s="168">
        <v>12</v>
      </c>
      <c r="N135" s="232" t="s">
        <v>1911</v>
      </c>
      <c r="O135" s="232" t="s">
        <v>3146</v>
      </c>
      <c r="P135" s="15">
        <f t="shared" si="87"/>
        <v>12</v>
      </c>
      <c r="Q135" s="15">
        <f t="shared" si="88"/>
        <v>12</v>
      </c>
      <c r="R135" s="22">
        <f t="shared" si="89"/>
        <v>1</v>
      </c>
      <c r="S135" s="22">
        <f t="shared" si="90"/>
        <v>1</v>
      </c>
      <c r="T135" s="180"/>
      <c r="U135" s="232" t="s">
        <v>3147</v>
      </c>
      <c r="V135" s="232" t="s">
        <v>50</v>
      </c>
      <c r="W135" s="19"/>
      <c r="X135" s="181"/>
      <c r="AA135" s="238" t="b">
        <f t="shared" si="86"/>
        <v>0</v>
      </c>
    </row>
    <row r="136" s="214" customFormat="1" ht="12" hidden="1" spans="1:27">
      <c r="A136" s="225">
        <v>134</v>
      </c>
      <c r="B136" s="225" t="s">
        <v>34</v>
      </c>
      <c r="C136" s="225" t="s">
        <v>228</v>
      </c>
      <c r="D136" s="226" t="s">
        <v>3148</v>
      </c>
      <c r="E136" s="191" t="s">
        <v>258</v>
      </c>
      <c r="F136" s="168" t="s">
        <v>4102</v>
      </c>
      <c r="G136" s="8">
        <v>45047</v>
      </c>
      <c r="H136" s="227" t="s">
        <v>304</v>
      </c>
      <c r="I136" s="247" t="s">
        <v>42</v>
      </c>
      <c r="J136" s="168" t="s">
        <v>43</v>
      </c>
      <c r="K136" s="229" t="s">
        <v>44</v>
      </c>
      <c r="L136" s="225" t="s">
        <v>46</v>
      </c>
      <c r="M136" s="168">
        <v>12</v>
      </c>
      <c r="N136" s="233">
        <v>45089.5833333333</v>
      </c>
      <c r="O136" s="233">
        <v>45089.7083333333</v>
      </c>
      <c r="P136" s="15">
        <f t="shared" si="87"/>
        <v>12</v>
      </c>
      <c r="Q136" s="15">
        <f t="shared" si="88"/>
        <v>12</v>
      </c>
      <c r="R136" s="22">
        <f t="shared" si="89"/>
        <v>1</v>
      </c>
      <c r="S136" s="22">
        <f t="shared" si="90"/>
        <v>1</v>
      </c>
      <c r="T136" s="180"/>
      <c r="U136" s="232" t="s">
        <v>4150</v>
      </c>
      <c r="V136" s="232" t="s">
        <v>50</v>
      </c>
      <c r="W136" s="19"/>
      <c r="X136" s="181"/>
      <c r="AA136" s="238" t="b">
        <f t="shared" si="86"/>
        <v>0</v>
      </c>
    </row>
    <row r="137" s="214" customFormat="1" ht="12" hidden="1" spans="1:27">
      <c r="A137" s="225">
        <v>135</v>
      </c>
      <c r="B137" s="225" t="s">
        <v>34</v>
      </c>
      <c r="C137" s="225" t="s">
        <v>228</v>
      </c>
      <c r="D137" s="226" t="s">
        <v>3148</v>
      </c>
      <c r="E137" s="191" t="s">
        <v>258</v>
      </c>
      <c r="F137" s="168" t="s">
        <v>4102</v>
      </c>
      <c r="G137" s="8">
        <v>45108</v>
      </c>
      <c r="H137" s="227" t="s">
        <v>165</v>
      </c>
      <c r="I137" s="247" t="s">
        <v>42</v>
      </c>
      <c r="J137" s="168" t="s">
        <v>43</v>
      </c>
      <c r="K137" s="229" t="s">
        <v>44</v>
      </c>
      <c r="L137" s="225" t="s">
        <v>46</v>
      </c>
      <c r="M137" s="168">
        <v>12</v>
      </c>
      <c r="N137" s="232" t="s">
        <v>4146</v>
      </c>
      <c r="O137" s="232" t="s">
        <v>4147</v>
      </c>
      <c r="P137" s="15">
        <f t="shared" si="87"/>
        <v>12</v>
      </c>
      <c r="Q137" s="15">
        <f t="shared" si="88"/>
        <v>12</v>
      </c>
      <c r="R137" s="22">
        <f t="shared" si="89"/>
        <v>1</v>
      </c>
      <c r="S137" s="22">
        <f t="shared" si="90"/>
        <v>1</v>
      </c>
      <c r="T137" s="180"/>
      <c r="U137" s="232" t="s">
        <v>4148</v>
      </c>
      <c r="V137" s="232" t="s">
        <v>50</v>
      </c>
      <c r="W137" s="19"/>
      <c r="X137" s="181"/>
      <c r="AA137" s="238" t="b">
        <f t="shared" si="86"/>
        <v>0</v>
      </c>
    </row>
    <row r="138" s="214" customFormat="1" ht="12" hidden="1" spans="1:27">
      <c r="A138" s="225">
        <v>136</v>
      </c>
      <c r="B138" s="225" t="s">
        <v>34</v>
      </c>
      <c r="C138" s="225" t="s">
        <v>228</v>
      </c>
      <c r="D138" s="226" t="s">
        <v>3148</v>
      </c>
      <c r="E138" s="191" t="s">
        <v>258</v>
      </c>
      <c r="F138" s="168" t="s">
        <v>4102</v>
      </c>
      <c r="G138" s="8">
        <v>45170</v>
      </c>
      <c r="H138" s="227" t="s">
        <v>54</v>
      </c>
      <c r="I138" s="247" t="s">
        <v>42</v>
      </c>
      <c r="J138" s="168" t="s">
        <v>43</v>
      </c>
      <c r="K138" s="229" t="s">
        <v>44</v>
      </c>
      <c r="L138" s="225" t="s">
        <v>46</v>
      </c>
      <c r="M138" s="168">
        <v>12</v>
      </c>
      <c r="N138" s="232" t="s">
        <v>3135</v>
      </c>
      <c r="O138" s="232" t="s">
        <v>3136</v>
      </c>
      <c r="P138" s="15">
        <f t="shared" si="87"/>
        <v>12</v>
      </c>
      <c r="Q138" s="15">
        <f t="shared" si="88"/>
        <v>12</v>
      </c>
      <c r="R138" s="22">
        <f t="shared" si="89"/>
        <v>1</v>
      </c>
      <c r="S138" s="22">
        <f t="shared" si="90"/>
        <v>1</v>
      </c>
      <c r="T138" s="180"/>
      <c r="U138" s="232" t="s">
        <v>3137</v>
      </c>
      <c r="V138" s="232" t="s">
        <v>50</v>
      </c>
      <c r="W138" s="19"/>
      <c r="X138" s="181"/>
      <c r="AA138" s="238" t="b">
        <f t="shared" si="86"/>
        <v>0</v>
      </c>
    </row>
    <row r="139" s="214" customFormat="1" ht="12" hidden="1" spans="1:27">
      <c r="A139" s="225">
        <v>137</v>
      </c>
      <c r="B139" s="225" t="s">
        <v>34</v>
      </c>
      <c r="C139" s="225" t="s">
        <v>228</v>
      </c>
      <c r="D139" s="226" t="s">
        <v>3148</v>
      </c>
      <c r="E139" s="191" t="s">
        <v>258</v>
      </c>
      <c r="F139" s="168" t="s">
        <v>4102</v>
      </c>
      <c r="G139" s="8">
        <v>45231</v>
      </c>
      <c r="H139" s="227" t="s">
        <v>632</v>
      </c>
      <c r="I139" s="247" t="s">
        <v>42</v>
      </c>
      <c r="J139" s="168" t="s">
        <v>43</v>
      </c>
      <c r="K139" s="229" t="s">
        <v>44</v>
      </c>
      <c r="L139" s="225" t="s">
        <v>46</v>
      </c>
      <c r="M139" s="168">
        <v>12</v>
      </c>
      <c r="N139" s="232" t="str">
        <f>IFERROR(VLOOKUP("*"&amp;$D139&amp;"*",接头红外!$A:$AS,20,FALSE),IFERROR(VLOOKUP("*"&amp;$D139&amp;"*",接头红外!$B:$AS,19,FALSE),"无"))</f>
        <v>无</v>
      </c>
      <c r="O139" s="232" t="str">
        <f>IFERROR(VLOOKUP("*"&amp;$D139&amp;"*",接头红外!$A:$AS,21,FALSE),IFERROR(VLOOKUP("*"&amp;$D139&amp;"*",接头红外!$B:$AS,20,FALSE),"无"))</f>
        <v>无</v>
      </c>
      <c r="P139" s="15" t="str">
        <f t="shared" si="87"/>
        <v/>
      </c>
      <c r="Q139" s="15" t="str">
        <f t="shared" si="88"/>
        <v/>
      </c>
      <c r="R139" s="22" t="str">
        <f t="shared" si="89"/>
        <v/>
      </c>
      <c r="S139" s="22" t="str">
        <f t="shared" si="90"/>
        <v/>
      </c>
      <c r="T139" s="180"/>
      <c r="U139" s="232" t="str">
        <f>IFERROR(VLOOKUP("*"&amp;$D139&amp;"*",接头红外!$A:$AS,5,FALSE),IFERROR(VLOOKUP("*"&amp;$D139&amp;"*",接头红外!$B:$AS,4,FALSE),"无"))</f>
        <v>无</v>
      </c>
      <c r="V139" s="232" t="str">
        <f>IFERROR(VLOOKUP("*"&amp;$D139&amp;"*",接头红外!$A:$AS,3,FALSE),IFERROR(VLOOKUP("*"&amp;$D139&amp;"*",接头红外!$B:$AS,2,FALSE),"无"))</f>
        <v>无</v>
      </c>
      <c r="W139" s="19"/>
      <c r="X139" s="181"/>
      <c r="AA139" s="238" t="b">
        <f t="shared" si="86"/>
        <v>0</v>
      </c>
    </row>
    <row r="140" s="214" customFormat="1" ht="12" hidden="1" spans="1:27">
      <c r="A140" s="225">
        <v>138</v>
      </c>
      <c r="B140" s="225" t="s">
        <v>34</v>
      </c>
      <c r="C140" s="225" t="s">
        <v>82</v>
      </c>
      <c r="D140" s="243" t="s">
        <v>2692</v>
      </c>
      <c r="E140" s="191" t="s">
        <v>258</v>
      </c>
      <c r="F140" s="168" t="s">
        <v>4102</v>
      </c>
      <c r="G140" s="8">
        <v>44927</v>
      </c>
      <c r="H140" s="227" t="s">
        <v>2959</v>
      </c>
      <c r="I140" s="247" t="s">
        <v>42</v>
      </c>
      <c r="J140" s="168" t="s">
        <v>43</v>
      </c>
      <c r="K140" s="229" t="s">
        <v>44</v>
      </c>
      <c r="L140" s="225" t="s">
        <v>46</v>
      </c>
      <c r="M140" s="168">
        <v>12</v>
      </c>
      <c r="N140" s="232" t="s">
        <v>3058</v>
      </c>
      <c r="O140" s="232" t="s">
        <v>3134</v>
      </c>
      <c r="P140" s="15">
        <f t="shared" ref="P140:P145" si="91">IF(OR(O140=0,O140="无"),"",M140)</f>
        <v>12</v>
      </c>
      <c r="Q140" s="15">
        <f t="shared" ref="Q140:Q145" si="92">P140</f>
        <v>12</v>
      </c>
      <c r="R140" s="22">
        <f t="shared" ref="R140:R145" si="93">IFERROR(IF(P140/M140&gt;0,P140/M140,""),"")</f>
        <v>1</v>
      </c>
      <c r="S140" s="22">
        <f t="shared" ref="S140:S145" si="94">IFERROR(Q140/P140,"")</f>
        <v>1</v>
      </c>
      <c r="T140" s="180"/>
      <c r="U140" s="237" t="s">
        <v>4125</v>
      </c>
      <c r="V140" s="232" t="s">
        <v>50</v>
      </c>
      <c r="W140" s="16"/>
      <c r="X140" s="181"/>
      <c r="Y140" s="16" t="s">
        <v>4125</v>
      </c>
      <c r="AA140" s="238" t="b">
        <f t="shared" si="86"/>
        <v>0</v>
      </c>
    </row>
    <row r="141" s="214" customFormat="1" ht="12" hidden="1" spans="1:27">
      <c r="A141" s="225">
        <v>139</v>
      </c>
      <c r="B141" s="225" t="s">
        <v>34</v>
      </c>
      <c r="C141" s="225" t="s">
        <v>82</v>
      </c>
      <c r="D141" s="243" t="s">
        <v>2692</v>
      </c>
      <c r="E141" s="191" t="s">
        <v>258</v>
      </c>
      <c r="F141" s="168" t="s">
        <v>4102</v>
      </c>
      <c r="G141" s="8">
        <v>44986</v>
      </c>
      <c r="H141" s="227" t="s">
        <v>41</v>
      </c>
      <c r="I141" s="247" t="s">
        <v>42</v>
      </c>
      <c r="J141" s="168" t="s">
        <v>43</v>
      </c>
      <c r="K141" s="229" t="s">
        <v>44</v>
      </c>
      <c r="L141" s="225" t="s">
        <v>46</v>
      </c>
      <c r="M141" s="168">
        <v>12</v>
      </c>
      <c r="N141" s="232" t="s">
        <v>1911</v>
      </c>
      <c r="O141" s="232" t="s">
        <v>3146</v>
      </c>
      <c r="P141" s="15">
        <f t="shared" si="91"/>
        <v>12</v>
      </c>
      <c r="Q141" s="15">
        <f t="shared" si="92"/>
        <v>12</v>
      </c>
      <c r="R141" s="22">
        <f t="shared" si="93"/>
        <v>1</v>
      </c>
      <c r="S141" s="22">
        <f t="shared" si="94"/>
        <v>1</v>
      </c>
      <c r="T141" s="180"/>
      <c r="U141" s="232" t="s">
        <v>3147</v>
      </c>
      <c r="V141" s="232" t="s">
        <v>50</v>
      </c>
      <c r="W141" s="19"/>
      <c r="X141" s="181"/>
      <c r="AA141" s="238" t="b">
        <f t="shared" si="86"/>
        <v>0</v>
      </c>
    </row>
    <row r="142" s="214" customFormat="1" ht="12" hidden="1" spans="1:27">
      <c r="A142" s="225">
        <v>140</v>
      </c>
      <c r="B142" s="225" t="s">
        <v>34</v>
      </c>
      <c r="C142" s="225" t="s">
        <v>82</v>
      </c>
      <c r="D142" s="243" t="s">
        <v>2692</v>
      </c>
      <c r="E142" s="191" t="s">
        <v>258</v>
      </c>
      <c r="F142" s="168" t="s">
        <v>4102</v>
      </c>
      <c r="G142" s="8">
        <v>45047</v>
      </c>
      <c r="H142" s="227" t="s">
        <v>304</v>
      </c>
      <c r="I142" s="247" t="s">
        <v>42</v>
      </c>
      <c r="J142" s="168" t="s">
        <v>43</v>
      </c>
      <c r="K142" s="229" t="s">
        <v>44</v>
      </c>
      <c r="L142" s="225" t="s">
        <v>46</v>
      </c>
      <c r="M142" s="168">
        <v>12</v>
      </c>
      <c r="N142" s="233">
        <v>45089.5833333333</v>
      </c>
      <c r="O142" s="233">
        <v>45089.7083333333</v>
      </c>
      <c r="P142" s="15">
        <f t="shared" si="91"/>
        <v>12</v>
      </c>
      <c r="Q142" s="15">
        <f t="shared" si="92"/>
        <v>12</v>
      </c>
      <c r="R142" s="22">
        <f t="shared" si="93"/>
        <v>1</v>
      </c>
      <c r="S142" s="22">
        <f t="shared" si="94"/>
        <v>1</v>
      </c>
      <c r="T142" s="180"/>
      <c r="U142" s="232" t="s">
        <v>4150</v>
      </c>
      <c r="V142" s="232" t="s">
        <v>50</v>
      </c>
      <c r="W142" s="19"/>
      <c r="X142" s="181"/>
      <c r="AA142" s="238" t="b">
        <f t="shared" si="86"/>
        <v>0</v>
      </c>
    </row>
    <row r="143" s="214" customFormat="1" ht="12" hidden="1" spans="1:27">
      <c r="A143" s="225">
        <v>141</v>
      </c>
      <c r="B143" s="225" t="s">
        <v>34</v>
      </c>
      <c r="C143" s="225" t="s">
        <v>82</v>
      </c>
      <c r="D143" s="243" t="s">
        <v>2692</v>
      </c>
      <c r="E143" s="191" t="s">
        <v>258</v>
      </c>
      <c r="F143" s="168" t="s">
        <v>4102</v>
      </c>
      <c r="G143" s="8">
        <v>45108</v>
      </c>
      <c r="H143" s="227" t="s">
        <v>165</v>
      </c>
      <c r="I143" s="247" t="s">
        <v>42</v>
      </c>
      <c r="J143" s="168" t="s">
        <v>43</v>
      </c>
      <c r="K143" s="229" t="s">
        <v>44</v>
      </c>
      <c r="L143" s="225" t="s">
        <v>46</v>
      </c>
      <c r="M143" s="168">
        <v>12</v>
      </c>
      <c r="N143" s="232" t="s">
        <v>4146</v>
      </c>
      <c r="O143" s="232" t="s">
        <v>4147</v>
      </c>
      <c r="P143" s="15">
        <f t="shared" si="91"/>
        <v>12</v>
      </c>
      <c r="Q143" s="15">
        <f t="shared" si="92"/>
        <v>12</v>
      </c>
      <c r="R143" s="22">
        <f t="shared" si="93"/>
        <v>1</v>
      </c>
      <c r="S143" s="22">
        <f t="shared" si="94"/>
        <v>1</v>
      </c>
      <c r="T143" s="180"/>
      <c r="U143" s="232" t="s">
        <v>4148</v>
      </c>
      <c r="V143" s="232" t="s">
        <v>50</v>
      </c>
      <c r="W143" s="19"/>
      <c r="X143" s="181"/>
      <c r="AA143" s="238" t="b">
        <f t="shared" si="86"/>
        <v>0</v>
      </c>
    </row>
    <row r="144" s="214" customFormat="1" ht="12" hidden="1" spans="1:27">
      <c r="A144" s="225">
        <v>142</v>
      </c>
      <c r="B144" s="225" t="s">
        <v>34</v>
      </c>
      <c r="C144" s="225" t="s">
        <v>82</v>
      </c>
      <c r="D144" s="243" t="s">
        <v>2692</v>
      </c>
      <c r="E144" s="191" t="s">
        <v>258</v>
      </c>
      <c r="F144" s="168" t="s">
        <v>4102</v>
      </c>
      <c r="G144" s="8">
        <v>45170</v>
      </c>
      <c r="H144" s="227" t="s">
        <v>54</v>
      </c>
      <c r="I144" s="247" t="s">
        <v>42</v>
      </c>
      <c r="J144" s="168" t="s">
        <v>43</v>
      </c>
      <c r="K144" s="229" t="s">
        <v>44</v>
      </c>
      <c r="L144" s="225" t="s">
        <v>46</v>
      </c>
      <c r="M144" s="168">
        <v>12</v>
      </c>
      <c r="N144" s="232" t="s">
        <v>3135</v>
      </c>
      <c r="O144" s="232" t="s">
        <v>3136</v>
      </c>
      <c r="P144" s="15">
        <f t="shared" si="91"/>
        <v>12</v>
      </c>
      <c r="Q144" s="15">
        <f t="shared" si="92"/>
        <v>12</v>
      </c>
      <c r="R144" s="22">
        <f t="shared" si="93"/>
        <v>1</v>
      </c>
      <c r="S144" s="22">
        <f t="shared" si="94"/>
        <v>1</v>
      </c>
      <c r="T144" s="180"/>
      <c r="U144" s="232" t="s">
        <v>3137</v>
      </c>
      <c r="V144" s="232" t="s">
        <v>50</v>
      </c>
      <c r="W144" s="19"/>
      <c r="X144" s="181"/>
      <c r="AA144" s="238" t="b">
        <f t="shared" si="86"/>
        <v>0</v>
      </c>
    </row>
    <row r="145" s="214" customFormat="1" ht="12" hidden="1" spans="1:27">
      <c r="A145" s="225">
        <v>143</v>
      </c>
      <c r="B145" s="225" t="s">
        <v>34</v>
      </c>
      <c r="C145" s="225" t="s">
        <v>82</v>
      </c>
      <c r="D145" s="243" t="s">
        <v>2692</v>
      </c>
      <c r="E145" s="191" t="s">
        <v>258</v>
      </c>
      <c r="F145" s="168" t="s">
        <v>4102</v>
      </c>
      <c r="G145" s="8">
        <v>45231</v>
      </c>
      <c r="H145" s="227" t="s">
        <v>632</v>
      </c>
      <c r="I145" s="247" t="s">
        <v>42</v>
      </c>
      <c r="J145" s="168" t="s">
        <v>43</v>
      </c>
      <c r="K145" s="229" t="s">
        <v>44</v>
      </c>
      <c r="L145" s="225" t="s">
        <v>46</v>
      </c>
      <c r="M145" s="168">
        <v>12</v>
      </c>
      <c r="N145" s="232" t="str">
        <f>IFERROR(VLOOKUP("*"&amp;$D145&amp;"*",接头红外!$A:$AS,20,FALSE),IFERROR(VLOOKUP("*"&amp;$D145&amp;"*",接头红外!$B:$AS,19,FALSE),"无"))</f>
        <v>无</v>
      </c>
      <c r="O145" s="232" t="str">
        <f>IFERROR(VLOOKUP("*"&amp;$D145&amp;"*",接头红外!$A:$AS,21,FALSE),IFERROR(VLOOKUP("*"&amp;$D145&amp;"*",接头红外!$B:$AS,20,FALSE),"无"))</f>
        <v>无</v>
      </c>
      <c r="P145" s="15" t="str">
        <f t="shared" si="91"/>
        <v/>
      </c>
      <c r="Q145" s="15" t="str">
        <f t="shared" si="92"/>
        <v/>
      </c>
      <c r="R145" s="22" t="str">
        <f t="shared" si="93"/>
        <v/>
      </c>
      <c r="S145" s="22" t="str">
        <f t="shared" si="94"/>
        <v/>
      </c>
      <c r="T145" s="180"/>
      <c r="U145" s="232" t="str">
        <f>IFERROR(VLOOKUP("*"&amp;$D145&amp;"*",接头红外!$A:$AS,5,FALSE),IFERROR(VLOOKUP("*"&amp;$D145&amp;"*",接头红外!$B:$AS,4,FALSE),"无"))</f>
        <v>无</v>
      </c>
      <c r="V145" s="232" t="str">
        <f>IFERROR(VLOOKUP("*"&amp;$D145&amp;"*",接头红外!$A:$AS,3,FALSE),IFERROR(VLOOKUP("*"&amp;$D145&amp;"*",接头红外!$B:$AS,2,FALSE),"无"))</f>
        <v>无</v>
      </c>
      <c r="W145" s="19"/>
      <c r="X145" s="181"/>
      <c r="AA145" s="238" t="b">
        <f t="shared" si="86"/>
        <v>0</v>
      </c>
    </row>
    <row r="146" s="214" customFormat="1" ht="12" hidden="1" spans="1:27">
      <c r="A146" s="225">
        <v>144</v>
      </c>
      <c r="B146" s="225" t="s">
        <v>34</v>
      </c>
      <c r="C146" s="225" t="s">
        <v>228</v>
      </c>
      <c r="D146" s="226" t="s">
        <v>3149</v>
      </c>
      <c r="E146" s="191" t="s">
        <v>258</v>
      </c>
      <c r="F146" s="168" t="s">
        <v>4102</v>
      </c>
      <c r="G146" s="8">
        <v>44927</v>
      </c>
      <c r="H146" s="227" t="s">
        <v>2959</v>
      </c>
      <c r="I146" s="247" t="s">
        <v>42</v>
      </c>
      <c r="J146" s="168" t="s">
        <v>43</v>
      </c>
      <c r="K146" s="229" t="s">
        <v>44</v>
      </c>
      <c r="L146" s="225" t="s">
        <v>46</v>
      </c>
      <c r="M146" s="168">
        <v>12</v>
      </c>
      <c r="N146" s="232" t="s">
        <v>3058</v>
      </c>
      <c r="O146" s="232" t="s">
        <v>3134</v>
      </c>
      <c r="P146" s="15">
        <f t="shared" ref="P146:P151" si="95">IF(OR(O146=0,O146="无"),"",M146)</f>
        <v>12</v>
      </c>
      <c r="Q146" s="15">
        <f t="shared" ref="Q146:Q151" si="96">P146</f>
        <v>12</v>
      </c>
      <c r="R146" s="22">
        <f t="shared" ref="R146:R151" si="97">IFERROR(IF(P146/M146&gt;0,P146/M146,""),"")</f>
        <v>1</v>
      </c>
      <c r="S146" s="22">
        <f t="shared" ref="S146:S151" si="98">IFERROR(Q146/P146,"")</f>
        <v>1</v>
      </c>
      <c r="T146" s="180"/>
      <c r="U146" s="237" t="s">
        <v>4124</v>
      </c>
      <c r="V146" s="232" t="s">
        <v>50</v>
      </c>
      <c r="W146" s="16"/>
      <c r="X146" s="181"/>
      <c r="Y146" s="16" t="s">
        <v>4124</v>
      </c>
      <c r="AA146" s="238" t="b">
        <f t="shared" si="86"/>
        <v>0</v>
      </c>
    </row>
    <row r="147" s="214" customFormat="1" ht="12" hidden="1" spans="1:27">
      <c r="A147" s="225">
        <v>145</v>
      </c>
      <c r="B147" s="225" t="s">
        <v>34</v>
      </c>
      <c r="C147" s="225" t="s">
        <v>228</v>
      </c>
      <c r="D147" s="226" t="s">
        <v>3149</v>
      </c>
      <c r="E147" s="191" t="s">
        <v>258</v>
      </c>
      <c r="F147" s="168" t="s">
        <v>4102</v>
      </c>
      <c r="G147" s="8">
        <v>44986</v>
      </c>
      <c r="H147" s="227" t="s">
        <v>41</v>
      </c>
      <c r="I147" s="247" t="s">
        <v>42</v>
      </c>
      <c r="J147" s="168" t="s">
        <v>43</v>
      </c>
      <c r="K147" s="229" t="s">
        <v>44</v>
      </c>
      <c r="L147" s="225" t="s">
        <v>46</v>
      </c>
      <c r="M147" s="168">
        <v>12</v>
      </c>
      <c r="N147" s="232" t="s">
        <v>1911</v>
      </c>
      <c r="O147" s="232" t="s">
        <v>3146</v>
      </c>
      <c r="P147" s="15">
        <f t="shared" si="95"/>
        <v>12</v>
      </c>
      <c r="Q147" s="15">
        <f t="shared" si="96"/>
        <v>12</v>
      </c>
      <c r="R147" s="22">
        <f t="shared" si="97"/>
        <v>1</v>
      </c>
      <c r="S147" s="22">
        <f t="shared" si="98"/>
        <v>1</v>
      </c>
      <c r="T147" s="180"/>
      <c r="U147" s="232" t="s">
        <v>3147</v>
      </c>
      <c r="V147" s="232" t="s">
        <v>50</v>
      </c>
      <c r="W147" s="19"/>
      <c r="X147" s="181"/>
      <c r="AA147" s="238" t="b">
        <f t="shared" si="86"/>
        <v>0</v>
      </c>
    </row>
    <row r="148" s="214" customFormat="1" ht="12" hidden="1" spans="1:27">
      <c r="A148" s="225">
        <v>146</v>
      </c>
      <c r="B148" s="225" t="s">
        <v>34</v>
      </c>
      <c r="C148" s="225" t="s">
        <v>228</v>
      </c>
      <c r="D148" s="226" t="s">
        <v>3149</v>
      </c>
      <c r="E148" s="191" t="s">
        <v>258</v>
      </c>
      <c r="F148" s="168" t="s">
        <v>4102</v>
      </c>
      <c r="G148" s="8">
        <v>45047</v>
      </c>
      <c r="H148" s="227" t="s">
        <v>304</v>
      </c>
      <c r="I148" s="247" t="s">
        <v>42</v>
      </c>
      <c r="J148" s="168" t="s">
        <v>43</v>
      </c>
      <c r="K148" s="229" t="s">
        <v>44</v>
      </c>
      <c r="L148" s="225" t="s">
        <v>46</v>
      </c>
      <c r="M148" s="168">
        <v>12</v>
      </c>
      <c r="N148" s="233">
        <v>45089.5833333333</v>
      </c>
      <c r="O148" s="233">
        <v>45089.7083333333</v>
      </c>
      <c r="P148" s="15">
        <f t="shared" si="95"/>
        <v>12</v>
      </c>
      <c r="Q148" s="15">
        <f t="shared" si="96"/>
        <v>12</v>
      </c>
      <c r="R148" s="22">
        <f t="shared" si="97"/>
        <v>1</v>
      </c>
      <c r="S148" s="22">
        <f t="shared" si="98"/>
        <v>1</v>
      </c>
      <c r="T148" s="180"/>
      <c r="U148" s="232" t="s">
        <v>4150</v>
      </c>
      <c r="V148" s="232" t="s">
        <v>50</v>
      </c>
      <c r="W148" s="19"/>
      <c r="X148" s="181"/>
      <c r="AA148" s="238" t="b">
        <f t="shared" si="86"/>
        <v>0</v>
      </c>
    </row>
    <row r="149" s="214" customFormat="1" ht="12" hidden="1" spans="1:27">
      <c r="A149" s="225">
        <v>147</v>
      </c>
      <c r="B149" s="225" t="s">
        <v>34</v>
      </c>
      <c r="C149" s="225" t="s">
        <v>228</v>
      </c>
      <c r="D149" s="226" t="s">
        <v>3149</v>
      </c>
      <c r="E149" s="191" t="s">
        <v>258</v>
      </c>
      <c r="F149" s="168" t="s">
        <v>4102</v>
      </c>
      <c r="G149" s="8">
        <v>45108</v>
      </c>
      <c r="H149" s="227" t="s">
        <v>165</v>
      </c>
      <c r="I149" s="247" t="s">
        <v>42</v>
      </c>
      <c r="J149" s="168" t="s">
        <v>43</v>
      </c>
      <c r="K149" s="229" t="s">
        <v>44</v>
      </c>
      <c r="L149" s="225" t="s">
        <v>46</v>
      </c>
      <c r="M149" s="168">
        <v>12</v>
      </c>
      <c r="N149" s="232" t="s">
        <v>4146</v>
      </c>
      <c r="O149" s="232" t="s">
        <v>4147</v>
      </c>
      <c r="P149" s="15">
        <f t="shared" si="95"/>
        <v>12</v>
      </c>
      <c r="Q149" s="15">
        <f t="shared" si="96"/>
        <v>12</v>
      </c>
      <c r="R149" s="22">
        <f t="shared" si="97"/>
        <v>1</v>
      </c>
      <c r="S149" s="22">
        <f t="shared" si="98"/>
        <v>1</v>
      </c>
      <c r="T149" s="180"/>
      <c r="U149" s="232" t="s">
        <v>4148</v>
      </c>
      <c r="V149" s="232" t="s">
        <v>50</v>
      </c>
      <c r="W149" s="19"/>
      <c r="X149" s="181"/>
      <c r="AA149" s="238" t="b">
        <f t="shared" si="86"/>
        <v>0</v>
      </c>
    </row>
    <row r="150" s="214" customFormat="1" ht="12" hidden="1" spans="1:27">
      <c r="A150" s="225">
        <v>148</v>
      </c>
      <c r="B150" s="225" t="s">
        <v>34</v>
      </c>
      <c r="C150" s="225" t="s">
        <v>228</v>
      </c>
      <c r="D150" s="226" t="s">
        <v>3149</v>
      </c>
      <c r="E150" s="191" t="s">
        <v>258</v>
      </c>
      <c r="F150" s="168" t="s">
        <v>4102</v>
      </c>
      <c r="G150" s="8">
        <v>45170</v>
      </c>
      <c r="H150" s="227" t="s">
        <v>54</v>
      </c>
      <c r="I150" s="247" t="s">
        <v>42</v>
      </c>
      <c r="J150" s="168" t="s">
        <v>43</v>
      </c>
      <c r="K150" s="229" t="s">
        <v>44</v>
      </c>
      <c r="L150" s="225" t="s">
        <v>46</v>
      </c>
      <c r="M150" s="168">
        <v>12</v>
      </c>
      <c r="N150" s="232" t="s">
        <v>3135</v>
      </c>
      <c r="O150" s="232" t="s">
        <v>3136</v>
      </c>
      <c r="P150" s="15">
        <f t="shared" si="95"/>
        <v>12</v>
      </c>
      <c r="Q150" s="15">
        <f t="shared" si="96"/>
        <v>12</v>
      </c>
      <c r="R150" s="22">
        <f t="shared" si="97"/>
        <v>1</v>
      </c>
      <c r="S150" s="22">
        <f t="shared" si="98"/>
        <v>1</v>
      </c>
      <c r="T150" s="180"/>
      <c r="U150" s="232" t="s">
        <v>3137</v>
      </c>
      <c r="V150" s="232" t="s">
        <v>50</v>
      </c>
      <c r="W150" s="19"/>
      <c r="X150" s="181"/>
      <c r="AA150" s="238" t="b">
        <f t="shared" si="86"/>
        <v>0</v>
      </c>
    </row>
    <row r="151" s="214" customFormat="1" ht="12" hidden="1" spans="1:27">
      <c r="A151" s="225">
        <v>149</v>
      </c>
      <c r="B151" s="225" t="s">
        <v>34</v>
      </c>
      <c r="C151" s="225" t="s">
        <v>228</v>
      </c>
      <c r="D151" s="226" t="s">
        <v>3149</v>
      </c>
      <c r="E151" s="191" t="s">
        <v>258</v>
      </c>
      <c r="F151" s="168" t="s">
        <v>4102</v>
      </c>
      <c r="G151" s="8">
        <v>45231</v>
      </c>
      <c r="H151" s="227" t="s">
        <v>632</v>
      </c>
      <c r="I151" s="247" t="s">
        <v>42</v>
      </c>
      <c r="J151" s="168" t="s">
        <v>43</v>
      </c>
      <c r="K151" s="229" t="s">
        <v>44</v>
      </c>
      <c r="L151" s="225" t="s">
        <v>46</v>
      </c>
      <c r="M151" s="168">
        <v>12</v>
      </c>
      <c r="N151" s="232" t="str">
        <f>IFERROR(VLOOKUP("*"&amp;$D151&amp;"*",接头红外!$A:$AS,20,FALSE),IFERROR(VLOOKUP("*"&amp;$D151&amp;"*",接头红外!$B:$AS,19,FALSE),"无"))</f>
        <v>无</v>
      </c>
      <c r="O151" s="232" t="str">
        <f>IFERROR(VLOOKUP("*"&amp;$D151&amp;"*",接头红外!$A:$AS,21,FALSE),IFERROR(VLOOKUP("*"&amp;$D151&amp;"*",接头红外!$B:$AS,20,FALSE),"无"))</f>
        <v>无</v>
      </c>
      <c r="P151" s="15" t="str">
        <f t="shared" si="95"/>
        <v/>
      </c>
      <c r="Q151" s="15" t="str">
        <f t="shared" si="96"/>
        <v/>
      </c>
      <c r="R151" s="22" t="str">
        <f t="shared" si="97"/>
        <v/>
      </c>
      <c r="S151" s="22" t="str">
        <f t="shared" si="98"/>
        <v/>
      </c>
      <c r="T151" s="180"/>
      <c r="U151" s="232" t="str">
        <f>IFERROR(VLOOKUP("*"&amp;$D151&amp;"*",接头红外!$A:$AS,5,FALSE),IFERROR(VLOOKUP("*"&amp;$D151&amp;"*",接头红外!$B:$AS,4,FALSE),"无"))</f>
        <v>无</v>
      </c>
      <c r="V151" s="232" t="str">
        <f>IFERROR(VLOOKUP("*"&amp;$D151&amp;"*",接头红外!$A:$AS,3,FALSE),IFERROR(VLOOKUP("*"&amp;$D151&amp;"*",接头红外!$B:$AS,2,FALSE),"无"))</f>
        <v>无</v>
      </c>
      <c r="W151" s="19"/>
      <c r="X151" s="181"/>
      <c r="AA151" s="238" t="b">
        <f t="shared" si="86"/>
        <v>0</v>
      </c>
    </row>
    <row r="152" s="214" customFormat="1" ht="12" hidden="1" spans="1:27">
      <c r="A152" s="225">
        <v>150</v>
      </c>
      <c r="B152" s="225" t="s">
        <v>34</v>
      </c>
      <c r="C152" s="225" t="s">
        <v>228</v>
      </c>
      <c r="D152" s="226" t="s">
        <v>3153</v>
      </c>
      <c r="E152" s="27" t="s">
        <v>258</v>
      </c>
      <c r="F152" s="168" t="s">
        <v>4102</v>
      </c>
      <c r="G152" s="8">
        <v>44927</v>
      </c>
      <c r="H152" s="227" t="s">
        <v>2959</v>
      </c>
      <c r="I152" s="247" t="s">
        <v>42</v>
      </c>
      <c r="J152" s="168" t="s">
        <v>43</v>
      </c>
      <c r="K152" s="229" t="s">
        <v>44</v>
      </c>
      <c r="L152" s="225" t="s">
        <v>46</v>
      </c>
      <c r="M152" s="168">
        <v>6</v>
      </c>
      <c r="N152" s="232" t="s">
        <v>3058</v>
      </c>
      <c r="O152" s="232" t="s">
        <v>3134</v>
      </c>
      <c r="P152" s="15">
        <f t="shared" ref="P152:P157" si="99">IF(OR(O152=0,O152="无"),"",M152)</f>
        <v>6</v>
      </c>
      <c r="Q152" s="15">
        <f t="shared" ref="Q152:Q157" si="100">P152</f>
        <v>6</v>
      </c>
      <c r="R152" s="22">
        <f t="shared" ref="R152:R157" si="101">IFERROR(IF(P152/M152&gt;0,P152/M152,""),"")</f>
        <v>1</v>
      </c>
      <c r="S152" s="22">
        <f t="shared" ref="S152:S157" si="102">IFERROR(Q152/P152,"")</f>
        <v>1</v>
      </c>
      <c r="T152" s="180"/>
      <c r="U152" s="237" t="s">
        <v>4124</v>
      </c>
      <c r="V152" s="232" t="s">
        <v>50</v>
      </c>
      <c r="W152" s="16"/>
      <c r="X152" s="181"/>
      <c r="Y152" s="16" t="s">
        <v>4124</v>
      </c>
      <c r="AA152" s="238" t="b">
        <f t="shared" si="86"/>
        <v>0</v>
      </c>
    </row>
    <row r="153" s="214" customFormat="1" ht="12" hidden="1" spans="1:27">
      <c r="A153" s="225">
        <v>151</v>
      </c>
      <c r="B153" s="225" t="s">
        <v>34</v>
      </c>
      <c r="C153" s="225" t="s">
        <v>228</v>
      </c>
      <c r="D153" s="226" t="s">
        <v>3153</v>
      </c>
      <c r="E153" s="27" t="s">
        <v>258</v>
      </c>
      <c r="F153" s="168" t="s">
        <v>4102</v>
      </c>
      <c r="G153" s="8">
        <v>44986</v>
      </c>
      <c r="H153" s="227" t="s">
        <v>41</v>
      </c>
      <c r="I153" s="247" t="s">
        <v>42</v>
      </c>
      <c r="J153" s="168" t="s">
        <v>43</v>
      </c>
      <c r="K153" s="229" t="s">
        <v>44</v>
      </c>
      <c r="L153" s="225" t="s">
        <v>46</v>
      </c>
      <c r="M153" s="168">
        <v>6</v>
      </c>
      <c r="N153" s="232" t="s">
        <v>1911</v>
      </c>
      <c r="O153" s="232" t="s">
        <v>3146</v>
      </c>
      <c r="P153" s="15">
        <f t="shared" si="99"/>
        <v>6</v>
      </c>
      <c r="Q153" s="15">
        <f t="shared" si="100"/>
        <v>6</v>
      </c>
      <c r="R153" s="22">
        <f t="shared" si="101"/>
        <v>1</v>
      </c>
      <c r="S153" s="22">
        <f t="shared" si="102"/>
        <v>1</v>
      </c>
      <c r="T153" s="180"/>
      <c r="U153" s="232" t="s">
        <v>3147</v>
      </c>
      <c r="V153" s="232" t="s">
        <v>50</v>
      </c>
      <c r="W153" s="19"/>
      <c r="X153" s="181"/>
      <c r="AA153" s="238" t="b">
        <f t="shared" si="86"/>
        <v>0</v>
      </c>
    </row>
    <row r="154" s="214" customFormat="1" ht="12" hidden="1" spans="1:27">
      <c r="A154" s="225">
        <v>152</v>
      </c>
      <c r="B154" s="225" t="s">
        <v>34</v>
      </c>
      <c r="C154" s="225" t="s">
        <v>228</v>
      </c>
      <c r="D154" s="226" t="s">
        <v>3153</v>
      </c>
      <c r="E154" s="27" t="s">
        <v>258</v>
      </c>
      <c r="F154" s="168" t="s">
        <v>4102</v>
      </c>
      <c r="G154" s="8">
        <v>45047</v>
      </c>
      <c r="H154" s="227" t="s">
        <v>304</v>
      </c>
      <c r="I154" s="247" t="s">
        <v>42</v>
      </c>
      <c r="J154" s="168" t="s">
        <v>43</v>
      </c>
      <c r="K154" s="229" t="s">
        <v>44</v>
      </c>
      <c r="L154" s="225" t="s">
        <v>46</v>
      </c>
      <c r="M154" s="168">
        <v>6</v>
      </c>
      <c r="N154" s="233">
        <v>45089.5833333333</v>
      </c>
      <c r="O154" s="233">
        <v>45089.7083333333</v>
      </c>
      <c r="P154" s="15">
        <f t="shared" si="99"/>
        <v>6</v>
      </c>
      <c r="Q154" s="15">
        <f t="shared" si="100"/>
        <v>6</v>
      </c>
      <c r="R154" s="22">
        <f t="shared" si="101"/>
        <v>1</v>
      </c>
      <c r="S154" s="22">
        <f t="shared" si="102"/>
        <v>1</v>
      </c>
      <c r="T154" s="180"/>
      <c r="U154" s="232" t="s">
        <v>4150</v>
      </c>
      <c r="V154" s="232" t="s">
        <v>50</v>
      </c>
      <c r="W154" s="19"/>
      <c r="X154" s="181"/>
      <c r="AA154" s="238" t="b">
        <f t="shared" si="86"/>
        <v>0</v>
      </c>
    </row>
    <row r="155" s="214" customFormat="1" ht="12" hidden="1" spans="1:27">
      <c r="A155" s="225">
        <v>153</v>
      </c>
      <c r="B155" s="225" t="s">
        <v>34</v>
      </c>
      <c r="C155" s="225" t="s">
        <v>228</v>
      </c>
      <c r="D155" s="226" t="s">
        <v>3153</v>
      </c>
      <c r="E155" s="27" t="s">
        <v>258</v>
      </c>
      <c r="F155" s="168" t="s">
        <v>4102</v>
      </c>
      <c r="G155" s="8">
        <v>45108</v>
      </c>
      <c r="H155" s="227" t="s">
        <v>165</v>
      </c>
      <c r="I155" s="247" t="s">
        <v>42</v>
      </c>
      <c r="J155" s="168" t="s">
        <v>43</v>
      </c>
      <c r="K155" s="229" t="s">
        <v>44</v>
      </c>
      <c r="L155" s="225" t="s">
        <v>46</v>
      </c>
      <c r="M155" s="168">
        <v>6</v>
      </c>
      <c r="N155" s="232" t="s">
        <v>4146</v>
      </c>
      <c r="O155" s="232" t="s">
        <v>4147</v>
      </c>
      <c r="P155" s="15">
        <f t="shared" si="99"/>
        <v>6</v>
      </c>
      <c r="Q155" s="15">
        <f t="shared" si="100"/>
        <v>6</v>
      </c>
      <c r="R155" s="22">
        <f t="shared" si="101"/>
        <v>1</v>
      </c>
      <c r="S155" s="22">
        <f t="shared" si="102"/>
        <v>1</v>
      </c>
      <c r="T155" s="180"/>
      <c r="U155" s="232" t="s">
        <v>4148</v>
      </c>
      <c r="V155" s="232" t="s">
        <v>50</v>
      </c>
      <c r="W155" s="19"/>
      <c r="X155" s="181"/>
      <c r="AA155" s="238" t="b">
        <f t="shared" si="86"/>
        <v>0</v>
      </c>
    </row>
    <row r="156" s="214" customFormat="1" ht="12" hidden="1" spans="1:27">
      <c r="A156" s="225">
        <v>154</v>
      </c>
      <c r="B156" s="225" t="s">
        <v>34</v>
      </c>
      <c r="C156" s="225" t="s">
        <v>228</v>
      </c>
      <c r="D156" s="226" t="s">
        <v>3153</v>
      </c>
      <c r="E156" s="27" t="s">
        <v>258</v>
      </c>
      <c r="F156" s="168" t="s">
        <v>4102</v>
      </c>
      <c r="G156" s="8">
        <v>45170</v>
      </c>
      <c r="H156" s="227" t="s">
        <v>54</v>
      </c>
      <c r="I156" s="247" t="s">
        <v>42</v>
      </c>
      <c r="J156" s="168" t="s">
        <v>43</v>
      </c>
      <c r="K156" s="229" t="s">
        <v>44</v>
      </c>
      <c r="L156" s="225" t="s">
        <v>46</v>
      </c>
      <c r="M156" s="168">
        <v>6</v>
      </c>
      <c r="N156" s="232" t="s">
        <v>3135</v>
      </c>
      <c r="O156" s="232" t="s">
        <v>3136</v>
      </c>
      <c r="P156" s="15">
        <f t="shared" si="99"/>
        <v>6</v>
      </c>
      <c r="Q156" s="15">
        <f t="shared" si="100"/>
        <v>6</v>
      </c>
      <c r="R156" s="22">
        <f t="shared" si="101"/>
        <v>1</v>
      </c>
      <c r="S156" s="22">
        <f t="shared" si="102"/>
        <v>1</v>
      </c>
      <c r="T156" s="180"/>
      <c r="U156" s="232" t="s">
        <v>3137</v>
      </c>
      <c r="V156" s="232" t="s">
        <v>50</v>
      </c>
      <c r="W156" s="19"/>
      <c r="X156" s="181"/>
      <c r="AA156" s="238" t="b">
        <f t="shared" si="86"/>
        <v>0</v>
      </c>
    </row>
    <row r="157" s="214" customFormat="1" ht="12" hidden="1" spans="1:27">
      <c r="A157" s="225">
        <v>155</v>
      </c>
      <c r="B157" s="225" t="s">
        <v>34</v>
      </c>
      <c r="C157" s="225" t="s">
        <v>228</v>
      </c>
      <c r="D157" s="226" t="s">
        <v>3153</v>
      </c>
      <c r="E157" s="27" t="s">
        <v>258</v>
      </c>
      <c r="F157" s="168" t="s">
        <v>4102</v>
      </c>
      <c r="G157" s="8">
        <v>45231</v>
      </c>
      <c r="H157" s="227" t="s">
        <v>632</v>
      </c>
      <c r="I157" s="247" t="s">
        <v>42</v>
      </c>
      <c r="J157" s="168" t="s">
        <v>43</v>
      </c>
      <c r="K157" s="229" t="s">
        <v>44</v>
      </c>
      <c r="L157" s="225" t="s">
        <v>46</v>
      </c>
      <c r="M157" s="168">
        <v>6</v>
      </c>
      <c r="N157" s="232" t="str">
        <f>IFERROR(VLOOKUP("*"&amp;$D157&amp;"*",接头红外!$A:$AS,20,FALSE),IFERROR(VLOOKUP("*"&amp;$D157&amp;"*",接头红外!$B:$AS,19,FALSE),"无"))</f>
        <v>无</v>
      </c>
      <c r="O157" s="232" t="str">
        <f>IFERROR(VLOOKUP("*"&amp;$D157&amp;"*",接头红外!$A:$AS,21,FALSE),IFERROR(VLOOKUP("*"&amp;$D157&amp;"*",接头红外!$B:$AS,20,FALSE),"无"))</f>
        <v>无</v>
      </c>
      <c r="P157" s="15" t="str">
        <f t="shared" si="99"/>
        <v/>
      </c>
      <c r="Q157" s="15" t="str">
        <f t="shared" si="100"/>
        <v/>
      </c>
      <c r="R157" s="22" t="str">
        <f t="shared" si="101"/>
        <v/>
      </c>
      <c r="S157" s="22" t="str">
        <f t="shared" si="102"/>
        <v/>
      </c>
      <c r="T157" s="180"/>
      <c r="U157" s="232" t="str">
        <f>IFERROR(VLOOKUP("*"&amp;$D157&amp;"*",接头红外!$A:$AS,5,FALSE),IFERROR(VLOOKUP("*"&amp;$D157&amp;"*",接头红外!$B:$AS,4,FALSE),"无"))</f>
        <v>无</v>
      </c>
      <c r="V157" s="232" t="str">
        <f>IFERROR(VLOOKUP("*"&amp;$D157&amp;"*",接头红外!$A:$AS,3,FALSE),IFERROR(VLOOKUP("*"&amp;$D157&amp;"*",接头红外!$B:$AS,2,FALSE),"无"))</f>
        <v>无</v>
      </c>
      <c r="W157" s="19"/>
      <c r="X157" s="181"/>
      <c r="AA157" s="238" t="b">
        <f t="shared" si="86"/>
        <v>0</v>
      </c>
    </row>
    <row r="158" s="214" customFormat="1" ht="12" hidden="1" spans="1:27">
      <c r="A158" s="225">
        <v>156</v>
      </c>
      <c r="B158" s="225" t="s">
        <v>34</v>
      </c>
      <c r="C158" s="225" t="s">
        <v>228</v>
      </c>
      <c r="D158" s="226" t="s">
        <v>3157</v>
      </c>
      <c r="E158" s="27" t="s">
        <v>258</v>
      </c>
      <c r="F158" s="168" t="s">
        <v>4102</v>
      </c>
      <c r="G158" s="8">
        <v>44927</v>
      </c>
      <c r="H158" s="227" t="s">
        <v>2959</v>
      </c>
      <c r="I158" s="247" t="s">
        <v>42</v>
      </c>
      <c r="J158" s="168" t="s">
        <v>43</v>
      </c>
      <c r="K158" s="229" t="s">
        <v>44</v>
      </c>
      <c r="L158" s="225" t="s">
        <v>46</v>
      </c>
      <c r="M158" s="168">
        <v>9</v>
      </c>
      <c r="N158" s="232" t="s">
        <v>3058</v>
      </c>
      <c r="O158" s="232" t="s">
        <v>3134</v>
      </c>
      <c r="P158" s="15">
        <f t="shared" ref="P158:P163" si="103">IF(OR(O158=0,O158="无"),"",M158)</f>
        <v>9</v>
      </c>
      <c r="Q158" s="15">
        <f t="shared" ref="Q158:Q163" si="104">P158</f>
        <v>9</v>
      </c>
      <c r="R158" s="22">
        <f t="shared" ref="R158:R163" si="105">IFERROR(IF(P158/M158&gt;0,P158/M158,""),"")</f>
        <v>1</v>
      </c>
      <c r="S158" s="22">
        <f t="shared" ref="S158:S163" si="106">IFERROR(Q158/P158,"")</f>
        <v>1</v>
      </c>
      <c r="T158" s="180"/>
      <c r="U158" s="237" t="s">
        <v>4124</v>
      </c>
      <c r="V158" s="232" t="s">
        <v>50</v>
      </c>
      <c r="W158" s="16"/>
      <c r="X158" s="181"/>
      <c r="Y158" s="16" t="s">
        <v>4124</v>
      </c>
      <c r="AA158" s="238" t="b">
        <f t="shared" si="86"/>
        <v>0</v>
      </c>
    </row>
    <row r="159" s="214" customFormat="1" ht="12" hidden="1" spans="1:27">
      <c r="A159" s="225">
        <v>157</v>
      </c>
      <c r="B159" s="225" t="s">
        <v>34</v>
      </c>
      <c r="C159" s="225" t="s">
        <v>228</v>
      </c>
      <c r="D159" s="226" t="s">
        <v>3157</v>
      </c>
      <c r="E159" s="27" t="s">
        <v>258</v>
      </c>
      <c r="F159" s="168" t="s">
        <v>4102</v>
      </c>
      <c r="G159" s="8">
        <v>44986</v>
      </c>
      <c r="H159" s="227" t="s">
        <v>41</v>
      </c>
      <c r="I159" s="247" t="s">
        <v>42</v>
      </c>
      <c r="J159" s="168" t="s">
        <v>43</v>
      </c>
      <c r="K159" s="229" t="s">
        <v>44</v>
      </c>
      <c r="L159" s="225" t="s">
        <v>46</v>
      </c>
      <c r="M159" s="168">
        <v>9</v>
      </c>
      <c r="N159" s="232" t="s">
        <v>1911</v>
      </c>
      <c r="O159" s="232" t="s">
        <v>3146</v>
      </c>
      <c r="P159" s="15">
        <f t="shared" si="103"/>
        <v>9</v>
      </c>
      <c r="Q159" s="15">
        <f t="shared" si="104"/>
        <v>9</v>
      </c>
      <c r="R159" s="22">
        <f t="shared" si="105"/>
        <v>1</v>
      </c>
      <c r="S159" s="22">
        <f t="shared" si="106"/>
        <v>1</v>
      </c>
      <c r="T159" s="180"/>
      <c r="U159" s="232" t="s">
        <v>3147</v>
      </c>
      <c r="V159" s="232" t="s">
        <v>50</v>
      </c>
      <c r="W159" s="19"/>
      <c r="X159" s="181"/>
      <c r="AA159" s="238" t="b">
        <f t="shared" si="86"/>
        <v>0</v>
      </c>
    </row>
    <row r="160" s="214" customFormat="1" ht="12" hidden="1" spans="1:27">
      <c r="A160" s="225">
        <v>158</v>
      </c>
      <c r="B160" s="225" t="s">
        <v>34</v>
      </c>
      <c r="C160" s="225" t="s">
        <v>228</v>
      </c>
      <c r="D160" s="226" t="s">
        <v>3157</v>
      </c>
      <c r="E160" s="27" t="s">
        <v>258</v>
      </c>
      <c r="F160" s="168" t="s">
        <v>4102</v>
      </c>
      <c r="G160" s="8">
        <v>45047</v>
      </c>
      <c r="H160" s="227" t="s">
        <v>304</v>
      </c>
      <c r="I160" s="247" t="s">
        <v>42</v>
      </c>
      <c r="J160" s="168" t="s">
        <v>43</v>
      </c>
      <c r="K160" s="229" t="s">
        <v>44</v>
      </c>
      <c r="L160" s="225" t="s">
        <v>46</v>
      </c>
      <c r="M160" s="168">
        <v>9</v>
      </c>
      <c r="N160" s="232" t="s">
        <v>4146</v>
      </c>
      <c r="O160" s="232" t="s">
        <v>4147</v>
      </c>
      <c r="P160" s="15">
        <f t="shared" si="103"/>
        <v>9</v>
      </c>
      <c r="Q160" s="15">
        <f t="shared" si="104"/>
        <v>9</v>
      </c>
      <c r="R160" s="22">
        <f t="shared" si="105"/>
        <v>1</v>
      </c>
      <c r="S160" s="22">
        <f t="shared" si="106"/>
        <v>1</v>
      </c>
      <c r="T160" s="180"/>
      <c r="U160" s="232" t="s">
        <v>4148</v>
      </c>
      <c r="V160" s="232" t="s">
        <v>50</v>
      </c>
      <c r="W160" s="19"/>
      <c r="X160" s="181"/>
      <c r="AA160" s="238" t="b">
        <f t="shared" si="86"/>
        <v>0</v>
      </c>
    </row>
    <row r="161" s="214" customFormat="1" ht="12" hidden="1" spans="1:27">
      <c r="A161" s="225">
        <v>159</v>
      </c>
      <c r="B161" s="225" t="s">
        <v>34</v>
      </c>
      <c r="C161" s="225" t="s">
        <v>228</v>
      </c>
      <c r="D161" s="226" t="s">
        <v>3157</v>
      </c>
      <c r="E161" s="27" t="s">
        <v>258</v>
      </c>
      <c r="F161" s="168" t="s">
        <v>4102</v>
      </c>
      <c r="G161" s="8">
        <v>45108</v>
      </c>
      <c r="H161" s="227" t="s">
        <v>165</v>
      </c>
      <c r="I161" s="247" t="s">
        <v>42</v>
      </c>
      <c r="J161" s="168" t="s">
        <v>43</v>
      </c>
      <c r="K161" s="229" t="s">
        <v>44</v>
      </c>
      <c r="L161" s="225" t="s">
        <v>46</v>
      </c>
      <c r="M161" s="168">
        <v>9</v>
      </c>
      <c r="N161" s="232" t="s">
        <v>4146</v>
      </c>
      <c r="O161" s="232" t="s">
        <v>4147</v>
      </c>
      <c r="P161" s="15">
        <f t="shared" si="103"/>
        <v>9</v>
      </c>
      <c r="Q161" s="15">
        <f t="shared" si="104"/>
        <v>9</v>
      </c>
      <c r="R161" s="22">
        <f t="shared" si="105"/>
        <v>1</v>
      </c>
      <c r="S161" s="22">
        <f t="shared" si="106"/>
        <v>1</v>
      </c>
      <c r="T161" s="180"/>
      <c r="U161" s="232" t="s">
        <v>4148</v>
      </c>
      <c r="V161" s="232" t="s">
        <v>50</v>
      </c>
      <c r="W161" s="19"/>
      <c r="X161" s="181"/>
      <c r="AA161" s="238" t="b">
        <f t="shared" si="86"/>
        <v>0</v>
      </c>
    </row>
    <row r="162" s="214" customFormat="1" ht="12" hidden="1" spans="1:27">
      <c r="A162" s="225">
        <v>160</v>
      </c>
      <c r="B162" s="225" t="s">
        <v>34</v>
      </c>
      <c r="C162" s="225" t="s">
        <v>228</v>
      </c>
      <c r="D162" s="226" t="s">
        <v>3157</v>
      </c>
      <c r="E162" s="27" t="s">
        <v>258</v>
      </c>
      <c r="F162" s="168" t="s">
        <v>4102</v>
      </c>
      <c r="G162" s="8">
        <v>45170</v>
      </c>
      <c r="H162" s="227" t="s">
        <v>54</v>
      </c>
      <c r="I162" s="247" t="s">
        <v>42</v>
      </c>
      <c r="J162" s="168" t="s">
        <v>43</v>
      </c>
      <c r="K162" s="229" t="s">
        <v>44</v>
      </c>
      <c r="L162" s="225" t="s">
        <v>46</v>
      </c>
      <c r="M162" s="168">
        <v>9</v>
      </c>
      <c r="N162" s="232" t="s">
        <v>3135</v>
      </c>
      <c r="O162" s="232" t="s">
        <v>3136</v>
      </c>
      <c r="P162" s="15">
        <f t="shared" si="103"/>
        <v>9</v>
      </c>
      <c r="Q162" s="15">
        <f t="shared" si="104"/>
        <v>9</v>
      </c>
      <c r="R162" s="22">
        <f t="shared" si="105"/>
        <v>1</v>
      </c>
      <c r="S162" s="22">
        <f t="shared" si="106"/>
        <v>1</v>
      </c>
      <c r="T162" s="180"/>
      <c r="U162" s="232" t="s">
        <v>3137</v>
      </c>
      <c r="V162" s="232" t="s">
        <v>50</v>
      </c>
      <c r="W162" s="19"/>
      <c r="X162" s="181"/>
      <c r="AA162" s="238" t="b">
        <f t="shared" si="86"/>
        <v>0</v>
      </c>
    </row>
    <row r="163" s="214" customFormat="1" ht="12" hidden="1" spans="1:27">
      <c r="A163" s="225">
        <v>161</v>
      </c>
      <c r="B163" s="225" t="s">
        <v>34</v>
      </c>
      <c r="C163" s="225" t="s">
        <v>228</v>
      </c>
      <c r="D163" s="226" t="s">
        <v>3157</v>
      </c>
      <c r="E163" s="27" t="s">
        <v>258</v>
      </c>
      <c r="F163" s="168" t="s">
        <v>4102</v>
      </c>
      <c r="G163" s="8">
        <v>45231</v>
      </c>
      <c r="H163" s="227" t="s">
        <v>632</v>
      </c>
      <c r="I163" s="247" t="s">
        <v>42</v>
      </c>
      <c r="J163" s="168" t="s">
        <v>43</v>
      </c>
      <c r="K163" s="229" t="s">
        <v>44</v>
      </c>
      <c r="L163" s="225" t="s">
        <v>46</v>
      </c>
      <c r="M163" s="168">
        <v>9</v>
      </c>
      <c r="N163" s="232" t="str">
        <f>IFERROR(VLOOKUP("*"&amp;$D163&amp;"*",接头红外!$A:$AS,20,FALSE),IFERROR(VLOOKUP("*"&amp;$D163&amp;"*",接头红外!$B:$AS,19,FALSE),"无"))</f>
        <v>无</v>
      </c>
      <c r="O163" s="232" t="str">
        <f>IFERROR(VLOOKUP("*"&amp;$D163&amp;"*",接头红外!$A:$AS,21,FALSE),IFERROR(VLOOKUP("*"&amp;$D163&amp;"*",接头红外!$B:$AS,20,FALSE),"无"))</f>
        <v>无</v>
      </c>
      <c r="P163" s="15" t="str">
        <f t="shared" si="103"/>
        <v/>
      </c>
      <c r="Q163" s="15" t="str">
        <f t="shared" si="104"/>
        <v/>
      </c>
      <c r="R163" s="22" t="str">
        <f t="shared" si="105"/>
        <v/>
      </c>
      <c r="S163" s="22" t="str">
        <f t="shared" si="106"/>
        <v/>
      </c>
      <c r="T163" s="180"/>
      <c r="U163" s="232" t="str">
        <f>IFERROR(VLOOKUP("*"&amp;$D163&amp;"*",接头红外!$A:$AS,5,FALSE),IFERROR(VLOOKUP("*"&amp;$D163&amp;"*",接头红外!$B:$AS,4,FALSE),"无"))</f>
        <v>无</v>
      </c>
      <c r="V163" s="232" t="str">
        <f>IFERROR(VLOOKUP("*"&amp;$D163&amp;"*",接头红外!$A:$AS,3,FALSE),IFERROR(VLOOKUP("*"&amp;$D163&amp;"*",接头红外!$B:$AS,2,FALSE),"无"))</f>
        <v>无</v>
      </c>
      <c r="W163" s="19"/>
      <c r="X163" s="181"/>
      <c r="AA163" s="238" t="b">
        <f t="shared" si="86"/>
        <v>0</v>
      </c>
    </row>
    <row r="164" s="214" customFormat="1" ht="12" hidden="1" spans="1:27">
      <c r="A164" s="225">
        <v>162</v>
      </c>
      <c r="B164" s="225" t="s">
        <v>34</v>
      </c>
      <c r="C164" s="225" t="s">
        <v>228</v>
      </c>
      <c r="D164" s="226" t="s">
        <v>3158</v>
      </c>
      <c r="E164" s="27" t="s">
        <v>258</v>
      </c>
      <c r="F164" s="168" t="s">
        <v>4102</v>
      </c>
      <c r="G164" s="8">
        <v>44927</v>
      </c>
      <c r="H164" s="227" t="s">
        <v>2959</v>
      </c>
      <c r="I164" s="247" t="s">
        <v>42</v>
      </c>
      <c r="J164" s="168" t="s">
        <v>43</v>
      </c>
      <c r="K164" s="229" t="s">
        <v>44</v>
      </c>
      <c r="L164" s="225" t="s">
        <v>46</v>
      </c>
      <c r="M164" s="168">
        <v>6</v>
      </c>
      <c r="N164" s="232" t="s">
        <v>3058</v>
      </c>
      <c r="O164" s="232" t="s">
        <v>3134</v>
      </c>
      <c r="P164" s="15">
        <f t="shared" ref="P164:P169" si="107">IF(OR(O164=0,O164="无"),"",M164)</f>
        <v>6</v>
      </c>
      <c r="Q164" s="15">
        <f t="shared" ref="Q164:Q169" si="108">P164</f>
        <v>6</v>
      </c>
      <c r="R164" s="22">
        <f t="shared" ref="R164:R169" si="109">IFERROR(IF(P164/M164&gt;0,P164/M164,""),"")</f>
        <v>1</v>
      </c>
      <c r="S164" s="22">
        <f t="shared" ref="S164:S169" si="110">IFERROR(Q164/P164,"")</f>
        <v>1</v>
      </c>
      <c r="T164" s="180"/>
      <c r="U164" s="237" t="s">
        <v>4124</v>
      </c>
      <c r="V164" s="232" t="s">
        <v>50</v>
      </c>
      <c r="W164" s="16"/>
      <c r="X164" s="181"/>
      <c r="Y164" s="16" t="s">
        <v>4124</v>
      </c>
      <c r="AA164" s="238" t="b">
        <f t="shared" si="86"/>
        <v>0</v>
      </c>
    </row>
    <row r="165" s="214" customFormat="1" ht="12" hidden="1" spans="1:27">
      <c r="A165" s="225">
        <v>163</v>
      </c>
      <c r="B165" s="225" t="s">
        <v>34</v>
      </c>
      <c r="C165" s="225" t="s">
        <v>228</v>
      </c>
      <c r="D165" s="226" t="s">
        <v>3158</v>
      </c>
      <c r="E165" s="27" t="s">
        <v>258</v>
      </c>
      <c r="F165" s="168" t="s">
        <v>4102</v>
      </c>
      <c r="G165" s="8">
        <v>44986</v>
      </c>
      <c r="H165" s="227" t="s">
        <v>41</v>
      </c>
      <c r="I165" s="247" t="s">
        <v>42</v>
      </c>
      <c r="J165" s="168" t="s">
        <v>43</v>
      </c>
      <c r="K165" s="229" t="s">
        <v>44</v>
      </c>
      <c r="L165" s="225" t="s">
        <v>46</v>
      </c>
      <c r="M165" s="168">
        <v>6</v>
      </c>
      <c r="N165" s="232" t="s">
        <v>1911</v>
      </c>
      <c r="O165" s="232" t="s">
        <v>3146</v>
      </c>
      <c r="P165" s="15">
        <f t="shared" si="107"/>
        <v>6</v>
      </c>
      <c r="Q165" s="15">
        <f t="shared" si="108"/>
        <v>6</v>
      </c>
      <c r="R165" s="22">
        <f t="shared" si="109"/>
        <v>1</v>
      </c>
      <c r="S165" s="22">
        <f t="shared" si="110"/>
        <v>1</v>
      </c>
      <c r="T165" s="180"/>
      <c r="U165" s="232" t="s">
        <v>3147</v>
      </c>
      <c r="V165" s="232" t="s">
        <v>50</v>
      </c>
      <c r="W165" s="19"/>
      <c r="X165" s="181"/>
      <c r="AA165" s="238" t="b">
        <f t="shared" si="86"/>
        <v>0</v>
      </c>
    </row>
    <row r="166" s="214" customFormat="1" ht="12" hidden="1" spans="1:27">
      <c r="A166" s="225">
        <v>164</v>
      </c>
      <c r="B166" s="225" t="s">
        <v>34</v>
      </c>
      <c r="C166" s="225" t="s">
        <v>228</v>
      </c>
      <c r="D166" s="226" t="s">
        <v>3158</v>
      </c>
      <c r="E166" s="27" t="s">
        <v>258</v>
      </c>
      <c r="F166" s="168" t="s">
        <v>4102</v>
      </c>
      <c r="G166" s="8">
        <v>45047</v>
      </c>
      <c r="H166" s="227" t="s">
        <v>304</v>
      </c>
      <c r="I166" s="247" t="s">
        <v>42</v>
      </c>
      <c r="J166" s="168" t="s">
        <v>43</v>
      </c>
      <c r="K166" s="229" t="s">
        <v>44</v>
      </c>
      <c r="L166" s="225" t="s">
        <v>46</v>
      </c>
      <c r="M166" s="168">
        <v>6</v>
      </c>
      <c r="N166" s="232" t="s">
        <v>4146</v>
      </c>
      <c r="O166" s="232" t="s">
        <v>4147</v>
      </c>
      <c r="P166" s="15">
        <f t="shared" si="107"/>
        <v>6</v>
      </c>
      <c r="Q166" s="15">
        <f t="shared" si="108"/>
        <v>6</v>
      </c>
      <c r="R166" s="22">
        <f t="shared" si="109"/>
        <v>1</v>
      </c>
      <c r="S166" s="22">
        <f t="shared" si="110"/>
        <v>1</v>
      </c>
      <c r="T166" s="180"/>
      <c r="U166" s="232" t="s">
        <v>4148</v>
      </c>
      <c r="V166" s="232" t="s">
        <v>50</v>
      </c>
      <c r="W166" s="19"/>
      <c r="X166" s="181"/>
      <c r="AA166" s="238" t="b">
        <f t="shared" si="86"/>
        <v>0</v>
      </c>
    </row>
    <row r="167" s="214" customFormat="1" ht="12" hidden="1" spans="1:27">
      <c r="A167" s="225">
        <v>165</v>
      </c>
      <c r="B167" s="225" t="s">
        <v>34</v>
      </c>
      <c r="C167" s="225" t="s">
        <v>228</v>
      </c>
      <c r="D167" s="226" t="s">
        <v>3158</v>
      </c>
      <c r="E167" s="27" t="s">
        <v>258</v>
      </c>
      <c r="F167" s="168" t="s">
        <v>4102</v>
      </c>
      <c r="G167" s="8">
        <v>45108</v>
      </c>
      <c r="H167" s="227" t="s">
        <v>165</v>
      </c>
      <c r="I167" s="247" t="s">
        <v>42</v>
      </c>
      <c r="J167" s="168" t="s">
        <v>43</v>
      </c>
      <c r="K167" s="229" t="s">
        <v>44</v>
      </c>
      <c r="L167" s="225" t="s">
        <v>46</v>
      </c>
      <c r="M167" s="168">
        <v>6</v>
      </c>
      <c r="N167" s="232" t="s">
        <v>4146</v>
      </c>
      <c r="O167" s="232" t="s">
        <v>4147</v>
      </c>
      <c r="P167" s="15">
        <f t="shared" si="107"/>
        <v>6</v>
      </c>
      <c r="Q167" s="15">
        <f t="shared" si="108"/>
        <v>6</v>
      </c>
      <c r="R167" s="22">
        <f t="shared" si="109"/>
        <v>1</v>
      </c>
      <c r="S167" s="22">
        <f t="shared" si="110"/>
        <v>1</v>
      </c>
      <c r="T167" s="180"/>
      <c r="U167" s="232" t="s">
        <v>4148</v>
      </c>
      <c r="V167" s="232" t="s">
        <v>50</v>
      </c>
      <c r="W167" s="19"/>
      <c r="X167" s="181"/>
      <c r="AA167" s="238" t="b">
        <f t="shared" si="86"/>
        <v>0</v>
      </c>
    </row>
    <row r="168" s="214" customFormat="1" ht="12" hidden="1" spans="1:27">
      <c r="A168" s="225">
        <v>166</v>
      </c>
      <c r="B168" s="225" t="s">
        <v>34</v>
      </c>
      <c r="C168" s="225" t="s">
        <v>228</v>
      </c>
      <c r="D168" s="226" t="s">
        <v>3158</v>
      </c>
      <c r="E168" s="27" t="s">
        <v>258</v>
      </c>
      <c r="F168" s="168" t="s">
        <v>4102</v>
      </c>
      <c r="G168" s="8">
        <v>45170</v>
      </c>
      <c r="H168" s="227" t="s">
        <v>54</v>
      </c>
      <c r="I168" s="247" t="s">
        <v>42</v>
      </c>
      <c r="J168" s="168" t="s">
        <v>43</v>
      </c>
      <c r="K168" s="229" t="s">
        <v>44</v>
      </c>
      <c r="L168" s="225" t="s">
        <v>46</v>
      </c>
      <c r="M168" s="168">
        <v>6</v>
      </c>
      <c r="N168" s="232" t="s">
        <v>3135</v>
      </c>
      <c r="O168" s="232" t="s">
        <v>3136</v>
      </c>
      <c r="P168" s="15">
        <f t="shared" si="107"/>
        <v>6</v>
      </c>
      <c r="Q168" s="15">
        <f t="shared" si="108"/>
        <v>6</v>
      </c>
      <c r="R168" s="22">
        <f t="shared" si="109"/>
        <v>1</v>
      </c>
      <c r="S168" s="22">
        <f t="shared" si="110"/>
        <v>1</v>
      </c>
      <c r="T168" s="180"/>
      <c r="U168" s="232" t="s">
        <v>3137</v>
      </c>
      <c r="V168" s="232" t="s">
        <v>50</v>
      </c>
      <c r="W168" s="19"/>
      <c r="X168" s="181"/>
      <c r="AA168" s="238" t="b">
        <f t="shared" si="86"/>
        <v>0</v>
      </c>
    </row>
    <row r="169" s="214" customFormat="1" ht="12" hidden="1" spans="1:27">
      <c r="A169" s="225">
        <v>167</v>
      </c>
      <c r="B169" s="225" t="s">
        <v>34</v>
      </c>
      <c r="C169" s="225" t="s">
        <v>228</v>
      </c>
      <c r="D169" s="226" t="s">
        <v>3158</v>
      </c>
      <c r="E169" s="27" t="s">
        <v>258</v>
      </c>
      <c r="F169" s="168" t="s">
        <v>4102</v>
      </c>
      <c r="G169" s="8">
        <v>45231</v>
      </c>
      <c r="H169" s="227" t="s">
        <v>632</v>
      </c>
      <c r="I169" s="247" t="s">
        <v>42</v>
      </c>
      <c r="J169" s="168" t="s">
        <v>43</v>
      </c>
      <c r="K169" s="229" t="s">
        <v>44</v>
      </c>
      <c r="L169" s="225" t="s">
        <v>46</v>
      </c>
      <c r="M169" s="168">
        <v>6</v>
      </c>
      <c r="N169" s="232" t="str">
        <f>IFERROR(VLOOKUP("*"&amp;$D169&amp;"*",接头红外!$A:$AS,20,FALSE),IFERROR(VLOOKUP("*"&amp;$D169&amp;"*",接头红外!$B:$AS,19,FALSE),"无"))</f>
        <v>无</v>
      </c>
      <c r="O169" s="232" t="str">
        <f>IFERROR(VLOOKUP("*"&amp;$D169&amp;"*",接头红外!$A:$AS,21,FALSE),IFERROR(VLOOKUP("*"&amp;$D169&amp;"*",接头红外!$B:$AS,20,FALSE),"无"))</f>
        <v>无</v>
      </c>
      <c r="P169" s="15" t="str">
        <f t="shared" si="107"/>
        <v/>
      </c>
      <c r="Q169" s="15" t="str">
        <f t="shared" si="108"/>
        <v/>
      </c>
      <c r="R169" s="22" t="str">
        <f t="shared" si="109"/>
        <v/>
      </c>
      <c r="S169" s="22" t="str">
        <f t="shared" si="110"/>
        <v/>
      </c>
      <c r="T169" s="180"/>
      <c r="U169" s="232" t="str">
        <f>IFERROR(VLOOKUP("*"&amp;$D169&amp;"*",接头红外!$A:$AS,5,FALSE),IFERROR(VLOOKUP("*"&amp;$D169&amp;"*",接头红外!$B:$AS,4,FALSE),"无"))</f>
        <v>无</v>
      </c>
      <c r="V169" s="232" t="str">
        <f>IFERROR(VLOOKUP("*"&amp;$D169&amp;"*",接头红外!$A:$AS,3,FALSE),IFERROR(VLOOKUP("*"&amp;$D169&amp;"*",接头红外!$B:$AS,2,FALSE),"无"))</f>
        <v>无</v>
      </c>
      <c r="W169" s="19"/>
      <c r="X169" s="181"/>
      <c r="AA169" s="238" t="b">
        <f t="shared" si="86"/>
        <v>0</v>
      </c>
    </row>
    <row r="170" s="214" customFormat="1" ht="12" hidden="1" spans="1:27">
      <c r="A170" s="225">
        <v>168</v>
      </c>
      <c r="B170" s="225" t="s">
        <v>34</v>
      </c>
      <c r="C170" s="225" t="s">
        <v>228</v>
      </c>
      <c r="D170" s="226" t="s">
        <v>3164</v>
      </c>
      <c r="E170" s="27" t="s">
        <v>258</v>
      </c>
      <c r="F170" s="168" t="s">
        <v>4102</v>
      </c>
      <c r="G170" s="8">
        <v>44927</v>
      </c>
      <c r="H170" s="227" t="s">
        <v>2959</v>
      </c>
      <c r="I170" s="247" t="s">
        <v>42</v>
      </c>
      <c r="J170" s="168" t="s">
        <v>43</v>
      </c>
      <c r="K170" s="229" t="s">
        <v>44</v>
      </c>
      <c r="L170" s="225" t="s">
        <v>46</v>
      </c>
      <c r="M170" s="168">
        <v>6</v>
      </c>
      <c r="N170" s="232" t="s">
        <v>3058</v>
      </c>
      <c r="O170" s="232" t="s">
        <v>3134</v>
      </c>
      <c r="P170" s="15">
        <f t="shared" ref="P170:P175" si="111">IF(OR(O170=0,O170="无"),"",M170)</f>
        <v>6</v>
      </c>
      <c r="Q170" s="15">
        <f t="shared" ref="Q170:Q175" si="112">P170</f>
        <v>6</v>
      </c>
      <c r="R170" s="22">
        <f t="shared" ref="R170:R175" si="113">IFERROR(IF(P170/M170&gt;0,P170/M170,""),"")</f>
        <v>1</v>
      </c>
      <c r="S170" s="22">
        <f t="shared" ref="S170:S175" si="114">IFERROR(Q170/P170,"")</f>
        <v>1</v>
      </c>
      <c r="T170" s="180"/>
      <c r="U170" s="237" t="s">
        <v>4124</v>
      </c>
      <c r="V170" s="232" t="s">
        <v>50</v>
      </c>
      <c r="W170" s="16"/>
      <c r="X170" s="181"/>
      <c r="Y170" s="16" t="s">
        <v>4124</v>
      </c>
      <c r="AA170" s="238" t="b">
        <f t="shared" si="86"/>
        <v>0</v>
      </c>
    </row>
    <row r="171" s="214" customFormat="1" ht="12" hidden="1" spans="1:27">
      <c r="A171" s="225">
        <v>169</v>
      </c>
      <c r="B171" s="225" t="s">
        <v>34</v>
      </c>
      <c r="C171" s="225" t="s">
        <v>228</v>
      </c>
      <c r="D171" s="226" t="s">
        <v>3164</v>
      </c>
      <c r="E171" s="27" t="s">
        <v>258</v>
      </c>
      <c r="F171" s="168" t="s">
        <v>4102</v>
      </c>
      <c r="G171" s="8">
        <v>44986</v>
      </c>
      <c r="H171" s="227" t="s">
        <v>41</v>
      </c>
      <c r="I171" s="247" t="s">
        <v>42</v>
      </c>
      <c r="J171" s="168" t="s">
        <v>43</v>
      </c>
      <c r="K171" s="229" t="s">
        <v>44</v>
      </c>
      <c r="L171" s="225" t="s">
        <v>46</v>
      </c>
      <c r="M171" s="168">
        <v>6</v>
      </c>
      <c r="N171" s="232" t="s">
        <v>1911</v>
      </c>
      <c r="O171" s="232" t="s">
        <v>3146</v>
      </c>
      <c r="P171" s="15">
        <f t="shared" si="111"/>
        <v>6</v>
      </c>
      <c r="Q171" s="15">
        <f t="shared" si="112"/>
        <v>6</v>
      </c>
      <c r="R171" s="22">
        <f t="shared" si="113"/>
        <v>1</v>
      </c>
      <c r="S171" s="22">
        <f t="shared" si="114"/>
        <v>1</v>
      </c>
      <c r="T171" s="180"/>
      <c r="U171" s="232" t="s">
        <v>3147</v>
      </c>
      <c r="V171" s="232" t="s">
        <v>50</v>
      </c>
      <c r="W171" s="19"/>
      <c r="X171" s="181"/>
      <c r="AA171" s="238" t="b">
        <f t="shared" si="86"/>
        <v>0</v>
      </c>
    </row>
    <row r="172" s="214" customFormat="1" ht="12" hidden="1" spans="1:27">
      <c r="A172" s="225">
        <v>170</v>
      </c>
      <c r="B172" s="225" t="s">
        <v>34</v>
      </c>
      <c r="C172" s="225" t="s">
        <v>228</v>
      </c>
      <c r="D172" s="226" t="s">
        <v>3164</v>
      </c>
      <c r="E172" s="27" t="s">
        <v>258</v>
      </c>
      <c r="F172" s="168" t="s">
        <v>4102</v>
      </c>
      <c r="G172" s="8">
        <v>45047</v>
      </c>
      <c r="H172" s="227" t="s">
        <v>304</v>
      </c>
      <c r="I172" s="247" t="s">
        <v>42</v>
      </c>
      <c r="J172" s="168" t="s">
        <v>43</v>
      </c>
      <c r="K172" s="229" t="s">
        <v>44</v>
      </c>
      <c r="L172" s="225" t="s">
        <v>46</v>
      </c>
      <c r="M172" s="168">
        <v>6</v>
      </c>
      <c r="N172" s="232" t="s">
        <v>4146</v>
      </c>
      <c r="O172" s="232" t="s">
        <v>4147</v>
      </c>
      <c r="P172" s="15">
        <f t="shared" si="111"/>
        <v>6</v>
      </c>
      <c r="Q172" s="15">
        <f t="shared" si="112"/>
        <v>6</v>
      </c>
      <c r="R172" s="22">
        <f t="shared" si="113"/>
        <v>1</v>
      </c>
      <c r="S172" s="22">
        <f t="shared" si="114"/>
        <v>1</v>
      </c>
      <c r="T172" s="180"/>
      <c r="U172" s="232" t="s">
        <v>4148</v>
      </c>
      <c r="V172" s="232" t="s">
        <v>50</v>
      </c>
      <c r="W172" s="19"/>
      <c r="X172" s="181"/>
      <c r="AA172" s="238" t="b">
        <f t="shared" si="86"/>
        <v>0</v>
      </c>
    </row>
    <row r="173" s="214" customFormat="1" ht="12" hidden="1" spans="1:27">
      <c r="A173" s="225">
        <v>171</v>
      </c>
      <c r="B173" s="225" t="s">
        <v>34</v>
      </c>
      <c r="C173" s="225" t="s">
        <v>228</v>
      </c>
      <c r="D173" s="226" t="s">
        <v>3164</v>
      </c>
      <c r="E173" s="27" t="s">
        <v>258</v>
      </c>
      <c r="F173" s="168" t="s">
        <v>4102</v>
      </c>
      <c r="G173" s="8">
        <v>45108</v>
      </c>
      <c r="H173" s="227" t="s">
        <v>165</v>
      </c>
      <c r="I173" s="247" t="s">
        <v>42</v>
      </c>
      <c r="J173" s="168" t="s">
        <v>43</v>
      </c>
      <c r="K173" s="229" t="s">
        <v>44</v>
      </c>
      <c r="L173" s="225" t="s">
        <v>46</v>
      </c>
      <c r="M173" s="168">
        <v>6</v>
      </c>
      <c r="N173" s="232" t="s">
        <v>4146</v>
      </c>
      <c r="O173" s="232" t="s">
        <v>4147</v>
      </c>
      <c r="P173" s="15">
        <f t="shared" si="111"/>
        <v>6</v>
      </c>
      <c r="Q173" s="15">
        <f t="shared" si="112"/>
        <v>6</v>
      </c>
      <c r="R173" s="22">
        <f t="shared" si="113"/>
        <v>1</v>
      </c>
      <c r="S173" s="22">
        <f t="shared" si="114"/>
        <v>1</v>
      </c>
      <c r="T173" s="180"/>
      <c r="U173" s="232" t="s">
        <v>4148</v>
      </c>
      <c r="V173" s="232" t="s">
        <v>50</v>
      </c>
      <c r="W173" s="19"/>
      <c r="X173" s="181"/>
      <c r="AA173" s="238" t="b">
        <f t="shared" si="86"/>
        <v>0</v>
      </c>
    </row>
    <row r="174" s="214" customFormat="1" ht="12" hidden="1" spans="1:27">
      <c r="A174" s="225">
        <v>172</v>
      </c>
      <c r="B174" s="225" t="s">
        <v>34</v>
      </c>
      <c r="C174" s="225" t="s">
        <v>228</v>
      </c>
      <c r="D174" s="226" t="s">
        <v>3164</v>
      </c>
      <c r="E174" s="27" t="s">
        <v>258</v>
      </c>
      <c r="F174" s="168" t="s">
        <v>4102</v>
      </c>
      <c r="G174" s="8">
        <v>45170</v>
      </c>
      <c r="H174" s="227" t="s">
        <v>54</v>
      </c>
      <c r="I174" s="247" t="s">
        <v>42</v>
      </c>
      <c r="J174" s="168" t="s">
        <v>43</v>
      </c>
      <c r="K174" s="229" t="s">
        <v>44</v>
      </c>
      <c r="L174" s="225" t="s">
        <v>46</v>
      </c>
      <c r="M174" s="168">
        <v>6</v>
      </c>
      <c r="N174" s="232" t="s">
        <v>3135</v>
      </c>
      <c r="O174" s="232" t="s">
        <v>3136</v>
      </c>
      <c r="P174" s="15">
        <f t="shared" si="111"/>
        <v>6</v>
      </c>
      <c r="Q174" s="15">
        <f t="shared" si="112"/>
        <v>6</v>
      </c>
      <c r="R174" s="22">
        <f t="shared" si="113"/>
        <v>1</v>
      </c>
      <c r="S174" s="22">
        <f t="shared" si="114"/>
        <v>1</v>
      </c>
      <c r="T174" s="180"/>
      <c r="U174" s="232" t="s">
        <v>3137</v>
      </c>
      <c r="V174" s="232" t="s">
        <v>50</v>
      </c>
      <c r="W174" s="19"/>
      <c r="X174" s="181"/>
      <c r="AA174" s="238" t="b">
        <f t="shared" si="86"/>
        <v>0</v>
      </c>
    </row>
    <row r="175" s="214" customFormat="1" ht="12" hidden="1" spans="1:27">
      <c r="A175" s="225">
        <v>173</v>
      </c>
      <c r="B175" s="225" t="s">
        <v>34</v>
      </c>
      <c r="C175" s="225" t="s">
        <v>228</v>
      </c>
      <c r="D175" s="226" t="s">
        <v>3164</v>
      </c>
      <c r="E175" s="27" t="s">
        <v>258</v>
      </c>
      <c r="F175" s="168" t="s">
        <v>4102</v>
      </c>
      <c r="G175" s="8">
        <v>45231</v>
      </c>
      <c r="H175" s="227" t="s">
        <v>632</v>
      </c>
      <c r="I175" s="247" t="s">
        <v>42</v>
      </c>
      <c r="J175" s="168" t="s">
        <v>43</v>
      </c>
      <c r="K175" s="229" t="s">
        <v>44</v>
      </c>
      <c r="L175" s="225" t="s">
        <v>46</v>
      </c>
      <c r="M175" s="168">
        <v>6</v>
      </c>
      <c r="N175" s="232" t="str">
        <f>IFERROR(VLOOKUP("*"&amp;$D175&amp;"*",接头红外!$A:$AS,20,FALSE),IFERROR(VLOOKUP("*"&amp;$D175&amp;"*",接头红外!$B:$AS,19,FALSE),"无"))</f>
        <v>无</v>
      </c>
      <c r="O175" s="232" t="str">
        <f>IFERROR(VLOOKUP("*"&amp;$D175&amp;"*",接头红外!$A:$AS,21,FALSE),IFERROR(VLOOKUP("*"&amp;$D175&amp;"*",接头红外!$B:$AS,20,FALSE),"无"))</f>
        <v>无</v>
      </c>
      <c r="P175" s="15" t="str">
        <f t="shared" si="111"/>
        <v/>
      </c>
      <c r="Q175" s="15" t="str">
        <f t="shared" si="112"/>
        <v/>
      </c>
      <c r="R175" s="22" t="str">
        <f t="shared" si="113"/>
        <v/>
      </c>
      <c r="S175" s="22" t="str">
        <f t="shared" si="114"/>
        <v/>
      </c>
      <c r="T175" s="180"/>
      <c r="U175" s="232" t="str">
        <f>IFERROR(VLOOKUP("*"&amp;$D175&amp;"*",接头红外!$A:$AS,5,FALSE),IFERROR(VLOOKUP("*"&amp;$D175&amp;"*",接头红外!$B:$AS,4,FALSE),"无"))</f>
        <v>无</v>
      </c>
      <c r="V175" s="232" t="str">
        <f>IFERROR(VLOOKUP("*"&amp;$D175&amp;"*",接头红外!$A:$AS,3,FALSE),IFERROR(VLOOKUP("*"&amp;$D175&amp;"*",接头红外!$B:$AS,2,FALSE),"无"))</f>
        <v>无</v>
      </c>
      <c r="W175" s="19"/>
      <c r="X175" s="181"/>
      <c r="AA175" s="238" t="b">
        <f t="shared" si="86"/>
        <v>0</v>
      </c>
    </row>
    <row r="176" s="214" customFormat="1" ht="12" hidden="1" spans="1:27">
      <c r="A176" s="225">
        <v>174</v>
      </c>
      <c r="B176" s="225" t="s">
        <v>34</v>
      </c>
      <c r="C176" s="225" t="s">
        <v>82</v>
      </c>
      <c r="D176" s="243" t="s">
        <v>181</v>
      </c>
      <c r="E176" s="27" t="s">
        <v>258</v>
      </c>
      <c r="F176" s="168" t="s">
        <v>4102</v>
      </c>
      <c r="G176" s="8">
        <v>44927</v>
      </c>
      <c r="H176" s="227" t="s">
        <v>2959</v>
      </c>
      <c r="I176" s="247" t="s">
        <v>42</v>
      </c>
      <c r="J176" s="168" t="s">
        <v>43</v>
      </c>
      <c r="K176" s="229" t="s">
        <v>44</v>
      </c>
      <c r="L176" s="225" t="s">
        <v>46</v>
      </c>
      <c r="M176" s="168">
        <v>24</v>
      </c>
      <c r="N176" s="232" t="s">
        <v>3190</v>
      </c>
      <c r="O176" s="232" t="s">
        <v>3191</v>
      </c>
      <c r="P176" s="15">
        <f t="shared" ref="P176:P181" si="115">IF(OR(O176=0,O176="无"),"",M176)</f>
        <v>24</v>
      </c>
      <c r="Q176" s="15">
        <f t="shared" ref="Q176:Q181" si="116">P176</f>
        <v>24</v>
      </c>
      <c r="R176" s="22">
        <f t="shared" ref="R176:R181" si="117">IFERROR(IF(P176/M176&gt;0,P176/M176,""),"")</f>
        <v>1</v>
      </c>
      <c r="S176" s="22">
        <f t="shared" ref="S176:S181" si="118">IFERROR(Q176/P176,"")</f>
        <v>1</v>
      </c>
      <c r="T176" s="180"/>
      <c r="U176" s="237" t="s">
        <v>4103</v>
      </c>
      <c r="V176" s="232" t="s">
        <v>50</v>
      </c>
      <c r="W176" s="16"/>
      <c r="X176" s="181"/>
      <c r="Y176" s="16" t="s">
        <v>4103</v>
      </c>
      <c r="AA176" s="238" t="b">
        <f t="shared" si="86"/>
        <v>0</v>
      </c>
    </row>
    <row r="177" s="214" customFormat="1" ht="12" hidden="1" spans="1:27">
      <c r="A177" s="225">
        <v>175</v>
      </c>
      <c r="B177" s="225" t="s">
        <v>34</v>
      </c>
      <c r="C177" s="225" t="s">
        <v>82</v>
      </c>
      <c r="D177" s="243" t="s">
        <v>181</v>
      </c>
      <c r="E177" s="27" t="s">
        <v>258</v>
      </c>
      <c r="F177" s="168" t="s">
        <v>4102</v>
      </c>
      <c r="G177" s="8">
        <v>44986</v>
      </c>
      <c r="H177" s="227" t="s">
        <v>41</v>
      </c>
      <c r="I177" s="247" t="s">
        <v>42</v>
      </c>
      <c r="J177" s="168" t="s">
        <v>43</v>
      </c>
      <c r="K177" s="229" t="s">
        <v>44</v>
      </c>
      <c r="L177" s="225" t="s">
        <v>46</v>
      </c>
      <c r="M177" s="168">
        <v>24</v>
      </c>
      <c r="N177" s="237" t="s">
        <v>2251</v>
      </c>
      <c r="O177" s="237" t="s">
        <v>4155</v>
      </c>
      <c r="P177" s="15">
        <f t="shared" si="115"/>
        <v>24</v>
      </c>
      <c r="Q177" s="15">
        <f t="shared" si="116"/>
        <v>24</v>
      </c>
      <c r="R177" s="22">
        <f t="shared" si="117"/>
        <v>1</v>
      </c>
      <c r="S177" s="22">
        <f t="shared" si="118"/>
        <v>1</v>
      </c>
      <c r="T177" s="180"/>
      <c r="U177" s="232" t="s">
        <v>4156</v>
      </c>
      <c r="V177" s="232" t="s">
        <v>50</v>
      </c>
      <c r="W177" s="16"/>
      <c r="X177" s="181"/>
      <c r="AA177" s="238" t="b">
        <f t="shared" si="86"/>
        <v>0</v>
      </c>
    </row>
    <row r="178" s="214" customFormat="1" ht="12" hidden="1" spans="1:27">
      <c r="A178" s="225">
        <v>176</v>
      </c>
      <c r="B178" s="225" t="s">
        <v>34</v>
      </c>
      <c r="C178" s="225" t="s">
        <v>82</v>
      </c>
      <c r="D178" s="243" t="s">
        <v>181</v>
      </c>
      <c r="E178" s="27" t="s">
        <v>258</v>
      </c>
      <c r="F178" s="168" t="s">
        <v>4102</v>
      </c>
      <c r="G178" s="8">
        <v>45047</v>
      </c>
      <c r="H178" s="227" t="s">
        <v>304</v>
      </c>
      <c r="I178" s="247" t="s">
        <v>42</v>
      </c>
      <c r="J178" s="168" t="s">
        <v>43</v>
      </c>
      <c r="K178" s="229" t="s">
        <v>44</v>
      </c>
      <c r="L178" s="225" t="s">
        <v>46</v>
      </c>
      <c r="M178" s="168">
        <v>24</v>
      </c>
      <c r="N178" s="232" t="s">
        <v>3167</v>
      </c>
      <c r="O178" s="232" t="s">
        <v>3168</v>
      </c>
      <c r="P178" s="15">
        <f t="shared" si="115"/>
        <v>24</v>
      </c>
      <c r="Q178" s="15">
        <f t="shared" si="116"/>
        <v>24</v>
      </c>
      <c r="R178" s="22">
        <f t="shared" si="117"/>
        <v>1</v>
      </c>
      <c r="S178" s="22">
        <f t="shared" si="118"/>
        <v>1</v>
      </c>
      <c r="T178" s="180"/>
      <c r="U178" s="232" t="s">
        <v>3169</v>
      </c>
      <c r="V178" s="232" t="s">
        <v>50</v>
      </c>
      <c r="W178" s="16" t="s">
        <v>4103</v>
      </c>
      <c r="X178" s="181"/>
      <c r="AA178" s="238" t="b">
        <f t="shared" si="86"/>
        <v>0</v>
      </c>
    </row>
    <row r="179" s="214" customFormat="1" ht="12" hidden="1" spans="1:27">
      <c r="A179" s="225">
        <v>177</v>
      </c>
      <c r="B179" s="225" t="s">
        <v>34</v>
      </c>
      <c r="C179" s="225" t="s">
        <v>82</v>
      </c>
      <c r="D179" s="243" t="s">
        <v>181</v>
      </c>
      <c r="E179" s="27" t="s">
        <v>258</v>
      </c>
      <c r="F179" s="168" t="s">
        <v>4102</v>
      </c>
      <c r="G179" s="8">
        <v>45108</v>
      </c>
      <c r="H179" s="227" t="s">
        <v>165</v>
      </c>
      <c r="I179" s="247" t="s">
        <v>42</v>
      </c>
      <c r="J179" s="168" t="s">
        <v>43</v>
      </c>
      <c r="K179" s="229" t="s">
        <v>44</v>
      </c>
      <c r="L179" s="225" t="s">
        <v>46</v>
      </c>
      <c r="M179" s="168">
        <v>24</v>
      </c>
      <c r="N179" s="232" t="s">
        <v>4157</v>
      </c>
      <c r="O179" s="232" t="s">
        <v>4158</v>
      </c>
      <c r="P179" s="15">
        <f t="shared" si="115"/>
        <v>24</v>
      </c>
      <c r="Q179" s="15">
        <f t="shared" si="116"/>
        <v>24</v>
      </c>
      <c r="R179" s="22">
        <f t="shared" si="117"/>
        <v>1</v>
      </c>
      <c r="S179" s="22">
        <f t="shared" si="118"/>
        <v>1</v>
      </c>
      <c r="T179" s="180"/>
      <c r="U179" s="232" t="s">
        <v>4159</v>
      </c>
      <c r="V179" s="232" t="s">
        <v>50</v>
      </c>
      <c r="W179" s="16" t="s">
        <v>4103</v>
      </c>
      <c r="X179" s="181"/>
      <c r="AA179" s="238" t="b">
        <f t="shared" si="86"/>
        <v>0</v>
      </c>
    </row>
    <row r="180" s="214" customFormat="1" ht="12" hidden="1" spans="1:27">
      <c r="A180" s="225">
        <v>178</v>
      </c>
      <c r="B180" s="225" t="s">
        <v>34</v>
      </c>
      <c r="C180" s="225" t="s">
        <v>82</v>
      </c>
      <c r="D180" s="243" t="s">
        <v>181</v>
      </c>
      <c r="E180" s="27" t="s">
        <v>258</v>
      </c>
      <c r="F180" s="168" t="s">
        <v>4102</v>
      </c>
      <c r="G180" s="8">
        <v>45170</v>
      </c>
      <c r="H180" s="227" t="s">
        <v>54</v>
      </c>
      <c r="I180" s="247" t="s">
        <v>42</v>
      </c>
      <c r="J180" s="168" t="s">
        <v>43</v>
      </c>
      <c r="K180" s="229" t="s">
        <v>44</v>
      </c>
      <c r="L180" s="225" t="s">
        <v>46</v>
      </c>
      <c r="M180" s="168">
        <v>24</v>
      </c>
      <c r="N180" s="232" t="s">
        <v>4160</v>
      </c>
      <c r="O180" s="232" t="s">
        <v>4161</v>
      </c>
      <c r="P180" s="15">
        <f t="shared" si="115"/>
        <v>24</v>
      </c>
      <c r="Q180" s="15">
        <f t="shared" si="116"/>
        <v>24</v>
      </c>
      <c r="R180" s="22">
        <f t="shared" si="117"/>
        <v>1</v>
      </c>
      <c r="S180" s="22">
        <f t="shared" si="118"/>
        <v>1</v>
      </c>
      <c r="T180" s="180"/>
      <c r="U180" s="232" t="s">
        <v>4162</v>
      </c>
      <c r="V180" s="232" t="s">
        <v>50</v>
      </c>
      <c r="W180" s="16" t="s">
        <v>4103</v>
      </c>
      <c r="X180" s="181"/>
      <c r="AA180" s="238" t="b">
        <f t="shared" si="86"/>
        <v>0</v>
      </c>
    </row>
    <row r="181" s="214" customFormat="1" ht="12" hidden="1" spans="1:27">
      <c r="A181" s="225">
        <v>179</v>
      </c>
      <c r="B181" s="225" t="s">
        <v>34</v>
      </c>
      <c r="C181" s="225" t="s">
        <v>82</v>
      </c>
      <c r="D181" s="243" t="s">
        <v>181</v>
      </c>
      <c r="E181" s="27" t="s">
        <v>258</v>
      </c>
      <c r="F181" s="168" t="s">
        <v>4102</v>
      </c>
      <c r="G181" s="8">
        <v>45231</v>
      </c>
      <c r="H181" s="227" t="s">
        <v>632</v>
      </c>
      <c r="I181" s="247" t="s">
        <v>42</v>
      </c>
      <c r="J181" s="168" t="s">
        <v>43</v>
      </c>
      <c r="K181" s="229" t="s">
        <v>44</v>
      </c>
      <c r="L181" s="225" t="s">
        <v>46</v>
      </c>
      <c r="M181" s="168">
        <v>24</v>
      </c>
      <c r="N181" s="232" t="str">
        <f>IFERROR(VLOOKUP("*"&amp;$D181&amp;"*",接头红外!$A:$AS,20,FALSE),IFERROR(VLOOKUP("*"&amp;$D181&amp;"*",接头红外!$B:$AS,19,FALSE),"无"))</f>
        <v>无</v>
      </c>
      <c r="O181" s="232" t="str">
        <f>IFERROR(VLOOKUP("*"&amp;$D181&amp;"*",接头红外!$A:$AS,21,FALSE),IFERROR(VLOOKUP("*"&amp;$D181&amp;"*",接头红外!$B:$AS,20,FALSE),"无"))</f>
        <v>无</v>
      </c>
      <c r="P181" s="15" t="str">
        <f t="shared" si="115"/>
        <v/>
      </c>
      <c r="Q181" s="15" t="str">
        <f t="shared" si="116"/>
        <v/>
      </c>
      <c r="R181" s="22" t="str">
        <f t="shared" si="117"/>
        <v/>
      </c>
      <c r="S181" s="22" t="str">
        <f t="shared" si="118"/>
        <v/>
      </c>
      <c r="T181" s="180"/>
      <c r="U181" s="232" t="str">
        <f>IFERROR(VLOOKUP("*"&amp;$D181&amp;"*",接头红外!$A:$AS,5,FALSE),IFERROR(VLOOKUP("*"&amp;$D181&amp;"*",接头红外!$B:$AS,4,FALSE),"无"))</f>
        <v>无</v>
      </c>
      <c r="V181" s="232" t="str">
        <f>IFERROR(VLOOKUP("*"&amp;$D181&amp;"*",接头红外!$A:$AS,3,FALSE),IFERROR(VLOOKUP("*"&amp;$D181&amp;"*",接头红外!$B:$AS,2,FALSE),"无"))</f>
        <v>无</v>
      </c>
      <c r="W181" s="16" t="s">
        <v>4103</v>
      </c>
      <c r="X181" s="181"/>
      <c r="AA181" s="238" t="b">
        <f t="shared" si="86"/>
        <v>0</v>
      </c>
    </row>
    <row r="182" s="214" customFormat="1" ht="12" hidden="1" spans="1:27">
      <c r="A182" s="225">
        <v>180</v>
      </c>
      <c r="B182" s="225" t="s">
        <v>34</v>
      </c>
      <c r="C182" s="225" t="s">
        <v>82</v>
      </c>
      <c r="D182" s="168" t="s">
        <v>193</v>
      </c>
      <c r="E182" s="27" t="s">
        <v>258</v>
      </c>
      <c r="F182" s="168" t="s">
        <v>4102</v>
      </c>
      <c r="G182" s="8">
        <v>44927</v>
      </c>
      <c r="H182" s="227" t="s">
        <v>2959</v>
      </c>
      <c r="I182" s="247" t="s">
        <v>42</v>
      </c>
      <c r="J182" s="168" t="s">
        <v>43</v>
      </c>
      <c r="K182" s="229" t="s">
        <v>44</v>
      </c>
      <c r="L182" s="225" t="s">
        <v>46</v>
      </c>
      <c r="M182" s="168">
        <v>24</v>
      </c>
      <c r="N182" s="232" t="s">
        <v>3190</v>
      </c>
      <c r="O182" s="232" t="s">
        <v>3191</v>
      </c>
      <c r="P182" s="15">
        <f t="shared" ref="P182:P187" si="119">IF(OR(O182=0,O182="无"),"",M182)</f>
        <v>24</v>
      </c>
      <c r="Q182" s="15">
        <f t="shared" ref="Q182:Q187" si="120">P182</f>
        <v>24</v>
      </c>
      <c r="R182" s="22">
        <f t="shared" ref="R182:R187" si="121">IFERROR(IF(P182/M182&gt;0,P182/M182,""),"")</f>
        <v>1</v>
      </c>
      <c r="S182" s="22">
        <f t="shared" ref="S182:S187" si="122">IFERROR(Q182/P182,"")</f>
        <v>1</v>
      </c>
      <c r="T182" s="180"/>
      <c r="U182" s="237" t="s">
        <v>4103</v>
      </c>
      <c r="V182" s="232" t="s">
        <v>50</v>
      </c>
      <c r="W182" s="16"/>
      <c r="X182" s="181"/>
      <c r="Y182" s="16" t="s">
        <v>4103</v>
      </c>
      <c r="AA182" s="238" t="b">
        <f t="shared" si="86"/>
        <v>0</v>
      </c>
    </row>
    <row r="183" s="214" customFormat="1" ht="12" hidden="1" spans="1:27">
      <c r="A183" s="225">
        <v>181</v>
      </c>
      <c r="B183" s="225" t="s">
        <v>34</v>
      </c>
      <c r="C183" s="225" t="s">
        <v>82</v>
      </c>
      <c r="D183" s="168" t="s">
        <v>193</v>
      </c>
      <c r="E183" s="27" t="s">
        <v>258</v>
      </c>
      <c r="F183" s="168" t="s">
        <v>4102</v>
      </c>
      <c r="G183" s="8">
        <v>44986</v>
      </c>
      <c r="H183" s="227" t="s">
        <v>41</v>
      </c>
      <c r="I183" s="247" t="s">
        <v>42</v>
      </c>
      <c r="J183" s="168" t="s">
        <v>43</v>
      </c>
      <c r="K183" s="229" t="s">
        <v>44</v>
      </c>
      <c r="L183" s="225" t="s">
        <v>46</v>
      </c>
      <c r="M183" s="168">
        <v>24</v>
      </c>
      <c r="N183" s="237" t="s">
        <v>2251</v>
      </c>
      <c r="O183" s="237" t="s">
        <v>4155</v>
      </c>
      <c r="P183" s="15">
        <f t="shared" si="119"/>
        <v>24</v>
      </c>
      <c r="Q183" s="15">
        <f t="shared" si="120"/>
        <v>24</v>
      </c>
      <c r="R183" s="22">
        <f t="shared" si="121"/>
        <v>1</v>
      </c>
      <c r="S183" s="22">
        <f t="shared" si="122"/>
        <v>1</v>
      </c>
      <c r="T183" s="180"/>
      <c r="U183" s="232" t="s">
        <v>4156</v>
      </c>
      <c r="V183" s="232" t="s">
        <v>50</v>
      </c>
      <c r="W183" s="19"/>
      <c r="X183" s="181"/>
      <c r="AA183" s="238" t="b">
        <f t="shared" si="86"/>
        <v>0</v>
      </c>
    </row>
    <row r="184" s="214" customFormat="1" ht="12" hidden="1" spans="1:27">
      <c r="A184" s="225">
        <v>182</v>
      </c>
      <c r="B184" s="225" t="s">
        <v>34</v>
      </c>
      <c r="C184" s="225" t="s">
        <v>82</v>
      </c>
      <c r="D184" s="168" t="s">
        <v>193</v>
      </c>
      <c r="E184" s="27" t="s">
        <v>258</v>
      </c>
      <c r="F184" s="168" t="s">
        <v>4102</v>
      </c>
      <c r="G184" s="8">
        <v>45047</v>
      </c>
      <c r="H184" s="227" t="s">
        <v>304</v>
      </c>
      <c r="I184" s="247" t="s">
        <v>42</v>
      </c>
      <c r="J184" s="168" t="s">
        <v>43</v>
      </c>
      <c r="K184" s="229" t="s">
        <v>44</v>
      </c>
      <c r="L184" s="225" t="s">
        <v>46</v>
      </c>
      <c r="M184" s="168">
        <v>24</v>
      </c>
      <c r="N184" s="232" t="s">
        <v>3167</v>
      </c>
      <c r="O184" s="232" t="s">
        <v>3168</v>
      </c>
      <c r="P184" s="15">
        <f t="shared" si="119"/>
        <v>24</v>
      </c>
      <c r="Q184" s="15">
        <f t="shared" si="120"/>
        <v>24</v>
      </c>
      <c r="R184" s="22">
        <f t="shared" si="121"/>
        <v>1</v>
      </c>
      <c r="S184" s="22">
        <f t="shared" si="122"/>
        <v>1</v>
      </c>
      <c r="T184" s="180"/>
      <c r="U184" s="232" t="s">
        <v>3169</v>
      </c>
      <c r="V184" s="232" t="s">
        <v>50</v>
      </c>
      <c r="W184" s="19"/>
      <c r="X184" s="181"/>
      <c r="AA184" s="238" t="b">
        <f t="shared" si="86"/>
        <v>0</v>
      </c>
    </row>
    <row r="185" s="214" customFormat="1" ht="12" hidden="1" spans="1:27">
      <c r="A185" s="225">
        <v>183</v>
      </c>
      <c r="B185" s="225" t="s">
        <v>34</v>
      </c>
      <c r="C185" s="225" t="s">
        <v>82</v>
      </c>
      <c r="D185" s="168" t="s">
        <v>193</v>
      </c>
      <c r="E185" s="27" t="s">
        <v>258</v>
      </c>
      <c r="F185" s="168" t="s">
        <v>4102</v>
      </c>
      <c r="G185" s="8">
        <v>45108</v>
      </c>
      <c r="H185" s="227" t="s">
        <v>165</v>
      </c>
      <c r="I185" s="247" t="s">
        <v>42</v>
      </c>
      <c r="J185" s="168" t="s">
        <v>43</v>
      </c>
      <c r="K185" s="229" t="s">
        <v>44</v>
      </c>
      <c r="L185" s="225" t="s">
        <v>46</v>
      </c>
      <c r="M185" s="168">
        <v>24</v>
      </c>
      <c r="N185" s="232" t="s">
        <v>4157</v>
      </c>
      <c r="O185" s="232" t="s">
        <v>4158</v>
      </c>
      <c r="P185" s="15">
        <f t="shared" si="119"/>
        <v>24</v>
      </c>
      <c r="Q185" s="15">
        <f t="shared" si="120"/>
        <v>24</v>
      </c>
      <c r="R185" s="22">
        <f t="shared" si="121"/>
        <v>1</v>
      </c>
      <c r="S185" s="22">
        <f t="shared" si="122"/>
        <v>1</v>
      </c>
      <c r="T185" s="180"/>
      <c r="U185" s="232" t="s">
        <v>4159</v>
      </c>
      <c r="V185" s="232" t="s">
        <v>50</v>
      </c>
      <c r="W185" s="19"/>
      <c r="X185" s="181"/>
      <c r="AA185" s="238" t="b">
        <f t="shared" si="86"/>
        <v>0</v>
      </c>
    </row>
    <row r="186" s="214" customFormat="1" ht="12" hidden="1" spans="1:27">
      <c r="A186" s="225">
        <v>184</v>
      </c>
      <c r="B186" s="225" t="s">
        <v>34</v>
      </c>
      <c r="C186" s="225" t="s">
        <v>82</v>
      </c>
      <c r="D186" s="168" t="s">
        <v>193</v>
      </c>
      <c r="E186" s="27" t="s">
        <v>258</v>
      </c>
      <c r="F186" s="168" t="s">
        <v>4102</v>
      </c>
      <c r="G186" s="8">
        <v>45170</v>
      </c>
      <c r="H186" s="227" t="s">
        <v>54</v>
      </c>
      <c r="I186" s="247" t="s">
        <v>42</v>
      </c>
      <c r="J186" s="168" t="s">
        <v>43</v>
      </c>
      <c r="K186" s="229" t="s">
        <v>44</v>
      </c>
      <c r="L186" s="225" t="s">
        <v>46</v>
      </c>
      <c r="M186" s="168">
        <v>24</v>
      </c>
      <c r="N186" s="232" t="s">
        <v>4160</v>
      </c>
      <c r="O186" s="232" t="s">
        <v>4161</v>
      </c>
      <c r="P186" s="15">
        <f t="shared" si="119"/>
        <v>24</v>
      </c>
      <c r="Q186" s="15">
        <f t="shared" si="120"/>
        <v>24</v>
      </c>
      <c r="R186" s="22">
        <f t="shared" si="121"/>
        <v>1</v>
      </c>
      <c r="S186" s="22">
        <f t="shared" si="122"/>
        <v>1</v>
      </c>
      <c r="T186" s="180"/>
      <c r="U186" s="232" t="s">
        <v>4162</v>
      </c>
      <c r="V186" s="232" t="s">
        <v>50</v>
      </c>
      <c r="W186" s="19"/>
      <c r="X186" s="181"/>
      <c r="AA186" s="238" t="b">
        <f t="shared" si="86"/>
        <v>0</v>
      </c>
    </row>
    <row r="187" s="214" customFormat="1" ht="12" hidden="1" spans="1:27">
      <c r="A187" s="225">
        <v>185</v>
      </c>
      <c r="B187" s="225" t="s">
        <v>34</v>
      </c>
      <c r="C187" s="225" t="s">
        <v>82</v>
      </c>
      <c r="D187" s="168" t="s">
        <v>193</v>
      </c>
      <c r="E187" s="27" t="s">
        <v>258</v>
      </c>
      <c r="F187" s="168" t="s">
        <v>4102</v>
      </c>
      <c r="G187" s="8">
        <v>45231</v>
      </c>
      <c r="H187" s="227" t="s">
        <v>632</v>
      </c>
      <c r="I187" s="247" t="s">
        <v>42</v>
      </c>
      <c r="J187" s="168" t="s">
        <v>43</v>
      </c>
      <c r="K187" s="229" t="s">
        <v>44</v>
      </c>
      <c r="L187" s="225" t="s">
        <v>46</v>
      </c>
      <c r="M187" s="168">
        <v>24</v>
      </c>
      <c r="N187" s="232" t="str">
        <f>IFERROR(VLOOKUP("*"&amp;$D187&amp;"*",接头红外!$A:$AS,20,FALSE),IFERROR(VLOOKUP("*"&amp;$D187&amp;"*",接头红外!$B:$AS,19,FALSE),"无"))</f>
        <v>无</v>
      </c>
      <c r="O187" s="232" t="str">
        <f>IFERROR(VLOOKUP("*"&amp;$D187&amp;"*",接头红外!$A:$AS,21,FALSE),IFERROR(VLOOKUP("*"&amp;$D187&amp;"*",接头红外!$B:$AS,20,FALSE),"无"))</f>
        <v>无</v>
      </c>
      <c r="P187" s="15" t="str">
        <f t="shared" si="119"/>
        <v/>
      </c>
      <c r="Q187" s="15" t="str">
        <f t="shared" si="120"/>
        <v/>
      </c>
      <c r="R187" s="22" t="str">
        <f t="shared" si="121"/>
        <v/>
      </c>
      <c r="S187" s="22" t="str">
        <f t="shared" si="122"/>
        <v/>
      </c>
      <c r="T187" s="180"/>
      <c r="U187" s="232" t="str">
        <f>IFERROR(VLOOKUP("*"&amp;$D187&amp;"*",接头红外!$A:$AS,5,FALSE),IFERROR(VLOOKUP("*"&amp;$D187&amp;"*",接头红外!$B:$AS,4,FALSE),"无"))</f>
        <v>无</v>
      </c>
      <c r="V187" s="232" t="str">
        <f>IFERROR(VLOOKUP("*"&amp;$D187&amp;"*",接头红外!$A:$AS,3,FALSE),IFERROR(VLOOKUP("*"&amp;$D187&amp;"*",接头红外!$B:$AS,2,FALSE),"无"))</f>
        <v>无</v>
      </c>
      <c r="W187" s="19"/>
      <c r="X187" s="181"/>
      <c r="AA187" s="238" t="b">
        <f t="shared" si="86"/>
        <v>0</v>
      </c>
    </row>
    <row r="188" s="214" customFormat="1" ht="12" hidden="1" spans="1:27">
      <c r="A188" s="225">
        <v>186</v>
      </c>
      <c r="B188" s="225" t="s">
        <v>34</v>
      </c>
      <c r="C188" s="225" t="s">
        <v>228</v>
      </c>
      <c r="D188" s="226" t="s">
        <v>3178</v>
      </c>
      <c r="E188" s="27" t="s">
        <v>108</v>
      </c>
      <c r="F188" s="168" t="s">
        <v>4102</v>
      </c>
      <c r="G188" s="8">
        <v>44927</v>
      </c>
      <c r="H188" s="227" t="s">
        <v>2959</v>
      </c>
      <c r="I188" s="247" t="s">
        <v>42</v>
      </c>
      <c r="J188" s="168" t="s">
        <v>43</v>
      </c>
      <c r="K188" s="229" t="s">
        <v>44</v>
      </c>
      <c r="L188" s="225" t="s">
        <v>46</v>
      </c>
      <c r="M188" s="168">
        <v>6</v>
      </c>
      <c r="N188" s="232" t="s">
        <v>3190</v>
      </c>
      <c r="O188" s="232" t="s">
        <v>3191</v>
      </c>
      <c r="P188" s="15">
        <f t="shared" ref="P188:P193" si="123">IF(OR(O188=0,O188="无"),"",M188)</f>
        <v>6</v>
      </c>
      <c r="Q188" s="15">
        <f t="shared" ref="Q188:Q193" si="124">P188</f>
        <v>6</v>
      </c>
      <c r="R188" s="22">
        <f t="shared" ref="R188:R193" si="125">IFERROR(IF(P188/M188&gt;0,P188/M188,""),"")</f>
        <v>1</v>
      </c>
      <c r="S188" s="22">
        <f t="shared" ref="S188:S193" si="126">IFERROR(Q188/P188,"")</f>
        <v>1</v>
      </c>
      <c r="T188" s="180"/>
      <c r="U188" s="237" t="s">
        <v>4103</v>
      </c>
      <c r="V188" s="232" t="s">
        <v>50</v>
      </c>
      <c r="W188" s="16"/>
      <c r="X188" s="181"/>
      <c r="Y188" s="16" t="s">
        <v>4103</v>
      </c>
      <c r="AA188" s="238" t="b">
        <f t="shared" si="86"/>
        <v>0</v>
      </c>
    </row>
    <row r="189" s="214" customFormat="1" ht="12" hidden="1" spans="1:27">
      <c r="A189" s="225">
        <v>187</v>
      </c>
      <c r="B189" s="225" t="s">
        <v>34</v>
      </c>
      <c r="C189" s="225" t="s">
        <v>228</v>
      </c>
      <c r="D189" s="226" t="s">
        <v>3178</v>
      </c>
      <c r="E189" s="27" t="s">
        <v>108</v>
      </c>
      <c r="F189" s="168" t="s">
        <v>4102</v>
      </c>
      <c r="G189" s="8">
        <v>44986</v>
      </c>
      <c r="H189" s="227" t="s">
        <v>41</v>
      </c>
      <c r="I189" s="247" t="s">
        <v>42</v>
      </c>
      <c r="J189" s="168" t="s">
        <v>43</v>
      </c>
      <c r="K189" s="229" t="s">
        <v>44</v>
      </c>
      <c r="L189" s="225" t="s">
        <v>46</v>
      </c>
      <c r="M189" s="168">
        <v>6</v>
      </c>
      <c r="N189" s="232" t="s">
        <v>2251</v>
      </c>
      <c r="O189" s="232" t="s">
        <v>4155</v>
      </c>
      <c r="P189" s="15">
        <f t="shared" si="123"/>
        <v>6</v>
      </c>
      <c r="Q189" s="15">
        <f t="shared" si="124"/>
        <v>6</v>
      </c>
      <c r="R189" s="22">
        <f t="shared" si="125"/>
        <v>1</v>
      </c>
      <c r="S189" s="22">
        <f t="shared" si="126"/>
        <v>1</v>
      </c>
      <c r="T189" s="180"/>
      <c r="U189" s="232" t="s">
        <v>4156</v>
      </c>
      <c r="V189" s="232" t="s">
        <v>50</v>
      </c>
      <c r="W189" s="16"/>
      <c r="X189" s="181"/>
      <c r="AA189" s="238" t="b">
        <f t="shared" si="86"/>
        <v>0</v>
      </c>
    </row>
    <row r="190" s="214" customFormat="1" ht="12" hidden="1" spans="1:27">
      <c r="A190" s="225">
        <v>188</v>
      </c>
      <c r="B190" s="225" t="s">
        <v>34</v>
      </c>
      <c r="C190" s="225" t="s">
        <v>228</v>
      </c>
      <c r="D190" s="226" t="s">
        <v>3178</v>
      </c>
      <c r="E190" s="27" t="s">
        <v>108</v>
      </c>
      <c r="F190" s="168" t="s">
        <v>4102</v>
      </c>
      <c r="G190" s="8">
        <v>45047</v>
      </c>
      <c r="H190" s="227" t="s">
        <v>304</v>
      </c>
      <c r="I190" s="247" t="s">
        <v>42</v>
      </c>
      <c r="J190" s="168" t="s">
        <v>43</v>
      </c>
      <c r="K190" s="229" t="s">
        <v>44</v>
      </c>
      <c r="L190" s="225" t="s">
        <v>46</v>
      </c>
      <c r="M190" s="168">
        <v>6</v>
      </c>
      <c r="N190" s="232" t="s">
        <v>2251</v>
      </c>
      <c r="O190" s="232" t="s">
        <v>4155</v>
      </c>
      <c r="P190" s="15">
        <f t="shared" si="123"/>
        <v>6</v>
      </c>
      <c r="Q190" s="15">
        <f t="shared" si="124"/>
        <v>6</v>
      </c>
      <c r="R190" s="22">
        <f t="shared" si="125"/>
        <v>1</v>
      </c>
      <c r="S190" s="22">
        <f t="shared" si="126"/>
        <v>1</v>
      </c>
      <c r="T190" s="180"/>
      <c r="U190" s="232" t="s">
        <v>4156</v>
      </c>
      <c r="V190" s="232" t="s">
        <v>50</v>
      </c>
      <c r="W190" s="16"/>
      <c r="X190" s="181"/>
      <c r="AA190" s="238" t="b">
        <f t="shared" si="86"/>
        <v>0</v>
      </c>
    </row>
    <row r="191" s="214" customFormat="1" ht="12" hidden="1" spans="1:27">
      <c r="A191" s="225">
        <v>189</v>
      </c>
      <c r="B191" s="225" t="s">
        <v>34</v>
      </c>
      <c r="C191" s="225" t="s">
        <v>228</v>
      </c>
      <c r="D191" s="226" t="s">
        <v>3178</v>
      </c>
      <c r="E191" s="27" t="s">
        <v>108</v>
      </c>
      <c r="F191" s="168" t="s">
        <v>4102</v>
      </c>
      <c r="G191" s="8">
        <v>45108</v>
      </c>
      <c r="H191" s="227" t="s">
        <v>165</v>
      </c>
      <c r="I191" s="247" t="s">
        <v>42</v>
      </c>
      <c r="J191" s="168" t="s">
        <v>43</v>
      </c>
      <c r="K191" s="229" t="s">
        <v>44</v>
      </c>
      <c r="L191" s="225" t="s">
        <v>46</v>
      </c>
      <c r="M191" s="168">
        <v>6</v>
      </c>
      <c r="N191" s="232" t="s">
        <v>4157</v>
      </c>
      <c r="O191" s="232" t="s">
        <v>4158</v>
      </c>
      <c r="P191" s="15">
        <f t="shared" si="123"/>
        <v>6</v>
      </c>
      <c r="Q191" s="15">
        <f t="shared" si="124"/>
        <v>6</v>
      </c>
      <c r="R191" s="22">
        <f t="shared" si="125"/>
        <v>1</v>
      </c>
      <c r="S191" s="22">
        <f t="shared" si="126"/>
        <v>1</v>
      </c>
      <c r="T191" s="180"/>
      <c r="U191" s="232" t="s">
        <v>4159</v>
      </c>
      <c r="V191" s="232" t="s">
        <v>50</v>
      </c>
      <c r="W191" s="16"/>
      <c r="X191" s="181"/>
      <c r="AA191" s="238" t="b">
        <f t="shared" si="86"/>
        <v>0</v>
      </c>
    </row>
    <row r="192" s="214" customFormat="1" ht="12" hidden="1" spans="1:27">
      <c r="A192" s="225">
        <v>190</v>
      </c>
      <c r="B192" s="225" t="s">
        <v>34</v>
      </c>
      <c r="C192" s="225" t="s">
        <v>228</v>
      </c>
      <c r="D192" s="226" t="s">
        <v>3178</v>
      </c>
      <c r="E192" s="27" t="s">
        <v>108</v>
      </c>
      <c r="F192" s="168" t="s">
        <v>4102</v>
      </c>
      <c r="G192" s="8">
        <v>45170</v>
      </c>
      <c r="H192" s="227" t="s">
        <v>54</v>
      </c>
      <c r="I192" s="247" t="s">
        <v>42</v>
      </c>
      <c r="J192" s="168" t="s">
        <v>43</v>
      </c>
      <c r="K192" s="229" t="s">
        <v>44</v>
      </c>
      <c r="L192" s="225" t="s">
        <v>46</v>
      </c>
      <c r="M192" s="168">
        <v>6</v>
      </c>
      <c r="N192" s="232" t="s">
        <v>4157</v>
      </c>
      <c r="O192" s="232" t="s">
        <v>4158</v>
      </c>
      <c r="P192" s="15">
        <f t="shared" si="123"/>
        <v>6</v>
      </c>
      <c r="Q192" s="15">
        <f t="shared" si="124"/>
        <v>6</v>
      </c>
      <c r="R192" s="22">
        <f t="shared" si="125"/>
        <v>1</v>
      </c>
      <c r="S192" s="22">
        <f t="shared" si="126"/>
        <v>1</v>
      </c>
      <c r="T192" s="180"/>
      <c r="U192" s="232" t="s">
        <v>4159</v>
      </c>
      <c r="V192" s="232" t="s">
        <v>50</v>
      </c>
      <c r="W192" s="16"/>
      <c r="X192" s="181"/>
      <c r="AA192" s="238" t="b">
        <f t="shared" si="86"/>
        <v>0</v>
      </c>
    </row>
    <row r="193" s="214" customFormat="1" ht="12" hidden="1" spans="1:27">
      <c r="A193" s="225">
        <v>191</v>
      </c>
      <c r="B193" s="225" t="s">
        <v>34</v>
      </c>
      <c r="C193" s="225" t="s">
        <v>228</v>
      </c>
      <c r="D193" s="226" t="s">
        <v>3178</v>
      </c>
      <c r="E193" s="27" t="s">
        <v>108</v>
      </c>
      <c r="F193" s="168" t="s">
        <v>4102</v>
      </c>
      <c r="G193" s="8">
        <v>45231</v>
      </c>
      <c r="H193" s="227" t="s">
        <v>632</v>
      </c>
      <c r="I193" s="247" t="s">
        <v>42</v>
      </c>
      <c r="J193" s="168" t="s">
        <v>43</v>
      </c>
      <c r="K193" s="229" t="s">
        <v>44</v>
      </c>
      <c r="L193" s="225" t="s">
        <v>46</v>
      </c>
      <c r="M193" s="168">
        <v>6</v>
      </c>
      <c r="N193" s="232" t="s">
        <v>4157</v>
      </c>
      <c r="O193" s="232" t="s">
        <v>4158</v>
      </c>
      <c r="P193" s="15">
        <f t="shared" si="123"/>
        <v>6</v>
      </c>
      <c r="Q193" s="15">
        <f t="shared" si="124"/>
        <v>6</v>
      </c>
      <c r="R193" s="22">
        <f t="shared" si="125"/>
        <v>1</v>
      </c>
      <c r="S193" s="22">
        <f t="shared" si="126"/>
        <v>1</v>
      </c>
      <c r="T193" s="180"/>
      <c r="U193" s="232" t="s">
        <v>4159</v>
      </c>
      <c r="V193" s="232" t="s">
        <v>50</v>
      </c>
      <c r="W193" s="16"/>
      <c r="X193" s="181"/>
      <c r="AA193" s="238" t="b">
        <f t="shared" si="86"/>
        <v>0</v>
      </c>
    </row>
    <row r="194" s="214" customFormat="1" ht="36" hidden="1" spans="1:27">
      <c r="A194" s="225">
        <v>192</v>
      </c>
      <c r="B194" s="225" t="s">
        <v>34</v>
      </c>
      <c r="C194" s="225" t="s">
        <v>82</v>
      </c>
      <c r="D194" s="168" t="s">
        <v>3183</v>
      </c>
      <c r="E194" s="6" t="s">
        <v>2858</v>
      </c>
      <c r="F194" s="168" t="s">
        <v>4102</v>
      </c>
      <c r="G194" s="8">
        <v>44927</v>
      </c>
      <c r="H194" s="227" t="s">
        <v>2959</v>
      </c>
      <c r="I194" s="247" t="s">
        <v>42</v>
      </c>
      <c r="J194" s="168" t="s">
        <v>43</v>
      </c>
      <c r="K194" s="229" t="s">
        <v>44</v>
      </c>
      <c r="L194" s="225" t="s">
        <v>46</v>
      </c>
      <c r="M194" s="168">
        <v>9</v>
      </c>
      <c r="N194" s="232" t="s">
        <v>3190</v>
      </c>
      <c r="O194" s="232" t="s">
        <v>3191</v>
      </c>
      <c r="P194" s="15">
        <f t="shared" ref="P194:P199" si="127">IF(OR(O194=0,O194="无"),"",M194)</f>
        <v>9</v>
      </c>
      <c r="Q194" s="15">
        <f t="shared" ref="Q194:Q199" si="128">P194</f>
        <v>9</v>
      </c>
      <c r="R194" s="22">
        <f t="shared" ref="R194:R199" si="129">IFERROR(IF(P194/M194&gt;0,P194/M194,""),"")</f>
        <v>1</v>
      </c>
      <c r="S194" s="22">
        <f t="shared" ref="S194:S199" si="130">IFERROR(Q194/P194,"")</f>
        <v>1</v>
      </c>
      <c r="T194" s="180"/>
      <c r="U194" s="237" t="s">
        <v>4103</v>
      </c>
      <c r="V194" s="232" t="s">
        <v>50</v>
      </c>
      <c r="W194" s="16"/>
      <c r="X194" s="181"/>
      <c r="Y194" s="16" t="s">
        <v>4103</v>
      </c>
      <c r="AA194" s="238" t="b">
        <f t="shared" si="86"/>
        <v>0</v>
      </c>
    </row>
    <row r="195" s="214" customFormat="1" ht="29" hidden="1" customHeight="1" spans="1:27">
      <c r="A195" s="225">
        <v>193</v>
      </c>
      <c r="B195" s="225" t="s">
        <v>34</v>
      </c>
      <c r="C195" s="225" t="s">
        <v>82</v>
      </c>
      <c r="D195" s="168" t="s">
        <v>3183</v>
      </c>
      <c r="E195" s="6" t="s">
        <v>2858</v>
      </c>
      <c r="F195" s="168" t="s">
        <v>4102</v>
      </c>
      <c r="G195" s="8">
        <v>44986</v>
      </c>
      <c r="H195" s="227" t="s">
        <v>41</v>
      </c>
      <c r="I195" s="247" t="s">
        <v>42</v>
      </c>
      <c r="J195" s="168" t="s">
        <v>43</v>
      </c>
      <c r="K195" s="229" t="s">
        <v>44</v>
      </c>
      <c r="L195" s="225" t="s">
        <v>46</v>
      </c>
      <c r="M195" s="168">
        <v>9</v>
      </c>
      <c r="N195" s="232" t="s">
        <v>3167</v>
      </c>
      <c r="O195" s="232" t="s">
        <v>3168</v>
      </c>
      <c r="P195" s="15">
        <f t="shared" si="127"/>
        <v>9</v>
      </c>
      <c r="Q195" s="15">
        <f t="shared" si="128"/>
        <v>9</v>
      </c>
      <c r="R195" s="22">
        <f t="shared" si="129"/>
        <v>1</v>
      </c>
      <c r="S195" s="22">
        <f t="shared" si="130"/>
        <v>1</v>
      </c>
      <c r="T195" s="180" t="s">
        <v>4163</v>
      </c>
      <c r="U195" s="232" t="s">
        <v>3169</v>
      </c>
      <c r="V195" s="232" t="s">
        <v>50</v>
      </c>
      <c r="W195" s="16"/>
      <c r="X195" s="181"/>
      <c r="AA195" s="238" t="b">
        <f t="shared" ref="AA195:AA258" si="131">IF(H195="2023年01月","2023年01月31日",IF(H195="2023年02月","2023年02月28日",IF(H195="2023年3月","2023年3月31日",IF(H195="2023年4月","2023年4月30日",IF(H195="2023年5月","2023年5月31日",IF(H195="2023年6月","2023年6月30日",IF(H195="2023年7月","2023年7月31日",IF(H195="2023年8月","2023年8月31日",IF(H195="2023年9月","2023年9月30日",IF(H195="2023年10月","2023年10月31日",IF(H195="2023年11月","2023年11月30日",IF(H195="2023年12月","2023年12月31日"))))))))))))</f>
        <v>0</v>
      </c>
    </row>
    <row r="196" s="214" customFormat="1" ht="36" hidden="1" spans="1:27">
      <c r="A196" s="225">
        <v>194</v>
      </c>
      <c r="B196" s="225" t="s">
        <v>34</v>
      </c>
      <c r="C196" s="225" t="s">
        <v>82</v>
      </c>
      <c r="D196" s="168" t="s">
        <v>3183</v>
      </c>
      <c r="E196" s="6" t="s">
        <v>2858</v>
      </c>
      <c r="F196" s="168" t="s">
        <v>4102</v>
      </c>
      <c r="G196" s="8">
        <v>45047</v>
      </c>
      <c r="H196" s="227" t="s">
        <v>304</v>
      </c>
      <c r="I196" s="247" t="s">
        <v>42</v>
      </c>
      <c r="J196" s="168" t="s">
        <v>43</v>
      </c>
      <c r="K196" s="229" t="s">
        <v>44</v>
      </c>
      <c r="L196" s="225" t="s">
        <v>46</v>
      </c>
      <c r="M196" s="168">
        <v>9</v>
      </c>
      <c r="N196" s="232" t="s">
        <v>3167</v>
      </c>
      <c r="O196" s="232" t="s">
        <v>3168</v>
      </c>
      <c r="P196" s="15">
        <f t="shared" si="127"/>
        <v>9</v>
      </c>
      <c r="Q196" s="15">
        <f t="shared" si="128"/>
        <v>9</v>
      </c>
      <c r="R196" s="22">
        <f t="shared" si="129"/>
        <v>1</v>
      </c>
      <c r="S196" s="22">
        <f t="shared" si="130"/>
        <v>1</v>
      </c>
      <c r="T196" s="180"/>
      <c r="U196" s="232" t="s">
        <v>3169</v>
      </c>
      <c r="V196" s="232" t="s">
        <v>50</v>
      </c>
      <c r="W196" s="16"/>
      <c r="X196" s="181"/>
      <c r="AA196" s="238" t="b">
        <f t="shared" si="131"/>
        <v>0</v>
      </c>
    </row>
    <row r="197" s="214" customFormat="1" ht="36" hidden="1" spans="1:27">
      <c r="A197" s="225">
        <v>195</v>
      </c>
      <c r="B197" s="225" t="s">
        <v>34</v>
      </c>
      <c r="C197" s="225" t="s">
        <v>82</v>
      </c>
      <c r="D197" s="168" t="s">
        <v>3183</v>
      </c>
      <c r="E197" s="6" t="s">
        <v>2858</v>
      </c>
      <c r="F197" s="168" t="s">
        <v>4102</v>
      </c>
      <c r="G197" s="8">
        <v>45108</v>
      </c>
      <c r="H197" s="227" t="s">
        <v>165</v>
      </c>
      <c r="I197" s="247" t="s">
        <v>42</v>
      </c>
      <c r="J197" s="168" t="s">
        <v>43</v>
      </c>
      <c r="K197" s="229" t="s">
        <v>44</v>
      </c>
      <c r="L197" s="225" t="s">
        <v>46</v>
      </c>
      <c r="M197" s="168">
        <v>9</v>
      </c>
      <c r="N197" s="232" t="s">
        <v>4107</v>
      </c>
      <c r="O197" s="232" t="s">
        <v>4108</v>
      </c>
      <c r="P197" s="15">
        <f t="shared" si="127"/>
        <v>9</v>
      </c>
      <c r="Q197" s="15">
        <f t="shared" si="128"/>
        <v>9</v>
      </c>
      <c r="R197" s="22">
        <f t="shared" si="129"/>
        <v>1</v>
      </c>
      <c r="S197" s="22">
        <f t="shared" si="130"/>
        <v>1</v>
      </c>
      <c r="T197" s="180"/>
      <c r="U197" s="232" t="s">
        <v>4109</v>
      </c>
      <c r="V197" s="232" t="s">
        <v>50</v>
      </c>
      <c r="W197" s="16"/>
      <c r="X197" s="181"/>
      <c r="AA197" s="238" t="b">
        <f t="shared" si="131"/>
        <v>0</v>
      </c>
    </row>
    <row r="198" s="214" customFormat="1" ht="36" hidden="1" spans="1:27">
      <c r="A198" s="225">
        <v>196</v>
      </c>
      <c r="B198" s="225" t="s">
        <v>34</v>
      </c>
      <c r="C198" s="225" t="s">
        <v>82</v>
      </c>
      <c r="D198" s="168" t="s">
        <v>3183</v>
      </c>
      <c r="E198" s="6" t="s">
        <v>2858</v>
      </c>
      <c r="F198" s="168" t="s">
        <v>4102</v>
      </c>
      <c r="G198" s="8">
        <v>45170</v>
      </c>
      <c r="H198" s="227" t="s">
        <v>54</v>
      </c>
      <c r="I198" s="247" t="s">
        <v>42</v>
      </c>
      <c r="J198" s="168" t="s">
        <v>43</v>
      </c>
      <c r="K198" s="229" t="s">
        <v>44</v>
      </c>
      <c r="L198" s="225" t="s">
        <v>46</v>
      </c>
      <c r="M198" s="168">
        <v>9</v>
      </c>
      <c r="N198" s="232" t="s">
        <v>4164</v>
      </c>
      <c r="O198" s="232" t="s">
        <v>4165</v>
      </c>
      <c r="P198" s="15">
        <f t="shared" si="127"/>
        <v>9</v>
      </c>
      <c r="Q198" s="15">
        <f t="shared" si="128"/>
        <v>9</v>
      </c>
      <c r="R198" s="22">
        <f t="shared" si="129"/>
        <v>1</v>
      </c>
      <c r="S198" s="22">
        <f t="shared" si="130"/>
        <v>1</v>
      </c>
      <c r="T198" s="256" t="s">
        <v>4122</v>
      </c>
      <c r="U198" s="232" t="s">
        <v>4166</v>
      </c>
      <c r="V198" s="232" t="s">
        <v>50</v>
      </c>
      <c r="W198" s="16"/>
      <c r="X198" s="181"/>
      <c r="AA198" s="238" t="b">
        <f t="shared" si="131"/>
        <v>0</v>
      </c>
    </row>
    <row r="199" s="214" customFormat="1" ht="36" hidden="1" spans="1:27">
      <c r="A199" s="225">
        <v>197</v>
      </c>
      <c r="B199" s="225" t="s">
        <v>34</v>
      </c>
      <c r="C199" s="225" t="s">
        <v>82</v>
      </c>
      <c r="D199" s="168" t="s">
        <v>3183</v>
      </c>
      <c r="E199" s="6" t="s">
        <v>2858</v>
      </c>
      <c r="F199" s="168" t="s">
        <v>4102</v>
      </c>
      <c r="G199" s="8">
        <v>45231</v>
      </c>
      <c r="H199" s="227" t="s">
        <v>632</v>
      </c>
      <c r="I199" s="247" t="s">
        <v>42</v>
      </c>
      <c r="J199" s="168" t="s">
        <v>43</v>
      </c>
      <c r="K199" s="229" t="s">
        <v>44</v>
      </c>
      <c r="L199" s="225" t="s">
        <v>46</v>
      </c>
      <c r="M199" s="168">
        <v>9</v>
      </c>
      <c r="N199" s="16" t="str">
        <f>IFERROR(VLOOKUP("*"&amp;$D199&amp;"*",接头红外!$A:$AS,20,FALSE),IFERROR(VLOOKUP("*"&amp;$D199&amp;"*",接头红外!$B:$AS,19,FALSE),"无"))</f>
        <v>无</v>
      </c>
      <c r="O199" s="16" t="str">
        <f>IFERROR(VLOOKUP("*"&amp;$D199&amp;"*",接头红外!$A:$AS,21,FALSE),IFERROR(VLOOKUP("*"&amp;$D199&amp;"*",接头红外!$B:$AS,20,FALSE),"无"))</f>
        <v>无</v>
      </c>
      <c r="P199" s="15" t="str">
        <f t="shared" si="127"/>
        <v/>
      </c>
      <c r="Q199" s="15" t="str">
        <f t="shared" si="128"/>
        <v/>
      </c>
      <c r="R199" s="22" t="str">
        <f t="shared" si="129"/>
        <v/>
      </c>
      <c r="S199" s="22" t="str">
        <f t="shared" si="130"/>
        <v/>
      </c>
      <c r="T199" s="180"/>
      <c r="U199" s="232" t="str">
        <f>IFERROR(VLOOKUP("*"&amp;$D199&amp;"*",接头红外!$A:$AS,5,FALSE),IFERROR(VLOOKUP("*"&amp;$D199&amp;"*",接头红外!$B:$AS,4,FALSE),"无"))</f>
        <v>无</v>
      </c>
      <c r="V199" s="232" t="str">
        <f>IFERROR(VLOOKUP("*"&amp;$D199&amp;"*",接头红外!$A:$AS,3,FALSE),IFERROR(VLOOKUP("*"&amp;$D199&amp;"*",接头红外!$B:$AS,2,FALSE),"无"))</f>
        <v>无</v>
      </c>
      <c r="W199" s="16"/>
      <c r="X199" s="181"/>
      <c r="AA199" s="238" t="b">
        <f t="shared" si="131"/>
        <v>0</v>
      </c>
    </row>
    <row r="200" s="214" customFormat="1" ht="36" hidden="1" spans="1:27">
      <c r="A200" s="225">
        <v>198</v>
      </c>
      <c r="B200" s="225" t="s">
        <v>34</v>
      </c>
      <c r="C200" s="225" t="s">
        <v>82</v>
      </c>
      <c r="D200" s="168" t="s">
        <v>3185</v>
      </c>
      <c r="E200" s="6" t="s">
        <v>2858</v>
      </c>
      <c r="F200" s="168" t="s">
        <v>4102</v>
      </c>
      <c r="G200" s="8">
        <v>44927</v>
      </c>
      <c r="H200" s="227" t="s">
        <v>2959</v>
      </c>
      <c r="I200" s="247" t="s">
        <v>42</v>
      </c>
      <c r="J200" s="168" t="s">
        <v>43</v>
      </c>
      <c r="K200" s="229" t="s">
        <v>44</v>
      </c>
      <c r="L200" s="225" t="s">
        <v>46</v>
      </c>
      <c r="M200" s="168">
        <v>9</v>
      </c>
      <c r="N200" s="232" t="s">
        <v>3190</v>
      </c>
      <c r="O200" s="232" t="s">
        <v>3191</v>
      </c>
      <c r="P200" s="15">
        <f t="shared" ref="P200:P205" si="132">IF(OR(O200=0,O200="无"),"",M200)</f>
        <v>9</v>
      </c>
      <c r="Q200" s="15">
        <f t="shared" ref="Q200:Q205" si="133">P200</f>
        <v>9</v>
      </c>
      <c r="R200" s="22">
        <f t="shared" ref="R200:R205" si="134">IFERROR(IF(P200/M200&gt;0,P200/M200,""),"")</f>
        <v>1</v>
      </c>
      <c r="S200" s="22">
        <f t="shared" ref="S200:S205" si="135">IFERROR(Q200/P200,"")</f>
        <v>1</v>
      </c>
      <c r="T200" s="180"/>
      <c r="U200" s="237" t="s">
        <v>4103</v>
      </c>
      <c r="V200" s="232" t="s">
        <v>50</v>
      </c>
      <c r="W200" s="16"/>
      <c r="X200" s="181"/>
      <c r="Y200" s="16" t="s">
        <v>4103</v>
      </c>
      <c r="AA200" s="238" t="b">
        <f t="shared" si="131"/>
        <v>0</v>
      </c>
    </row>
    <row r="201" s="214" customFormat="1" ht="36" hidden="1" spans="1:27">
      <c r="A201" s="225">
        <v>199</v>
      </c>
      <c r="B201" s="225" t="s">
        <v>34</v>
      </c>
      <c r="C201" s="225" t="s">
        <v>82</v>
      </c>
      <c r="D201" s="168" t="s">
        <v>3185</v>
      </c>
      <c r="E201" s="6" t="s">
        <v>2858</v>
      </c>
      <c r="F201" s="168" t="s">
        <v>4102</v>
      </c>
      <c r="G201" s="8">
        <v>44986</v>
      </c>
      <c r="H201" s="227" t="s">
        <v>41</v>
      </c>
      <c r="I201" s="247" t="s">
        <v>42</v>
      </c>
      <c r="J201" s="168" t="s">
        <v>43</v>
      </c>
      <c r="K201" s="229" t="s">
        <v>44</v>
      </c>
      <c r="L201" s="225" t="s">
        <v>46</v>
      </c>
      <c r="M201" s="168">
        <v>9</v>
      </c>
      <c r="N201" s="232" t="s">
        <v>3167</v>
      </c>
      <c r="O201" s="232" t="s">
        <v>3168</v>
      </c>
      <c r="P201" s="15">
        <f t="shared" si="132"/>
        <v>9</v>
      </c>
      <c r="Q201" s="15">
        <f t="shared" si="133"/>
        <v>9</v>
      </c>
      <c r="R201" s="22">
        <f t="shared" si="134"/>
        <v>1</v>
      </c>
      <c r="S201" s="22">
        <f t="shared" si="135"/>
        <v>1</v>
      </c>
      <c r="T201" s="180" t="s">
        <v>4163</v>
      </c>
      <c r="U201" s="232" t="s">
        <v>3169</v>
      </c>
      <c r="V201" s="232" t="s">
        <v>50</v>
      </c>
      <c r="W201" s="19"/>
      <c r="X201" s="181"/>
      <c r="AA201" s="238" t="b">
        <f t="shared" si="131"/>
        <v>0</v>
      </c>
    </row>
    <row r="202" s="214" customFormat="1" ht="36" hidden="1" spans="1:27">
      <c r="A202" s="225">
        <v>200</v>
      </c>
      <c r="B202" s="225" t="s">
        <v>34</v>
      </c>
      <c r="C202" s="225" t="s">
        <v>82</v>
      </c>
      <c r="D202" s="168" t="s">
        <v>3185</v>
      </c>
      <c r="E202" s="6" t="s">
        <v>2858</v>
      </c>
      <c r="F202" s="168" t="s">
        <v>4102</v>
      </c>
      <c r="G202" s="8">
        <v>45047</v>
      </c>
      <c r="H202" s="227" t="s">
        <v>304</v>
      </c>
      <c r="I202" s="247" t="s">
        <v>42</v>
      </c>
      <c r="J202" s="168" t="s">
        <v>43</v>
      </c>
      <c r="K202" s="229" t="s">
        <v>44</v>
      </c>
      <c r="L202" s="225" t="s">
        <v>46</v>
      </c>
      <c r="M202" s="168">
        <v>9</v>
      </c>
      <c r="N202" s="232" t="s">
        <v>3167</v>
      </c>
      <c r="O202" s="232" t="s">
        <v>3168</v>
      </c>
      <c r="P202" s="15">
        <f t="shared" si="132"/>
        <v>9</v>
      </c>
      <c r="Q202" s="15">
        <f t="shared" si="133"/>
        <v>9</v>
      </c>
      <c r="R202" s="22">
        <f t="shared" si="134"/>
        <v>1</v>
      </c>
      <c r="S202" s="22">
        <f t="shared" si="135"/>
        <v>1</v>
      </c>
      <c r="T202" s="180"/>
      <c r="U202" s="232" t="s">
        <v>3169</v>
      </c>
      <c r="V202" s="232" t="s">
        <v>50</v>
      </c>
      <c r="W202" s="19"/>
      <c r="X202" s="181"/>
      <c r="AA202" s="238" t="b">
        <f t="shared" si="131"/>
        <v>0</v>
      </c>
    </row>
    <row r="203" s="214" customFormat="1" ht="36" hidden="1" spans="1:27">
      <c r="A203" s="225">
        <v>201</v>
      </c>
      <c r="B203" s="225" t="s">
        <v>34</v>
      </c>
      <c r="C203" s="225" t="s">
        <v>82</v>
      </c>
      <c r="D203" s="168" t="s">
        <v>3185</v>
      </c>
      <c r="E203" s="6" t="s">
        <v>2858</v>
      </c>
      <c r="F203" s="168" t="s">
        <v>4102</v>
      </c>
      <c r="G203" s="8">
        <v>45108</v>
      </c>
      <c r="H203" s="227" t="s">
        <v>165</v>
      </c>
      <c r="I203" s="247" t="s">
        <v>42</v>
      </c>
      <c r="J203" s="168" t="s">
        <v>43</v>
      </c>
      <c r="K203" s="229" t="s">
        <v>44</v>
      </c>
      <c r="L203" s="225" t="s">
        <v>46</v>
      </c>
      <c r="M203" s="168">
        <v>9</v>
      </c>
      <c r="N203" s="232" t="s">
        <v>4107</v>
      </c>
      <c r="O203" s="232" t="s">
        <v>4108</v>
      </c>
      <c r="P203" s="15">
        <f t="shared" si="132"/>
        <v>9</v>
      </c>
      <c r="Q203" s="15">
        <f t="shared" si="133"/>
        <v>9</v>
      </c>
      <c r="R203" s="22">
        <f t="shared" si="134"/>
        <v>1</v>
      </c>
      <c r="S203" s="22">
        <f t="shared" si="135"/>
        <v>1</v>
      </c>
      <c r="T203" s="180"/>
      <c r="U203" s="232" t="s">
        <v>4109</v>
      </c>
      <c r="V203" s="232" t="s">
        <v>50</v>
      </c>
      <c r="W203" s="19"/>
      <c r="X203" s="181"/>
      <c r="AA203" s="238" t="b">
        <f t="shared" si="131"/>
        <v>0</v>
      </c>
    </row>
    <row r="204" s="214" customFormat="1" ht="36" hidden="1" spans="1:27">
      <c r="A204" s="225">
        <v>202</v>
      </c>
      <c r="B204" s="225" t="s">
        <v>34</v>
      </c>
      <c r="C204" s="225" t="s">
        <v>82</v>
      </c>
      <c r="D204" s="168" t="s">
        <v>3185</v>
      </c>
      <c r="E204" s="6" t="s">
        <v>2858</v>
      </c>
      <c r="F204" s="168" t="s">
        <v>4102</v>
      </c>
      <c r="G204" s="8">
        <v>45170</v>
      </c>
      <c r="H204" s="227" t="s">
        <v>54</v>
      </c>
      <c r="I204" s="247" t="s">
        <v>42</v>
      </c>
      <c r="J204" s="168" t="s">
        <v>43</v>
      </c>
      <c r="K204" s="229" t="s">
        <v>44</v>
      </c>
      <c r="L204" s="225" t="s">
        <v>46</v>
      </c>
      <c r="M204" s="168">
        <v>9</v>
      </c>
      <c r="N204" s="232" t="s">
        <v>4164</v>
      </c>
      <c r="O204" s="232" t="s">
        <v>4165</v>
      </c>
      <c r="P204" s="15">
        <f t="shared" si="132"/>
        <v>9</v>
      </c>
      <c r="Q204" s="15">
        <f t="shared" si="133"/>
        <v>9</v>
      </c>
      <c r="R204" s="22">
        <f t="shared" si="134"/>
        <v>1</v>
      </c>
      <c r="S204" s="22">
        <f t="shared" si="135"/>
        <v>1</v>
      </c>
      <c r="T204" s="256" t="s">
        <v>4122</v>
      </c>
      <c r="U204" s="232" t="s">
        <v>4166</v>
      </c>
      <c r="V204" s="232" t="s">
        <v>50</v>
      </c>
      <c r="W204" s="19"/>
      <c r="X204" s="181"/>
      <c r="AA204" s="238" t="b">
        <f t="shared" si="131"/>
        <v>0</v>
      </c>
    </row>
    <row r="205" s="214" customFormat="1" ht="36" hidden="1" spans="1:27">
      <c r="A205" s="225">
        <v>203</v>
      </c>
      <c r="B205" s="225" t="s">
        <v>34</v>
      </c>
      <c r="C205" s="225" t="s">
        <v>82</v>
      </c>
      <c r="D205" s="168" t="s">
        <v>3185</v>
      </c>
      <c r="E205" s="6" t="s">
        <v>2858</v>
      </c>
      <c r="F205" s="168" t="s">
        <v>4102</v>
      </c>
      <c r="G205" s="8">
        <v>45231</v>
      </c>
      <c r="H205" s="227" t="s">
        <v>632</v>
      </c>
      <c r="I205" s="247" t="s">
        <v>42</v>
      </c>
      <c r="J205" s="168" t="s">
        <v>43</v>
      </c>
      <c r="K205" s="229" t="s">
        <v>44</v>
      </c>
      <c r="L205" s="225" t="s">
        <v>46</v>
      </c>
      <c r="M205" s="168">
        <v>9</v>
      </c>
      <c r="N205" s="16" t="str">
        <f>IFERROR(VLOOKUP("*"&amp;$D205&amp;"*",接头红外!$A:$AS,20,FALSE),IFERROR(VLOOKUP("*"&amp;$D205&amp;"*",接头红外!$B:$AS,19,FALSE),"无"))</f>
        <v>无</v>
      </c>
      <c r="O205" s="16" t="str">
        <f>IFERROR(VLOOKUP("*"&amp;$D205&amp;"*",接头红外!$A:$AS,21,FALSE),IFERROR(VLOOKUP("*"&amp;$D205&amp;"*",接头红外!$B:$AS,20,FALSE),"无"))</f>
        <v>无</v>
      </c>
      <c r="P205" s="15" t="str">
        <f t="shared" si="132"/>
        <v/>
      </c>
      <c r="Q205" s="15" t="str">
        <f t="shared" si="133"/>
        <v/>
      </c>
      <c r="R205" s="22" t="str">
        <f t="shared" si="134"/>
        <v/>
      </c>
      <c r="S205" s="22" t="str">
        <f t="shared" si="135"/>
        <v/>
      </c>
      <c r="T205" s="180"/>
      <c r="U205" s="232" t="str">
        <f>IFERROR(VLOOKUP("*"&amp;$D205&amp;"*",接头红外!$A:$AS,5,FALSE),IFERROR(VLOOKUP("*"&amp;$D205&amp;"*",接头红外!$B:$AS,4,FALSE),"无"))</f>
        <v>无</v>
      </c>
      <c r="V205" s="232" t="str">
        <f>IFERROR(VLOOKUP("*"&amp;$D205&amp;"*",接头红外!$A:$AS,3,FALSE),IFERROR(VLOOKUP("*"&amp;$D205&amp;"*",接头红外!$B:$AS,2,FALSE),"无"))</f>
        <v>无</v>
      </c>
      <c r="W205" s="19"/>
      <c r="X205" s="181"/>
      <c r="AA205" s="238" t="b">
        <f t="shared" si="131"/>
        <v>0</v>
      </c>
    </row>
    <row r="206" s="214" customFormat="1" ht="24" hidden="1" spans="1:27">
      <c r="A206" s="225">
        <v>205</v>
      </c>
      <c r="B206" s="252" t="s">
        <v>34</v>
      </c>
      <c r="C206" s="252" t="s">
        <v>228</v>
      </c>
      <c r="D206" s="252" t="s">
        <v>2798</v>
      </c>
      <c r="E206" s="27" t="s">
        <v>258</v>
      </c>
      <c r="F206" s="252" t="s">
        <v>4102</v>
      </c>
      <c r="G206" s="8">
        <v>44986</v>
      </c>
      <c r="H206" s="227" t="s">
        <v>41</v>
      </c>
      <c r="I206" s="254" t="s">
        <v>42</v>
      </c>
      <c r="J206" s="252" t="s">
        <v>43</v>
      </c>
      <c r="K206" s="229" t="s">
        <v>44</v>
      </c>
      <c r="L206" s="225"/>
      <c r="M206" s="252"/>
      <c r="N206" s="232" t="s">
        <v>4167</v>
      </c>
      <c r="O206" s="232" t="s">
        <v>4167</v>
      </c>
      <c r="P206" s="15"/>
      <c r="Q206" s="15"/>
      <c r="R206" s="22"/>
      <c r="S206" s="22"/>
      <c r="T206" s="257" t="s">
        <v>4168</v>
      </c>
      <c r="U206" s="232"/>
      <c r="V206" s="232"/>
      <c r="W206" s="19"/>
      <c r="X206" s="181"/>
      <c r="AA206" s="238" t="b">
        <f t="shared" si="131"/>
        <v>0</v>
      </c>
    </row>
    <row r="207" s="214" customFormat="1" ht="24" hidden="1" spans="1:27">
      <c r="A207" s="225">
        <v>206</v>
      </c>
      <c r="B207" s="252" t="s">
        <v>34</v>
      </c>
      <c r="C207" s="252" t="s">
        <v>228</v>
      </c>
      <c r="D207" s="252" t="s">
        <v>2798</v>
      </c>
      <c r="E207" s="27" t="s">
        <v>258</v>
      </c>
      <c r="F207" s="252" t="s">
        <v>4102</v>
      </c>
      <c r="G207" s="8">
        <v>45047</v>
      </c>
      <c r="H207" s="227" t="s">
        <v>304</v>
      </c>
      <c r="I207" s="254" t="s">
        <v>42</v>
      </c>
      <c r="J207" s="252" t="s">
        <v>43</v>
      </c>
      <c r="K207" s="229" t="s">
        <v>44</v>
      </c>
      <c r="L207" s="225"/>
      <c r="M207" s="252"/>
      <c r="N207" s="232" t="s">
        <v>4167</v>
      </c>
      <c r="O207" s="232" t="s">
        <v>4167</v>
      </c>
      <c r="P207" s="15"/>
      <c r="Q207" s="15"/>
      <c r="R207" s="22"/>
      <c r="S207" s="22"/>
      <c r="T207" s="257" t="s">
        <v>4168</v>
      </c>
      <c r="U207" s="232"/>
      <c r="V207" s="232"/>
      <c r="W207" s="19"/>
      <c r="X207" s="181"/>
      <c r="AA207" s="238" t="b">
        <f t="shared" si="131"/>
        <v>0</v>
      </c>
    </row>
    <row r="208" s="214" customFormat="1" ht="24" hidden="1" spans="1:27">
      <c r="A208" s="225">
        <v>207</v>
      </c>
      <c r="B208" s="252" t="s">
        <v>34</v>
      </c>
      <c r="C208" s="252" t="s">
        <v>228</v>
      </c>
      <c r="D208" s="252" t="s">
        <v>2798</v>
      </c>
      <c r="E208" s="27" t="s">
        <v>258</v>
      </c>
      <c r="F208" s="252" t="s">
        <v>4102</v>
      </c>
      <c r="G208" s="8">
        <v>45108</v>
      </c>
      <c r="H208" s="227" t="s">
        <v>165</v>
      </c>
      <c r="I208" s="254" t="s">
        <v>42</v>
      </c>
      <c r="J208" s="252" t="s">
        <v>43</v>
      </c>
      <c r="K208" s="229" t="s">
        <v>44</v>
      </c>
      <c r="L208" s="225"/>
      <c r="M208" s="252"/>
      <c r="N208" s="232" t="s">
        <v>4167</v>
      </c>
      <c r="O208" s="232" t="s">
        <v>4167</v>
      </c>
      <c r="P208" s="15"/>
      <c r="Q208" s="15"/>
      <c r="R208" s="22"/>
      <c r="S208" s="22"/>
      <c r="T208" s="257" t="s">
        <v>4168</v>
      </c>
      <c r="U208" s="232" t="str">
        <f>IFERROR(VLOOKUP("*"&amp;$D208&amp;"*",接头红外!$A:$AS,5,FALSE),IFERROR(VLOOKUP("*"&amp;$D208&amp;"*",接头红外!$B:$AS,4,FALSE),"无"))</f>
        <v>无</v>
      </c>
      <c r="V208" s="232" t="str">
        <f>IFERROR(VLOOKUP("*"&amp;$D208&amp;"*",接头红外!$A:$AS,3,FALSE),IFERROR(VLOOKUP("*"&amp;$D208&amp;"*",接头红外!$B:$AS,2,FALSE),"无"))</f>
        <v>无</v>
      </c>
      <c r="W208" s="19"/>
      <c r="X208" s="181"/>
      <c r="AA208" s="238" t="b">
        <f t="shared" si="131"/>
        <v>0</v>
      </c>
    </row>
    <row r="209" s="214" customFormat="1" ht="24" hidden="1" spans="1:27">
      <c r="A209" s="225">
        <v>208</v>
      </c>
      <c r="B209" s="252" t="s">
        <v>34</v>
      </c>
      <c r="C209" s="252" t="s">
        <v>228</v>
      </c>
      <c r="D209" s="252" t="s">
        <v>2798</v>
      </c>
      <c r="E209" s="27" t="s">
        <v>258</v>
      </c>
      <c r="F209" s="252" t="s">
        <v>4102</v>
      </c>
      <c r="G209" s="8">
        <v>45170</v>
      </c>
      <c r="H209" s="227" t="s">
        <v>54</v>
      </c>
      <c r="I209" s="254" t="s">
        <v>42</v>
      </c>
      <c r="J209" s="252" t="s">
        <v>43</v>
      </c>
      <c r="K209" s="229" t="s">
        <v>44</v>
      </c>
      <c r="L209" s="225"/>
      <c r="M209" s="252"/>
      <c r="N209" s="232" t="s">
        <v>4167</v>
      </c>
      <c r="O209" s="232" t="s">
        <v>4167</v>
      </c>
      <c r="P209" s="15"/>
      <c r="Q209" s="15"/>
      <c r="R209" s="22"/>
      <c r="S209" s="22"/>
      <c r="T209" s="257" t="s">
        <v>4168</v>
      </c>
      <c r="U209" s="232" t="str">
        <f>IFERROR(VLOOKUP("*"&amp;$D209&amp;"*",接头红外!$A:$AS,5,FALSE),IFERROR(VLOOKUP("*"&amp;$D209&amp;"*",接头红外!$B:$AS,4,FALSE),"无"))</f>
        <v>无</v>
      </c>
      <c r="V209" s="232" t="str">
        <f>IFERROR(VLOOKUP("*"&amp;$D209&amp;"*",接头红外!$A:$AS,3,FALSE),IFERROR(VLOOKUP("*"&amp;$D209&amp;"*",接头红外!$B:$AS,2,FALSE),"无"))</f>
        <v>无</v>
      </c>
      <c r="W209" s="19"/>
      <c r="X209" s="181"/>
      <c r="AA209" s="238" t="b">
        <f t="shared" si="131"/>
        <v>0</v>
      </c>
    </row>
    <row r="210" s="214" customFormat="1" ht="24" hidden="1" spans="1:27">
      <c r="A210" s="225">
        <v>209</v>
      </c>
      <c r="B210" s="252" t="s">
        <v>34</v>
      </c>
      <c r="C210" s="252" t="s">
        <v>228</v>
      </c>
      <c r="D210" s="252" t="s">
        <v>2798</v>
      </c>
      <c r="E210" s="27" t="s">
        <v>258</v>
      </c>
      <c r="F210" s="252" t="s">
        <v>4102</v>
      </c>
      <c r="G210" s="8">
        <v>45231</v>
      </c>
      <c r="H210" s="227" t="s">
        <v>632</v>
      </c>
      <c r="I210" s="254" t="s">
        <v>42</v>
      </c>
      <c r="J210" s="252" t="s">
        <v>43</v>
      </c>
      <c r="K210" s="229" t="s">
        <v>44</v>
      </c>
      <c r="L210" s="225"/>
      <c r="M210" s="252"/>
      <c r="N210" s="232" t="s">
        <v>4167</v>
      </c>
      <c r="O210" s="232" t="s">
        <v>4167</v>
      </c>
      <c r="P210" s="15"/>
      <c r="Q210" s="15"/>
      <c r="R210" s="22"/>
      <c r="S210" s="22"/>
      <c r="T210" s="257" t="s">
        <v>4168</v>
      </c>
      <c r="U210" s="232" t="str">
        <f>IFERROR(VLOOKUP("*"&amp;$D210&amp;"*",接头红外!$A:$AS,5,FALSE),IFERROR(VLOOKUP("*"&amp;$D210&amp;"*",接头红外!$B:$AS,4,FALSE),"无"))</f>
        <v>无</v>
      </c>
      <c r="V210" s="232" t="str">
        <f>IFERROR(VLOOKUP("*"&amp;$D210&amp;"*",接头红外!$A:$AS,3,FALSE),IFERROR(VLOOKUP("*"&amp;$D210&amp;"*",接头红外!$B:$AS,2,FALSE),"无"))</f>
        <v>无</v>
      </c>
      <c r="W210" s="19"/>
      <c r="X210" s="181"/>
      <c r="AA210" s="238" t="b">
        <f t="shared" si="131"/>
        <v>0</v>
      </c>
    </row>
    <row r="211" s="214" customFormat="1" ht="12" hidden="1" spans="1:27">
      <c r="A211" s="225">
        <v>210</v>
      </c>
      <c r="B211" s="225" t="s">
        <v>34</v>
      </c>
      <c r="C211" s="225" t="s">
        <v>228</v>
      </c>
      <c r="D211" s="226" t="s">
        <v>3005</v>
      </c>
      <c r="E211" s="27" t="s">
        <v>258</v>
      </c>
      <c r="F211" s="242" t="s">
        <v>4102</v>
      </c>
      <c r="G211" s="8">
        <v>44927</v>
      </c>
      <c r="H211" s="227" t="s">
        <v>2959</v>
      </c>
      <c r="I211" s="255" t="s">
        <v>42</v>
      </c>
      <c r="J211" s="242" t="s">
        <v>43</v>
      </c>
      <c r="K211" s="229" t="s">
        <v>44</v>
      </c>
      <c r="L211" s="225" t="s">
        <v>46</v>
      </c>
      <c r="M211" s="168">
        <v>15</v>
      </c>
      <c r="N211" s="232" t="s">
        <v>3006</v>
      </c>
      <c r="O211" s="232" t="s">
        <v>3007</v>
      </c>
      <c r="P211" s="15">
        <f t="shared" ref="P211:P216" si="136">IF(OR(O211=0,O211="无"),"",M211)</f>
        <v>15</v>
      </c>
      <c r="Q211" s="15">
        <f t="shared" ref="Q211:Q216" si="137">P211</f>
        <v>15</v>
      </c>
      <c r="R211" s="22">
        <f t="shared" ref="R211:R216" si="138">IFERROR(IF(P211/M211&gt;0,P211/M211,""),"")</f>
        <v>1</v>
      </c>
      <c r="S211" s="22">
        <f t="shared" ref="S211:S216" si="139">IFERROR(Q211/P211,"")</f>
        <v>1</v>
      </c>
      <c r="T211" s="180"/>
      <c r="U211" s="237" t="s">
        <v>3008</v>
      </c>
      <c r="V211" s="232" t="s">
        <v>50</v>
      </c>
      <c r="W211" s="16"/>
      <c r="X211" s="181"/>
      <c r="Y211" s="16" t="s">
        <v>3008</v>
      </c>
      <c r="AA211" s="238" t="b">
        <f t="shared" si="131"/>
        <v>0</v>
      </c>
    </row>
    <row r="212" s="214" customFormat="1" ht="12" hidden="1" spans="1:27">
      <c r="A212" s="225">
        <v>211</v>
      </c>
      <c r="B212" s="225" t="s">
        <v>34</v>
      </c>
      <c r="C212" s="225" t="s">
        <v>228</v>
      </c>
      <c r="D212" s="226" t="s">
        <v>3005</v>
      </c>
      <c r="E212" s="27" t="s">
        <v>258</v>
      </c>
      <c r="F212" s="242" t="s">
        <v>4102</v>
      </c>
      <c r="G212" s="8">
        <v>44986</v>
      </c>
      <c r="H212" s="227" t="s">
        <v>41</v>
      </c>
      <c r="I212" s="255" t="s">
        <v>42</v>
      </c>
      <c r="J212" s="242" t="s">
        <v>43</v>
      </c>
      <c r="K212" s="229" t="s">
        <v>44</v>
      </c>
      <c r="L212" s="225" t="s">
        <v>46</v>
      </c>
      <c r="M212" s="168">
        <v>15</v>
      </c>
      <c r="N212" s="232" t="s">
        <v>1911</v>
      </c>
      <c r="O212" s="232" t="s">
        <v>3146</v>
      </c>
      <c r="P212" s="15">
        <f t="shared" si="136"/>
        <v>15</v>
      </c>
      <c r="Q212" s="15">
        <f t="shared" si="137"/>
        <v>15</v>
      </c>
      <c r="R212" s="22">
        <f t="shared" si="138"/>
        <v>1</v>
      </c>
      <c r="S212" s="22">
        <f t="shared" si="139"/>
        <v>1</v>
      </c>
      <c r="T212" s="180"/>
      <c r="U212" s="232" t="s">
        <v>3147</v>
      </c>
      <c r="V212" s="232" t="s">
        <v>50</v>
      </c>
      <c r="W212" s="19"/>
      <c r="X212" s="181"/>
      <c r="AA212" s="238" t="b">
        <f t="shared" si="131"/>
        <v>0</v>
      </c>
    </row>
    <row r="213" s="214" customFormat="1" ht="12" hidden="1" spans="1:27">
      <c r="A213" s="225">
        <v>212</v>
      </c>
      <c r="B213" s="225" t="s">
        <v>34</v>
      </c>
      <c r="C213" s="225" t="s">
        <v>228</v>
      </c>
      <c r="D213" s="226" t="s">
        <v>3005</v>
      </c>
      <c r="E213" s="27" t="s">
        <v>258</v>
      </c>
      <c r="F213" s="242" t="s">
        <v>4102</v>
      </c>
      <c r="G213" s="8">
        <v>45047</v>
      </c>
      <c r="H213" s="227" t="s">
        <v>304</v>
      </c>
      <c r="I213" s="255" t="s">
        <v>42</v>
      </c>
      <c r="J213" s="242" t="s">
        <v>43</v>
      </c>
      <c r="K213" s="229" t="s">
        <v>44</v>
      </c>
      <c r="L213" s="225" t="s">
        <v>46</v>
      </c>
      <c r="M213" s="168">
        <v>15</v>
      </c>
      <c r="N213" s="232" t="s">
        <v>4146</v>
      </c>
      <c r="O213" s="232" t="s">
        <v>4147</v>
      </c>
      <c r="P213" s="15">
        <f t="shared" si="136"/>
        <v>15</v>
      </c>
      <c r="Q213" s="15">
        <f t="shared" si="137"/>
        <v>15</v>
      </c>
      <c r="R213" s="22">
        <f t="shared" si="138"/>
        <v>1</v>
      </c>
      <c r="S213" s="22">
        <f t="shared" si="139"/>
        <v>1</v>
      </c>
      <c r="T213" s="180"/>
      <c r="U213" s="232" t="s">
        <v>4148</v>
      </c>
      <c r="V213" s="232" t="s">
        <v>50</v>
      </c>
      <c r="W213" s="19"/>
      <c r="X213" s="181"/>
      <c r="AA213" s="238" t="b">
        <f t="shared" si="131"/>
        <v>0</v>
      </c>
    </row>
    <row r="214" s="214" customFormat="1" ht="12" hidden="1" spans="1:27">
      <c r="A214" s="225">
        <v>213</v>
      </c>
      <c r="B214" s="225" t="s">
        <v>34</v>
      </c>
      <c r="C214" s="225" t="s">
        <v>228</v>
      </c>
      <c r="D214" s="226" t="s">
        <v>3005</v>
      </c>
      <c r="E214" s="27" t="s">
        <v>258</v>
      </c>
      <c r="F214" s="242" t="s">
        <v>4102</v>
      </c>
      <c r="G214" s="8">
        <v>45108</v>
      </c>
      <c r="H214" s="227" t="s">
        <v>165</v>
      </c>
      <c r="I214" s="255" t="s">
        <v>42</v>
      </c>
      <c r="J214" s="242" t="s">
        <v>43</v>
      </c>
      <c r="K214" s="229" t="s">
        <v>44</v>
      </c>
      <c r="L214" s="225" t="s">
        <v>46</v>
      </c>
      <c r="M214" s="168">
        <v>15</v>
      </c>
      <c r="N214" s="232" t="s">
        <v>4146</v>
      </c>
      <c r="O214" s="232" t="s">
        <v>4147</v>
      </c>
      <c r="P214" s="15">
        <f t="shared" si="136"/>
        <v>15</v>
      </c>
      <c r="Q214" s="15">
        <f t="shared" si="137"/>
        <v>15</v>
      </c>
      <c r="R214" s="22">
        <f t="shared" si="138"/>
        <v>1</v>
      </c>
      <c r="S214" s="22">
        <f t="shared" si="139"/>
        <v>1</v>
      </c>
      <c r="T214" s="180"/>
      <c r="U214" s="232" t="s">
        <v>4148</v>
      </c>
      <c r="V214" s="232" t="s">
        <v>50</v>
      </c>
      <c r="W214" s="19"/>
      <c r="X214" s="181"/>
      <c r="AA214" s="238" t="b">
        <f t="shared" si="131"/>
        <v>0</v>
      </c>
    </row>
    <row r="215" s="214" customFormat="1" ht="12" hidden="1" spans="1:27">
      <c r="A215" s="225">
        <v>214</v>
      </c>
      <c r="B215" s="225" t="s">
        <v>34</v>
      </c>
      <c r="C215" s="225" t="s">
        <v>228</v>
      </c>
      <c r="D215" s="226" t="s">
        <v>3005</v>
      </c>
      <c r="E215" s="27" t="s">
        <v>258</v>
      </c>
      <c r="F215" s="242" t="s">
        <v>4102</v>
      </c>
      <c r="G215" s="8">
        <v>45170</v>
      </c>
      <c r="H215" s="227" t="s">
        <v>54</v>
      </c>
      <c r="I215" s="255" t="s">
        <v>42</v>
      </c>
      <c r="J215" s="242" t="s">
        <v>43</v>
      </c>
      <c r="K215" s="229" t="s">
        <v>44</v>
      </c>
      <c r="L215" s="225" t="s">
        <v>46</v>
      </c>
      <c r="M215" s="168">
        <v>15</v>
      </c>
      <c r="N215" s="232" t="s">
        <v>3135</v>
      </c>
      <c r="O215" s="232" t="s">
        <v>3136</v>
      </c>
      <c r="P215" s="15">
        <f t="shared" si="136"/>
        <v>15</v>
      </c>
      <c r="Q215" s="15">
        <f t="shared" si="137"/>
        <v>15</v>
      </c>
      <c r="R215" s="22">
        <f t="shared" si="138"/>
        <v>1</v>
      </c>
      <c r="S215" s="22">
        <f t="shared" si="139"/>
        <v>1</v>
      </c>
      <c r="T215" s="180"/>
      <c r="U215" s="232" t="s">
        <v>3137</v>
      </c>
      <c r="V215" s="232" t="s">
        <v>50</v>
      </c>
      <c r="W215" s="19"/>
      <c r="X215" s="181"/>
      <c r="AA215" s="238" t="b">
        <f t="shared" si="131"/>
        <v>0</v>
      </c>
    </row>
    <row r="216" s="214" customFormat="1" ht="12" hidden="1" spans="1:27">
      <c r="A216" s="225">
        <v>215</v>
      </c>
      <c r="B216" s="225" t="s">
        <v>34</v>
      </c>
      <c r="C216" s="225" t="s">
        <v>228</v>
      </c>
      <c r="D216" s="226" t="s">
        <v>3005</v>
      </c>
      <c r="E216" s="27" t="s">
        <v>258</v>
      </c>
      <c r="F216" s="242" t="s">
        <v>4102</v>
      </c>
      <c r="G216" s="8">
        <v>45231</v>
      </c>
      <c r="H216" s="227" t="s">
        <v>632</v>
      </c>
      <c r="I216" s="255" t="s">
        <v>42</v>
      </c>
      <c r="J216" s="242" t="s">
        <v>43</v>
      </c>
      <c r="K216" s="229" t="s">
        <v>44</v>
      </c>
      <c r="L216" s="225" t="s">
        <v>46</v>
      </c>
      <c r="M216" s="168">
        <v>15</v>
      </c>
      <c r="N216" s="232" t="str">
        <f>IFERROR(VLOOKUP("*"&amp;$D216&amp;"*",接头红外!$A:$AS,20,FALSE),IFERROR(VLOOKUP("*"&amp;$D216&amp;"*",接头红外!$B:$AS,19,FALSE),"无"))</f>
        <v>无</v>
      </c>
      <c r="O216" s="232" t="str">
        <f>IFERROR(VLOOKUP("*"&amp;$D216&amp;"*",接头红外!$A:$AS,21,FALSE),IFERROR(VLOOKUP("*"&amp;$D216&amp;"*",接头红外!$B:$AS,20,FALSE),"无"))</f>
        <v>无</v>
      </c>
      <c r="P216" s="15" t="str">
        <f t="shared" si="136"/>
        <v/>
      </c>
      <c r="Q216" s="15" t="str">
        <f t="shared" si="137"/>
        <v/>
      </c>
      <c r="R216" s="22" t="str">
        <f t="shared" si="138"/>
        <v/>
      </c>
      <c r="S216" s="22" t="str">
        <f t="shared" si="139"/>
        <v/>
      </c>
      <c r="T216" s="180"/>
      <c r="U216" s="232" t="str">
        <f>IFERROR(VLOOKUP("*"&amp;$D216&amp;"*",接头红外!$A:$AS,5,FALSE),IFERROR(VLOOKUP("*"&amp;$D216&amp;"*",接头红外!$B:$AS,4,FALSE),"无"))</f>
        <v>无</v>
      </c>
      <c r="V216" s="232" t="str">
        <f>IFERROR(VLOOKUP("*"&amp;$D216&amp;"*",接头红外!$A:$AS,3,FALSE),IFERROR(VLOOKUP("*"&amp;$D216&amp;"*",接头红外!$B:$AS,2,FALSE),"无"))</f>
        <v>无</v>
      </c>
      <c r="W216" s="19"/>
      <c r="X216" s="181"/>
      <c r="AA216" s="238" t="b">
        <f t="shared" si="131"/>
        <v>0</v>
      </c>
    </row>
    <row r="217" s="214" customFormat="1" ht="12" hidden="1" spans="1:27">
      <c r="A217" s="225">
        <v>216</v>
      </c>
      <c r="B217" s="225" t="s">
        <v>34</v>
      </c>
      <c r="C217" s="225" t="s">
        <v>82</v>
      </c>
      <c r="D217" s="253" t="s">
        <v>3204</v>
      </c>
      <c r="E217" s="27" t="s">
        <v>258</v>
      </c>
      <c r="F217" s="168" t="s">
        <v>4102</v>
      </c>
      <c r="G217" s="8">
        <v>44927</v>
      </c>
      <c r="H217" s="227" t="s">
        <v>2959</v>
      </c>
      <c r="I217" s="247" t="s">
        <v>42</v>
      </c>
      <c r="J217" s="168" t="s">
        <v>43</v>
      </c>
      <c r="K217" s="229" t="s">
        <v>44</v>
      </c>
      <c r="L217" s="225" t="s">
        <v>46</v>
      </c>
      <c r="M217" s="168">
        <v>9</v>
      </c>
      <c r="N217" s="232" t="s">
        <v>3058</v>
      </c>
      <c r="O217" s="232" t="s">
        <v>3134</v>
      </c>
      <c r="P217" s="15">
        <f t="shared" ref="P217:P222" si="140">IF(OR(O217=0,O217="无"),"",M217)</f>
        <v>9</v>
      </c>
      <c r="Q217" s="15">
        <f t="shared" ref="Q217:Q222" si="141">P217</f>
        <v>9</v>
      </c>
      <c r="R217" s="22">
        <f t="shared" ref="R217:R222" si="142">IFERROR(IF(P217/M217&gt;0,P217/M217,""),"")</f>
        <v>1</v>
      </c>
      <c r="S217" s="22">
        <f t="shared" ref="S217:S222" si="143">IFERROR(Q217/P217,"")</f>
        <v>1</v>
      </c>
      <c r="T217" s="180"/>
      <c r="U217" s="237" t="s">
        <v>4124</v>
      </c>
      <c r="V217" s="232" t="s">
        <v>50</v>
      </c>
      <c r="W217" s="16"/>
      <c r="X217" s="181"/>
      <c r="Y217" s="16" t="s">
        <v>4124</v>
      </c>
      <c r="AA217" s="238" t="b">
        <f t="shared" si="131"/>
        <v>0</v>
      </c>
    </row>
    <row r="218" s="214" customFormat="1" ht="12" hidden="1" spans="1:27">
      <c r="A218" s="225">
        <v>217</v>
      </c>
      <c r="B218" s="225" t="s">
        <v>34</v>
      </c>
      <c r="C218" s="225" t="s">
        <v>82</v>
      </c>
      <c r="D218" s="253" t="s">
        <v>3204</v>
      </c>
      <c r="E218" s="27" t="s">
        <v>258</v>
      </c>
      <c r="F218" s="168" t="s">
        <v>4102</v>
      </c>
      <c r="G218" s="8">
        <v>45017</v>
      </c>
      <c r="H218" s="192" t="s">
        <v>231</v>
      </c>
      <c r="I218" s="247" t="s">
        <v>42</v>
      </c>
      <c r="J218" s="168" t="s">
        <v>43</v>
      </c>
      <c r="K218" s="229" t="s">
        <v>44</v>
      </c>
      <c r="L218" s="225" t="s">
        <v>46</v>
      </c>
      <c r="M218" s="168">
        <v>9</v>
      </c>
      <c r="N218" s="232" t="s">
        <v>1911</v>
      </c>
      <c r="O218" s="232" t="s">
        <v>3146</v>
      </c>
      <c r="P218" s="15">
        <f t="shared" si="140"/>
        <v>9</v>
      </c>
      <c r="Q218" s="15">
        <f t="shared" si="141"/>
        <v>9</v>
      </c>
      <c r="R218" s="22">
        <f t="shared" si="142"/>
        <v>1</v>
      </c>
      <c r="S218" s="22">
        <f t="shared" si="143"/>
        <v>1</v>
      </c>
      <c r="T218" s="180"/>
      <c r="U218" s="232" t="s">
        <v>3147</v>
      </c>
      <c r="V218" s="232" t="s">
        <v>50</v>
      </c>
      <c r="W218" s="19"/>
      <c r="X218" s="181"/>
      <c r="AA218" s="238" t="b">
        <f t="shared" si="131"/>
        <v>0</v>
      </c>
    </row>
    <row r="219" s="214" customFormat="1" ht="12" hidden="1" spans="1:27">
      <c r="A219" s="225">
        <v>218</v>
      </c>
      <c r="B219" s="225" t="s">
        <v>34</v>
      </c>
      <c r="C219" s="225" t="s">
        <v>82</v>
      </c>
      <c r="D219" s="253" t="s">
        <v>3204</v>
      </c>
      <c r="E219" s="27" t="s">
        <v>258</v>
      </c>
      <c r="F219" s="168" t="s">
        <v>4102</v>
      </c>
      <c r="G219" s="8">
        <v>45078</v>
      </c>
      <c r="H219" s="192" t="s">
        <v>93</v>
      </c>
      <c r="I219" s="247" t="s">
        <v>42</v>
      </c>
      <c r="J219" s="168" t="s">
        <v>43</v>
      </c>
      <c r="K219" s="229" t="s">
        <v>44</v>
      </c>
      <c r="L219" s="225" t="s">
        <v>46</v>
      </c>
      <c r="M219" s="168">
        <v>9</v>
      </c>
      <c r="N219" s="232" t="s">
        <v>4146</v>
      </c>
      <c r="O219" s="232" t="s">
        <v>4147</v>
      </c>
      <c r="P219" s="15">
        <f t="shared" si="140"/>
        <v>9</v>
      </c>
      <c r="Q219" s="15">
        <f t="shared" si="141"/>
        <v>9</v>
      </c>
      <c r="R219" s="22">
        <f t="shared" si="142"/>
        <v>1</v>
      </c>
      <c r="S219" s="22">
        <f t="shared" si="143"/>
        <v>1</v>
      </c>
      <c r="T219" s="180"/>
      <c r="U219" s="232" t="s">
        <v>4148</v>
      </c>
      <c r="V219" s="232" t="s">
        <v>50</v>
      </c>
      <c r="W219" s="19"/>
      <c r="X219" s="181"/>
      <c r="AA219" s="238" t="b">
        <f t="shared" si="131"/>
        <v>0</v>
      </c>
    </row>
    <row r="220" s="214" customFormat="1" ht="12" hidden="1" spans="1:27">
      <c r="A220" s="225">
        <v>219</v>
      </c>
      <c r="B220" s="225" t="s">
        <v>34</v>
      </c>
      <c r="C220" s="225" t="s">
        <v>82</v>
      </c>
      <c r="D220" s="253" t="s">
        <v>3204</v>
      </c>
      <c r="E220" s="27" t="s">
        <v>258</v>
      </c>
      <c r="F220" s="168" t="s">
        <v>4102</v>
      </c>
      <c r="G220" s="8">
        <v>45139</v>
      </c>
      <c r="H220" s="192" t="s">
        <v>97</v>
      </c>
      <c r="I220" s="247" t="s">
        <v>42</v>
      </c>
      <c r="J220" s="168" t="s">
        <v>43</v>
      </c>
      <c r="K220" s="229" t="s">
        <v>44</v>
      </c>
      <c r="L220" s="225" t="s">
        <v>46</v>
      </c>
      <c r="M220" s="168">
        <v>9</v>
      </c>
      <c r="N220" s="232" t="s">
        <v>4146</v>
      </c>
      <c r="O220" s="232" t="s">
        <v>4147</v>
      </c>
      <c r="P220" s="15">
        <f t="shared" si="140"/>
        <v>9</v>
      </c>
      <c r="Q220" s="15">
        <f t="shared" si="141"/>
        <v>9</v>
      </c>
      <c r="R220" s="22">
        <f t="shared" si="142"/>
        <v>1</v>
      </c>
      <c r="S220" s="22">
        <f t="shared" si="143"/>
        <v>1</v>
      </c>
      <c r="T220" s="180"/>
      <c r="U220" s="232" t="s">
        <v>4148</v>
      </c>
      <c r="V220" s="232" t="s">
        <v>50</v>
      </c>
      <c r="W220" s="19"/>
      <c r="X220" s="181"/>
      <c r="AA220" s="238" t="b">
        <f t="shared" si="131"/>
        <v>0</v>
      </c>
    </row>
    <row r="221" s="214" customFormat="1" ht="12" hidden="1" spans="1:27">
      <c r="A221" s="225">
        <v>220</v>
      </c>
      <c r="B221" s="225" t="s">
        <v>34</v>
      </c>
      <c r="C221" s="225" t="s">
        <v>82</v>
      </c>
      <c r="D221" s="253" t="s">
        <v>3204</v>
      </c>
      <c r="E221" s="27" t="s">
        <v>258</v>
      </c>
      <c r="F221" s="168" t="s">
        <v>4102</v>
      </c>
      <c r="G221" s="8">
        <v>45200</v>
      </c>
      <c r="H221" s="192" t="s">
        <v>189</v>
      </c>
      <c r="I221" s="247" t="s">
        <v>42</v>
      </c>
      <c r="J221" s="168" t="s">
        <v>43</v>
      </c>
      <c r="K221" s="229" t="s">
        <v>44</v>
      </c>
      <c r="L221" s="225" t="s">
        <v>46</v>
      </c>
      <c r="M221" s="168">
        <v>9</v>
      </c>
      <c r="N221" s="232" t="s">
        <v>3135</v>
      </c>
      <c r="O221" s="232" t="s">
        <v>3136</v>
      </c>
      <c r="P221" s="15">
        <f t="shared" si="140"/>
        <v>9</v>
      </c>
      <c r="Q221" s="15">
        <f t="shared" si="141"/>
        <v>9</v>
      </c>
      <c r="R221" s="22">
        <f t="shared" si="142"/>
        <v>1</v>
      </c>
      <c r="S221" s="22">
        <f t="shared" si="143"/>
        <v>1</v>
      </c>
      <c r="T221" s="180"/>
      <c r="U221" s="232" t="s">
        <v>3137</v>
      </c>
      <c r="V221" s="232" t="s">
        <v>50</v>
      </c>
      <c r="W221" s="19"/>
      <c r="X221" s="181"/>
      <c r="AA221" s="238" t="b">
        <f t="shared" si="131"/>
        <v>0</v>
      </c>
    </row>
    <row r="222" s="214" customFormat="1" ht="12" hidden="1" spans="1:27">
      <c r="A222" s="225">
        <v>221</v>
      </c>
      <c r="B222" s="225" t="s">
        <v>34</v>
      </c>
      <c r="C222" s="225" t="s">
        <v>82</v>
      </c>
      <c r="D222" s="253" t="s">
        <v>3204</v>
      </c>
      <c r="E222" s="27" t="s">
        <v>258</v>
      </c>
      <c r="F222" s="168" t="s">
        <v>4102</v>
      </c>
      <c r="G222" s="8">
        <v>45261</v>
      </c>
      <c r="H222" s="192" t="s">
        <v>1741</v>
      </c>
      <c r="I222" s="247" t="s">
        <v>42</v>
      </c>
      <c r="J222" s="168" t="s">
        <v>43</v>
      </c>
      <c r="K222" s="229" t="s">
        <v>44</v>
      </c>
      <c r="L222" s="225" t="s">
        <v>46</v>
      </c>
      <c r="M222" s="168">
        <v>9</v>
      </c>
      <c r="N222" s="232" t="str">
        <f>IFERROR(VLOOKUP("*"&amp;$D222&amp;"*",接头红外!$A:$AS,20,FALSE),IFERROR(VLOOKUP("*"&amp;$D222&amp;"*",接头红外!$B:$AS,19,FALSE),"无"))</f>
        <v>无</v>
      </c>
      <c r="O222" s="232" t="str">
        <f>IFERROR(VLOOKUP("*"&amp;$D222&amp;"*",接头红外!$A:$AS,21,FALSE),IFERROR(VLOOKUP("*"&amp;$D222&amp;"*",接头红外!$B:$AS,20,FALSE),"无"))</f>
        <v>无</v>
      </c>
      <c r="P222" s="15" t="str">
        <f t="shared" si="140"/>
        <v/>
      </c>
      <c r="Q222" s="15" t="str">
        <f t="shared" si="141"/>
        <v/>
      </c>
      <c r="R222" s="22" t="str">
        <f t="shared" si="142"/>
        <v/>
      </c>
      <c r="S222" s="22" t="str">
        <f t="shared" si="143"/>
        <v/>
      </c>
      <c r="T222" s="180"/>
      <c r="U222" s="232" t="str">
        <f>IFERROR(VLOOKUP("*"&amp;$D222&amp;"*",接头红外!$A:$AS,5,FALSE),IFERROR(VLOOKUP("*"&amp;$D222&amp;"*",接头红外!$B:$AS,4,FALSE),"无"))</f>
        <v>无</v>
      </c>
      <c r="V222" s="232" t="str">
        <f>IFERROR(VLOOKUP("*"&amp;$D222&amp;"*",接头红外!$A:$AS,3,FALSE),IFERROR(VLOOKUP("*"&amp;$D222&amp;"*",接头红外!$B:$AS,2,FALSE),"无"))</f>
        <v>无</v>
      </c>
      <c r="W222" s="19"/>
      <c r="X222" s="181"/>
      <c r="AA222" s="238" t="b">
        <f t="shared" si="131"/>
        <v>0</v>
      </c>
    </row>
    <row r="223" s="214" customFormat="1" ht="12" hidden="1" spans="1:27">
      <c r="A223" s="225">
        <v>222</v>
      </c>
      <c r="B223" s="225" t="s">
        <v>34</v>
      </c>
      <c r="C223" s="225" t="s">
        <v>82</v>
      </c>
      <c r="D223" s="253" t="s">
        <v>3205</v>
      </c>
      <c r="E223" s="27" t="s">
        <v>258</v>
      </c>
      <c r="F223" s="168" t="s">
        <v>4102</v>
      </c>
      <c r="G223" s="8">
        <v>44927</v>
      </c>
      <c r="H223" s="227" t="s">
        <v>2959</v>
      </c>
      <c r="I223" s="247" t="s">
        <v>42</v>
      </c>
      <c r="J223" s="168" t="s">
        <v>43</v>
      </c>
      <c r="K223" s="229" t="s">
        <v>44</v>
      </c>
      <c r="L223" s="225" t="s">
        <v>46</v>
      </c>
      <c r="M223" s="168">
        <v>9</v>
      </c>
      <c r="N223" s="232" t="s">
        <v>3058</v>
      </c>
      <c r="O223" s="232" t="s">
        <v>3134</v>
      </c>
      <c r="P223" s="15">
        <f t="shared" ref="P223:P228" si="144">IF(OR(O223=0,O223="无"),"",M223)</f>
        <v>9</v>
      </c>
      <c r="Q223" s="15">
        <f t="shared" ref="Q223:Q228" si="145">P223</f>
        <v>9</v>
      </c>
      <c r="R223" s="22">
        <f t="shared" ref="R223:R228" si="146">IFERROR(IF(P223/M223&gt;0,P223/M223,""),"")</f>
        <v>1</v>
      </c>
      <c r="S223" s="22">
        <f t="shared" ref="S223:S228" si="147">IFERROR(Q223/P223,"")</f>
        <v>1</v>
      </c>
      <c r="T223" s="180"/>
      <c r="U223" s="237" t="s">
        <v>4124</v>
      </c>
      <c r="V223" s="232" t="s">
        <v>50</v>
      </c>
      <c r="W223" s="16"/>
      <c r="X223" s="181"/>
      <c r="Y223" s="16" t="s">
        <v>4124</v>
      </c>
      <c r="AA223" s="238" t="b">
        <f t="shared" si="131"/>
        <v>0</v>
      </c>
    </row>
    <row r="224" s="214" customFormat="1" ht="12" hidden="1" spans="1:27">
      <c r="A224" s="225">
        <v>223</v>
      </c>
      <c r="B224" s="225" t="s">
        <v>34</v>
      </c>
      <c r="C224" s="225" t="s">
        <v>82</v>
      </c>
      <c r="D224" s="253" t="s">
        <v>3205</v>
      </c>
      <c r="E224" s="27" t="s">
        <v>258</v>
      </c>
      <c r="F224" s="168" t="s">
        <v>4102</v>
      </c>
      <c r="G224" s="8">
        <v>45017</v>
      </c>
      <c r="H224" s="192" t="s">
        <v>231</v>
      </c>
      <c r="I224" s="247" t="s">
        <v>42</v>
      </c>
      <c r="J224" s="168" t="s">
        <v>43</v>
      </c>
      <c r="K224" s="229" t="s">
        <v>44</v>
      </c>
      <c r="L224" s="225" t="s">
        <v>46</v>
      </c>
      <c r="M224" s="168">
        <v>9</v>
      </c>
      <c r="N224" s="232" t="s">
        <v>1911</v>
      </c>
      <c r="O224" s="232" t="s">
        <v>3146</v>
      </c>
      <c r="P224" s="15">
        <f t="shared" si="144"/>
        <v>9</v>
      </c>
      <c r="Q224" s="15">
        <f t="shared" si="145"/>
        <v>9</v>
      </c>
      <c r="R224" s="22">
        <f t="shared" si="146"/>
        <v>1</v>
      </c>
      <c r="S224" s="22">
        <f t="shared" si="147"/>
        <v>1</v>
      </c>
      <c r="T224" s="180"/>
      <c r="U224" s="232" t="s">
        <v>3147</v>
      </c>
      <c r="V224" s="232" t="s">
        <v>50</v>
      </c>
      <c r="W224" s="19"/>
      <c r="X224" s="181"/>
      <c r="AA224" s="238" t="b">
        <f t="shared" si="131"/>
        <v>0</v>
      </c>
    </row>
    <row r="225" s="214" customFormat="1" ht="12" hidden="1" spans="1:27">
      <c r="A225" s="225">
        <v>224</v>
      </c>
      <c r="B225" s="225" t="s">
        <v>34</v>
      </c>
      <c r="C225" s="225" t="s">
        <v>82</v>
      </c>
      <c r="D225" s="253" t="s">
        <v>3205</v>
      </c>
      <c r="E225" s="27" t="s">
        <v>258</v>
      </c>
      <c r="F225" s="168" t="s">
        <v>4102</v>
      </c>
      <c r="G225" s="8">
        <v>45078</v>
      </c>
      <c r="H225" s="192" t="s">
        <v>93</v>
      </c>
      <c r="I225" s="247" t="s">
        <v>42</v>
      </c>
      <c r="J225" s="168" t="s">
        <v>43</v>
      </c>
      <c r="K225" s="229" t="s">
        <v>44</v>
      </c>
      <c r="L225" s="225" t="s">
        <v>46</v>
      </c>
      <c r="M225" s="168">
        <v>9</v>
      </c>
      <c r="N225" s="232" t="s">
        <v>4146</v>
      </c>
      <c r="O225" s="232" t="s">
        <v>4147</v>
      </c>
      <c r="P225" s="15">
        <f t="shared" si="144"/>
        <v>9</v>
      </c>
      <c r="Q225" s="15">
        <f t="shared" si="145"/>
        <v>9</v>
      </c>
      <c r="R225" s="22">
        <f t="shared" si="146"/>
        <v>1</v>
      </c>
      <c r="S225" s="22">
        <f t="shared" si="147"/>
        <v>1</v>
      </c>
      <c r="T225" s="180"/>
      <c r="U225" s="232" t="s">
        <v>4148</v>
      </c>
      <c r="V225" s="232" t="s">
        <v>50</v>
      </c>
      <c r="W225" s="19"/>
      <c r="X225" s="181"/>
      <c r="AA225" s="238" t="b">
        <f t="shared" si="131"/>
        <v>0</v>
      </c>
    </row>
    <row r="226" s="214" customFormat="1" ht="12" hidden="1" spans="1:27">
      <c r="A226" s="225">
        <v>225</v>
      </c>
      <c r="B226" s="225" t="s">
        <v>34</v>
      </c>
      <c r="C226" s="225" t="s">
        <v>82</v>
      </c>
      <c r="D226" s="253" t="s">
        <v>3205</v>
      </c>
      <c r="E226" s="27" t="s">
        <v>258</v>
      </c>
      <c r="F226" s="168" t="s">
        <v>4102</v>
      </c>
      <c r="G226" s="8">
        <v>45139</v>
      </c>
      <c r="H226" s="192" t="s">
        <v>97</v>
      </c>
      <c r="I226" s="247" t="s">
        <v>42</v>
      </c>
      <c r="J226" s="168" t="s">
        <v>43</v>
      </c>
      <c r="K226" s="229" t="s">
        <v>44</v>
      </c>
      <c r="L226" s="225" t="s">
        <v>46</v>
      </c>
      <c r="M226" s="168">
        <v>9</v>
      </c>
      <c r="N226" s="232" t="s">
        <v>4146</v>
      </c>
      <c r="O226" s="232" t="s">
        <v>4147</v>
      </c>
      <c r="P226" s="15">
        <f t="shared" si="144"/>
        <v>9</v>
      </c>
      <c r="Q226" s="15">
        <f t="shared" si="145"/>
        <v>9</v>
      </c>
      <c r="R226" s="22">
        <f t="shared" si="146"/>
        <v>1</v>
      </c>
      <c r="S226" s="22">
        <f t="shared" si="147"/>
        <v>1</v>
      </c>
      <c r="T226" s="180"/>
      <c r="U226" s="232" t="s">
        <v>4148</v>
      </c>
      <c r="V226" s="232" t="s">
        <v>50</v>
      </c>
      <c r="W226" s="19"/>
      <c r="X226" s="181"/>
      <c r="AA226" s="238" t="b">
        <f t="shared" si="131"/>
        <v>0</v>
      </c>
    </row>
    <row r="227" s="214" customFormat="1" ht="12" hidden="1" spans="1:27">
      <c r="A227" s="225">
        <v>226</v>
      </c>
      <c r="B227" s="225" t="s">
        <v>34</v>
      </c>
      <c r="C227" s="225" t="s">
        <v>82</v>
      </c>
      <c r="D227" s="253" t="s">
        <v>3205</v>
      </c>
      <c r="E227" s="27" t="s">
        <v>258</v>
      </c>
      <c r="F227" s="168" t="s">
        <v>4102</v>
      </c>
      <c r="G227" s="8">
        <v>45200</v>
      </c>
      <c r="H227" s="192" t="s">
        <v>189</v>
      </c>
      <c r="I227" s="247" t="s">
        <v>42</v>
      </c>
      <c r="J227" s="168" t="s">
        <v>43</v>
      </c>
      <c r="K227" s="229" t="s">
        <v>44</v>
      </c>
      <c r="L227" s="225" t="s">
        <v>46</v>
      </c>
      <c r="M227" s="168">
        <v>9</v>
      </c>
      <c r="N227" s="232" t="s">
        <v>3135</v>
      </c>
      <c r="O227" s="232" t="s">
        <v>3136</v>
      </c>
      <c r="P227" s="15">
        <f t="shared" si="144"/>
        <v>9</v>
      </c>
      <c r="Q227" s="15">
        <f t="shared" si="145"/>
        <v>9</v>
      </c>
      <c r="R227" s="22">
        <f t="shared" si="146"/>
        <v>1</v>
      </c>
      <c r="S227" s="22">
        <f t="shared" si="147"/>
        <v>1</v>
      </c>
      <c r="T227" s="180"/>
      <c r="U227" s="232" t="s">
        <v>3137</v>
      </c>
      <c r="V227" s="232" t="s">
        <v>50</v>
      </c>
      <c r="W227" s="19"/>
      <c r="X227" s="181"/>
      <c r="AA227" s="238" t="b">
        <f t="shared" si="131"/>
        <v>0</v>
      </c>
    </row>
    <row r="228" s="214" customFormat="1" ht="12" hidden="1" spans="1:27">
      <c r="A228" s="225">
        <v>227</v>
      </c>
      <c r="B228" s="225" t="s">
        <v>34</v>
      </c>
      <c r="C228" s="225" t="s">
        <v>82</v>
      </c>
      <c r="D228" s="253" t="s">
        <v>3205</v>
      </c>
      <c r="E228" s="27" t="s">
        <v>258</v>
      </c>
      <c r="F228" s="168" t="s">
        <v>4102</v>
      </c>
      <c r="G228" s="8">
        <v>45261</v>
      </c>
      <c r="H228" s="192" t="s">
        <v>1741</v>
      </c>
      <c r="I228" s="247" t="s">
        <v>42</v>
      </c>
      <c r="J228" s="168" t="s">
        <v>43</v>
      </c>
      <c r="K228" s="229" t="s">
        <v>44</v>
      </c>
      <c r="L228" s="225" t="s">
        <v>46</v>
      </c>
      <c r="M228" s="168">
        <v>9</v>
      </c>
      <c r="N228" s="232" t="str">
        <f>IFERROR(VLOOKUP("*"&amp;$D228&amp;"*",接头红外!$A:$AS,20,FALSE),IFERROR(VLOOKUP("*"&amp;$D228&amp;"*",接头红外!$B:$AS,19,FALSE),"无"))</f>
        <v>无</v>
      </c>
      <c r="O228" s="232" t="str">
        <f>IFERROR(VLOOKUP("*"&amp;$D228&amp;"*",接头红外!$A:$AS,21,FALSE),IFERROR(VLOOKUP("*"&amp;$D228&amp;"*",接头红外!$B:$AS,20,FALSE),"无"))</f>
        <v>无</v>
      </c>
      <c r="P228" s="15" t="str">
        <f t="shared" si="144"/>
        <v/>
      </c>
      <c r="Q228" s="15" t="str">
        <f t="shared" si="145"/>
        <v/>
      </c>
      <c r="R228" s="22" t="str">
        <f t="shared" si="146"/>
        <v/>
      </c>
      <c r="S228" s="22" t="str">
        <f t="shared" si="147"/>
        <v/>
      </c>
      <c r="T228" s="180"/>
      <c r="U228" s="232" t="str">
        <f>IFERROR(VLOOKUP("*"&amp;$D228&amp;"*",接头红外!$A:$AS,5,FALSE),IFERROR(VLOOKUP("*"&amp;$D228&amp;"*",接头红外!$B:$AS,4,FALSE),"无"))</f>
        <v>无</v>
      </c>
      <c r="V228" s="232" t="str">
        <f>IFERROR(VLOOKUP("*"&amp;$D228&amp;"*",接头红外!$A:$AS,3,FALSE),IFERROR(VLOOKUP("*"&amp;$D228&amp;"*",接头红外!$B:$AS,2,FALSE),"无"))</f>
        <v>无</v>
      </c>
      <c r="W228" s="19"/>
      <c r="X228" s="181"/>
      <c r="AA228" s="238" t="b">
        <f t="shared" si="131"/>
        <v>0</v>
      </c>
    </row>
    <row r="229" s="214" customFormat="1" ht="12" hidden="1" spans="1:27">
      <c r="A229" s="225">
        <v>228</v>
      </c>
      <c r="B229" s="225" t="s">
        <v>34</v>
      </c>
      <c r="C229" s="225" t="s">
        <v>82</v>
      </c>
      <c r="D229" s="253" t="s">
        <v>3206</v>
      </c>
      <c r="E229" s="27" t="s">
        <v>258</v>
      </c>
      <c r="F229" s="168" t="s">
        <v>4102</v>
      </c>
      <c r="G229" s="8">
        <v>44927</v>
      </c>
      <c r="H229" s="227" t="s">
        <v>2959</v>
      </c>
      <c r="I229" s="247" t="s">
        <v>42</v>
      </c>
      <c r="J229" s="168" t="s">
        <v>43</v>
      </c>
      <c r="K229" s="229" t="s">
        <v>44</v>
      </c>
      <c r="L229" s="225" t="s">
        <v>46</v>
      </c>
      <c r="M229" s="168">
        <v>9</v>
      </c>
      <c r="N229" s="232" t="s">
        <v>3058</v>
      </c>
      <c r="O229" s="232" t="s">
        <v>3134</v>
      </c>
      <c r="P229" s="15">
        <f t="shared" ref="P229:P234" si="148">IF(OR(O229=0,O229="无"),"",M229)</f>
        <v>9</v>
      </c>
      <c r="Q229" s="15">
        <f t="shared" ref="Q229:Q234" si="149">P229</f>
        <v>9</v>
      </c>
      <c r="R229" s="22">
        <f t="shared" ref="R229:R234" si="150">IFERROR(IF(P229/M229&gt;0,P229/M229,""),"")</f>
        <v>1</v>
      </c>
      <c r="S229" s="22">
        <f t="shared" ref="S229:S234" si="151">IFERROR(Q229/P229,"")</f>
        <v>1</v>
      </c>
      <c r="T229" s="180"/>
      <c r="U229" s="237" t="s">
        <v>4124</v>
      </c>
      <c r="V229" s="232" t="s">
        <v>50</v>
      </c>
      <c r="W229" s="16"/>
      <c r="X229" s="181"/>
      <c r="Y229" s="16" t="s">
        <v>4124</v>
      </c>
      <c r="AA229" s="238" t="b">
        <f t="shared" si="131"/>
        <v>0</v>
      </c>
    </row>
    <row r="230" s="214" customFormat="1" ht="12" hidden="1" spans="1:27">
      <c r="A230" s="225">
        <v>229</v>
      </c>
      <c r="B230" s="225" t="s">
        <v>34</v>
      </c>
      <c r="C230" s="225" t="s">
        <v>82</v>
      </c>
      <c r="D230" s="253" t="s">
        <v>3206</v>
      </c>
      <c r="E230" s="27" t="s">
        <v>258</v>
      </c>
      <c r="F230" s="168" t="s">
        <v>4102</v>
      </c>
      <c r="G230" s="8">
        <v>45017</v>
      </c>
      <c r="H230" s="192" t="s">
        <v>231</v>
      </c>
      <c r="I230" s="247" t="s">
        <v>42</v>
      </c>
      <c r="J230" s="168" t="s">
        <v>43</v>
      </c>
      <c r="K230" s="229" t="s">
        <v>44</v>
      </c>
      <c r="L230" s="225" t="s">
        <v>46</v>
      </c>
      <c r="M230" s="168">
        <v>9</v>
      </c>
      <c r="N230" s="232" t="s">
        <v>1911</v>
      </c>
      <c r="O230" s="232" t="s">
        <v>3146</v>
      </c>
      <c r="P230" s="15">
        <f t="shared" si="148"/>
        <v>9</v>
      </c>
      <c r="Q230" s="15">
        <f t="shared" si="149"/>
        <v>9</v>
      </c>
      <c r="R230" s="22">
        <f t="shared" si="150"/>
        <v>1</v>
      </c>
      <c r="S230" s="22">
        <f t="shared" si="151"/>
        <v>1</v>
      </c>
      <c r="T230" s="180"/>
      <c r="U230" s="232" t="s">
        <v>3147</v>
      </c>
      <c r="V230" s="232" t="s">
        <v>50</v>
      </c>
      <c r="W230" s="19"/>
      <c r="X230" s="181"/>
      <c r="AA230" s="238" t="b">
        <f t="shared" si="131"/>
        <v>0</v>
      </c>
    </row>
    <row r="231" s="214" customFormat="1" ht="12" hidden="1" spans="1:27">
      <c r="A231" s="225">
        <v>230</v>
      </c>
      <c r="B231" s="225" t="s">
        <v>34</v>
      </c>
      <c r="C231" s="225" t="s">
        <v>82</v>
      </c>
      <c r="D231" s="253" t="s">
        <v>3206</v>
      </c>
      <c r="E231" s="27" t="s">
        <v>258</v>
      </c>
      <c r="F231" s="168" t="s">
        <v>4102</v>
      </c>
      <c r="G231" s="8">
        <v>45078</v>
      </c>
      <c r="H231" s="192" t="s">
        <v>93</v>
      </c>
      <c r="I231" s="247" t="s">
        <v>42</v>
      </c>
      <c r="J231" s="168" t="s">
        <v>43</v>
      </c>
      <c r="K231" s="229" t="s">
        <v>44</v>
      </c>
      <c r="L231" s="225" t="s">
        <v>46</v>
      </c>
      <c r="M231" s="168">
        <v>9</v>
      </c>
      <c r="N231" s="232" t="s">
        <v>4146</v>
      </c>
      <c r="O231" s="232" t="s">
        <v>4147</v>
      </c>
      <c r="P231" s="15">
        <f t="shared" si="148"/>
        <v>9</v>
      </c>
      <c r="Q231" s="15">
        <f t="shared" si="149"/>
        <v>9</v>
      </c>
      <c r="R231" s="22">
        <f t="shared" si="150"/>
        <v>1</v>
      </c>
      <c r="S231" s="22">
        <f t="shared" si="151"/>
        <v>1</v>
      </c>
      <c r="T231" s="180"/>
      <c r="U231" s="232" t="s">
        <v>4148</v>
      </c>
      <c r="V231" s="232" t="s">
        <v>50</v>
      </c>
      <c r="W231" s="19"/>
      <c r="X231" s="181"/>
      <c r="AA231" s="238" t="b">
        <f t="shared" si="131"/>
        <v>0</v>
      </c>
    </row>
    <row r="232" s="214" customFormat="1" ht="12" hidden="1" spans="1:27">
      <c r="A232" s="225">
        <v>231</v>
      </c>
      <c r="B232" s="225" t="s">
        <v>34</v>
      </c>
      <c r="C232" s="225" t="s">
        <v>82</v>
      </c>
      <c r="D232" s="253" t="s">
        <v>3206</v>
      </c>
      <c r="E232" s="27" t="s">
        <v>258</v>
      </c>
      <c r="F232" s="168" t="s">
        <v>4102</v>
      </c>
      <c r="G232" s="8">
        <v>45139</v>
      </c>
      <c r="H232" s="192" t="s">
        <v>97</v>
      </c>
      <c r="I232" s="247" t="s">
        <v>42</v>
      </c>
      <c r="J232" s="168" t="s">
        <v>43</v>
      </c>
      <c r="K232" s="229" t="s">
        <v>44</v>
      </c>
      <c r="L232" s="225" t="s">
        <v>46</v>
      </c>
      <c r="M232" s="168">
        <v>9</v>
      </c>
      <c r="N232" s="232" t="s">
        <v>4146</v>
      </c>
      <c r="O232" s="232" t="s">
        <v>4147</v>
      </c>
      <c r="P232" s="15">
        <f t="shared" si="148"/>
        <v>9</v>
      </c>
      <c r="Q232" s="15">
        <f t="shared" si="149"/>
        <v>9</v>
      </c>
      <c r="R232" s="22">
        <f t="shared" si="150"/>
        <v>1</v>
      </c>
      <c r="S232" s="22">
        <f t="shared" si="151"/>
        <v>1</v>
      </c>
      <c r="T232" s="180"/>
      <c r="U232" s="232" t="s">
        <v>4148</v>
      </c>
      <c r="V232" s="232" t="s">
        <v>50</v>
      </c>
      <c r="W232" s="19"/>
      <c r="X232" s="181"/>
      <c r="AA232" s="238" t="b">
        <f t="shared" si="131"/>
        <v>0</v>
      </c>
    </row>
    <row r="233" s="214" customFormat="1" ht="12" hidden="1" spans="1:27">
      <c r="A233" s="225">
        <v>232</v>
      </c>
      <c r="B233" s="225" t="s">
        <v>34</v>
      </c>
      <c r="C233" s="225" t="s">
        <v>82</v>
      </c>
      <c r="D233" s="253" t="s">
        <v>3206</v>
      </c>
      <c r="E233" s="27" t="s">
        <v>258</v>
      </c>
      <c r="F233" s="168" t="s">
        <v>4102</v>
      </c>
      <c r="G233" s="8">
        <v>45200</v>
      </c>
      <c r="H233" s="192" t="s">
        <v>189</v>
      </c>
      <c r="I233" s="247" t="s">
        <v>42</v>
      </c>
      <c r="J233" s="168" t="s">
        <v>43</v>
      </c>
      <c r="K233" s="229" t="s">
        <v>44</v>
      </c>
      <c r="L233" s="225" t="s">
        <v>46</v>
      </c>
      <c r="M233" s="168">
        <v>9</v>
      </c>
      <c r="N233" s="232" t="s">
        <v>3135</v>
      </c>
      <c r="O233" s="232" t="s">
        <v>3136</v>
      </c>
      <c r="P233" s="15">
        <f t="shared" si="148"/>
        <v>9</v>
      </c>
      <c r="Q233" s="15">
        <f t="shared" si="149"/>
        <v>9</v>
      </c>
      <c r="R233" s="22">
        <f t="shared" si="150"/>
        <v>1</v>
      </c>
      <c r="S233" s="22">
        <f t="shared" si="151"/>
        <v>1</v>
      </c>
      <c r="T233" s="180"/>
      <c r="U233" s="232" t="s">
        <v>3137</v>
      </c>
      <c r="V233" s="232" t="s">
        <v>50</v>
      </c>
      <c r="W233" s="19"/>
      <c r="X233" s="181"/>
      <c r="AA233" s="238" t="b">
        <f t="shared" si="131"/>
        <v>0</v>
      </c>
    </row>
    <row r="234" s="214" customFormat="1" ht="12" hidden="1" spans="1:27">
      <c r="A234" s="225">
        <v>233</v>
      </c>
      <c r="B234" s="225" t="s">
        <v>34</v>
      </c>
      <c r="C234" s="225" t="s">
        <v>82</v>
      </c>
      <c r="D234" s="253" t="s">
        <v>3206</v>
      </c>
      <c r="E234" s="27" t="s">
        <v>258</v>
      </c>
      <c r="F234" s="168" t="s">
        <v>4102</v>
      </c>
      <c r="G234" s="8">
        <v>45261</v>
      </c>
      <c r="H234" s="192" t="s">
        <v>1741</v>
      </c>
      <c r="I234" s="247" t="s">
        <v>42</v>
      </c>
      <c r="J234" s="168" t="s">
        <v>43</v>
      </c>
      <c r="K234" s="229" t="s">
        <v>44</v>
      </c>
      <c r="L234" s="225" t="s">
        <v>46</v>
      </c>
      <c r="M234" s="168">
        <v>9</v>
      </c>
      <c r="N234" s="232" t="str">
        <f>IFERROR(VLOOKUP("*"&amp;$D234&amp;"*",接头红外!$A:$AS,20,FALSE),IFERROR(VLOOKUP("*"&amp;$D234&amp;"*",接头红外!$B:$AS,19,FALSE),"无"))</f>
        <v>无</v>
      </c>
      <c r="O234" s="232" t="str">
        <f>IFERROR(VLOOKUP("*"&amp;$D234&amp;"*",接头红外!$A:$AS,21,FALSE),IFERROR(VLOOKUP("*"&amp;$D234&amp;"*",接头红外!$B:$AS,20,FALSE),"无"))</f>
        <v>无</v>
      </c>
      <c r="P234" s="15" t="str">
        <f t="shared" si="148"/>
        <v/>
      </c>
      <c r="Q234" s="15" t="str">
        <f t="shared" si="149"/>
        <v/>
      </c>
      <c r="R234" s="22" t="str">
        <f t="shared" si="150"/>
        <v/>
      </c>
      <c r="S234" s="22" t="str">
        <f t="shared" si="151"/>
        <v/>
      </c>
      <c r="T234" s="180"/>
      <c r="U234" s="232" t="str">
        <f>IFERROR(VLOOKUP("*"&amp;$D234&amp;"*",接头红外!$A:$AS,5,FALSE),IFERROR(VLOOKUP("*"&amp;$D234&amp;"*",接头红外!$B:$AS,4,FALSE),"无"))</f>
        <v>无</v>
      </c>
      <c r="V234" s="232" t="str">
        <f>IFERROR(VLOOKUP("*"&amp;$D234&amp;"*",接头红外!$A:$AS,3,FALSE),IFERROR(VLOOKUP("*"&amp;$D234&amp;"*",接头红外!$B:$AS,2,FALSE),"无"))</f>
        <v>无</v>
      </c>
      <c r="W234" s="19"/>
      <c r="X234" s="181"/>
      <c r="AA234" s="238" t="b">
        <f t="shared" si="131"/>
        <v>0</v>
      </c>
    </row>
    <row r="235" s="214" customFormat="1" ht="12" hidden="1" spans="1:27">
      <c r="A235" s="225">
        <v>234</v>
      </c>
      <c r="B235" s="225" t="s">
        <v>34</v>
      </c>
      <c r="C235" s="225" t="s">
        <v>228</v>
      </c>
      <c r="D235" s="226" t="s">
        <v>3207</v>
      </c>
      <c r="E235" s="27" t="s">
        <v>258</v>
      </c>
      <c r="F235" s="226" t="s">
        <v>4102</v>
      </c>
      <c r="G235" s="8">
        <v>44927</v>
      </c>
      <c r="H235" s="227" t="s">
        <v>2959</v>
      </c>
      <c r="I235" s="255" t="s">
        <v>42</v>
      </c>
      <c r="J235" s="226" t="s">
        <v>43</v>
      </c>
      <c r="K235" s="229" t="s">
        <v>44</v>
      </c>
      <c r="L235" s="225" t="s">
        <v>46</v>
      </c>
      <c r="M235" s="168">
        <v>18</v>
      </c>
      <c r="N235" s="232" t="s">
        <v>3006</v>
      </c>
      <c r="O235" s="232" t="s">
        <v>3007</v>
      </c>
      <c r="P235" s="15">
        <f t="shared" ref="P235:P240" si="152">IF(OR(O235=0,O235="无"),"",M235)</f>
        <v>18</v>
      </c>
      <c r="Q235" s="15">
        <f t="shared" ref="Q235:Q240" si="153">P235</f>
        <v>18</v>
      </c>
      <c r="R235" s="22">
        <f t="shared" ref="R235:R240" si="154">IFERROR(IF(P235/M235&gt;0,P235/M235,""),"")</f>
        <v>1</v>
      </c>
      <c r="S235" s="22">
        <f t="shared" ref="S235:S240" si="155">IFERROR(Q235/P235,"")</f>
        <v>1</v>
      </c>
      <c r="T235" s="180"/>
      <c r="U235" s="237" t="s">
        <v>3008</v>
      </c>
      <c r="V235" s="232" t="s">
        <v>50</v>
      </c>
      <c r="W235" s="16"/>
      <c r="X235" s="181"/>
      <c r="Y235" s="16" t="s">
        <v>3008</v>
      </c>
      <c r="AA235" s="238" t="b">
        <f t="shared" si="131"/>
        <v>0</v>
      </c>
    </row>
    <row r="236" s="214" customFormat="1" ht="12" hidden="1" spans="1:27">
      <c r="A236" s="225">
        <v>235</v>
      </c>
      <c r="B236" s="225" t="s">
        <v>34</v>
      </c>
      <c r="C236" s="225" t="s">
        <v>228</v>
      </c>
      <c r="D236" s="226" t="s">
        <v>3207</v>
      </c>
      <c r="E236" s="27" t="s">
        <v>258</v>
      </c>
      <c r="F236" s="226" t="s">
        <v>4102</v>
      </c>
      <c r="G236" s="8">
        <v>44986</v>
      </c>
      <c r="H236" s="227" t="s">
        <v>41</v>
      </c>
      <c r="I236" s="255" t="s">
        <v>42</v>
      </c>
      <c r="J236" s="226" t="s">
        <v>43</v>
      </c>
      <c r="K236" s="229" t="s">
        <v>44</v>
      </c>
      <c r="L236" s="225" t="s">
        <v>46</v>
      </c>
      <c r="M236" s="168">
        <v>18</v>
      </c>
      <c r="N236" s="232" t="s">
        <v>1911</v>
      </c>
      <c r="O236" s="232" t="s">
        <v>3146</v>
      </c>
      <c r="P236" s="15">
        <f t="shared" si="152"/>
        <v>18</v>
      </c>
      <c r="Q236" s="15">
        <f t="shared" si="153"/>
        <v>18</v>
      </c>
      <c r="R236" s="22">
        <f t="shared" si="154"/>
        <v>1</v>
      </c>
      <c r="S236" s="22">
        <f t="shared" si="155"/>
        <v>1</v>
      </c>
      <c r="T236" s="180"/>
      <c r="U236" s="232" t="s">
        <v>3147</v>
      </c>
      <c r="V236" s="232" t="s">
        <v>50</v>
      </c>
      <c r="W236" s="19"/>
      <c r="X236" s="181"/>
      <c r="AA236" s="238" t="b">
        <f t="shared" si="131"/>
        <v>0</v>
      </c>
    </row>
    <row r="237" s="214" customFormat="1" ht="12" hidden="1" spans="1:27">
      <c r="A237" s="225">
        <v>236</v>
      </c>
      <c r="B237" s="225" t="s">
        <v>34</v>
      </c>
      <c r="C237" s="225" t="s">
        <v>228</v>
      </c>
      <c r="D237" s="226" t="s">
        <v>3207</v>
      </c>
      <c r="E237" s="27" t="s">
        <v>258</v>
      </c>
      <c r="F237" s="226" t="s">
        <v>4102</v>
      </c>
      <c r="G237" s="8">
        <v>45047</v>
      </c>
      <c r="H237" s="227" t="s">
        <v>304</v>
      </c>
      <c r="I237" s="255" t="s">
        <v>42</v>
      </c>
      <c r="J237" s="226" t="s">
        <v>43</v>
      </c>
      <c r="K237" s="229" t="s">
        <v>44</v>
      </c>
      <c r="L237" s="225" t="s">
        <v>46</v>
      </c>
      <c r="M237" s="168">
        <v>18</v>
      </c>
      <c r="N237" s="232" t="s">
        <v>4146</v>
      </c>
      <c r="O237" s="232" t="s">
        <v>4147</v>
      </c>
      <c r="P237" s="15">
        <f t="shared" si="152"/>
        <v>18</v>
      </c>
      <c r="Q237" s="15">
        <f t="shared" si="153"/>
        <v>18</v>
      </c>
      <c r="R237" s="22">
        <f t="shared" si="154"/>
        <v>1</v>
      </c>
      <c r="S237" s="22">
        <f t="shared" si="155"/>
        <v>1</v>
      </c>
      <c r="T237" s="180"/>
      <c r="U237" s="232" t="s">
        <v>4148</v>
      </c>
      <c r="V237" s="232" t="s">
        <v>50</v>
      </c>
      <c r="W237" s="19"/>
      <c r="X237" s="181"/>
      <c r="AA237" s="238" t="b">
        <f t="shared" si="131"/>
        <v>0</v>
      </c>
    </row>
    <row r="238" s="214" customFormat="1" ht="12" hidden="1" spans="1:27">
      <c r="A238" s="225">
        <v>237</v>
      </c>
      <c r="B238" s="225" t="s">
        <v>34</v>
      </c>
      <c r="C238" s="225" t="s">
        <v>228</v>
      </c>
      <c r="D238" s="226" t="s">
        <v>3207</v>
      </c>
      <c r="E238" s="27" t="s">
        <v>258</v>
      </c>
      <c r="F238" s="226" t="s">
        <v>4102</v>
      </c>
      <c r="G238" s="8">
        <v>45108</v>
      </c>
      <c r="H238" s="227" t="s">
        <v>165</v>
      </c>
      <c r="I238" s="255" t="s">
        <v>42</v>
      </c>
      <c r="J238" s="226" t="s">
        <v>43</v>
      </c>
      <c r="K238" s="229" t="s">
        <v>44</v>
      </c>
      <c r="L238" s="225" t="s">
        <v>46</v>
      </c>
      <c r="M238" s="168">
        <v>18</v>
      </c>
      <c r="N238" s="232" t="s">
        <v>4146</v>
      </c>
      <c r="O238" s="232" t="s">
        <v>4147</v>
      </c>
      <c r="P238" s="15">
        <f t="shared" si="152"/>
        <v>18</v>
      </c>
      <c r="Q238" s="15">
        <f t="shared" si="153"/>
        <v>18</v>
      </c>
      <c r="R238" s="22">
        <f t="shared" si="154"/>
        <v>1</v>
      </c>
      <c r="S238" s="22">
        <f t="shared" si="155"/>
        <v>1</v>
      </c>
      <c r="T238" s="180"/>
      <c r="U238" s="232" t="s">
        <v>4148</v>
      </c>
      <c r="V238" s="232" t="s">
        <v>50</v>
      </c>
      <c r="W238" s="19"/>
      <c r="X238" s="181"/>
      <c r="AA238" s="238" t="b">
        <f t="shared" si="131"/>
        <v>0</v>
      </c>
    </row>
    <row r="239" s="214" customFormat="1" ht="12" hidden="1" spans="1:27">
      <c r="A239" s="225">
        <v>238</v>
      </c>
      <c r="B239" s="225" t="s">
        <v>34</v>
      </c>
      <c r="C239" s="225" t="s">
        <v>228</v>
      </c>
      <c r="D239" s="226" t="s">
        <v>3207</v>
      </c>
      <c r="E239" s="27" t="s">
        <v>258</v>
      </c>
      <c r="F239" s="226" t="s">
        <v>4102</v>
      </c>
      <c r="G239" s="8">
        <v>45170</v>
      </c>
      <c r="H239" s="227" t="s">
        <v>54</v>
      </c>
      <c r="I239" s="255" t="s">
        <v>42</v>
      </c>
      <c r="J239" s="226" t="s">
        <v>43</v>
      </c>
      <c r="K239" s="229" t="s">
        <v>44</v>
      </c>
      <c r="L239" s="225" t="s">
        <v>46</v>
      </c>
      <c r="M239" s="168">
        <v>18</v>
      </c>
      <c r="N239" s="232" t="s">
        <v>3135</v>
      </c>
      <c r="O239" s="232" t="s">
        <v>3136</v>
      </c>
      <c r="P239" s="15">
        <f t="shared" si="152"/>
        <v>18</v>
      </c>
      <c r="Q239" s="15">
        <f t="shared" si="153"/>
        <v>18</v>
      </c>
      <c r="R239" s="22">
        <f t="shared" si="154"/>
        <v>1</v>
      </c>
      <c r="S239" s="22">
        <f t="shared" si="155"/>
        <v>1</v>
      </c>
      <c r="T239" s="180"/>
      <c r="U239" s="232" t="s">
        <v>3137</v>
      </c>
      <c r="V239" s="232" t="s">
        <v>50</v>
      </c>
      <c r="W239" s="19"/>
      <c r="X239" s="181"/>
      <c r="AA239" s="238" t="b">
        <f t="shared" si="131"/>
        <v>0</v>
      </c>
    </row>
    <row r="240" s="214" customFormat="1" ht="12" hidden="1" spans="1:27">
      <c r="A240" s="225">
        <v>239</v>
      </c>
      <c r="B240" s="225" t="s">
        <v>34</v>
      </c>
      <c r="C240" s="225" t="s">
        <v>228</v>
      </c>
      <c r="D240" s="226" t="s">
        <v>3207</v>
      </c>
      <c r="E240" s="27" t="s">
        <v>258</v>
      </c>
      <c r="F240" s="226" t="s">
        <v>4102</v>
      </c>
      <c r="G240" s="8">
        <v>45231</v>
      </c>
      <c r="H240" s="227" t="s">
        <v>632</v>
      </c>
      <c r="I240" s="255" t="s">
        <v>42</v>
      </c>
      <c r="J240" s="226" t="s">
        <v>43</v>
      </c>
      <c r="K240" s="229" t="s">
        <v>44</v>
      </c>
      <c r="L240" s="225" t="s">
        <v>46</v>
      </c>
      <c r="M240" s="168">
        <v>18</v>
      </c>
      <c r="N240" s="232" t="str">
        <f>IFERROR(VLOOKUP("*"&amp;$D240&amp;"*",接头红外!$A:$AS,20,FALSE),IFERROR(VLOOKUP("*"&amp;$D240&amp;"*",接头红外!$B:$AS,19,FALSE),"无"))</f>
        <v>无</v>
      </c>
      <c r="O240" s="232" t="str">
        <f>IFERROR(VLOOKUP("*"&amp;$D240&amp;"*",接头红外!$A:$AS,21,FALSE),IFERROR(VLOOKUP("*"&amp;$D240&amp;"*",接头红外!$B:$AS,20,FALSE),"无"))</f>
        <v>无</v>
      </c>
      <c r="P240" s="15" t="str">
        <f t="shared" si="152"/>
        <v/>
      </c>
      <c r="Q240" s="15" t="str">
        <f t="shared" si="153"/>
        <v/>
      </c>
      <c r="R240" s="22" t="str">
        <f t="shared" si="154"/>
        <v/>
      </c>
      <c r="S240" s="22" t="str">
        <f t="shared" si="155"/>
        <v/>
      </c>
      <c r="T240" s="180"/>
      <c r="U240" s="232" t="str">
        <f>IFERROR(VLOOKUP("*"&amp;$D240&amp;"*",接头红外!$A:$AS,5,FALSE),IFERROR(VLOOKUP("*"&amp;$D240&amp;"*",接头红外!$B:$AS,4,FALSE),"无"))</f>
        <v>无</v>
      </c>
      <c r="V240" s="232" t="str">
        <f>IFERROR(VLOOKUP("*"&amp;$D240&amp;"*",接头红外!$A:$AS,3,FALSE),IFERROR(VLOOKUP("*"&amp;$D240&amp;"*",接头红外!$B:$AS,2,FALSE),"无"))</f>
        <v>无</v>
      </c>
      <c r="W240" s="19"/>
      <c r="X240" s="181"/>
      <c r="AA240" s="238" t="b">
        <f t="shared" si="131"/>
        <v>0</v>
      </c>
    </row>
    <row r="241" s="214" customFormat="1" ht="12" hidden="1" spans="1:27">
      <c r="A241" s="225">
        <v>240</v>
      </c>
      <c r="B241" s="225" t="s">
        <v>34</v>
      </c>
      <c r="C241" s="225" t="s">
        <v>228</v>
      </c>
      <c r="D241" s="226" t="s">
        <v>3208</v>
      </c>
      <c r="E241" s="27" t="s">
        <v>108</v>
      </c>
      <c r="F241" s="168" t="s">
        <v>4102</v>
      </c>
      <c r="G241" s="8">
        <v>44927</v>
      </c>
      <c r="H241" s="227" t="s">
        <v>2959</v>
      </c>
      <c r="I241" s="247" t="s">
        <v>42</v>
      </c>
      <c r="J241" s="168" t="s">
        <v>43</v>
      </c>
      <c r="K241" s="229" t="s">
        <v>44</v>
      </c>
      <c r="L241" s="225" t="s">
        <v>46</v>
      </c>
      <c r="M241" s="168">
        <v>9</v>
      </c>
      <c r="N241" s="232" t="s">
        <v>3006</v>
      </c>
      <c r="O241" s="232" t="s">
        <v>3007</v>
      </c>
      <c r="P241" s="15">
        <f t="shared" ref="P241:P246" si="156">IF(OR(O241=0,O241="无"),"",M241)</f>
        <v>9</v>
      </c>
      <c r="Q241" s="15">
        <f t="shared" ref="Q241:Q246" si="157">P241</f>
        <v>9</v>
      </c>
      <c r="R241" s="22">
        <f t="shared" ref="R241:R246" si="158">IFERROR(IF(P241/M241&gt;0,P241/M241,""),"")</f>
        <v>1</v>
      </c>
      <c r="S241" s="22">
        <f t="shared" ref="S241:S246" si="159">IFERROR(Q241/P241,"")</f>
        <v>1</v>
      </c>
      <c r="T241" s="180"/>
      <c r="U241" s="237" t="s">
        <v>3008</v>
      </c>
      <c r="V241" s="232" t="s">
        <v>50</v>
      </c>
      <c r="W241" s="16"/>
      <c r="X241" s="181"/>
      <c r="Y241" s="16" t="s">
        <v>3008</v>
      </c>
      <c r="AA241" s="238" t="b">
        <f t="shared" si="131"/>
        <v>0</v>
      </c>
    </row>
    <row r="242" s="214" customFormat="1" ht="12" hidden="1" spans="1:27">
      <c r="A242" s="225">
        <v>241</v>
      </c>
      <c r="B242" s="225" t="s">
        <v>34</v>
      </c>
      <c r="C242" s="225" t="s">
        <v>228</v>
      </c>
      <c r="D242" s="226" t="s">
        <v>3208</v>
      </c>
      <c r="E242" s="27" t="s">
        <v>108</v>
      </c>
      <c r="F242" s="168" t="s">
        <v>4102</v>
      </c>
      <c r="G242" s="8">
        <v>44986</v>
      </c>
      <c r="H242" s="227" t="s">
        <v>41</v>
      </c>
      <c r="I242" s="247" t="s">
        <v>42</v>
      </c>
      <c r="J242" s="168" t="s">
        <v>43</v>
      </c>
      <c r="K242" s="229" t="s">
        <v>44</v>
      </c>
      <c r="L242" s="225" t="s">
        <v>46</v>
      </c>
      <c r="M242" s="168">
        <v>9</v>
      </c>
      <c r="N242" s="232" t="s">
        <v>3143</v>
      </c>
      <c r="O242" s="232" t="s">
        <v>4169</v>
      </c>
      <c r="P242" s="15">
        <f t="shared" si="156"/>
        <v>9</v>
      </c>
      <c r="Q242" s="15">
        <f t="shared" si="157"/>
        <v>9</v>
      </c>
      <c r="R242" s="22">
        <f t="shared" si="158"/>
        <v>1</v>
      </c>
      <c r="S242" s="22">
        <f t="shared" si="159"/>
        <v>1</v>
      </c>
      <c r="T242" s="180"/>
      <c r="U242" s="232" t="s">
        <v>4170</v>
      </c>
      <c r="V242" s="232" t="s">
        <v>50</v>
      </c>
      <c r="W242" s="19"/>
      <c r="X242" s="181"/>
      <c r="AA242" s="238" t="b">
        <f t="shared" si="131"/>
        <v>0</v>
      </c>
    </row>
    <row r="243" s="214" customFormat="1" ht="12" hidden="1" spans="1:27">
      <c r="A243" s="225">
        <v>242</v>
      </c>
      <c r="B243" s="225" t="s">
        <v>34</v>
      </c>
      <c r="C243" s="225" t="s">
        <v>228</v>
      </c>
      <c r="D243" s="226" t="s">
        <v>3208</v>
      </c>
      <c r="E243" s="27" t="s">
        <v>108</v>
      </c>
      <c r="F243" s="168" t="s">
        <v>4102</v>
      </c>
      <c r="G243" s="8">
        <v>45047</v>
      </c>
      <c r="H243" s="227" t="s">
        <v>304</v>
      </c>
      <c r="I243" s="247" t="s">
        <v>42</v>
      </c>
      <c r="J243" s="168" t="s">
        <v>43</v>
      </c>
      <c r="K243" s="229" t="s">
        <v>44</v>
      </c>
      <c r="L243" s="225" t="s">
        <v>46</v>
      </c>
      <c r="M243" s="168">
        <v>9</v>
      </c>
      <c r="N243" s="232" t="s">
        <v>3143</v>
      </c>
      <c r="O243" s="232" t="s">
        <v>4169</v>
      </c>
      <c r="P243" s="15">
        <f t="shared" si="156"/>
        <v>9</v>
      </c>
      <c r="Q243" s="15">
        <f t="shared" si="157"/>
        <v>9</v>
      </c>
      <c r="R243" s="22">
        <f t="shared" si="158"/>
        <v>1</v>
      </c>
      <c r="S243" s="22">
        <f t="shared" si="159"/>
        <v>1</v>
      </c>
      <c r="T243" s="180"/>
      <c r="U243" s="232" t="s">
        <v>4170</v>
      </c>
      <c r="V243" s="232" t="s">
        <v>50</v>
      </c>
      <c r="W243" s="19"/>
      <c r="X243" s="181"/>
      <c r="AA243" s="238" t="b">
        <f t="shared" si="131"/>
        <v>0</v>
      </c>
    </row>
    <row r="244" s="214" customFormat="1" ht="12" hidden="1" spans="1:27">
      <c r="A244" s="225">
        <v>243</v>
      </c>
      <c r="B244" s="225" t="s">
        <v>34</v>
      </c>
      <c r="C244" s="225" t="s">
        <v>228</v>
      </c>
      <c r="D244" s="226" t="s">
        <v>3208</v>
      </c>
      <c r="E244" s="27" t="s">
        <v>108</v>
      </c>
      <c r="F244" s="168" t="s">
        <v>4102</v>
      </c>
      <c r="G244" s="8">
        <v>45108</v>
      </c>
      <c r="H244" s="227" t="s">
        <v>165</v>
      </c>
      <c r="I244" s="247" t="s">
        <v>42</v>
      </c>
      <c r="J244" s="168" t="s">
        <v>43</v>
      </c>
      <c r="K244" s="229" t="s">
        <v>44</v>
      </c>
      <c r="L244" s="225" t="s">
        <v>46</v>
      </c>
      <c r="M244" s="168">
        <v>9</v>
      </c>
      <c r="N244" s="232" t="s">
        <v>4107</v>
      </c>
      <c r="O244" s="232" t="s">
        <v>4108</v>
      </c>
      <c r="P244" s="15">
        <f t="shared" si="156"/>
        <v>9</v>
      </c>
      <c r="Q244" s="15">
        <f t="shared" si="157"/>
        <v>9</v>
      </c>
      <c r="R244" s="22">
        <f t="shared" si="158"/>
        <v>1</v>
      </c>
      <c r="S244" s="22">
        <f t="shared" si="159"/>
        <v>1</v>
      </c>
      <c r="T244" s="180"/>
      <c r="U244" s="232" t="s">
        <v>4109</v>
      </c>
      <c r="V244" s="232" t="s">
        <v>50</v>
      </c>
      <c r="W244" s="19"/>
      <c r="X244" s="181"/>
      <c r="AA244" s="238" t="b">
        <f t="shared" si="131"/>
        <v>0</v>
      </c>
    </row>
    <row r="245" s="214" customFormat="1" ht="12" hidden="1" spans="1:27">
      <c r="A245" s="225">
        <v>244</v>
      </c>
      <c r="B245" s="225" t="s">
        <v>34</v>
      </c>
      <c r="C245" s="225" t="s">
        <v>228</v>
      </c>
      <c r="D245" s="226" t="s">
        <v>3208</v>
      </c>
      <c r="E245" s="27" t="s">
        <v>108</v>
      </c>
      <c r="F245" s="168" t="s">
        <v>4102</v>
      </c>
      <c r="G245" s="8">
        <v>45170</v>
      </c>
      <c r="H245" s="227" t="s">
        <v>54</v>
      </c>
      <c r="I245" s="247" t="s">
        <v>42</v>
      </c>
      <c r="J245" s="168" t="s">
        <v>43</v>
      </c>
      <c r="K245" s="229" t="s">
        <v>44</v>
      </c>
      <c r="L245" s="225" t="s">
        <v>46</v>
      </c>
      <c r="M245" s="168">
        <v>9</v>
      </c>
      <c r="N245" s="233">
        <v>45212.375</v>
      </c>
      <c r="O245" s="233">
        <v>45212.5</v>
      </c>
      <c r="P245" s="15">
        <f t="shared" si="156"/>
        <v>9</v>
      </c>
      <c r="Q245" s="15">
        <f t="shared" si="157"/>
        <v>9</v>
      </c>
      <c r="R245" s="22">
        <f t="shared" si="158"/>
        <v>1</v>
      </c>
      <c r="S245" s="22">
        <f t="shared" si="159"/>
        <v>1</v>
      </c>
      <c r="T245" s="180"/>
      <c r="U245" s="232" t="s">
        <v>4166</v>
      </c>
      <c r="V245" s="232" t="s">
        <v>50</v>
      </c>
      <c r="W245" s="19"/>
      <c r="X245" s="181"/>
      <c r="AA245" s="238" t="b">
        <f t="shared" si="131"/>
        <v>0</v>
      </c>
    </row>
    <row r="246" s="214" customFormat="1" ht="12" hidden="1" spans="1:27">
      <c r="A246" s="225">
        <v>245</v>
      </c>
      <c r="B246" s="225" t="s">
        <v>34</v>
      </c>
      <c r="C246" s="225" t="s">
        <v>228</v>
      </c>
      <c r="D246" s="226" t="s">
        <v>3208</v>
      </c>
      <c r="E246" s="27" t="s">
        <v>108</v>
      </c>
      <c r="F246" s="168" t="s">
        <v>4102</v>
      </c>
      <c r="G246" s="8">
        <v>45231</v>
      </c>
      <c r="H246" s="227" t="s">
        <v>632</v>
      </c>
      <c r="I246" s="247" t="s">
        <v>42</v>
      </c>
      <c r="J246" s="168" t="s">
        <v>43</v>
      </c>
      <c r="K246" s="229" t="s">
        <v>44</v>
      </c>
      <c r="L246" s="225" t="s">
        <v>46</v>
      </c>
      <c r="M246" s="168">
        <v>9</v>
      </c>
      <c r="N246" s="232" t="s">
        <v>4107</v>
      </c>
      <c r="O246" s="232" t="s">
        <v>4108</v>
      </c>
      <c r="P246" s="15">
        <f t="shared" si="156"/>
        <v>9</v>
      </c>
      <c r="Q246" s="15">
        <f t="shared" si="157"/>
        <v>9</v>
      </c>
      <c r="R246" s="22">
        <f t="shared" si="158"/>
        <v>1</v>
      </c>
      <c r="S246" s="22">
        <f t="shared" si="159"/>
        <v>1</v>
      </c>
      <c r="T246" s="180"/>
      <c r="U246" s="232" t="s">
        <v>4109</v>
      </c>
      <c r="V246" s="232" t="s">
        <v>50</v>
      </c>
      <c r="W246" s="19"/>
      <c r="X246" s="181"/>
      <c r="AA246" s="238" t="b">
        <f t="shared" si="131"/>
        <v>0</v>
      </c>
    </row>
    <row r="247" s="214" customFormat="1" ht="12" hidden="1" spans="1:27">
      <c r="A247" s="225">
        <v>246</v>
      </c>
      <c r="B247" s="225" t="s">
        <v>34</v>
      </c>
      <c r="C247" s="225" t="s">
        <v>228</v>
      </c>
      <c r="D247" s="226" t="s">
        <v>3209</v>
      </c>
      <c r="E247" s="27" t="s">
        <v>258</v>
      </c>
      <c r="F247" s="168" t="s">
        <v>4102</v>
      </c>
      <c r="G247" s="8">
        <v>44927</v>
      </c>
      <c r="H247" s="227" t="s">
        <v>2959</v>
      </c>
      <c r="I247" s="247" t="s">
        <v>42</v>
      </c>
      <c r="J247" s="168" t="s">
        <v>43</v>
      </c>
      <c r="K247" s="229" t="s">
        <v>44</v>
      </c>
      <c r="L247" s="225" t="s">
        <v>46</v>
      </c>
      <c r="M247" s="168">
        <v>24</v>
      </c>
      <c r="N247" s="232" t="s">
        <v>3006</v>
      </c>
      <c r="O247" s="232" t="s">
        <v>3007</v>
      </c>
      <c r="P247" s="15">
        <f t="shared" ref="P247:P252" si="160">IF(OR(O247=0,O247="无"),"",M247)</f>
        <v>24</v>
      </c>
      <c r="Q247" s="15">
        <f t="shared" ref="Q247:Q252" si="161">P247</f>
        <v>24</v>
      </c>
      <c r="R247" s="22">
        <f t="shared" ref="R247:R252" si="162">IFERROR(IF(P247/M247&gt;0,P247/M247,""),"")</f>
        <v>1</v>
      </c>
      <c r="S247" s="22">
        <f t="shared" ref="S247:S252" si="163">IFERROR(Q247/P247,"")</f>
        <v>1</v>
      </c>
      <c r="T247" s="180"/>
      <c r="U247" s="237" t="s">
        <v>3008</v>
      </c>
      <c r="V247" s="232" t="s">
        <v>50</v>
      </c>
      <c r="W247" s="16"/>
      <c r="X247" s="181"/>
      <c r="Y247" s="16" t="s">
        <v>3008</v>
      </c>
      <c r="AA247" s="238" t="b">
        <f t="shared" si="131"/>
        <v>0</v>
      </c>
    </row>
    <row r="248" s="214" customFormat="1" ht="12" hidden="1" spans="1:27">
      <c r="A248" s="225">
        <v>247</v>
      </c>
      <c r="B248" s="225" t="s">
        <v>34</v>
      </c>
      <c r="C248" s="225" t="s">
        <v>228</v>
      </c>
      <c r="D248" s="226" t="s">
        <v>3209</v>
      </c>
      <c r="E248" s="27" t="s">
        <v>258</v>
      </c>
      <c r="F248" s="168" t="s">
        <v>4102</v>
      </c>
      <c r="G248" s="8">
        <v>44986</v>
      </c>
      <c r="H248" s="227" t="s">
        <v>41</v>
      </c>
      <c r="I248" s="247" t="s">
        <v>42</v>
      </c>
      <c r="J248" s="168" t="s">
        <v>43</v>
      </c>
      <c r="K248" s="229" t="s">
        <v>44</v>
      </c>
      <c r="L248" s="225" t="s">
        <v>46</v>
      </c>
      <c r="M248" s="168">
        <v>24</v>
      </c>
      <c r="N248" s="232" t="s">
        <v>1911</v>
      </c>
      <c r="O248" s="232" t="s">
        <v>3146</v>
      </c>
      <c r="P248" s="15">
        <f t="shared" si="160"/>
        <v>24</v>
      </c>
      <c r="Q248" s="15">
        <f t="shared" si="161"/>
        <v>24</v>
      </c>
      <c r="R248" s="22">
        <f t="shared" si="162"/>
        <v>1</v>
      </c>
      <c r="S248" s="22">
        <f t="shared" si="163"/>
        <v>1</v>
      </c>
      <c r="T248" s="180"/>
      <c r="U248" s="232" t="s">
        <v>3147</v>
      </c>
      <c r="V248" s="232" t="s">
        <v>50</v>
      </c>
      <c r="W248" s="19"/>
      <c r="X248" s="181"/>
      <c r="AA248" s="238" t="b">
        <f t="shared" si="131"/>
        <v>0</v>
      </c>
    </row>
    <row r="249" s="214" customFormat="1" ht="12" hidden="1" spans="1:27">
      <c r="A249" s="225">
        <v>248</v>
      </c>
      <c r="B249" s="225" t="s">
        <v>34</v>
      </c>
      <c r="C249" s="225" t="s">
        <v>228</v>
      </c>
      <c r="D249" s="226" t="s">
        <v>3209</v>
      </c>
      <c r="E249" s="27" t="s">
        <v>258</v>
      </c>
      <c r="F249" s="168" t="s">
        <v>4102</v>
      </c>
      <c r="G249" s="8">
        <v>45047</v>
      </c>
      <c r="H249" s="227" t="s">
        <v>304</v>
      </c>
      <c r="I249" s="247" t="s">
        <v>42</v>
      </c>
      <c r="J249" s="168" t="s">
        <v>43</v>
      </c>
      <c r="K249" s="229" t="s">
        <v>44</v>
      </c>
      <c r="L249" s="225" t="s">
        <v>46</v>
      </c>
      <c r="M249" s="168">
        <v>24</v>
      </c>
      <c r="N249" s="232" t="s">
        <v>4146</v>
      </c>
      <c r="O249" s="232" t="s">
        <v>4147</v>
      </c>
      <c r="P249" s="15">
        <f t="shared" si="160"/>
        <v>24</v>
      </c>
      <c r="Q249" s="15">
        <f t="shared" si="161"/>
        <v>24</v>
      </c>
      <c r="R249" s="22">
        <f t="shared" si="162"/>
        <v>1</v>
      </c>
      <c r="S249" s="22">
        <f t="shared" si="163"/>
        <v>1</v>
      </c>
      <c r="T249" s="180"/>
      <c r="U249" s="232" t="s">
        <v>4148</v>
      </c>
      <c r="V249" s="232" t="s">
        <v>50</v>
      </c>
      <c r="W249" s="19"/>
      <c r="X249" s="181"/>
      <c r="AA249" s="238" t="b">
        <f t="shared" si="131"/>
        <v>0</v>
      </c>
    </row>
    <row r="250" s="214" customFormat="1" ht="12" hidden="1" spans="1:27">
      <c r="A250" s="225">
        <v>249</v>
      </c>
      <c r="B250" s="225" t="s">
        <v>34</v>
      </c>
      <c r="C250" s="225" t="s">
        <v>228</v>
      </c>
      <c r="D250" s="226" t="s">
        <v>3209</v>
      </c>
      <c r="E250" s="27" t="s">
        <v>258</v>
      </c>
      <c r="F250" s="168" t="s">
        <v>4102</v>
      </c>
      <c r="G250" s="8">
        <v>45108</v>
      </c>
      <c r="H250" s="227" t="s">
        <v>165</v>
      </c>
      <c r="I250" s="247" t="s">
        <v>42</v>
      </c>
      <c r="J250" s="168" t="s">
        <v>43</v>
      </c>
      <c r="K250" s="229" t="s">
        <v>44</v>
      </c>
      <c r="L250" s="225" t="s">
        <v>46</v>
      </c>
      <c r="M250" s="168">
        <v>24</v>
      </c>
      <c r="N250" s="232" t="s">
        <v>4146</v>
      </c>
      <c r="O250" s="232" t="s">
        <v>4147</v>
      </c>
      <c r="P250" s="15">
        <f t="shared" si="160"/>
        <v>24</v>
      </c>
      <c r="Q250" s="15">
        <f t="shared" si="161"/>
        <v>24</v>
      </c>
      <c r="R250" s="22">
        <f t="shared" si="162"/>
        <v>1</v>
      </c>
      <c r="S250" s="22">
        <f t="shared" si="163"/>
        <v>1</v>
      </c>
      <c r="T250" s="180"/>
      <c r="U250" s="232" t="s">
        <v>4148</v>
      </c>
      <c r="V250" s="232" t="s">
        <v>50</v>
      </c>
      <c r="W250" s="19"/>
      <c r="X250" s="181"/>
      <c r="AA250" s="238" t="b">
        <f t="shared" si="131"/>
        <v>0</v>
      </c>
    </row>
    <row r="251" s="214" customFormat="1" ht="12" hidden="1" spans="1:27">
      <c r="A251" s="225">
        <v>250</v>
      </c>
      <c r="B251" s="225" t="s">
        <v>34</v>
      </c>
      <c r="C251" s="225" t="s">
        <v>228</v>
      </c>
      <c r="D251" s="226" t="s">
        <v>3209</v>
      </c>
      <c r="E251" s="27" t="s">
        <v>258</v>
      </c>
      <c r="F251" s="168" t="s">
        <v>4102</v>
      </c>
      <c r="G251" s="8">
        <v>45170</v>
      </c>
      <c r="H251" s="227" t="s">
        <v>54</v>
      </c>
      <c r="I251" s="247" t="s">
        <v>42</v>
      </c>
      <c r="J251" s="168" t="s">
        <v>43</v>
      </c>
      <c r="K251" s="229" t="s">
        <v>44</v>
      </c>
      <c r="L251" s="225" t="s">
        <v>46</v>
      </c>
      <c r="M251" s="168">
        <v>24</v>
      </c>
      <c r="N251" s="232" t="s">
        <v>3135</v>
      </c>
      <c r="O251" s="232" t="s">
        <v>3136</v>
      </c>
      <c r="P251" s="15">
        <f t="shared" si="160"/>
        <v>24</v>
      </c>
      <c r="Q251" s="15">
        <f t="shared" si="161"/>
        <v>24</v>
      </c>
      <c r="R251" s="22">
        <f t="shared" si="162"/>
        <v>1</v>
      </c>
      <c r="S251" s="22">
        <f t="shared" si="163"/>
        <v>1</v>
      </c>
      <c r="T251" s="180"/>
      <c r="U251" s="232" t="s">
        <v>3137</v>
      </c>
      <c r="V251" s="232" t="s">
        <v>50</v>
      </c>
      <c r="W251" s="19"/>
      <c r="X251" s="181"/>
      <c r="AA251" s="238" t="b">
        <f t="shared" si="131"/>
        <v>0</v>
      </c>
    </row>
    <row r="252" s="214" customFormat="1" ht="12" hidden="1" spans="1:27">
      <c r="A252" s="225">
        <v>251</v>
      </c>
      <c r="B252" s="225" t="s">
        <v>34</v>
      </c>
      <c r="C252" s="225" t="s">
        <v>228</v>
      </c>
      <c r="D252" s="226" t="s">
        <v>3209</v>
      </c>
      <c r="E252" s="27" t="s">
        <v>258</v>
      </c>
      <c r="F252" s="168" t="s">
        <v>4102</v>
      </c>
      <c r="G252" s="8">
        <v>45231</v>
      </c>
      <c r="H252" s="227" t="s">
        <v>632</v>
      </c>
      <c r="I252" s="247" t="s">
        <v>42</v>
      </c>
      <c r="J252" s="168" t="s">
        <v>43</v>
      </c>
      <c r="K252" s="229" t="s">
        <v>44</v>
      </c>
      <c r="L252" s="225" t="s">
        <v>46</v>
      </c>
      <c r="M252" s="168">
        <v>24</v>
      </c>
      <c r="N252" s="232" t="str">
        <f>IFERROR(VLOOKUP("*"&amp;$D252&amp;"*",接头红外!$A:$AS,20,FALSE),IFERROR(VLOOKUP("*"&amp;$D252&amp;"*",接头红外!$B:$AS,19,FALSE),"无"))</f>
        <v>无</v>
      </c>
      <c r="O252" s="232" t="str">
        <f>IFERROR(VLOOKUP("*"&amp;$D252&amp;"*",接头红外!$A:$AS,21,FALSE),IFERROR(VLOOKUP("*"&amp;$D252&amp;"*",接头红外!$B:$AS,20,FALSE),"无"))</f>
        <v>无</v>
      </c>
      <c r="P252" s="15" t="str">
        <f t="shared" si="160"/>
        <v/>
      </c>
      <c r="Q252" s="15" t="str">
        <f t="shared" si="161"/>
        <v/>
      </c>
      <c r="R252" s="22" t="str">
        <f t="shared" si="162"/>
        <v/>
      </c>
      <c r="S252" s="22" t="str">
        <f t="shared" si="163"/>
        <v/>
      </c>
      <c r="T252" s="180"/>
      <c r="U252" s="232" t="str">
        <f>IFERROR(VLOOKUP("*"&amp;$D252&amp;"*",接头红外!$A:$AS,5,FALSE),IFERROR(VLOOKUP("*"&amp;$D252&amp;"*",接头红外!$B:$AS,4,FALSE),"无"))</f>
        <v>无</v>
      </c>
      <c r="V252" s="232" t="str">
        <f>IFERROR(VLOOKUP("*"&amp;$D252&amp;"*",接头红外!$A:$AS,3,FALSE),IFERROR(VLOOKUP("*"&amp;$D252&amp;"*",接头红外!$B:$AS,2,FALSE),"无"))</f>
        <v>无</v>
      </c>
      <c r="W252" s="19"/>
      <c r="X252" s="181"/>
      <c r="AA252" s="238" t="b">
        <f t="shared" si="131"/>
        <v>0</v>
      </c>
    </row>
    <row r="253" s="214" customFormat="1" ht="12" hidden="1" spans="1:27">
      <c r="A253" s="225">
        <v>252</v>
      </c>
      <c r="B253" s="225" t="s">
        <v>34</v>
      </c>
      <c r="C253" s="225" t="s">
        <v>228</v>
      </c>
      <c r="D253" s="226" t="s">
        <v>3210</v>
      </c>
      <c r="E253" s="27" t="s">
        <v>258</v>
      </c>
      <c r="F253" s="226" t="s">
        <v>4102</v>
      </c>
      <c r="G253" s="8">
        <v>44927</v>
      </c>
      <c r="H253" s="227" t="s">
        <v>2959</v>
      </c>
      <c r="I253" s="255" t="s">
        <v>42</v>
      </c>
      <c r="J253" s="226" t="s">
        <v>43</v>
      </c>
      <c r="K253" s="229" t="s">
        <v>44</v>
      </c>
      <c r="L253" s="225" t="s">
        <v>46</v>
      </c>
      <c r="M253" s="168">
        <v>18</v>
      </c>
      <c r="N253" s="232" t="s">
        <v>3006</v>
      </c>
      <c r="O253" s="232" t="s">
        <v>3007</v>
      </c>
      <c r="P253" s="15">
        <f t="shared" ref="P253:P258" si="164">IF(OR(O253=0,O253="无"),"",M253)</f>
        <v>18</v>
      </c>
      <c r="Q253" s="15">
        <f t="shared" ref="Q253:Q258" si="165">P253</f>
        <v>18</v>
      </c>
      <c r="R253" s="22">
        <f t="shared" ref="R253:R258" si="166">IFERROR(IF(P253/M253&gt;0,P253/M253,""),"")</f>
        <v>1</v>
      </c>
      <c r="S253" s="22">
        <f t="shared" ref="S253:S258" si="167">IFERROR(Q253/P253,"")</f>
        <v>1</v>
      </c>
      <c r="T253" s="180"/>
      <c r="U253" s="237" t="s">
        <v>4127</v>
      </c>
      <c r="V253" s="232" t="s">
        <v>50</v>
      </c>
      <c r="W253" s="16"/>
      <c r="X253" s="181"/>
      <c r="Y253" s="16" t="s">
        <v>4127</v>
      </c>
      <c r="AA253" s="238" t="b">
        <f t="shared" si="131"/>
        <v>0</v>
      </c>
    </row>
    <row r="254" s="214" customFormat="1" ht="12" hidden="1" spans="1:27">
      <c r="A254" s="225">
        <v>253</v>
      </c>
      <c r="B254" s="225" t="s">
        <v>34</v>
      </c>
      <c r="C254" s="225" t="s">
        <v>228</v>
      </c>
      <c r="D254" s="226" t="s">
        <v>3210</v>
      </c>
      <c r="E254" s="27" t="s">
        <v>258</v>
      </c>
      <c r="F254" s="226" t="s">
        <v>4102</v>
      </c>
      <c r="G254" s="8">
        <v>44986</v>
      </c>
      <c r="H254" s="227" t="s">
        <v>41</v>
      </c>
      <c r="I254" s="255" t="s">
        <v>42</v>
      </c>
      <c r="J254" s="226" t="s">
        <v>43</v>
      </c>
      <c r="K254" s="229" t="s">
        <v>44</v>
      </c>
      <c r="L254" s="225" t="s">
        <v>46</v>
      </c>
      <c r="M254" s="168">
        <v>18</v>
      </c>
      <c r="N254" s="232" t="s">
        <v>3211</v>
      </c>
      <c r="O254" s="232" t="s">
        <v>3212</v>
      </c>
      <c r="P254" s="15">
        <f t="shared" si="164"/>
        <v>18</v>
      </c>
      <c r="Q254" s="15">
        <f t="shared" si="165"/>
        <v>18</v>
      </c>
      <c r="R254" s="22">
        <f t="shared" si="166"/>
        <v>1</v>
      </c>
      <c r="S254" s="22">
        <f t="shared" si="167"/>
        <v>1</v>
      </c>
      <c r="T254" s="180"/>
      <c r="U254" s="232" t="s">
        <v>3213</v>
      </c>
      <c r="V254" s="232" t="s">
        <v>50</v>
      </c>
      <c r="W254" s="19"/>
      <c r="X254" s="181"/>
      <c r="AA254" s="238" t="b">
        <f t="shared" si="131"/>
        <v>0</v>
      </c>
    </row>
    <row r="255" s="214" customFormat="1" ht="12" hidden="1" spans="1:27">
      <c r="A255" s="225">
        <v>254</v>
      </c>
      <c r="B255" s="225" t="s">
        <v>34</v>
      </c>
      <c r="C255" s="225" t="s">
        <v>228</v>
      </c>
      <c r="D255" s="226" t="s">
        <v>3210</v>
      </c>
      <c r="E255" s="27" t="s">
        <v>258</v>
      </c>
      <c r="F255" s="226" t="s">
        <v>4102</v>
      </c>
      <c r="G255" s="8">
        <v>45047</v>
      </c>
      <c r="H255" s="227" t="s">
        <v>304</v>
      </c>
      <c r="I255" s="255" t="s">
        <v>42</v>
      </c>
      <c r="J255" s="226" t="s">
        <v>43</v>
      </c>
      <c r="K255" s="229" t="s">
        <v>44</v>
      </c>
      <c r="L255" s="225" t="s">
        <v>46</v>
      </c>
      <c r="M255" s="168">
        <v>18</v>
      </c>
      <c r="N255" s="232" t="s">
        <v>4146</v>
      </c>
      <c r="O255" s="232" t="s">
        <v>4147</v>
      </c>
      <c r="P255" s="15">
        <f t="shared" si="164"/>
        <v>18</v>
      </c>
      <c r="Q255" s="15">
        <f t="shared" si="165"/>
        <v>18</v>
      </c>
      <c r="R255" s="22">
        <f t="shared" si="166"/>
        <v>1</v>
      </c>
      <c r="S255" s="22">
        <f t="shared" si="167"/>
        <v>1</v>
      </c>
      <c r="T255" s="180"/>
      <c r="U255" s="232" t="s">
        <v>4148</v>
      </c>
      <c r="V255" s="232" t="s">
        <v>50</v>
      </c>
      <c r="W255" s="19"/>
      <c r="X255" s="181"/>
      <c r="AA255" s="238" t="b">
        <f t="shared" si="131"/>
        <v>0</v>
      </c>
    </row>
    <row r="256" s="214" customFormat="1" ht="12" hidden="1" spans="1:27">
      <c r="A256" s="225">
        <v>255</v>
      </c>
      <c r="B256" s="225" t="s">
        <v>34</v>
      </c>
      <c r="C256" s="225" t="s">
        <v>228</v>
      </c>
      <c r="D256" s="226" t="s">
        <v>3210</v>
      </c>
      <c r="E256" s="27" t="s">
        <v>258</v>
      </c>
      <c r="F256" s="226" t="s">
        <v>4102</v>
      </c>
      <c r="G256" s="8">
        <v>45108</v>
      </c>
      <c r="H256" s="227" t="s">
        <v>165</v>
      </c>
      <c r="I256" s="255" t="s">
        <v>42</v>
      </c>
      <c r="J256" s="226" t="s">
        <v>43</v>
      </c>
      <c r="K256" s="229" t="s">
        <v>44</v>
      </c>
      <c r="L256" s="225" t="s">
        <v>46</v>
      </c>
      <c r="M256" s="168">
        <v>18</v>
      </c>
      <c r="N256" s="232" t="s">
        <v>4146</v>
      </c>
      <c r="O256" s="232" t="s">
        <v>4147</v>
      </c>
      <c r="P256" s="15">
        <f t="shared" si="164"/>
        <v>18</v>
      </c>
      <c r="Q256" s="15">
        <f t="shared" si="165"/>
        <v>18</v>
      </c>
      <c r="R256" s="22">
        <f t="shared" si="166"/>
        <v>1</v>
      </c>
      <c r="S256" s="22">
        <f t="shared" si="167"/>
        <v>1</v>
      </c>
      <c r="T256" s="180"/>
      <c r="U256" s="232" t="s">
        <v>4148</v>
      </c>
      <c r="V256" s="232" t="s">
        <v>50</v>
      </c>
      <c r="W256" s="19"/>
      <c r="X256" s="181"/>
      <c r="AA256" s="238" t="b">
        <f t="shared" si="131"/>
        <v>0</v>
      </c>
    </row>
    <row r="257" s="214" customFormat="1" ht="12" hidden="1" spans="1:27">
      <c r="A257" s="225">
        <v>256</v>
      </c>
      <c r="B257" s="225" t="s">
        <v>34</v>
      </c>
      <c r="C257" s="225" t="s">
        <v>228</v>
      </c>
      <c r="D257" s="226" t="s">
        <v>3210</v>
      </c>
      <c r="E257" s="27" t="s">
        <v>258</v>
      </c>
      <c r="F257" s="226" t="s">
        <v>4102</v>
      </c>
      <c r="G257" s="8">
        <v>45170</v>
      </c>
      <c r="H257" s="227" t="s">
        <v>54</v>
      </c>
      <c r="I257" s="255" t="s">
        <v>42</v>
      </c>
      <c r="J257" s="226" t="s">
        <v>43</v>
      </c>
      <c r="K257" s="229" t="s">
        <v>44</v>
      </c>
      <c r="L257" s="225" t="s">
        <v>46</v>
      </c>
      <c r="M257" s="168">
        <v>18</v>
      </c>
      <c r="N257" s="232" t="s">
        <v>4171</v>
      </c>
      <c r="O257" s="232" t="s">
        <v>4172</v>
      </c>
      <c r="P257" s="15">
        <f t="shared" si="164"/>
        <v>18</v>
      </c>
      <c r="Q257" s="15">
        <f t="shared" si="165"/>
        <v>18</v>
      </c>
      <c r="R257" s="22">
        <f t="shared" si="166"/>
        <v>1</v>
      </c>
      <c r="S257" s="22">
        <f t="shared" si="167"/>
        <v>1</v>
      </c>
      <c r="T257" s="180"/>
      <c r="U257" s="232" t="s">
        <v>4173</v>
      </c>
      <c r="V257" s="232" t="s">
        <v>50</v>
      </c>
      <c r="W257" s="19"/>
      <c r="X257" s="181"/>
      <c r="AA257" s="238" t="b">
        <f t="shared" si="131"/>
        <v>0</v>
      </c>
    </row>
    <row r="258" s="214" customFormat="1" ht="12" hidden="1" spans="1:27">
      <c r="A258" s="225">
        <v>257</v>
      </c>
      <c r="B258" s="225" t="s">
        <v>34</v>
      </c>
      <c r="C258" s="225" t="s">
        <v>228</v>
      </c>
      <c r="D258" s="226" t="s">
        <v>3210</v>
      </c>
      <c r="E258" s="27" t="s">
        <v>258</v>
      </c>
      <c r="F258" s="226" t="s">
        <v>4102</v>
      </c>
      <c r="G258" s="8">
        <v>45231</v>
      </c>
      <c r="H258" s="227" t="s">
        <v>632</v>
      </c>
      <c r="I258" s="255" t="s">
        <v>42</v>
      </c>
      <c r="J258" s="226" t="s">
        <v>43</v>
      </c>
      <c r="K258" s="229" t="s">
        <v>44</v>
      </c>
      <c r="L258" s="225" t="s">
        <v>46</v>
      </c>
      <c r="M258" s="168">
        <v>18</v>
      </c>
      <c r="N258" s="232" t="s">
        <v>4174</v>
      </c>
      <c r="O258" s="232" t="s">
        <v>4175</v>
      </c>
      <c r="P258" s="15">
        <f t="shared" si="164"/>
        <v>18</v>
      </c>
      <c r="Q258" s="15">
        <f t="shared" si="165"/>
        <v>18</v>
      </c>
      <c r="R258" s="22">
        <f t="shared" si="166"/>
        <v>1</v>
      </c>
      <c r="S258" s="22">
        <f t="shared" si="167"/>
        <v>1</v>
      </c>
      <c r="T258" s="180"/>
      <c r="U258" s="232" t="s">
        <v>3214</v>
      </c>
      <c r="V258" s="232" t="s">
        <v>50</v>
      </c>
      <c r="W258" s="19"/>
      <c r="X258" s="181"/>
      <c r="AA258" s="238" t="b">
        <f t="shared" si="131"/>
        <v>0</v>
      </c>
    </row>
    <row r="259" s="214" customFormat="1" ht="12" hidden="1" spans="1:27">
      <c r="A259" s="225">
        <v>258</v>
      </c>
      <c r="B259" s="225" t="s">
        <v>34</v>
      </c>
      <c r="C259" s="225" t="s">
        <v>228</v>
      </c>
      <c r="D259" s="226" t="s">
        <v>3215</v>
      </c>
      <c r="E259" s="27" t="s">
        <v>258</v>
      </c>
      <c r="F259" s="243" t="s">
        <v>4102</v>
      </c>
      <c r="G259" s="8">
        <v>44927</v>
      </c>
      <c r="H259" s="227" t="s">
        <v>2959</v>
      </c>
      <c r="I259" s="247" t="s">
        <v>42</v>
      </c>
      <c r="J259" s="243" t="s">
        <v>43</v>
      </c>
      <c r="K259" s="229" t="s">
        <v>44</v>
      </c>
      <c r="L259" s="225" t="s">
        <v>46</v>
      </c>
      <c r="M259" s="168">
        <v>24</v>
      </c>
      <c r="N259" s="232" t="s">
        <v>3006</v>
      </c>
      <c r="O259" s="232" t="s">
        <v>3007</v>
      </c>
      <c r="P259" s="15">
        <f t="shared" ref="P259:P264" si="168">IF(OR(O259=0,O259="无"),"",M259)</f>
        <v>24</v>
      </c>
      <c r="Q259" s="15">
        <f t="shared" ref="Q259:Q264" si="169">P259</f>
        <v>24</v>
      </c>
      <c r="R259" s="22">
        <f t="shared" ref="R259:R264" si="170">IFERROR(IF(P259/M259&gt;0,P259/M259,""),"")</f>
        <v>1</v>
      </c>
      <c r="S259" s="22">
        <f t="shared" ref="S259:S264" si="171">IFERROR(Q259/P259,"")</f>
        <v>1</v>
      </c>
      <c r="T259" s="180"/>
      <c r="U259" s="237" t="s">
        <v>3008</v>
      </c>
      <c r="V259" s="232" t="s">
        <v>50</v>
      </c>
      <c r="W259" s="16"/>
      <c r="X259" s="181"/>
      <c r="Y259" s="16" t="s">
        <v>3008</v>
      </c>
      <c r="AA259" s="238" t="b">
        <f t="shared" ref="AA259:AA322" si="172">IF(H259="2023年01月","2023年01月31日",IF(H259="2023年02月","2023年02月28日",IF(H259="2023年3月","2023年3月31日",IF(H259="2023年4月","2023年4月30日",IF(H259="2023年5月","2023年5月31日",IF(H259="2023年6月","2023年6月30日",IF(H259="2023年7月","2023年7月31日",IF(H259="2023年8月","2023年8月31日",IF(H259="2023年9月","2023年9月30日",IF(H259="2023年10月","2023年10月31日",IF(H259="2023年11月","2023年11月30日",IF(H259="2023年12月","2023年12月31日"))))))))))))</f>
        <v>0</v>
      </c>
    </row>
    <row r="260" s="214" customFormat="1" ht="12" hidden="1" spans="1:27">
      <c r="A260" s="225">
        <v>259</v>
      </c>
      <c r="B260" s="225" t="s">
        <v>34</v>
      </c>
      <c r="C260" s="225" t="s">
        <v>228</v>
      </c>
      <c r="D260" s="226" t="s">
        <v>3215</v>
      </c>
      <c r="E260" s="27" t="s">
        <v>258</v>
      </c>
      <c r="F260" s="243" t="s">
        <v>4102</v>
      </c>
      <c r="G260" s="8">
        <v>44986</v>
      </c>
      <c r="H260" s="227" t="s">
        <v>41</v>
      </c>
      <c r="I260" s="247" t="s">
        <v>42</v>
      </c>
      <c r="J260" s="243" t="s">
        <v>43</v>
      </c>
      <c r="K260" s="229" t="s">
        <v>44</v>
      </c>
      <c r="L260" s="225" t="s">
        <v>46</v>
      </c>
      <c r="M260" s="168">
        <v>24</v>
      </c>
      <c r="N260" s="233">
        <v>45035.375</v>
      </c>
      <c r="O260" s="233">
        <v>45037.7083333333</v>
      </c>
      <c r="P260" s="15">
        <f t="shared" si="168"/>
        <v>24</v>
      </c>
      <c r="Q260" s="15">
        <f t="shared" si="169"/>
        <v>24</v>
      </c>
      <c r="R260" s="22">
        <f t="shared" si="170"/>
        <v>1</v>
      </c>
      <c r="S260" s="22">
        <f t="shared" si="171"/>
        <v>1</v>
      </c>
      <c r="T260" s="180"/>
      <c r="U260" s="232" t="s">
        <v>3147</v>
      </c>
      <c r="V260" s="232" t="s">
        <v>50</v>
      </c>
      <c r="W260" s="19"/>
      <c r="X260" s="181"/>
      <c r="AA260" s="238" t="b">
        <f t="shared" si="172"/>
        <v>0</v>
      </c>
    </row>
    <row r="261" s="214" customFormat="1" ht="12" hidden="1" spans="1:27">
      <c r="A261" s="225">
        <v>260</v>
      </c>
      <c r="B261" s="225" t="s">
        <v>34</v>
      </c>
      <c r="C261" s="225" t="s">
        <v>228</v>
      </c>
      <c r="D261" s="226" t="s">
        <v>3215</v>
      </c>
      <c r="E261" s="27" t="s">
        <v>258</v>
      </c>
      <c r="F261" s="243" t="s">
        <v>4102</v>
      </c>
      <c r="G261" s="8">
        <v>45047</v>
      </c>
      <c r="H261" s="227" t="s">
        <v>304</v>
      </c>
      <c r="I261" s="247" t="s">
        <v>42</v>
      </c>
      <c r="J261" s="243" t="s">
        <v>43</v>
      </c>
      <c r="K261" s="229" t="s">
        <v>44</v>
      </c>
      <c r="L261" s="225" t="s">
        <v>46</v>
      </c>
      <c r="M261" s="168">
        <v>24</v>
      </c>
      <c r="N261" s="232" t="s">
        <v>4146</v>
      </c>
      <c r="O261" s="232" t="s">
        <v>4147</v>
      </c>
      <c r="P261" s="15">
        <f t="shared" si="168"/>
        <v>24</v>
      </c>
      <c r="Q261" s="15">
        <f t="shared" si="169"/>
        <v>24</v>
      </c>
      <c r="R261" s="22">
        <f t="shared" si="170"/>
        <v>1</v>
      </c>
      <c r="S261" s="22">
        <f t="shared" si="171"/>
        <v>1</v>
      </c>
      <c r="T261" s="180"/>
      <c r="U261" s="232" t="s">
        <v>4148</v>
      </c>
      <c r="V261" s="232" t="s">
        <v>50</v>
      </c>
      <c r="W261" s="19"/>
      <c r="X261" s="181"/>
      <c r="AA261" s="238" t="b">
        <f t="shared" si="172"/>
        <v>0</v>
      </c>
    </row>
    <row r="262" s="214" customFormat="1" ht="12" hidden="1" spans="1:27">
      <c r="A262" s="225">
        <v>261</v>
      </c>
      <c r="B262" s="225" t="s">
        <v>34</v>
      </c>
      <c r="C262" s="225" t="s">
        <v>228</v>
      </c>
      <c r="D262" s="226" t="s">
        <v>3215</v>
      </c>
      <c r="E262" s="27" t="s">
        <v>258</v>
      </c>
      <c r="F262" s="243" t="s">
        <v>4102</v>
      </c>
      <c r="G262" s="8">
        <v>45108</v>
      </c>
      <c r="H262" s="227" t="s">
        <v>165</v>
      </c>
      <c r="I262" s="247" t="s">
        <v>42</v>
      </c>
      <c r="J262" s="243" t="s">
        <v>43</v>
      </c>
      <c r="K262" s="229" t="s">
        <v>44</v>
      </c>
      <c r="L262" s="225" t="s">
        <v>46</v>
      </c>
      <c r="M262" s="168">
        <v>24</v>
      </c>
      <c r="N262" s="232" t="s">
        <v>4146</v>
      </c>
      <c r="O262" s="232" t="s">
        <v>4147</v>
      </c>
      <c r="P262" s="15">
        <f t="shared" si="168"/>
        <v>24</v>
      </c>
      <c r="Q262" s="15">
        <f t="shared" si="169"/>
        <v>24</v>
      </c>
      <c r="R262" s="22">
        <f t="shared" si="170"/>
        <v>1</v>
      </c>
      <c r="S262" s="22">
        <f t="shared" si="171"/>
        <v>1</v>
      </c>
      <c r="T262" s="180"/>
      <c r="U262" s="232" t="s">
        <v>4148</v>
      </c>
      <c r="V262" s="232" t="s">
        <v>50</v>
      </c>
      <c r="W262" s="19"/>
      <c r="X262" s="181"/>
      <c r="AA262" s="238" t="b">
        <f t="shared" si="172"/>
        <v>0</v>
      </c>
    </row>
    <row r="263" s="214" customFormat="1" ht="12" hidden="1" spans="1:27">
      <c r="A263" s="225">
        <v>262</v>
      </c>
      <c r="B263" s="225" t="s">
        <v>34</v>
      </c>
      <c r="C263" s="225" t="s">
        <v>228</v>
      </c>
      <c r="D263" s="226" t="s">
        <v>3215</v>
      </c>
      <c r="E263" s="27" t="s">
        <v>258</v>
      </c>
      <c r="F263" s="243" t="s">
        <v>4102</v>
      </c>
      <c r="G263" s="8">
        <v>45170</v>
      </c>
      <c r="H263" s="227" t="s">
        <v>54</v>
      </c>
      <c r="I263" s="247" t="s">
        <v>42</v>
      </c>
      <c r="J263" s="243" t="s">
        <v>43</v>
      </c>
      <c r="K263" s="229" t="s">
        <v>44</v>
      </c>
      <c r="L263" s="225" t="s">
        <v>46</v>
      </c>
      <c r="M263" s="168">
        <v>24</v>
      </c>
      <c r="N263" s="232" t="s">
        <v>3135</v>
      </c>
      <c r="O263" s="232" t="s">
        <v>3136</v>
      </c>
      <c r="P263" s="15">
        <f t="shared" si="168"/>
        <v>24</v>
      </c>
      <c r="Q263" s="15">
        <f t="shared" si="169"/>
        <v>24</v>
      </c>
      <c r="R263" s="22">
        <f t="shared" si="170"/>
        <v>1</v>
      </c>
      <c r="S263" s="22">
        <f t="shared" si="171"/>
        <v>1</v>
      </c>
      <c r="T263" s="180"/>
      <c r="U263" s="232" t="s">
        <v>3137</v>
      </c>
      <c r="V263" s="232" t="s">
        <v>50</v>
      </c>
      <c r="W263" s="19"/>
      <c r="X263" s="181"/>
      <c r="AA263" s="238" t="b">
        <f t="shared" si="172"/>
        <v>0</v>
      </c>
    </row>
    <row r="264" s="214" customFormat="1" ht="12" hidden="1" spans="1:27">
      <c r="A264" s="225">
        <v>263</v>
      </c>
      <c r="B264" s="225" t="s">
        <v>34</v>
      </c>
      <c r="C264" s="225" t="s">
        <v>228</v>
      </c>
      <c r="D264" s="226" t="s">
        <v>3215</v>
      </c>
      <c r="E264" s="27" t="s">
        <v>258</v>
      </c>
      <c r="F264" s="243" t="s">
        <v>4102</v>
      </c>
      <c r="G264" s="8">
        <v>45231</v>
      </c>
      <c r="H264" s="227" t="s">
        <v>632</v>
      </c>
      <c r="I264" s="247" t="s">
        <v>42</v>
      </c>
      <c r="J264" s="243" t="s">
        <v>43</v>
      </c>
      <c r="K264" s="229" t="s">
        <v>44</v>
      </c>
      <c r="L264" s="225" t="s">
        <v>46</v>
      </c>
      <c r="M264" s="168">
        <v>24</v>
      </c>
      <c r="N264" s="232" t="str">
        <f>IFERROR(VLOOKUP("*"&amp;$D264&amp;"*",接头红外!$A:$AS,20,FALSE),IFERROR(VLOOKUP("*"&amp;$D264&amp;"*",接头红外!$B:$AS,19,FALSE),"无"))</f>
        <v>无</v>
      </c>
      <c r="O264" s="232" t="str">
        <f>IFERROR(VLOOKUP("*"&amp;$D264&amp;"*",接头红外!$A:$AS,21,FALSE),IFERROR(VLOOKUP("*"&amp;$D264&amp;"*",接头红外!$B:$AS,20,FALSE),"无"))</f>
        <v>无</v>
      </c>
      <c r="P264" s="15" t="str">
        <f t="shared" si="168"/>
        <v/>
      </c>
      <c r="Q264" s="15" t="str">
        <f t="shared" si="169"/>
        <v/>
      </c>
      <c r="R264" s="22" t="str">
        <f t="shared" si="170"/>
        <v/>
      </c>
      <c r="S264" s="22" t="str">
        <f t="shared" si="171"/>
        <v/>
      </c>
      <c r="T264" s="180"/>
      <c r="U264" s="232" t="str">
        <f>IFERROR(VLOOKUP("*"&amp;$D264&amp;"*",接头红外!$A:$AS,5,FALSE),IFERROR(VLOOKUP("*"&amp;$D264&amp;"*",接头红外!$B:$AS,4,FALSE),"无"))</f>
        <v>无</v>
      </c>
      <c r="V264" s="232" t="str">
        <f>IFERROR(VLOOKUP("*"&amp;$D264&amp;"*",接头红外!$A:$AS,3,FALSE),IFERROR(VLOOKUP("*"&amp;$D264&amp;"*",接头红外!$B:$AS,2,FALSE),"无"))</f>
        <v>无</v>
      </c>
      <c r="W264" s="19"/>
      <c r="X264" s="181"/>
      <c r="AA264" s="238" t="b">
        <f t="shared" si="172"/>
        <v>0</v>
      </c>
    </row>
    <row r="265" s="214" customFormat="1" ht="12" hidden="1" spans="1:27">
      <c r="A265" s="225">
        <v>264</v>
      </c>
      <c r="B265" s="252" t="s">
        <v>34</v>
      </c>
      <c r="C265" s="252" t="s">
        <v>82</v>
      </c>
      <c r="D265" s="252" t="s">
        <v>3216</v>
      </c>
      <c r="E265" s="252" t="s">
        <v>108</v>
      </c>
      <c r="F265" s="252" t="s">
        <v>4102</v>
      </c>
      <c r="G265" s="8">
        <v>44927</v>
      </c>
      <c r="H265" s="227" t="s">
        <v>2959</v>
      </c>
      <c r="I265" s="254" t="s">
        <v>42</v>
      </c>
      <c r="J265" s="252" t="s">
        <v>43</v>
      </c>
      <c r="K265" s="229" t="s">
        <v>44</v>
      </c>
      <c r="L265" s="225" t="s">
        <v>46</v>
      </c>
      <c r="M265" s="252">
        <v>6</v>
      </c>
      <c r="N265" s="232" t="s">
        <v>3217</v>
      </c>
      <c r="O265" s="232" t="s">
        <v>3218</v>
      </c>
      <c r="P265" s="15">
        <f t="shared" ref="P265:P270" si="173">IF(OR(O265=0,O265="无"),"",M265)</f>
        <v>6</v>
      </c>
      <c r="Q265" s="15">
        <f t="shared" ref="Q265:Q270" si="174">P265</f>
        <v>6</v>
      </c>
      <c r="R265" s="22">
        <f t="shared" ref="R265:R270" si="175">IFERROR(IF(P265/M265&gt;0,P265/M265,""),"")</f>
        <v>1</v>
      </c>
      <c r="S265" s="22">
        <f t="shared" ref="S265:S270" si="176">IFERROR(Q265/P265,"")</f>
        <v>1</v>
      </c>
      <c r="T265" s="180"/>
      <c r="U265" s="232" t="s">
        <v>3219</v>
      </c>
      <c r="V265" s="232" t="s">
        <v>50</v>
      </c>
      <c r="W265" s="16" t="s">
        <v>4123</v>
      </c>
      <c r="X265" s="181"/>
      <c r="Y265" s="16" t="s">
        <v>4123</v>
      </c>
      <c r="AA265" s="238" t="b">
        <f t="shared" si="172"/>
        <v>0</v>
      </c>
    </row>
    <row r="266" s="214" customFormat="1" ht="12" hidden="1" spans="1:27">
      <c r="A266" s="225">
        <v>265</v>
      </c>
      <c r="B266" s="252" t="s">
        <v>34</v>
      </c>
      <c r="C266" s="252" t="s">
        <v>82</v>
      </c>
      <c r="D266" s="252" t="s">
        <v>3216</v>
      </c>
      <c r="E266" s="252" t="s">
        <v>108</v>
      </c>
      <c r="F266" s="252" t="s">
        <v>4102</v>
      </c>
      <c r="G266" s="8">
        <v>44986</v>
      </c>
      <c r="H266" s="227" t="s">
        <v>41</v>
      </c>
      <c r="I266" s="254" t="s">
        <v>42</v>
      </c>
      <c r="J266" s="252" t="s">
        <v>43</v>
      </c>
      <c r="K266" s="229" t="s">
        <v>44</v>
      </c>
      <c r="L266" s="225" t="s">
        <v>46</v>
      </c>
      <c r="M266" s="252">
        <v>6</v>
      </c>
      <c r="N266" s="232" t="s">
        <v>3217</v>
      </c>
      <c r="O266" s="232" t="s">
        <v>3218</v>
      </c>
      <c r="P266" s="15">
        <f t="shared" si="173"/>
        <v>6</v>
      </c>
      <c r="Q266" s="15">
        <f t="shared" si="174"/>
        <v>6</v>
      </c>
      <c r="R266" s="22">
        <f t="shared" si="175"/>
        <v>1</v>
      </c>
      <c r="S266" s="22">
        <f t="shared" si="176"/>
        <v>1</v>
      </c>
      <c r="T266" s="180"/>
      <c r="U266" s="232" t="s">
        <v>3219</v>
      </c>
      <c r="V266" s="232" t="s">
        <v>50</v>
      </c>
      <c r="W266" s="19"/>
      <c r="X266" s="181"/>
      <c r="AA266" s="238" t="b">
        <f t="shared" si="172"/>
        <v>0</v>
      </c>
    </row>
    <row r="267" s="214" customFormat="1" ht="12" hidden="1" spans="1:27">
      <c r="A267" s="225">
        <v>266</v>
      </c>
      <c r="B267" s="252" t="s">
        <v>34</v>
      </c>
      <c r="C267" s="252" t="s">
        <v>82</v>
      </c>
      <c r="D267" s="252" t="s">
        <v>3216</v>
      </c>
      <c r="E267" s="252" t="s">
        <v>108</v>
      </c>
      <c r="F267" s="252" t="s">
        <v>4102</v>
      </c>
      <c r="G267" s="8">
        <v>45047</v>
      </c>
      <c r="H267" s="227" t="s">
        <v>304</v>
      </c>
      <c r="I267" s="254" t="s">
        <v>42</v>
      </c>
      <c r="J267" s="252" t="s">
        <v>43</v>
      </c>
      <c r="K267" s="229" t="s">
        <v>44</v>
      </c>
      <c r="L267" s="225" t="s">
        <v>46</v>
      </c>
      <c r="M267" s="252">
        <v>6</v>
      </c>
      <c r="N267" s="232" t="s">
        <v>4176</v>
      </c>
      <c r="O267" s="232" t="s">
        <v>4177</v>
      </c>
      <c r="P267" s="15">
        <f t="shared" si="173"/>
        <v>6</v>
      </c>
      <c r="Q267" s="15">
        <f t="shared" si="174"/>
        <v>6</v>
      </c>
      <c r="R267" s="22">
        <f t="shared" si="175"/>
        <v>1</v>
      </c>
      <c r="S267" s="22">
        <f t="shared" si="176"/>
        <v>1</v>
      </c>
      <c r="T267" s="180"/>
      <c r="U267" s="232" t="s">
        <v>4178</v>
      </c>
      <c r="V267" s="232" t="s">
        <v>50</v>
      </c>
      <c r="W267" s="19"/>
      <c r="X267" s="181"/>
      <c r="AA267" s="238" t="b">
        <f t="shared" si="172"/>
        <v>0</v>
      </c>
    </row>
    <row r="268" s="214" customFormat="1" ht="12" hidden="1" spans="1:27">
      <c r="A268" s="225">
        <v>267</v>
      </c>
      <c r="B268" s="252" t="s">
        <v>34</v>
      </c>
      <c r="C268" s="252" t="s">
        <v>82</v>
      </c>
      <c r="D268" s="252" t="s">
        <v>3216</v>
      </c>
      <c r="E268" s="252" t="s">
        <v>108</v>
      </c>
      <c r="F268" s="252" t="s">
        <v>4102</v>
      </c>
      <c r="G268" s="8">
        <v>45108</v>
      </c>
      <c r="H268" s="227" t="s">
        <v>165</v>
      </c>
      <c r="I268" s="254" t="s">
        <v>42</v>
      </c>
      <c r="J268" s="252" t="s">
        <v>43</v>
      </c>
      <c r="K268" s="229" t="s">
        <v>44</v>
      </c>
      <c r="L268" s="225" t="s">
        <v>46</v>
      </c>
      <c r="M268" s="252">
        <v>6</v>
      </c>
      <c r="N268" s="232" t="s">
        <v>4176</v>
      </c>
      <c r="O268" s="232" t="s">
        <v>4177</v>
      </c>
      <c r="P268" s="15">
        <f t="shared" si="173"/>
        <v>6</v>
      </c>
      <c r="Q268" s="15">
        <f t="shared" si="174"/>
        <v>6</v>
      </c>
      <c r="R268" s="22">
        <f t="shared" si="175"/>
        <v>1</v>
      </c>
      <c r="S268" s="22">
        <f t="shared" si="176"/>
        <v>1</v>
      </c>
      <c r="T268" s="180"/>
      <c r="U268" s="232" t="s">
        <v>4178</v>
      </c>
      <c r="V268" s="232" t="s">
        <v>50</v>
      </c>
      <c r="W268" s="19"/>
      <c r="X268" s="181"/>
      <c r="AA268" s="238" t="b">
        <f t="shared" si="172"/>
        <v>0</v>
      </c>
    </row>
    <row r="269" s="214" customFormat="1" ht="12" hidden="1" spans="1:27">
      <c r="A269" s="225">
        <v>268</v>
      </c>
      <c r="B269" s="252" t="s">
        <v>34</v>
      </c>
      <c r="C269" s="252" t="s">
        <v>82</v>
      </c>
      <c r="D269" s="252" t="s">
        <v>3216</v>
      </c>
      <c r="E269" s="252" t="s">
        <v>108</v>
      </c>
      <c r="F269" s="252" t="s">
        <v>4102</v>
      </c>
      <c r="G269" s="8">
        <v>45170</v>
      </c>
      <c r="H269" s="227" t="s">
        <v>54</v>
      </c>
      <c r="I269" s="254" t="s">
        <v>42</v>
      </c>
      <c r="J269" s="252" t="s">
        <v>43</v>
      </c>
      <c r="K269" s="229" t="s">
        <v>44</v>
      </c>
      <c r="L269" s="225" t="s">
        <v>46</v>
      </c>
      <c r="M269" s="252">
        <v>6</v>
      </c>
      <c r="N269" s="232" t="s">
        <v>4176</v>
      </c>
      <c r="O269" s="232" t="s">
        <v>4177</v>
      </c>
      <c r="P269" s="15">
        <f t="shared" si="173"/>
        <v>6</v>
      </c>
      <c r="Q269" s="15">
        <f t="shared" si="174"/>
        <v>6</v>
      </c>
      <c r="R269" s="22">
        <f t="shared" si="175"/>
        <v>1</v>
      </c>
      <c r="S269" s="22">
        <f t="shared" si="176"/>
        <v>1</v>
      </c>
      <c r="T269" s="180"/>
      <c r="U269" s="232" t="s">
        <v>4178</v>
      </c>
      <c r="V269" s="232" t="s">
        <v>50</v>
      </c>
      <c r="W269" s="19"/>
      <c r="X269" s="181"/>
      <c r="AA269" s="238" t="b">
        <f t="shared" si="172"/>
        <v>0</v>
      </c>
    </row>
    <row r="270" s="214" customFormat="1" ht="12" hidden="1" spans="1:27">
      <c r="A270" s="225">
        <v>269</v>
      </c>
      <c r="B270" s="252" t="s">
        <v>34</v>
      </c>
      <c r="C270" s="252" t="s">
        <v>82</v>
      </c>
      <c r="D270" s="252" t="s">
        <v>3216</v>
      </c>
      <c r="E270" s="252" t="s">
        <v>108</v>
      </c>
      <c r="F270" s="252" t="s">
        <v>4102</v>
      </c>
      <c r="G270" s="8">
        <v>45231</v>
      </c>
      <c r="H270" s="227" t="s">
        <v>632</v>
      </c>
      <c r="I270" s="254" t="s">
        <v>42</v>
      </c>
      <c r="J270" s="252" t="s">
        <v>43</v>
      </c>
      <c r="K270" s="229" t="s">
        <v>44</v>
      </c>
      <c r="L270" s="225" t="s">
        <v>46</v>
      </c>
      <c r="M270" s="252">
        <v>6</v>
      </c>
      <c r="N270" s="232" t="str">
        <f>IFERROR(VLOOKUP("*"&amp;$D270&amp;"*",接头红外!$A:$AS,20,FALSE),IFERROR(VLOOKUP("*"&amp;$D270&amp;"*",接头红外!$B:$AS,19,FALSE),"无"))</f>
        <v>2023-12-21 09:30:00</v>
      </c>
      <c r="O270" s="232" t="str">
        <f>IFERROR(VLOOKUP("*"&amp;$D270&amp;"*",接头红外!$A:$AS,21,FALSE),IFERROR(VLOOKUP("*"&amp;$D270&amp;"*",接头红外!$B:$AS,20,FALSE),"无"))</f>
        <v>2023-12-21 16:47:00</v>
      </c>
      <c r="P270" s="15">
        <f t="shared" si="173"/>
        <v>6</v>
      </c>
      <c r="Q270" s="15">
        <f t="shared" si="174"/>
        <v>6</v>
      </c>
      <c r="R270" s="22">
        <f t="shared" si="175"/>
        <v>1</v>
      </c>
      <c r="S270" s="22">
        <f t="shared" si="176"/>
        <v>1</v>
      </c>
      <c r="T270" s="180"/>
      <c r="U270" s="232" t="str">
        <f>IFERROR(VLOOKUP("*"&amp;$D270&amp;"*",接头红外!$A:$AS,5,FALSE),IFERROR(VLOOKUP("*"&amp;$D270&amp;"*",接头红外!$B:$AS,4,FALSE),"无"))</f>
        <v>JH030120230114-000093</v>
      </c>
      <c r="V270" s="232" t="str">
        <f>IFERROR(VLOOKUP("*"&amp;$D270&amp;"*",接头红外!$A:$AS,3,FALSE),IFERROR(VLOOKUP("*"&amp;$D270&amp;"*",接头红外!$B:$AS,2,FALSE),"无"))</f>
        <v>已完成</v>
      </c>
      <c r="W270" s="19"/>
      <c r="X270" s="181"/>
      <c r="AA270" s="238" t="b">
        <f t="shared" si="172"/>
        <v>0</v>
      </c>
    </row>
    <row r="271" s="214" customFormat="1" ht="12" hidden="1" spans="1:27">
      <c r="A271" s="225">
        <v>270</v>
      </c>
      <c r="B271" s="252" t="s">
        <v>34</v>
      </c>
      <c r="C271" s="252" t="s">
        <v>82</v>
      </c>
      <c r="D271" s="258" t="s">
        <v>3220</v>
      </c>
      <c r="E271" s="252" t="s">
        <v>108</v>
      </c>
      <c r="F271" s="252" t="s">
        <v>4102</v>
      </c>
      <c r="G271" s="8">
        <v>44927</v>
      </c>
      <c r="H271" s="227" t="s">
        <v>2959</v>
      </c>
      <c r="I271" s="254" t="s">
        <v>42</v>
      </c>
      <c r="J271" s="252" t="s">
        <v>43</v>
      </c>
      <c r="K271" s="229" t="s">
        <v>44</v>
      </c>
      <c r="L271" s="225" t="s">
        <v>46</v>
      </c>
      <c r="M271" s="252">
        <v>6</v>
      </c>
      <c r="N271" s="232" t="s">
        <v>3217</v>
      </c>
      <c r="O271" s="232" t="s">
        <v>3218</v>
      </c>
      <c r="P271" s="15">
        <f t="shared" ref="P271:P276" si="177">IF(OR(O271=0,O271="无"),"",M271)</f>
        <v>6</v>
      </c>
      <c r="Q271" s="15">
        <f t="shared" ref="Q271:Q276" si="178">P271</f>
        <v>6</v>
      </c>
      <c r="R271" s="22">
        <f t="shared" ref="R271:R276" si="179">IFERROR(IF(P271/M271&gt;0,P271/M271,""),"")</f>
        <v>1</v>
      </c>
      <c r="S271" s="22">
        <f t="shared" ref="S271:S276" si="180">IFERROR(Q271/P271,"")</f>
        <v>1</v>
      </c>
      <c r="T271" s="180"/>
      <c r="U271" s="232" t="s">
        <v>3219</v>
      </c>
      <c r="V271" s="232" t="s">
        <v>50</v>
      </c>
      <c r="W271" s="16" t="s">
        <v>4123</v>
      </c>
      <c r="X271" s="181"/>
      <c r="Y271" s="16" t="s">
        <v>4123</v>
      </c>
      <c r="AA271" s="238" t="b">
        <f t="shared" si="172"/>
        <v>0</v>
      </c>
    </row>
    <row r="272" s="214" customFormat="1" ht="12" hidden="1" spans="1:27">
      <c r="A272" s="225">
        <v>271</v>
      </c>
      <c r="B272" s="252" t="s">
        <v>34</v>
      </c>
      <c r="C272" s="252" t="s">
        <v>82</v>
      </c>
      <c r="D272" s="258" t="s">
        <v>3220</v>
      </c>
      <c r="E272" s="252" t="s">
        <v>108</v>
      </c>
      <c r="F272" s="252" t="s">
        <v>4102</v>
      </c>
      <c r="G272" s="8">
        <v>44986</v>
      </c>
      <c r="H272" s="227" t="s">
        <v>41</v>
      </c>
      <c r="I272" s="254" t="s">
        <v>42</v>
      </c>
      <c r="J272" s="252" t="s">
        <v>43</v>
      </c>
      <c r="K272" s="229" t="s">
        <v>44</v>
      </c>
      <c r="L272" s="225" t="s">
        <v>46</v>
      </c>
      <c r="M272" s="252">
        <v>6</v>
      </c>
      <c r="N272" s="232" t="s">
        <v>3217</v>
      </c>
      <c r="O272" s="232" t="s">
        <v>3218</v>
      </c>
      <c r="P272" s="15">
        <f t="shared" si="177"/>
        <v>6</v>
      </c>
      <c r="Q272" s="15">
        <f t="shared" si="178"/>
        <v>6</v>
      </c>
      <c r="R272" s="22">
        <f t="shared" si="179"/>
        <v>1</v>
      </c>
      <c r="S272" s="22">
        <f t="shared" si="180"/>
        <v>1</v>
      </c>
      <c r="T272" s="180"/>
      <c r="U272" s="232" t="s">
        <v>3219</v>
      </c>
      <c r="V272" s="232" t="s">
        <v>50</v>
      </c>
      <c r="W272" s="19"/>
      <c r="X272" s="181"/>
      <c r="AA272" s="238" t="b">
        <f t="shared" si="172"/>
        <v>0</v>
      </c>
    </row>
    <row r="273" s="214" customFormat="1" ht="12" hidden="1" spans="1:27">
      <c r="A273" s="225">
        <v>272</v>
      </c>
      <c r="B273" s="252" t="s">
        <v>34</v>
      </c>
      <c r="C273" s="252" t="s">
        <v>82</v>
      </c>
      <c r="D273" s="258" t="s">
        <v>3220</v>
      </c>
      <c r="E273" s="252" t="s">
        <v>108</v>
      </c>
      <c r="F273" s="252" t="s">
        <v>4102</v>
      </c>
      <c r="G273" s="8">
        <v>45047</v>
      </c>
      <c r="H273" s="227" t="s">
        <v>304</v>
      </c>
      <c r="I273" s="254" t="s">
        <v>42</v>
      </c>
      <c r="J273" s="252" t="s">
        <v>43</v>
      </c>
      <c r="K273" s="229" t="s">
        <v>44</v>
      </c>
      <c r="L273" s="225" t="s">
        <v>46</v>
      </c>
      <c r="M273" s="252">
        <v>6</v>
      </c>
      <c r="N273" s="232" t="s">
        <v>4176</v>
      </c>
      <c r="O273" s="232" t="s">
        <v>4177</v>
      </c>
      <c r="P273" s="15">
        <f t="shared" si="177"/>
        <v>6</v>
      </c>
      <c r="Q273" s="15">
        <f t="shared" si="178"/>
        <v>6</v>
      </c>
      <c r="R273" s="22">
        <f t="shared" si="179"/>
        <v>1</v>
      </c>
      <c r="S273" s="22">
        <f t="shared" si="180"/>
        <v>1</v>
      </c>
      <c r="T273" s="180"/>
      <c r="U273" s="232" t="s">
        <v>4178</v>
      </c>
      <c r="V273" s="232" t="s">
        <v>50</v>
      </c>
      <c r="W273" s="19"/>
      <c r="X273" s="181"/>
      <c r="AA273" s="238" t="b">
        <f t="shared" si="172"/>
        <v>0</v>
      </c>
    </row>
    <row r="274" s="214" customFormat="1" ht="12" hidden="1" spans="1:27">
      <c r="A274" s="225">
        <v>273</v>
      </c>
      <c r="B274" s="252" t="s">
        <v>34</v>
      </c>
      <c r="C274" s="252" t="s">
        <v>82</v>
      </c>
      <c r="D274" s="258" t="s">
        <v>3220</v>
      </c>
      <c r="E274" s="252" t="s">
        <v>108</v>
      </c>
      <c r="F274" s="252" t="s">
        <v>4102</v>
      </c>
      <c r="G274" s="8">
        <v>45108</v>
      </c>
      <c r="H274" s="227" t="s">
        <v>165</v>
      </c>
      <c r="I274" s="254" t="s">
        <v>42</v>
      </c>
      <c r="J274" s="252" t="s">
        <v>43</v>
      </c>
      <c r="K274" s="229" t="s">
        <v>44</v>
      </c>
      <c r="L274" s="225" t="s">
        <v>46</v>
      </c>
      <c r="M274" s="252">
        <v>6</v>
      </c>
      <c r="N274" s="232" t="s">
        <v>4176</v>
      </c>
      <c r="O274" s="232" t="s">
        <v>4177</v>
      </c>
      <c r="P274" s="15">
        <f t="shared" si="177"/>
        <v>6</v>
      </c>
      <c r="Q274" s="15">
        <f t="shared" si="178"/>
        <v>6</v>
      </c>
      <c r="R274" s="22">
        <f t="shared" si="179"/>
        <v>1</v>
      </c>
      <c r="S274" s="22">
        <f t="shared" si="180"/>
        <v>1</v>
      </c>
      <c r="T274" s="180"/>
      <c r="U274" s="232" t="s">
        <v>4178</v>
      </c>
      <c r="V274" s="232" t="s">
        <v>50</v>
      </c>
      <c r="W274" s="19"/>
      <c r="X274" s="181"/>
      <c r="AA274" s="238" t="b">
        <f t="shared" si="172"/>
        <v>0</v>
      </c>
    </row>
    <row r="275" s="214" customFormat="1" ht="12" hidden="1" spans="1:27">
      <c r="A275" s="225">
        <v>274</v>
      </c>
      <c r="B275" s="252" t="s">
        <v>34</v>
      </c>
      <c r="C275" s="252" t="s">
        <v>82</v>
      </c>
      <c r="D275" s="258" t="s">
        <v>3220</v>
      </c>
      <c r="E275" s="252" t="s">
        <v>108</v>
      </c>
      <c r="F275" s="252" t="s">
        <v>4102</v>
      </c>
      <c r="G275" s="8">
        <v>45170</v>
      </c>
      <c r="H275" s="227" t="s">
        <v>54</v>
      </c>
      <c r="I275" s="254" t="s">
        <v>42</v>
      </c>
      <c r="J275" s="252" t="s">
        <v>43</v>
      </c>
      <c r="K275" s="229" t="s">
        <v>44</v>
      </c>
      <c r="L275" s="225" t="s">
        <v>46</v>
      </c>
      <c r="M275" s="252">
        <v>6</v>
      </c>
      <c r="N275" s="232" t="s">
        <v>4176</v>
      </c>
      <c r="O275" s="232" t="s">
        <v>4177</v>
      </c>
      <c r="P275" s="15">
        <f t="shared" si="177"/>
        <v>6</v>
      </c>
      <c r="Q275" s="15">
        <f t="shared" si="178"/>
        <v>6</v>
      </c>
      <c r="R275" s="22">
        <f t="shared" si="179"/>
        <v>1</v>
      </c>
      <c r="S275" s="22">
        <f t="shared" si="180"/>
        <v>1</v>
      </c>
      <c r="T275" s="180"/>
      <c r="U275" s="232" t="s">
        <v>4178</v>
      </c>
      <c r="V275" s="232" t="s">
        <v>50</v>
      </c>
      <c r="W275" s="19"/>
      <c r="X275" s="181"/>
      <c r="AA275" s="238" t="b">
        <f t="shared" si="172"/>
        <v>0</v>
      </c>
    </row>
    <row r="276" s="214" customFormat="1" ht="12" hidden="1" spans="1:27">
      <c r="A276" s="225">
        <v>275</v>
      </c>
      <c r="B276" s="252" t="s">
        <v>34</v>
      </c>
      <c r="C276" s="252" t="s">
        <v>82</v>
      </c>
      <c r="D276" s="258" t="s">
        <v>3220</v>
      </c>
      <c r="E276" s="252" t="s">
        <v>108</v>
      </c>
      <c r="F276" s="252" t="s">
        <v>4102</v>
      </c>
      <c r="G276" s="8">
        <v>45231</v>
      </c>
      <c r="H276" s="227" t="s">
        <v>632</v>
      </c>
      <c r="I276" s="254" t="s">
        <v>42</v>
      </c>
      <c r="J276" s="252" t="s">
        <v>43</v>
      </c>
      <c r="K276" s="229" t="s">
        <v>44</v>
      </c>
      <c r="L276" s="225" t="s">
        <v>46</v>
      </c>
      <c r="M276" s="252">
        <v>6</v>
      </c>
      <c r="N276" s="232" t="str">
        <f>IFERROR(VLOOKUP("*"&amp;$D276&amp;"*",接头红外!$A:$AS,20,FALSE),IFERROR(VLOOKUP("*"&amp;$D276&amp;"*",接头红外!$B:$AS,19,FALSE),"无"))</f>
        <v>2023-12-21 09:30:00</v>
      </c>
      <c r="O276" s="232" t="str">
        <f>IFERROR(VLOOKUP("*"&amp;$D276&amp;"*",接头红外!$A:$AS,21,FALSE),IFERROR(VLOOKUP("*"&amp;$D276&amp;"*",接头红外!$B:$AS,20,FALSE),"无"))</f>
        <v>2023-12-21 16:47:00</v>
      </c>
      <c r="P276" s="15">
        <f t="shared" si="177"/>
        <v>6</v>
      </c>
      <c r="Q276" s="15">
        <f t="shared" si="178"/>
        <v>6</v>
      </c>
      <c r="R276" s="22">
        <f t="shared" si="179"/>
        <v>1</v>
      </c>
      <c r="S276" s="22">
        <f t="shared" si="180"/>
        <v>1</v>
      </c>
      <c r="T276" s="180"/>
      <c r="U276" s="232" t="str">
        <f>IFERROR(VLOOKUP("*"&amp;$D276&amp;"*",接头红外!$A:$AS,5,FALSE),IFERROR(VLOOKUP("*"&amp;$D276&amp;"*",接头红外!$B:$AS,4,FALSE),"无"))</f>
        <v>JH030120230114-000093</v>
      </c>
      <c r="V276" s="232" t="str">
        <f>IFERROR(VLOOKUP("*"&amp;$D276&amp;"*",接头红外!$A:$AS,3,FALSE),IFERROR(VLOOKUP("*"&amp;$D276&amp;"*",接头红外!$B:$AS,2,FALSE),"无"))</f>
        <v>已完成</v>
      </c>
      <c r="W276" s="19"/>
      <c r="X276" s="181"/>
      <c r="AA276" s="238" t="b">
        <f t="shared" si="172"/>
        <v>0</v>
      </c>
    </row>
    <row r="277" s="214" customFormat="1" ht="24" hidden="1" spans="1:27">
      <c r="A277" s="225">
        <v>276</v>
      </c>
      <c r="B277" s="252" t="s">
        <v>34</v>
      </c>
      <c r="C277" s="252" t="s">
        <v>82</v>
      </c>
      <c r="D277" s="252" t="s">
        <v>3232</v>
      </c>
      <c r="E277" s="252" t="s">
        <v>108</v>
      </c>
      <c r="F277" s="252" t="s">
        <v>4102</v>
      </c>
      <c r="G277" s="8">
        <v>44927</v>
      </c>
      <c r="H277" s="227" t="s">
        <v>2959</v>
      </c>
      <c r="I277" s="254" t="s">
        <v>42</v>
      </c>
      <c r="J277" s="252" t="s">
        <v>43</v>
      </c>
      <c r="K277" s="229" t="s">
        <v>44</v>
      </c>
      <c r="L277" s="225"/>
      <c r="M277" s="252"/>
      <c r="N277" s="232" t="s">
        <v>4167</v>
      </c>
      <c r="O277" s="232" t="s">
        <v>4167</v>
      </c>
      <c r="P277" s="15"/>
      <c r="Q277" s="15"/>
      <c r="R277" s="22"/>
      <c r="S277" s="22"/>
      <c r="T277" s="257" t="s">
        <v>4168</v>
      </c>
      <c r="U277" s="237" t="s">
        <v>4123</v>
      </c>
      <c r="V277" s="232" t="s">
        <v>50</v>
      </c>
      <c r="W277" s="16"/>
      <c r="X277" s="181"/>
      <c r="Y277" s="16" t="s">
        <v>4123</v>
      </c>
      <c r="AA277" s="238" t="b">
        <f t="shared" si="172"/>
        <v>0</v>
      </c>
    </row>
    <row r="278" s="214" customFormat="1" ht="24" hidden="1" spans="1:27">
      <c r="A278" s="225">
        <v>277</v>
      </c>
      <c r="B278" s="252" t="s">
        <v>34</v>
      </c>
      <c r="C278" s="252" t="s">
        <v>82</v>
      </c>
      <c r="D278" s="252" t="s">
        <v>3232</v>
      </c>
      <c r="E278" s="252" t="s">
        <v>108</v>
      </c>
      <c r="F278" s="252" t="s">
        <v>4102</v>
      </c>
      <c r="G278" s="8">
        <v>44986</v>
      </c>
      <c r="H278" s="227" t="s">
        <v>41</v>
      </c>
      <c r="I278" s="254" t="s">
        <v>42</v>
      </c>
      <c r="J278" s="252" t="s">
        <v>43</v>
      </c>
      <c r="K278" s="229" t="s">
        <v>44</v>
      </c>
      <c r="L278" s="225"/>
      <c r="M278" s="252"/>
      <c r="N278" s="232" t="s">
        <v>4167</v>
      </c>
      <c r="O278" s="232" t="s">
        <v>4167</v>
      </c>
      <c r="P278" s="15"/>
      <c r="Q278" s="15"/>
      <c r="R278" s="22"/>
      <c r="S278" s="22"/>
      <c r="T278" s="257" t="s">
        <v>4168</v>
      </c>
      <c r="U278" s="232"/>
      <c r="V278" s="232"/>
      <c r="W278" s="19"/>
      <c r="X278" s="181"/>
      <c r="AA278" s="238" t="b">
        <f t="shared" si="172"/>
        <v>0</v>
      </c>
    </row>
    <row r="279" s="214" customFormat="1" ht="24" hidden="1" spans="1:27">
      <c r="A279" s="225">
        <v>278</v>
      </c>
      <c r="B279" s="252" t="s">
        <v>34</v>
      </c>
      <c r="C279" s="252" t="s">
        <v>82</v>
      </c>
      <c r="D279" s="252" t="s">
        <v>3232</v>
      </c>
      <c r="E279" s="252" t="s">
        <v>108</v>
      </c>
      <c r="F279" s="252" t="s">
        <v>4102</v>
      </c>
      <c r="G279" s="8">
        <v>45047</v>
      </c>
      <c r="H279" s="227" t="s">
        <v>304</v>
      </c>
      <c r="I279" s="254" t="s">
        <v>42</v>
      </c>
      <c r="J279" s="252" t="s">
        <v>43</v>
      </c>
      <c r="K279" s="229" t="s">
        <v>44</v>
      </c>
      <c r="L279" s="225"/>
      <c r="M279" s="252"/>
      <c r="N279" s="232" t="s">
        <v>4167</v>
      </c>
      <c r="O279" s="232" t="s">
        <v>4167</v>
      </c>
      <c r="P279" s="15"/>
      <c r="Q279" s="15"/>
      <c r="R279" s="22"/>
      <c r="S279" s="22"/>
      <c r="T279" s="257" t="s">
        <v>4168</v>
      </c>
      <c r="U279" s="232"/>
      <c r="V279" s="232"/>
      <c r="W279" s="19"/>
      <c r="X279" s="181"/>
      <c r="AA279" s="238" t="b">
        <f t="shared" si="172"/>
        <v>0</v>
      </c>
    </row>
    <row r="280" s="214" customFormat="1" ht="24" hidden="1" spans="1:27">
      <c r="A280" s="225">
        <v>279</v>
      </c>
      <c r="B280" s="252" t="s">
        <v>34</v>
      </c>
      <c r="C280" s="252" t="s">
        <v>82</v>
      </c>
      <c r="D280" s="252" t="s">
        <v>3232</v>
      </c>
      <c r="E280" s="252" t="s">
        <v>108</v>
      </c>
      <c r="F280" s="252" t="s">
        <v>4102</v>
      </c>
      <c r="G280" s="8">
        <v>45108</v>
      </c>
      <c r="H280" s="227" t="s">
        <v>165</v>
      </c>
      <c r="I280" s="254" t="s">
        <v>42</v>
      </c>
      <c r="J280" s="252" t="s">
        <v>43</v>
      </c>
      <c r="K280" s="229" t="s">
        <v>44</v>
      </c>
      <c r="L280" s="225"/>
      <c r="M280" s="252"/>
      <c r="N280" s="232" t="s">
        <v>4167</v>
      </c>
      <c r="O280" s="232" t="s">
        <v>4167</v>
      </c>
      <c r="P280" s="15"/>
      <c r="Q280" s="15"/>
      <c r="R280" s="22"/>
      <c r="S280" s="22"/>
      <c r="T280" s="257" t="s">
        <v>4168</v>
      </c>
      <c r="U280" s="232"/>
      <c r="V280" s="232"/>
      <c r="W280" s="19"/>
      <c r="X280" s="181"/>
      <c r="AA280" s="238" t="b">
        <f t="shared" si="172"/>
        <v>0</v>
      </c>
    </row>
    <row r="281" s="214" customFormat="1" ht="24" hidden="1" spans="1:27">
      <c r="A281" s="225">
        <v>280</v>
      </c>
      <c r="B281" s="252" t="s">
        <v>34</v>
      </c>
      <c r="C281" s="252" t="s">
        <v>82</v>
      </c>
      <c r="D281" s="252" t="s">
        <v>3232</v>
      </c>
      <c r="E281" s="252" t="s">
        <v>108</v>
      </c>
      <c r="F281" s="252" t="s">
        <v>4102</v>
      </c>
      <c r="G281" s="8">
        <v>45170</v>
      </c>
      <c r="H281" s="227" t="s">
        <v>54</v>
      </c>
      <c r="I281" s="254" t="s">
        <v>42</v>
      </c>
      <c r="J281" s="252" t="s">
        <v>43</v>
      </c>
      <c r="K281" s="229" t="s">
        <v>44</v>
      </c>
      <c r="L281" s="225"/>
      <c r="M281" s="252"/>
      <c r="N281" s="232" t="s">
        <v>4167</v>
      </c>
      <c r="O281" s="232" t="s">
        <v>4167</v>
      </c>
      <c r="P281" s="15"/>
      <c r="Q281" s="15"/>
      <c r="R281" s="22"/>
      <c r="S281" s="22"/>
      <c r="T281" s="257" t="s">
        <v>4168</v>
      </c>
      <c r="U281" s="232"/>
      <c r="V281" s="232"/>
      <c r="W281" s="19"/>
      <c r="X281" s="181"/>
      <c r="AA281" s="238" t="b">
        <f t="shared" si="172"/>
        <v>0</v>
      </c>
    </row>
    <row r="282" s="214" customFormat="1" ht="24" hidden="1" spans="1:27">
      <c r="A282" s="225">
        <v>281</v>
      </c>
      <c r="B282" s="252" t="s">
        <v>34</v>
      </c>
      <c r="C282" s="252" t="s">
        <v>82</v>
      </c>
      <c r="D282" s="252" t="s">
        <v>3232</v>
      </c>
      <c r="E282" s="252" t="s">
        <v>108</v>
      </c>
      <c r="F282" s="252" t="s">
        <v>4102</v>
      </c>
      <c r="G282" s="8">
        <v>45231</v>
      </c>
      <c r="H282" s="227" t="s">
        <v>632</v>
      </c>
      <c r="I282" s="254" t="s">
        <v>42</v>
      </c>
      <c r="J282" s="252" t="s">
        <v>43</v>
      </c>
      <c r="K282" s="229" t="s">
        <v>44</v>
      </c>
      <c r="L282" s="225"/>
      <c r="M282" s="252"/>
      <c r="N282" s="232" t="s">
        <v>4167</v>
      </c>
      <c r="O282" s="232" t="s">
        <v>4167</v>
      </c>
      <c r="P282" s="15"/>
      <c r="Q282" s="15"/>
      <c r="R282" s="22"/>
      <c r="S282" s="22"/>
      <c r="T282" s="257" t="s">
        <v>4168</v>
      </c>
      <c r="U282" s="232"/>
      <c r="V282" s="232"/>
      <c r="W282" s="19"/>
      <c r="X282" s="181"/>
      <c r="AA282" s="238" t="b">
        <f t="shared" si="172"/>
        <v>0</v>
      </c>
    </row>
    <row r="283" s="214" customFormat="1" ht="24" hidden="1" spans="1:27">
      <c r="A283" s="225">
        <v>282</v>
      </c>
      <c r="B283" s="252" t="s">
        <v>34</v>
      </c>
      <c r="C283" s="252" t="s">
        <v>82</v>
      </c>
      <c r="D283" s="252" t="s">
        <v>3233</v>
      </c>
      <c r="E283" s="252" t="s">
        <v>108</v>
      </c>
      <c r="F283" s="252" t="s">
        <v>4102</v>
      </c>
      <c r="G283" s="8">
        <v>44927</v>
      </c>
      <c r="H283" s="227" t="s">
        <v>2959</v>
      </c>
      <c r="I283" s="254" t="s">
        <v>42</v>
      </c>
      <c r="J283" s="252" t="s">
        <v>43</v>
      </c>
      <c r="K283" s="229" t="s">
        <v>44</v>
      </c>
      <c r="L283" s="225"/>
      <c r="M283" s="252"/>
      <c r="N283" s="232" t="s">
        <v>4167</v>
      </c>
      <c r="O283" s="232" t="s">
        <v>4167</v>
      </c>
      <c r="P283" s="15"/>
      <c r="Q283" s="15"/>
      <c r="R283" s="22"/>
      <c r="S283" s="22"/>
      <c r="T283" s="257" t="s">
        <v>4168</v>
      </c>
      <c r="U283" s="237" t="s">
        <v>4123</v>
      </c>
      <c r="V283" s="232" t="s">
        <v>50</v>
      </c>
      <c r="W283" s="16"/>
      <c r="X283" s="181"/>
      <c r="Y283" s="16" t="s">
        <v>4123</v>
      </c>
      <c r="AA283" s="238" t="b">
        <f t="shared" si="172"/>
        <v>0</v>
      </c>
    </row>
    <row r="284" s="214" customFormat="1" ht="24" hidden="1" spans="1:27">
      <c r="A284" s="225">
        <v>283</v>
      </c>
      <c r="B284" s="252" t="s">
        <v>34</v>
      </c>
      <c r="C284" s="252" t="s">
        <v>82</v>
      </c>
      <c r="D284" s="252" t="s">
        <v>3233</v>
      </c>
      <c r="E284" s="252" t="s">
        <v>108</v>
      </c>
      <c r="F284" s="252" t="s">
        <v>4102</v>
      </c>
      <c r="G284" s="8">
        <v>44986</v>
      </c>
      <c r="H284" s="227" t="s">
        <v>41</v>
      </c>
      <c r="I284" s="254" t="s">
        <v>42</v>
      </c>
      <c r="J284" s="252" t="s">
        <v>43</v>
      </c>
      <c r="K284" s="229" t="s">
        <v>44</v>
      </c>
      <c r="L284" s="225"/>
      <c r="M284" s="252"/>
      <c r="N284" s="232" t="s">
        <v>4167</v>
      </c>
      <c r="O284" s="232" t="s">
        <v>4167</v>
      </c>
      <c r="P284" s="15"/>
      <c r="Q284" s="15"/>
      <c r="R284" s="22"/>
      <c r="S284" s="22"/>
      <c r="T284" s="257" t="s">
        <v>4168</v>
      </c>
      <c r="U284" s="232"/>
      <c r="V284" s="232"/>
      <c r="W284" s="19"/>
      <c r="X284" s="181"/>
      <c r="AA284" s="238" t="b">
        <f t="shared" si="172"/>
        <v>0</v>
      </c>
    </row>
    <row r="285" s="214" customFormat="1" ht="24" hidden="1" spans="1:27">
      <c r="A285" s="225">
        <v>284</v>
      </c>
      <c r="B285" s="252" t="s">
        <v>34</v>
      </c>
      <c r="C285" s="252" t="s">
        <v>82</v>
      </c>
      <c r="D285" s="252" t="s">
        <v>3233</v>
      </c>
      <c r="E285" s="252" t="s">
        <v>108</v>
      </c>
      <c r="F285" s="252" t="s">
        <v>4102</v>
      </c>
      <c r="G285" s="8">
        <v>45047</v>
      </c>
      <c r="H285" s="227" t="s">
        <v>304</v>
      </c>
      <c r="I285" s="254" t="s">
        <v>42</v>
      </c>
      <c r="J285" s="252" t="s">
        <v>43</v>
      </c>
      <c r="K285" s="229" t="s">
        <v>44</v>
      </c>
      <c r="L285" s="225"/>
      <c r="M285" s="252"/>
      <c r="N285" s="232" t="s">
        <v>4167</v>
      </c>
      <c r="O285" s="232" t="s">
        <v>4167</v>
      </c>
      <c r="P285" s="15"/>
      <c r="Q285" s="15"/>
      <c r="R285" s="22"/>
      <c r="S285" s="22"/>
      <c r="T285" s="257" t="s">
        <v>4168</v>
      </c>
      <c r="U285" s="232"/>
      <c r="V285" s="232"/>
      <c r="W285" s="19"/>
      <c r="X285" s="181"/>
      <c r="AA285" s="238" t="b">
        <f t="shared" si="172"/>
        <v>0</v>
      </c>
    </row>
    <row r="286" s="214" customFormat="1" ht="24" hidden="1" spans="1:27">
      <c r="A286" s="225">
        <v>285</v>
      </c>
      <c r="B286" s="252" t="s">
        <v>34</v>
      </c>
      <c r="C286" s="252" t="s">
        <v>82</v>
      </c>
      <c r="D286" s="252" t="s">
        <v>3233</v>
      </c>
      <c r="E286" s="252" t="s">
        <v>108</v>
      </c>
      <c r="F286" s="252" t="s">
        <v>4102</v>
      </c>
      <c r="G286" s="8">
        <v>45108</v>
      </c>
      <c r="H286" s="227" t="s">
        <v>165</v>
      </c>
      <c r="I286" s="254" t="s">
        <v>42</v>
      </c>
      <c r="J286" s="252" t="s">
        <v>43</v>
      </c>
      <c r="K286" s="229" t="s">
        <v>44</v>
      </c>
      <c r="L286" s="225"/>
      <c r="M286" s="252"/>
      <c r="N286" s="232" t="s">
        <v>4167</v>
      </c>
      <c r="O286" s="232" t="s">
        <v>4167</v>
      </c>
      <c r="P286" s="15"/>
      <c r="Q286" s="15"/>
      <c r="R286" s="22"/>
      <c r="S286" s="22"/>
      <c r="T286" s="257" t="s">
        <v>4168</v>
      </c>
      <c r="U286" s="232"/>
      <c r="V286" s="232"/>
      <c r="W286" s="19"/>
      <c r="X286" s="181"/>
      <c r="AA286" s="238" t="b">
        <f t="shared" si="172"/>
        <v>0</v>
      </c>
    </row>
    <row r="287" s="214" customFormat="1" ht="24" hidden="1" spans="1:27">
      <c r="A287" s="225">
        <v>286</v>
      </c>
      <c r="B287" s="252" t="s">
        <v>34</v>
      </c>
      <c r="C287" s="252" t="s">
        <v>82</v>
      </c>
      <c r="D287" s="252" t="s">
        <v>3233</v>
      </c>
      <c r="E287" s="252" t="s">
        <v>108</v>
      </c>
      <c r="F287" s="252" t="s">
        <v>4102</v>
      </c>
      <c r="G287" s="8">
        <v>45170</v>
      </c>
      <c r="H287" s="227" t="s">
        <v>54</v>
      </c>
      <c r="I287" s="254" t="s">
        <v>42</v>
      </c>
      <c r="J287" s="252" t="s">
        <v>43</v>
      </c>
      <c r="K287" s="229" t="s">
        <v>44</v>
      </c>
      <c r="L287" s="225"/>
      <c r="M287" s="252"/>
      <c r="N287" s="232" t="s">
        <v>4167</v>
      </c>
      <c r="O287" s="232" t="s">
        <v>4167</v>
      </c>
      <c r="P287" s="15"/>
      <c r="Q287" s="15"/>
      <c r="R287" s="22"/>
      <c r="S287" s="22"/>
      <c r="T287" s="257" t="s">
        <v>4168</v>
      </c>
      <c r="U287" s="232"/>
      <c r="V287" s="232"/>
      <c r="W287" s="19"/>
      <c r="X287" s="181"/>
      <c r="AA287" s="238" t="b">
        <f t="shared" si="172"/>
        <v>0</v>
      </c>
    </row>
    <row r="288" s="214" customFormat="1" ht="24" hidden="1" spans="1:27">
      <c r="A288" s="225">
        <v>287</v>
      </c>
      <c r="B288" s="252" t="s">
        <v>34</v>
      </c>
      <c r="C288" s="252" t="s">
        <v>82</v>
      </c>
      <c r="D288" s="252" t="s">
        <v>3233</v>
      </c>
      <c r="E288" s="252" t="s">
        <v>108</v>
      </c>
      <c r="F288" s="252" t="s">
        <v>4102</v>
      </c>
      <c r="G288" s="8">
        <v>45231</v>
      </c>
      <c r="H288" s="227" t="s">
        <v>632</v>
      </c>
      <c r="I288" s="254" t="s">
        <v>42</v>
      </c>
      <c r="J288" s="252" t="s">
        <v>43</v>
      </c>
      <c r="K288" s="229" t="s">
        <v>44</v>
      </c>
      <c r="L288" s="225"/>
      <c r="M288" s="252"/>
      <c r="N288" s="232" t="s">
        <v>4167</v>
      </c>
      <c r="O288" s="232" t="s">
        <v>4167</v>
      </c>
      <c r="P288" s="15"/>
      <c r="Q288" s="15"/>
      <c r="R288" s="22"/>
      <c r="S288" s="22"/>
      <c r="T288" s="257" t="s">
        <v>4168</v>
      </c>
      <c r="U288" s="232"/>
      <c r="V288" s="232"/>
      <c r="W288" s="19"/>
      <c r="X288" s="181"/>
      <c r="AA288" s="238" t="b">
        <f t="shared" si="172"/>
        <v>0</v>
      </c>
    </row>
    <row r="289" s="214" customFormat="1" ht="24" hidden="1" spans="1:27">
      <c r="A289" s="225">
        <v>288</v>
      </c>
      <c r="B289" s="252" t="s">
        <v>34</v>
      </c>
      <c r="C289" s="225" t="s">
        <v>228</v>
      </c>
      <c r="D289" s="252" t="s">
        <v>2798</v>
      </c>
      <c r="E289" s="252" t="s">
        <v>258</v>
      </c>
      <c r="F289" s="252" t="s">
        <v>4102</v>
      </c>
      <c r="G289" s="8">
        <v>44927</v>
      </c>
      <c r="H289" s="227" t="s">
        <v>2959</v>
      </c>
      <c r="I289" s="254" t="s">
        <v>42</v>
      </c>
      <c r="J289" s="252" t="s">
        <v>43</v>
      </c>
      <c r="K289" s="229" t="s">
        <v>44</v>
      </c>
      <c r="L289" s="225"/>
      <c r="M289" s="252"/>
      <c r="N289" s="233" t="s">
        <v>4167</v>
      </c>
      <c r="O289" s="233" t="s">
        <v>4167</v>
      </c>
      <c r="P289" s="15"/>
      <c r="Q289" s="15"/>
      <c r="R289" s="22"/>
      <c r="S289" s="22"/>
      <c r="T289" s="257" t="s">
        <v>4168</v>
      </c>
      <c r="U289" s="237" t="s">
        <v>4123</v>
      </c>
      <c r="V289" s="232" t="s">
        <v>50</v>
      </c>
      <c r="W289" s="16"/>
      <c r="X289" s="181"/>
      <c r="Y289" s="16" t="s">
        <v>4123</v>
      </c>
      <c r="AA289" s="238" t="b">
        <f t="shared" si="172"/>
        <v>0</v>
      </c>
    </row>
    <row r="290" s="214" customFormat="1" ht="24" hidden="1" spans="1:27">
      <c r="A290" s="225">
        <v>289</v>
      </c>
      <c r="B290" s="252" t="s">
        <v>34</v>
      </c>
      <c r="C290" s="225" t="s">
        <v>228</v>
      </c>
      <c r="D290" s="252" t="s">
        <v>2798</v>
      </c>
      <c r="E290" s="191" t="s">
        <v>258</v>
      </c>
      <c r="F290" s="252" t="s">
        <v>4102</v>
      </c>
      <c r="G290" s="8">
        <v>44986</v>
      </c>
      <c r="H290" s="227" t="s">
        <v>41</v>
      </c>
      <c r="I290" s="254" t="s">
        <v>42</v>
      </c>
      <c r="J290" s="252" t="s">
        <v>43</v>
      </c>
      <c r="K290" s="229" t="s">
        <v>44</v>
      </c>
      <c r="L290" s="225"/>
      <c r="M290" s="252"/>
      <c r="N290" s="233" t="s">
        <v>4167</v>
      </c>
      <c r="O290" s="232" t="s">
        <v>4167</v>
      </c>
      <c r="P290" s="15"/>
      <c r="Q290" s="15"/>
      <c r="R290" s="22"/>
      <c r="S290" s="22"/>
      <c r="T290" s="257" t="s">
        <v>4168</v>
      </c>
      <c r="U290" s="232"/>
      <c r="V290" s="232"/>
      <c r="W290" s="19"/>
      <c r="X290" s="181"/>
      <c r="AA290" s="238" t="b">
        <f t="shared" si="172"/>
        <v>0</v>
      </c>
    </row>
    <row r="291" s="214" customFormat="1" ht="24" hidden="1" spans="1:27">
      <c r="A291" s="225">
        <v>290</v>
      </c>
      <c r="B291" s="252" t="s">
        <v>34</v>
      </c>
      <c r="C291" s="225" t="s">
        <v>228</v>
      </c>
      <c r="D291" s="252" t="s">
        <v>2798</v>
      </c>
      <c r="E291" s="191" t="s">
        <v>258</v>
      </c>
      <c r="F291" s="252" t="s">
        <v>4102</v>
      </c>
      <c r="G291" s="8">
        <v>45047</v>
      </c>
      <c r="H291" s="227" t="s">
        <v>304</v>
      </c>
      <c r="I291" s="254" t="s">
        <v>42</v>
      </c>
      <c r="J291" s="252" t="s">
        <v>43</v>
      </c>
      <c r="K291" s="229" t="s">
        <v>44</v>
      </c>
      <c r="L291" s="225"/>
      <c r="M291" s="252"/>
      <c r="N291" s="232" t="s">
        <v>4167</v>
      </c>
      <c r="O291" s="232" t="s">
        <v>4167</v>
      </c>
      <c r="P291" s="15"/>
      <c r="Q291" s="15"/>
      <c r="R291" s="22"/>
      <c r="S291" s="22"/>
      <c r="T291" s="257" t="s">
        <v>4168</v>
      </c>
      <c r="U291" s="232"/>
      <c r="V291" s="232"/>
      <c r="W291" s="19"/>
      <c r="X291" s="181"/>
      <c r="AA291" s="238" t="b">
        <f t="shared" si="172"/>
        <v>0</v>
      </c>
    </row>
    <row r="292" s="214" customFormat="1" ht="24" hidden="1" spans="1:27">
      <c r="A292" s="225">
        <v>291</v>
      </c>
      <c r="B292" s="252" t="s">
        <v>34</v>
      </c>
      <c r="C292" s="225" t="s">
        <v>228</v>
      </c>
      <c r="D292" s="252" t="s">
        <v>2798</v>
      </c>
      <c r="E292" s="191" t="s">
        <v>258</v>
      </c>
      <c r="F292" s="252" t="s">
        <v>4102</v>
      </c>
      <c r="G292" s="8">
        <v>45108</v>
      </c>
      <c r="H292" s="227" t="s">
        <v>165</v>
      </c>
      <c r="I292" s="254" t="s">
        <v>42</v>
      </c>
      <c r="J292" s="252" t="s">
        <v>43</v>
      </c>
      <c r="K292" s="229" t="s">
        <v>44</v>
      </c>
      <c r="L292" s="225"/>
      <c r="M292" s="252"/>
      <c r="N292" s="232" t="s">
        <v>4167</v>
      </c>
      <c r="O292" s="232" t="s">
        <v>4167</v>
      </c>
      <c r="P292" s="15"/>
      <c r="Q292" s="15"/>
      <c r="R292" s="22"/>
      <c r="S292" s="22"/>
      <c r="T292" s="257" t="s">
        <v>4168</v>
      </c>
      <c r="U292" s="232" t="str">
        <f>IFERROR(VLOOKUP("*"&amp;$D292&amp;"*",接头红外!$A:$AS,5,FALSE),IFERROR(VLOOKUP("*"&amp;$D292&amp;"*",接头红外!$B:$AS,4,FALSE),"无"))</f>
        <v>无</v>
      </c>
      <c r="V292" s="232" t="str">
        <f>IFERROR(VLOOKUP("*"&amp;$D292&amp;"*",接头红外!$A:$AS,3,FALSE),IFERROR(VLOOKUP("*"&amp;$D292&amp;"*",接头红外!$B:$AS,2,FALSE),"无"))</f>
        <v>无</v>
      </c>
      <c r="W292" s="19"/>
      <c r="X292" s="181"/>
      <c r="AA292" s="238" t="b">
        <f t="shared" si="172"/>
        <v>0</v>
      </c>
    </row>
    <row r="293" s="214" customFormat="1" ht="24" hidden="1" spans="1:27">
      <c r="A293" s="225">
        <v>292</v>
      </c>
      <c r="B293" s="252" t="s">
        <v>34</v>
      </c>
      <c r="C293" s="225" t="s">
        <v>228</v>
      </c>
      <c r="D293" s="252" t="s">
        <v>2798</v>
      </c>
      <c r="E293" s="191" t="s">
        <v>258</v>
      </c>
      <c r="F293" s="252" t="s">
        <v>4102</v>
      </c>
      <c r="G293" s="8">
        <v>45170</v>
      </c>
      <c r="H293" s="227" t="s">
        <v>54</v>
      </c>
      <c r="I293" s="254" t="s">
        <v>42</v>
      </c>
      <c r="J293" s="252" t="s">
        <v>43</v>
      </c>
      <c r="K293" s="229" t="s">
        <v>44</v>
      </c>
      <c r="L293" s="225"/>
      <c r="M293" s="252"/>
      <c r="N293" s="232" t="s">
        <v>4167</v>
      </c>
      <c r="O293" s="232" t="s">
        <v>4167</v>
      </c>
      <c r="P293" s="15"/>
      <c r="Q293" s="15"/>
      <c r="R293" s="22"/>
      <c r="S293" s="22"/>
      <c r="T293" s="257" t="s">
        <v>4168</v>
      </c>
      <c r="U293" s="232" t="str">
        <f>IFERROR(VLOOKUP("*"&amp;$D293&amp;"*",接头红外!$A:$AS,5,FALSE),IFERROR(VLOOKUP("*"&amp;$D293&amp;"*",接头红外!$B:$AS,4,FALSE),"无"))</f>
        <v>无</v>
      </c>
      <c r="V293" s="232" t="str">
        <f>IFERROR(VLOOKUP("*"&amp;$D293&amp;"*",接头红外!$A:$AS,3,FALSE),IFERROR(VLOOKUP("*"&amp;$D293&amp;"*",接头红外!$B:$AS,2,FALSE),"无"))</f>
        <v>无</v>
      </c>
      <c r="W293" s="19"/>
      <c r="X293" s="181"/>
      <c r="AA293" s="238" t="b">
        <f t="shared" si="172"/>
        <v>0</v>
      </c>
    </row>
    <row r="294" s="214" customFormat="1" ht="24" hidden="1" spans="1:27">
      <c r="A294" s="225">
        <v>293</v>
      </c>
      <c r="B294" s="252" t="s">
        <v>34</v>
      </c>
      <c r="C294" s="225" t="s">
        <v>228</v>
      </c>
      <c r="D294" s="252" t="s">
        <v>2798</v>
      </c>
      <c r="E294" s="191" t="s">
        <v>258</v>
      </c>
      <c r="F294" s="252" t="s">
        <v>4102</v>
      </c>
      <c r="G294" s="8">
        <v>45231</v>
      </c>
      <c r="H294" s="227" t="s">
        <v>632</v>
      </c>
      <c r="I294" s="254" t="s">
        <v>42</v>
      </c>
      <c r="J294" s="252" t="s">
        <v>43</v>
      </c>
      <c r="K294" s="229" t="s">
        <v>44</v>
      </c>
      <c r="L294" s="225"/>
      <c r="M294" s="252"/>
      <c r="N294" s="232" t="s">
        <v>4167</v>
      </c>
      <c r="O294" s="232" t="s">
        <v>4167</v>
      </c>
      <c r="P294" s="15"/>
      <c r="Q294" s="15"/>
      <c r="R294" s="22"/>
      <c r="S294" s="22"/>
      <c r="T294" s="257" t="s">
        <v>4168</v>
      </c>
      <c r="U294" s="232" t="str">
        <f>IFERROR(VLOOKUP("*"&amp;$D294&amp;"*",接头红外!$A:$AS,5,FALSE),IFERROR(VLOOKUP("*"&amp;$D294&amp;"*",接头红外!$B:$AS,4,FALSE),"无"))</f>
        <v>无</v>
      </c>
      <c r="V294" s="232" t="str">
        <f>IFERROR(VLOOKUP("*"&amp;$D294&amp;"*",接头红外!$A:$AS,3,FALSE),IFERROR(VLOOKUP("*"&amp;$D294&amp;"*",接头红外!$B:$AS,2,FALSE),"无"))</f>
        <v>无</v>
      </c>
      <c r="W294" s="19"/>
      <c r="X294" s="181"/>
      <c r="AA294" s="238" t="b">
        <f t="shared" si="172"/>
        <v>0</v>
      </c>
    </row>
    <row r="295" s="214" customFormat="1" ht="12" hidden="1" spans="1:27">
      <c r="A295" s="225">
        <v>294</v>
      </c>
      <c r="B295" s="225" t="s">
        <v>34</v>
      </c>
      <c r="C295" s="225" t="s">
        <v>228</v>
      </c>
      <c r="D295" s="226" t="s">
        <v>3240</v>
      </c>
      <c r="E295" s="191" t="s">
        <v>258</v>
      </c>
      <c r="F295" s="168" t="s">
        <v>4102</v>
      </c>
      <c r="G295" s="8">
        <v>44927</v>
      </c>
      <c r="H295" s="227" t="s">
        <v>2959</v>
      </c>
      <c r="I295" s="247" t="s">
        <v>42</v>
      </c>
      <c r="J295" s="168" t="s">
        <v>43</v>
      </c>
      <c r="K295" s="229" t="s">
        <v>44</v>
      </c>
      <c r="L295" s="225" t="s">
        <v>46</v>
      </c>
      <c r="M295" s="168">
        <v>18</v>
      </c>
      <c r="N295" s="232" t="s">
        <v>3190</v>
      </c>
      <c r="O295" s="232" t="s">
        <v>3191</v>
      </c>
      <c r="P295" s="15">
        <f t="shared" ref="P295:P300" si="181">IF(OR(O295=0,O295="无"),"",M295)</f>
        <v>18</v>
      </c>
      <c r="Q295" s="15">
        <f t="shared" ref="Q295:Q300" si="182">P295</f>
        <v>18</v>
      </c>
      <c r="R295" s="22">
        <f t="shared" ref="R295:R300" si="183">IFERROR(IF(P295/M295&gt;0,P295/M295,""),"")</f>
        <v>1</v>
      </c>
      <c r="S295" s="22">
        <f t="shared" ref="S295:S300" si="184">IFERROR(Q295/P295,"")</f>
        <v>1</v>
      </c>
      <c r="T295" s="180"/>
      <c r="U295" s="237" t="s">
        <v>4179</v>
      </c>
      <c r="V295" s="232" t="s">
        <v>50</v>
      </c>
      <c r="W295" s="16"/>
      <c r="X295" s="181"/>
      <c r="Y295" s="16" t="s">
        <v>4179</v>
      </c>
      <c r="AA295" s="238" t="b">
        <f t="shared" si="172"/>
        <v>0</v>
      </c>
    </row>
    <row r="296" s="214" customFormat="1" ht="12" hidden="1" spans="1:27">
      <c r="A296" s="225">
        <v>295</v>
      </c>
      <c r="B296" s="225" t="s">
        <v>34</v>
      </c>
      <c r="C296" s="225" t="s">
        <v>228</v>
      </c>
      <c r="D296" s="226" t="s">
        <v>3240</v>
      </c>
      <c r="E296" s="191" t="s">
        <v>258</v>
      </c>
      <c r="F296" s="168" t="s">
        <v>4102</v>
      </c>
      <c r="G296" s="8">
        <v>44986</v>
      </c>
      <c r="H296" s="227" t="s">
        <v>41</v>
      </c>
      <c r="I296" s="247" t="s">
        <v>42</v>
      </c>
      <c r="J296" s="168" t="s">
        <v>43</v>
      </c>
      <c r="K296" s="229" t="s">
        <v>44</v>
      </c>
      <c r="L296" s="225" t="s">
        <v>46</v>
      </c>
      <c r="M296" s="168">
        <v>18</v>
      </c>
      <c r="N296" s="232" t="s">
        <v>1911</v>
      </c>
      <c r="O296" s="232" t="s">
        <v>3146</v>
      </c>
      <c r="P296" s="15">
        <f t="shared" si="181"/>
        <v>18</v>
      </c>
      <c r="Q296" s="15">
        <f t="shared" si="182"/>
        <v>18</v>
      </c>
      <c r="R296" s="22">
        <f t="shared" si="183"/>
        <v>1</v>
      </c>
      <c r="S296" s="22">
        <f t="shared" si="184"/>
        <v>1</v>
      </c>
      <c r="T296" s="180"/>
      <c r="U296" s="232" t="s">
        <v>3147</v>
      </c>
      <c r="V296" s="232" t="s">
        <v>50</v>
      </c>
      <c r="W296" s="19"/>
      <c r="X296" s="181"/>
      <c r="AA296" s="238" t="b">
        <f t="shared" si="172"/>
        <v>0</v>
      </c>
    </row>
    <row r="297" s="214" customFormat="1" ht="12" hidden="1" spans="1:27">
      <c r="A297" s="225">
        <v>296</v>
      </c>
      <c r="B297" s="225" t="s">
        <v>34</v>
      </c>
      <c r="C297" s="225" t="s">
        <v>228</v>
      </c>
      <c r="D297" s="226" t="s">
        <v>3240</v>
      </c>
      <c r="E297" s="191" t="s">
        <v>258</v>
      </c>
      <c r="F297" s="168" t="s">
        <v>4102</v>
      </c>
      <c r="G297" s="8">
        <v>45047</v>
      </c>
      <c r="H297" s="227" t="s">
        <v>304</v>
      </c>
      <c r="I297" s="247" t="s">
        <v>42</v>
      </c>
      <c r="J297" s="168" t="s">
        <v>43</v>
      </c>
      <c r="K297" s="229" t="s">
        <v>44</v>
      </c>
      <c r="L297" s="225" t="s">
        <v>46</v>
      </c>
      <c r="M297" s="168">
        <v>18</v>
      </c>
      <c r="N297" s="232" t="s">
        <v>4146</v>
      </c>
      <c r="O297" s="232" t="s">
        <v>4147</v>
      </c>
      <c r="P297" s="15">
        <f t="shared" si="181"/>
        <v>18</v>
      </c>
      <c r="Q297" s="15">
        <f t="shared" si="182"/>
        <v>18</v>
      </c>
      <c r="R297" s="22">
        <f t="shared" si="183"/>
        <v>1</v>
      </c>
      <c r="S297" s="22">
        <f t="shared" si="184"/>
        <v>1</v>
      </c>
      <c r="T297" s="180"/>
      <c r="U297" s="232" t="s">
        <v>4148</v>
      </c>
      <c r="V297" s="232" t="s">
        <v>50</v>
      </c>
      <c r="W297" s="19"/>
      <c r="X297" s="181"/>
      <c r="AA297" s="238" t="b">
        <f t="shared" si="172"/>
        <v>0</v>
      </c>
    </row>
    <row r="298" s="214" customFormat="1" ht="12" hidden="1" spans="1:27">
      <c r="A298" s="225">
        <v>297</v>
      </c>
      <c r="B298" s="225" t="s">
        <v>34</v>
      </c>
      <c r="C298" s="225" t="s">
        <v>228</v>
      </c>
      <c r="D298" s="226" t="s">
        <v>3240</v>
      </c>
      <c r="E298" s="191" t="s">
        <v>258</v>
      </c>
      <c r="F298" s="168" t="s">
        <v>4102</v>
      </c>
      <c r="G298" s="8">
        <v>45108</v>
      </c>
      <c r="H298" s="227" t="s">
        <v>165</v>
      </c>
      <c r="I298" s="247" t="s">
        <v>42</v>
      </c>
      <c r="J298" s="168" t="s">
        <v>43</v>
      </c>
      <c r="K298" s="229" t="s">
        <v>44</v>
      </c>
      <c r="L298" s="225" t="s">
        <v>46</v>
      </c>
      <c r="M298" s="168">
        <v>18</v>
      </c>
      <c r="N298" s="232" t="s">
        <v>4146</v>
      </c>
      <c r="O298" s="232" t="s">
        <v>4147</v>
      </c>
      <c r="P298" s="15">
        <f t="shared" si="181"/>
        <v>18</v>
      </c>
      <c r="Q298" s="15">
        <f t="shared" si="182"/>
        <v>18</v>
      </c>
      <c r="R298" s="22">
        <f t="shared" si="183"/>
        <v>1</v>
      </c>
      <c r="S298" s="22">
        <f t="shared" si="184"/>
        <v>1</v>
      </c>
      <c r="T298" s="180"/>
      <c r="U298" s="232" t="s">
        <v>4148</v>
      </c>
      <c r="V298" s="232" t="s">
        <v>50</v>
      </c>
      <c r="W298" s="19"/>
      <c r="X298" s="181"/>
      <c r="AA298" s="238" t="b">
        <f t="shared" si="172"/>
        <v>0</v>
      </c>
    </row>
    <row r="299" s="214" customFormat="1" ht="12" hidden="1" spans="1:27">
      <c r="A299" s="225">
        <v>298</v>
      </c>
      <c r="B299" s="225" t="s">
        <v>34</v>
      </c>
      <c r="C299" s="225" t="s">
        <v>228</v>
      </c>
      <c r="D299" s="226" t="s">
        <v>3240</v>
      </c>
      <c r="E299" s="191" t="s">
        <v>258</v>
      </c>
      <c r="F299" s="168" t="s">
        <v>4102</v>
      </c>
      <c r="G299" s="8">
        <v>45170</v>
      </c>
      <c r="H299" s="227" t="s">
        <v>54</v>
      </c>
      <c r="I299" s="247" t="s">
        <v>42</v>
      </c>
      <c r="J299" s="168" t="s">
        <v>43</v>
      </c>
      <c r="K299" s="229" t="s">
        <v>44</v>
      </c>
      <c r="L299" s="225" t="s">
        <v>46</v>
      </c>
      <c r="M299" s="168">
        <v>18</v>
      </c>
      <c r="N299" s="232" t="s">
        <v>3135</v>
      </c>
      <c r="O299" s="232" t="s">
        <v>3136</v>
      </c>
      <c r="P299" s="15">
        <f t="shared" si="181"/>
        <v>18</v>
      </c>
      <c r="Q299" s="15">
        <f t="shared" si="182"/>
        <v>18</v>
      </c>
      <c r="R299" s="22">
        <f t="shared" si="183"/>
        <v>1</v>
      </c>
      <c r="S299" s="22">
        <f t="shared" si="184"/>
        <v>1</v>
      </c>
      <c r="T299" s="180"/>
      <c r="U299" s="232" t="s">
        <v>3137</v>
      </c>
      <c r="V299" s="232" t="s">
        <v>50</v>
      </c>
      <c r="W299" s="19"/>
      <c r="X299" s="181"/>
      <c r="AA299" s="238" t="b">
        <f t="shared" si="172"/>
        <v>0</v>
      </c>
    </row>
    <row r="300" s="214" customFormat="1" ht="12" hidden="1" spans="1:27">
      <c r="A300" s="225">
        <v>299</v>
      </c>
      <c r="B300" s="225" t="s">
        <v>34</v>
      </c>
      <c r="C300" s="225" t="s">
        <v>228</v>
      </c>
      <c r="D300" s="226" t="s">
        <v>3240</v>
      </c>
      <c r="E300" s="191" t="s">
        <v>258</v>
      </c>
      <c r="F300" s="168" t="s">
        <v>4102</v>
      </c>
      <c r="G300" s="8">
        <v>45231</v>
      </c>
      <c r="H300" s="227" t="s">
        <v>632</v>
      </c>
      <c r="I300" s="247" t="s">
        <v>42</v>
      </c>
      <c r="J300" s="168" t="s">
        <v>43</v>
      </c>
      <c r="K300" s="229" t="s">
        <v>44</v>
      </c>
      <c r="L300" s="225" t="s">
        <v>46</v>
      </c>
      <c r="M300" s="168">
        <v>18</v>
      </c>
      <c r="N300" s="232" t="str">
        <f>IFERROR(VLOOKUP("*"&amp;$D300&amp;"*",接头红外!$A:$AS,20,FALSE),IFERROR(VLOOKUP("*"&amp;$D300&amp;"*",接头红外!$B:$AS,19,FALSE),"无"))</f>
        <v>无</v>
      </c>
      <c r="O300" s="232" t="str">
        <f>IFERROR(VLOOKUP("*"&amp;$D300&amp;"*",接头红外!$A:$AS,21,FALSE),IFERROR(VLOOKUP("*"&amp;$D300&amp;"*",接头红外!$B:$AS,20,FALSE),"无"))</f>
        <v>无</v>
      </c>
      <c r="P300" s="15" t="str">
        <f t="shared" si="181"/>
        <v/>
      </c>
      <c r="Q300" s="15" t="str">
        <f t="shared" si="182"/>
        <v/>
      </c>
      <c r="R300" s="22" t="str">
        <f t="shared" si="183"/>
        <v/>
      </c>
      <c r="S300" s="22" t="str">
        <f t="shared" si="184"/>
        <v/>
      </c>
      <c r="T300" s="180"/>
      <c r="U300" s="232" t="str">
        <f>IFERROR(VLOOKUP("*"&amp;$D300&amp;"*",接头红外!$A:$AS,5,FALSE),IFERROR(VLOOKUP("*"&amp;$D300&amp;"*",接头红外!$B:$AS,4,FALSE),"无"))</f>
        <v>无</v>
      </c>
      <c r="V300" s="232" t="str">
        <f>IFERROR(VLOOKUP("*"&amp;$D300&amp;"*",接头红外!$A:$AS,3,FALSE),IFERROR(VLOOKUP("*"&amp;$D300&amp;"*",接头红外!$B:$AS,2,FALSE),"无"))</f>
        <v>无</v>
      </c>
      <c r="W300" s="19"/>
      <c r="X300" s="181"/>
      <c r="AA300" s="238" t="b">
        <f t="shared" si="172"/>
        <v>0</v>
      </c>
    </row>
    <row r="301" s="214" customFormat="1" ht="36" hidden="1" spans="1:27">
      <c r="A301" s="225">
        <v>300</v>
      </c>
      <c r="B301" s="225" t="s">
        <v>34</v>
      </c>
      <c r="C301" s="225" t="s">
        <v>228</v>
      </c>
      <c r="D301" s="226" t="s">
        <v>3243</v>
      </c>
      <c r="E301" s="27" t="s">
        <v>2858</v>
      </c>
      <c r="F301" s="168" t="s">
        <v>4102</v>
      </c>
      <c r="G301" s="8">
        <v>44927</v>
      </c>
      <c r="H301" s="227" t="s">
        <v>2959</v>
      </c>
      <c r="I301" s="247" t="s">
        <v>42</v>
      </c>
      <c r="J301" s="168" t="s">
        <v>43</v>
      </c>
      <c r="K301" s="229" t="s">
        <v>44</v>
      </c>
      <c r="L301" s="225" t="s">
        <v>46</v>
      </c>
      <c r="M301" s="168">
        <v>18</v>
      </c>
      <c r="N301" s="232" t="s">
        <v>3190</v>
      </c>
      <c r="O301" s="232" t="s">
        <v>3191</v>
      </c>
      <c r="P301" s="15">
        <f t="shared" ref="P301:P306" si="185">IF(OR(O301=0,O301="无"),"",M301)</f>
        <v>18</v>
      </c>
      <c r="Q301" s="15">
        <f t="shared" ref="Q301:Q303" si="186">P301</f>
        <v>18</v>
      </c>
      <c r="R301" s="22">
        <f t="shared" ref="R301:R306" si="187">IFERROR(IF(P301/M301&gt;0,P301/M301,""),"")</f>
        <v>1</v>
      </c>
      <c r="S301" s="22">
        <f t="shared" ref="S301:S306" si="188">IFERROR(Q301/P301,"")</f>
        <v>1</v>
      </c>
      <c r="T301" s="180"/>
      <c r="U301" s="237" t="s">
        <v>4180</v>
      </c>
      <c r="V301" s="232" t="s">
        <v>50</v>
      </c>
      <c r="W301" s="16"/>
      <c r="X301" s="181"/>
      <c r="Y301" s="16" t="s">
        <v>4180</v>
      </c>
      <c r="AA301" s="238" t="b">
        <f t="shared" si="172"/>
        <v>0</v>
      </c>
    </row>
    <row r="302" s="214" customFormat="1" ht="36" hidden="1" spans="1:27">
      <c r="A302" s="225">
        <v>301</v>
      </c>
      <c r="B302" s="225" t="s">
        <v>34</v>
      </c>
      <c r="C302" s="225" t="s">
        <v>228</v>
      </c>
      <c r="D302" s="226" t="s">
        <v>3243</v>
      </c>
      <c r="E302" s="27" t="s">
        <v>2858</v>
      </c>
      <c r="F302" s="168" t="s">
        <v>4102</v>
      </c>
      <c r="G302" s="8">
        <v>44986</v>
      </c>
      <c r="H302" s="227" t="s">
        <v>41</v>
      </c>
      <c r="I302" s="247" t="s">
        <v>42</v>
      </c>
      <c r="J302" s="168" t="s">
        <v>43</v>
      </c>
      <c r="K302" s="229" t="s">
        <v>44</v>
      </c>
      <c r="L302" s="225" t="s">
        <v>46</v>
      </c>
      <c r="M302" s="168">
        <v>18</v>
      </c>
      <c r="N302" s="232" t="s">
        <v>3211</v>
      </c>
      <c r="O302" s="232" t="s">
        <v>3212</v>
      </c>
      <c r="P302" s="15">
        <f t="shared" si="185"/>
        <v>18</v>
      </c>
      <c r="Q302" s="15">
        <f t="shared" si="186"/>
        <v>18</v>
      </c>
      <c r="R302" s="22">
        <f t="shared" si="187"/>
        <v>1</v>
      </c>
      <c r="S302" s="22">
        <f t="shared" si="188"/>
        <v>1</v>
      </c>
      <c r="T302" s="180"/>
      <c r="U302" s="232" t="s">
        <v>3213</v>
      </c>
      <c r="V302" s="232" t="s">
        <v>50</v>
      </c>
      <c r="W302" s="19"/>
      <c r="X302" s="181"/>
      <c r="AA302" s="238" t="b">
        <f t="shared" si="172"/>
        <v>0</v>
      </c>
    </row>
    <row r="303" s="214" customFormat="1" ht="48" hidden="1" spans="1:27">
      <c r="A303" s="225">
        <v>302</v>
      </c>
      <c r="B303" s="225" t="s">
        <v>34</v>
      </c>
      <c r="C303" s="225" t="s">
        <v>228</v>
      </c>
      <c r="D303" s="226" t="s">
        <v>3243</v>
      </c>
      <c r="E303" s="27" t="s">
        <v>2858</v>
      </c>
      <c r="F303" s="168" t="s">
        <v>4102</v>
      </c>
      <c r="G303" s="8">
        <v>45047</v>
      </c>
      <c r="H303" s="227" t="s">
        <v>304</v>
      </c>
      <c r="I303" s="247" t="s">
        <v>42</v>
      </c>
      <c r="J303" s="168" t="s">
        <v>43</v>
      </c>
      <c r="K303" s="229" t="s">
        <v>44</v>
      </c>
      <c r="L303" s="225" t="s">
        <v>46</v>
      </c>
      <c r="M303" s="168">
        <v>18</v>
      </c>
      <c r="N303" s="77">
        <v>45072.375</v>
      </c>
      <c r="O303" s="77">
        <v>45072.5</v>
      </c>
      <c r="P303" s="15">
        <f t="shared" si="185"/>
        <v>18</v>
      </c>
      <c r="Q303" s="15">
        <f>P303-1</f>
        <v>17</v>
      </c>
      <c r="R303" s="22">
        <f t="shared" si="187"/>
        <v>1</v>
      </c>
      <c r="S303" s="22">
        <f t="shared" si="188"/>
        <v>0.944444444444444</v>
      </c>
      <c r="T303" s="261" t="s">
        <v>4181</v>
      </c>
      <c r="U303" s="232" t="s">
        <v>4182</v>
      </c>
      <c r="V303" s="232" t="s">
        <v>50</v>
      </c>
      <c r="W303" s="19"/>
      <c r="X303" s="181"/>
      <c r="AA303" s="238" t="b">
        <f t="shared" si="172"/>
        <v>0</v>
      </c>
    </row>
    <row r="304" s="214" customFormat="1" ht="36" hidden="1" spans="1:27">
      <c r="A304" s="225">
        <v>303</v>
      </c>
      <c r="B304" s="225" t="s">
        <v>34</v>
      </c>
      <c r="C304" s="225" t="s">
        <v>228</v>
      </c>
      <c r="D304" s="226" t="s">
        <v>3243</v>
      </c>
      <c r="E304" s="27" t="s">
        <v>2858</v>
      </c>
      <c r="F304" s="168" t="s">
        <v>4102</v>
      </c>
      <c r="G304" s="8">
        <v>45108</v>
      </c>
      <c r="H304" s="227" t="s">
        <v>165</v>
      </c>
      <c r="I304" s="247" t="s">
        <v>42</v>
      </c>
      <c r="J304" s="168" t="s">
        <v>43</v>
      </c>
      <c r="K304" s="229" t="s">
        <v>44</v>
      </c>
      <c r="L304" s="225" t="s">
        <v>46</v>
      </c>
      <c r="M304" s="168">
        <v>18</v>
      </c>
      <c r="N304" s="232" t="s">
        <v>4183</v>
      </c>
      <c r="O304" s="232" t="s">
        <v>4184</v>
      </c>
      <c r="P304" s="15">
        <f t="shared" si="185"/>
        <v>18</v>
      </c>
      <c r="Q304" s="15">
        <f t="shared" ref="Q304:Q306" si="189">P304</f>
        <v>18</v>
      </c>
      <c r="R304" s="22">
        <f t="shared" si="187"/>
        <v>1</v>
      </c>
      <c r="S304" s="22">
        <f t="shared" si="188"/>
        <v>1</v>
      </c>
      <c r="T304" s="180"/>
      <c r="U304" s="232" t="s">
        <v>4185</v>
      </c>
      <c r="V304" s="232" t="s">
        <v>50</v>
      </c>
      <c r="W304" s="19"/>
      <c r="X304" s="181"/>
      <c r="AA304" s="238" t="b">
        <f t="shared" si="172"/>
        <v>0</v>
      </c>
    </row>
    <row r="305" s="214" customFormat="1" ht="36" hidden="1" spans="1:27">
      <c r="A305" s="225">
        <v>304</v>
      </c>
      <c r="B305" s="225" t="s">
        <v>34</v>
      </c>
      <c r="C305" s="225" t="s">
        <v>228</v>
      </c>
      <c r="D305" s="226" t="s">
        <v>3243</v>
      </c>
      <c r="E305" s="27" t="s">
        <v>2858</v>
      </c>
      <c r="F305" s="168" t="s">
        <v>4102</v>
      </c>
      <c r="G305" s="8">
        <v>45170</v>
      </c>
      <c r="H305" s="227" t="s">
        <v>54</v>
      </c>
      <c r="I305" s="247" t="s">
        <v>42</v>
      </c>
      <c r="J305" s="168" t="s">
        <v>43</v>
      </c>
      <c r="K305" s="229" t="s">
        <v>44</v>
      </c>
      <c r="L305" s="225" t="s">
        <v>46</v>
      </c>
      <c r="M305" s="168">
        <v>18</v>
      </c>
      <c r="N305" s="232" t="s">
        <v>4171</v>
      </c>
      <c r="O305" s="232" t="s">
        <v>4172</v>
      </c>
      <c r="P305" s="15">
        <f t="shared" si="185"/>
        <v>18</v>
      </c>
      <c r="Q305" s="15">
        <f t="shared" si="189"/>
        <v>18</v>
      </c>
      <c r="R305" s="22">
        <f t="shared" si="187"/>
        <v>1</v>
      </c>
      <c r="S305" s="22">
        <f t="shared" si="188"/>
        <v>1</v>
      </c>
      <c r="T305" s="180"/>
      <c r="U305" s="232" t="s">
        <v>4173</v>
      </c>
      <c r="V305" s="232" t="s">
        <v>50</v>
      </c>
      <c r="W305" s="19"/>
      <c r="X305" s="181"/>
      <c r="AA305" s="238" t="b">
        <f t="shared" si="172"/>
        <v>0</v>
      </c>
    </row>
    <row r="306" s="214" customFormat="1" ht="36" hidden="1" spans="1:27">
      <c r="A306" s="225">
        <v>305</v>
      </c>
      <c r="B306" s="225" t="s">
        <v>34</v>
      </c>
      <c r="C306" s="225" t="s">
        <v>228</v>
      </c>
      <c r="D306" s="226" t="s">
        <v>3243</v>
      </c>
      <c r="E306" s="27" t="s">
        <v>2858</v>
      </c>
      <c r="F306" s="168" t="s">
        <v>4102</v>
      </c>
      <c r="G306" s="8">
        <v>45231</v>
      </c>
      <c r="H306" s="227" t="s">
        <v>632</v>
      </c>
      <c r="I306" s="247" t="s">
        <v>42</v>
      </c>
      <c r="J306" s="168" t="s">
        <v>43</v>
      </c>
      <c r="K306" s="229" t="s">
        <v>44</v>
      </c>
      <c r="L306" s="225" t="s">
        <v>46</v>
      </c>
      <c r="M306" s="168">
        <v>18</v>
      </c>
      <c r="N306" s="16" t="str">
        <f>IFERROR(VLOOKUP("*"&amp;$D306&amp;"*",接头红外!$A:$AS,20,FALSE),IFERROR(VLOOKUP("*"&amp;$D306&amp;"*",接头红外!$B:$AS,19,FALSE),"无"))</f>
        <v>2023-11-03 14:00:00</v>
      </c>
      <c r="O306" s="16" t="str">
        <f>IFERROR(VLOOKUP("*"&amp;$D306&amp;"*",接头红外!$A:$AS,21,FALSE),IFERROR(VLOOKUP("*"&amp;$D306&amp;"*",接头红外!$B:$AS,20,FALSE),"无"))</f>
        <v>2023-11-03 16:00:00</v>
      </c>
      <c r="P306" s="15">
        <f t="shared" si="185"/>
        <v>18</v>
      </c>
      <c r="Q306" s="15">
        <f t="shared" si="189"/>
        <v>18</v>
      </c>
      <c r="R306" s="22">
        <f t="shared" si="187"/>
        <v>1</v>
      </c>
      <c r="S306" s="22">
        <f t="shared" si="188"/>
        <v>1</v>
      </c>
      <c r="T306" s="180"/>
      <c r="U306" s="232" t="str">
        <f>IFERROR(VLOOKUP("*"&amp;$D306&amp;"*",接头红外!$A:$AS,5,FALSE),IFERROR(VLOOKUP("*"&amp;$D306&amp;"*",接头红外!$B:$AS,4,FALSE),"无"))</f>
        <v>JH030120230305-001693</v>
      </c>
      <c r="V306" s="232" t="str">
        <f>IFERROR(VLOOKUP("*"&amp;$D306&amp;"*",接头红外!$A:$AS,3,FALSE),IFERROR(VLOOKUP("*"&amp;$D306&amp;"*",接头红外!$B:$AS,2,FALSE),"无"))</f>
        <v>已完成</v>
      </c>
      <c r="W306" s="19"/>
      <c r="X306" s="181"/>
      <c r="AA306" s="238" t="b">
        <f t="shared" si="172"/>
        <v>0</v>
      </c>
    </row>
    <row r="307" s="214" customFormat="1" ht="12" hidden="1" spans="1:27">
      <c r="A307" s="225">
        <v>306</v>
      </c>
      <c r="B307" s="225" t="s">
        <v>34</v>
      </c>
      <c r="C307" s="225" t="s">
        <v>228</v>
      </c>
      <c r="D307" s="259" t="s">
        <v>3244</v>
      </c>
      <c r="E307" s="27" t="s">
        <v>108</v>
      </c>
      <c r="F307" s="168" t="s">
        <v>4102</v>
      </c>
      <c r="G307" s="8">
        <v>44927</v>
      </c>
      <c r="H307" s="227" t="s">
        <v>2959</v>
      </c>
      <c r="I307" s="247" t="s">
        <v>42</v>
      </c>
      <c r="J307" s="168" t="s">
        <v>43</v>
      </c>
      <c r="K307" s="229" t="s">
        <v>44</v>
      </c>
      <c r="L307" s="225" t="s">
        <v>46</v>
      </c>
      <c r="M307" s="168">
        <v>18</v>
      </c>
      <c r="N307" s="232" t="s">
        <v>3190</v>
      </c>
      <c r="O307" s="232" t="s">
        <v>3191</v>
      </c>
      <c r="P307" s="15">
        <f t="shared" ref="P307:P312" si="190">IF(OR(O307=0,O307="无"),"",M307)</f>
        <v>18</v>
      </c>
      <c r="Q307" s="15">
        <f t="shared" ref="Q307:Q312" si="191">P307</f>
        <v>18</v>
      </c>
      <c r="R307" s="22">
        <f t="shared" ref="R307:R312" si="192">IFERROR(IF(P307/M307&gt;0,P307/M307,""),"")</f>
        <v>1</v>
      </c>
      <c r="S307" s="22">
        <f t="shared" ref="S307:S312" si="193">IFERROR(Q307/P307,"")</f>
        <v>1</v>
      </c>
      <c r="T307" s="180"/>
      <c r="U307" s="237" t="s">
        <v>4186</v>
      </c>
      <c r="V307" s="232" t="s">
        <v>50</v>
      </c>
      <c r="W307" s="16"/>
      <c r="X307" s="181"/>
      <c r="Y307" s="16" t="s">
        <v>4186</v>
      </c>
      <c r="AA307" s="238" t="b">
        <f t="shared" si="172"/>
        <v>0</v>
      </c>
    </row>
    <row r="308" s="214" customFormat="1" ht="12" hidden="1" spans="1:27">
      <c r="A308" s="225">
        <v>307</v>
      </c>
      <c r="B308" s="225" t="s">
        <v>34</v>
      </c>
      <c r="C308" s="225" t="s">
        <v>228</v>
      </c>
      <c r="D308" s="259" t="s">
        <v>3244</v>
      </c>
      <c r="E308" s="27" t="s">
        <v>108</v>
      </c>
      <c r="F308" s="168" t="s">
        <v>4102</v>
      </c>
      <c r="G308" s="8">
        <v>44986</v>
      </c>
      <c r="H308" s="227" t="s">
        <v>41</v>
      </c>
      <c r="I308" s="247" t="s">
        <v>42</v>
      </c>
      <c r="J308" s="168" t="s">
        <v>43</v>
      </c>
      <c r="K308" s="229" t="s">
        <v>44</v>
      </c>
      <c r="L308" s="225" t="s">
        <v>46</v>
      </c>
      <c r="M308" s="168">
        <v>18</v>
      </c>
      <c r="N308" s="232" t="s">
        <v>4187</v>
      </c>
      <c r="O308" s="232" t="s">
        <v>4188</v>
      </c>
      <c r="P308" s="15">
        <f t="shared" si="190"/>
        <v>18</v>
      </c>
      <c r="Q308" s="15">
        <f t="shared" si="191"/>
        <v>18</v>
      </c>
      <c r="R308" s="22">
        <f t="shared" si="192"/>
        <v>1</v>
      </c>
      <c r="S308" s="22">
        <f t="shared" si="193"/>
        <v>1</v>
      </c>
      <c r="T308" s="180" t="s">
        <v>4163</v>
      </c>
      <c r="U308" s="232" t="s">
        <v>4189</v>
      </c>
      <c r="V308" s="232" t="s">
        <v>50</v>
      </c>
      <c r="W308" s="19"/>
      <c r="X308" s="180"/>
      <c r="AA308" s="238" t="b">
        <f t="shared" si="172"/>
        <v>0</v>
      </c>
    </row>
    <row r="309" s="214" customFormat="1" ht="12" hidden="1" spans="1:27">
      <c r="A309" s="225">
        <v>308</v>
      </c>
      <c r="B309" s="225" t="s">
        <v>34</v>
      </c>
      <c r="C309" s="225" t="s">
        <v>228</v>
      </c>
      <c r="D309" s="259" t="s">
        <v>3244</v>
      </c>
      <c r="E309" s="27" t="s">
        <v>108</v>
      </c>
      <c r="F309" s="168" t="s">
        <v>4102</v>
      </c>
      <c r="G309" s="8">
        <v>45047</v>
      </c>
      <c r="H309" s="227" t="s">
        <v>304</v>
      </c>
      <c r="I309" s="247" t="s">
        <v>42</v>
      </c>
      <c r="J309" s="168" t="s">
        <v>43</v>
      </c>
      <c r="K309" s="229" t="s">
        <v>44</v>
      </c>
      <c r="L309" s="225" t="s">
        <v>46</v>
      </c>
      <c r="M309" s="168">
        <v>18</v>
      </c>
      <c r="N309" s="232" t="s">
        <v>4187</v>
      </c>
      <c r="O309" s="232" t="s">
        <v>4188</v>
      </c>
      <c r="P309" s="15">
        <f t="shared" si="190"/>
        <v>18</v>
      </c>
      <c r="Q309" s="15">
        <f t="shared" si="191"/>
        <v>18</v>
      </c>
      <c r="R309" s="22">
        <f t="shared" si="192"/>
        <v>1</v>
      </c>
      <c r="S309" s="22">
        <f t="shared" si="193"/>
        <v>1</v>
      </c>
      <c r="T309" s="180"/>
      <c r="U309" s="232" t="s">
        <v>4189</v>
      </c>
      <c r="V309" s="232" t="s">
        <v>50</v>
      </c>
      <c r="W309" s="19"/>
      <c r="X309" s="180"/>
      <c r="AA309" s="238" t="b">
        <f t="shared" si="172"/>
        <v>0</v>
      </c>
    </row>
    <row r="310" s="214" customFormat="1" ht="12" hidden="1" spans="1:27">
      <c r="A310" s="225">
        <v>309</v>
      </c>
      <c r="B310" s="225" t="s">
        <v>34</v>
      </c>
      <c r="C310" s="225" t="s">
        <v>228</v>
      </c>
      <c r="D310" s="259" t="s">
        <v>3244</v>
      </c>
      <c r="E310" s="27" t="s">
        <v>108</v>
      </c>
      <c r="F310" s="168" t="s">
        <v>4102</v>
      </c>
      <c r="G310" s="8">
        <v>45108</v>
      </c>
      <c r="H310" s="227" t="s">
        <v>165</v>
      </c>
      <c r="I310" s="247" t="s">
        <v>42</v>
      </c>
      <c r="J310" s="168" t="s">
        <v>43</v>
      </c>
      <c r="K310" s="229" t="s">
        <v>44</v>
      </c>
      <c r="L310" s="225" t="s">
        <v>46</v>
      </c>
      <c r="M310" s="168">
        <v>18</v>
      </c>
      <c r="N310" s="232" t="s">
        <v>4107</v>
      </c>
      <c r="O310" s="232" t="s">
        <v>4108</v>
      </c>
      <c r="P310" s="15">
        <f t="shared" si="190"/>
        <v>18</v>
      </c>
      <c r="Q310" s="15">
        <f t="shared" si="191"/>
        <v>18</v>
      </c>
      <c r="R310" s="22">
        <f t="shared" si="192"/>
        <v>1</v>
      </c>
      <c r="S310" s="22">
        <f t="shared" si="193"/>
        <v>1</v>
      </c>
      <c r="T310" s="180"/>
      <c r="U310" s="232" t="s">
        <v>4109</v>
      </c>
      <c r="V310" s="232" t="s">
        <v>50</v>
      </c>
      <c r="W310" s="19"/>
      <c r="X310" s="180"/>
      <c r="AA310" s="238" t="b">
        <f t="shared" si="172"/>
        <v>0</v>
      </c>
    </row>
    <row r="311" s="214" customFormat="1" ht="12" hidden="1" spans="1:27">
      <c r="A311" s="225">
        <v>310</v>
      </c>
      <c r="B311" s="225" t="s">
        <v>34</v>
      </c>
      <c r="C311" s="225" t="s">
        <v>228</v>
      </c>
      <c r="D311" s="259" t="s">
        <v>3244</v>
      </c>
      <c r="E311" s="27" t="s">
        <v>108</v>
      </c>
      <c r="F311" s="168" t="s">
        <v>4102</v>
      </c>
      <c r="G311" s="8">
        <v>45170</v>
      </c>
      <c r="H311" s="227" t="s">
        <v>54</v>
      </c>
      <c r="I311" s="247" t="s">
        <v>42</v>
      </c>
      <c r="J311" s="168" t="s">
        <v>43</v>
      </c>
      <c r="K311" s="229" t="s">
        <v>44</v>
      </c>
      <c r="L311" s="225" t="s">
        <v>46</v>
      </c>
      <c r="M311" s="168">
        <v>18</v>
      </c>
      <c r="N311" s="233">
        <v>45212.375</v>
      </c>
      <c r="O311" s="233">
        <v>45212.5</v>
      </c>
      <c r="P311" s="15">
        <f t="shared" si="190"/>
        <v>18</v>
      </c>
      <c r="Q311" s="15">
        <f t="shared" si="191"/>
        <v>18</v>
      </c>
      <c r="R311" s="22">
        <f t="shared" si="192"/>
        <v>1</v>
      </c>
      <c r="S311" s="22">
        <f t="shared" si="193"/>
        <v>1</v>
      </c>
      <c r="T311" s="180"/>
      <c r="U311" s="232" t="s">
        <v>4166</v>
      </c>
      <c r="V311" s="232" t="s">
        <v>50</v>
      </c>
      <c r="W311" s="19"/>
      <c r="X311" s="180"/>
      <c r="AA311" s="238" t="b">
        <f t="shared" si="172"/>
        <v>0</v>
      </c>
    </row>
    <row r="312" s="214" customFormat="1" ht="12" hidden="1" spans="1:27">
      <c r="A312" s="225">
        <v>311</v>
      </c>
      <c r="B312" s="225" t="s">
        <v>34</v>
      </c>
      <c r="C312" s="225" t="s">
        <v>228</v>
      </c>
      <c r="D312" s="259" t="s">
        <v>3244</v>
      </c>
      <c r="E312" s="27" t="s">
        <v>108</v>
      </c>
      <c r="F312" s="168" t="s">
        <v>4102</v>
      </c>
      <c r="G312" s="8">
        <v>45231</v>
      </c>
      <c r="H312" s="227" t="s">
        <v>632</v>
      </c>
      <c r="I312" s="247" t="s">
        <v>42</v>
      </c>
      <c r="J312" s="168" t="s">
        <v>43</v>
      </c>
      <c r="K312" s="229" t="s">
        <v>44</v>
      </c>
      <c r="L312" s="225" t="s">
        <v>46</v>
      </c>
      <c r="M312" s="168">
        <v>18</v>
      </c>
      <c r="N312" s="232" t="str">
        <f>IFERROR(VLOOKUP("*"&amp;$D312&amp;"*",接头红外!$A:$AS,20,FALSE),IFERROR(VLOOKUP("*"&amp;$D312&amp;"*",接头红外!$B:$AS,19,FALSE),"无"))</f>
        <v>无</v>
      </c>
      <c r="O312" s="232" t="str">
        <f>IFERROR(VLOOKUP("*"&amp;$D312&amp;"*",接头红外!$A:$AS,21,FALSE),IFERROR(VLOOKUP("*"&amp;$D312&amp;"*",接头红外!$B:$AS,20,FALSE),"无"))</f>
        <v>无</v>
      </c>
      <c r="P312" s="15" t="str">
        <f t="shared" si="190"/>
        <v/>
      </c>
      <c r="Q312" s="15" t="str">
        <f t="shared" si="191"/>
        <v/>
      </c>
      <c r="R312" s="22" t="str">
        <f t="shared" si="192"/>
        <v/>
      </c>
      <c r="S312" s="22" t="str">
        <f t="shared" si="193"/>
        <v/>
      </c>
      <c r="T312" s="180"/>
      <c r="U312" s="232" t="str">
        <f>IFERROR(VLOOKUP("*"&amp;$D312&amp;"*",接头红外!$A:$AS,5,FALSE),IFERROR(VLOOKUP("*"&amp;$D312&amp;"*",接头红外!$B:$AS,4,FALSE),"无"))</f>
        <v>无</v>
      </c>
      <c r="V312" s="232" t="str">
        <f>IFERROR(VLOOKUP("*"&amp;$D312&amp;"*",接头红外!$A:$AS,3,FALSE),IFERROR(VLOOKUP("*"&amp;$D312&amp;"*",接头红外!$B:$AS,2,FALSE),"无"))</f>
        <v>无</v>
      </c>
      <c r="W312" s="19"/>
      <c r="X312" s="180"/>
      <c r="AA312" s="238" t="b">
        <f t="shared" si="172"/>
        <v>0</v>
      </c>
    </row>
    <row r="313" s="214" customFormat="1" ht="12" hidden="1" spans="1:27">
      <c r="A313" s="225">
        <v>312</v>
      </c>
      <c r="B313" s="225" t="s">
        <v>34</v>
      </c>
      <c r="C313" s="225" t="s">
        <v>228</v>
      </c>
      <c r="D313" s="259" t="s">
        <v>3246</v>
      </c>
      <c r="E313" s="27" t="s">
        <v>108</v>
      </c>
      <c r="F313" s="168" t="s">
        <v>4102</v>
      </c>
      <c r="G313" s="78">
        <v>44958</v>
      </c>
      <c r="H313" s="192" t="s">
        <v>2299</v>
      </c>
      <c r="I313" s="247" t="s">
        <v>42</v>
      </c>
      <c r="J313" s="168" t="s">
        <v>43</v>
      </c>
      <c r="K313" s="229" t="s">
        <v>44</v>
      </c>
      <c r="L313" s="225" t="s">
        <v>46</v>
      </c>
      <c r="M313" s="168">
        <v>3</v>
      </c>
      <c r="N313" s="232" t="s">
        <v>3058</v>
      </c>
      <c r="O313" s="232" t="s">
        <v>3059</v>
      </c>
      <c r="P313" s="15">
        <f t="shared" ref="P313:P318" si="194">IF(OR(O313=0,O313="无"),"",M313)</f>
        <v>3</v>
      </c>
      <c r="Q313" s="15">
        <f t="shared" ref="Q313:Q318" si="195">P313</f>
        <v>3</v>
      </c>
      <c r="R313" s="22">
        <f t="shared" ref="R313:R318" si="196">IFERROR(IF(P313/M313&gt;0,P313/M313,""),"")</f>
        <v>1</v>
      </c>
      <c r="S313" s="22">
        <f t="shared" ref="S313:S318" si="197">IFERROR(Q313/P313,"")</f>
        <v>1</v>
      </c>
      <c r="T313" s="180"/>
      <c r="U313" s="237" t="s">
        <v>4113</v>
      </c>
      <c r="V313" s="232" t="s">
        <v>50</v>
      </c>
      <c r="W313" s="16"/>
      <c r="X313" s="180"/>
      <c r="Y313" s="16" t="s">
        <v>4113</v>
      </c>
      <c r="AA313" s="238" t="b">
        <f t="shared" si="172"/>
        <v>0</v>
      </c>
    </row>
    <row r="314" s="214" customFormat="1" ht="12" hidden="1" spans="1:27">
      <c r="A314" s="225">
        <v>313</v>
      </c>
      <c r="B314" s="225" t="s">
        <v>34</v>
      </c>
      <c r="C314" s="225" t="s">
        <v>228</v>
      </c>
      <c r="D314" s="259" t="s">
        <v>3246</v>
      </c>
      <c r="E314" s="27" t="s">
        <v>108</v>
      </c>
      <c r="F314" s="168" t="s">
        <v>4102</v>
      </c>
      <c r="G314" s="78">
        <v>45017</v>
      </c>
      <c r="H314" s="192" t="s">
        <v>231</v>
      </c>
      <c r="I314" s="247" t="s">
        <v>42</v>
      </c>
      <c r="J314" s="168" t="s">
        <v>43</v>
      </c>
      <c r="K314" s="229" t="s">
        <v>44</v>
      </c>
      <c r="L314" s="225" t="s">
        <v>46</v>
      </c>
      <c r="M314" s="168">
        <v>3</v>
      </c>
      <c r="N314" s="232" t="s">
        <v>2251</v>
      </c>
      <c r="O314" s="232" t="s">
        <v>4155</v>
      </c>
      <c r="P314" s="15">
        <f t="shared" si="194"/>
        <v>3</v>
      </c>
      <c r="Q314" s="15">
        <f t="shared" si="195"/>
        <v>3</v>
      </c>
      <c r="R314" s="22">
        <f t="shared" si="196"/>
        <v>1</v>
      </c>
      <c r="S314" s="22">
        <f t="shared" si="197"/>
        <v>1</v>
      </c>
      <c r="T314" s="180"/>
      <c r="U314" s="232" t="s">
        <v>4156</v>
      </c>
      <c r="V314" s="232" t="s">
        <v>50</v>
      </c>
      <c r="W314" s="19"/>
      <c r="X314" s="180"/>
      <c r="AA314" s="238" t="b">
        <f t="shared" si="172"/>
        <v>0</v>
      </c>
    </row>
    <row r="315" s="214" customFormat="1" ht="12" hidden="1" spans="1:27">
      <c r="A315" s="225">
        <v>314</v>
      </c>
      <c r="B315" s="225" t="s">
        <v>34</v>
      </c>
      <c r="C315" s="225" t="s">
        <v>228</v>
      </c>
      <c r="D315" s="259" t="s">
        <v>3246</v>
      </c>
      <c r="E315" s="27" t="s">
        <v>108</v>
      </c>
      <c r="F315" s="168" t="s">
        <v>4102</v>
      </c>
      <c r="G315" s="78">
        <v>45078</v>
      </c>
      <c r="H315" s="192" t="s">
        <v>93</v>
      </c>
      <c r="I315" s="247" t="s">
        <v>42</v>
      </c>
      <c r="J315" s="168" t="s">
        <v>43</v>
      </c>
      <c r="K315" s="229" t="s">
        <v>44</v>
      </c>
      <c r="L315" s="225" t="s">
        <v>46</v>
      </c>
      <c r="M315" s="168">
        <v>3</v>
      </c>
      <c r="N315" s="232" t="s">
        <v>2251</v>
      </c>
      <c r="O315" s="232" t="s">
        <v>4155</v>
      </c>
      <c r="P315" s="15">
        <f t="shared" si="194"/>
        <v>3</v>
      </c>
      <c r="Q315" s="15">
        <f t="shared" si="195"/>
        <v>3</v>
      </c>
      <c r="R315" s="22">
        <f t="shared" si="196"/>
        <v>1</v>
      </c>
      <c r="S315" s="22">
        <f t="shared" si="197"/>
        <v>1</v>
      </c>
      <c r="T315" s="180"/>
      <c r="U315" s="232" t="s">
        <v>4156</v>
      </c>
      <c r="V315" s="232" t="s">
        <v>50</v>
      </c>
      <c r="W315" s="19"/>
      <c r="X315" s="180"/>
      <c r="AA315" s="238" t="b">
        <f t="shared" si="172"/>
        <v>0</v>
      </c>
    </row>
    <row r="316" s="214" customFormat="1" ht="12" hidden="1" spans="1:27">
      <c r="A316" s="225">
        <v>315</v>
      </c>
      <c r="B316" s="225" t="s">
        <v>34</v>
      </c>
      <c r="C316" s="225" t="s">
        <v>228</v>
      </c>
      <c r="D316" s="259" t="s">
        <v>3246</v>
      </c>
      <c r="E316" s="27" t="s">
        <v>108</v>
      </c>
      <c r="F316" s="168" t="s">
        <v>4102</v>
      </c>
      <c r="G316" s="78">
        <v>45139</v>
      </c>
      <c r="H316" s="192" t="s">
        <v>97</v>
      </c>
      <c r="I316" s="247" t="s">
        <v>42</v>
      </c>
      <c r="J316" s="168" t="s">
        <v>43</v>
      </c>
      <c r="K316" s="229" t="s">
        <v>44</v>
      </c>
      <c r="L316" s="225" t="s">
        <v>46</v>
      </c>
      <c r="M316" s="168">
        <v>3</v>
      </c>
      <c r="N316" s="232" t="s">
        <v>4157</v>
      </c>
      <c r="O316" s="232" t="s">
        <v>4158</v>
      </c>
      <c r="P316" s="15">
        <f t="shared" si="194"/>
        <v>3</v>
      </c>
      <c r="Q316" s="15">
        <f t="shared" si="195"/>
        <v>3</v>
      </c>
      <c r="R316" s="22">
        <f t="shared" si="196"/>
        <v>1</v>
      </c>
      <c r="S316" s="22">
        <f t="shared" si="197"/>
        <v>1</v>
      </c>
      <c r="T316" s="180"/>
      <c r="U316" s="232" t="s">
        <v>4159</v>
      </c>
      <c r="V316" s="232" t="s">
        <v>50</v>
      </c>
      <c r="W316" s="19"/>
      <c r="X316" s="180"/>
      <c r="AA316" s="238" t="b">
        <f t="shared" si="172"/>
        <v>0</v>
      </c>
    </row>
    <row r="317" s="214" customFormat="1" ht="12" hidden="1" spans="1:27">
      <c r="A317" s="225">
        <v>316</v>
      </c>
      <c r="B317" s="225" t="s">
        <v>34</v>
      </c>
      <c r="C317" s="225" t="s">
        <v>228</v>
      </c>
      <c r="D317" s="259" t="s">
        <v>3246</v>
      </c>
      <c r="E317" s="27" t="s">
        <v>108</v>
      </c>
      <c r="F317" s="168" t="s">
        <v>4102</v>
      </c>
      <c r="G317" s="78">
        <v>45200</v>
      </c>
      <c r="H317" s="192" t="s">
        <v>189</v>
      </c>
      <c r="I317" s="247" t="s">
        <v>42</v>
      </c>
      <c r="J317" s="168" t="s">
        <v>43</v>
      </c>
      <c r="K317" s="229" t="s">
        <v>44</v>
      </c>
      <c r="L317" s="225" t="s">
        <v>46</v>
      </c>
      <c r="M317" s="168">
        <v>3</v>
      </c>
      <c r="N317" s="233">
        <v>45225.3520949074</v>
      </c>
      <c r="O317" s="233">
        <v>45225.7</v>
      </c>
      <c r="P317" s="15">
        <f t="shared" si="194"/>
        <v>3</v>
      </c>
      <c r="Q317" s="15">
        <f t="shared" si="195"/>
        <v>3</v>
      </c>
      <c r="R317" s="22">
        <f t="shared" si="196"/>
        <v>1</v>
      </c>
      <c r="S317" s="22">
        <f t="shared" si="197"/>
        <v>1</v>
      </c>
      <c r="T317" s="180"/>
      <c r="U317" s="232" t="s">
        <v>4162</v>
      </c>
      <c r="V317" s="232" t="s">
        <v>50</v>
      </c>
      <c r="W317" s="19"/>
      <c r="X317" s="180"/>
      <c r="AA317" s="238" t="b">
        <f t="shared" si="172"/>
        <v>0</v>
      </c>
    </row>
    <row r="318" s="214" customFormat="1" ht="12" hidden="1" spans="1:27">
      <c r="A318" s="225">
        <v>317</v>
      </c>
      <c r="B318" s="225" t="s">
        <v>34</v>
      </c>
      <c r="C318" s="225" t="s">
        <v>228</v>
      </c>
      <c r="D318" s="259" t="s">
        <v>3246</v>
      </c>
      <c r="E318" s="27" t="s">
        <v>108</v>
      </c>
      <c r="F318" s="168" t="s">
        <v>4102</v>
      </c>
      <c r="G318" s="78">
        <v>45261</v>
      </c>
      <c r="H318" s="192" t="s">
        <v>1741</v>
      </c>
      <c r="I318" s="247" t="s">
        <v>42</v>
      </c>
      <c r="J318" s="168" t="s">
        <v>43</v>
      </c>
      <c r="K318" s="229" t="s">
        <v>44</v>
      </c>
      <c r="L318" s="225" t="s">
        <v>46</v>
      </c>
      <c r="M318" s="168">
        <v>3</v>
      </c>
      <c r="N318" s="232" t="str">
        <f>IFERROR(VLOOKUP("*"&amp;$D318&amp;"*",接头红外!$A:$AS,20,FALSE),IFERROR(VLOOKUP("*"&amp;$D318&amp;"*",接头红外!$B:$AS,19,FALSE),"无"))</f>
        <v>无</v>
      </c>
      <c r="O318" s="232" t="str">
        <f>IFERROR(VLOOKUP("*"&amp;$D318&amp;"*",接头红外!$A:$AS,21,FALSE),IFERROR(VLOOKUP("*"&amp;$D318&amp;"*",接头红外!$B:$AS,20,FALSE),"无"))</f>
        <v>无</v>
      </c>
      <c r="P318" s="15" t="str">
        <f t="shared" si="194"/>
        <v/>
      </c>
      <c r="Q318" s="15" t="str">
        <f t="shared" si="195"/>
        <v/>
      </c>
      <c r="R318" s="22" t="str">
        <f t="shared" si="196"/>
        <v/>
      </c>
      <c r="S318" s="22" t="str">
        <f t="shared" si="197"/>
        <v/>
      </c>
      <c r="T318" s="180"/>
      <c r="U318" s="232" t="str">
        <f>IFERROR(VLOOKUP("*"&amp;$D318&amp;"*",接头红外!$A:$AS,5,FALSE),IFERROR(VLOOKUP("*"&amp;$D318&amp;"*",接头红外!$B:$AS,4,FALSE),"无"))</f>
        <v>无</v>
      </c>
      <c r="V318" s="232" t="str">
        <f>IFERROR(VLOOKUP("*"&amp;$D318&amp;"*",接头红外!$A:$AS,3,FALSE),IFERROR(VLOOKUP("*"&amp;$D318&amp;"*",接头红外!$B:$AS,2,FALSE),"无"))</f>
        <v>无</v>
      </c>
      <c r="W318" s="19"/>
      <c r="X318" s="180"/>
      <c r="AA318" s="238" t="b">
        <f t="shared" si="172"/>
        <v>0</v>
      </c>
    </row>
    <row r="319" s="214" customFormat="1" ht="12" hidden="1" spans="1:27">
      <c r="A319" s="225">
        <v>318</v>
      </c>
      <c r="B319" s="225" t="s">
        <v>34</v>
      </c>
      <c r="C319" s="225" t="s">
        <v>228</v>
      </c>
      <c r="D319" s="260" t="s">
        <v>3248</v>
      </c>
      <c r="E319" s="27" t="s">
        <v>108</v>
      </c>
      <c r="F319" s="168" t="s">
        <v>4102</v>
      </c>
      <c r="G319" s="78">
        <v>44958</v>
      </c>
      <c r="H319" s="192" t="s">
        <v>2299</v>
      </c>
      <c r="I319" s="247" t="s">
        <v>42</v>
      </c>
      <c r="J319" s="168" t="s">
        <v>43</v>
      </c>
      <c r="K319" s="229" t="s">
        <v>44</v>
      </c>
      <c r="L319" s="225" t="s">
        <v>46</v>
      </c>
      <c r="M319" s="168">
        <v>3</v>
      </c>
      <c r="N319" s="232" t="s">
        <v>3058</v>
      </c>
      <c r="O319" s="232" t="s">
        <v>3059</v>
      </c>
      <c r="P319" s="15">
        <f t="shared" ref="P319:P324" si="198">IF(OR(O319=0,O319="无"),"",M319)</f>
        <v>3</v>
      </c>
      <c r="Q319" s="15">
        <f t="shared" ref="Q319:Q324" si="199">P319</f>
        <v>3</v>
      </c>
      <c r="R319" s="22">
        <f t="shared" ref="R319:R324" si="200">IFERROR(IF(P319/M319&gt;0,P319/M319,""),"")</f>
        <v>1</v>
      </c>
      <c r="S319" s="22">
        <f t="shared" ref="S319:S324" si="201">IFERROR(Q319/P319,"")</f>
        <v>1</v>
      </c>
      <c r="T319" s="180"/>
      <c r="U319" s="237" t="s">
        <v>4113</v>
      </c>
      <c r="V319" s="232" t="s">
        <v>50</v>
      </c>
      <c r="W319" s="16"/>
      <c r="X319" s="180"/>
      <c r="Y319" s="16" t="s">
        <v>4113</v>
      </c>
      <c r="AA319" s="238" t="b">
        <f t="shared" si="172"/>
        <v>0</v>
      </c>
    </row>
    <row r="320" s="214" customFormat="1" ht="12" hidden="1" spans="1:27">
      <c r="A320" s="225">
        <v>319</v>
      </c>
      <c r="B320" s="225" t="s">
        <v>34</v>
      </c>
      <c r="C320" s="225" t="s">
        <v>228</v>
      </c>
      <c r="D320" s="260" t="s">
        <v>3248</v>
      </c>
      <c r="E320" s="27" t="s">
        <v>108</v>
      </c>
      <c r="F320" s="168" t="s">
        <v>4102</v>
      </c>
      <c r="G320" s="78">
        <v>45017</v>
      </c>
      <c r="H320" s="192" t="s">
        <v>231</v>
      </c>
      <c r="I320" s="247" t="s">
        <v>42</v>
      </c>
      <c r="J320" s="168" t="s">
        <v>43</v>
      </c>
      <c r="K320" s="229" t="s">
        <v>44</v>
      </c>
      <c r="L320" s="225" t="s">
        <v>46</v>
      </c>
      <c r="M320" s="168">
        <v>3</v>
      </c>
      <c r="N320" s="232" t="s">
        <v>2251</v>
      </c>
      <c r="O320" s="232" t="s">
        <v>4155</v>
      </c>
      <c r="P320" s="15">
        <f t="shared" si="198"/>
        <v>3</v>
      </c>
      <c r="Q320" s="15">
        <f t="shared" si="199"/>
        <v>3</v>
      </c>
      <c r="R320" s="22">
        <f t="shared" si="200"/>
        <v>1</v>
      </c>
      <c r="S320" s="22">
        <f t="shared" si="201"/>
        <v>1</v>
      </c>
      <c r="T320" s="180"/>
      <c r="U320" s="232" t="s">
        <v>4156</v>
      </c>
      <c r="V320" s="232" t="s">
        <v>50</v>
      </c>
      <c r="W320" s="19"/>
      <c r="X320" s="180"/>
      <c r="AA320" s="238" t="b">
        <f t="shared" si="172"/>
        <v>0</v>
      </c>
    </row>
    <row r="321" s="214" customFormat="1" ht="12" hidden="1" spans="1:27">
      <c r="A321" s="225">
        <v>320</v>
      </c>
      <c r="B321" s="225" t="s">
        <v>34</v>
      </c>
      <c r="C321" s="225" t="s">
        <v>228</v>
      </c>
      <c r="D321" s="260" t="s">
        <v>3248</v>
      </c>
      <c r="E321" s="27" t="s">
        <v>108</v>
      </c>
      <c r="F321" s="168" t="s">
        <v>4102</v>
      </c>
      <c r="G321" s="78">
        <v>45078</v>
      </c>
      <c r="H321" s="192" t="s">
        <v>93</v>
      </c>
      <c r="I321" s="247" t="s">
        <v>42</v>
      </c>
      <c r="J321" s="168" t="s">
        <v>43</v>
      </c>
      <c r="K321" s="229" t="s">
        <v>44</v>
      </c>
      <c r="L321" s="225" t="s">
        <v>46</v>
      </c>
      <c r="M321" s="168">
        <v>3</v>
      </c>
      <c r="N321" s="232" t="s">
        <v>2251</v>
      </c>
      <c r="O321" s="232" t="s">
        <v>4155</v>
      </c>
      <c r="P321" s="15">
        <f t="shared" si="198"/>
        <v>3</v>
      </c>
      <c r="Q321" s="15">
        <f t="shared" si="199"/>
        <v>3</v>
      </c>
      <c r="R321" s="22">
        <f t="shared" si="200"/>
        <v>1</v>
      </c>
      <c r="S321" s="22">
        <f t="shared" si="201"/>
        <v>1</v>
      </c>
      <c r="T321" s="180"/>
      <c r="U321" s="232" t="s">
        <v>4156</v>
      </c>
      <c r="V321" s="232" t="s">
        <v>50</v>
      </c>
      <c r="W321" s="19"/>
      <c r="X321" s="180"/>
      <c r="AA321" s="238" t="b">
        <f t="shared" si="172"/>
        <v>0</v>
      </c>
    </row>
    <row r="322" s="214" customFormat="1" ht="12" hidden="1" spans="1:27">
      <c r="A322" s="225">
        <v>321</v>
      </c>
      <c r="B322" s="225" t="s">
        <v>34</v>
      </c>
      <c r="C322" s="225" t="s">
        <v>228</v>
      </c>
      <c r="D322" s="260" t="s">
        <v>3248</v>
      </c>
      <c r="E322" s="27" t="s">
        <v>108</v>
      </c>
      <c r="F322" s="168" t="s">
        <v>4102</v>
      </c>
      <c r="G322" s="78">
        <v>45139</v>
      </c>
      <c r="H322" s="192" t="s">
        <v>97</v>
      </c>
      <c r="I322" s="247" t="s">
        <v>42</v>
      </c>
      <c r="J322" s="168" t="s">
        <v>43</v>
      </c>
      <c r="K322" s="229" t="s">
        <v>44</v>
      </c>
      <c r="L322" s="225" t="s">
        <v>46</v>
      </c>
      <c r="M322" s="168">
        <v>3</v>
      </c>
      <c r="N322" s="232" t="s">
        <v>4157</v>
      </c>
      <c r="O322" s="232" t="s">
        <v>4158</v>
      </c>
      <c r="P322" s="15">
        <f t="shared" si="198"/>
        <v>3</v>
      </c>
      <c r="Q322" s="15">
        <f t="shared" si="199"/>
        <v>3</v>
      </c>
      <c r="R322" s="22">
        <f t="shared" si="200"/>
        <v>1</v>
      </c>
      <c r="S322" s="22">
        <f t="shared" si="201"/>
        <v>1</v>
      </c>
      <c r="T322" s="180"/>
      <c r="U322" s="232" t="s">
        <v>4159</v>
      </c>
      <c r="V322" s="232" t="s">
        <v>50</v>
      </c>
      <c r="W322" s="19"/>
      <c r="X322" s="180"/>
      <c r="AA322" s="238" t="b">
        <f t="shared" si="172"/>
        <v>0</v>
      </c>
    </row>
    <row r="323" s="214" customFormat="1" ht="12" hidden="1" spans="1:27">
      <c r="A323" s="225">
        <v>322</v>
      </c>
      <c r="B323" s="225" t="s">
        <v>34</v>
      </c>
      <c r="C323" s="225" t="s">
        <v>228</v>
      </c>
      <c r="D323" s="260" t="s">
        <v>3248</v>
      </c>
      <c r="E323" s="27" t="s">
        <v>108</v>
      </c>
      <c r="F323" s="168" t="s">
        <v>4102</v>
      </c>
      <c r="G323" s="78">
        <v>45200</v>
      </c>
      <c r="H323" s="192" t="s">
        <v>189</v>
      </c>
      <c r="I323" s="247" t="s">
        <v>42</v>
      </c>
      <c r="J323" s="168" t="s">
        <v>43</v>
      </c>
      <c r="K323" s="229" t="s">
        <v>44</v>
      </c>
      <c r="L323" s="225" t="s">
        <v>46</v>
      </c>
      <c r="M323" s="168">
        <v>3</v>
      </c>
      <c r="N323" s="233">
        <v>45225.3520949074</v>
      </c>
      <c r="O323" s="233">
        <v>45225.7</v>
      </c>
      <c r="P323" s="15">
        <f t="shared" si="198"/>
        <v>3</v>
      </c>
      <c r="Q323" s="15">
        <f t="shared" si="199"/>
        <v>3</v>
      </c>
      <c r="R323" s="22">
        <f t="shared" si="200"/>
        <v>1</v>
      </c>
      <c r="S323" s="22">
        <f t="shared" si="201"/>
        <v>1</v>
      </c>
      <c r="T323" s="180"/>
      <c r="U323" s="232" t="s">
        <v>4162</v>
      </c>
      <c r="V323" s="232" t="s">
        <v>50</v>
      </c>
      <c r="W323" s="19"/>
      <c r="X323" s="180"/>
      <c r="AA323" s="238" t="b">
        <f t="shared" ref="AA323:AA386" si="202">IF(H323="2023年01月","2023年01月31日",IF(H323="2023年02月","2023年02月28日",IF(H323="2023年3月","2023年3月31日",IF(H323="2023年4月","2023年4月30日",IF(H323="2023年5月","2023年5月31日",IF(H323="2023年6月","2023年6月30日",IF(H323="2023年7月","2023年7月31日",IF(H323="2023年8月","2023年8月31日",IF(H323="2023年9月","2023年9月30日",IF(H323="2023年10月","2023年10月31日",IF(H323="2023年11月","2023年11月30日",IF(H323="2023年12月","2023年12月31日"))))))))))))</f>
        <v>0</v>
      </c>
    </row>
    <row r="324" s="214" customFormat="1" ht="12" hidden="1" spans="1:27">
      <c r="A324" s="225">
        <v>323</v>
      </c>
      <c r="B324" s="225" t="s">
        <v>34</v>
      </c>
      <c r="C324" s="225" t="s">
        <v>228</v>
      </c>
      <c r="D324" s="260" t="s">
        <v>3248</v>
      </c>
      <c r="E324" s="27" t="s">
        <v>108</v>
      </c>
      <c r="F324" s="168" t="s">
        <v>4102</v>
      </c>
      <c r="G324" s="78">
        <v>45261</v>
      </c>
      <c r="H324" s="192" t="s">
        <v>1741</v>
      </c>
      <c r="I324" s="247" t="s">
        <v>42</v>
      </c>
      <c r="J324" s="168" t="s">
        <v>43</v>
      </c>
      <c r="K324" s="229" t="s">
        <v>44</v>
      </c>
      <c r="L324" s="225" t="s">
        <v>46</v>
      </c>
      <c r="M324" s="168">
        <v>3</v>
      </c>
      <c r="N324" s="232" t="str">
        <f>IFERROR(VLOOKUP("*"&amp;$D324&amp;"*",接头红外!$A:$AS,20,FALSE),IFERROR(VLOOKUP("*"&amp;$D324&amp;"*",接头红外!$B:$AS,19,FALSE),"无"))</f>
        <v>无</v>
      </c>
      <c r="O324" s="232" t="str">
        <f>IFERROR(VLOOKUP("*"&amp;$D324&amp;"*",接头红外!$A:$AS,21,FALSE),IFERROR(VLOOKUP("*"&amp;$D324&amp;"*",接头红外!$B:$AS,20,FALSE),"无"))</f>
        <v>无</v>
      </c>
      <c r="P324" s="15" t="str">
        <f t="shared" si="198"/>
        <v/>
      </c>
      <c r="Q324" s="15" t="str">
        <f t="shared" si="199"/>
        <v/>
      </c>
      <c r="R324" s="22" t="str">
        <f t="shared" si="200"/>
        <v/>
      </c>
      <c r="S324" s="22" t="str">
        <f t="shared" si="201"/>
        <v/>
      </c>
      <c r="T324" s="180"/>
      <c r="U324" s="232" t="str">
        <f>IFERROR(VLOOKUP("*"&amp;$D324&amp;"*",接头红外!$A:$AS,5,FALSE),IFERROR(VLOOKUP("*"&amp;$D324&amp;"*",接头红外!$B:$AS,4,FALSE),"无"))</f>
        <v>无</v>
      </c>
      <c r="V324" s="232" t="str">
        <f>IFERROR(VLOOKUP("*"&amp;$D324&amp;"*",接头红外!$A:$AS,3,FALSE),IFERROR(VLOOKUP("*"&amp;$D324&amp;"*",接头红外!$B:$AS,2,FALSE),"无"))</f>
        <v>无</v>
      </c>
      <c r="W324" s="19"/>
      <c r="X324" s="180"/>
      <c r="AA324" s="238" t="b">
        <f t="shared" si="202"/>
        <v>0</v>
      </c>
    </row>
    <row r="325" s="214" customFormat="1" ht="12" hidden="1" spans="1:27">
      <c r="A325" s="225">
        <v>324</v>
      </c>
      <c r="B325" s="225" t="s">
        <v>34</v>
      </c>
      <c r="C325" s="225" t="s">
        <v>228</v>
      </c>
      <c r="D325" s="259" t="s">
        <v>2193</v>
      </c>
      <c r="E325" s="191" t="s">
        <v>108</v>
      </c>
      <c r="F325" s="168" t="s">
        <v>4102</v>
      </c>
      <c r="G325" s="78">
        <v>44958</v>
      </c>
      <c r="H325" s="192" t="s">
        <v>2299</v>
      </c>
      <c r="I325" s="247" t="s">
        <v>42</v>
      </c>
      <c r="J325" s="168" t="s">
        <v>43</v>
      </c>
      <c r="K325" s="229" t="s">
        <v>44</v>
      </c>
      <c r="L325" s="225" t="s">
        <v>46</v>
      </c>
      <c r="M325" s="168">
        <v>18</v>
      </c>
      <c r="N325" s="232" t="s">
        <v>3058</v>
      </c>
      <c r="O325" s="232" t="s">
        <v>3059</v>
      </c>
      <c r="P325" s="15">
        <f t="shared" ref="P325:P331" si="203">IF(OR(O325=0,O325="无"),"",M325)</f>
        <v>18</v>
      </c>
      <c r="Q325" s="15">
        <f t="shared" ref="Q325:Q331" si="204">P325</f>
        <v>18</v>
      </c>
      <c r="R325" s="22">
        <f t="shared" ref="R325:R331" si="205">IFERROR(IF(P325/M325&gt;0,P325/M325,""),"")</f>
        <v>1</v>
      </c>
      <c r="S325" s="22">
        <f t="shared" ref="S325:S331" si="206">IFERROR(Q325/P325,"")</f>
        <v>1</v>
      </c>
      <c r="T325" s="180"/>
      <c r="U325" s="237" t="s">
        <v>4128</v>
      </c>
      <c r="V325" s="232" t="s">
        <v>50</v>
      </c>
      <c r="W325" s="16"/>
      <c r="X325" s="180"/>
      <c r="Y325" s="16" t="s">
        <v>4128</v>
      </c>
      <c r="AA325" s="238" t="b">
        <f t="shared" si="202"/>
        <v>0</v>
      </c>
    </row>
    <row r="326" s="214" customFormat="1" ht="12" hidden="1" spans="1:27">
      <c r="A326" s="225">
        <v>325</v>
      </c>
      <c r="B326" s="225" t="s">
        <v>34</v>
      </c>
      <c r="C326" s="225" t="s">
        <v>228</v>
      </c>
      <c r="D326" s="259" t="s">
        <v>2193</v>
      </c>
      <c r="E326" s="191" t="s">
        <v>108</v>
      </c>
      <c r="F326" s="168" t="s">
        <v>4102</v>
      </c>
      <c r="G326" s="78">
        <v>45017</v>
      </c>
      <c r="H326" s="192" t="s">
        <v>231</v>
      </c>
      <c r="I326" s="247" t="s">
        <v>42</v>
      </c>
      <c r="J326" s="168" t="s">
        <v>43</v>
      </c>
      <c r="K326" s="229" t="s">
        <v>44</v>
      </c>
      <c r="L326" s="225" t="s">
        <v>46</v>
      </c>
      <c r="M326" s="168">
        <v>18</v>
      </c>
      <c r="N326" s="232" t="s">
        <v>2251</v>
      </c>
      <c r="O326" s="232" t="s">
        <v>4155</v>
      </c>
      <c r="P326" s="15">
        <f t="shared" si="203"/>
        <v>18</v>
      </c>
      <c r="Q326" s="15">
        <f t="shared" si="204"/>
        <v>18</v>
      </c>
      <c r="R326" s="22">
        <f t="shared" si="205"/>
        <v>1</v>
      </c>
      <c r="S326" s="22">
        <f t="shared" si="206"/>
        <v>1</v>
      </c>
      <c r="T326" s="180"/>
      <c r="U326" s="232" t="s">
        <v>4156</v>
      </c>
      <c r="V326" s="232" t="s">
        <v>50</v>
      </c>
      <c r="W326" s="19"/>
      <c r="X326" s="180"/>
      <c r="AA326" s="238" t="b">
        <f t="shared" si="202"/>
        <v>0</v>
      </c>
    </row>
    <row r="327" s="214" customFormat="1" ht="12" hidden="1" spans="1:27">
      <c r="A327" s="225">
        <v>326</v>
      </c>
      <c r="B327" s="225" t="s">
        <v>34</v>
      </c>
      <c r="C327" s="225" t="s">
        <v>228</v>
      </c>
      <c r="D327" s="259" t="s">
        <v>2193</v>
      </c>
      <c r="E327" s="191" t="s">
        <v>108</v>
      </c>
      <c r="F327" s="168" t="s">
        <v>4102</v>
      </c>
      <c r="G327" s="78">
        <v>45078</v>
      </c>
      <c r="H327" s="192" t="s">
        <v>93</v>
      </c>
      <c r="I327" s="247" t="s">
        <v>42</v>
      </c>
      <c r="J327" s="168" t="s">
        <v>43</v>
      </c>
      <c r="K327" s="229" t="s">
        <v>44</v>
      </c>
      <c r="L327" s="225" t="s">
        <v>46</v>
      </c>
      <c r="M327" s="168">
        <v>18</v>
      </c>
      <c r="N327" s="232" t="s">
        <v>2251</v>
      </c>
      <c r="O327" s="232" t="s">
        <v>4155</v>
      </c>
      <c r="P327" s="15">
        <f t="shared" si="203"/>
        <v>18</v>
      </c>
      <c r="Q327" s="15">
        <f t="shared" si="204"/>
        <v>18</v>
      </c>
      <c r="R327" s="22">
        <f t="shared" si="205"/>
        <v>1</v>
      </c>
      <c r="S327" s="22">
        <f t="shared" si="206"/>
        <v>1</v>
      </c>
      <c r="T327" s="180"/>
      <c r="U327" s="232" t="s">
        <v>4156</v>
      </c>
      <c r="V327" s="232" t="s">
        <v>50</v>
      </c>
      <c r="W327" s="19"/>
      <c r="X327" s="180"/>
      <c r="AA327" s="238" t="b">
        <f t="shared" si="202"/>
        <v>0</v>
      </c>
    </row>
    <row r="328" s="214" customFormat="1" ht="12" hidden="1" spans="1:27">
      <c r="A328" s="225">
        <v>327</v>
      </c>
      <c r="B328" s="225" t="s">
        <v>34</v>
      </c>
      <c r="C328" s="225" t="s">
        <v>228</v>
      </c>
      <c r="D328" s="259" t="s">
        <v>2193</v>
      </c>
      <c r="E328" s="191" t="s">
        <v>108</v>
      </c>
      <c r="F328" s="168" t="s">
        <v>4102</v>
      </c>
      <c r="G328" s="78">
        <v>45139</v>
      </c>
      <c r="H328" s="192" t="s">
        <v>97</v>
      </c>
      <c r="I328" s="247" t="s">
        <v>42</v>
      </c>
      <c r="J328" s="168" t="s">
        <v>43</v>
      </c>
      <c r="K328" s="229" t="s">
        <v>44</v>
      </c>
      <c r="L328" s="225" t="s">
        <v>46</v>
      </c>
      <c r="M328" s="168">
        <v>18</v>
      </c>
      <c r="N328" s="232" t="s">
        <v>4157</v>
      </c>
      <c r="O328" s="232" t="s">
        <v>4158</v>
      </c>
      <c r="P328" s="15">
        <f t="shared" si="203"/>
        <v>18</v>
      </c>
      <c r="Q328" s="15">
        <f t="shared" si="204"/>
        <v>18</v>
      </c>
      <c r="R328" s="22">
        <f t="shared" si="205"/>
        <v>1</v>
      </c>
      <c r="S328" s="22">
        <f t="shared" si="206"/>
        <v>1</v>
      </c>
      <c r="T328" s="180"/>
      <c r="U328" s="232" t="s">
        <v>4159</v>
      </c>
      <c r="V328" s="232" t="s">
        <v>50</v>
      </c>
      <c r="W328" s="19"/>
      <c r="X328" s="180"/>
      <c r="AA328" s="238" t="b">
        <f t="shared" si="202"/>
        <v>0</v>
      </c>
    </row>
    <row r="329" s="214" customFormat="1" ht="12" hidden="1" spans="1:27">
      <c r="A329" s="225">
        <v>328</v>
      </c>
      <c r="B329" s="225" t="s">
        <v>34</v>
      </c>
      <c r="C329" s="225" t="s">
        <v>228</v>
      </c>
      <c r="D329" s="259" t="s">
        <v>2193</v>
      </c>
      <c r="E329" s="191" t="s">
        <v>108</v>
      </c>
      <c r="F329" s="168" t="s">
        <v>4102</v>
      </c>
      <c r="G329" s="78">
        <v>45200</v>
      </c>
      <c r="H329" s="192" t="s">
        <v>189</v>
      </c>
      <c r="I329" s="247" t="s">
        <v>42</v>
      </c>
      <c r="J329" s="168" t="s">
        <v>43</v>
      </c>
      <c r="K329" s="229" t="s">
        <v>44</v>
      </c>
      <c r="L329" s="225" t="s">
        <v>46</v>
      </c>
      <c r="M329" s="168">
        <v>18</v>
      </c>
      <c r="N329" s="233">
        <v>45225.3520833333</v>
      </c>
      <c r="O329" s="233">
        <v>45225.7</v>
      </c>
      <c r="P329" s="15">
        <f t="shared" si="203"/>
        <v>18</v>
      </c>
      <c r="Q329" s="15">
        <f t="shared" si="204"/>
        <v>18</v>
      </c>
      <c r="R329" s="22">
        <f t="shared" si="205"/>
        <v>1</v>
      </c>
      <c r="S329" s="22">
        <f t="shared" si="206"/>
        <v>1</v>
      </c>
      <c r="T329" s="180"/>
      <c r="U329" s="232" t="s">
        <v>4162</v>
      </c>
      <c r="V329" s="232" t="s">
        <v>50</v>
      </c>
      <c r="W329" s="19"/>
      <c r="X329" s="180"/>
      <c r="AA329" s="238" t="b">
        <f t="shared" si="202"/>
        <v>0</v>
      </c>
    </row>
    <row r="330" s="214" customFormat="1" ht="12" hidden="1" spans="1:27">
      <c r="A330" s="225">
        <v>329</v>
      </c>
      <c r="B330" s="225" t="s">
        <v>34</v>
      </c>
      <c r="C330" s="225" t="s">
        <v>228</v>
      </c>
      <c r="D330" s="259" t="s">
        <v>2193</v>
      </c>
      <c r="E330" s="191" t="s">
        <v>108</v>
      </c>
      <c r="F330" s="168" t="s">
        <v>4102</v>
      </c>
      <c r="G330" s="78">
        <v>45261</v>
      </c>
      <c r="H330" s="192" t="s">
        <v>1741</v>
      </c>
      <c r="I330" s="247" t="s">
        <v>42</v>
      </c>
      <c r="J330" s="168" t="s">
        <v>43</v>
      </c>
      <c r="K330" s="229" t="s">
        <v>44</v>
      </c>
      <c r="L330" s="225" t="s">
        <v>46</v>
      </c>
      <c r="M330" s="168">
        <v>18</v>
      </c>
      <c r="N330" s="232" t="str">
        <f>IFERROR(VLOOKUP("*"&amp;$D330&amp;"*",接头红外!$A:$AS,20,FALSE),IFERROR(VLOOKUP("*"&amp;$D330&amp;"*",接头红外!$B:$AS,19,FALSE),"无"))</f>
        <v>无</v>
      </c>
      <c r="O330" s="232" t="str">
        <f>IFERROR(VLOOKUP("*"&amp;$D330&amp;"*",接头红外!$A:$AS,21,FALSE),IFERROR(VLOOKUP("*"&amp;$D330&amp;"*",接头红外!$B:$AS,20,FALSE),"无"))</f>
        <v>无</v>
      </c>
      <c r="P330" s="15" t="str">
        <f t="shared" si="203"/>
        <v/>
      </c>
      <c r="Q330" s="15" t="str">
        <f t="shared" si="204"/>
        <v/>
      </c>
      <c r="R330" s="22" t="str">
        <f t="shared" si="205"/>
        <v/>
      </c>
      <c r="S330" s="22" t="str">
        <f t="shared" si="206"/>
        <v/>
      </c>
      <c r="T330" s="180"/>
      <c r="U330" s="232" t="str">
        <f>IFERROR(VLOOKUP("*"&amp;$D330&amp;"*",接头红外!$A:$AS,5,FALSE),IFERROR(VLOOKUP("*"&amp;$D330&amp;"*",接头红外!$B:$AS,4,FALSE),"无"))</f>
        <v>无</v>
      </c>
      <c r="V330" s="232" t="str">
        <f>IFERROR(VLOOKUP("*"&amp;$D330&amp;"*",接头红外!$A:$AS,3,FALSE),IFERROR(VLOOKUP("*"&amp;$D330&amp;"*",接头红外!$B:$AS,2,FALSE),"无"))</f>
        <v>无</v>
      </c>
      <c r="W330" s="19"/>
      <c r="X330" s="180"/>
      <c r="AA330" s="238" t="b">
        <f t="shared" si="202"/>
        <v>0</v>
      </c>
    </row>
    <row r="331" s="214" customFormat="1" ht="12" hidden="1" spans="1:27">
      <c r="A331" s="225">
        <v>330</v>
      </c>
      <c r="B331" s="252" t="s">
        <v>34</v>
      </c>
      <c r="C331" s="252" t="s">
        <v>82</v>
      </c>
      <c r="D331" s="262" t="s">
        <v>3249</v>
      </c>
      <c r="E331" s="252" t="s">
        <v>108</v>
      </c>
      <c r="F331" s="252" t="s">
        <v>4102</v>
      </c>
      <c r="G331" s="78">
        <v>44958</v>
      </c>
      <c r="H331" s="192" t="s">
        <v>2299</v>
      </c>
      <c r="I331" s="254" t="s">
        <v>42</v>
      </c>
      <c r="J331" s="252" t="s">
        <v>43</v>
      </c>
      <c r="K331" s="229" t="s">
        <v>44</v>
      </c>
      <c r="L331" s="225" t="s">
        <v>46</v>
      </c>
      <c r="M331" s="252">
        <v>12</v>
      </c>
      <c r="N331" s="232" t="s">
        <v>3058</v>
      </c>
      <c r="O331" s="232" t="s">
        <v>3059</v>
      </c>
      <c r="P331" s="15">
        <f t="shared" si="203"/>
        <v>12</v>
      </c>
      <c r="Q331" s="15">
        <f t="shared" si="204"/>
        <v>12</v>
      </c>
      <c r="R331" s="22">
        <f t="shared" si="205"/>
        <v>1</v>
      </c>
      <c r="S331" s="22">
        <f t="shared" si="206"/>
        <v>1</v>
      </c>
      <c r="T331" s="180"/>
      <c r="U331" s="237" t="s">
        <v>4128</v>
      </c>
      <c r="V331" s="232" t="s">
        <v>50</v>
      </c>
      <c r="W331" s="16"/>
      <c r="X331" s="180"/>
      <c r="Y331" s="16" t="s">
        <v>4128</v>
      </c>
      <c r="AA331" s="238" t="b">
        <f t="shared" si="202"/>
        <v>0</v>
      </c>
    </row>
    <row r="332" s="214" customFormat="1" ht="12" hidden="1" spans="1:27">
      <c r="A332" s="225">
        <v>331</v>
      </c>
      <c r="B332" s="252" t="s">
        <v>34</v>
      </c>
      <c r="C332" s="252" t="s">
        <v>82</v>
      </c>
      <c r="D332" s="262" t="s">
        <v>3249</v>
      </c>
      <c r="E332" s="252" t="s">
        <v>108</v>
      </c>
      <c r="F332" s="252" t="s">
        <v>4102</v>
      </c>
      <c r="G332" s="78">
        <v>45017</v>
      </c>
      <c r="H332" s="192" t="s">
        <v>231</v>
      </c>
      <c r="I332" s="254" t="s">
        <v>42</v>
      </c>
      <c r="J332" s="252" t="s">
        <v>43</v>
      </c>
      <c r="K332" s="229" t="s">
        <v>44</v>
      </c>
      <c r="L332" s="225" t="s">
        <v>46</v>
      </c>
      <c r="M332" s="252">
        <v>12</v>
      </c>
      <c r="N332" s="232" t="s">
        <v>2251</v>
      </c>
      <c r="O332" s="232" t="s">
        <v>4155</v>
      </c>
      <c r="P332" s="15">
        <f t="shared" ref="P332:P342" si="207">IF(OR(O332=0,O332="无"),"",M332)</f>
        <v>12</v>
      </c>
      <c r="Q332" s="15">
        <f t="shared" ref="Q332:Q342" si="208">P332</f>
        <v>12</v>
      </c>
      <c r="R332" s="22">
        <f t="shared" ref="R332:R342" si="209">IFERROR(IF(P332/M332&gt;0,P332/M332,""),"")</f>
        <v>1</v>
      </c>
      <c r="S332" s="22">
        <f t="shared" ref="S332:S342" si="210">IFERROR(Q332/P332,"")</f>
        <v>1</v>
      </c>
      <c r="T332" s="180"/>
      <c r="U332" s="232" t="s">
        <v>4156</v>
      </c>
      <c r="V332" s="232" t="s">
        <v>50</v>
      </c>
      <c r="W332" s="19"/>
      <c r="X332" s="180"/>
      <c r="AA332" s="238" t="b">
        <f t="shared" si="202"/>
        <v>0</v>
      </c>
    </row>
    <row r="333" s="214" customFormat="1" ht="12" hidden="1" spans="1:27">
      <c r="A333" s="225">
        <v>332</v>
      </c>
      <c r="B333" s="252" t="s">
        <v>34</v>
      </c>
      <c r="C333" s="252" t="s">
        <v>82</v>
      </c>
      <c r="D333" s="262" t="s">
        <v>3249</v>
      </c>
      <c r="E333" s="252" t="s">
        <v>108</v>
      </c>
      <c r="F333" s="252" t="s">
        <v>4102</v>
      </c>
      <c r="G333" s="78">
        <v>45078</v>
      </c>
      <c r="H333" s="192" t="s">
        <v>93</v>
      </c>
      <c r="I333" s="254" t="s">
        <v>42</v>
      </c>
      <c r="J333" s="252" t="s">
        <v>43</v>
      </c>
      <c r="K333" s="229" t="s">
        <v>44</v>
      </c>
      <c r="L333" s="225" t="s">
        <v>46</v>
      </c>
      <c r="M333" s="252">
        <v>12</v>
      </c>
      <c r="N333" s="232" t="s">
        <v>2251</v>
      </c>
      <c r="O333" s="232" t="s">
        <v>4155</v>
      </c>
      <c r="P333" s="15">
        <f t="shared" si="207"/>
        <v>12</v>
      </c>
      <c r="Q333" s="15">
        <f t="shared" si="208"/>
        <v>12</v>
      </c>
      <c r="R333" s="22">
        <f t="shared" si="209"/>
        <v>1</v>
      </c>
      <c r="S333" s="22">
        <f t="shared" si="210"/>
        <v>1</v>
      </c>
      <c r="T333" s="180"/>
      <c r="U333" s="232" t="s">
        <v>4156</v>
      </c>
      <c r="V333" s="232" t="s">
        <v>50</v>
      </c>
      <c r="W333" s="19"/>
      <c r="X333" s="180"/>
      <c r="AA333" s="238" t="b">
        <f t="shared" si="202"/>
        <v>0</v>
      </c>
    </row>
    <row r="334" s="214" customFormat="1" ht="12" hidden="1" spans="1:27">
      <c r="A334" s="225">
        <v>333</v>
      </c>
      <c r="B334" s="252" t="s">
        <v>34</v>
      </c>
      <c r="C334" s="252" t="s">
        <v>82</v>
      </c>
      <c r="D334" s="262" t="s">
        <v>3249</v>
      </c>
      <c r="E334" s="252" t="s">
        <v>108</v>
      </c>
      <c r="F334" s="252" t="s">
        <v>4102</v>
      </c>
      <c r="G334" s="78">
        <v>45139</v>
      </c>
      <c r="H334" s="192" t="s">
        <v>97</v>
      </c>
      <c r="I334" s="254" t="s">
        <v>42</v>
      </c>
      <c r="J334" s="252" t="s">
        <v>43</v>
      </c>
      <c r="K334" s="229" t="s">
        <v>44</v>
      </c>
      <c r="L334" s="225" t="s">
        <v>46</v>
      </c>
      <c r="M334" s="252">
        <v>12</v>
      </c>
      <c r="N334" s="232" t="s">
        <v>4157</v>
      </c>
      <c r="O334" s="232" t="s">
        <v>4158</v>
      </c>
      <c r="P334" s="15">
        <f t="shared" si="207"/>
        <v>12</v>
      </c>
      <c r="Q334" s="15">
        <f t="shared" si="208"/>
        <v>12</v>
      </c>
      <c r="R334" s="22">
        <f t="shared" si="209"/>
        <v>1</v>
      </c>
      <c r="S334" s="22">
        <f t="shared" si="210"/>
        <v>1</v>
      </c>
      <c r="T334" s="180"/>
      <c r="U334" s="232" t="s">
        <v>4159</v>
      </c>
      <c r="V334" s="232" t="s">
        <v>50</v>
      </c>
      <c r="W334" s="19"/>
      <c r="X334" s="180"/>
      <c r="AA334" s="238" t="b">
        <f t="shared" si="202"/>
        <v>0</v>
      </c>
    </row>
    <row r="335" s="214" customFormat="1" ht="12" hidden="1" spans="1:27">
      <c r="A335" s="225">
        <v>334</v>
      </c>
      <c r="B335" s="252" t="s">
        <v>34</v>
      </c>
      <c r="C335" s="252" t="s">
        <v>82</v>
      </c>
      <c r="D335" s="262" t="s">
        <v>3249</v>
      </c>
      <c r="E335" s="252" t="s">
        <v>108</v>
      </c>
      <c r="F335" s="252" t="s">
        <v>4102</v>
      </c>
      <c r="G335" s="78">
        <v>45200</v>
      </c>
      <c r="H335" s="192" t="s">
        <v>189</v>
      </c>
      <c r="I335" s="254" t="s">
        <v>42</v>
      </c>
      <c r="J335" s="252" t="s">
        <v>43</v>
      </c>
      <c r="K335" s="229" t="s">
        <v>44</v>
      </c>
      <c r="L335" s="225" t="s">
        <v>46</v>
      </c>
      <c r="M335" s="252">
        <v>12</v>
      </c>
      <c r="N335" s="232" t="s">
        <v>4160</v>
      </c>
      <c r="O335" s="232" t="s">
        <v>4161</v>
      </c>
      <c r="P335" s="15">
        <f t="shared" si="207"/>
        <v>12</v>
      </c>
      <c r="Q335" s="15">
        <f t="shared" si="208"/>
        <v>12</v>
      </c>
      <c r="R335" s="22">
        <f t="shared" si="209"/>
        <v>1</v>
      </c>
      <c r="S335" s="22">
        <f t="shared" si="210"/>
        <v>1</v>
      </c>
      <c r="T335" s="180"/>
      <c r="U335" s="232" t="s">
        <v>4162</v>
      </c>
      <c r="V335" s="232" t="s">
        <v>50</v>
      </c>
      <c r="W335" s="19"/>
      <c r="X335" s="180"/>
      <c r="AA335" s="238" t="b">
        <f t="shared" si="202"/>
        <v>0</v>
      </c>
    </row>
    <row r="336" s="214" customFormat="1" ht="12" hidden="1" spans="1:27">
      <c r="A336" s="225">
        <v>335</v>
      </c>
      <c r="B336" s="252" t="s">
        <v>34</v>
      </c>
      <c r="C336" s="252" t="s">
        <v>82</v>
      </c>
      <c r="D336" s="262" t="s">
        <v>3249</v>
      </c>
      <c r="E336" s="252" t="s">
        <v>108</v>
      </c>
      <c r="F336" s="252" t="s">
        <v>4102</v>
      </c>
      <c r="G336" s="78">
        <v>45261</v>
      </c>
      <c r="H336" s="192" t="s">
        <v>1741</v>
      </c>
      <c r="I336" s="254" t="s">
        <v>42</v>
      </c>
      <c r="J336" s="252" t="s">
        <v>43</v>
      </c>
      <c r="K336" s="229" t="s">
        <v>44</v>
      </c>
      <c r="L336" s="225" t="s">
        <v>46</v>
      </c>
      <c r="M336" s="252">
        <v>12</v>
      </c>
      <c r="N336" s="232"/>
      <c r="O336" s="232"/>
      <c r="P336" s="15"/>
      <c r="Q336" s="15"/>
      <c r="R336" s="22"/>
      <c r="S336" s="22"/>
      <c r="T336" s="180"/>
      <c r="U336" s="232"/>
      <c r="V336" s="232"/>
      <c r="W336" s="19"/>
      <c r="X336" s="180"/>
      <c r="AA336" s="238" t="b">
        <f t="shared" si="202"/>
        <v>0</v>
      </c>
    </row>
    <row r="337" s="214" customFormat="1" ht="36" hidden="1" spans="1:27">
      <c r="A337" s="225">
        <v>336</v>
      </c>
      <c r="B337" s="225" t="s">
        <v>34</v>
      </c>
      <c r="C337" s="225" t="s">
        <v>228</v>
      </c>
      <c r="D337" s="226" t="s">
        <v>2191</v>
      </c>
      <c r="E337" s="6" t="s">
        <v>2858</v>
      </c>
      <c r="F337" s="168" t="s">
        <v>4102</v>
      </c>
      <c r="G337" s="78">
        <v>44958</v>
      </c>
      <c r="H337" s="192" t="s">
        <v>2299</v>
      </c>
      <c r="I337" s="247" t="s">
        <v>42</v>
      </c>
      <c r="J337" s="168" t="s">
        <v>43</v>
      </c>
      <c r="K337" s="229" t="s">
        <v>44</v>
      </c>
      <c r="L337" s="225" t="s">
        <v>46</v>
      </c>
      <c r="M337" s="168">
        <v>18</v>
      </c>
      <c r="N337" s="232" t="s">
        <v>3058</v>
      </c>
      <c r="O337" s="232" t="s">
        <v>3059</v>
      </c>
      <c r="P337" s="15">
        <f t="shared" si="207"/>
        <v>18</v>
      </c>
      <c r="Q337" s="15">
        <f t="shared" si="208"/>
        <v>18</v>
      </c>
      <c r="R337" s="22">
        <f t="shared" si="209"/>
        <v>1</v>
      </c>
      <c r="S337" s="22">
        <f t="shared" si="210"/>
        <v>1</v>
      </c>
      <c r="T337" s="180"/>
      <c r="U337" s="237" t="s">
        <v>4128</v>
      </c>
      <c r="V337" s="232" t="s">
        <v>50</v>
      </c>
      <c r="W337" s="16"/>
      <c r="X337" s="180"/>
      <c r="Y337" s="16" t="s">
        <v>4128</v>
      </c>
      <c r="AA337" s="238" t="b">
        <f t="shared" si="202"/>
        <v>0</v>
      </c>
    </row>
    <row r="338" s="214" customFormat="1" ht="36" hidden="1" spans="1:27">
      <c r="A338" s="225">
        <v>337</v>
      </c>
      <c r="B338" s="225" t="s">
        <v>34</v>
      </c>
      <c r="C338" s="225" t="s">
        <v>228</v>
      </c>
      <c r="D338" s="226" t="s">
        <v>2191</v>
      </c>
      <c r="E338" s="6" t="s">
        <v>2858</v>
      </c>
      <c r="F338" s="168" t="s">
        <v>4102</v>
      </c>
      <c r="G338" s="78">
        <v>45017</v>
      </c>
      <c r="H338" s="192" t="s">
        <v>231</v>
      </c>
      <c r="I338" s="247" t="s">
        <v>42</v>
      </c>
      <c r="J338" s="168" t="s">
        <v>43</v>
      </c>
      <c r="K338" s="229" t="s">
        <v>44</v>
      </c>
      <c r="L338" s="225" t="s">
        <v>46</v>
      </c>
      <c r="M338" s="168">
        <v>18</v>
      </c>
      <c r="N338" s="232" t="s">
        <v>2251</v>
      </c>
      <c r="O338" s="232" t="s">
        <v>4155</v>
      </c>
      <c r="P338" s="15">
        <f t="shared" si="207"/>
        <v>18</v>
      </c>
      <c r="Q338" s="15">
        <f t="shared" si="208"/>
        <v>18</v>
      </c>
      <c r="R338" s="22">
        <f t="shared" si="209"/>
        <v>1</v>
      </c>
      <c r="S338" s="22">
        <f t="shared" si="210"/>
        <v>1</v>
      </c>
      <c r="T338" s="180"/>
      <c r="U338" s="232" t="s">
        <v>4156</v>
      </c>
      <c r="V338" s="232" t="s">
        <v>50</v>
      </c>
      <c r="W338" s="19"/>
      <c r="X338" s="180"/>
      <c r="AA338" s="238" t="b">
        <f t="shared" si="202"/>
        <v>0</v>
      </c>
    </row>
    <row r="339" s="214" customFormat="1" ht="36" hidden="1" spans="1:27">
      <c r="A339" s="225">
        <v>338</v>
      </c>
      <c r="B339" s="225" t="s">
        <v>34</v>
      </c>
      <c r="C339" s="225" t="s">
        <v>228</v>
      </c>
      <c r="D339" s="226" t="s">
        <v>2191</v>
      </c>
      <c r="E339" s="6" t="s">
        <v>2858</v>
      </c>
      <c r="F339" s="168" t="s">
        <v>4102</v>
      </c>
      <c r="G339" s="78">
        <v>45078</v>
      </c>
      <c r="H339" s="192" t="s">
        <v>93</v>
      </c>
      <c r="I339" s="247" t="s">
        <v>42</v>
      </c>
      <c r="J339" s="168" t="s">
        <v>43</v>
      </c>
      <c r="K339" s="229" t="s">
        <v>44</v>
      </c>
      <c r="L339" s="225" t="s">
        <v>46</v>
      </c>
      <c r="M339" s="168">
        <v>18</v>
      </c>
      <c r="N339" s="232" t="s">
        <v>2251</v>
      </c>
      <c r="O339" s="232" t="s">
        <v>4155</v>
      </c>
      <c r="P339" s="15">
        <f t="shared" si="207"/>
        <v>18</v>
      </c>
      <c r="Q339" s="15">
        <f t="shared" si="208"/>
        <v>18</v>
      </c>
      <c r="R339" s="22">
        <f t="shared" si="209"/>
        <v>1</v>
      </c>
      <c r="S339" s="22">
        <f t="shared" si="210"/>
        <v>1</v>
      </c>
      <c r="T339" s="180"/>
      <c r="U339" s="232" t="s">
        <v>4156</v>
      </c>
      <c r="V339" s="232" t="s">
        <v>50</v>
      </c>
      <c r="W339" s="19"/>
      <c r="X339" s="180"/>
      <c r="AA339" s="238" t="b">
        <f t="shared" si="202"/>
        <v>0</v>
      </c>
    </row>
    <row r="340" s="214" customFormat="1" ht="36" hidden="1" spans="1:27">
      <c r="A340" s="225">
        <v>339</v>
      </c>
      <c r="B340" s="225" t="s">
        <v>34</v>
      </c>
      <c r="C340" s="225" t="s">
        <v>228</v>
      </c>
      <c r="D340" s="226" t="s">
        <v>2191</v>
      </c>
      <c r="E340" s="6" t="s">
        <v>2858</v>
      </c>
      <c r="F340" s="168" t="s">
        <v>4102</v>
      </c>
      <c r="G340" s="78">
        <v>45139</v>
      </c>
      <c r="H340" s="192" t="s">
        <v>97</v>
      </c>
      <c r="I340" s="247" t="s">
        <v>42</v>
      </c>
      <c r="J340" s="168" t="s">
        <v>43</v>
      </c>
      <c r="K340" s="229" t="s">
        <v>44</v>
      </c>
      <c r="L340" s="225" t="s">
        <v>46</v>
      </c>
      <c r="M340" s="168">
        <v>18</v>
      </c>
      <c r="N340" s="232" t="s">
        <v>4157</v>
      </c>
      <c r="O340" s="232" t="s">
        <v>4158</v>
      </c>
      <c r="P340" s="15">
        <f t="shared" si="207"/>
        <v>18</v>
      </c>
      <c r="Q340" s="15">
        <f t="shared" si="208"/>
        <v>18</v>
      </c>
      <c r="R340" s="22">
        <f t="shared" si="209"/>
        <v>1</v>
      </c>
      <c r="S340" s="22">
        <f t="shared" si="210"/>
        <v>1</v>
      </c>
      <c r="T340" s="180"/>
      <c r="U340" s="232" t="s">
        <v>4159</v>
      </c>
      <c r="V340" s="232" t="s">
        <v>50</v>
      </c>
      <c r="W340" s="19"/>
      <c r="X340" s="180"/>
      <c r="AA340" s="238" t="b">
        <f t="shared" si="202"/>
        <v>0</v>
      </c>
    </row>
    <row r="341" s="215" customFormat="1" ht="36" hidden="1" spans="1:27">
      <c r="A341" s="239">
        <v>340</v>
      </c>
      <c r="B341" s="239" t="s">
        <v>34</v>
      </c>
      <c r="C341" s="239" t="s">
        <v>228</v>
      </c>
      <c r="D341" s="240" t="s">
        <v>2191</v>
      </c>
      <c r="E341" s="35" t="s">
        <v>2858</v>
      </c>
      <c r="F341" s="263" t="s">
        <v>4102</v>
      </c>
      <c r="G341" s="264">
        <v>45200</v>
      </c>
      <c r="H341" s="265" t="s">
        <v>189</v>
      </c>
      <c r="I341" s="267" t="s">
        <v>42</v>
      </c>
      <c r="J341" s="263" t="s">
        <v>43</v>
      </c>
      <c r="K341" s="245" t="s">
        <v>44</v>
      </c>
      <c r="L341" s="239" t="s">
        <v>46</v>
      </c>
      <c r="M341" s="263">
        <v>18</v>
      </c>
      <c r="N341" s="268" t="s">
        <v>4160</v>
      </c>
      <c r="O341" s="268" t="s">
        <v>4161</v>
      </c>
      <c r="P341" s="43">
        <f t="shared" si="207"/>
        <v>18</v>
      </c>
      <c r="Q341" s="43">
        <f t="shared" si="208"/>
        <v>18</v>
      </c>
      <c r="R341" s="44">
        <f t="shared" si="209"/>
        <v>1</v>
      </c>
      <c r="S341" s="44">
        <f t="shared" si="210"/>
        <v>1</v>
      </c>
      <c r="T341" s="276"/>
      <c r="U341" s="268" t="s">
        <v>4162</v>
      </c>
      <c r="V341" s="268" t="s">
        <v>50</v>
      </c>
      <c r="W341" s="249"/>
      <c r="X341" s="276"/>
      <c r="AA341" s="251" t="b">
        <f t="shared" si="202"/>
        <v>0</v>
      </c>
    </row>
    <row r="342" s="214" customFormat="1" ht="36" hidden="1" spans="1:27">
      <c r="A342" s="225">
        <v>341</v>
      </c>
      <c r="B342" s="225" t="s">
        <v>34</v>
      </c>
      <c r="C342" s="225" t="s">
        <v>228</v>
      </c>
      <c r="D342" s="226" t="s">
        <v>2191</v>
      </c>
      <c r="E342" s="6" t="s">
        <v>2858</v>
      </c>
      <c r="F342" s="168" t="s">
        <v>4102</v>
      </c>
      <c r="G342" s="78">
        <v>45261</v>
      </c>
      <c r="H342" s="192" t="s">
        <v>1741</v>
      </c>
      <c r="I342" s="247" t="s">
        <v>42</v>
      </c>
      <c r="J342" s="168" t="s">
        <v>43</v>
      </c>
      <c r="K342" s="229" t="s">
        <v>44</v>
      </c>
      <c r="L342" s="225" t="s">
        <v>46</v>
      </c>
      <c r="M342" s="168">
        <v>18</v>
      </c>
      <c r="N342" s="16" t="str">
        <f>IFERROR(VLOOKUP("*"&amp;$D342&amp;"*",接头红外!$A:$AS,20,FALSE),IFERROR(VLOOKUP("*"&amp;$D342&amp;"*",接头红外!$B:$AS,19,FALSE),"无"))</f>
        <v>无</v>
      </c>
      <c r="O342" s="16" t="str">
        <f>IFERROR(VLOOKUP("*"&amp;$D342&amp;"*",接头红外!$A:$AS,21,FALSE),IFERROR(VLOOKUP("*"&amp;$D342&amp;"*",接头红外!$B:$AS,20,FALSE),"无"))</f>
        <v>无</v>
      </c>
      <c r="P342" s="15" t="str">
        <f t="shared" si="207"/>
        <v/>
      </c>
      <c r="Q342" s="15" t="str">
        <f t="shared" si="208"/>
        <v/>
      </c>
      <c r="R342" s="22" t="str">
        <f t="shared" si="209"/>
        <v/>
      </c>
      <c r="S342" s="22" t="str">
        <f t="shared" si="210"/>
        <v/>
      </c>
      <c r="T342" s="180"/>
      <c r="U342" s="232" t="str">
        <f>IFERROR(VLOOKUP("*"&amp;$D342&amp;"*",接头红外!$A:$AS,5,FALSE),IFERROR(VLOOKUP("*"&amp;$D342&amp;"*",接头红外!$B:$AS,4,FALSE),"无"))</f>
        <v>无</v>
      </c>
      <c r="V342" s="232" t="str">
        <f>IFERROR(VLOOKUP("*"&amp;$D342&amp;"*",接头红外!$A:$AS,3,FALSE),IFERROR(VLOOKUP("*"&amp;$D342&amp;"*",接头红外!$B:$AS,2,FALSE),"无"))</f>
        <v>无</v>
      </c>
      <c r="W342" s="19"/>
      <c r="X342" s="180"/>
      <c r="AA342" s="238" t="b">
        <f t="shared" si="202"/>
        <v>0</v>
      </c>
    </row>
    <row r="343" s="214" customFormat="1" ht="24" hidden="1" spans="1:27">
      <c r="A343" s="225">
        <v>342</v>
      </c>
      <c r="B343" s="27" t="s">
        <v>34</v>
      </c>
      <c r="C343" s="27" t="s">
        <v>228</v>
      </c>
      <c r="D343" s="27" t="s">
        <v>3327</v>
      </c>
      <c r="E343" s="11" t="s">
        <v>37</v>
      </c>
      <c r="F343" s="27" t="s">
        <v>4102</v>
      </c>
      <c r="G343" s="8">
        <v>44927</v>
      </c>
      <c r="H343" s="227" t="s">
        <v>2959</v>
      </c>
      <c r="I343" s="269" t="s">
        <v>42</v>
      </c>
      <c r="J343" s="4" t="s">
        <v>43</v>
      </c>
      <c r="K343" s="270" t="s">
        <v>305</v>
      </c>
      <c r="L343" s="271" t="s">
        <v>307</v>
      </c>
      <c r="M343" s="27">
        <v>6</v>
      </c>
      <c r="N343" s="232" t="s">
        <v>4190</v>
      </c>
      <c r="O343" s="232" t="s">
        <v>4191</v>
      </c>
      <c r="P343" s="15">
        <f t="shared" ref="P343:P348" si="211">IF(OR(O343=0,O343="无"),"",M343)</f>
        <v>6</v>
      </c>
      <c r="Q343" s="15">
        <f t="shared" ref="Q343:Q348" si="212">P343</f>
        <v>6</v>
      </c>
      <c r="R343" s="22">
        <f t="shared" ref="R343:R348" si="213">IFERROR(IF(P343/M343&gt;0,P343/M343,""),"")</f>
        <v>1</v>
      </c>
      <c r="S343" s="22">
        <f t="shared" ref="S343:S348" si="214">IFERROR(Q343/P343,"")</f>
        <v>1</v>
      </c>
      <c r="T343" s="180"/>
      <c r="U343" s="237" t="s">
        <v>4129</v>
      </c>
      <c r="V343" s="232" t="s">
        <v>50</v>
      </c>
      <c r="W343" s="16"/>
      <c r="X343" s="180"/>
      <c r="Y343" s="16" t="s">
        <v>4129</v>
      </c>
      <c r="AA343" s="238" t="b">
        <f t="shared" si="202"/>
        <v>0</v>
      </c>
    </row>
    <row r="344" s="214" customFormat="1" ht="24" hidden="1" spans="1:27">
      <c r="A344" s="225">
        <v>343</v>
      </c>
      <c r="B344" s="27" t="s">
        <v>34</v>
      </c>
      <c r="C344" s="27" t="s">
        <v>228</v>
      </c>
      <c r="D344" s="27" t="s">
        <v>3327</v>
      </c>
      <c r="E344" s="11" t="s">
        <v>37</v>
      </c>
      <c r="F344" s="27" t="s">
        <v>4102</v>
      </c>
      <c r="G344" s="8">
        <v>44986</v>
      </c>
      <c r="H344" s="227" t="s">
        <v>41</v>
      </c>
      <c r="I344" s="269" t="s">
        <v>42</v>
      </c>
      <c r="J344" s="4" t="s">
        <v>43</v>
      </c>
      <c r="K344" s="270" t="s">
        <v>305</v>
      </c>
      <c r="L344" s="271" t="s">
        <v>307</v>
      </c>
      <c r="M344" s="27">
        <v>6</v>
      </c>
      <c r="N344" s="232" t="s">
        <v>3311</v>
      </c>
      <c r="O344" s="232" t="s">
        <v>3312</v>
      </c>
      <c r="P344" s="15">
        <f t="shared" si="211"/>
        <v>6</v>
      </c>
      <c r="Q344" s="15">
        <f t="shared" si="212"/>
        <v>6</v>
      </c>
      <c r="R344" s="22">
        <f t="shared" si="213"/>
        <v>1</v>
      </c>
      <c r="S344" s="22">
        <f t="shared" si="214"/>
        <v>1</v>
      </c>
      <c r="T344" s="180"/>
      <c r="U344" s="232" t="s">
        <v>3313</v>
      </c>
      <c r="V344" s="232" t="s">
        <v>50</v>
      </c>
      <c r="W344" s="19"/>
      <c r="X344" s="180"/>
      <c r="Y344" s="279" t="s">
        <v>3313</v>
      </c>
      <c r="AA344" s="238" t="b">
        <f t="shared" si="202"/>
        <v>0</v>
      </c>
    </row>
    <row r="345" s="214" customFormat="1" ht="24" hidden="1" spans="1:27">
      <c r="A345" s="225">
        <v>344</v>
      </c>
      <c r="B345" s="27" t="s">
        <v>34</v>
      </c>
      <c r="C345" s="27" t="s">
        <v>228</v>
      </c>
      <c r="D345" s="27" t="s">
        <v>3327</v>
      </c>
      <c r="E345" s="11" t="s">
        <v>37</v>
      </c>
      <c r="F345" s="27" t="s">
        <v>4102</v>
      </c>
      <c r="G345" s="8">
        <v>45047</v>
      </c>
      <c r="H345" s="227" t="s">
        <v>304</v>
      </c>
      <c r="I345" s="269" t="s">
        <v>42</v>
      </c>
      <c r="J345" s="4" t="s">
        <v>43</v>
      </c>
      <c r="K345" s="270" t="s">
        <v>305</v>
      </c>
      <c r="L345" s="271" t="s">
        <v>307</v>
      </c>
      <c r="M345" s="27">
        <v>6</v>
      </c>
      <c r="N345" s="233">
        <v>45060.3333333333</v>
      </c>
      <c r="O345" s="233">
        <v>45060.6666666667</v>
      </c>
      <c r="P345" s="15">
        <f t="shared" si="211"/>
        <v>6</v>
      </c>
      <c r="Q345" s="15">
        <f t="shared" si="212"/>
        <v>6</v>
      </c>
      <c r="R345" s="22">
        <f t="shared" si="213"/>
        <v>1</v>
      </c>
      <c r="S345" s="22">
        <f t="shared" si="214"/>
        <v>1</v>
      </c>
      <c r="T345" s="180"/>
      <c r="U345" s="237" t="s">
        <v>3316</v>
      </c>
      <c r="V345" s="232" t="s">
        <v>50</v>
      </c>
      <c r="W345" s="19"/>
      <c r="X345" s="180"/>
      <c r="AA345" s="238" t="b">
        <f t="shared" si="202"/>
        <v>0</v>
      </c>
    </row>
    <row r="346" s="214" customFormat="1" ht="24" hidden="1" spans="1:27">
      <c r="A346" s="225">
        <v>345</v>
      </c>
      <c r="B346" s="27" t="s">
        <v>34</v>
      </c>
      <c r="C346" s="27" t="s">
        <v>228</v>
      </c>
      <c r="D346" s="27" t="s">
        <v>3327</v>
      </c>
      <c r="E346" s="11" t="s">
        <v>37</v>
      </c>
      <c r="F346" s="27" t="s">
        <v>4102</v>
      </c>
      <c r="G346" s="8">
        <v>45108</v>
      </c>
      <c r="H346" s="227" t="s">
        <v>165</v>
      </c>
      <c r="I346" s="269" t="s">
        <v>42</v>
      </c>
      <c r="J346" s="4" t="s">
        <v>43</v>
      </c>
      <c r="K346" s="270" t="s">
        <v>305</v>
      </c>
      <c r="L346" s="271" t="s">
        <v>307</v>
      </c>
      <c r="M346" s="27">
        <v>6</v>
      </c>
      <c r="N346" s="272" t="s">
        <v>4192</v>
      </c>
      <c r="O346" s="273">
        <v>45140</v>
      </c>
      <c r="P346" s="15">
        <f t="shared" si="211"/>
        <v>6</v>
      </c>
      <c r="Q346" s="15">
        <f t="shared" si="212"/>
        <v>6</v>
      </c>
      <c r="R346" s="22">
        <f t="shared" si="213"/>
        <v>1</v>
      </c>
      <c r="S346" s="22">
        <f t="shared" si="214"/>
        <v>1</v>
      </c>
      <c r="T346" s="180" t="s">
        <v>4193</v>
      </c>
      <c r="U346" s="237" t="s">
        <v>3320</v>
      </c>
      <c r="V346" s="237" t="s">
        <v>50</v>
      </c>
      <c r="W346" s="19"/>
      <c r="X346" s="180"/>
      <c r="AA346" s="238" t="b">
        <f t="shared" si="202"/>
        <v>0</v>
      </c>
    </row>
    <row r="347" s="214" customFormat="1" ht="24" hidden="1" spans="1:27">
      <c r="A347" s="225">
        <v>346</v>
      </c>
      <c r="B347" s="27" t="s">
        <v>34</v>
      </c>
      <c r="C347" s="27" t="s">
        <v>228</v>
      </c>
      <c r="D347" s="27" t="s">
        <v>3327</v>
      </c>
      <c r="E347" s="11" t="s">
        <v>37</v>
      </c>
      <c r="F347" s="27" t="s">
        <v>4102</v>
      </c>
      <c r="G347" s="8">
        <v>45170</v>
      </c>
      <c r="H347" s="227" t="s">
        <v>54</v>
      </c>
      <c r="I347" s="269" t="s">
        <v>42</v>
      </c>
      <c r="J347" s="4" t="s">
        <v>43</v>
      </c>
      <c r="K347" s="270" t="s">
        <v>305</v>
      </c>
      <c r="L347" s="271" t="s">
        <v>307</v>
      </c>
      <c r="M347" s="27">
        <v>6</v>
      </c>
      <c r="N347" s="233">
        <v>45189.3611111111</v>
      </c>
      <c r="O347" s="233">
        <v>45189.4027777778</v>
      </c>
      <c r="P347" s="15">
        <f t="shared" si="211"/>
        <v>6</v>
      </c>
      <c r="Q347" s="15">
        <f t="shared" si="212"/>
        <v>6</v>
      </c>
      <c r="R347" s="22">
        <f t="shared" si="213"/>
        <v>1</v>
      </c>
      <c r="S347" s="22">
        <f t="shared" si="214"/>
        <v>1</v>
      </c>
      <c r="T347" s="277" t="s">
        <v>4194</v>
      </c>
      <c r="U347" s="278" t="s">
        <v>3323</v>
      </c>
      <c r="V347" s="232" t="s">
        <v>50</v>
      </c>
      <c r="W347" s="19"/>
      <c r="X347" s="180"/>
      <c r="AA347" s="238" t="b">
        <f t="shared" si="202"/>
        <v>0</v>
      </c>
    </row>
    <row r="348" s="214" customFormat="1" ht="24" hidden="1" spans="1:27">
      <c r="A348" s="225">
        <v>347</v>
      </c>
      <c r="B348" s="27" t="s">
        <v>34</v>
      </c>
      <c r="C348" s="27" t="s">
        <v>228</v>
      </c>
      <c r="D348" s="27" t="s">
        <v>3327</v>
      </c>
      <c r="E348" s="11" t="s">
        <v>37</v>
      </c>
      <c r="F348" s="27" t="s">
        <v>4102</v>
      </c>
      <c r="G348" s="8">
        <v>45231</v>
      </c>
      <c r="H348" s="227" t="s">
        <v>632</v>
      </c>
      <c r="I348" s="269" t="s">
        <v>42</v>
      </c>
      <c r="J348" s="4" t="s">
        <v>43</v>
      </c>
      <c r="K348" s="270" t="s">
        <v>305</v>
      </c>
      <c r="L348" s="271" t="s">
        <v>307</v>
      </c>
      <c r="M348" s="27">
        <v>6</v>
      </c>
      <c r="N348" s="232" t="str">
        <f>IFERROR(VLOOKUP("*"&amp;$D348&amp;"*",接头红外!$A:$AS,20,FALSE),IFERROR(VLOOKUP("*"&amp;$D348&amp;"*",接头红外!$B:$AS,19,FALSE),"无"))</f>
        <v>无</v>
      </c>
      <c r="O348" s="232" t="str">
        <f>IFERROR(VLOOKUP("*"&amp;$D348&amp;"*",接头红外!$A:$AS,21,FALSE),IFERROR(VLOOKUP("*"&amp;$D348&amp;"*",接头红外!$B:$AS,20,FALSE),"无"))</f>
        <v>无</v>
      </c>
      <c r="P348" s="15" t="str">
        <f t="shared" si="211"/>
        <v/>
      </c>
      <c r="Q348" s="15" t="str">
        <f t="shared" si="212"/>
        <v/>
      </c>
      <c r="R348" s="22" t="str">
        <f t="shared" si="213"/>
        <v/>
      </c>
      <c r="S348" s="22" t="str">
        <f t="shared" si="214"/>
        <v/>
      </c>
      <c r="T348" s="180"/>
      <c r="U348" s="232" t="str">
        <f>IFERROR(VLOOKUP("*"&amp;$D348&amp;"*",接头红外!$A:$AS,5,FALSE),IFERROR(VLOOKUP("*"&amp;$D348&amp;"*",接头红外!$B:$AS,4,FALSE),"无"))</f>
        <v>无</v>
      </c>
      <c r="V348" s="232" t="str">
        <f>IFERROR(VLOOKUP("*"&amp;$D348&amp;"*",接头红外!$A:$AS,3,FALSE),IFERROR(VLOOKUP("*"&amp;$D348&amp;"*",接头红外!$B:$AS,2,FALSE),"无"))</f>
        <v>无</v>
      </c>
      <c r="W348" s="19"/>
      <c r="X348" s="180"/>
      <c r="AA348" s="238" t="b">
        <f t="shared" si="202"/>
        <v>0</v>
      </c>
    </row>
    <row r="349" s="214" customFormat="1" ht="24" hidden="1" spans="1:27">
      <c r="A349" s="225">
        <v>348</v>
      </c>
      <c r="B349" s="27" t="s">
        <v>34</v>
      </c>
      <c r="C349" s="27" t="s">
        <v>228</v>
      </c>
      <c r="D349" s="27" t="s">
        <v>3328</v>
      </c>
      <c r="E349" s="11" t="s">
        <v>37</v>
      </c>
      <c r="F349" s="27" t="s">
        <v>4102</v>
      </c>
      <c r="G349" s="8">
        <v>44927</v>
      </c>
      <c r="H349" s="227" t="s">
        <v>2959</v>
      </c>
      <c r="I349" s="269" t="s">
        <v>42</v>
      </c>
      <c r="J349" s="4" t="s">
        <v>43</v>
      </c>
      <c r="K349" s="270" t="s">
        <v>305</v>
      </c>
      <c r="L349" s="271" t="s">
        <v>307</v>
      </c>
      <c r="M349" s="27">
        <v>6</v>
      </c>
      <c r="N349" s="232" t="s">
        <v>4190</v>
      </c>
      <c r="O349" s="232" t="s">
        <v>4191</v>
      </c>
      <c r="P349" s="15">
        <f t="shared" ref="P349:P354" si="215">IF(OR(O349=0,O349="无"),"",M349)</f>
        <v>6</v>
      </c>
      <c r="Q349" s="15">
        <f t="shared" ref="Q349:Q354" si="216">P349</f>
        <v>6</v>
      </c>
      <c r="R349" s="22">
        <f t="shared" ref="R349:R354" si="217">IFERROR(IF(P349/M349&gt;0,P349/M349,""),"")</f>
        <v>1</v>
      </c>
      <c r="S349" s="22">
        <f t="shared" ref="S349:S354" si="218">IFERROR(Q349/P349,"")</f>
        <v>1</v>
      </c>
      <c r="T349" s="180"/>
      <c r="U349" s="237" t="s">
        <v>4129</v>
      </c>
      <c r="V349" s="232" t="s">
        <v>50</v>
      </c>
      <c r="W349" s="16"/>
      <c r="X349" s="180"/>
      <c r="Y349" s="16" t="s">
        <v>4129</v>
      </c>
      <c r="AA349" s="238" t="b">
        <f t="shared" si="202"/>
        <v>0</v>
      </c>
    </row>
    <row r="350" s="214" customFormat="1" ht="24" hidden="1" spans="1:27">
      <c r="A350" s="225">
        <v>349</v>
      </c>
      <c r="B350" s="27" t="s">
        <v>34</v>
      </c>
      <c r="C350" s="27" t="s">
        <v>228</v>
      </c>
      <c r="D350" s="27" t="s">
        <v>3328</v>
      </c>
      <c r="E350" s="11" t="s">
        <v>37</v>
      </c>
      <c r="F350" s="27" t="s">
        <v>4102</v>
      </c>
      <c r="G350" s="8">
        <v>44986</v>
      </c>
      <c r="H350" s="227" t="s">
        <v>41</v>
      </c>
      <c r="I350" s="269" t="s">
        <v>42</v>
      </c>
      <c r="J350" s="4" t="s">
        <v>43</v>
      </c>
      <c r="K350" s="270" t="s">
        <v>305</v>
      </c>
      <c r="L350" s="271" t="s">
        <v>307</v>
      </c>
      <c r="M350" s="27">
        <v>6</v>
      </c>
      <c r="N350" s="232" t="s">
        <v>3311</v>
      </c>
      <c r="O350" s="232" t="s">
        <v>3312</v>
      </c>
      <c r="P350" s="15">
        <f t="shared" si="215"/>
        <v>6</v>
      </c>
      <c r="Q350" s="15">
        <f t="shared" si="216"/>
        <v>6</v>
      </c>
      <c r="R350" s="22">
        <f t="shared" si="217"/>
        <v>1</v>
      </c>
      <c r="S350" s="22">
        <f t="shared" si="218"/>
        <v>1</v>
      </c>
      <c r="T350" s="180"/>
      <c r="U350" s="232" t="s">
        <v>3313</v>
      </c>
      <c r="V350" s="232" t="s">
        <v>50</v>
      </c>
      <c r="W350" s="19"/>
      <c r="X350" s="180"/>
      <c r="Y350" s="279" t="s">
        <v>3313</v>
      </c>
      <c r="AA350" s="238" t="b">
        <f t="shared" si="202"/>
        <v>0</v>
      </c>
    </row>
    <row r="351" s="214" customFormat="1" ht="24" hidden="1" spans="1:27">
      <c r="A351" s="225">
        <v>350</v>
      </c>
      <c r="B351" s="27" t="s">
        <v>34</v>
      </c>
      <c r="C351" s="27" t="s">
        <v>228</v>
      </c>
      <c r="D351" s="27" t="s">
        <v>3328</v>
      </c>
      <c r="E351" s="11" t="s">
        <v>37</v>
      </c>
      <c r="F351" s="27" t="s">
        <v>4102</v>
      </c>
      <c r="G351" s="8">
        <v>45047</v>
      </c>
      <c r="H351" s="227" t="s">
        <v>304</v>
      </c>
      <c r="I351" s="269" t="s">
        <v>42</v>
      </c>
      <c r="J351" s="4" t="s">
        <v>43</v>
      </c>
      <c r="K351" s="270" t="s">
        <v>305</v>
      </c>
      <c r="L351" s="271" t="s">
        <v>307</v>
      </c>
      <c r="M351" s="27">
        <v>6</v>
      </c>
      <c r="N351" s="233">
        <v>45060.3333333333</v>
      </c>
      <c r="O351" s="233">
        <v>45060.6666666667</v>
      </c>
      <c r="P351" s="15">
        <f t="shared" si="215"/>
        <v>6</v>
      </c>
      <c r="Q351" s="15">
        <f t="shared" si="216"/>
        <v>6</v>
      </c>
      <c r="R351" s="22">
        <f t="shared" si="217"/>
        <v>1</v>
      </c>
      <c r="S351" s="22">
        <f t="shared" si="218"/>
        <v>1</v>
      </c>
      <c r="T351" s="180"/>
      <c r="U351" s="237" t="s">
        <v>3316</v>
      </c>
      <c r="V351" s="232" t="s">
        <v>50</v>
      </c>
      <c r="W351" s="19"/>
      <c r="X351" s="180"/>
      <c r="AA351" s="238" t="b">
        <f t="shared" si="202"/>
        <v>0</v>
      </c>
    </row>
    <row r="352" s="214" customFormat="1" ht="24" hidden="1" spans="1:27">
      <c r="A352" s="225">
        <v>351</v>
      </c>
      <c r="B352" s="27" t="s">
        <v>34</v>
      </c>
      <c r="C352" s="27" t="s">
        <v>228</v>
      </c>
      <c r="D352" s="27" t="s">
        <v>3328</v>
      </c>
      <c r="E352" s="11" t="s">
        <v>37</v>
      </c>
      <c r="F352" s="27" t="s">
        <v>4102</v>
      </c>
      <c r="G352" s="8">
        <v>45108</v>
      </c>
      <c r="H352" s="227" t="s">
        <v>165</v>
      </c>
      <c r="I352" s="269" t="s">
        <v>42</v>
      </c>
      <c r="J352" s="4" t="s">
        <v>43</v>
      </c>
      <c r="K352" s="270" t="s">
        <v>305</v>
      </c>
      <c r="L352" s="271" t="s">
        <v>307</v>
      </c>
      <c r="M352" s="27">
        <v>6</v>
      </c>
      <c r="N352" s="272" t="s">
        <v>4192</v>
      </c>
      <c r="O352" s="273">
        <v>45140</v>
      </c>
      <c r="P352" s="15">
        <f t="shared" si="215"/>
        <v>6</v>
      </c>
      <c r="Q352" s="15">
        <f t="shared" si="216"/>
        <v>6</v>
      </c>
      <c r="R352" s="22">
        <f t="shared" si="217"/>
        <v>1</v>
      </c>
      <c r="S352" s="22">
        <f t="shared" si="218"/>
        <v>1</v>
      </c>
      <c r="T352" s="180" t="s">
        <v>4193</v>
      </c>
      <c r="U352" s="237" t="s">
        <v>3320</v>
      </c>
      <c r="V352" s="237" t="s">
        <v>50</v>
      </c>
      <c r="W352" s="19"/>
      <c r="X352" s="180"/>
      <c r="AA352" s="238" t="b">
        <f t="shared" si="202"/>
        <v>0</v>
      </c>
    </row>
    <row r="353" s="214" customFormat="1" ht="24" hidden="1" spans="1:27">
      <c r="A353" s="225">
        <v>352</v>
      </c>
      <c r="B353" s="27" t="s">
        <v>34</v>
      </c>
      <c r="C353" s="27" t="s">
        <v>228</v>
      </c>
      <c r="D353" s="27" t="s">
        <v>3328</v>
      </c>
      <c r="E353" s="11" t="s">
        <v>37</v>
      </c>
      <c r="F353" s="27" t="s">
        <v>4102</v>
      </c>
      <c r="G353" s="8">
        <v>45170</v>
      </c>
      <c r="H353" s="227" t="s">
        <v>54</v>
      </c>
      <c r="I353" s="269" t="s">
        <v>42</v>
      </c>
      <c r="J353" s="4" t="s">
        <v>43</v>
      </c>
      <c r="K353" s="270" t="s">
        <v>305</v>
      </c>
      <c r="L353" s="271" t="s">
        <v>307</v>
      </c>
      <c r="M353" s="27">
        <v>6</v>
      </c>
      <c r="N353" s="233">
        <v>45189.3611111111</v>
      </c>
      <c r="O353" s="233">
        <v>45189.4027777778</v>
      </c>
      <c r="P353" s="15">
        <f t="shared" si="215"/>
        <v>6</v>
      </c>
      <c r="Q353" s="15">
        <f t="shared" si="216"/>
        <v>6</v>
      </c>
      <c r="R353" s="22">
        <f t="shared" si="217"/>
        <v>1</v>
      </c>
      <c r="S353" s="22">
        <f t="shared" si="218"/>
        <v>1</v>
      </c>
      <c r="T353" s="277" t="s">
        <v>4194</v>
      </c>
      <c r="U353" s="278" t="s">
        <v>3323</v>
      </c>
      <c r="V353" s="232" t="s">
        <v>50</v>
      </c>
      <c r="W353" s="19"/>
      <c r="X353" s="180"/>
      <c r="AA353" s="238" t="b">
        <f t="shared" si="202"/>
        <v>0</v>
      </c>
    </row>
    <row r="354" s="214" customFormat="1" ht="24" hidden="1" spans="1:27">
      <c r="A354" s="225">
        <v>353</v>
      </c>
      <c r="B354" s="27" t="s">
        <v>34</v>
      </c>
      <c r="C354" s="27" t="s">
        <v>228</v>
      </c>
      <c r="D354" s="27" t="s">
        <v>3328</v>
      </c>
      <c r="E354" s="11" t="s">
        <v>37</v>
      </c>
      <c r="F354" s="27" t="s">
        <v>4102</v>
      </c>
      <c r="G354" s="8">
        <v>45231</v>
      </c>
      <c r="H354" s="227" t="s">
        <v>632</v>
      </c>
      <c r="I354" s="269" t="s">
        <v>42</v>
      </c>
      <c r="J354" s="4" t="s">
        <v>43</v>
      </c>
      <c r="K354" s="270" t="s">
        <v>305</v>
      </c>
      <c r="L354" s="271" t="s">
        <v>307</v>
      </c>
      <c r="M354" s="27">
        <v>6</v>
      </c>
      <c r="N354" s="232" t="str">
        <f>IFERROR(VLOOKUP("*"&amp;$D354&amp;"*",接头红外!$A:$AS,20,FALSE),IFERROR(VLOOKUP("*"&amp;$D354&amp;"*",接头红外!$B:$AS,19,FALSE),"无"))</f>
        <v>无</v>
      </c>
      <c r="O354" s="232" t="str">
        <f>IFERROR(VLOOKUP("*"&amp;$D354&amp;"*",接头红外!$A:$AS,21,FALSE),IFERROR(VLOOKUP("*"&amp;$D354&amp;"*",接头红外!$B:$AS,20,FALSE),"无"))</f>
        <v>无</v>
      </c>
      <c r="P354" s="15" t="str">
        <f t="shared" si="215"/>
        <v/>
      </c>
      <c r="Q354" s="15" t="str">
        <f t="shared" si="216"/>
        <v/>
      </c>
      <c r="R354" s="22" t="str">
        <f t="shared" si="217"/>
        <v/>
      </c>
      <c r="S354" s="22" t="str">
        <f t="shared" si="218"/>
        <v/>
      </c>
      <c r="T354" s="180"/>
      <c r="U354" s="232" t="str">
        <f>IFERROR(VLOOKUP("*"&amp;$D354&amp;"*",接头红外!$A:$AS,5,FALSE),IFERROR(VLOOKUP("*"&amp;$D354&amp;"*",接头红外!$B:$AS,4,FALSE),"无"))</f>
        <v>无</v>
      </c>
      <c r="V354" s="232" t="str">
        <f>IFERROR(VLOOKUP("*"&amp;$D354&amp;"*",接头红外!$A:$AS,3,FALSE),IFERROR(VLOOKUP("*"&amp;$D354&amp;"*",接头红外!$B:$AS,2,FALSE),"无"))</f>
        <v>无</v>
      </c>
      <c r="W354" s="19"/>
      <c r="X354" s="180"/>
      <c r="AA354" s="238" t="b">
        <f t="shared" si="202"/>
        <v>0</v>
      </c>
    </row>
    <row r="355" s="214" customFormat="1" ht="12" hidden="1" spans="1:27">
      <c r="A355" s="225">
        <v>354</v>
      </c>
      <c r="B355" s="27" t="s">
        <v>34</v>
      </c>
      <c r="C355" s="27" t="s">
        <v>228</v>
      </c>
      <c r="D355" s="27" t="s">
        <v>2832</v>
      </c>
      <c r="E355" s="27" t="s">
        <v>337</v>
      </c>
      <c r="F355" s="27" t="s">
        <v>4102</v>
      </c>
      <c r="G355" s="8">
        <v>44958</v>
      </c>
      <c r="H355" s="192" t="s">
        <v>2299</v>
      </c>
      <c r="I355" s="269" t="s">
        <v>42</v>
      </c>
      <c r="J355" s="4" t="s">
        <v>43</v>
      </c>
      <c r="K355" s="270" t="s">
        <v>305</v>
      </c>
      <c r="L355" s="271" t="s">
        <v>307</v>
      </c>
      <c r="M355" s="27">
        <v>6</v>
      </c>
      <c r="N355" s="274">
        <v>44958.375</v>
      </c>
      <c r="O355" s="274">
        <v>44958.4805555556</v>
      </c>
      <c r="P355" s="15">
        <f t="shared" ref="P355:P362" si="219">IF(OR(O355=0,O355="无"),"",M355)</f>
        <v>6</v>
      </c>
      <c r="Q355" s="15">
        <f t="shared" ref="Q355:Q362" si="220">P355</f>
        <v>6</v>
      </c>
      <c r="R355" s="22">
        <f t="shared" ref="R355:R362" si="221">IFERROR(IF(P355/M355&gt;0,P355/M355,""),"")</f>
        <v>1</v>
      </c>
      <c r="S355" s="22">
        <f t="shared" ref="S355:S362" si="222">IFERROR(Q355/P355,"")</f>
        <v>1</v>
      </c>
      <c r="T355" s="180"/>
      <c r="U355" s="237" t="s">
        <v>3331</v>
      </c>
      <c r="V355" s="232" t="s">
        <v>50</v>
      </c>
      <c r="W355" s="16"/>
      <c r="X355" s="180"/>
      <c r="Y355" s="16" t="s">
        <v>3331</v>
      </c>
      <c r="AA355" s="238" t="b">
        <f t="shared" si="202"/>
        <v>0</v>
      </c>
    </row>
    <row r="356" s="214" customFormat="1" ht="12" hidden="1" spans="1:27">
      <c r="A356" s="225">
        <v>355</v>
      </c>
      <c r="B356" s="27" t="s">
        <v>34</v>
      </c>
      <c r="C356" s="27" t="s">
        <v>228</v>
      </c>
      <c r="D356" s="27" t="s">
        <v>2832</v>
      </c>
      <c r="E356" s="27" t="s">
        <v>337</v>
      </c>
      <c r="F356" s="27" t="s">
        <v>4102</v>
      </c>
      <c r="G356" s="8">
        <v>45139</v>
      </c>
      <c r="H356" s="192" t="s">
        <v>97</v>
      </c>
      <c r="I356" s="269" t="s">
        <v>42</v>
      </c>
      <c r="J356" s="4" t="s">
        <v>43</v>
      </c>
      <c r="K356" s="270" t="s">
        <v>305</v>
      </c>
      <c r="L356" s="271" t="s">
        <v>307</v>
      </c>
      <c r="M356" s="27">
        <v>6</v>
      </c>
      <c r="N356" s="272" t="s">
        <v>4192</v>
      </c>
      <c r="O356" s="273">
        <v>45140</v>
      </c>
      <c r="P356" s="15">
        <f t="shared" si="219"/>
        <v>6</v>
      </c>
      <c r="Q356" s="15">
        <f t="shared" si="220"/>
        <v>6</v>
      </c>
      <c r="R356" s="22">
        <f t="shared" si="221"/>
        <v>1</v>
      </c>
      <c r="S356" s="22">
        <f t="shared" si="222"/>
        <v>1</v>
      </c>
      <c r="T356" s="180"/>
      <c r="U356" s="237" t="s">
        <v>3334</v>
      </c>
      <c r="V356" s="237" t="s">
        <v>50</v>
      </c>
      <c r="W356" s="19"/>
      <c r="X356" s="181"/>
      <c r="AA356" s="238" t="b">
        <f t="shared" si="202"/>
        <v>0</v>
      </c>
    </row>
    <row r="357" s="214" customFormat="1" ht="36" hidden="1" spans="1:27">
      <c r="A357" s="225">
        <v>356</v>
      </c>
      <c r="B357" s="27" t="s">
        <v>34</v>
      </c>
      <c r="C357" s="27" t="s">
        <v>228</v>
      </c>
      <c r="D357" s="28" t="s">
        <v>3384</v>
      </c>
      <c r="E357" s="49" t="s">
        <v>2858</v>
      </c>
      <c r="F357" s="28" t="s">
        <v>4102</v>
      </c>
      <c r="G357" s="8">
        <v>44927</v>
      </c>
      <c r="H357" s="227" t="s">
        <v>2959</v>
      </c>
      <c r="I357" s="275" t="s">
        <v>42</v>
      </c>
      <c r="J357" s="28" t="s">
        <v>43</v>
      </c>
      <c r="K357" s="270" t="s">
        <v>305</v>
      </c>
      <c r="L357" s="271" t="s">
        <v>307</v>
      </c>
      <c r="M357" s="28">
        <v>3</v>
      </c>
      <c r="N357" s="232" t="s">
        <v>4195</v>
      </c>
      <c r="O357" s="232" t="s">
        <v>4196</v>
      </c>
      <c r="P357" s="15">
        <f t="shared" si="219"/>
        <v>3</v>
      </c>
      <c r="Q357" s="15">
        <f t="shared" si="220"/>
        <v>3</v>
      </c>
      <c r="R357" s="22">
        <f t="shared" si="221"/>
        <v>1</v>
      </c>
      <c r="S357" s="22">
        <f t="shared" si="222"/>
        <v>1</v>
      </c>
      <c r="T357" s="180"/>
      <c r="U357" s="232" t="s">
        <v>4197</v>
      </c>
      <c r="V357" s="232" t="s">
        <v>50</v>
      </c>
      <c r="W357" s="19"/>
      <c r="X357" s="181"/>
      <c r="Y357" s="16"/>
      <c r="AA357" s="238" t="b">
        <f t="shared" si="202"/>
        <v>0</v>
      </c>
    </row>
    <row r="358" s="214" customFormat="1" ht="36" hidden="1" spans="1:27">
      <c r="A358" s="225">
        <v>357</v>
      </c>
      <c r="B358" s="27" t="s">
        <v>34</v>
      </c>
      <c r="C358" s="27" t="s">
        <v>228</v>
      </c>
      <c r="D358" s="28" t="s">
        <v>3384</v>
      </c>
      <c r="E358" s="49" t="s">
        <v>2858</v>
      </c>
      <c r="F358" s="28" t="s">
        <v>4102</v>
      </c>
      <c r="G358" s="8">
        <v>44986</v>
      </c>
      <c r="H358" s="227" t="s">
        <v>41</v>
      </c>
      <c r="I358" s="275" t="s">
        <v>42</v>
      </c>
      <c r="J358" s="28" t="s">
        <v>43</v>
      </c>
      <c r="K358" s="270" t="s">
        <v>305</v>
      </c>
      <c r="L358" s="271" t="s">
        <v>307</v>
      </c>
      <c r="M358" s="28">
        <v>3</v>
      </c>
      <c r="N358" s="232" t="s">
        <v>4195</v>
      </c>
      <c r="O358" s="232" t="s">
        <v>4196</v>
      </c>
      <c r="P358" s="15">
        <f t="shared" si="219"/>
        <v>3</v>
      </c>
      <c r="Q358" s="15">
        <f t="shared" si="220"/>
        <v>3</v>
      </c>
      <c r="R358" s="22">
        <f t="shared" si="221"/>
        <v>1</v>
      </c>
      <c r="S358" s="22">
        <f t="shared" si="222"/>
        <v>1</v>
      </c>
      <c r="T358" s="180"/>
      <c r="U358" s="232" t="s">
        <v>4197</v>
      </c>
      <c r="V358" s="232" t="s">
        <v>50</v>
      </c>
      <c r="W358" s="19"/>
      <c r="X358" s="181"/>
      <c r="AA358" s="238" t="b">
        <f t="shared" si="202"/>
        <v>0</v>
      </c>
    </row>
    <row r="359" s="214" customFormat="1" ht="36" hidden="1" spans="1:27">
      <c r="A359" s="225">
        <v>358</v>
      </c>
      <c r="B359" s="27" t="s">
        <v>34</v>
      </c>
      <c r="C359" s="27" t="s">
        <v>228</v>
      </c>
      <c r="D359" s="28" t="s">
        <v>3384</v>
      </c>
      <c r="E359" s="49" t="s">
        <v>2858</v>
      </c>
      <c r="F359" s="28" t="s">
        <v>4102</v>
      </c>
      <c r="G359" s="8">
        <v>45047</v>
      </c>
      <c r="H359" s="227" t="s">
        <v>304</v>
      </c>
      <c r="I359" s="275" t="s">
        <v>42</v>
      </c>
      <c r="J359" s="28" t="s">
        <v>43</v>
      </c>
      <c r="K359" s="270" t="s">
        <v>305</v>
      </c>
      <c r="L359" s="271" t="s">
        <v>307</v>
      </c>
      <c r="M359" s="28">
        <v>3</v>
      </c>
      <c r="N359" s="232" t="s">
        <v>4195</v>
      </c>
      <c r="O359" s="232" t="s">
        <v>4196</v>
      </c>
      <c r="P359" s="15">
        <f t="shared" si="219"/>
        <v>3</v>
      </c>
      <c r="Q359" s="15">
        <f t="shared" si="220"/>
        <v>3</v>
      </c>
      <c r="R359" s="22">
        <f t="shared" si="221"/>
        <v>1</v>
      </c>
      <c r="S359" s="22">
        <f t="shared" si="222"/>
        <v>1</v>
      </c>
      <c r="T359" s="180"/>
      <c r="U359" s="232" t="s">
        <v>4197</v>
      </c>
      <c r="V359" s="232" t="s">
        <v>50</v>
      </c>
      <c r="W359" s="19"/>
      <c r="X359" s="181"/>
      <c r="AA359" s="238" t="b">
        <f t="shared" si="202"/>
        <v>0</v>
      </c>
    </row>
    <row r="360" s="214" customFormat="1" ht="36" hidden="1" spans="1:27">
      <c r="A360" s="225">
        <v>359</v>
      </c>
      <c r="B360" s="27" t="s">
        <v>34</v>
      </c>
      <c r="C360" s="27" t="s">
        <v>228</v>
      </c>
      <c r="D360" s="28" t="s">
        <v>3384</v>
      </c>
      <c r="E360" s="49" t="s">
        <v>2858</v>
      </c>
      <c r="F360" s="28" t="s">
        <v>4102</v>
      </c>
      <c r="G360" s="8">
        <v>45108</v>
      </c>
      <c r="H360" s="227" t="s">
        <v>165</v>
      </c>
      <c r="I360" s="275" t="s">
        <v>42</v>
      </c>
      <c r="J360" s="28" t="s">
        <v>43</v>
      </c>
      <c r="K360" s="270" t="s">
        <v>305</v>
      </c>
      <c r="L360" s="271" t="s">
        <v>307</v>
      </c>
      <c r="M360" s="28">
        <v>3</v>
      </c>
      <c r="N360" s="232" t="s">
        <v>4198</v>
      </c>
      <c r="O360" s="232" t="s">
        <v>4199</v>
      </c>
      <c r="P360" s="15">
        <f t="shared" si="219"/>
        <v>3</v>
      </c>
      <c r="Q360" s="15">
        <f t="shared" si="220"/>
        <v>3</v>
      </c>
      <c r="R360" s="22">
        <f t="shared" si="221"/>
        <v>1</v>
      </c>
      <c r="S360" s="22">
        <f t="shared" si="222"/>
        <v>1</v>
      </c>
      <c r="T360" s="180" t="s">
        <v>4193</v>
      </c>
      <c r="U360" s="232" t="s">
        <v>4200</v>
      </c>
      <c r="V360" s="232" t="s">
        <v>50</v>
      </c>
      <c r="W360" s="19"/>
      <c r="X360" s="181"/>
      <c r="AA360" s="238" t="b">
        <f t="shared" si="202"/>
        <v>0</v>
      </c>
    </row>
    <row r="361" s="214" customFormat="1" ht="36" hidden="1" spans="1:27">
      <c r="A361" s="225">
        <v>360</v>
      </c>
      <c r="B361" s="27" t="s">
        <v>34</v>
      </c>
      <c r="C361" s="27" t="s">
        <v>228</v>
      </c>
      <c r="D361" s="28" t="s">
        <v>3384</v>
      </c>
      <c r="E361" s="49" t="s">
        <v>2858</v>
      </c>
      <c r="F361" s="28" t="s">
        <v>4102</v>
      </c>
      <c r="G361" s="8">
        <v>45170</v>
      </c>
      <c r="H361" s="227" t="s">
        <v>54</v>
      </c>
      <c r="I361" s="275" t="s">
        <v>42</v>
      </c>
      <c r="J361" s="28" t="s">
        <v>43</v>
      </c>
      <c r="K361" s="270" t="s">
        <v>305</v>
      </c>
      <c r="L361" s="271" t="s">
        <v>307</v>
      </c>
      <c r="M361" s="28">
        <v>3</v>
      </c>
      <c r="N361" s="232" t="s">
        <v>4201</v>
      </c>
      <c r="O361" s="232" t="s">
        <v>4202</v>
      </c>
      <c r="P361" s="15">
        <f t="shared" si="219"/>
        <v>3</v>
      </c>
      <c r="Q361" s="15">
        <f t="shared" si="220"/>
        <v>3</v>
      </c>
      <c r="R361" s="22">
        <f t="shared" si="221"/>
        <v>1</v>
      </c>
      <c r="S361" s="22">
        <f t="shared" si="222"/>
        <v>1</v>
      </c>
      <c r="T361" s="180"/>
      <c r="U361" s="232" t="s">
        <v>4203</v>
      </c>
      <c r="V361" s="232" t="s">
        <v>50</v>
      </c>
      <c r="W361" s="19"/>
      <c r="X361" s="181"/>
      <c r="AA361" s="238" t="b">
        <f t="shared" si="202"/>
        <v>0</v>
      </c>
    </row>
    <row r="362" s="214" customFormat="1" ht="36" hidden="1" spans="1:27">
      <c r="A362" s="225">
        <v>361</v>
      </c>
      <c r="B362" s="27" t="s">
        <v>34</v>
      </c>
      <c r="C362" s="27" t="s">
        <v>228</v>
      </c>
      <c r="D362" s="28" t="s">
        <v>3384</v>
      </c>
      <c r="E362" s="49" t="s">
        <v>2858</v>
      </c>
      <c r="F362" s="28" t="s">
        <v>4102</v>
      </c>
      <c r="G362" s="8">
        <v>45231</v>
      </c>
      <c r="H362" s="227" t="s">
        <v>632</v>
      </c>
      <c r="I362" s="275" t="s">
        <v>42</v>
      </c>
      <c r="J362" s="28" t="s">
        <v>43</v>
      </c>
      <c r="K362" s="270" t="s">
        <v>305</v>
      </c>
      <c r="L362" s="271" t="s">
        <v>307</v>
      </c>
      <c r="M362" s="28">
        <v>3</v>
      </c>
      <c r="N362" s="16" t="str">
        <f>IFERROR(VLOOKUP("*"&amp;$D362&amp;"*",接头红外!$A:$AS,20,FALSE),IFERROR(VLOOKUP("*"&amp;$D362&amp;"*",接头红外!$B:$AS,19,FALSE),"无"))</f>
        <v>无</v>
      </c>
      <c r="O362" s="16" t="str">
        <f>IFERROR(VLOOKUP("*"&amp;$D362&amp;"*",接头红外!$A:$AS,21,FALSE),IFERROR(VLOOKUP("*"&amp;$D362&amp;"*",接头红外!$B:$AS,20,FALSE),"无"))</f>
        <v>无</v>
      </c>
      <c r="P362" s="15" t="str">
        <f t="shared" si="219"/>
        <v/>
      </c>
      <c r="Q362" s="15" t="str">
        <f t="shared" si="220"/>
        <v/>
      </c>
      <c r="R362" s="22" t="str">
        <f t="shared" si="221"/>
        <v/>
      </c>
      <c r="S362" s="22" t="str">
        <f t="shared" si="222"/>
        <v/>
      </c>
      <c r="T362" s="180"/>
      <c r="U362" s="232" t="str">
        <f>IFERROR(VLOOKUP("*"&amp;$D362&amp;"*",接头红外!$A:$AS,5,FALSE),IFERROR(VLOOKUP("*"&amp;$D362&amp;"*",接头红外!$B:$AS,4,FALSE),"无"))</f>
        <v>无</v>
      </c>
      <c r="V362" s="232" t="str">
        <f>IFERROR(VLOOKUP("*"&amp;$D362&amp;"*",接头红外!$A:$AS,3,FALSE),IFERROR(VLOOKUP("*"&amp;$D362&amp;"*",接头红外!$B:$AS,2,FALSE),"无"))</f>
        <v>无</v>
      </c>
      <c r="W362" s="19"/>
      <c r="X362" s="181"/>
      <c r="AA362" s="238" t="b">
        <f t="shared" si="202"/>
        <v>0</v>
      </c>
    </row>
    <row r="363" s="214" customFormat="1" ht="36" hidden="1" spans="1:27">
      <c r="A363" s="225">
        <v>362</v>
      </c>
      <c r="B363" s="27" t="s">
        <v>34</v>
      </c>
      <c r="C363" s="27" t="s">
        <v>228</v>
      </c>
      <c r="D363" s="28" t="s">
        <v>947</v>
      </c>
      <c r="E363" s="49" t="s">
        <v>2858</v>
      </c>
      <c r="F363" s="28" t="s">
        <v>4102</v>
      </c>
      <c r="G363" s="8">
        <v>44927</v>
      </c>
      <c r="H363" s="227" t="s">
        <v>2959</v>
      </c>
      <c r="I363" s="275" t="s">
        <v>42</v>
      </c>
      <c r="J363" s="28" t="s">
        <v>43</v>
      </c>
      <c r="K363" s="270" t="s">
        <v>305</v>
      </c>
      <c r="L363" s="271" t="s">
        <v>307</v>
      </c>
      <c r="M363" s="28">
        <v>3</v>
      </c>
      <c r="N363" s="232" t="s">
        <v>4204</v>
      </c>
      <c r="O363" s="232" t="s">
        <v>4205</v>
      </c>
      <c r="P363" s="15">
        <f t="shared" ref="P363:P368" si="223">IF(OR(O363=0,O363="无"),"",M363)</f>
        <v>3</v>
      </c>
      <c r="Q363" s="15">
        <f t="shared" ref="Q363:Q368" si="224">P363</f>
        <v>3</v>
      </c>
      <c r="R363" s="22">
        <f t="shared" ref="R363:R368" si="225">IFERROR(IF(P363/M363&gt;0,P363/M363,""),"")</f>
        <v>1</v>
      </c>
      <c r="S363" s="22">
        <f t="shared" ref="S363:S368" si="226">IFERROR(Q363/P363,"")</f>
        <v>1</v>
      </c>
      <c r="T363" s="180"/>
      <c r="U363" s="232" t="s">
        <v>4200</v>
      </c>
      <c r="V363" s="232" t="s">
        <v>50</v>
      </c>
      <c r="W363" s="19"/>
      <c r="X363" s="181"/>
      <c r="Y363" s="16"/>
      <c r="AA363" s="238" t="b">
        <f t="shared" si="202"/>
        <v>0</v>
      </c>
    </row>
    <row r="364" s="214" customFormat="1" ht="36" hidden="1" spans="1:27">
      <c r="A364" s="225">
        <v>363</v>
      </c>
      <c r="B364" s="27" t="s">
        <v>34</v>
      </c>
      <c r="C364" s="27" t="s">
        <v>228</v>
      </c>
      <c r="D364" s="28" t="s">
        <v>947</v>
      </c>
      <c r="E364" s="49" t="s">
        <v>2858</v>
      </c>
      <c r="F364" s="28" t="s">
        <v>4102</v>
      </c>
      <c r="G364" s="8">
        <v>44986</v>
      </c>
      <c r="H364" s="227" t="s">
        <v>41</v>
      </c>
      <c r="I364" s="275" t="s">
        <v>42</v>
      </c>
      <c r="J364" s="28" t="s">
        <v>43</v>
      </c>
      <c r="K364" s="270" t="s">
        <v>305</v>
      </c>
      <c r="L364" s="271" t="s">
        <v>307</v>
      </c>
      <c r="M364" s="28">
        <v>3</v>
      </c>
      <c r="N364" s="232" t="s">
        <v>4204</v>
      </c>
      <c r="O364" s="232" t="s">
        <v>4205</v>
      </c>
      <c r="P364" s="15">
        <f t="shared" si="223"/>
        <v>3</v>
      </c>
      <c r="Q364" s="15">
        <f t="shared" si="224"/>
        <v>3</v>
      </c>
      <c r="R364" s="22">
        <f t="shared" si="225"/>
        <v>1</v>
      </c>
      <c r="S364" s="22">
        <f t="shared" si="226"/>
        <v>1</v>
      </c>
      <c r="T364" s="180"/>
      <c r="U364" s="232" t="s">
        <v>4206</v>
      </c>
      <c r="V364" s="232" t="s">
        <v>50</v>
      </c>
      <c r="W364" s="19"/>
      <c r="X364" s="181"/>
      <c r="AA364" s="238" t="b">
        <f t="shared" si="202"/>
        <v>0</v>
      </c>
    </row>
    <row r="365" s="214" customFormat="1" ht="36" hidden="1" spans="1:27">
      <c r="A365" s="225">
        <v>364</v>
      </c>
      <c r="B365" s="27" t="s">
        <v>34</v>
      </c>
      <c r="C365" s="27" t="s">
        <v>228</v>
      </c>
      <c r="D365" s="28" t="s">
        <v>947</v>
      </c>
      <c r="E365" s="49" t="s">
        <v>2858</v>
      </c>
      <c r="F365" s="28" t="s">
        <v>4102</v>
      </c>
      <c r="G365" s="8">
        <v>45047</v>
      </c>
      <c r="H365" s="227" t="s">
        <v>304</v>
      </c>
      <c r="I365" s="275" t="s">
        <v>42</v>
      </c>
      <c r="J365" s="28" t="s">
        <v>43</v>
      </c>
      <c r="K365" s="270" t="s">
        <v>305</v>
      </c>
      <c r="L365" s="271" t="s">
        <v>307</v>
      </c>
      <c r="M365" s="28">
        <v>3</v>
      </c>
      <c r="N365" s="232" t="s">
        <v>4204</v>
      </c>
      <c r="O365" s="232" t="s">
        <v>4205</v>
      </c>
      <c r="P365" s="15">
        <f t="shared" si="223"/>
        <v>3</v>
      </c>
      <c r="Q365" s="15">
        <f t="shared" si="224"/>
        <v>3</v>
      </c>
      <c r="R365" s="22">
        <f t="shared" si="225"/>
        <v>1</v>
      </c>
      <c r="S365" s="22">
        <f t="shared" si="226"/>
        <v>1</v>
      </c>
      <c r="T365" s="180"/>
      <c r="U365" s="232" t="s">
        <v>4206</v>
      </c>
      <c r="V365" s="232" t="s">
        <v>50</v>
      </c>
      <c r="W365" s="19"/>
      <c r="X365" s="181"/>
      <c r="AA365" s="238" t="b">
        <f t="shared" si="202"/>
        <v>0</v>
      </c>
    </row>
    <row r="366" s="214" customFormat="1" ht="36" hidden="1" spans="1:27">
      <c r="A366" s="225">
        <v>365</v>
      </c>
      <c r="B366" s="27" t="s">
        <v>34</v>
      </c>
      <c r="C366" s="27" t="s">
        <v>228</v>
      </c>
      <c r="D366" s="28" t="s">
        <v>947</v>
      </c>
      <c r="E366" s="49" t="s">
        <v>2858</v>
      </c>
      <c r="F366" s="28" t="s">
        <v>4102</v>
      </c>
      <c r="G366" s="8">
        <v>45108</v>
      </c>
      <c r="H366" s="227" t="s">
        <v>165</v>
      </c>
      <c r="I366" s="275" t="s">
        <v>42</v>
      </c>
      <c r="J366" s="28" t="s">
        <v>43</v>
      </c>
      <c r="K366" s="270" t="s">
        <v>305</v>
      </c>
      <c r="L366" s="271" t="s">
        <v>307</v>
      </c>
      <c r="M366" s="28">
        <v>3</v>
      </c>
      <c r="N366" s="232" t="s">
        <v>4198</v>
      </c>
      <c r="O366" s="232" t="s">
        <v>4199</v>
      </c>
      <c r="P366" s="15">
        <f t="shared" si="223"/>
        <v>3</v>
      </c>
      <c r="Q366" s="15">
        <f t="shared" si="224"/>
        <v>3</v>
      </c>
      <c r="R366" s="22">
        <f t="shared" si="225"/>
        <v>1</v>
      </c>
      <c r="S366" s="22">
        <f t="shared" si="226"/>
        <v>1</v>
      </c>
      <c r="T366" s="180" t="s">
        <v>4193</v>
      </c>
      <c r="U366" s="232" t="s">
        <v>4200</v>
      </c>
      <c r="V366" s="232" t="s">
        <v>50</v>
      </c>
      <c r="W366" s="19"/>
      <c r="X366" s="181"/>
      <c r="AA366" s="238" t="b">
        <f t="shared" si="202"/>
        <v>0</v>
      </c>
    </row>
    <row r="367" s="214" customFormat="1" ht="36" hidden="1" spans="1:27">
      <c r="A367" s="225">
        <v>366</v>
      </c>
      <c r="B367" s="27" t="s">
        <v>34</v>
      </c>
      <c r="C367" s="27" t="s">
        <v>228</v>
      </c>
      <c r="D367" s="28" t="s">
        <v>947</v>
      </c>
      <c r="E367" s="49" t="s">
        <v>2858</v>
      </c>
      <c r="F367" s="28" t="s">
        <v>4102</v>
      </c>
      <c r="G367" s="8">
        <v>45170</v>
      </c>
      <c r="H367" s="227" t="s">
        <v>54</v>
      </c>
      <c r="I367" s="275" t="s">
        <v>42</v>
      </c>
      <c r="J367" s="28" t="s">
        <v>43</v>
      </c>
      <c r="K367" s="270" t="s">
        <v>305</v>
      </c>
      <c r="L367" s="271" t="s">
        <v>307</v>
      </c>
      <c r="M367" s="28">
        <v>3</v>
      </c>
      <c r="N367" s="232" t="s">
        <v>4207</v>
      </c>
      <c r="O367" s="232" t="s">
        <v>4208</v>
      </c>
      <c r="P367" s="15">
        <f t="shared" si="223"/>
        <v>3</v>
      </c>
      <c r="Q367" s="15">
        <f t="shared" si="224"/>
        <v>3</v>
      </c>
      <c r="R367" s="22">
        <f t="shared" si="225"/>
        <v>1</v>
      </c>
      <c r="S367" s="22">
        <f t="shared" si="226"/>
        <v>1</v>
      </c>
      <c r="T367" s="180"/>
      <c r="U367" s="232" t="s">
        <v>4209</v>
      </c>
      <c r="V367" s="232" t="s">
        <v>50</v>
      </c>
      <c r="W367" s="19"/>
      <c r="X367" s="181"/>
      <c r="AA367" s="238" t="b">
        <f t="shared" si="202"/>
        <v>0</v>
      </c>
    </row>
    <row r="368" s="214" customFormat="1" ht="36" hidden="1" spans="1:27">
      <c r="A368" s="225">
        <v>367</v>
      </c>
      <c r="B368" s="27" t="s">
        <v>34</v>
      </c>
      <c r="C368" s="27" t="s">
        <v>228</v>
      </c>
      <c r="D368" s="28" t="s">
        <v>947</v>
      </c>
      <c r="E368" s="49" t="s">
        <v>2858</v>
      </c>
      <c r="F368" s="28" t="s">
        <v>4102</v>
      </c>
      <c r="G368" s="8">
        <v>45231</v>
      </c>
      <c r="H368" s="227" t="s">
        <v>632</v>
      </c>
      <c r="I368" s="275" t="s">
        <v>42</v>
      </c>
      <c r="J368" s="28" t="s">
        <v>43</v>
      </c>
      <c r="K368" s="270" t="s">
        <v>305</v>
      </c>
      <c r="L368" s="271" t="s">
        <v>307</v>
      </c>
      <c r="M368" s="28">
        <v>3</v>
      </c>
      <c r="N368" s="16" t="str">
        <f>IFERROR(VLOOKUP("*"&amp;$D368&amp;"*",接头红外!$A:$AS,20,FALSE),IFERROR(VLOOKUP("*"&amp;$D368&amp;"*",接头红外!$B:$AS,19,FALSE),"无"))</f>
        <v>2023-12-18 09:04:00</v>
      </c>
      <c r="O368" s="16" t="str">
        <f>IFERROR(VLOOKUP("*"&amp;$D368&amp;"*",接头红外!$A:$AS,21,FALSE),IFERROR(VLOOKUP("*"&amp;$D368&amp;"*",接头红外!$B:$AS,20,FALSE),"无"))</f>
        <v>2023-12-19 08:33:00</v>
      </c>
      <c r="P368" s="15">
        <f t="shared" si="223"/>
        <v>3</v>
      </c>
      <c r="Q368" s="15">
        <f t="shared" si="224"/>
        <v>3</v>
      </c>
      <c r="R368" s="22">
        <f t="shared" si="225"/>
        <v>1</v>
      </c>
      <c r="S368" s="22">
        <f t="shared" si="226"/>
        <v>1</v>
      </c>
      <c r="T368" s="180"/>
      <c r="U368" s="232" t="str">
        <f>IFERROR(VLOOKUP("*"&amp;$D368&amp;"*",接头红外!$A:$AS,5,FALSE),IFERROR(VLOOKUP("*"&amp;$D368&amp;"*",接头红外!$B:$AS,4,FALSE),"无"))</f>
        <v>JH030120230116-004131</v>
      </c>
      <c r="V368" s="232" t="str">
        <f>IFERROR(VLOOKUP("*"&amp;$D368&amp;"*",接头红外!$A:$AS,3,FALSE),IFERROR(VLOOKUP("*"&amp;$D368&amp;"*",接头红外!$B:$AS,2,FALSE),"无"))</f>
        <v>已完成</v>
      </c>
      <c r="W368" s="19"/>
      <c r="X368" s="181"/>
      <c r="AA368" s="238" t="b">
        <f t="shared" si="202"/>
        <v>0</v>
      </c>
    </row>
    <row r="369" s="214" customFormat="1" ht="36" hidden="1" spans="1:27">
      <c r="A369" s="225">
        <v>368</v>
      </c>
      <c r="B369" s="27" t="s">
        <v>34</v>
      </c>
      <c r="C369" s="27" t="s">
        <v>228</v>
      </c>
      <c r="D369" s="28" t="s">
        <v>951</v>
      </c>
      <c r="E369" s="49" t="s">
        <v>2858</v>
      </c>
      <c r="F369" s="28" t="s">
        <v>4102</v>
      </c>
      <c r="G369" s="8">
        <v>44927</v>
      </c>
      <c r="H369" s="227" t="s">
        <v>2959</v>
      </c>
      <c r="I369" s="275" t="s">
        <v>42</v>
      </c>
      <c r="J369" s="28" t="s">
        <v>43</v>
      </c>
      <c r="K369" s="270" t="s">
        <v>305</v>
      </c>
      <c r="L369" s="271" t="s">
        <v>307</v>
      </c>
      <c r="M369" s="28">
        <v>6</v>
      </c>
      <c r="N369" s="232" t="s">
        <v>4204</v>
      </c>
      <c r="O369" s="232" t="s">
        <v>4205</v>
      </c>
      <c r="P369" s="15">
        <f t="shared" ref="P369:P374" si="227">IF(OR(O369=0,O369="无"),"",M369)</f>
        <v>6</v>
      </c>
      <c r="Q369" s="15">
        <f t="shared" ref="Q369:Q374" si="228">P369</f>
        <v>6</v>
      </c>
      <c r="R369" s="22">
        <f t="shared" ref="R369:R374" si="229">IFERROR(IF(P369/M369&gt;0,P369/M369,""),"")</f>
        <v>1</v>
      </c>
      <c r="S369" s="22">
        <f t="shared" ref="S369:S374" si="230">IFERROR(Q369/P369,"")</f>
        <v>1</v>
      </c>
      <c r="T369" s="180"/>
      <c r="U369" s="232" t="s">
        <v>4206</v>
      </c>
      <c r="V369" s="232" t="s">
        <v>50</v>
      </c>
      <c r="W369" s="19"/>
      <c r="X369" s="181"/>
      <c r="Y369" s="16"/>
      <c r="AA369" s="238" t="b">
        <f t="shared" si="202"/>
        <v>0</v>
      </c>
    </row>
    <row r="370" s="214" customFormat="1" ht="36" hidden="1" spans="1:27">
      <c r="A370" s="225">
        <v>369</v>
      </c>
      <c r="B370" s="27" t="s">
        <v>34</v>
      </c>
      <c r="C370" s="27" t="s">
        <v>228</v>
      </c>
      <c r="D370" s="28" t="s">
        <v>951</v>
      </c>
      <c r="E370" s="49" t="s">
        <v>2858</v>
      </c>
      <c r="F370" s="28" t="s">
        <v>4102</v>
      </c>
      <c r="G370" s="8">
        <v>44986</v>
      </c>
      <c r="H370" s="227" t="s">
        <v>41</v>
      </c>
      <c r="I370" s="275" t="s">
        <v>42</v>
      </c>
      <c r="J370" s="28" t="s">
        <v>43</v>
      </c>
      <c r="K370" s="270" t="s">
        <v>305</v>
      </c>
      <c r="L370" s="271" t="s">
        <v>307</v>
      </c>
      <c r="M370" s="28">
        <v>6</v>
      </c>
      <c r="N370" s="232" t="s">
        <v>4204</v>
      </c>
      <c r="O370" s="232" t="s">
        <v>4205</v>
      </c>
      <c r="P370" s="15">
        <f t="shared" si="227"/>
        <v>6</v>
      </c>
      <c r="Q370" s="15">
        <f t="shared" si="228"/>
        <v>6</v>
      </c>
      <c r="R370" s="22">
        <f t="shared" si="229"/>
        <v>1</v>
      </c>
      <c r="S370" s="22">
        <f t="shared" si="230"/>
        <v>1</v>
      </c>
      <c r="T370" s="180"/>
      <c r="U370" s="232" t="s">
        <v>4206</v>
      </c>
      <c r="V370" s="232" t="s">
        <v>50</v>
      </c>
      <c r="W370" s="19"/>
      <c r="X370" s="181"/>
      <c r="AA370" s="238" t="b">
        <f t="shared" si="202"/>
        <v>0</v>
      </c>
    </row>
    <row r="371" s="214" customFormat="1" ht="36" hidden="1" spans="1:27">
      <c r="A371" s="225">
        <v>370</v>
      </c>
      <c r="B371" s="27" t="s">
        <v>34</v>
      </c>
      <c r="C371" s="27" t="s">
        <v>228</v>
      </c>
      <c r="D371" s="28" t="s">
        <v>951</v>
      </c>
      <c r="E371" s="49" t="s">
        <v>2858</v>
      </c>
      <c r="F371" s="28" t="s">
        <v>4102</v>
      </c>
      <c r="G371" s="8">
        <v>45047</v>
      </c>
      <c r="H371" s="227" t="s">
        <v>304</v>
      </c>
      <c r="I371" s="275" t="s">
        <v>42</v>
      </c>
      <c r="J371" s="28" t="s">
        <v>43</v>
      </c>
      <c r="K371" s="270" t="s">
        <v>305</v>
      </c>
      <c r="L371" s="271" t="s">
        <v>307</v>
      </c>
      <c r="M371" s="28">
        <v>6</v>
      </c>
      <c r="N371" s="232" t="s">
        <v>4204</v>
      </c>
      <c r="O371" s="232" t="s">
        <v>4205</v>
      </c>
      <c r="P371" s="15">
        <f t="shared" si="227"/>
        <v>6</v>
      </c>
      <c r="Q371" s="15">
        <f t="shared" si="228"/>
        <v>6</v>
      </c>
      <c r="R371" s="22">
        <f t="shared" si="229"/>
        <v>1</v>
      </c>
      <c r="S371" s="22">
        <f t="shared" si="230"/>
        <v>1</v>
      </c>
      <c r="T371" s="180"/>
      <c r="U371" s="232" t="s">
        <v>4206</v>
      </c>
      <c r="V371" s="232" t="s">
        <v>50</v>
      </c>
      <c r="W371" s="19"/>
      <c r="X371" s="181"/>
      <c r="AA371" s="238" t="b">
        <f t="shared" si="202"/>
        <v>0</v>
      </c>
    </row>
    <row r="372" s="214" customFormat="1" ht="36" hidden="1" spans="1:27">
      <c r="A372" s="225">
        <v>371</v>
      </c>
      <c r="B372" s="27" t="s">
        <v>34</v>
      </c>
      <c r="C372" s="27" t="s">
        <v>228</v>
      </c>
      <c r="D372" s="28" t="s">
        <v>951</v>
      </c>
      <c r="E372" s="49" t="s">
        <v>2858</v>
      </c>
      <c r="F372" s="28" t="s">
        <v>4102</v>
      </c>
      <c r="G372" s="8">
        <v>45108</v>
      </c>
      <c r="H372" s="227" t="s">
        <v>165</v>
      </c>
      <c r="I372" s="275" t="s">
        <v>42</v>
      </c>
      <c r="J372" s="28" t="s">
        <v>43</v>
      </c>
      <c r="K372" s="270" t="s">
        <v>305</v>
      </c>
      <c r="L372" s="271" t="s">
        <v>307</v>
      </c>
      <c r="M372" s="28">
        <v>6</v>
      </c>
      <c r="N372" s="232" t="s">
        <v>4198</v>
      </c>
      <c r="O372" s="232" t="s">
        <v>4199</v>
      </c>
      <c r="P372" s="15">
        <f t="shared" si="227"/>
        <v>6</v>
      </c>
      <c r="Q372" s="15">
        <f t="shared" si="228"/>
        <v>6</v>
      </c>
      <c r="R372" s="22">
        <f t="shared" si="229"/>
        <v>1</v>
      </c>
      <c r="S372" s="22">
        <f t="shared" si="230"/>
        <v>1</v>
      </c>
      <c r="T372" s="180" t="s">
        <v>4193</v>
      </c>
      <c r="U372" s="232" t="s">
        <v>4200</v>
      </c>
      <c r="V372" s="232" t="s">
        <v>50</v>
      </c>
      <c r="W372" s="19"/>
      <c r="X372" s="180"/>
      <c r="AA372" s="238" t="b">
        <f t="shared" si="202"/>
        <v>0</v>
      </c>
    </row>
    <row r="373" s="214" customFormat="1" ht="36" hidden="1" spans="1:27">
      <c r="A373" s="225">
        <v>372</v>
      </c>
      <c r="B373" s="27" t="s">
        <v>34</v>
      </c>
      <c r="C373" s="27" t="s">
        <v>228</v>
      </c>
      <c r="D373" s="28" t="s">
        <v>951</v>
      </c>
      <c r="E373" s="49" t="s">
        <v>2858</v>
      </c>
      <c r="F373" s="28" t="s">
        <v>4102</v>
      </c>
      <c r="G373" s="8">
        <v>45170</v>
      </c>
      <c r="H373" s="227" t="s">
        <v>54</v>
      </c>
      <c r="I373" s="275" t="s">
        <v>42</v>
      </c>
      <c r="J373" s="28" t="s">
        <v>43</v>
      </c>
      <c r="K373" s="270" t="s">
        <v>305</v>
      </c>
      <c r="L373" s="271" t="s">
        <v>307</v>
      </c>
      <c r="M373" s="28">
        <v>6</v>
      </c>
      <c r="N373" s="232" t="s">
        <v>4207</v>
      </c>
      <c r="O373" s="232" t="s">
        <v>4208</v>
      </c>
      <c r="P373" s="15">
        <f t="shared" si="227"/>
        <v>6</v>
      </c>
      <c r="Q373" s="15">
        <f t="shared" si="228"/>
        <v>6</v>
      </c>
      <c r="R373" s="22">
        <f t="shared" si="229"/>
        <v>1</v>
      </c>
      <c r="S373" s="22">
        <f t="shared" si="230"/>
        <v>1</v>
      </c>
      <c r="T373" s="180"/>
      <c r="U373" s="232" t="s">
        <v>4209</v>
      </c>
      <c r="V373" s="232" t="s">
        <v>50</v>
      </c>
      <c r="W373" s="19"/>
      <c r="X373" s="180"/>
      <c r="AA373" s="238" t="b">
        <f t="shared" si="202"/>
        <v>0</v>
      </c>
    </row>
    <row r="374" s="214" customFormat="1" ht="36" hidden="1" spans="1:27">
      <c r="A374" s="225">
        <v>373</v>
      </c>
      <c r="B374" s="27" t="s">
        <v>34</v>
      </c>
      <c r="C374" s="27" t="s">
        <v>228</v>
      </c>
      <c r="D374" s="28" t="s">
        <v>951</v>
      </c>
      <c r="E374" s="49" t="s">
        <v>2858</v>
      </c>
      <c r="F374" s="28" t="s">
        <v>4102</v>
      </c>
      <c r="G374" s="8">
        <v>45231</v>
      </c>
      <c r="H374" s="227" t="s">
        <v>632</v>
      </c>
      <c r="I374" s="275" t="s">
        <v>42</v>
      </c>
      <c r="J374" s="28" t="s">
        <v>43</v>
      </c>
      <c r="K374" s="270" t="s">
        <v>305</v>
      </c>
      <c r="L374" s="271" t="s">
        <v>307</v>
      </c>
      <c r="M374" s="28">
        <v>6</v>
      </c>
      <c r="N374" s="16" t="str">
        <f>IFERROR(VLOOKUP("*"&amp;$D374&amp;"*",接头红外!$A:$AS,20,FALSE),IFERROR(VLOOKUP("*"&amp;$D374&amp;"*",接头红外!$B:$AS,19,FALSE),"无"))</f>
        <v>2023-12-18 09:04:00</v>
      </c>
      <c r="O374" s="16" t="str">
        <f>IFERROR(VLOOKUP("*"&amp;$D374&amp;"*",接头红外!$A:$AS,21,FALSE),IFERROR(VLOOKUP("*"&amp;$D374&amp;"*",接头红外!$B:$AS,20,FALSE),"无"))</f>
        <v>2023-12-19 08:33:00</v>
      </c>
      <c r="P374" s="15">
        <f t="shared" si="227"/>
        <v>6</v>
      </c>
      <c r="Q374" s="15">
        <f t="shared" si="228"/>
        <v>6</v>
      </c>
      <c r="R374" s="22">
        <f t="shared" si="229"/>
        <v>1</v>
      </c>
      <c r="S374" s="22">
        <f t="shared" si="230"/>
        <v>1</v>
      </c>
      <c r="T374" s="180"/>
      <c r="U374" s="232" t="str">
        <f>IFERROR(VLOOKUP("*"&amp;$D374&amp;"*",接头红外!$A:$AS,5,FALSE),IFERROR(VLOOKUP("*"&amp;$D374&amp;"*",接头红外!$B:$AS,4,FALSE),"无"))</f>
        <v>JH030120230116-004131</v>
      </c>
      <c r="V374" s="232" t="str">
        <f>IFERROR(VLOOKUP("*"&amp;$D374&amp;"*",接头红外!$A:$AS,3,FALSE),IFERROR(VLOOKUP("*"&amp;$D374&amp;"*",接头红外!$B:$AS,2,FALSE),"无"))</f>
        <v>已完成</v>
      </c>
      <c r="W374" s="19"/>
      <c r="X374" s="180"/>
      <c r="AA374" s="238" t="b">
        <f t="shared" si="202"/>
        <v>0</v>
      </c>
    </row>
    <row r="375" s="214" customFormat="1" ht="12" hidden="1" spans="1:27">
      <c r="A375" s="225">
        <v>374</v>
      </c>
      <c r="B375" s="27" t="s">
        <v>34</v>
      </c>
      <c r="C375" s="27" t="s">
        <v>82</v>
      </c>
      <c r="D375" s="28" t="s">
        <v>3481</v>
      </c>
      <c r="E375" s="27" t="s">
        <v>258</v>
      </c>
      <c r="F375" s="28" t="s">
        <v>4102</v>
      </c>
      <c r="G375" s="8">
        <v>44958</v>
      </c>
      <c r="H375" s="192" t="s">
        <v>2299</v>
      </c>
      <c r="I375" s="275" t="s">
        <v>42</v>
      </c>
      <c r="J375" s="28" t="s">
        <v>43</v>
      </c>
      <c r="K375" s="270" t="s">
        <v>305</v>
      </c>
      <c r="L375" s="271" t="s">
        <v>307</v>
      </c>
      <c r="M375" s="28">
        <v>12</v>
      </c>
      <c r="N375" s="232" t="s">
        <v>4195</v>
      </c>
      <c r="O375" s="232" t="s">
        <v>4196</v>
      </c>
      <c r="P375" s="15">
        <f t="shared" ref="P375:P380" si="231">IF(OR(O375=0,O375="无"),"",M375)</f>
        <v>12</v>
      </c>
      <c r="Q375" s="15">
        <f t="shared" ref="Q375:Q380" si="232">P375</f>
        <v>12</v>
      </c>
      <c r="R375" s="22">
        <f t="shared" ref="R375:R380" si="233">IFERROR(IF(P375/M375&gt;0,P375/M375,""),"")</f>
        <v>1</v>
      </c>
      <c r="S375" s="22">
        <f t="shared" ref="S375:S380" si="234">IFERROR(Q375/P375,"")</f>
        <v>1</v>
      </c>
      <c r="T375" s="180"/>
      <c r="U375" s="232" t="s">
        <v>4197</v>
      </c>
      <c r="V375" s="232" t="s">
        <v>50</v>
      </c>
      <c r="W375" s="19"/>
      <c r="X375" s="180"/>
      <c r="Y375" s="16"/>
      <c r="AA375" s="238" t="b">
        <f t="shared" si="202"/>
        <v>0</v>
      </c>
    </row>
    <row r="376" s="214" customFormat="1" ht="12" hidden="1" spans="1:27">
      <c r="A376" s="225">
        <v>375</v>
      </c>
      <c r="B376" s="27" t="s">
        <v>34</v>
      </c>
      <c r="C376" s="27" t="s">
        <v>82</v>
      </c>
      <c r="D376" s="28" t="s">
        <v>3481</v>
      </c>
      <c r="E376" s="27" t="s">
        <v>258</v>
      </c>
      <c r="F376" s="28" t="s">
        <v>4102</v>
      </c>
      <c r="G376" s="8">
        <v>45017</v>
      </c>
      <c r="H376" s="192" t="s">
        <v>231</v>
      </c>
      <c r="I376" s="275" t="s">
        <v>42</v>
      </c>
      <c r="J376" s="28" t="s">
        <v>43</v>
      </c>
      <c r="K376" s="270" t="s">
        <v>305</v>
      </c>
      <c r="L376" s="271" t="s">
        <v>307</v>
      </c>
      <c r="M376" s="28">
        <v>12</v>
      </c>
      <c r="N376" s="232" t="s">
        <v>3485</v>
      </c>
      <c r="O376" s="232" t="s">
        <v>3486</v>
      </c>
      <c r="P376" s="15">
        <f t="shared" si="231"/>
        <v>12</v>
      </c>
      <c r="Q376" s="15">
        <f t="shared" si="232"/>
        <v>12</v>
      </c>
      <c r="R376" s="22">
        <f t="shared" si="233"/>
        <v>1</v>
      </c>
      <c r="S376" s="22">
        <f t="shared" si="234"/>
        <v>1</v>
      </c>
      <c r="T376" s="180"/>
      <c r="U376" s="232" t="s">
        <v>3487</v>
      </c>
      <c r="V376" s="232" t="s">
        <v>50</v>
      </c>
      <c r="W376" s="19"/>
      <c r="X376" s="180"/>
      <c r="AA376" s="238" t="b">
        <f t="shared" si="202"/>
        <v>0</v>
      </c>
    </row>
    <row r="377" s="214" customFormat="1" ht="12" hidden="1" spans="1:27">
      <c r="A377" s="225">
        <v>376</v>
      </c>
      <c r="B377" s="27" t="s">
        <v>34</v>
      </c>
      <c r="C377" s="27" t="s">
        <v>82</v>
      </c>
      <c r="D377" s="28" t="s">
        <v>3481</v>
      </c>
      <c r="E377" s="27" t="s">
        <v>258</v>
      </c>
      <c r="F377" s="28" t="s">
        <v>4102</v>
      </c>
      <c r="G377" s="8">
        <v>45078</v>
      </c>
      <c r="H377" s="192" t="s">
        <v>93</v>
      </c>
      <c r="I377" s="275" t="s">
        <v>42</v>
      </c>
      <c r="J377" s="28" t="s">
        <v>43</v>
      </c>
      <c r="K377" s="270" t="s">
        <v>305</v>
      </c>
      <c r="L377" s="271" t="s">
        <v>307</v>
      </c>
      <c r="M377" s="28">
        <v>12</v>
      </c>
      <c r="N377" s="232" t="s">
        <v>4210</v>
      </c>
      <c r="O377" s="232" t="s">
        <v>4211</v>
      </c>
      <c r="P377" s="15">
        <f t="shared" si="231"/>
        <v>12</v>
      </c>
      <c r="Q377" s="15">
        <f t="shared" si="232"/>
        <v>12</v>
      </c>
      <c r="R377" s="22">
        <f t="shared" si="233"/>
        <v>1</v>
      </c>
      <c r="S377" s="22">
        <f t="shared" si="234"/>
        <v>1</v>
      </c>
      <c r="T377" s="180"/>
      <c r="U377" s="232" t="s">
        <v>4212</v>
      </c>
      <c r="V377" s="232" t="s">
        <v>50</v>
      </c>
      <c r="W377" s="19"/>
      <c r="X377" s="180"/>
      <c r="AA377" s="238" t="b">
        <f t="shared" si="202"/>
        <v>0</v>
      </c>
    </row>
    <row r="378" s="214" customFormat="1" ht="12" hidden="1" spans="1:27">
      <c r="A378" s="225">
        <v>377</v>
      </c>
      <c r="B378" s="27" t="s">
        <v>34</v>
      </c>
      <c r="C378" s="27" t="s">
        <v>82</v>
      </c>
      <c r="D378" s="28" t="s">
        <v>3481</v>
      </c>
      <c r="E378" s="27" t="s">
        <v>258</v>
      </c>
      <c r="F378" s="28" t="s">
        <v>4102</v>
      </c>
      <c r="G378" s="8">
        <v>45139</v>
      </c>
      <c r="H378" s="192" t="s">
        <v>97</v>
      </c>
      <c r="I378" s="275" t="s">
        <v>42</v>
      </c>
      <c r="J378" s="28" t="s">
        <v>43</v>
      </c>
      <c r="K378" s="270" t="s">
        <v>305</v>
      </c>
      <c r="L378" s="271" t="s">
        <v>307</v>
      </c>
      <c r="M378" s="28">
        <v>12</v>
      </c>
      <c r="N378" s="232" t="s">
        <v>3491</v>
      </c>
      <c r="O378" s="232" t="s">
        <v>3492</v>
      </c>
      <c r="P378" s="15">
        <f t="shared" si="231"/>
        <v>12</v>
      </c>
      <c r="Q378" s="15">
        <f t="shared" si="232"/>
        <v>12</v>
      </c>
      <c r="R378" s="22">
        <f t="shared" si="233"/>
        <v>1</v>
      </c>
      <c r="S378" s="22">
        <f t="shared" si="234"/>
        <v>1</v>
      </c>
      <c r="T378" s="180"/>
      <c r="U378" s="232" t="s">
        <v>3493</v>
      </c>
      <c r="V378" s="232" t="s">
        <v>50</v>
      </c>
      <c r="W378" s="19"/>
      <c r="X378" s="180"/>
      <c r="AA378" s="238" t="b">
        <f t="shared" si="202"/>
        <v>0</v>
      </c>
    </row>
    <row r="379" s="214" customFormat="1" ht="12" hidden="1" spans="1:27">
      <c r="A379" s="225">
        <v>378</v>
      </c>
      <c r="B379" s="27" t="s">
        <v>34</v>
      </c>
      <c r="C379" s="27" t="s">
        <v>82</v>
      </c>
      <c r="D379" s="28" t="s">
        <v>3481</v>
      </c>
      <c r="E379" s="27" t="s">
        <v>258</v>
      </c>
      <c r="F379" s="28" t="s">
        <v>4102</v>
      </c>
      <c r="G379" s="8">
        <v>45200</v>
      </c>
      <c r="H379" s="192" t="s">
        <v>189</v>
      </c>
      <c r="I379" s="275" t="s">
        <v>42</v>
      </c>
      <c r="J379" s="28" t="s">
        <v>43</v>
      </c>
      <c r="K379" s="270" t="s">
        <v>305</v>
      </c>
      <c r="L379" s="271" t="s">
        <v>307</v>
      </c>
      <c r="M379" s="28">
        <v>12</v>
      </c>
      <c r="N379" s="232" t="s">
        <v>4207</v>
      </c>
      <c r="O379" s="232" t="s">
        <v>4208</v>
      </c>
      <c r="P379" s="15">
        <f t="shared" si="231"/>
        <v>12</v>
      </c>
      <c r="Q379" s="15">
        <f t="shared" si="232"/>
        <v>12</v>
      </c>
      <c r="R379" s="22">
        <f t="shared" si="233"/>
        <v>1</v>
      </c>
      <c r="S379" s="22">
        <f t="shared" si="234"/>
        <v>1</v>
      </c>
      <c r="T379" s="180"/>
      <c r="U379" s="232" t="s">
        <v>4209</v>
      </c>
      <c r="V379" s="232" t="s">
        <v>50</v>
      </c>
      <c r="W379" s="19"/>
      <c r="X379" s="180"/>
      <c r="AA379" s="238" t="b">
        <f t="shared" si="202"/>
        <v>0</v>
      </c>
    </row>
    <row r="380" s="214" customFormat="1" ht="12" hidden="1" spans="1:27">
      <c r="A380" s="225">
        <v>379</v>
      </c>
      <c r="B380" s="27" t="s">
        <v>34</v>
      </c>
      <c r="C380" s="27" t="s">
        <v>82</v>
      </c>
      <c r="D380" s="28" t="s">
        <v>3481</v>
      </c>
      <c r="E380" s="27" t="s">
        <v>258</v>
      </c>
      <c r="F380" s="28" t="s">
        <v>4102</v>
      </c>
      <c r="G380" s="8">
        <v>45261</v>
      </c>
      <c r="H380" s="192" t="s">
        <v>1741</v>
      </c>
      <c r="I380" s="275" t="s">
        <v>42</v>
      </c>
      <c r="J380" s="28" t="s">
        <v>43</v>
      </c>
      <c r="K380" s="270" t="s">
        <v>305</v>
      </c>
      <c r="L380" s="271" t="s">
        <v>307</v>
      </c>
      <c r="M380" s="28">
        <v>12</v>
      </c>
      <c r="N380" s="232" t="str">
        <f>IFERROR(VLOOKUP("*"&amp;$D380&amp;"*",接头红外!$A:$AS,20,FALSE),IFERROR(VLOOKUP("*"&amp;$D380&amp;"*",接头红外!$B:$AS,19,FALSE),"无"))</f>
        <v>2023-12-18 09:04:00</v>
      </c>
      <c r="O380" s="232" t="str">
        <f>IFERROR(VLOOKUP("*"&amp;$D380&amp;"*",接头红外!$A:$AS,21,FALSE),IFERROR(VLOOKUP("*"&amp;$D380&amp;"*",接头红外!$B:$AS,20,FALSE),"无"))</f>
        <v>2023-12-19 08:33:00</v>
      </c>
      <c r="P380" s="15">
        <f t="shared" si="231"/>
        <v>12</v>
      </c>
      <c r="Q380" s="15">
        <f t="shared" si="232"/>
        <v>12</v>
      </c>
      <c r="R380" s="22">
        <f t="shared" si="233"/>
        <v>1</v>
      </c>
      <c r="S380" s="22">
        <f t="shared" si="234"/>
        <v>1</v>
      </c>
      <c r="T380" s="180"/>
      <c r="U380" s="232" t="str">
        <f>IFERROR(VLOOKUP("*"&amp;$D380&amp;"*",接头红外!$A:$AS,5,FALSE),IFERROR(VLOOKUP("*"&amp;$D380&amp;"*",接头红外!$B:$AS,4,FALSE),"无"))</f>
        <v>JH030120230116-004131</v>
      </c>
      <c r="V380" s="232" t="str">
        <f>IFERROR(VLOOKUP("*"&amp;$D380&amp;"*",接头红外!$A:$AS,3,FALSE),IFERROR(VLOOKUP("*"&amp;$D380&amp;"*",接头红外!$B:$AS,2,FALSE),"无"))</f>
        <v>已完成</v>
      </c>
      <c r="W380" s="19"/>
      <c r="X380" s="180"/>
      <c r="AA380" s="238" t="b">
        <f t="shared" si="202"/>
        <v>0</v>
      </c>
    </row>
    <row r="381" s="214" customFormat="1" ht="12" hidden="1" spans="1:27">
      <c r="A381" s="225">
        <v>380</v>
      </c>
      <c r="B381" s="27" t="s">
        <v>34</v>
      </c>
      <c r="C381" s="27" t="s">
        <v>82</v>
      </c>
      <c r="D381" s="266" t="s">
        <v>3495</v>
      </c>
      <c r="E381" s="27" t="s">
        <v>258</v>
      </c>
      <c r="F381" s="28" t="s">
        <v>4102</v>
      </c>
      <c r="G381" s="8">
        <v>44958</v>
      </c>
      <c r="H381" s="192" t="s">
        <v>2299</v>
      </c>
      <c r="I381" s="275" t="s">
        <v>42</v>
      </c>
      <c r="J381" s="28" t="s">
        <v>43</v>
      </c>
      <c r="K381" s="270" t="s">
        <v>305</v>
      </c>
      <c r="L381" s="271" t="s">
        <v>307</v>
      </c>
      <c r="M381" s="28">
        <v>12</v>
      </c>
      <c r="N381" s="232" t="s">
        <v>4195</v>
      </c>
      <c r="O381" s="232" t="s">
        <v>4196</v>
      </c>
      <c r="P381" s="15">
        <f t="shared" ref="P381:P386" si="235">IF(OR(O381=0,O381="无"),"",M381)</f>
        <v>12</v>
      </c>
      <c r="Q381" s="15">
        <f t="shared" ref="Q381:Q386" si="236">P381</f>
        <v>12</v>
      </c>
      <c r="R381" s="22">
        <f t="shared" ref="R381:R386" si="237">IFERROR(IF(P381/M381&gt;0,P381/M381,""),"")</f>
        <v>1</v>
      </c>
      <c r="S381" s="22">
        <f t="shared" ref="S381:S386" si="238">IFERROR(Q381/P381,"")</f>
        <v>1</v>
      </c>
      <c r="T381" s="180"/>
      <c r="U381" s="232" t="s">
        <v>4197</v>
      </c>
      <c r="V381" s="232" t="s">
        <v>50</v>
      </c>
      <c r="W381" s="19"/>
      <c r="X381" s="180"/>
      <c r="Y381" s="16"/>
      <c r="AA381" s="238" t="b">
        <f t="shared" si="202"/>
        <v>0</v>
      </c>
    </row>
    <row r="382" s="214" customFormat="1" ht="12" hidden="1" spans="1:27">
      <c r="A382" s="225">
        <v>381</v>
      </c>
      <c r="B382" s="27" t="s">
        <v>34</v>
      </c>
      <c r="C382" s="27" t="s">
        <v>82</v>
      </c>
      <c r="D382" s="266" t="s">
        <v>3495</v>
      </c>
      <c r="E382" s="27" t="s">
        <v>258</v>
      </c>
      <c r="F382" s="28" t="s">
        <v>4102</v>
      </c>
      <c r="G382" s="8">
        <v>45017</v>
      </c>
      <c r="H382" s="192" t="s">
        <v>231</v>
      </c>
      <c r="I382" s="275" t="s">
        <v>42</v>
      </c>
      <c r="J382" s="28" t="s">
        <v>43</v>
      </c>
      <c r="K382" s="270" t="s">
        <v>305</v>
      </c>
      <c r="L382" s="271" t="s">
        <v>307</v>
      </c>
      <c r="M382" s="28">
        <v>12</v>
      </c>
      <c r="N382" s="232" t="s">
        <v>3485</v>
      </c>
      <c r="O382" s="232" t="s">
        <v>3486</v>
      </c>
      <c r="P382" s="15">
        <f t="shared" si="235"/>
        <v>12</v>
      </c>
      <c r="Q382" s="15">
        <f t="shared" si="236"/>
        <v>12</v>
      </c>
      <c r="R382" s="22">
        <f t="shared" si="237"/>
        <v>1</v>
      </c>
      <c r="S382" s="22">
        <f t="shared" si="238"/>
        <v>1</v>
      </c>
      <c r="T382" s="180"/>
      <c r="U382" s="232" t="s">
        <v>3487</v>
      </c>
      <c r="V382" s="232" t="s">
        <v>50</v>
      </c>
      <c r="W382" s="19"/>
      <c r="X382" s="180"/>
      <c r="AA382" s="238" t="b">
        <f t="shared" si="202"/>
        <v>0</v>
      </c>
    </row>
    <row r="383" s="214" customFormat="1" ht="12" hidden="1" spans="1:27">
      <c r="A383" s="225">
        <v>382</v>
      </c>
      <c r="B383" s="27" t="s">
        <v>34</v>
      </c>
      <c r="C383" s="27" t="s">
        <v>82</v>
      </c>
      <c r="D383" s="266" t="s">
        <v>3495</v>
      </c>
      <c r="E383" s="27" t="s">
        <v>258</v>
      </c>
      <c r="F383" s="28" t="s">
        <v>4102</v>
      </c>
      <c r="G383" s="8">
        <v>45078</v>
      </c>
      <c r="H383" s="192" t="s">
        <v>93</v>
      </c>
      <c r="I383" s="275" t="s">
        <v>42</v>
      </c>
      <c r="J383" s="28" t="s">
        <v>43</v>
      </c>
      <c r="K383" s="270" t="s">
        <v>305</v>
      </c>
      <c r="L383" s="271" t="s">
        <v>307</v>
      </c>
      <c r="M383" s="28">
        <v>12</v>
      </c>
      <c r="N383" s="232" t="s">
        <v>4210</v>
      </c>
      <c r="O383" s="232" t="s">
        <v>4211</v>
      </c>
      <c r="P383" s="15">
        <f t="shared" si="235"/>
        <v>12</v>
      </c>
      <c r="Q383" s="15">
        <f t="shared" si="236"/>
        <v>12</v>
      </c>
      <c r="R383" s="22">
        <f t="shared" si="237"/>
        <v>1</v>
      </c>
      <c r="S383" s="22">
        <f t="shared" si="238"/>
        <v>1</v>
      </c>
      <c r="T383" s="180"/>
      <c r="U383" s="232" t="s">
        <v>4212</v>
      </c>
      <c r="V383" s="232" t="s">
        <v>50</v>
      </c>
      <c r="W383" s="19"/>
      <c r="X383" s="180"/>
      <c r="AA383" s="238" t="b">
        <f t="shared" si="202"/>
        <v>0</v>
      </c>
    </row>
    <row r="384" s="214" customFormat="1" ht="12" hidden="1" spans="1:27">
      <c r="A384" s="225">
        <v>383</v>
      </c>
      <c r="B384" s="27" t="s">
        <v>34</v>
      </c>
      <c r="C384" s="27" t="s">
        <v>82</v>
      </c>
      <c r="D384" s="266" t="s">
        <v>3495</v>
      </c>
      <c r="E384" s="27" t="s">
        <v>258</v>
      </c>
      <c r="F384" s="28" t="s">
        <v>4102</v>
      </c>
      <c r="G384" s="8">
        <v>45139</v>
      </c>
      <c r="H384" s="192" t="s">
        <v>97</v>
      </c>
      <c r="I384" s="275" t="s">
        <v>42</v>
      </c>
      <c r="J384" s="28" t="s">
        <v>43</v>
      </c>
      <c r="K384" s="270" t="s">
        <v>305</v>
      </c>
      <c r="L384" s="271" t="s">
        <v>307</v>
      </c>
      <c r="M384" s="28">
        <v>12</v>
      </c>
      <c r="N384" s="232" t="s">
        <v>3491</v>
      </c>
      <c r="O384" s="232" t="s">
        <v>3492</v>
      </c>
      <c r="P384" s="15">
        <f t="shared" si="235"/>
        <v>12</v>
      </c>
      <c r="Q384" s="15">
        <f t="shared" si="236"/>
        <v>12</v>
      </c>
      <c r="R384" s="22">
        <f t="shared" si="237"/>
        <v>1</v>
      </c>
      <c r="S384" s="22">
        <f t="shared" si="238"/>
        <v>1</v>
      </c>
      <c r="T384" s="180"/>
      <c r="U384" s="232" t="s">
        <v>3493</v>
      </c>
      <c r="V384" s="232" t="s">
        <v>50</v>
      </c>
      <c r="W384" s="19"/>
      <c r="X384" s="180"/>
      <c r="AA384" s="238" t="b">
        <f t="shared" si="202"/>
        <v>0</v>
      </c>
    </row>
    <row r="385" s="214" customFormat="1" ht="12" hidden="1" spans="1:27">
      <c r="A385" s="225">
        <v>384</v>
      </c>
      <c r="B385" s="27" t="s">
        <v>34</v>
      </c>
      <c r="C385" s="27" t="s">
        <v>82</v>
      </c>
      <c r="D385" s="266" t="s">
        <v>3495</v>
      </c>
      <c r="E385" s="27" t="s">
        <v>258</v>
      </c>
      <c r="F385" s="28" t="s">
        <v>4102</v>
      </c>
      <c r="G385" s="8">
        <v>45200</v>
      </c>
      <c r="H385" s="192" t="s">
        <v>189</v>
      </c>
      <c r="I385" s="275" t="s">
        <v>42</v>
      </c>
      <c r="J385" s="28" t="s">
        <v>43</v>
      </c>
      <c r="K385" s="270" t="s">
        <v>305</v>
      </c>
      <c r="L385" s="271" t="s">
        <v>307</v>
      </c>
      <c r="M385" s="28">
        <v>12</v>
      </c>
      <c r="N385" s="232" t="s">
        <v>4207</v>
      </c>
      <c r="O385" s="232" t="s">
        <v>4208</v>
      </c>
      <c r="P385" s="15">
        <f t="shared" si="235"/>
        <v>12</v>
      </c>
      <c r="Q385" s="15">
        <f t="shared" si="236"/>
        <v>12</v>
      </c>
      <c r="R385" s="22">
        <f t="shared" si="237"/>
        <v>1</v>
      </c>
      <c r="S385" s="22">
        <f t="shared" si="238"/>
        <v>1</v>
      </c>
      <c r="T385" s="180"/>
      <c r="U385" s="232" t="s">
        <v>4209</v>
      </c>
      <c r="V385" s="232" t="s">
        <v>50</v>
      </c>
      <c r="W385" s="19"/>
      <c r="X385" s="180"/>
      <c r="AA385" s="238" t="b">
        <f t="shared" si="202"/>
        <v>0</v>
      </c>
    </row>
    <row r="386" s="214" customFormat="1" ht="12" hidden="1" spans="1:27">
      <c r="A386" s="225">
        <v>385</v>
      </c>
      <c r="B386" s="27" t="s">
        <v>34</v>
      </c>
      <c r="C386" s="27" t="s">
        <v>82</v>
      </c>
      <c r="D386" s="266" t="s">
        <v>3495</v>
      </c>
      <c r="E386" s="27" t="s">
        <v>258</v>
      </c>
      <c r="F386" s="28" t="s">
        <v>4102</v>
      </c>
      <c r="G386" s="8">
        <v>45261</v>
      </c>
      <c r="H386" s="192" t="s">
        <v>1741</v>
      </c>
      <c r="I386" s="275" t="s">
        <v>42</v>
      </c>
      <c r="J386" s="28" t="s">
        <v>43</v>
      </c>
      <c r="K386" s="270" t="s">
        <v>305</v>
      </c>
      <c r="L386" s="271" t="s">
        <v>307</v>
      </c>
      <c r="M386" s="28">
        <v>12</v>
      </c>
      <c r="N386" s="232" t="str">
        <f>IFERROR(VLOOKUP("*"&amp;$D386&amp;"*",接头红外!$A:$AS,20,FALSE),IFERROR(VLOOKUP("*"&amp;$D386&amp;"*",接头红外!$B:$AS,19,FALSE),"无"))</f>
        <v>2023-12-18 09:04:00</v>
      </c>
      <c r="O386" s="232" t="str">
        <f>IFERROR(VLOOKUP("*"&amp;$D386&amp;"*",接头红外!$A:$AS,21,FALSE),IFERROR(VLOOKUP("*"&amp;$D386&amp;"*",接头红外!$B:$AS,20,FALSE),"无"))</f>
        <v>2023-12-19 08:33:00</v>
      </c>
      <c r="P386" s="15">
        <f t="shared" si="235"/>
        <v>12</v>
      </c>
      <c r="Q386" s="15">
        <f t="shared" si="236"/>
        <v>12</v>
      </c>
      <c r="R386" s="22">
        <f t="shared" si="237"/>
        <v>1</v>
      </c>
      <c r="S386" s="22">
        <f t="shared" si="238"/>
        <v>1</v>
      </c>
      <c r="T386" s="180"/>
      <c r="U386" s="232" t="str">
        <f>IFERROR(VLOOKUP("*"&amp;$D386&amp;"*",接头红外!$A:$AS,5,FALSE),IFERROR(VLOOKUP("*"&amp;$D386&amp;"*",接头红外!$B:$AS,4,FALSE),"无"))</f>
        <v>JH030120230116-004131</v>
      </c>
      <c r="V386" s="232" t="str">
        <f>IFERROR(VLOOKUP("*"&amp;$D386&amp;"*",接头红外!$A:$AS,3,FALSE),IFERROR(VLOOKUP("*"&amp;$D386&amp;"*",接头红外!$B:$AS,2,FALSE),"无"))</f>
        <v>已完成</v>
      </c>
      <c r="W386" s="19"/>
      <c r="X386" s="180"/>
      <c r="AA386" s="238" t="b">
        <f t="shared" si="202"/>
        <v>0</v>
      </c>
    </row>
    <row r="387" s="214" customFormat="1" ht="12" hidden="1" spans="1:27">
      <c r="A387" s="225">
        <v>386</v>
      </c>
      <c r="B387" s="27" t="s">
        <v>34</v>
      </c>
      <c r="C387" s="27" t="s">
        <v>228</v>
      </c>
      <c r="D387" s="266" t="s">
        <v>3496</v>
      </c>
      <c r="E387" s="27" t="s">
        <v>258</v>
      </c>
      <c r="F387" s="28" t="s">
        <v>4102</v>
      </c>
      <c r="G387" s="8">
        <v>44958</v>
      </c>
      <c r="H387" s="192" t="s">
        <v>2299</v>
      </c>
      <c r="I387" s="275" t="s">
        <v>42</v>
      </c>
      <c r="J387" s="28" t="s">
        <v>43</v>
      </c>
      <c r="K387" s="270" t="s">
        <v>305</v>
      </c>
      <c r="L387" s="271" t="s">
        <v>307</v>
      </c>
      <c r="M387" s="28">
        <v>3</v>
      </c>
      <c r="N387" s="232" t="s">
        <v>3482</v>
      </c>
      <c r="O387" s="232" t="s">
        <v>3483</v>
      </c>
      <c r="P387" s="15">
        <f t="shared" ref="P387:P392" si="239">IF(OR(O387=0,O387="无"),"",M387)</f>
        <v>3</v>
      </c>
      <c r="Q387" s="15">
        <f t="shared" ref="Q387:Q392" si="240">P387</f>
        <v>3</v>
      </c>
      <c r="R387" s="22">
        <f t="shared" ref="R387:R392" si="241">IFERROR(IF(P387/M387&gt;0,P387/M387,""),"")</f>
        <v>1</v>
      </c>
      <c r="S387" s="22">
        <f t="shared" ref="S387:S392" si="242">IFERROR(Q387/P387,"")</f>
        <v>1</v>
      </c>
      <c r="T387" s="180"/>
      <c r="U387" s="232" t="s">
        <v>3484</v>
      </c>
      <c r="V387" s="232" t="s">
        <v>50</v>
      </c>
      <c r="W387" s="19"/>
      <c r="X387" s="180"/>
      <c r="Y387" s="16"/>
      <c r="AA387" s="238" t="b">
        <f t="shared" ref="AA387:AA450" si="243">IF(H387="2023年01月","2023年01月31日",IF(H387="2023年02月","2023年02月28日",IF(H387="2023年3月","2023年3月31日",IF(H387="2023年4月","2023年4月30日",IF(H387="2023年5月","2023年5月31日",IF(H387="2023年6月","2023年6月30日",IF(H387="2023年7月","2023年7月31日",IF(H387="2023年8月","2023年8月31日",IF(H387="2023年9月","2023年9月30日",IF(H387="2023年10月","2023年10月31日",IF(H387="2023年11月","2023年11月30日",IF(H387="2023年12月","2023年12月31日"))))))))))))</f>
        <v>0</v>
      </c>
    </row>
    <row r="388" s="214" customFormat="1" ht="12" hidden="1" spans="1:27">
      <c r="A388" s="225">
        <v>387</v>
      </c>
      <c r="B388" s="27" t="s">
        <v>34</v>
      </c>
      <c r="C388" s="27" t="s">
        <v>228</v>
      </c>
      <c r="D388" s="266" t="s">
        <v>3496</v>
      </c>
      <c r="E388" s="27" t="s">
        <v>258</v>
      </c>
      <c r="F388" s="28" t="s">
        <v>4102</v>
      </c>
      <c r="G388" s="8">
        <v>45017</v>
      </c>
      <c r="H388" s="192" t="s">
        <v>231</v>
      </c>
      <c r="I388" s="275" t="s">
        <v>42</v>
      </c>
      <c r="J388" s="28" t="s">
        <v>43</v>
      </c>
      <c r="K388" s="270" t="s">
        <v>305</v>
      </c>
      <c r="L388" s="271" t="s">
        <v>307</v>
      </c>
      <c r="M388" s="28">
        <v>3</v>
      </c>
      <c r="N388" s="232" t="s">
        <v>4213</v>
      </c>
      <c r="O388" s="232" t="s">
        <v>4214</v>
      </c>
      <c r="P388" s="15">
        <f t="shared" si="239"/>
        <v>3</v>
      </c>
      <c r="Q388" s="15">
        <f t="shared" si="240"/>
        <v>3</v>
      </c>
      <c r="R388" s="22">
        <f t="shared" si="241"/>
        <v>1</v>
      </c>
      <c r="S388" s="22">
        <f t="shared" si="242"/>
        <v>1</v>
      </c>
      <c r="T388" s="256"/>
      <c r="U388" s="232" t="s">
        <v>4215</v>
      </c>
      <c r="V388" s="232" t="s">
        <v>50</v>
      </c>
      <c r="W388" s="19"/>
      <c r="X388" s="180"/>
      <c r="AA388" s="238" t="b">
        <f t="shared" si="243"/>
        <v>0</v>
      </c>
    </row>
    <row r="389" s="214" customFormat="1" ht="12" hidden="1" spans="1:27">
      <c r="A389" s="225">
        <v>388</v>
      </c>
      <c r="B389" s="27" t="s">
        <v>34</v>
      </c>
      <c r="C389" s="27" t="s">
        <v>228</v>
      </c>
      <c r="D389" s="266" t="s">
        <v>3496</v>
      </c>
      <c r="E389" s="27" t="s">
        <v>258</v>
      </c>
      <c r="F389" s="28" t="s">
        <v>4102</v>
      </c>
      <c r="G389" s="8">
        <v>45078</v>
      </c>
      <c r="H389" s="192" t="s">
        <v>93</v>
      </c>
      <c r="I389" s="275" t="s">
        <v>42</v>
      </c>
      <c r="J389" s="28" t="s">
        <v>43</v>
      </c>
      <c r="K389" s="270" t="s">
        <v>305</v>
      </c>
      <c r="L389" s="271" t="s">
        <v>307</v>
      </c>
      <c r="M389" s="28">
        <v>3</v>
      </c>
      <c r="N389" s="232" t="s">
        <v>4210</v>
      </c>
      <c r="O389" s="232" t="s">
        <v>4211</v>
      </c>
      <c r="P389" s="15">
        <f t="shared" si="239"/>
        <v>3</v>
      </c>
      <c r="Q389" s="15">
        <f t="shared" si="240"/>
        <v>3</v>
      </c>
      <c r="R389" s="22">
        <f t="shared" si="241"/>
        <v>1</v>
      </c>
      <c r="S389" s="22">
        <f t="shared" si="242"/>
        <v>1</v>
      </c>
      <c r="T389" s="180"/>
      <c r="U389" s="232" t="s">
        <v>4212</v>
      </c>
      <c r="V389" s="232" t="s">
        <v>50</v>
      </c>
      <c r="W389" s="19"/>
      <c r="X389" s="180"/>
      <c r="AA389" s="238" t="b">
        <f t="shared" si="243"/>
        <v>0</v>
      </c>
    </row>
    <row r="390" s="214" customFormat="1" ht="12" hidden="1" spans="1:27">
      <c r="A390" s="225">
        <v>389</v>
      </c>
      <c r="B390" s="27" t="s">
        <v>34</v>
      </c>
      <c r="C390" s="27" t="s">
        <v>228</v>
      </c>
      <c r="D390" s="266" t="s">
        <v>3496</v>
      </c>
      <c r="E390" s="27" t="s">
        <v>258</v>
      </c>
      <c r="F390" s="28" t="s">
        <v>4102</v>
      </c>
      <c r="G390" s="8">
        <v>45139</v>
      </c>
      <c r="H390" s="192" t="s">
        <v>97</v>
      </c>
      <c r="I390" s="275" t="s">
        <v>42</v>
      </c>
      <c r="J390" s="28" t="s">
        <v>43</v>
      </c>
      <c r="K390" s="270" t="s">
        <v>305</v>
      </c>
      <c r="L390" s="271" t="s">
        <v>307</v>
      </c>
      <c r="M390" s="28">
        <v>3</v>
      </c>
      <c r="N390" s="232" t="s">
        <v>3491</v>
      </c>
      <c r="O390" s="232" t="s">
        <v>3492</v>
      </c>
      <c r="P390" s="15">
        <f t="shared" si="239"/>
        <v>3</v>
      </c>
      <c r="Q390" s="15">
        <f t="shared" si="240"/>
        <v>3</v>
      </c>
      <c r="R390" s="22">
        <f t="shared" si="241"/>
        <v>1</v>
      </c>
      <c r="S390" s="22">
        <f t="shared" si="242"/>
        <v>1</v>
      </c>
      <c r="T390" s="180"/>
      <c r="U390" s="232" t="s">
        <v>3493</v>
      </c>
      <c r="V390" s="232" t="s">
        <v>50</v>
      </c>
      <c r="W390" s="19"/>
      <c r="X390" s="180"/>
      <c r="AA390" s="238" t="b">
        <f t="shared" si="243"/>
        <v>0</v>
      </c>
    </row>
    <row r="391" s="214" customFormat="1" ht="12" hidden="1" spans="1:27">
      <c r="A391" s="225">
        <v>390</v>
      </c>
      <c r="B391" s="27" t="s">
        <v>34</v>
      </c>
      <c r="C391" s="27" t="s">
        <v>228</v>
      </c>
      <c r="D391" s="266" t="s">
        <v>3496</v>
      </c>
      <c r="E391" s="27" t="s">
        <v>258</v>
      </c>
      <c r="F391" s="28" t="s">
        <v>4102</v>
      </c>
      <c r="G391" s="8">
        <v>45200</v>
      </c>
      <c r="H391" s="192" t="s">
        <v>189</v>
      </c>
      <c r="I391" s="275" t="s">
        <v>42</v>
      </c>
      <c r="J391" s="28" t="s">
        <v>43</v>
      </c>
      <c r="K391" s="270" t="s">
        <v>305</v>
      </c>
      <c r="L391" s="271" t="s">
        <v>307</v>
      </c>
      <c r="M391" s="28">
        <v>3</v>
      </c>
      <c r="N391" s="232" t="s">
        <v>4207</v>
      </c>
      <c r="O391" s="232" t="s">
        <v>4208</v>
      </c>
      <c r="P391" s="15">
        <f t="shared" si="239"/>
        <v>3</v>
      </c>
      <c r="Q391" s="15">
        <f t="shared" si="240"/>
        <v>3</v>
      </c>
      <c r="R391" s="22">
        <f t="shared" si="241"/>
        <v>1</v>
      </c>
      <c r="S391" s="22">
        <f t="shared" si="242"/>
        <v>1</v>
      </c>
      <c r="T391" s="180"/>
      <c r="U391" s="232" t="s">
        <v>4209</v>
      </c>
      <c r="V391" s="232" t="s">
        <v>50</v>
      </c>
      <c r="W391" s="19"/>
      <c r="X391" s="180"/>
      <c r="AA391" s="238" t="b">
        <f t="shared" si="243"/>
        <v>0</v>
      </c>
    </row>
    <row r="392" s="214" customFormat="1" ht="12" hidden="1" spans="1:27">
      <c r="A392" s="225">
        <v>391</v>
      </c>
      <c r="B392" s="27" t="s">
        <v>34</v>
      </c>
      <c r="C392" s="27" t="s">
        <v>228</v>
      </c>
      <c r="D392" s="266" t="s">
        <v>3496</v>
      </c>
      <c r="E392" s="27" t="s">
        <v>258</v>
      </c>
      <c r="F392" s="28" t="s">
        <v>4102</v>
      </c>
      <c r="G392" s="8">
        <v>45261</v>
      </c>
      <c r="H392" s="192" t="s">
        <v>1741</v>
      </c>
      <c r="I392" s="275" t="s">
        <v>42</v>
      </c>
      <c r="J392" s="28" t="s">
        <v>43</v>
      </c>
      <c r="K392" s="270" t="s">
        <v>305</v>
      </c>
      <c r="L392" s="271" t="s">
        <v>307</v>
      </c>
      <c r="M392" s="28">
        <v>3</v>
      </c>
      <c r="N392" s="232" t="str">
        <f>IFERROR(VLOOKUP("*"&amp;$D392&amp;"*",接头红外!$A:$AS,20,FALSE),IFERROR(VLOOKUP("*"&amp;$D392&amp;"*",接头红外!$B:$AS,19,FALSE),"无"))</f>
        <v>2023-12-18 09:04:00</v>
      </c>
      <c r="O392" s="232" t="str">
        <f>IFERROR(VLOOKUP("*"&amp;$D392&amp;"*",接头红外!$A:$AS,21,FALSE),IFERROR(VLOOKUP("*"&amp;$D392&amp;"*",接头红外!$B:$AS,20,FALSE),"无"))</f>
        <v>2023-12-19 08:33:00</v>
      </c>
      <c r="P392" s="15">
        <f t="shared" si="239"/>
        <v>3</v>
      </c>
      <c r="Q392" s="15">
        <f t="shared" si="240"/>
        <v>3</v>
      </c>
      <c r="R392" s="22">
        <f t="shared" si="241"/>
        <v>1</v>
      </c>
      <c r="S392" s="22">
        <f t="shared" si="242"/>
        <v>1</v>
      </c>
      <c r="T392" s="180"/>
      <c r="U392" s="232" t="str">
        <f>IFERROR(VLOOKUP("*"&amp;$D392&amp;"*",接头红外!$A:$AS,5,FALSE),IFERROR(VLOOKUP("*"&amp;$D392&amp;"*",接头红外!$B:$AS,4,FALSE),"无"))</f>
        <v>JH030120230116-004131</v>
      </c>
      <c r="V392" s="232" t="str">
        <f>IFERROR(VLOOKUP("*"&amp;$D392&amp;"*",接头红外!$A:$AS,3,FALSE),IFERROR(VLOOKUP("*"&amp;$D392&amp;"*",接头红外!$B:$AS,2,FALSE),"无"))</f>
        <v>已完成</v>
      </c>
      <c r="W392" s="19"/>
      <c r="X392" s="180"/>
      <c r="AA392" s="238" t="b">
        <f t="shared" si="243"/>
        <v>0</v>
      </c>
    </row>
    <row r="393" s="214" customFormat="1" ht="12" hidden="1" spans="1:27">
      <c r="A393" s="225">
        <v>392</v>
      </c>
      <c r="B393" s="27" t="s">
        <v>34</v>
      </c>
      <c r="C393" s="27" t="s">
        <v>228</v>
      </c>
      <c r="D393" s="280" t="s">
        <v>3507</v>
      </c>
      <c r="E393" s="27" t="s">
        <v>258</v>
      </c>
      <c r="F393" s="27" t="s">
        <v>4102</v>
      </c>
      <c r="G393" s="8">
        <v>44958</v>
      </c>
      <c r="H393" s="192" t="s">
        <v>2299</v>
      </c>
      <c r="I393" s="269" t="s">
        <v>42</v>
      </c>
      <c r="J393" s="4" t="s">
        <v>43</v>
      </c>
      <c r="K393" s="270" t="s">
        <v>305</v>
      </c>
      <c r="L393" s="271" t="s">
        <v>307</v>
      </c>
      <c r="M393" s="280">
        <v>3</v>
      </c>
      <c r="N393" s="232" t="s">
        <v>3482</v>
      </c>
      <c r="O393" s="232" t="s">
        <v>3483</v>
      </c>
      <c r="P393" s="15">
        <f t="shared" ref="P393:P398" si="244">IF(OR(O393=0,O393="无"),"",M393)</f>
        <v>3</v>
      </c>
      <c r="Q393" s="15">
        <f t="shared" ref="Q393:Q398" si="245">P393</f>
        <v>3</v>
      </c>
      <c r="R393" s="22">
        <f t="shared" ref="R393:R398" si="246">IFERROR(IF(P393/M393&gt;0,P393/M393,""),"")</f>
        <v>1</v>
      </c>
      <c r="S393" s="22">
        <f t="shared" ref="S393:S398" si="247">IFERROR(Q393/P393,"")</f>
        <v>1</v>
      </c>
      <c r="T393" s="180"/>
      <c r="U393" s="232" t="s">
        <v>3484</v>
      </c>
      <c r="V393" s="232" t="s">
        <v>50</v>
      </c>
      <c r="W393" s="19"/>
      <c r="X393" s="180"/>
      <c r="Y393" s="16"/>
      <c r="AA393" s="238" t="b">
        <f t="shared" si="243"/>
        <v>0</v>
      </c>
    </row>
    <row r="394" s="214" customFormat="1" ht="12" hidden="1" spans="1:27">
      <c r="A394" s="225">
        <v>393</v>
      </c>
      <c r="B394" s="27" t="s">
        <v>34</v>
      </c>
      <c r="C394" s="27" t="s">
        <v>228</v>
      </c>
      <c r="D394" s="280" t="s">
        <v>3507</v>
      </c>
      <c r="E394" s="27" t="s">
        <v>258</v>
      </c>
      <c r="F394" s="27" t="s">
        <v>4102</v>
      </c>
      <c r="G394" s="8">
        <v>45017</v>
      </c>
      <c r="H394" s="192" t="s">
        <v>231</v>
      </c>
      <c r="I394" s="269" t="s">
        <v>42</v>
      </c>
      <c r="J394" s="4" t="s">
        <v>43</v>
      </c>
      <c r="K394" s="270" t="s">
        <v>305</v>
      </c>
      <c r="L394" s="271" t="s">
        <v>307</v>
      </c>
      <c r="M394" s="280">
        <v>3</v>
      </c>
      <c r="N394" s="232" t="s">
        <v>4213</v>
      </c>
      <c r="O394" s="232" t="s">
        <v>4214</v>
      </c>
      <c r="P394" s="15">
        <f t="shared" si="244"/>
        <v>3</v>
      </c>
      <c r="Q394" s="15">
        <f t="shared" si="245"/>
        <v>3</v>
      </c>
      <c r="R394" s="22">
        <f t="shared" si="246"/>
        <v>1</v>
      </c>
      <c r="S394" s="22">
        <f t="shared" si="247"/>
        <v>1</v>
      </c>
      <c r="T394" s="256"/>
      <c r="U394" s="232" t="s">
        <v>4215</v>
      </c>
      <c r="V394" s="232" t="s">
        <v>50</v>
      </c>
      <c r="W394" s="19"/>
      <c r="X394" s="180"/>
      <c r="AA394" s="238" t="b">
        <f t="shared" si="243"/>
        <v>0</v>
      </c>
    </row>
    <row r="395" s="214" customFormat="1" ht="12" hidden="1" spans="1:27">
      <c r="A395" s="225">
        <v>394</v>
      </c>
      <c r="B395" s="27" t="s">
        <v>34</v>
      </c>
      <c r="C395" s="27" t="s">
        <v>228</v>
      </c>
      <c r="D395" s="280" t="s">
        <v>3507</v>
      </c>
      <c r="E395" s="27" t="s">
        <v>258</v>
      </c>
      <c r="F395" s="27" t="s">
        <v>4102</v>
      </c>
      <c r="G395" s="8">
        <v>45078</v>
      </c>
      <c r="H395" s="192" t="s">
        <v>93</v>
      </c>
      <c r="I395" s="269" t="s">
        <v>42</v>
      </c>
      <c r="J395" s="4" t="s">
        <v>43</v>
      </c>
      <c r="K395" s="270" t="s">
        <v>305</v>
      </c>
      <c r="L395" s="271" t="s">
        <v>307</v>
      </c>
      <c r="M395" s="280">
        <v>3</v>
      </c>
      <c r="N395" s="232" t="s">
        <v>4210</v>
      </c>
      <c r="O395" s="232" t="s">
        <v>4211</v>
      </c>
      <c r="P395" s="15">
        <f t="shared" si="244"/>
        <v>3</v>
      </c>
      <c r="Q395" s="15">
        <f t="shared" si="245"/>
        <v>3</v>
      </c>
      <c r="R395" s="22">
        <f t="shared" si="246"/>
        <v>1</v>
      </c>
      <c r="S395" s="22">
        <f t="shared" si="247"/>
        <v>1</v>
      </c>
      <c r="T395" s="180"/>
      <c r="U395" s="232" t="s">
        <v>4212</v>
      </c>
      <c r="V395" s="232" t="s">
        <v>50</v>
      </c>
      <c r="W395" s="19"/>
      <c r="X395" s="180"/>
      <c r="AA395" s="238" t="b">
        <f t="shared" si="243"/>
        <v>0</v>
      </c>
    </row>
    <row r="396" s="214" customFormat="1" ht="12" hidden="1" spans="1:27">
      <c r="A396" s="225">
        <v>395</v>
      </c>
      <c r="B396" s="27" t="s">
        <v>34</v>
      </c>
      <c r="C396" s="27" t="s">
        <v>228</v>
      </c>
      <c r="D396" s="280" t="s">
        <v>3507</v>
      </c>
      <c r="E396" s="27" t="s">
        <v>258</v>
      </c>
      <c r="F396" s="27" t="s">
        <v>4102</v>
      </c>
      <c r="G396" s="8">
        <v>45139</v>
      </c>
      <c r="H396" s="192" t="s">
        <v>97</v>
      </c>
      <c r="I396" s="269" t="s">
        <v>42</v>
      </c>
      <c r="J396" s="4" t="s">
        <v>43</v>
      </c>
      <c r="K396" s="270" t="s">
        <v>305</v>
      </c>
      <c r="L396" s="271" t="s">
        <v>307</v>
      </c>
      <c r="M396" s="280">
        <v>3</v>
      </c>
      <c r="N396" s="232" t="s">
        <v>3491</v>
      </c>
      <c r="O396" s="232" t="s">
        <v>3492</v>
      </c>
      <c r="P396" s="15">
        <f t="shared" si="244"/>
        <v>3</v>
      </c>
      <c r="Q396" s="15">
        <f t="shared" si="245"/>
        <v>3</v>
      </c>
      <c r="R396" s="22">
        <f t="shared" si="246"/>
        <v>1</v>
      </c>
      <c r="S396" s="22">
        <f t="shared" si="247"/>
        <v>1</v>
      </c>
      <c r="T396" s="180"/>
      <c r="U396" s="232" t="s">
        <v>3493</v>
      </c>
      <c r="V396" s="232" t="s">
        <v>50</v>
      </c>
      <c r="W396" s="19"/>
      <c r="X396" s="180"/>
      <c r="AA396" s="238" t="b">
        <f t="shared" si="243"/>
        <v>0</v>
      </c>
    </row>
    <row r="397" s="214" customFormat="1" ht="12" hidden="1" spans="1:27">
      <c r="A397" s="225">
        <v>396</v>
      </c>
      <c r="B397" s="27" t="s">
        <v>34</v>
      </c>
      <c r="C397" s="27" t="s">
        <v>228</v>
      </c>
      <c r="D397" s="280" t="s">
        <v>3507</v>
      </c>
      <c r="E397" s="27" t="s">
        <v>258</v>
      </c>
      <c r="F397" s="27" t="s">
        <v>4102</v>
      </c>
      <c r="G397" s="8">
        <v>45200</v>
      </c>
      <c r="H397" s="192" t="s">
        <v>189</v>
      </c>
      <c r="I397" s="269" t="s">
        <v>42</v>
      </c>
      <c r="J397" s="4" t="s">
        <v>43</v>
      </c>
      <c r="K397" s="270" t="s">
        <v>305</v>
      </c>
      <c r="L397" s="271" t="s">
        <v>307</v>
      </c>
      <c r="M397" s="280">
        <v>3</v>
      </c>
      <c r="N397" s="232" t="s">
        <v>4207</v>
      </c>
      <c r="O397" s="232" t="s">
        <v>4208</v>
      </c>
      <c r="P397" s="15">
        <f t="shared" si="244"/>
        <v>3</v>
      </c>
      <c r="Q397" s="15">
        <f t="shared" si="245"/>
        <v>3</v>
      </c>
      <c r="R397" s="22">
        <f t="shared" si="246"/>
        <v>1</v>
      </c>
      <c r="S397" s="22">
        <f t="shared" si="247"/>
        <v>1</v>
      </c>
      <c r="T397" s="180"/>
      <c r="U397" s="232" t="s">
        <v>4209</v>
      </c>
      <c r="V397" s="232" t="s">
        <v>50</v>
      </c>
      <c r="W397" s="19"/>
      <c r="X397" s="180"/>
      <c r="AA397" s="238" t="b">
        <f t="shared" si="243"/>
        <v>0</v>
      </c>
    </row>
    <row r="398" s="214" customFormat="1" ht="12" hidden="1" spans="1:27">
      <c r="A398" s="225">
        <v>397</v>
      </c>
      <c r="B398" s="27" t="s">
        <v>34</v>
      </c>
      <c r="C398" s="27" t="s">
        <v>228</v>
      </c>
      <c r="D398" s="280" t="s">
        <v>3507</v>
      </c>
      <c r="E398" s="27" t="s">
        <v>258</v>
      </c>
      <c r="F398" s="27" t="s">
        <v>4102</v>
      </c>
      <c r="G398" s="8">
        <v>45261</v>
      </c>
      <c r="H398" s="192" t="s">
        <v>1741</v>
      </c>
      <c r="I398" s="269" t="s">
        <v>42</v>
      </c>
      <c r="J398" s="4" t="s">
        <v>43</v>
      </c>
      <c r="K398" s="270" t="s">
        <v>305</v>
      </c>
      <c r="L398" s="271" t="s">
        <v>307</v>
      </c>
      <c r="M398" s="280">
        <v>3</v>
      </c>
      <c r="N398" s="232" t="str">
        <f>IFERROR(VLOOKUP("*"&amp;$D398&amp;"*",接头红外!$A:$AS,20,FALSE),IFERROR(VLOOKUP("*"&amp;$D398&amp;"*",接头红外!$B:$AS,19,FALSE),"无"))</f>
        <v>2023-12-18 09:04:00</v>
      </c>
      <c r="O398" s="232" t="str">
        <f>IFERROR(VLOOKUP("*"&amp;$D398&amp;"*",接头红外!$A:$AS,21,FALSE),IFERROR(VLOOKUP("*"&amp;$D398&amp;"*",接头红外!$B:$AS,20,FALSE),"无"))</f>
        <v>2023-12-19 08:33:00</v>
      </c>
      <c r="P398" s="15">
        <f t="shared" si="244"/>
        <v>3</v>
      </c>
      <c r="Q398" s="15">
        <f t="shared" si="245"/>
        <v>3</v>
      </c>
      <c r="R398" s="22">
        <f t="shared" si="246"/>
        <v>1</v>
      </c>
      <c r="S398" s="22">
        <f t="shared" si="247"/>
        <v>1</v>
      </c>
      <c r="T398" s="180"/>
      <c r="U398" s="232" t="str">
        <f>IFERROR(VLOOKUP("*"&amp;$D398&amp;"*",接头红外!$A:$AS,5,FALSE),IFERROR(VLOOKUP("*"&amp;$D398&amp;"*",接头红外!$B:$AS,4,FALSE),"无"))</f>
        <v>JH030120230116-004131</v>
      </c>
      <c r="V398" s="232" t="str">
        <f>IFERROR(VLOOKUP("*"&amp;$D398&amp;"*",接头红外!$A:$AS,3,FALSE),IFERROR(VLOOKUP("*"&amp;$D398&amp;"*",接头红外!$B:$AS,2,FALSE),"无"))</f>
        <v>已完成</v>
      </c>
      <c r="W398" s="19"/>
      <c r="X398" s="180"/>
      <c r="AA398" s="238" t="b">
        <f t="shared" si="243"/>
        <v>0</v>
      </c>
    </row>
    <row r="399" s="214" customFormat="1" ht="12" hidden="1" spans="1:27">
      <c r="A399" s="225">
        <v>398</v>
      </c>
      <c r="B399" s="27" t="s">
        <v>34</v>
      </c>
      <c r="C399" s="27" t="s">
        <v>228</v>
      </c>
      <c r="D399" s="280" t="s">
        <v>3516</v>
      </c>
      <c r="E399" s="27" t="s">
        <v>258</v>
      </c>
      <c r="F399" s="27" t="s">
        <v>4102</v>
      </c>
      <c r="G399" s="8">
        <v>44958</v>
      </c>
      <c r="H399" s="192" t="s">
        <v>2299</v>
      </c>
      <c r="I399" s="269" t="s">
        <v>42</v>
      </c>
      <c r="J399" s="4" t="s">
        <v>43</v>
      </c>
      <c r="K399" s="270" t="s">
        <v>305</v>
      </c>
      <c r="L399" s="271" t="s">
        <v>307</v>
      </c>
      <c r="M399" s="280">
        <v>3</v>
      </c>
      <c r="N399" s="232" t="s">
        <v>3482</v>
      </c>
      <c r="O399" s="232" t="s">
        <v>3483</v>
      </c>
      <c r="P399" s="15">
        <f t="shared" ref="P399:P404" si="248">IF(OR(O399=0,O399="无"),"",M399)</f>
        <v>3</v>
      </c>
      <c r="Q399" s="15">
        <f t="shared" ref="Q399:Q404" si="249">P399</f>
        <v>3</v>
      </c>
      <c r="R399" s="22">
        <f t="shared" ref="R399:R404" si="250">IFERROR(IF(P399/M399&gt;0,P399/M399,""),"")</f>
        <v>1</v>
      </c>
      <c r="S399" s="22">
        <f t="shared" ref="S399:S404" si="251">IFERROR(Q399/P399,"")</f>
        <v>1</v>
      </c>
      <c r="T399" s="180"/>
      <c r="U399" s="232" t="s">
        <v>3484</v>
      </c>
      <c r="V399" s="232" t="s">
        <v>50</v>
      </c>
      <c r="W399" s="19"/>
      <c r="X399" s="180"/>
      <c r="Y399" s="16"/>
      <c r="AA399" s="238" t="b">
        <f t="shared" si="243"/>
        <v>0</v>
      </c>
    </row>
    <row r="400" s="214" customFormat="1" ht="12" hidden="1" spans="1:27">
      <c r="A400" s="225">
        <v>399</v>
      </c>
      <c r="B400" s="27" t="s">
        <v>34</v>
      </c>
      <c r="C400" s="27" t="s">
        <v>228</v>
      </c>
      <c r="D400" s="280" t="s">
        <v>3516</v>
      </c>
      <c r="E400" s="27" t="s">
        <v>258</v>
      </c>
      <c r="F400" s="27" t="s">
        <v>4102</v>
      </c>
      <c r="G400" s="8">
        <v>45017</v>
      </c>
      <c r="H400" s="192" t="s">
        <v>231</v>
      </c>
      <c r="I400" s="269" t="s">
        <v>42</v>
      </c>
      <c r="J400" s="4" t="s">
        <v>43</v>
      </c>
      <c r="K400" s="270" t="s">
        <v>305</v>
      </c>
      <c r="L400" s="271" t="s">
        <v>307</v>
      </c>
      <c r="M400" s="280">
        <v>3</v>
      </c>
      <c r="N400" s="232" t="s">
        <v>4213</v>
      </c>
      <c r="O400" s="232" t="s">
        <v>4214</v>
      </c>
      <c r="P400" s="15">
        <f t="shared" si="248"/>
        <v>3</v>
      </c>
      <c r="Q400" s="15">
        <f t="shared" si="249"/>
        <v>3</v>
      </c>
      <c r="R400" s="22">
        <f t="shared" si="250"/>
        <v>1</v>
      </c>
      <c r="S400" s="22">
        <f t="shared" si="251"/>
        <v>1</v>
      </c>
      <c r="T400" s="256"/>
      <c r="U400" s="232" t="s">
        <v>4216</v>
      </c>
      <c r="V400" s="232" t="s">
        <v>50</v>
      </c>
      <c r="W400" s="19"/>
      <c r="X400" s="181"/>
      <c r="AA400" s="238" t="b">
        <f t="shared" si="243"/>
        <v>0</v>
      </c>
    </row>
    <row r="401" s="214" customFormat="1" ht="12" hidden="1" spans="1:27">
      <c r="A401" s="225">
        <v>400</v>
      </c>
      <c r="B401" s="27" t="s">
        <v>34</v>
      </c>
      <c r="C401" s="27" t="s">
        <v>228</v>
      </c>
      <c r="D401" s="280" t="s">
        <v>3516</v>
      </c>
      <c r="E401" s="27" t="s">
        <v>258</v>
      </c>
      <c r="F401" s="27" t="s">
        <v>4102</v>
      </c>
      <c r="G401" s="8">
        <v>45078</v>
      </c>
      <c r="H401" s="192" t="s">
        <v>93</v>
      </c>
      <c r="I401" s="269" t="s">
        <v>42</v>
      </c>
      <c r="J401" s="4" t="s">
        <v>43</v>
      </c>
      <c r="K401" s="270" t="s">
        <v>305</v>
      </c>
      <c r="L401" s="271" t="s">
        <v>307</v>
      </c>
      <c r="M401" s="280">
        <v>3</v>
      </c>
      <c r="N401" s="232" t="s">
        <v>4210</v>
      </c>
      <c r="O401" s="232" t="s">
        <v>4217</v>
      </c>
      <c r="P401" s="15">
        <f t="shared" si="248"/>
        <v>3</v>
      </c>
      <c r="Q401" s="15">
        <f t="shared" si="249"/>
        <v>3</v>
      </c>
      <c r="R401" s="22">
        <f t="shared" si="250"/>
        <v>1</v>
      </c>
      <c r="S401" s="22">
        <f t="shared" si="251"/>
        <v>1</v>
      </c>
      <c r="T401" s="180"/>
      <c r="U401" s="232" t="s">
        <v>4218</v>
      </c>
      <c r="V401" s="232" t="s">
        <v>50</v>
      </c>
      <c r="W401" s="19"/>
      <c r="X401" s="181"/>
      <c r="AA401" s="238" t="b">
        <f t="shared" si="243"/>
        <v>0</v>
      </c>
    </row>
    <row r="402" s="214" customFormat="1" ht="12" hidden="1" spans="1:27">
      <c r="A402" s="225">
        <v>401</v>
      </c>
      <c r="B402" s="27" t="s">
        <v>34</v>
      </c>
      <c r="C402" s="27" t="s">
        <v>228</v>
      </c>
      <c r="D402" s="280" t="s">
        <v>3516</v>
      </c>
      <c r="E402" s="27" t="s">
        <v>258</v>
      </c>
      <c r="F402" s="27" t="s">
        <v>4102</v>
      </c>
      <c r="G402" s="8">
        <v>45139</v>
      </c>
      <c r="H402" s="192" t="s">
        <v>97</v>
      </c>
      <c r="I402" s="269" t="s">
        <v>42</v>
      </c>
      <c r="J402" s="4" t="s">
        <v>43</v>
      </c>
      <c r="K402" s="270" t="s">
        <v>305</v>
      </c>
      <c r="L402" s="271" t="s">
        <v>307</v>
      </c>
      <c r="M402" s="280">
        <v>3</v>
      </c>
      <c r="N402" s="232" t="s">
        <v>3520</v>
      </c>
      <c r="O402" s="232" t="s">
        <v>3521</v>
      </c>
      <c r="P402" s="15">
        <f t="shared" si="248"/>
        <v>3</v>
      </c>
      <c r="Q402" s="15">
        <f t="shared" si="249"/>
        <v>3</v>
      </c>
      <c r="R402" s="22">
        <f t="shared" si="250"/>
        <v>1</v>
      </c>
      <c r="S402" s="22">
        <f t="shared" si="251"/>
        <v>1</v>
      </c>
      <c r="T402" s="180"/>
      <c r="U402" s="232" t="s">
        <v>3522</v>
      </c>
      <c r="V402" s="232" t="s">
        <v>50</v>
      </c>
      <c r="W402" s="19"/>
      <c r="X402" s="181"/>
      <c r="AA402" s="238" t="b">
        <f t="shared" si="243"/>
        <v>0</v>
      </c>
    </row>
    <row r="403" s="214" customFormat="1" ht="12" hidden="1" spans="1:27">
      <c r="A403" s="225">
        <v>402</v>
      </c>
      <c r="B403" s="27" t="s">
        <v>34</v>
      </c>
      <c r="C403" s="27" t="s">
        <v>228</v>
      </c>
      <c r="D403" s="280" t="s">
        <v>3516</v>
      </c>
      <c r="E403" s="27" t="s">
        <v>258</v>
      </c>
      <c r="F403" s="27" t="s">
        <v>4102</v>
      </c>
      <c r="G403" s="8">
        <v>45200</v>
      </c>
      <c r="H403" s="192" t="s">
        <v>189</v>
      </c>
      <c r="I403" s="269" t="s">
        <v>42</v>
      </c>
      <c r="J403" s="4" t="s">
        <v>43</v>
      </c>
      <c r="K403" s="270" t="s">
        <v>305</v>
      </c>
      <c r="L403" s="271" t="s">
        <v>307</v>
      </c>
      <c r="M403" s="280">
        <v>3</v>
      </c>
      <c r="N403" s="232" t="s">
        <v>4207</v>
      </c>
      <c r="O403" s="232" t="s">
        <v>4208</v>
      </c>
      <c r="P403" s="15">
        <f t="shared" si="248"/>
        <v>3</v>
      </c>
      <c r="Q403" s="15">
        <f t="shared" si="249"/>
        <v>3</v>
      </c>
      <c r="R403" s="22">
        <f t="shared" si="250"/>
        <v>1</v>
      </c>
      <c r="S403" s="22">
        <f t="shared" si="251"/>
        <v>1</v>
      </c>
      <c r="T403" s="180"/>
      <c r="U403" s="232" t="s">
        <v>4209</v>
      </c>
      <c r="V403" s="232" t="s">
        <v>50</v>
      </c>
      <c r="W403" s="19"/>
      <c r="X403" s="181"/>
      <c r="AA403" s="238" t="b">
        <f t="shared" si="243"/>
        <v>0</v>
      </c>
    </row>
    <row r="404" s="214" customFormat="1" ht="12" hidden="1" spans="1:27">
      <c r="A404" s="225">
        <v>403</v>
      </c>
      <c r="B404" s="27" t="s">
        <v>34</v>
      </c>
      <c r="C404" s="27" t="s">
        <v>228</v>
      </c>
      <c r="D404" s="280" t="s">
        <v>3516</v>
      </c>
      <c r="E404" s="27" t="s">
        <v>258</v>
      </c>
      <c r="F404" s="27" t="s">
        <v>4102</v>
      </c>
      <c r="G404" s="8">
        <v>45261</v>
      </c>
      <c r="H404" s="192" t="s">
        <v>1741</v>
      </c>
      <c r="I404" s="269" t="s">
        <v>42</v>
      </c>
      <c r="J404" s="4" t="s">
        <v>43</v>
      </c>
      <c r="K404" s="270" t="s">
        <v>305</v>
      </c>
      <c r="L404" s="271" t="s">
        <v>307</v>
      </c>
      <c r="M404" s="280">
        <v>3</v>
      </c>
      <c r="N404" s="232" t="str">
        <f>IFERROR(VLOOKUP("*"&amp;$D404&amp;"*",接头红外!$A:$AS,20,FALSE),IFERROR(VLOOKUP("*"&amp;$D404&amp;"*",接头红外!$B:$AS,19,FALSE),"无"))</f>
        <v>2023-12-18 09:04:00</v>
      </c>
      <c r="O404" s="232" t="str">
        <f>IFERROR(VLOOKUP("*"&amp;$D404&amp;"*",接头红外!$A:$AS,21,FALSE),IFERROR(VLOOKUP("*"&amp;$D404&amp;"*",接头红外!$B:$AS,20,FALSE),"无"))</f>
        <v>2023-12-19 08:33:00</v>
      </c>
      <c r="P404" s="15">
        <f t="shared" si="248"/>
        <v>3</v>
      </c>
      <c r="Q404" s="15">
        <f t="shared" si="249"/>
        <v>3</v>
      </c>
      <c r="R404" s="22">
        <f t="shared" si="250"/>
        <v>1</v>
      </c>
      <c r="S404" s="22">
        <f t="shared" si="251"/>
        <v>1</v>
      </c>
      <c r="T404" s="180"/>
      <c r="U404" s="232" t="str">
        <f>IFERROR(VLOOKUP("*"&amp;$D404&amp;"*",接头红外!$A:$AS,5,FALSE),IFERROR(VLOOKUP("*"&amp;$D404&amp;"*",接头红外!$B:$AS,4,FALSE),"无"))</f>
        <v>JH030120230116-004131</v>
      </c>
      <c r="V404" s="232" t="str">
        <f>IFERROR(VLOOKUP("*"&amp;$D404&amp;"*",接头红外!$A:$AS,3,FALSE),IFERROR(VLOOKUP("*"&amp;$D404&amp;"*",接头红外!$B:$AS,2,FALSE),"无"))</f>
        <v>已完成</v>
      </c>
      <c r="W404" s="19"/>
      <c r="X404" s="180"/>
      <c r="AA404" s="238" t="b">
        <f t="shared" si="243"/>
        <v>0</v>
      </c>
    </row>
    <row r="405" s="214" customFormat="1" ht="12" hidden="1" spans="1:27">
      <c r="A405" s="225">
        <v>404</v>
      </c>
      <c r="B405" s="27" t="s">
        <v>34</v>
      </c>
      <c r="C405" s="27" t="s">
        <v>228</v>
      </c>
      <c r="D405" s="27" t="s">
        <v>3530</v>
      </c>
      <c r="E405" s="27" t="s">
        <v>108</v>
      </c>
      <c r="F405" s="27" t="s">
        <v>4102</v>
      </c>
      <c r="G405" s="8">
        <v>44958</v>
      </c>
      <c r="H405" s="192" t="s">
        <v>2299</v>
      </c>
      <c r="I405" s="269" t="s">
        <v>42</v>
      </c>
      <c r="J405" s="4" t="s">
        <v>43</v>
      </c>
      <c r="K405" s="270" t="s">
        <v>305</v>
      </c>
      <c r="L405" s="271" t="s">
        <v>307</v>
      </c>
      <c r="M405" s="27">
        <v>3</v>
      </c>
      <c r="N405" s="274">
        <v>44958.4409722222</v>
      </c>
      <c r="O405" s="274">
        <v>44958.4756944444</v>
      </c>
      <c r="P405" s="15">
        <f t="shared" ref="P405:P414" si="252">IF(OR(O405=0,O405="无"),"",M405)</f>
        <v>3</v>
      </c>
      <c r="Q405" s="15">
        <f t="shared" ref="Q405:Q414" si="253">P405</f>
        <v>3</v>
      </c>
      <c r="R405" s="22">
        <f t="shared" ref="R405:R414" si="254">IFERROR(IF(P405/M405&gt;0,P405/M405,""),"")</f>
        <v>1</v>
      </c>
      <c r="S405" s="22">
        <f t="shared" ref="S405:S414" si="255">IFERROR(Q405/P405,"")</f>
        <v>1</v>
      </c>
      <c r="T405" s="180"/>
      <c r="U405" s="232" t="s">
        <v>3533</v>
      </c>
      <c r="V405" s="232" t="s">
        <v>50</v>
      </c>
      <c r="W405" s="19"/>
      <c r="X405" s="180"/>
      <c r="Y405" s="232" t="s">
        <v>3533</v>
      </c>
      <c r="AA405" s="238" t="b">
        <f t="shared" si="243"/>
        <v>0</v>
      </c>
    </row>
    <row r="406" s="214" customFormat="1" ht="12" hidden="1" spans="1:27">
      <c r="A406" s="225">
        <v>405</v>
      </c>
      <c r="B406" s="27" t="s">
        <v>34</v>
      </c>
      <c r="C406" s="27" t="s">
        <v>228</v>
      </c>
      <c r="D406" s="27" t="s">
        <v>3530</v>
      </c>
      <c r="E406" s="27" t="s">
        <v>108</v>
      </c>
      <c r="F406" s="27" t="s">
        <v>4102</v>
      </c>
      <c r="G406" s="8">
        <v>45139</v>
      </c>
      <c r="H406" s="192" t="s">
        <v>97</v>
      </c>
      <c r="I406" s="269" t="s">
        <v>42</v>
      </c>
      <c r="J406" s="4" t="s">
        <v>43</v>
      </c>
      <c r="K406" s="270" t="s">
        <v>305</v>
      </c>
      <c r="L406" s="271" t="s">
        <v>307</v>
      </c>
      <c r="M406" s="27">
        <v>3</v>
      </c>
      <c r="N406" s="272" t="s">
        <v>4219</v>
      </c>
      <c r="O406" s="273">
        <v>45142</v>
      </c>
      <c r="P406" s="15">
        <f t="shared" si="252"/>
        <v>3</v>
      </c>
      <c r="Q406" s="15">
        <f t="shared" si="253"/>
        <v>3</v>
      </c>
      <c r="R406" s="22">
        <f t="shared" si="254"/>
        <v>1</v>
      </c>
      <c r="S406" s="22">
        <f t="shared" si="255"/>
        <v>1</v>
      </c>
      <c r="T406" s="180"/>
      <c r="U406" s="237" t="s">
        <v>3542</v>
      </c>
      <c r="V406" s="237" t="s">
        <v>50</v>
      </c>
      <c r="W406" s="19"/>
      <c r="X406" s="180"/>
      <c r="AA406" s="238" t="b">
        <f t="shared" si="243"/>
        <v>0</v>
      </c>
    </row>
    <row r="407" s="214" customFormat="1" ht="12" hidden="1" spans="1:27">
      <c r="A407" s="225">
        <v>406</v>
      </c>
      <c r="B407" s="27" t="s">
        <v>34</v>
      </c>
      <c r="C407" s="27" t="s">
        <v>228</v>
      </c>
      <c r="D407" s="27" t="s">
        <v>3537</v>
      </c>
      <c r="E407" s="27" t="s">
        <v>108</v>
      </c>
      <c r="F407" s="27" t="s">
        <v>4102</v>
      </c>
      <c r="G407" s="8">
        <v>44958</v>
      </c>
      <c r="H407" s="192" t="s">
        <v>2299</v>
      </c>
      <c r="I407" s="269" t="s">
        <v>42</v>
      </c>
      <c r="J407" s="4" t="s">
        <v>43</v>
      </c>
      <c r="K407" s="270" t="s">
        <v>305</v>
      </c>
      <c r="L407" s="271" t="s">
        <v>307</v>
      </c>
      <c r="M407" s="27">
        <v>3</v>
      </c>
      <c r="N407" s="274">
        <v>44958.4409722222</v>
      </c>
      <c r="O407" s="274">
        <v>44958.4756944444</v>
      </c>
      <c r="P407" s="15">
        <f t="shared" si="252"/>
        <v>3</v>
      </c>
      <c r="Q407" s="15">
        <f t="shared" si="253"/>
        <v>3</v>
      </c>
      <c r="R407" s="22">
        <f t="shared" si="254"/>
        <v>1</v>
      </c>
      <c r="S407" s="22">
        <f t="shared" si="255"/>
        <v>1</v>
      </c>
      <c r="T407" s="180"/>
      <c r="U407" s="232" t="s">
        <v>3533</v>
      </c>
      <c r="V407" s="232" t="s">
        <v>50</v>
      </c>
      <c r="W407" s="19"/>
      <c r="X407" s="180"/>
      <c r="Y407" s="232" t="s">
        <v>3533</v>
      </c>
      <c r="AA407" s="238" t="b">
        <f t="shared" si="243"/>
        <v>0</v>
      </c>
    </row>
    <row r="408" s="214" customFormat="1" ht="12" hidden="1" spans="1:27">
      <c r="A408" s="225">
        <v>407</v>
      </c>
      <c r="B408" s="27" t="s">
        <v>34</v>
      </c>
      <c r="C408" s="27" t="s">
        <v>228</v>
      </c>
      <c r="D408" s="27" t="s">
        <v>3537</v>
      </c>
      <c r="E408" s="27" t="s">
        <v>108</v>
      </c>
      <c r="F408" s="27" t="s">
        <v>4102</v>
      </c>
      <c r="G408" s="8">
        <v>45139</v>
      </c>
      <c r="H408" s="192" t="s">
        <v>97</v>
      </c>
      <c r="I408" s="269" t="s">
        <v>42</v>
      </c>
      <c r="J408" s="4" t="s">
        <v>43</v>
      </c>
      <c r="K408" s="270" t="s">
        <v>305</v>
      </c>
      <c r="L408" s="271" t="s">
        <v>307</v>
      </c>
      <c r="M408" s="27">
        <v>3</v>
      </c>
      <c r="N408" s="272" t="s">
        <v>4219</v>
      </c>
      <c r="O408" s="273">
        <v>45142</v>
      </c>
      <c r="P408" s="15">
        <f t="shared" si="252"/>
        <v>3</v>
      </c>
      <c r="Q408" s="15">
        <f t="shared" si="253"/>
        <v>3</v>
      </c>
      <c r="R408" s="22">
        <f t="shared" si="254"/>
        <v>1</v>
      </c>
      <c r="S408" s="22">
        <f t="shared" si="255"/>
        <v>1</v>
      </c>
      <c r="T408" s="180"/>
      <c r="U408" s="237" t="s">
        <v>3542</v>
      </c>
      <c r="V408" s="237" t="s">
        <v>50</v>
      </c>
      <c r="W408" s="19"/>
      <c r="X408" s="180"/>
      <c r="AA408" s="238" t="b">
        <f t="shared" si="243"/>
        <v>0</v>
      </c>
    </row>
    <row r="409" s="214" customFormat="1" ht="12" hidden="1" spans="1:27">
      <c r="A409" s="225">
        <v>408</v>
      </c>
      <c r="B409" s="27" t="s">
        <v>34</v>
      </c>
      <c r="C409" s="27" t="s">
        <v>228</v>
      </c>
      <c r="D409" s="27" t="s">
        <v>3609</v>
      </c>
      <c r="E409" s="27" t="s">
        <v>258</v>
      </c>
      <c r="F409" s="27" t="s">
        <v>4102</v>
      </c>
      <c r="G409" s="8">
        <v>44927</v>
      </c>
      <c r="H409" s="227" t="s">
        <v>2959</v>
      </c>
      <c r="I409" s="269" t="s">
        <v>42</v>
      </c>
      <c r="J409" s="4" t="s">
        <v>43</v>
      </c>
      <c r="K409" s="270" t="s">
        <v>305</v>
      </c>
      <c r="L409" s="271" t="s">
        <v>307</v>
      </c>
      <c r="M409" s="27">
        <v>3</v>
      </c>
      <c r="N409" s="199">
        <v>44942.4097222222</v>
      </c>
      <c r="O409" s="199">
        <v>44942.4131944444</v>
      </c>
      <c r="P409" s="15">
        <f t="shared" si="252"/>
        <v>3</v>
      </c>
      <c r="Q409" s="15">
        <f t="shared" si="253"/>
        <v>3</v>
      </c>
      <c r="R409" s="22">
        <f t="shared" si="254"/>
        <v>1</v>
      </c>
      <c r="S409" s="22">
        <f t="shared" si="255"/>
        <v>1</v>
      </c>
      <c r="T409" s="180"/>
      <c r="U409" s="232" t="s">
        <v>4220</v>
      </c>
      <c r="V409" s="232" t="s">
        <v>50</v>
      </c>
      <c r="W409" s="19"/>
      <c r="X409" s="180"/>
      <c r="Y409" s="232" t="s">
        <v>4220</v>
      </c>
      <c r="AA409" s="238" t="b">
        <f t="shared" si="243"/>
        <v>0</v>
      </c>
    </row>
    <row r="410" s="214" customFormat="1" ht="12" hidden="1" spans="1:27">
      <c r="A410" s="225">
        <v>409</v>
      </c>
      <c r="B410" s="27" t="s">
        <v>34</v>
      </c>
      <c r="C410" s="27" t="s">
        <v>228</v>
      </c>
      <c r="D410" s="27" t="s">
        <v>3609</v>
      </c>
      <c r="E410" s="27" t="s">
        <v>258</v>
      </c>
      <c r="F410" s="27" t="s">
        <v>4102</v>
      </c>
      <c r="G410" s="8">
        <v>44986</v>
      </c>
      <c r="H410" s="227" t="s">
        <v>41</v>
      </c>
      <c r="I410" s="269" t="s">
        <v>42</v>
      </c>
      <c r="J410" s="4" t="s">
        <v>43</v>
      </c>
      <c r="K410" s="270" t="s">
        <v>305</v>
      </c>
      <c r="L410" s="271" t="s">
        <v>307</v>
      </c>
      <c r="M410" s="27">
        <v>3</v>
      </c>
      <c r="N410" s="233">
        <v>45030.4305555556</v>
      </c>
      <c r="O410" s="233">
        <v>45030.4409722222</v>
      </c>
      <c r="P410" s="15">
        <f t="shared" si="252"/>
        <v>3</v>
      </c>
      <c r="Q410" s="15">
        <f t="shared" si="253"/>
        <v>3</v>
      </c>
      <c r="R410" s="22">
        <f t="shared" si="254"/>
        <v>1</v>
      </c>
      <c r="S410" s="22">
        <f t="shared" si="255"/>
        <v>1</v>
      </c>
      <c r="T410" s="256"/>
      <c r="U410" s="232" t="s">
        <v>3594</v>
      </c>
      <c r="V410" s="232" t="s">
        <v>50</v>
      </c>
      <c r="W410" s="19" t="s">
        <v>4221</v>
      </c>
      <c r="X410" s="180"/>
      <c r="AA410" s="238" t="b">
        <f t="shared" si="243"/>
        <v>0</v>
      </c>
    </row>
    <row r="411" s="214" customFormat="1" ht="12" hidden="1" spans="1:27">
      <c r="A411" s="225">
        <v>410</v>
      </c>
      <c r="B411" s="27" t="s">
        <v>34</v>
      </c>
      <c r="C411" s="27" t="s">
        <v>228</v>
      </c>
      <c r="D411" s="27" t="s">
        <v>3609</v>
      </c>
      <c r="E411" s="27" t="s">
        <v>258</v>
      </c>
      <c r="F411" s="27" t="s">
        <v>4102</v>
      </c>
      <c r="G411" s="8">
        <v>45047</v>
      </c>
      <c r="H411" s="227" t="s">
        <v>304</v>
      </c>
      <c r="I411" s="269" t="s">
        <v>42</v>
      </c>
      <c r="J411" s="4" t="s">
        <v>43</v>
      </c>
      <c r="K411" s="270" t="s">
        <v>305</v>
      </c>
      <c r="L411" s="271" t="s">
        <v>307</v>
      </c>
      <c r="M411" s="27">
        <v>3</v>
      </c>
      <c r="N411" s="233">
        <v>45075.375</v>
      </c>
      <c r="O411" s="233">
        <v>45075.4166666667</v>
      </c>
      <c r="P411" s="15">
        <f t="shared" si="252"/>
        <v>3</v>
      </c>
      <c r="Q411" s="15">
        <f t="shared" si="253"/>
        <v>3</v>
      </c>
      <c r="R411" s="22">
        <f t="shared" si="254"/>
        <v>1</v>
      </c>
      <c r="S411" s="22">
        <f t="shared" si="255"/>
        <v>1</v>
      </c>
      <c r="T411" s="180"/>
      <c r="U411" s="237" t="s">
        <v>3596</v>
      </c>
      <c r="V411" s="232" t="s">
        <v>50</v>
      </c>
      <c r="W411" s="19"/>
      <c r="X411" s="180"/>
      <c r="Y411" s="279" t="s">
        <v>3346</v>
      </c>
      <c r="AA411" s="238" t="b">
        <f t="shared" si="243"/>
        <v>0</v>
      </c>
    </row>
    <row r="412" s="214" customFormat="1" ht="12" hidden="1" spans="1:27">
      <c r="A412" s="225">
        <v>411</v>
      </c>
      <c r="B412" s="27" t="s">
        <v>34</v>
      </c>
      <c r="C412" s="27" t="s">
        <v>228</v>
      </c>
      <c r="D412" s="27" t="s">
        <v>3609</v>
      </c>
      <c r="E412" s="27" t="s">
        <v>258</v>
      </c>
      <c r="F412" s="27" t="s">
        <v>4102</v>
      </c>
      <c r="G412" s="8">
        <v>45108</v>
      </c>
      <c r="H412" s="227" t="s">
        <v>165</v>
      </c>
      <c r="I412" s="269" t="s">
        <v>42</v>
      </c>
      <c r="J412" s="4" t="s">
        <v>43</v>
      </c>
      <c r="K412" s="270" t="s">
        <v>305</v>
      </c>
      <c r="L412" s="271" t="s">
        <v>307</v>
      </c>
      <c r="M412" s="27">
        <v>3</v>
      </c>
      <c r="N412" s="272" t="s">
        <v>4222</v>
      </c>
      <c r="O412" s="272" t="s">
        <v>4222</v>
      </c>
      <c r="P412" s="15">
        <f t="shared" si="252"/>
        <v>3</v>
      </c>
      <c r="Q412" s="15">
        <f t="shared" si="253"/>
        <v>3</v>
      </c>
      <c r="R412" s="22">
        <f t="shared" si="254"/>
        <v>1</v>
      </c>
      <c r="S412" s="22">
        <f t="shared" si="255"/>
        <v>1</v>
      </c>
      <c r="T412" s="180" t="s">
        <v>4193</v>
      </c>
      <c r="U412" s="237" t="s">
        <v>3615</v>
      </c>
      <c r="V412" s="237" t="s">
        <v>50</v>
      </c>
      <c r="W412" s="19"/>
      <c r="X412" s="180"/>
      <c r="AA412" s="238" t="b">
        <f t="shared" si="243"/>
        <v>0</v>
      </c>
    </row>
    <row r="413" s="214" customFormat="1" ht="12" hidden="1" spans="1:27">
      <c r="A413" s="225">
        <v>412</v>
      </c>
      <c r="B413" s="27" t="s">
        <v>34</v>
      </c>
      <c r="C413" s="27" t="s">
        <v>228</v>
      </c>
      <c r="D413" s="27" t="s">
        <v>3609</v>
      </c>
      <c r="E413" s="27" t="s">
        <v>258</v>
      </c>
      <c r="F413" s="27" t="s">
        <v>4102</v>
      </c>
      <c r="G413" s="8">
        <v>45170</v>
      </c>
      <c r="H413" s="227" t="s">
        <v>54</v>
      </c>
      <c r="I413" s="269" t="s">
        <v>42</v>
      </c>
      <c r="J413" s="4" t="s">
        <v>43</v>
      </c>
      <c r="K413" s="270" t="s">
        <v>305</v>
      </c>
      <c r="L413" s="271" t="s">
        <v>307</v>
      </c>
      <c r="M413" s="27">
        <v>3</v>
      </c>
      <c r="N413" s="233">
        <v>45210.4076388889</v>
      </c>
      <c r="O413" s="233">
        <v>45210.4826388889</v>
      </c>
      <c r="P413" s="15">
        <f t="shared" si="252"/>
        <v>3</v>
      </c>
      <c r="Q413" s="15">
        <f t="shared" si="253"/>
        <v>3</v>
      </c>
      <c r="R413" s="22">
        <f t="shared" si="254"/>
        <v>1</v>
      </c>
      <c r="S413" s="22">
        <f t="shared" si="255"/>
        <v>1</v>
      </c>
      <c r="T413" s="180" t="s">
        <v>3975</v>
      </c>
      <c r="U413" s="232" t="s">
        <v>3975</v>
      </c>
      <c r="V413" s="232" t="s">
        <v>50</v>
      </c>
      <c r="W413" s="19"/>
      <c r="X413" s="180"/>
      <c r="AA413" s="238" t="b">
        <f t="shared" si="243"/>
        <v>0</v>
      </c>
    </row>
    <row r="414" s="214" customFormat="1" ht="12" hidden="1" spans="1:27">
      <c r="A414" s="225">
        <v>413</v>
      </c>
      <c r="B414" s="27" t="s">
        <v>34</v>
      </c>
      <c r="C414" s="27" t="s">
        <v>228</v>
      </c>
      <c r="D414" s="27" t="s">
        <v>3609</v>
      </c>
      <c r="E414" s="27" t="s">
        <v>258</v>
      </c>
      <c r="F414" s="27" t="s">
        <v>4102</v>
      </c>
      <c r="G414" s="8">
        <v>45231</v>
      </c>
      <c r="H414" s="227" t="s">
        <v>632</v>
      </c>
      <c r="I414" s="269" t="s">
        <v>42</v>
      </c>
      <c r="J414" s="4" t="s">
        <v>43</v>
      </c>
      <c r="K414" s="270" t="s">
        <v>305</v>
      </c>
      <c r="L414" s="271" t="s">
        <v>307</v>
      </c>
      <c r="M414" s="27">
        <v>3</v>
      </c>
      <c r="N414" s="232" t="str">
        <f>IFERROR(VLOOKUP("*"&amp;$D414&amp;"*",接头红外!$A:$AS,20,FALSE),IFERROR(VLOOKUP("*"&amp;$D414&amp;"*",接头红外!$B:$AS,19,FALSE),"无"))</f>
        <v>无</v>
      </c>
      <c r="O414" s="232" t="str">
        <f>IFERROR(VLOOKUP("*"&amp;$D414&amp;"*",接头红外!$A:$AS,21,FALSE),IFERROR(VLOOKUP("*"&amp;$D414&amp;"*",接头红外!$B:$AS,20,FALSE),"无"))</f>
        <v>无</v>
      </c>
      <c r="P414" s="15" t="str">
        <f t="shared" si="252"/>
        <v/>
      </c>
      <c r="Q414" s="15" t="str">
        <f t="shared" si="253"/>
        <v/>
      </c>
      <c r="R414" s="22" t="str">
        <f t="shared" si="254"/>
        <v/>
      </c>
      <c r="S414" s="22" t="str">
        <f t="shared" si="255"/>
        <v/>
      </c>
      <c r="T414" s="180"/>
      <c r="U414" s="232" t="str">
        <f>IFERROR(VLOOKUP("*"&amp;$D414&amp;"*",接头红外!$A:$AS,5,FALSE),IFERROR(VLOOKUP("*"&amp;$D414&amp;"*",接头红外!$B:$AS,4,FALSE),"无"))</f>
        <v>无</v>
      </c>
      <c r="V414" s="232" t="str">
        <f>IFERROR(VLOOKUP("*"&amp;$D414&amp;"*",接头红外!$A:$AS,3,FALSE),IFERROR(VLOOKUP("*"&amp;$D414&amp;"*",接头红外!$B:$AS,2,FALSE),"无"))</f>
        <v>无</v>
      </c>
      <c r="W414" s="19"/>
      <c r="X414" s="180"/>
      <c r="AA414" s="238" t="b">
        <f t="shared" si="243"/>
        <v>0</v>
      </c>
    </row>
    <row r="415" s="214" customFormat="1" ht="12" hidden="1" spans="1:27">
      <c r="A415" s="225">
        <v>414</v>
      </c>
      <c r="B415" s="27" t="s">
        <v>34</v>
      </c>
      <c r="C415" s="27" t="s">
        <v>228</v>
      </c>
      <c r="D415" s="27" t="s">
        <v>3619</v>
      </c>
      <c r="E415" s="27" t="s">
        <v>258</v>
      </c>
      <c r="F415" s="27" t="s">
        <v>4102</v>
      </c>
      <c r="G415" s="8">
        <v>44927</v>
      </c>
      <c r="H415" s="227" t="s">
        <v>2959</v>
      </c>
      <c r="I415" s="269" t="s">
        <v>42</v>
      </c>
      <c r="J415" s="4" t="s">
        <v>43</v>
      </c>
      <c r="K415" s="270" t="s">
        <v>305</v>
      </c>
      <c r="L415" s="271" t="s">
        <v>307</v>
      </c>
      <c r="M415" s="27">
        <v>3</v>
      </c>
      <c r="N415" s="199">
        <v>44942.4097222222</v>
      </c>
      <c r="O415" s="199">
        <v>44942.4131944444</v>
      </c>
      <c r="P415" s="15">
        <f t="shared" ref="P415:P420" si="256">IF(OR(O415=0,O415="无"),"",M415)</f>
        <v>3</v>
      </c>
      <c r="Q415" s="15">
        <f t="shared" ref="Q415:Q420" si="257">P415</f>
        <v>3</v>
      </c>
      <c r="R415" s="22">
        <f t="shared" ref="R415:R420" si="258">IFERROR(IF(P415/M415&gt;0,P415/M415,""),"")</f>
        <v>1</v>
      </c>
      <c r="S415" s="22">
        <f t="shared" ref="S415:S420" si="259">IFERROR(Q415/P415,"")</f>
        <v>1</v>
      </c>
      <c r="T415" s="180"/>
      <c r="U415" s="232" t="s">
        <v>3975</v>
      </c>
      <c r="V415" s="232" t="s">
        <v>50</v>
      </c>
      <c r="W415" s="19"/>
      <c r="X415" s="180"/>
      <c r="Y415" s="232" t="s">
        <v>4220</v>
      </c>
      <c r="AA415" s="238" t="b">
        <f t="shared" si="243"/>
        <v>0</v>
      </c>
    </row>
    <row r="416" s="214" customFormat="1" ht="12" hidden="1" spans="1:27">
      <c r="A416" s="225">
        <v>415</v>
      </c>
      <c r="B416" s="27" t="s">
        <v>34</v>
      </c>
      <c r="C416" s="27" t="s">
        <v>228</v>
      </c>
      <c r="D416" s="27" t="s">
        <v>3619</v>
      </c>
      <c r="E416" s="27" t="s">
        <v>258</v>
      </c>
      <c r="F416" s="27" t="s">
        <v>4102</v>
      </c>
      <c r="G416" s="8">
        <v>44986</v>
      </c>
      <c r="H416" s="227" t="s">
        <v>41</v>
      </c>
      <c r="I416" s="269" t="s">
        <v>42</v>
      </c>
      <c r="J416" s="4" t="s">
        <v>43</v>
      </c>
      <c r="K416" s="270" t="s">
        <v>305</v>
      </c>
      <c r="L416" s="271" t="s">
        <v>307</v>
      </c>
      <c r="M416" s="27">
        <v>3</v>
      </c>
      <c r="N416" s="233">
        <v>45030.4305555556</v>
      </c>
      <c r="O416" s="233">
        <v>45030.4409722222</v>
      </c>
      <c r="P416" s="15">
        <f t="shared" si="256"/>
        <v>3</v>
      </c>
      <c r="Q416" s="15">
        <f t="shared" si="257"/>
        <v>3</v>
      </c>
      <c r="R416" s="22">
        <f t="shared" si="258"/>
        <v>1</v>
      </c>
      <c r="S416" s="22">
        <f t="shared" si="259"/>
        <v>1</v>
      </c>
      <c r="T416" s="256"/>
      <c r="U416" s="232" t="s">
        <v>3975</v>
      </c>
      <c r="V416" s="232" t="s">
        <v>50</v>
      </c>
      <c r="W416" s="19" t="s">
        <v>4221</v>
      </c>
      <c r="X416" s="180"/>
      <c r="AA416" s="238" t="b">
        <f t="shared" si="243"/>
        <v>0</v>
      </c>
    </row>
    <row r="417" s="214" customFormat="1" ht="12" hidden="1" spans="1:27">
      <c r="A417" s="225">
        <v>416</v>
      </c>
      <c r="B417" s="27" t="s">
        <v>34</v>
      </c>
      <c r="C417" s="27" t="s">
        <v>228</v>
      </c>
      <c r="D417" s="27" t="s">
        <v>3619</v>
      </c>
      <c r="E417" s="27" t="s">
        <v>258</v>
      </c>
      <c r="F417" s="27" t="s">
        <v>4102</v>
      </c>
      <c r="G417" s="8">
        <v>45047</v>
      </c>
      <c r="H417" s="227" t="s">
        <v>304</v>
      </c>
      <c r="I417" s="269" t="s">
        <v>42</v>
      </c>
      <c r="J417" s="4" t="s">
        <v>43</v>
      </c>
      <c r="K417" s="270" t="s">
        <v>305</v>
      </c>
      <c r="L417" s="271" t="s">
        <v>307</v>
      </c>
      <c r="M417" s="27">
        <v>3</v>
      </c>
      <c r="N417" s="233">
        <v>45075.375</v>
      </c>
      <c r="O417" s="233">
        <v>45075.4166666667</v>
      </c>
      <c r="P417" s="15">
        <f t="shared" si="256"/>
        <v>3</v>
      </c>
      <c r="Q417" s="15">
        <f t="shared" si="257"/>
        <v>3</v>
      </c>
      <c r="R417" s="22">
        <f t="shared" si="258"/>
        <v>1</v>
      </c>
      <c r="S417" s="22">
        <f t="shared" si="259"/>
        <v>1</v>
      </c>
      <c r="T417" s="180"/>
      <c r="U417" s="237" t="s">
        <v>3975</v>
      </c>
      <c r="V417" s="232" t="s">
        <v>50</v>
      </c>
      <c r="W417" s="19"/>
      <c r="X417" s="180"/>
      <c r="Y417" s="279" t="s">
        <v>3346</v>
      </c>
      <c r="AA417" s="238" t="b">
        <f t="shared" si="243"/>
        <v>0</v>
      </c>
    </row>
    <row r="418" s="214" customFormat="1" ht="12" hidden="1" spans="1:27">
      <c r="A418" s="225">
        <v>417</v>
      </c>
      <c r="B418" s="27" t="s">
        <v>34</v>
      </c>
      <c r="C418" s="27" t="s">
        <v>228</v>
      </c>
      <c r="D418" s="27" t="s">
        <v>3619</v>
      </c>
      <c r="E418" s="27" t="s">
        <v>258</v>
      </c>
      <c r="F418" s="27" t="s">
        <v>4102</v>
      </c>
      <c r="G418" s="8">
        <v>45108</v>
      </c>
      <c r="H418" s="227" t="s">
        <v>165</v>
      </c>
      <c r="I418" s="269" t="s">
        <v>42</v>
      </c>
      <c r="J418" s="4" t="s">
        <v>43</v>
      </c>
      <c r="K418" s="270" t="s">
        <v>305</v>
      </c>
      <c r="L418" s="271" t="s">
        <v>307</v>
      </c>
      <c r="M418" s="27">
        <v>3</v>
      </c>
      <c r="N418" s="272" t="s">
        <v>4222</v>
      </c>
      <c r="O418" s="272" t="s">
        <v>4222</v>
      </c>
      <c r="P418" s="15">
        <f t="shared" si="256"/>
        <v>3</v>
      </c>
      <c r="Q418" s="15">
        <f t="shared" si="257"/>
        <v>3</v>
      </c>
      <c r="R418" s="22">
        <f t="shared" si="258"/>
        <v>1</v>
      </c>
      <c r="S418" s="22">
        <f t="shared" si="259"/>
        <v>1</v>
      </c>
      <c r="T418" s="180" t="s">
        <v>4193</v>
      </c>
      <c r="U418" s="237" t="s">
        <v>3975</v>
      </c>
      <c r="V418" s="237" t="s">
        <v>50</v>
      </c>
      <c r="W418" s="19"/>
      <c r="X418" s="180"/>
      <c r="AA418" s="238" t="b">
        <f t="shared" si="243"/>
        <v>0</v>
      </c>
    </row>
    <row r="419" s="214" customFormat="1" ht="12" hidden="1" spans="1:27">
      <c r="A419" s="225">
        <v>418</v>
      </c>
      <c r="B419" s="27" t="s">
        <v>34</v>
      </c>
      <c r="C419" s="27" t="s">
        <v>228</v>
      </c>
      <c r="D419" s="27" t="s">
        <v>3619</v>
      </c>
      <c r="E419" s="27" t="s">
        <v>258</v>
      </c>
      <c r="F419" s="27" t="s">
        <v>4102</v>
      </c>
      <c r="G419" s="8">
        <v>45170</v>
      </c>
      <c r="H419" s="227" t="s">
        <v>54</v>
      </c>
      <c r="I419" s="269" t="s">
        <v>42</v>
      </c>
      <c r="J419" s="4" t="s">
        <v>43</v>
      </c>
      <c r="K419" s="270" t="s">
        <v>305</v>
      </c>
      <c r="L419" s="271" t="s">
        <v>307</v>
      </c>
      <c r="M419" s="27">
        <v>3</v>
      </c>
      <c r="N419" s="233">
        <v>45210.4076388889</v>
      </c>
      <c r="O419" s="233">
        <v>45210.4826388889</v>
      </c>
      <c r="P419" s="15">
        <f t="shared" si="256"/>
        <v>3</v>
      </c>
      <c r="Q419" s="15">
        <f t="shared" si="257"/>
        <v>3</v>
      </c>
      <c r="R419" s="22">
        <f t="shared" si="258"/>
        <v>1</v>
      </c>
      <c r="S419" s="22">
        <f t="shared" si="259"/>
        <v>1</v>
      </c>
      <c r="T419" s="180" t="s">
        <v>3975</v>
      </c>
      <c r="U419" s="232" t="s">
        <v>3975</v>
      </c>
      <c r="V419" s="232" t="s">
        <v>50</v>
      </c>
      <c r="W419" s="19"/>
      <c r="X419" s="180"/>
      <c r="AA419" s="238" t="b">
        <f t="shared" si="243"/>
        <v>0</v>
      </c>
    </row>
    <row r="420" s="214" customFormat="1" ht="12" hidden="1" spans="1:27">
      <c r="A420" s="225">
        <v>419</v>
      </c>
      <c r="B420" s="27" t="s">
        <v>34</v>
      </c>
      <c r="C420" s="27" t="s">
        <v>228</v>
      </c>
      <c r="D420" s="27" t="s">
        <v>3619</v>
      </c>
      <c r="E420" s="27" t="s">
        <v>258</v>
      </c>
      <c r="F420" s="27" t="s">
        <v>4102</v>
      </c>
      <c r="G420" s="8">
        <v>45231</v>
      </c>
      <c r="H420" s="227" t="s">
        <v>632</v>
      </c>
      <c r="I420" s="269" t="s">
        <v>42</v>
      </c>
      <c r="J420" s="4" t="s">
        <v>43</v>
      </c>
      <c r="K420" s="270" t="s">
        <v>305</v>
      </c>
      <c r="L420" s="271" t="s">
        <v>307</v>
      </c>
      <c r="M420" s="27">
        <v>3</v>
      </c>
      <c r="N420" s="232" t="str">
        <f>IFERROR(VLOOKUP("*"&amp;$D420&amp;"*",接头红外!$A:$AS,20,FALSE),IFERROR(VLOOKUP("*"&amp;$D420&amp;"*",接头红外!$B:$AS,19,FALSE),"无"))</f>
        <v>无</v>
      </c>
      <c r="O420" s="232" t="str">
        <f>IFERROR(VLOOKUP("*"&amp;$D420&amp;"*",接头红外!$A:$AS,21,FALSE),IFERROR(VLOOKUP("*"&amp;$D420&amp;"*",接头红外!$B:$AS,20,FALSE),"无"))</f>
        <v>无</v>
      </c>
      <c r="P420" s="15" t="str">
        <f t="shared" si="256"/>
        <v/>
      </c>
      <c r="Q420" s="15" t="str">
        <f t="shared" si="257"/>
        <v/>
      </c>
      <c r="R420" s="22" t="str">
        <f t="shared" si="258"/>
        <v/>
      </c>
      <c r="S420" s="22" t="str">
        <f t="shared" si="259"/>
        <v/>
      </c>
      <c r="T420" s="180"/>
      <c r="U420" s="232" t="str">
        <f>IFERROR(VLOOKUP("*"&amp;$D420&amp;"*",接头红外!$A:$AS,5,FALSE),IFERROR(VLOOKUP("*"&amp;$D420&amp;"*",接头红外!$B:$AS,4,FALSE),"无"))</f>
        <v>无</v>
      </c>
      <c r="V420" s="232" t="str">
        <f>IFERROR(VLOOKUP("*"&amp;$D420&amp;"*",接头红外!$A:$AS,3,FALSE),IFERROR(VLOOKUP("*"&amp;$D420&amp;"*",接头红外!$B:$AS,2,FALSE),"无"))</f>
        <v>无</v>
      </c>
      <c r="W420" s="19"/>
      <c r="X420" s="180"/>
      <c r="AA420" s="238" t="b">
        <f t="shared" si="243"/>
        <v>0</v>
      </c>
    </row>
    <row r="421" s="214" customFormat="1" ht="12" hidden="1" spans="1:27">
      <c r="A421" s="225">
        <v>420</v>
      </c>
      <c r="B421" s="5" t="s">
        <v>34</v>
      </c>
      <c r="C421" s="5" t="s">
        <v>82</v>
      </c>
      <c r="D421" s="5" t="s">
        <v>3631</v>
      </c>
      <c r="E421" s="5" t="s">
        <v>108</v>
      </c>
      <c r="F421" s="27" t="s">
        <v>4102</v>
      </c>
      <c r="G421" s="8">
        <v>44927</v>
      </c>
      <c r="H421" s="227" t="s">
        <v>2959</v>
      </c>
      <c r="I421" s="27" t="s">
        <v>42</v>
      </c>
      <c r="J421" s="4" t="s">
        <v>43</v>
      </c>
      <c r="K421" s="58" t="s">
        <v>305</v>
      </c>
      <c r="L421" s="59" t="s">
        <v>307</v>
      </c>
      <c r="M421" s="29">
        <v>60</v>
      </c>
      <c r="N421" s="232" t="s">
        <v>3637</v>
      </c>
      <c r="O421" s="232" t="s">
        <v>3638</v>
      </c>
      <c r="P421" s="15">
        <f t="shared" ref="P421:P428" si="260">IF(OR(O421=0,O421="无"),"",M421)</f>
        <v>60</v>
      </c>
      <c r="Q421" s="15">
        <f t="shared" ref="Q421:Q428" si="261">P421</f>
        <v>60</v>
      </c>
      <c r="R421" s="22">
        <f t="shared" ref="R421:R428" si="262">IFERROR(IF(P421/M421&gt;0,P421/M421,""),"")</f>
        <v>1</v>
      </c>
      <c r="S421" s="22">
        <f t="shared" ref="S421:S428" si="263">IFERROR(Q421/P421,"")</f>
        <v>1</v>
      </c>
      <c r="T421" s="180"/>
      <c r="U421" s="232" t="s">
        <v>3639</v>
      </c>
      <c r="V421" s="232" t="s">
        <v>50</v>
      </c>
      <c r="W421" s="19"/>
      <c r="X421" s="180"/>
      <c r="Y421" s="16"/>
      <c r="AA421" s="238" t="b">
        <f t="shared" si="243"/>
        <v>0</v>
      </c>
    </row>
    <row r="422" s="214" customFormat="1" ht="12" hidden="1" spans="1:27">
      <c r="A422" s="225">
        <v>421</v>
      </c>
      <c r="B422" s="5" t="s">
        <v>34</v>
      </c>
      <c r="C422" s="5" t="s">
        <v>82</v>
      </c>
      <c r="D422" s="5" t="s">
        <v>3631</v>
      </c>
      <c r="E422" s="5" t="s">
        <v>108</v>
      </c>
      <c r="F422" s="27" t="s">
        <v>4102</v>
      </c>
      <c r="G422" s="8">
        <v>45017</v>
      </c>
      <c r="H422" s="192" t="s">
        <v>231</v>
      </c>
      <c r="I422" s="27" t="s">
        <v>42</v>
      </c>
      <c r="J422" s="4" t="s">
        <v>43</v>
      </c>
      <c r="K422" s="58" t="s">
        <v>305</v>
      </c>
      <c r="L422" s="59" t="s">
        <v>307</v>
      </c>
      <c r="M422" s="29">
        <v>60</v>
      </c>
      <c r="N422" s="232" t="s">
        <v>4223</v>
      </c>
      <c r="O422" s="232" t="s">
        <v>4224</v>
      </c>
      <c r="P422" s="15">
        <f t="shared" si="260"/>
        <v>60</v>
      </c>
      <c r="Q422" s="15">
        <f t="shared" si="261"/>
        <v>60</v>
      </c>
      <c r="R422" s="22">
        <f t="shared" si="262"/>
        <v>1</v>
      </c>
      <c r="S422" s="22">
        <f t="shared" si="263"/>
        <v>1</v>
      </c>
      <c r="T422" s="180"/>
      <c r="U422" s="232" t="s">
        <v>4225</v>
      </c>
      <c r="V422" s="232" t="s">
        <v>50</v>
      </c>
      <c r="W422" s="19"/>
      <c r="X422" s="180"/>
      <c r="AA422" s="238" t="b">
        <f t="shared" si="243"/>
        <v>0</v>
      </c>
    </row>
    <row r="423" s="214" customFormat="1" ht="12" hidden="1" spans="1:27">
      <c r="A423" s="225">
        <v>422</v>
      </c>
      <c r="B423" s="5" t="s">
        <v>34</v>
      </c>
      <c r="C423" s="5" t="s">
        <v>82</v>
      </c>
      <c r="D423" s="5" t="s">
        <v>3631</v>
      </c>
      <c r="E423" s="5" t="s">
        <v>108</v>
      </c>
      <c r="F423" s="27" t="s">
        <v>4102</v>
      </c>
      <c r="G423" s="8">
        <v>45108</v>
      </c>
      <c r="H423" s="227" t="s">
        <v>165</v>
      </c>
      <c r="I423" s="27" t="s">
        <v>42</v>
      </c>
      <c r="J423" s="4" t="s">
        <v>43</v>
      </c>
      <c r="K423" s="58" t="s">
        <v>305</v>
      </c>
      <c r="L423" s="59" t="s">
        <v>307</v>
      </c>
      <c r="M423" s="29">
        <v>60</v>
      </c>
      <c r="N423" s="232" t="s">
        <v>3643</v>
      </c>
      <c r="O423" s="232" t="s">
        <v>3644</v>
      </c>
      <c r="P423" s="15">
        <f t="shared" si="260"/>
        <v>60</v>
      </c>
      <c r="Q423" s="15">
        <f t="shared" si="261"/>
        <v>60</v>
      </c>
      <c r="R423" s="22">
        <f t="shared" si="262"/>
        <v>1</v>
      </c>
      <c r="S423" s="22">
        <f t="shared" si="263"/>
        <v>1</v>
      </c>
      <c r="T423" s="180" t="s">
        <v>4193</v>
      </c>
      <c r="U423" s="232" t="s">
        <v>4226</v>
      </c>
      <c r="V423" s="232" t="s">
        <v>50</v>
      </c>
      <c r="W423" s="19"/>
      <c r="X423" s="180"/>
      <c r="AA423" s="238" t="b">
        <f t="shared" si="243"/>
        <v>0</v>
      </c>
    </row>
    <row r="424" s="214" customFormat="1" ht="12" hidden="1" spans="1:27">
      <c r="A424" s="225">
        <v>423</v>
      </c>
      <c r="B424" s="5" t="s">
        <v>34</v>
      </c>
      <c r="C424" s="5" t="s">
        <v>82</v>
      </c>
      <c r="D424" s="5" t="s">
        <v>3631</v>
      </c>
      <c r="E424" s="5" t="s">
        <v>108</v>
      </c>
      <c r="F424" s="27" t="s">
        <v>4102</v>
      </c>
      <c r="G424" s="8">
        <v>45200</v>
      </c>
      <c r="H424" s="192" t="s">
        <v>189</v>
      </c>
      <c r="I424" s="27" t="s">
        <v>42</v>
      </c>
      <c r="J424" s="4" t="s">
        <v>43</v>
      </c>
      <c r="K424" s="58" t="s">
        <v>305</v>
      </c>
      <c r="L424" s="59" t="s">
        <v>307</v>
      </c>
      <c r="M424" s="29">
        <v>60</v>
      </c>
      <c r="N424" s="232" t="s">
        <v>3632</v>
      </c>
      <c r="O424" s="232" t="s">
        <v>3633</v>
      </c>
      <c r="P424" s="15">
        <f t="shared" si="260"/>
        <v>60</v>
      </c>
      <c r="Q424" s="15">
        <f t="shared" si="261"/>
        <v>60</v>
      </c>
      <c r="R424" s="22">
        <f t="shared" si="262"/>
        <v>1</v>
      </c>
      <c r="S424" s="22">
        <f t="shared" si="263"/>
        <v>1</v>
      </c>
      <c r="T424" s="180"/>
      <c r="U424" s="232" t="s">
        <v>4227</v>
      </c>
      <c r="V424" s="232" t="s">
        <v>50</v>
      </c>
      <c r="W424" s="19"/>
      <c r="X424" s="180"/>
      <c r="AA424" s="238" t="b">
        <f t="shared" si="243"/>
        <v>0</v>
      </c>
    </row>
    <row r="425" s="214" customFormat="1" ht="12" hidden="1" spans="1:27">
      <c r="A425" s="225">
        <v>424</v>
      </c>
      <c r="B425" s="5" t="s">
        <v>34</v>
      </c>
      <c r="C425" s="5" t="s">
        <v>82</v>
      </c>
      <c r="D425" s="5" t="s">
        <v>3635</v>
      </c>
      <c r="E425" s="5" t="s">
        <v>108</v>
      </c>
      <c r="F425" s="27" t="s">
        <v>4102</v>
      </c>
      <c r="G425" s="8">
        <v>44927</v>
      </c>
      <c r="H425" s="227" t="s">
        <v>2959</v>
      </c>
      <c r="I425" s="27" t="s">
        <v>42</v>
      </c>
      <c r="J425" s="4" t="s">
        <v>43</v>
      </c>
      <c r="K425" s="58" t="s">
        <v>305</v>
      </c>
      <c r="L425" s="59" t="s">
        <v>307</v>
      </c>
      <c r="M425" s="29">
        <v>60</v>
      </c>
      <c r="N425" s="232" t="s">
        <v>3637</v>
      </c>
      <c r="O425" s="232" t="s">
        <v>3638</v>
      </c>
      <c r="P425" s="15">
        <f t="shared" si="260"/>
        <v>60</v>
      </c>
      <c r="Q425" s="15">
        <f t="shared" si="261"/>
        <v>60</v>
      </c>
      <c r="R425" s="22">
        <f t="shared" si="262"/>
        <v>1</v>
      </c>
      <c r="S425" s="22">
        <f t="shared" si="263"/>
        <v>1</v>
      </c>
      <c r="T425" s="180"/>
      <c r="U425" s="232" t="s">
        <v>3639</v>
      </c>
      <c r="V425" s="232" t="s">
        <v>50</v>
      </c>
      <c r="W425" s="19"/>
      <c r="X425" s="180"/>
      <c r="Y425" s="16"/>
      <c r="AA425" s="238" t="b">
        <f t="shared" si="243"/>
        <v>0</v>
      </c>
    </row>
    <row r="426" s="214" customFormat="1" ht="12" hidden="1" spans="1:27">
      <c r="A426" s="225">
        <v>425</v>
      </c>
      <c r="B426" s="5" t="s">
        <v>34</v>
      </c>
      <c r="C426" s="5" t="s">
        <v>82</v>
      </c>
      <c r="D426" s="5" t="s">
        <v>3635</v>
      </c>
      <c r="E426" s="5" t="s">
        <v>108</v>
      </c>
      <c r="F426" s="27" t="s">
        <v>4102</v>
      </c>
      <c r="G426" s="8">
        <v>45017</v>
      </c>
      <c r="H426" s="192" t="s">
        <v>231</v>
      </c>
      <c r="I426" s="27" t="s">
        <v>42</v>
      </c>
      <c r="J426" s="4" t="s">
        <v>43</v>
      </c>
      <c r="K426" s="58" t="s">
        <v>305</v>
      </c>
      <c r="L426" s="59" t="s">
        <v>307</v>
      </c>
      <c r="M426" s="29">
        <v>60</v>
      </c>
      <c r="N426" s="232" t="s">
        <v>4223</v>
      </c>
      <c r="O426" s="232" t="s">
        <v>4224</v>
      </c>
      <c r="P426" s="15">
        <f t="shared" si="260"/>
        <v>60</v>
      </c>
      <c r="Q426" s="15">
        <f t="shared" si="261"/>
        <v>60</v>
      </c>
      <c r="R426" s="22">
        <f t="shared" si="262"/>
        <v>1</v>
      </c>
      <c r="S426" s="22">
        <f t="shared" si="263"/>
        <v>1</v>
      </c>
      <c r="T426" s="180"/>
      <c r="U426" s="232" t="s">
        <v>4225</v>
      </c>
      <c r="V426" s="232" t="s">
        <v>50</v>
      </c>
      <c r="W426" s="19"/>
      <c r="X426" s="180"/>
      <c r="AA426" s="238" t="b">
        <f t="shared" si="243"/>
        <v>0</v>
      </c>
    </row>
    <row r="427" s="214" customFormat="1" ht="12" hidden="1" spans="1:27">
      <c r="A427" s="225">
        <v>426</v>
      </c>
      <c r="B427" s="5" t="s">
        <v>34</v>
      </c>
      <c r="C427" s="5" t="s">
        <v>82</v>
      </c>
      <c r="D427" s="5" t="s">
        <v>3635</v>
      </c>
      <c r="E427" s="5" t="s">
        <v>108</v>
      </c>
      <c r="F427" s="27" t="s">
        <v>4102</v>
      </c>
      <c r="G427" s="8">
        <v>45108</v>
      </c>
      <c r="H427" s="227" t="s">
        <v>165</v>
      </c>
      <c r="I427" s="27" t="s">
        <v>42</v>
      </c>
      <c r="J427" s="4" t="s">
        <v>43</v>
      </c>
      <c r="K427" s="58" t="s">
        <v>305</v>
      </c>
      <c r="L427" s="59" t="s">
        <v>307</v>
      </c>
      <c r="M427" s="29">
        <v>60</v>
      </c>
      <c r="N427" s="232" t="s">
        <v>3643</v>
      </c>
      <c r="O427" s="232" t="s">
        <v>3644</v>
      </c>
      <c r="P427" s="15">
        <f t="shared" si="260"/>
        <v>60</v>
      </c>
      <c r="Q427" s="15">
        <f t="shared" si="261"/>
        <v>60</v>
      </c>
      <c r="R427" s="22">
        <f t="shared" si="262"/>
        <v>1</v>
      </c>
      <c r="S427" s="22">
        <f t="shared" si="263"/>
        <v>1</v>
      </c>
      <c r="T427" s="180" t="s">
        <v>4193</v>
      </c>
      <c r="U427" s="232" t="s">
        <v>4226</v>
      </c>
      <c r="V427" s="232" t="s">
        <v>50</v>
      </c>
      <c r="W427" s="19"/>
      <c r="X427" s="180"/>
      <c r="AA427" s="238" t="b">
        <f t="shared" si="243"/>
        <v>0</v>
      </c>
    </row>
    <row r="428" s="214" customFormat="1" ht="12" hidden="1" spans="1:27">
      <c r="A428" s="225">
        <v>427</v>
      </c>
      <c r="B428" s="5" t="s">
        <v>34</v>
      </c>
      <c r="C428" s="5" t="s">
        <v>82</v>
      </c>
      <c r="D428" s="5" t="s">
        <v>3635</v>
      </c>
      <c r="E428" s="5" t="s">
        <v>108</v>
      </c>
      <c r="F428" s="27" t="s">
        <v>4102</v>
      </c>
      <c r="G428" s="8">
        <v>45200</v>
      </c>
      <c r="H428" s="192" t="s">
        <v>189</v>
      </c>
      <c r="I428" s="27" t="s">
        <v>42</v>
      </c>
      <c r="J428" s="4" t="s">
        <v>43</v>
      </c>
      <c r="K428" s="58" t="s">
        <v>305</v>
      </c>
      <c r="L428" s="59" t="s">
        <v>307</v>
      </c>
      <c r="M428" s="29">
        <v>60</v>
      </c>
      <c r="N428" s="232" t="s">
        <v>3632</v>
      </c>
      <c r="O428" s="232" t="s">
        <v>3633</v>
      </c>
      <c r="P428" s="15">
        <f t="shared" si="260"/>
        <v>60</v>
      </c>
      <c r="Q428" s="15">
        <f t="shared" si="261"/>
        <v>60</v>
      </c>
      <c r="R428" s="22">
        <f t="shared" si="262"/>
        <v>1</v>
      </c>
      <c r="S428" s="22">
        <f t="shared" si="263"/>
        <v>1</v>
      </c>
      <c r="T428" s="180"/>
      <c r="U428" s="232" t="s">
        <v>4227</v>
      </c>
      <c r="V428" s="232" t="s">
        <v>50</v>
      </c>
      <c r="W428" s="19"/>
      <c r="X428" s="180"/>
      <c r="AA428" s="238" t="b">
        <f t="shared" si="243"/>
        <v>0</v>
      </c>
    </row>
    <row r="429" s="214" customFormat="1" ht="12" hidden="1" spans="1:27">
      <c r="A429" s="225">
        <v>428</v>
      </c>
      <c r="B429" s="27" t="s">
        <v>34</v>
      </c>
      <c r="C429" s="27" t="s">
        <v>82</v>
      </c>
      <c r="D429" s="58" t="s">
        <v>3636</v>
      </c>
      <c r="E429" s="27" t="s">
        <v>258</v>
      </c>
      <c r="F429" s="27" t="s">
        <v>4102</v>
      </c>
      <c r="G429" s="8">
        <v>44958</v>
      </c>
      <c r="H429" s="192" t="s">
        <v>2299</v>
      </c>
      <c r="I429" s="269" t="s">
        <v>42</v>
      </c>
      <c r="J429" s="4" t="s">
        <v>43</v>
      </c>
      <c r="K429" s="270" t="s">
        <v>305</v>
      </c>
      <c r="L429" s="271" t="s">
        <v>307</v>
      </c>
      <c r="M429" s="280">
        <v>42</v>
      </c>
      <c r="N429" s="232" t="s">
        <v>3482</v>
      </c>
      <c r="O429" s="232" t="s">
        <v>3483</v>
      </c>
      <c r="P429" s="15">
        <f t="shared" ref="P429:P434" si="264">IF(OR(O429=0,O429="无"),"",M429)</f>
        <v>42</v>
      </c>
      <c r="Q429" s="15">
        <f t="shared" ref="Q429:Q434" si="265">P429</f>
        <v>42</v>
      </c>
      <c r="R429" s="22">
        <f t="shared" ref="R429:R434" si="266">IFERROR(IF(P429/M429&gt;0,P429/M429,""),"")</f>
        <v>1</v>
      </c>
      <c r="S429" s="22">
        <f t="shared" ref="S429:S434" si="267">IFERROR(Q429/P429,"")</f>
        <v>1</v>
      </c>
      <c r="T429" s="180"/>
      <c r="U429" s="232" t="s">
        <v>3484</v>
      </c>
      <c r="V429" s="232" t="s">
        <v>50</v>
      </c>
      <c r="W429" s="19"/>
      <c r="X429" s="180"/>
      <c r="Y429" s="16"/>
      <c r="AA429" s="238" t="b">
        <f t="shared" si="243"/>
        <v>0</v>
      </c>
    </row>
    <row r="430" s="214" customFormat="1" ht="12" hidden="1" spans="1:27">
      <c r="A430" s="225">
        <v>429</v>
      </c>
      <c r="B430" s="27" t="s">
        <v>34</v>
      </c>
      <c r="C430" s="27" t="s">
        <v>82</v>
      </c>
      <c r="D430" s="58" t="s">
        <v>3636</v>
      </c>
      <c r="E430" s="27" t="s">
        <v>258</v>
      </c>
      <c r="F430" s="27" t="s">
        <v>4102</v>
      </c>
      <c r="G430" s="8">
        <v>45017</v>
      </c>
      <c r="H430" s="192" t="s">
        <v>231</v>
      </c>
      <c r="I430" s="269" t="s">
        <v>42</v>
      </c>
      <c r="J430" s="4" t="s">
        <v>43</v>
      </c>
      <c r="K430" s="58" t="s">
        <v>305</v>
      </c>
      <c r="L430" s="59" t="s">
        <v>307</v>
      </c>
      <c r="M430" s="280">
        <v>42</v>
      </c>
      <c r="N430" s="77">
        <v>45016.3680555556</v>
      </c>
      <c r="O430" s="77">
        <v>45016.5097222222</v>
      </c>
      <c r="P430" s="15">
        <f t="shared" si="264"/>
        <v>42</v>
      </c>
      <c r="Q430" s="15">
        <f t="shared" si="265"/>
        <v>42</v>
      </c>
      <c r="R430" s="22">
        <f t="shared" si="266"/>
        <v>1</v>
      </c>
      <c r="S430" s="22">
        <f t="shared" si="267"/>
        <v>1</v>
      </c>
      <c r="T430" s="282"/>
      <c r="U430" s="232" t="s">
        <v>4228</v>
      </c>
      <c r="V430" s="232" t="s">
        <v>50</v>
      </c>
      <c r="W430" s="19"/>
      <c r="X430" s="180"/>
      <c r="AA430" s="238" t="b">
        <f t="shared" si="243"/>
        <v>0</v>
      </c>
    </row>
    <row r="431" s="214" customFormat="1" ht="12" hidden="1" spans="1:27">
      <c r="A431" s="225">
        <v>430</v>
      </c>
      <c r="B431" s="27" t="s">
        <v>34</v>
      </c>
      <c r="C431" s="27" t="s">
        <v>82</v>
      </c>
      <c r="D431" s="58" t="s">
        <v>3636</v>
      </c>
      <c r="E431" s="27" t="s">
        <v>258</v>
      </c>
      <c r="F431" s="27" t="s">
        <v>4102</v>
      </c>
      <c r="G431" s="8">
        <v>45078</v>
      </c>
      <c r="H431" s="192" t="s">
        <v>93</v>
      </c>
      <c r="I431" s="269" t="s">
        <v>42</v>
      </c>
      <c r="J431" s="4" t="s">
        <v>43</v>
      </c>
      <c r="K431" s="270" t="s">
        <v>305</v>
      </c>
      <c r="L431" s="271" t="s">
        <v>307</v>
      </c>
      <c r="M431" s="280">
        <v>42</v>
      </c>
      <c r="N431" s="232" t="s">
        <v>4229</v>
      </c>
      <c r="O431" s="232" t="s">
        <v>4230</v>
      </c>
      <c r="P431" s="15">
        <f t="shared" si="264"/>
        <v>42</v>
      </c>
      <c r="Q431" s="15">
        <f t="shared" si="265"/>
        <v>42</v>
      </c>
      <c r="R431" s="22">
        <f t="shared" si="266"/>
        <v>1</v>
      </c>
      <c r="S431" s="22">
        <f t="shared" si="267"/>
        <v>1</v>
      </c>
      <c r="T431" s="180"/>
      <c r="U431" s="232" t="s">
        <v>4231</v>
      </c>
      <c r="V431" s="232" t="s">
        <v>50</v>
      </c>
      <c r="W431" s="19"/>
      <c r="X431" s="180"/>
      <c r="AA431" s="238" t="b">
        <f t="shared" si="243"/>
        <v>0</v>
      </c>
    </row>
    <row r="432" s="214" customFormat="1" ht="12" hidden="1" spans="1:27">
      <c r="A432" s="225">
        <v>431</v>
      </c>
      <c r="B432" s="27" t="s">
        <v>34</v>
      </c>
      <c r="C432" s="27" t="s">
        <v>82</v>
      </c>
      <c r="D432" s="58" t="s">
        <v>3636</v>
      </c>
      <c r="E432" s="27" t="s">
        <v>258</v>
      </c>
      <c r="F432" s="27" t="s">
        <v>4102</v>
      </c>
      <c r="G432" s="8">
        <v>45139</v>
      </c>
      <c r="H432" s="192" t="s">
        <v>97</v>
      </c>
      <c r="I432" s="269" t="s">
        <v>42</v>
      </c>
      <c r="J432" s="4" t="s">
        <v>43</v>
      </c>
      <c r="K432" s="270" t="s">
        <v>305</v>
      </c>
      <c r="L432" s="271" t="s">
        <v>307</v>
      </c>
      <c r="M432" s="280">
        <v>42</v>
      </c>
      <c r="N432" s="232" t="s">
        <v>3643</v>
      </c>
      <c r="O432" s="232" t="s">
        <v>3644</v>
      </c>
      <c r="P432" s="15">
        <f t="shared" si="264"/>
        <v>42</v>
      </c>
      <c r="Q432" s="15">
        <f t="shared" si="265"/>
        <v>42</v>
      </c>
      <c r="R432" s="22">
        <f t="shared" si="266"/>
        <v>1</v>
      </c>
      <c r="S432" s="22">
        <f t="shared" si="267"/>
        <v>1</v>
      </c>
      <c r="T432" s="180"/>
      <c r="U432" s="232" t="s">
        <v>4226</v>
      </c>
      <c r="V432" s="232" t="s">
        <v>50</v>
      </c>
      <c r="W432" s="19"/>
      <c r="X432" s="180"/>
      <c r="AA432" s="238" t="b">
        <f t="shared" si="243"/>
        <v>0</v>
      </c>
    </row>
    <row r="433" s="214" customFormat="1" ht="12" hidden="1" spans="1:27">
      <c r="A433" s="225">
        <v>432</v>
      </c>
      <c r="B433" s="27" t="s">
        <v>34</v>
      </c>
      <c r="C433" s="27" t="s">
        <v>82</v>
      </c>
      <c r="D433" s="58" t="s">
        <v>3636</v>
      </c>
      <c r="E433" s="27" t="s">
        <v>258</v>
      </c>
      <c r="F433" s="27" t="s">
        <v>4102</v>
      </c>
      <c r="G433" s="8">
        <v>45200</v>
      </c>
      <c r="H433" s="192" t="s">
        <v>189</v>
      </c>
      <c r="I433" s="269" t="s">
        <v>42</v>
      </c>
      <c r="J433" s="4" t="s">
        <v>43</v>
      </c>
      <c r="K433" s="270" t="s">
        <v>305</v>
      </c>
      <c r="L433" s="271" t="s">
        <v>307</v>
      </c>
      <c r="M433" s="280">
        <v>42</v>
      </c>
      <c r="N433" s="232" t="s">
        <v>4207</v>
      </c>
      <c r="O433" s="232" t="s">
        <v>4208</v>
      </c>
      <c r="P433" s="15">
        <f t="shared" si="264"/>
        <v>42</v>
      </c>
      <c r="Q433" s="15">
        <f t="shared" si="265"/>
        <v>42</v>
      </c>
      <c r="R433" s="22">
        <f t="shared" si="266"/>
        <v>1</v>
      </c>
      <c r="S433" s="22">
        <f t="shared" si="267"/>
        <v>1</v>
      </c>
      <c r="T433" s="180"/>
      <c r="U433" s="232" t="s">
        <v>4209</v>
      </c>
      <c r="V433" s="232" t="s">
        <v>50</v>
      </c>
      <c r="W433" s="19"/>
      <c r="X433" s="180"/>
      <c r="AA433" s="238" t="b">
        <f t="shared" si="243"/>
        <v>0</v>
      </c>
    </row>
    <row r="434" s="214" customFormat="1" ht="12" hidden="1" spans="1:27">
      <c r="A434" s="225">
        <v>433</v>
      </c>
      <c r="B434" s="27" t="s">
        <v>34</v>
      </c>
      <c r="C434" s="27" t="s">
        <v>82</v>
      </c>
      <c r="D434" s="58" t="s">
        <v>3636</v>
      </c>
      <c r="E434" s="27" t="s">
        <v>258</v>
      </c>
      <c r="F434" s="27" t="s">
        <v>4102</v>
      </c>
      <c r="G434" s="8">
        <v>45261</v>
      </c>
      <c r="H434" s="192" t="s">
        <v>1741</v>
      </c>
      <c r="I434" s="269" t="s">
        <v>42</v>
      </c>
      <c r="J434" s="4" t="s">
        <v>43</v>
      </c>
      <c r="K434" s="270" t="s">
        <v>305</v>
      </c>
      <c r="L434" s="271" t="s">
        <v>307</v>
      </c>
      <c r="M434" s="280">
        <v>42</v>
      </c>
      <c r="N434" s="232" t="str">
        <f>IFERROR(VLOOKUP("*"&amp;$D434&amp;"*",接头红外!$A:$AS,20,FALSE),IFERROR(VLOOKUP("*"&amp;$D434&amp;"*",接头红外!$B:$AS,19,FALSE),"无"))</f>
        <v>2023-12-18 09:04:00</v>
      </c>
      <c r="O434" s="232" t="str">
        <f>IFERROR(VLOOKUP("*"&amp;$D434&amp;"*",接头红外!$A:$AS,21,FALSE),IFERROR(VLOOKUP("*"&amp;$D434&amp;"*",接头红外!$B:$AS,20,FALSE),"无"))</f>
        <v>2023-12-19 08:33:00</v>
      </c>
      <c r="P434" s="15">
        <f t="shared" si="264"/>
        <v>42</v>
      </c>
      <c r="Q434" s="15">
        <f t="shared" si="265"/>
        <v>42</v>
      </c>
      <c r="R434" s="22">
        <f t="shared" si="266"/>
        <v>1</v>
      </c>
      <c r="S434" s="22">
        <f t="shared" si="267"/>
        <v>1</v>
      </c>
      <c r="T434" s="180"/>
      <c r="U434" s="232" t="str">
        <f>IFERROR(VLOOKUP("*"&amp;$D434&amp;"*",接头红外!$A:$AS,5,FALSE),IFERROR(VLOOKUP("*"&amp;$D434&amp;"*",接头红外!$B:$AS,4,FALSE),"无"))</f>
        <v>JH030120230116-004131</v>
      </c>
      <c r="V434" s="232" t="str">
        <f>IFERROR(VLOOKUP("*"&amp;$D434&amp;"*",接头红外!$A:$AS,3,FALSE),IFERROR(VLOOKUP("*"&amp;$D434&amp;"*",接头红外!$B:$AS,2,FALSE),"无"))</f>
        <v>已完成</v>
      </c>
      <c r="W434" s="19"/>
      <c r="X434" s="180"/>
      <c r="AA434" s="238" t="b">
        <f t="shared" si="243"/>
        <v>0</v>
      </c>
    </row>
    <row r="435" s="214" customFormat="1" ht="12" hidden="1" spans="1:27">
      <c r="A435" s="225">
        <v>434</v>
      </c>
      <c r="B435" s="27" t="s">
        <v>34</v>
      </c>
      <c r="C435" s="27" t="s">
        <v>82</v>
      </c>
      <c r="D435" s="58" t="s">
        <v>3647</v>
      </c>
      <c r="E435" s="27" t="s">
        <v>258</v>
      </c>
      <c r="F435" s="27" t="s">
        <v>4102</v>
      </c>
      <c r="G435" s="8">
        <v>44958</v>
      </c>
      <c r="H435" s="192" t="s">
        <v>2299</v>
      </c>
      <c r="I435" s="269" t="s">
        <v>42</v>
      </c>
      <c r="J435" s="4" t="s">
        <v>43</v>
      </c>
      <c r="K435" s="270" t="s">
        <v>305</v>
      </c>
      <c r="L435" s="271" t="s">
        <v>307</v>
      </c>
      <c r="M435" s="280">
        <v>42</v>
      </c>
      <c r="N435" s="232" t="s">
        <v>3482</v>
      </c>
      <c r="O435" s="232" t="s">
        <v>3483</v>
      </c>
      <c r="P435" s="15">
        <f t="shared" ref="P435:P440" si="268">IF(OR(O435=0,O435="无"),"",M435)</f>
        <v>42</v>
      </c>
      <c r="Q435" s="15">
        <f t="shared" ref="Q435:Q440" si="269">P435</f>
        <v>42</v>
      </c>
      <c r="R435" s="22">
        <f t="shared" ref="R435:R440" si="270">IFERROR(IF(P435/M435&gt;0,P435/M435,""),"")</f>
        <v>1</v>
      </c>
      <c r="S435" s="22">
        <f t="shared" ref="S435:S440" si="271">IFERROR(Q435/P435,"")</f>
        <v>1</v>
      </c>
      <c r="T435" s="180"/>
      <c r="U435" s="232" t="s">
        <v>3484</v>
      </c>
      <c r="V435" s="232" t="s">
        <v>50</v>
      </c>
      <c r="W435" s="19"/>
      <c r="X435" s="180"/>
      <c r="Y435" s="16"/>
      <c r="AA435" s="238" t="b">
        <f t="shared" si="243"/>
        <v>0</v>
      </c>
    </row>
    <row r="436" s="214" customFormat="1" ht="12" hidden="1" spans="1:27">
      <c r="A436" s="225">
        <v>435</v>
      </c>
      <c r="B436" s="27" t="s">
        <v>34</v>
      </c>
      <c r="C436" s="27" t="s">
        <v>82</v>
      </c>
      <c r="D436" s="58" t="s">
        <v>3647</v>
      </c>
      <c r="E436" s="27" t="s">
        <v>258</v>
      </c>
      <c r="F436" s="27" t="s">
        <v>4102</v>
      </c>
      <c r="G436" s="8">
        <v>45017</v>
      </c>
      <c r="H436" s="192" t="s">
        <v>231</v>
      </c>
      <c r="I436" s="269" t="s">
        <v>42</v>
      </c>
      <c r="J436" s="4" t="s">
        <v>43</v>
      </c>
      <c r="K436" s="270" t="s">
        <v>305</v>
      </c>
      <c r="L436" s="271" t="s">
        <v>307</v>
      </c>
      <c r="M436" s="280">
        <v>42</v>
      </c>
      <c r="N436" s="77">
        <v>45016.3680555556</v>
      </c>
      <c r="O436" s="77">
        <v>45016.5097222222</v>
      </c>
      <c r="P436" s="15">
        <f t="shared" si="268"/>
        <v>42</v>
      </c>
      <c r="Q436" s="15">
        <f t="shared" si="269"/>
        <v>42</v>
      </c>
      <c r="R436" s="22">
        <f t="shared" si="270"/>
        <v>1</v>
      </c>
      <c r="S436" s="22">
        <f t="shared" si="271"/>
        <v>1</v>
      </c>
      <c r="T436" s="256"/>
      <c r="U436" s="232" t="s">
        <v>3639</v>
      </c>
      <c r="V436" s="232" t="s">
        <v>50</v>
      </c>
      <c r="W436" s="19"/>
      <c r="X436" s="180"/>
      <c r="AA436" s="238" t="b">
        <f t="shared" si="243"/>
        <v>0</v>
      </c>
    </row>
    <row r="437" s="214" customFormat="1" ht="12" hidden="1" spans="1:27">
      <c r="A437" s="225">
        <v>436</v>
      </c>
      <c r="B437" s="27" t="s">
        <v>34</v>
      </c>
      <c r="C437" s="27" t="s">
        <v>82</v>
      </c>
      <c r="D437" s="58" t="s">
        <v>3647</v>
      </c>
      <c r="E437" s="27" t="s">
        <v>258</v>
      </c>
      <c r="F437" s="27" t="s">
        <v>4102</v>
      </c>
      <c r="G437" s="8">
        <v>45078</v>
      </c>
      <c r="H437" s="192" t="s">
        <v>93</v>
      </c>
      <c r="I437" s="269" t="s">
        <v>42</v>
      </c>
      <c r="J437" s="4" t="s">
        <v>43</v>
      </c>
      <c r="K437" s="270" t="s">
        <v>305</v>
      </c>
      <c r="L437" s="271" t="s">
        <v>307</v>
      </c>
      <c r="M437" s="280">
        <v>42</v>
      </c>
      <c r="N437" s="232" t="s">
        <v>4229</v>
      </c>
      <c r="O437" s="232" t="s">
        <v>4230</v>
      </c>
      <c r="P437" s="15">
        <f t="shared" si="268"/>
        <v>42</v>
      </c>
      <c r="Q437" s="15">
        <f t="shared" si="269"/>
        <v>42</v>
      </c>
      <c r="R437" s="22">
        <f t="shared" si="270"/>
        <v>1</v>
      </c>
      <c r="S437" s="22">
        <f t="shared" si="271"/>
        <v>1</v>
      </c>
      <c r="T437" s="180"/>
      <c r="U437" s="232" t="s">
        <v>4231</v>
      </c>
      <c r="V437" s="232" t="s">
        <v>50</v>
      </c>
      <c r="W437" s="19"/>
      <c r="X437" s="180"/>
      <c r="AA437" s="238" t="b">
        <f t="shared" si="243"/>
        <v>0</v>
      </c>
    </row>
    <row r="438" s="214" customFormat="1" ht="12" hidden="1" spans="1:27">
      <c r="A438" s="225">
        <v>437</v>
      </c>
      <c r="B438" s="27" t="s">
        <v>34</v>
      </c>
      <c r="C438" s="27" t="s">
        <v>82</v>
      </c>
      <c r="D438" s="58" t="s">
        <v>3647</v>
      </c>
      <c r="E438" s="27" t="s">
        <v>258</v>
      </c>
      <c r="F438" s="27" t="s">
        <v>4102</v>
      </c>
      <c r="G438" s="8">
        <v>45139</v>
      </c>
      <c r="H438" s="192" t="s">
        <v>97</v>
      </c>
      <c r="I438" s="269" t="s">
        <v>42</v>
      </c>
      <c r="J438" s="4" t="s">
        <v>43</v>
      </c>
      <c r="K438" s="270" t="s">
        <v>305</v>
      </c>
      <c r="L438" s="271" t="s">
        <v>307</v>
      </c>
      <c r="M438" s="280">
        <v>42</v>
      </c>
      <c r="N438" s="232" t="s">
        <v>3643</v>
      </c>
      <c r="O438" s="232" t="s">
        <v>3644</v>
      </c>
      <c r="P438" s="15">
        <f t="shared" si="268"/>
        <v>42</v>
      </c>
      <c r="Q438" s="15">
        <f t="shared" si="269"/>
        <v>42</v>
      </c>
      <c r="R438" s="22">
        <f t="shared" si="270"/>
        <v>1</v>
      </c>
      <c r="S438" s="22">
        <f t="shared" si="271"/>
        <v>1</v>
      </c>
      <c r="T438" s="180"/>
      <c r="U438" s="232" t="s">
        <v>4226</v>
      </c>
      <c r="V438" s="232" t="s">
        <v>50</v>
      </c>
      <c r="W438" s="19"/>
      <c r="X438" s="180"/>
      <c r="AA438" s="238" t="b">
        <f t="shared" si="243"/>
        <v>0</v>
      </c>
    </row>
    <row r="439" s="214" customFormat="1" ht="12" hidden="1" spans="1:27">
      <c r="A439" s="225">
        <v>438</v>
      </c>
      <c r="B439" s="27" t="s">
        <v>34</v>
      </c>
      <c r="C439" s="27" t="s">
        <v>82</v>
      </c>
      <c r="D439" s="58" t="s">
        <v>3647</v>
      </c>
      <c r="E439" s="27" t="s">
        <v>258</v>
      </c>
      <c r="F439" s="27" t="s">
        <v>4102</v>
      </c>
      <c r="G439" s="8">
        <v>45200</v>
      </c>
      <c r="H439" s="192" t="s">
        <v>189</v>
      </c>
      <c r="I439" s="269" t="s">
        <v>42</v>
      </c>
      <c r="J439" s="4" t="s">
        <v>43</v>
      </c>
      <c r="K439" s="270" t="s">
        <v>305</v>
      </c>
      <c r="L439" s="271" t="s">
        <v>307</v>
      </c>
      <c r="M439" s="280">
        <v>42</v>
      </c>
      <c r="N439" s="232" t="s">
        <v>4207</v>
      </c>
      <c r="O439" s="232" t="s">
        <v>4208</v>
      </c>
      <c r="P439" s="15">
        <f t="shared" si="268"/>
        <v>42</v>
      </c>
      <c r="Q439" s="15">
        <f t="shared" si="269"/>
        <v>42</v>
      </c>
      <c r="R439" s="22">
        <f t="shared" si="270"/>
        <v>1</v>
      </c>
      <c r="S439" s="22">
        <f t="shared" si="271"/>
        <v>1</v>
      </c>
      <c r="T439" s="180"/>
      <c r="U439" s="232" t="s">
        <v>4209</v>
      </c>
      <c r="V439" s="232" t="s">
        <v>50</v>
      </c>
      <c r="W439" s="19"/>
      <c r="X439" s="180"/>
      <c r="AA439" s="238" t="b">
        <f t="shared" si="243"/>
        <v>0</v>
      </c>
    </row>
    <row r="440" s="214" customFormat="1" ht="12" hidden="1" spans="1:27">
      <c r="A440" s="225">
        <v>439</v>
      </c>
      <c r="B440" s="27" t="s">
        <v>34</v>
      </c>
      <c r="C440" s="27" t="s">
        <v>82</v>
      </c>
      <c r="D440" s="58" t="s">
        <v>3647</v>
      </c>
      <c r="E440" s="27" t="s">
        <v>258</v>
      </c>
      <c r="F440" s="27" t="s">
        <v>4102</v>
      </c>
      <c r="G440" s="8">
        <v>45261</v>
      </c>
      <c r="H440" s="192" t="s">
        <v>1741</v>
      </c>
      <c r="I440" s="269" t="s">
        <v>42</v>
      </c>
      <c r="J440" s="4" t="s">
        <v>43</v>
      </c>
      <c r="K440" s="270" t="s">
        <v>305</v>
      </c>
      <c r="L440" s="271" t="s">
        <v>307</v>
      </c>
      <c r="M440" s="280">
        <v>42</v>
      </c>
      <c r="N440" s="232" t="str">
        <f>IFERROR(VLOOKUP("*"&amp;$D440&amp;"*",接头红外!$A:$AS,20,FALSE),IFERROR(VLOOKUP("*"&amp;$D440&amp;"*",接头红外!$B:$AS,19,FALSE),"无"))</f>
        <v>2023-12-18 09:04:00</v>
      </c>
      <c r="O440" s="232" t="str">
        <f>IFERROR(VLOOKUP("*"&amp;$D440&amp;"*",接头红外!$A:$AS,21,FALSE),IFERROR(VLOOKUP("*"&amp;$D440&amp;"*",接头红外!$B:$AS,20,FALSE),"无"))</f>
        <v>2023-12-19 08:33:00</v>
      </c>
      <c r="P440" s="15">
        <f t="shared" si="268"/>
        <v>42</v>
      </c>
      <c r="Q440" s="15">
        <f t="shared" si="269"/>
        <v>42</v>
      </c>
      <c r="R440" s="22">
        <f t="shared" si="270"/>
        <v>1</v>
      </c>
      <c r="S440" s="22">
        <f t="shared" si="271"/>
        <v>1</v>
      </c>
      <c r="T440" s="180"/>
      <c r="U440" s="232" t="str">
        <f>IFERROR(VLOOKUP("*"&amp;$D440&amp;"*",接头红外!$A:$AS,5,FALSE),IFERROR(VLOOKUP("*"&amp;$D440&amp;"*",接头红外!$B:$AS,4,FALSE),"无"))</f>
        <v>JH030120230116-004131</v>
      </c>
      <c r="V440" s="232" t="str">
        <f>IFERROR(VLOOKUP("*"&amp;$D440&amp;"*",接头红外!$A:$AS,3,FALSE),IFERROR(VLOOKUP("*"&amp;$D440&amp;"*",接头红外!$B:$AS,2,FALSE),"无"))</f>
        <v>已完成</v>
      </c>
      <c r="W440" s="19"/>
      <c r="X440" s="180"/>
      <c r="AA440" s="238" t="b">
        <f t="shared" si="243"/>
        <v>0</v>
      </c>
    </row>
    <row r="441" s="214" customFormat="1" ht="12" hidden="1" spans="1:27">
      <c r="A441" s="225">
        <v>440</v>
      </c>
      <c r="B441" s="27" t="s">
        <v>34</v>
      </c>
      <c r="C441" s="5" t="s">
        <v>228</v>
      </c>
      <c r="D441" s="5" t="s">
        <v>2713</v>
      </c>
      <c r="E441" s="5" t="s">
        <v>108</v>
      </c>
      <c r="F441" s="27" t="s">
        <v>4102</v>
      </c>
      <c r="G441" s="8">
        <v>44927</v>
      </c>
      <c r="H441" s="227" t="s">
        <v>2959</v>
      </c>
      <c r="I441" s="27" t="s">
        <v>42</v>
      </c>
      <c r="J441" s="4" t="s">
        <v>43</v>
      </c>
      <c r="K441" s="58" t="s">
        <v>305</v>
      </c>
      <c r="L441" s="59" t="s">
        <v>307</v>
      </c>
      <c r="M441" s="281">
        <v>30</v>
      </c>
      <c r="N441" s="232" t="s">
        <v>3637</v>
      </c>
      <c r="O441" s="232" t="s">
        <v>3638</v>
      </c>
      <c r="P441" s="15">
        <f t="shared" ref="P441:P446" si="272">IF(OR(O441=0,O441="无"),"",M441)</f>
        <v>30</v>
      </c>
      <c r="Q441" s="15">
        <f t="shared" ref="Q441:Q446" si="273">P441</f>
        <v>30</v>
      </c>
      <c r="R441" s="22">
        <f t="shared" ref="R441:R446" si="274">IFERROR(IF(P441/M441&gt;0,P441/M441,""),"")</f>
        <v>1</v>
      </c>
      <c r="S441" s="22">
        <f t="shared" ref="S441:S446" si="275">IFERROR(Q441/P441,"")</f>
        <v>1</v>
      </c>
      <c r="T441" s="180"/>
      <c r="U441" s="232" t="s">
        <v>3639</v>
      </c>
      <c r="V441" s="232" t="s">
        <v>50</v>
      </c>
      <c r="W441" s="19"/>
      <c r="X441" s="180"/>
      <c r="Y441" s="16"/>
      <c r="AA441" s="238" t="b">
        <f t="shared" si="243"/>
        <v>0</v>
      </c>
    </row>
    <row r="442" s="214" customFormat="1" ht="12" hidden="1" spans="1:27">
      <c r="A442" s="225">
        <v>441</v>
      </c>
      <c r="B442" s="27" t="s">
        <v>34</v>
      </c>
      <c r="C442" s="5" t="s">
        <v>228</v>
      </c>
      <c r="D442" s="5" t="s">
        <v>2713</v>
      </c>
      <c r="E442" s="5" t="s">
        <v>108</v>
      </c>
      <c r="F442" s="27" t="s">
        <v>4102</v>
      </c>
      <c r="G442" s="8">
        <v>45017</v>
      </c>
      <c r="H442" s="192" t="s">
        <v>231</v>
      </c>
      <c r="I442" s="27" t="s">
        <v>42</v>
      </c>
      <c r="J442" s="4" t="s">
        <v>43</v>
      </c>
      <c r="K442" s="58" t="s">
        <v>305</v>
      </c>
      <c r="L442" s="59" t="s">
        <v>307</v>
      </c>
      <c r="M442" s="281">
        <v>30</v>
      </c>
      <c r="N442" s="232" t="s">
        <v>3637</v>
      </c>
      <c r="O442" s="232" t="s">
        <v>3638</v>
      </c>
      <c r="P442" s="15">
        <f t="shared" si="272"/>
        <v>30</v>
      </c>
      <c r="Q442" s="15">
        <f t="shared" si="273"/>
        <v>30</v>
      </c>
      <c r="R442" s="22">
        <f t="shared" si="274"/>
        <v>1</v>
      </c>
      <c r="S442" s="22">
        <f t="shared" si="275"/>
        <v>1</v>
      </c>
      <c r="T442" s="180"/>
      <c r="U442" s="232" t="s">
        <v>3639</v>
      </c>
      <c r="V442" s="232" t="s">
        <v>50</v>
      </c>
      <c r="W442" s="19"/>
      <c r="X442" s="180"/>
      <c r="AA442" s="238" t="b">
        <f t="shared" si="243"/>
        <v>0</v>
      </c>
    </row>
    <row r="443" s="214" customFormat="1" ht="12" hidden="1" spans="1:27">
      <c r="A443" s="225">
        <v>442</v>
      </c>
      <c r="B443" s="27" t="s">
        <v>34</v>
      </c>
      <c r="C443" s="5" t="s">
        <v>228</v>
      </c>
      <c r="D443" s="5" t="s">
        <v>2713</v>
      </c>
      <c r="E443" s="5" t="s">
        <v>108</v>
      </c>
      <c r="F443" s="27" t="s">
        <v>4102</v>
      </c>
      <c r="G443" s="8">
        <v>45108</v>
      </c>
      <c r="H443" s="227" t="s">
        <v>165</v>
      </c>
      <c r="I443" s="27" t="s">
        <v>42</v>
      </c>
      <c r="J443" s="4" t="s">
        <v>43</v>
      </c>
      <c r="K443" s="58" t="s">
        <v>305</v>
      </c>
      <c r="L443" s="59" t="s">
        <v>307</v>
      </c>
      <c r="M443" s="281">
        <v>30</v>
      </c>
      <c r="N443" s="232" t="s">
        <v>3643</v>
      </c>
      <c r="O443" s="232" t="s">
        <v>3644</v>
      </c>
      <c r="P443" s="15">
        <f t="shared" si="272"/>
        <v>30</v>
      </c>
      <c r="Q443" s="15">
        <f t="shared" si="273"/>
        <v>30</v>
      </c>
      <c r="R443" s="22">
        <f t="shared" si="274"/>
        <v>1</v>
      </c>
      <c r="S443" s="22">
        <f t="shared" si="275"/>
        <v>1</v>
      </c>
      <c r="T443" s="180" t="s">
        <v>4193</v>
      </c>
      <c r="U443" s="232" t="s">
        <v>4226</v>
      </c>
      <c r="V443" s="232" t="s">
        <v>50</v>
      </c>
      <c r="W443" s="19"/>
      <c r="X443" s="180"/>
      <c r="AA443" s="238" t="b">
        <f t="shared" si="243"/>
        <v>0</v>
      </c>
    </row>
    <row r="444" s="214" customFormat="1" ht="12" hidden="1" spans="1:27">
      <c r="A444" s="225">
        <v>443</v>
      </c>
      <c r="B444" s="27" t="s">
        <v>34</v>
      </c>
      <c r="C444" s="5" t="s">
        <v>228</v>
      </c>
      <c r="D444" s="5" t="s">
        <v>2713</v>
      </c>
      <c r="E444" s="5" t="s">
        <v>108</v>
      </c>
      <c r="F444" s="27" t="s">
        <v>4102</v>
      </c>
      <c r="G444" s="8">
        <v>45200</v>
      </c>
      <c r="H444" s="192" t="s">
        <v>189</v>
      </c>
      <c r="I444" s="27" t="s">
        <v>42</v>
      </c>
      <c r="J444" s="4" t="s">
        <v>43</v>
      </c>
      <c r="K444" s="58" t="s">
        <v>305</v>
      </c>
      <c r="L444" s="59" t="s">
        <v>307</v>
      </c>
      <c r="M444" s="281">
        <v>30</v>
      </c>
      <c r="N444" s="232" t="s">
        <v>3643</v>
      </c>
      <c r="O444" s="232" t="s">
        <v>3644</v>
      </c>
      <c r="P444" s="15">
        <f t="shared" si="272"/>
        <v>30</v>
      </c>
      <c r="Q444" s="15">
        <f t="shared" si="273"/>
        <v>30</v>
      </c>
      <c r="R444" s="22">
        <f t="shared" si="274"/>
        <v>1</v>
      </c>
      <c r="S444" s="22">
        <f t="shared" si="275"/>
        <v>1</v>
      </c>
      <c r="T444" s="180"/>
      <c r="U444" s="232" t="s">
        <v>4226</v>
      </c>
      <c r="V444" s="232" t="s">
        <v>50</v>
      </c>
      <c r="W444" s="19"/>
      <c r="X444" s="180"/>
      <c r="AA444" s="238" t="b">
        <f t="shared" si="243"/>
        <v>0</v>
      </c>
    </row>
    <row r="445" s="214" customFormat="1" ht="12" hidden="1" spans="1:27">
      <c r="A445" s="225">
        <v>444</v>
      </c>
      <c r="B445" s="27" t="s">
        <v>34</v>
      </c>
      <c r="C445" s="27" t="s">
        <v>228</v>
      </c>
      <c r="D445" s="280" t="s">
        <v>338</v>
      </c>
      <c r="E445" s="252" t="s">
        <v>337</v>
      </c>
      <c r="F445" s="27" t="s">
        <v>4102</v>
      </c>
      <c r="G445" s="8">
        <v>44958</v>
      </c>
      <c r="H445" s="192" t="s">
        <v>2299</v>
      </c>
      <c r="I445" s="269" t="s">
        <v>42</v>
      </c>
      <c r="J445" s="4" t="s">
        <v>43</v>
      </c>
      <c r="K445" s="270" t="s">
        <v>305</v>
      </c>
      <c r="L445" s="271" t="s">
        <v>307</v>
      </c>
      <c r="M445" s="280">
        <v>12</v>
      </c>
      <c r="N445" s="232" t="s">
        <v>3657</v>
      </c>
      <c r="O445" s="232" t="s">
        <v>3658</v>
      </c>
      <c r="P445" s="15">
        <f t="shared" si="272"/>
        <v>12</v>
      </c>
      <c r="Q445" s="15">
        <f t="shared" si="273"/>
        <v>12</v>
      </c>
      <c r="R445" s="22">
        <f t="shared" si="274"/>
        <v>1</v>
      </c>
      <c r="S445" s="22">
        <f t="shared" si="275"/>
        <v>1</v>
      </c>
      <c r="T445" s="180"/>
      <c r="U445" s="232" t="s">
        <v>3659</v>
      </c>
      <c r="V445" s="232" t="s">
        <v>50</v>
      </c>
      <c r="W445" s="19"/>
      <c r="X445" s="180"/>
      <c r="Y445" s="16"/>
      <c r="AA445" s="238" t="b">
        <f t="shared" si="243"/>
        <v>0</v>
      </c>
    </row>
    <row r="446" s="214" customFormat="1" ht="36" hidden="1" spans="1:27">
      <c r="A446" s="225">
        <v>445</v>
      </c>
      <c r="B446" s="27" t="s">
        <v>34</v>
      </c>
      <c r="C446" s="27" t="s">
        <v>228</v>
      </c>
      <c r="D446" s="280" t="s">
        <v>338</v>
      </c>
      <c r="E446" s="252" t="s">
        <v>337</v>
      </c>
      <c r="F446" s="27" t="s">
        <v>4102</v>
      </c>
      <c r="G446" s="8">
        <v>45139</v>
      </c>
      <c r="H446" s="192" t="s">
        <v>97</v>
      </c>
      <c r="I446" s="269" t="s">
        <v>42</v>
      </c>
      <c r="J446" s="4" t="s">
        <v>43</v>
      </c>
      <c r="K446" s="270" t="s">
        <v>305</v>
      </c>
      <c r="L446" s="271" t="s">
        <v>307</v>
      </c>
      <c r="M446" s="280">
        <v>12</v>
      </c>
      <c r="N446" s="232" t="str">
        <f>IFERROR(VLOOKUP("*"&amp;$D446&amp;"*",接头红外!$A:$AS,20,FALSE),IFERROR(VLOOKUP("*"&amp;$D446&amp;"*",接头红外!$B:$AS,19,FALSE),"无"))</f>
        <v>无</v>
      </c>
      <c r="O446" s="232" t="str">
        <f>IFERROR(VLOOKUP("*"&amp;$D446&amp;"*",接头红外!$A:$AS,21,FALSE),IFERROR(VLOOKUP("*"&amp;$D446&amp;"*",接头红外!$B:$AS,20,FALSE),"无"))</f>
        <v>无</v>
      </c>
      <c r="P446" s="15" t="str">
        <f t="shared" si="272"/>
        <v/>
      </c>
      <c r="Q446" s="15" t="str">
        <f t="shared" si="273"/>
        <v/>
      </c>
      <c r="R446" s="22" t="str">
        <f t="shared" si="274"/>
        <v/>
      </c>
      <c r="S446" s="22" t="str">
        <f t="shared" si="275"/>
        <v/>
      </c>
      <c r="T446" s="277" t="s">
        <v>4232</v>
      </c>
      <c r="U446" s="232" t="str">
        <f>IFERROR(VLOOKUP("*"&amp;$D446&amp;"*",接头红外!$A:$AS,5,FALSE),IFERROR(VLOOKUP("*"&amp;$D446&amp;"*",接头红外!$B:$AS,4,FALSE),"无"))</f>
        <v>无</v>
      </c>
      <c r="V446" s="232" t="str">
        <f>IFERROR(VLOOKUP("*"&amp;$D446&amp;"*",接头红外!$A:$AS,3,FALSE),IFERROR(VLOOKUP("*"&amp;$D446&amp;"*",接头红外!$B:$AS,2,FALSE),"无"))</f>
        <v>无</v>
      </c>
      <c r="W446" s="19"/>
      <c r="X446" s="180"/>
      <c r="AA446" s="238" t="b">
        <f t="shared" si="243"/>
        <v>0</v>
      </c>
    </row>
    <row r="447" s="214" customFormat="1" ht="12" hidden="1" spans="1:27">
      <c r="A447" s="225">
        <v>446</v>
      </c>
      <c r="B447" s="27" t="s">
        <v>34</v>
      </c>
      <c r="C447" s="27" t="s">
        <v>228</v>
      </c>
      <c r="D447" s="280" t="s">
        <v>345</v>
      </c>
      <c r="E447" s="252" t="s">
        <v>337</v>
      </c>
      <c r="F447" s="27" t="s">
        <v>4102</v>
      </c>
      <c r="G447" s="8">
        <v>44958</v>
      </c>
      <c r="H447" s="192" t="s">
        <v>2299</v>
      </c>
      <c r="I447" s="269" t="s">
        <v>42</v>
      </c>
      <c r="J447" s="4" t="s">
        <v>43</v>
      </c>
      <c r="K447" s="270" t="s">
        <v>305</v>
      </c>
      <c r="L447" s="271" t="s">
        <v>307</v>
      </c>
      <c r="M447" s="280">
        <v>12</v>
      </c>
      <c r="N447" s="232" t="s">
        <v>3657</v>
      </c>
      <c r="O447" s="232" t="s">
        <v>3658</v>
      </c>
      <c r="P447" s="15">
        <f t="shared" ref="P447:P452" si="276">IF(OR(O447=0,O447="无"),"",M447)</f>
        <v>12</v>
      </c>
      <c r="Q447" s="15">
        <f t="shared" ref="Q447:Q452" si="277">P447</f>
        <v>12</v>
      </c>
      <c r="R447" s="22">
        <f t="shared" ref="R447:R452" si="278">IFERROR(IF(P447/M447&gt;0,P447/M447,""),"")</f>
        <v>1</v>
      </c>
      <c r="S447" s="22">
        <f t="shared" ref="S447:S452" si="279">IFERROR(Q447/P447,"")</f>
        <v>1</v>
      </c>
      <c r="T447" s="180" t="s">
        <v>4232</v>
      </c>
      <c r="U447" s="232" t="s">
        <v>3659</v>
      </c>
      <c r="V447" s="232" t="s">
        <v>50</v>
      </c>
      <c r="W447" s="19"/>
      <c r="X447" s="180"/>
      <c r="Y447" s="16"/>
      <c r="AA447" s="238" t="b">
        <f t="shared" si="243"/>
        <v>0</v>
      </c>
    </row>
    <row r="448" s="214" customFormat="1" ht="36" hidden="1" spans="1:27">
      <c r="A448" s="225">
        <v>447</v>
      </c>
      <c r="B448" s="27" t="s">
        <v>34</v>
      </c>
      <c r="C448" s="27" t="s">
        <v>228</v>
      </c>
      <c r="D448" s="280" t="s">
        <v>345</v>
      </c>
      <c r="E448" s="252" t="s">
        <v>337</v>
      </c>
      <c r="F448" s="27" t="s">
        <v>4102</v>
      </c>
      <c r="G448" s="8">
        <v>45139</v>
      </c>
      <c r="H448" s="192" t="s">
        <v>97</v>
      </c>
      <c r="I448" s="269" t="s">
        <v>42</v>
      </c>
      <c r="J448" s="4" t="s">
        <v>43</v>
      </c>
      <c r="K448" s="270" t="s">
        <v>305</v>
      </c>
      <c r="L448" s="271" t="s">
        <v>307</v>
      </c>
      <c r="M448" s="280">
        <v>12</v>
      </c>
      <c r="N448" s="232" t="str">
        <f>IFERROR(VLOOKUP("*"&amp;$D448&amp;"*",接头红外!$A:$AS,20,FALSE),IFERROR(VLOOKUP("*"&amp;$D448&amp;"*",接头红外!$B:$AS,19,FALSE),"无"))</f>
        <v>无</v>
      </c>
      <c r="O448" s="232" t="str">
        <f>IFERROR(VLOOKUP("*"&amp;$D448&amp;"*",接头红外!$A:$AS,21,FALSE),IFERROR(VLOOKUP("*"&amp;$D448&amp;"*",接头红外!$B:$AS,20,FALSE),"无"))</f>
        <v>无</v>
      </c>
      <c r="P448" s="15" t="str">
        <f t="shared" si="276"/>
        <v/>
      </c>
      <c r="Q448" s="15" t="str">
        <f t="shared" si="277"/>
        <v/>
      </c>
      <c r="R448" s="22" t="str">
        <f t="shared" si="278"/>
        <v/>
      </c>
      <c r="S448" s="22" t="str">
        <f t="shared" si="279"/>
        <v/>
      </c>
      <c r="T448" s="277" t="s">
        <v>4232</v>
      </c>
      <c r="U448" s="232" t="str">
        <f>IFERROR(VLOOKUP("*"&amp;$D448&amp;"*",接头红外!$A:$AS,5,FALSE),IFERROR(VLOOKUP("*"&amp;$D448&amp;"*",接头红外!$B:$AS,4,FALSE),"无"))</f>
        <v>无</v>
      </c>
      <c r="V448" s="232" t="str">
        <f>IFERROR(VLOOKUP("*"&amp;$D448&amp;"*",接头红外!$A:$AS,3,FALSE),IFERROR(VLOOKUP("*"&amp;$D448&amp;"*",接头红外!$B:$AS,2,FALSE),"无"))</f>
        <v>无</v>
      </c>
      <c r="W448" s="19"/>
      <c r="X448" s="180"/>
      <c r="AA448" s="238" t="b">
        <f t="shared" si="243"/>
        <v>0</v>
      </c>
    </row>
    <row r="449" s="214" customFormat="1" ht="12" hidden="1" spans="1:27">
      <c r="A449" s="225">
        <v>448</v>
      </c>
      <c r="B449" s="27" t="s">
        <v>34</v>
      </c>
      <c r="C449" s="27" t="s">
        <v>228</v>
      </c>
      <c r="D449" s="27" t="s">
        <v>496</v>
      </c>
      <c r="E449" s="27" t="s">
        <v>108</v>
      </c>
      <c r="F449" s="27" t="s">
        <v>4102</v>
      </c>
      <c r="G449" s="8">
        <v>44958</v>
      </c>
      <c r="H449" s="192" t="s">
        <v>2299</v>
      </c>
      <c r="I449" s="269" t="s">
        <v>42</v>
      </c>
      <c r="J449" s="4" t="s">
        <v>43</v>
      </c>
      <c r="K449" s="270" t="s">
        <v>305</v>
      </c>
      <c r="L449" s="271" t="s">
        <v>307</v>
      </c>
      <c r="M449" s="27">
        <v>3</v>
      </c>
      <c r="N449" s="283">
        <v>44958.4409722222</v>
      </c>
      <c r="O449" s="283">
        <v>44958.4756944444</v>
      </c>
      <c r="P449" s="15">
        <f t="shared" si="276"/>
        <v>3</v>
      </c>
      <c r="Q449" s="15">
        <f t="shared" si="277"/>
        <v>3</v>
      </c>
      <c r="R449" s="22">
        <f t="shared" si="278"/>
        <v>1</v>
      </c>
      <c r="S449" s="22">
        <f t="shared" si="279"/>
        <v>1</v>
      </c>
      <c r="T449" s="180" t="s">
        <v>4233</v>
      </c>
      <c r="U449" s="237" t="s">
        <v>3533</v>
      </c>
      <c r="V449" s="232" t="s">
        <v>50</v>
      </c>
      <c r="W449" s="19"/>
      <c r="X449" s="180"/>
      <c r="Y449" s="286" t="s">
        <v>3533</v>
      </c>
      <c r="AA449" s="238" t="b">
        <f t="shared" si="243"/>
        <v>0</v>
      </c>
    </row>
    <row r="450" s="214" customFormat="1" ht="12" hidden="1" spans="1:27">
      <c r="A450" s="225">
        <v>449</v>
      </c>
      <c r="B450" s="27" t="s">
        <v>34</v>
      </c>
      <c r="C450" s="27" t="s">
        <v>228</v>
      </c>
      <c r="D450" s="27" t="s">
        <v>496</v>
      </c>
      <c r="E450" s="27" t="s">
        <v>108</v>
      </c>
      <c r="F450" s="27" t="s">
        <v>4102</v>
      </c>
      <c r="G450" s="8">
        <v>45139</v>
      </c>
      <c r="H450" s="192" t="s">
        <v>97</v>
      </c>
      <c r="I450" s="269" t="s">
        <v>42</v>
      </c>
      <c r="J450" s="4" t="s">
        <v>43</v>
      </c>
      <c r="K450" s="270" t="s">
        <v>305</v>
      </c>
      <c r="L450" s="271" t="s">
        <v>307</v>
      </c>
      <c r="M450" s="27">
        <v>3</v>
      </c>
      <c r="N450" s="232" t="s">
        <v>4234</v>
      </c>
      <c r="O450" s="232" t="s">
        <v>4235</v>
      </c>
      <c r="P450" s="15">
        <f t="shared" si="276"/>
        <v>3</v>
      </c>
      <c r="Q450" s="15">
        <f t="shared" si="277"/>
        <v>3</v>
      </c>
      <c r="R450" s="22">
        <f t="shared" si="278"/>
        <v>1</v>
      </c>
      <c r="S450" s="22">
        <f t="shared" si="279"/>
        <v>1</v>
      </c>
      <c r="T450" s="180" t="s">
        <v>4233</v>
      </c>
      <c r="U450" s="232" t="s">
        <v>4236</v>
      </c>
      <c r="V450" s="232" t="s">
        <v>50</v>
      </c>
      <c r="W450" s="19"/>
      <c r="X450" s="180"/>
      <c r="AA450" s="238" t="b">
        <f t="shared" si="243"/>
        <v>0</v>
      </c>
    </row>
    <row r="451" s="214" customFormat="1" ht="12" hidden="1" spans="1:27">
      <c r="A451" s="225">
        <v>450</v>
      </c>
      <c r="B451" s="27" t="s">
        <v>34</v>
      </c>
      <c r="C451" s="27" t="s">
        <v>228</v>
      </c>
      <c r="D451" s="27" t="s">
        <v>505</v>
      </c>
      <c r="E451" s="27" t="s">
        <v>108</v>
      </c>
      <c r="F451" s="27" t="s">
        <v>4102</v>
      </c>
      <c r="G451" s="8">
        <v>44958</v>
      </c>
      <c r="H451" s="192" t="s">
        <v>2299</v>
      </c>
      <c r="I451" s="269" t="s">
        <v>42</v>
      </c>
      <c r="J451" s="4" t="s">
        <v>43</v>
      </c>
      <c r="K451" s="270" t="s">
        <v>305</v>
      </c>
      <c r="L451" s="271" t="s">
        <v>307</v>
      </c>
      <c r="M451" s="27">
        <v>3</v>
      </c>
      <c r="N451" s="283">
        <v>44958.4409722222</v>
      </c>
      <c r="O451" s="283">
        <v>44958.4756944444</v>
      </c>
      <c r="P451" s="15">
        <f t="shared" si="276"/>
        <v>3</v>
      </c>
      <c r="Q451" s="15">
        <f t="shared" si="277"/>
        <v>3</v>
      </c>
      <c r="R451" s="22">
        <f t="shared" si="278"/>
        <v>1</v>
      </c>
      <c r="S451" s="22">
        <f t="shared" si="279"/>
        <v>1</v>
      </c>
      <c r="T451" s="180"/>
      <c r="U451" s="237" t="s">
        <v>3533</v>
      </c>
      <c r="V451" s="232" t="s">
        <v>50</v>
      </c>
      <c r="W451" s="19"/>
      <c r="X451" s="180"/>
      <c r="Y451" s="286" t="s">
        <v>3533</v>
      </c>
      <c r="AA451" s="238" t="b">
        <f t="shared" ref="AA451:AA514" si="280">IF(H451="2023年01月","2023年01月31日",IF(H451="2023年02月","2023年02月28日",IF(H451="2023年3月","2023年3月31日",IF(H451="2023年4月","2023年4月30日",IF(H451="2023年5月","2023年5月31日",IF(H451="2023年6月","2023年6月30日",IF(H451="2023年7月","2023年7月31日",IF(H451="2023年8月","2023年8月31日",IF(H451="2023年9月","2023年9月30日",IF(H451="2023年10月","2023年10月31日",IF(H451="2023年11月","2023年11月30日",IF(H451="2023年12月","2023年12月31日"))))))))))))</f>
        <v>0</v>
      </c>
    </row>
    <row r="452" s="214" customFormat="1" ht="12" hidden="1" spans="1:27">
      <c r="A452" s="225">
        <v>451</v>
      </c>
      <c r="B452" s="27" t="s">
        <v>34</v>
      </c>
      <c r="C452" s="27" t="s">
        <v>228</v>
      </c>
      <c r="D452" s="27" t="s">
        <v>505</v>
      </c>
      <c r="E452" s="27" t="s">
        <v>108</v>
      </c>
      <c r="F452" s="27" t="s">
        <v>4102</v>
      </c>
      <c r="G452" s="8">
        <v>45139</v>
      </c>
      <c r="H452" s="192" t="s">
        <v>97</v>
      </c>
      <c r="I452" s="269" t="s">
        <v>42</v>
      </c>
      <c r="J452" s="4" t="s">
        <v>43</v>
      </c>
      <c r="K452" s="270" t="s">
        <v>305</v>
      </c>
      <c r="L452" s="271" t="s">
        <v>307</v>
      </c>
      <c r="M452" s="27">
        <v>3</v>
      </c>
      <c r="N452" s="232" t="s">
        <v>4234</v>
      </c>
      <c r="O452" s="232" t="s">
        <v>4235</v>
      </c>
      <c r="P452" s="15">
        <f t="shared" si="276"/>
        <v>3</v>
      </c>
      <c r="Q452" s="15">
        <f t="shared" si="277"/>
        <v>3</v>
      </c>
      <c r="R452" s="22">
        <f t="shared" si="278"/>
        <v>1</v>
      </c>
      <c r="S452" s="22">
        <f t="shared" si="279"/>
        <v>1</v>
      </c>
      <c r="T452" s="180" t="s">
        <v>4233</v>
      </c>
      <c r="U452" s="232" t="s">
        <v>4236</v>
      </c>
      <c r="V452" s="232" t="s">
        <v>50</v>
      </c>
      <c r="W452" s="19"/>
      <c r="X452" s="180"/>
      <c r="AA452" s="238" t="b">
        <f t="shared" si="280"/>
        <v>0</v>
      </c>
    </row>
    <row r="453" s="214" customFormat="1" ht="12" hidden="1" spans="1:27">
      <c r="A453" s="225">
        <v>452</v>
      </c>
      <c r="B453" s="27" t="s">
        <v>34</v>
      </c>
      <c r="C453" s="27" t="s">
        <v>228</v>
      </c>
      <c r="D453" s="28" t="s">
        <v>2702</v>
      </c>
      <c r="E453" s="27" t="s">
        <v>108</v>
      </c>
      <c r="F453" s="28" t="s">
        <v>4102</v>
      </c>
      <c r="G453" s="8">
        <v>44927</v>
      </c>
      <c r="H453" s="227" t="s">
        <v>2959</v>
      </c>
      <c r="I453" s="275" t="s">
        <v>42</v>
      </c>
      <c r="J453" s="28" t="s">
        <v>43</v>
      </c>
      <c r="K453" s="270" t="s">
        <v>305</v>
      </c>
      <c r="L453" s="271" t="s">
        <v>307</v>
      </c>
      <c r="M453" s="28">
        <v>18</v>
      </c>
      <c r="N453" s="232" t="s">
        <v>4195</v>
      </c>
      <c r="O453" s="232" t="s">
        <v>4196</v>
      </c>
      <c r="P453" s="15">
        <f t="shared" ref="P453:P458" si="281">IF(OR(O453=0,O453="无"),"",M453)</f>
        <v>18</v>
      </c>
      <c r="Q453" s="15">
        <f t="shared" ref="Q453:Q458" si="282">P453</f>
        <v>18</v>
      </c>
      <c r="R453" s="22">
        <f t="shared" ref="R453:R458" si="283">IFERROR(IF(P453/M453&gt;0,P453/M453,""),"")</f>
        <v>1</v>
      </c>
      <c r="S453" s="22">
        <f t="shared" ref="S453:S458" si="284">IFERROR(Q453/P453,"")</f>
        <v>1</v>
      </c>
      <c r="T453" s="180"/>
      <c r="U453" s="232" t="s">
        <v>4197</v>
      </c>
      <c r="V453" s="232" t="s">
        <v>50</v>
      </c>
      <c r="W453" s="19"/>
      <c r="X453" s="180"/>
      <c r="Y453" s="16"/>
      <c r="AA453" s="238" t="b">
        <f t="shared" si="280"/>
        <v>0</v>
      </c>
    </row>
    <row r="454" s="214" customFormat="1" ht="12" hidden="1" spans="1:27">
      <c r="A454" s="225">
        <v>453</v>
      </c>
      <c r="B454" s="27" t="s">
        <v>34</v>
      </c>
      <c r="C454" s="27" t="s">
        <v>228</v>
      </c>
      <c r="D454" s="28" t="s">
        <v>2702</v>
      </c>
      <c r="E454" s="27" t="s">
        <v>108</v>
      </c>
      <c r="F454" s="28" t="s">
        <v>4102</v>
      </c>
      <c r="G454" s="8">
        <v>44986</v>
      </c>
      <c r="H454" s="227" t="s">
        <v>41</v>
      </c>
      <c r="I454" s="275" t="s">
        <v>42</v>
      </c>
      <c r="J454" s="28" t="s">
        <v>43</v>
      </c>
      <c r="K454" s="270" t="s">
        <v>305</v>
      </c>
      <c r="L454" s="271" t="s">
        <v>307</v>
      </c>
      <c r="M454" s="28">
        <v>18</v>
      </c>
      <c r="N454" s="232" t="s">
        <v>4195</v>
      </c>
      <c r="O454" s="232" t="s">
        <v>4196</v>
      </c>
      <c r="P454" s="15">
        <f t="shared" si="281"/>
        <v>18</v>
      </c>
      <c r="Q454" s="15">
        <f t="shared" si="282"/>
        <v>18</v>
      </c>
      <c r="R454" s="22">
        <f t="shared" si="283"/>
        <v>1</v>
      </c>
      <c r="S454" s="22">
        <f t="shared" si="284"/>
        <v>1</v>
      </c>
      <c r="T454" s="180"/>
      <c r="U454" s="232" t="s">
        <v>4197</v>
      </c>
      <c r="V454" s="232" t="s">
        <v>50</v>
      </c>
      <c r="W454" s="19"/>
      <c r="X454" s="180"/>
      <c r="AA454" s="238" t="b">
        <f t="shared" si="280"/>
        <v>0</v>
      </c>
    </row>
    <row r="455" s="214" customFormat="1" ht="12" hidden="1" spans="1:27">
      <c r="A455" s="225">
        <v>454</v>
      </c>
      <c r="B455" s="27" t="s">
        <v>34</v>
      </c>
      <c r="C455" s="27" t="s">
        <v>228</v>
      </c>
      <c r="D455" s="28" t="s">
        <v>2702</v>
      </c>
      <c r="E455" s="27" t="s">
        <v>108</v>
      </c>
      <c r="F455" s="28" t="s">
        <v>4102</v>
      </c>
      <c r="G455" s="8">
        <v>45047</v>
      </c>
      <c r="H455" s="227" t="s">
        <v>304</v>
      </c>
      <c r="I455" s="275" t="s">
        <v>42</v>
      </c>
      <c r="J455" s="28" t="s">
        <v>43</v>
      </c>
      <c r="K455" s="270" t="s">
        <v>305</v>
      </c>
      <c r="L455" s="271" t="s">
        <v>307</v>
      </c>
      <c r="M455" s="28">
        <v>18</v>
      </c>
      <c r="N455" s="232" t="s">
        <v>4195</v>
      </c>
      <c r="O455" s="232" t="s">
        <v>4196</v>
      </c>
      <c r="P455" s="15">
        <f t="shared" si="281"/>
        <v>18</v>
      </c>
      <c r="Q455" s="15">
        <f t="shared" si="282"/>
        <v>18</v>
      </c>
      <c r="R455" s="22">
        <f t="shared" si="283"/>
        <v>1</v>
      </c>
      <c r="S455" s="22">
        <f t="shared" si="284"/>
        <v>1</v>
      </c>
      <c r="T455" s="180"/>
      <c r="U455" s="232" t="s">
        <v>4197</v>
      </c>
      <c r="V455" s="232" t="s">
        <v>50</v>
      </c>
      <c r="W455" s="19"/>
      <c r="X455" s="180"/>
      <c r="AA455" s="238" t="b">
        <f t="shared" si="280"/>
        <v>0</v>
      </c>
    </row>
    <row r="456" s="214" customFormat="1" ht="12" hidden="1" spans="1:27">
      <c r="A456" s="225">
        <v>455</v>
      </c>
      <c r="B456" s="27" t="s">
        <v>34</v>
      </c>
      <c r="C456" s="27" t="s">
        <v>228</v>
      </c>
      <c r="D456" s="28" t="s">
        <v>2702</v>
      </c>
      <c r="E456" s="27" t="s">
        <v>108</v>
      </c>
      <c r="F456" s="28" t="s">
        <v>4102</v>
      </c>
      <c r="G456" s="8">
        <v>45108</v>
      </c>
      <c r="H456" s="227" t="s">
        <v>165</v>
      </c>
      <c r="I456" s="275" t="s">
        <v>42</v>
      </c>
      <c r="J456" s="28" t="s">
        <v>43</v>
      </c>
      <c r="K456" s="270" t="s">
        <v>305</v>
      </c>
      <c r="L456" s="271" t="s">
        <v>307</v>
      </c>
      <c r="M456" s="28">
        <v>18</v>
      </c>
      <c r="N456" s="232" t="s">
        <v>4198</v>
      </c>
      <c r="O456" s="232" t="s">
        <v>4199</v>
      </c>
      <c r="P456" s="15">
        <f t="shared" si="281"/>
        <v>18</v>
      </c>
      <c r="Q456" s="15">
        <f t="shared" si="282"/>
        <v>18</v>
      </c>
      <c r="R456" s="22">
        <f t="shared" si="283"/>
        <v>1</v>
      </c>
      <c r="S456" s="22">
        <f t="shared" si="284"/>
        <v>1</v>
      </c>
      <c r="T456" s="180" t="s">
        <v>4193</v>
      </c>
      <c r="U456" s="232" t="s">
        <v>4200</v>
      </c>
      <c r="V456" s="232" t="s">
        <v>50</v>
      </c>
      <c r="W456" s="19"/>
      <c r="X456" s="180"/>
      <c r="AA456" s="238" t="b">
        <f t="shared" si="280"/>
        <v>0</v>
      </c>
    </row>
    <row r="457" s="214" customFormat="1" ht="12" hidden="1" spans="1:27">
      <c r="A457" s="225">
        <v>456</v>
      </c>
      <c r="B457" s="27" t="s">
        <v>34</v>
      </c>
      <c r="C457" s="27" t="s">
        <v>228</v>
      </c>
      <c r="D457" s="28" t="s">
        <v>2702</v>
      </c>
      <c r="E457" s="27" t="s">
        <v>108</v>
      </c>
      <c r="F457" s="28" t="s">
        <v>4102</v>
      </c>
      <c r="G457" s="8">
        <v>45170</v>
      </c>
      <c r="H457" s="227" t="s">
        <v>54</v>
      </c>
      <c r="I457" s="275" t="s">
        <v>42</v>
      </c>
      <c r="J457" s="28" t="s">
        <v>43</v>
      </c>
      <c r="K457" s="270" t="s">
        <v>305</v>
      </c>
      <c r="L457" s="271" t="s">
        <v>307</v>
      </c>
      <c r="M457" s="28">
        <v>18</v>
      </c>
      <c r="N457" s="232" t="s">
        <v>4198</v>
      </c>
      <c r="O457" s="232" t="s">
        <v>4199</v>
      </c>
      <c r="P457" s="15">
        <f t="shared" si="281"/>
        <v>18</v>
      </c>
      <c r="Q457" s="15">
        <f t="shared" si="282"/>
        <v>18</v>
      </c>
      <c r="R457" s="22">
        <f t="shared" si="283"/>
        <v>1</v>
      </c>
      <c r="S457" s="22">
        <f t="shared" si="284"/>
        <v>1</v>
      </c>
      <c r="T457" s="180"/>
      <c r="U457" s="232" t="s">
        <v>4200</v>
      </c>
      <c r="V457" s="232" t="s">
        <v>50</v>
      </c>
      <c r="W457" s="19"/>
      <c r="X457" s="180"/>
      <c r="AA457" s="238" t="b">
        <f t="shared" si="280"/>
        <v>0</v>
      </c>
    </row>
    <row r="458" s="214" customFormat="1" ht="12" hidden="1" spans="1:27">
      <c r="A458" s="225">
        <v>457</v>
      </c>
      <c r="B458" s="27" t="s">
        <v>34</v>
      </c>
      <c r="C458" s="27" t="s">
        <v>228</v>
      </c>
      <c r="D458" s="28" t="s">
        <v>2702</v>
      </c>
      <c r="E458" s="27" t="s">
        <v>108</v>
      </c>
      <c r="F458" s="28" t="s">
        <v>4102</v>
      </c>
      <c r="G458" s="8">
        <v>45231</v>
      </c>
      <c r="H458" s="227" t="s">
        <v>632</v>
      </c>
      <c r="I458" s="275" t="s">
        <v>42</v>
      </c>
      <c r="J458" s="28" t="s">
        <v>43</v>
      </c>
      <c r="K458" s="270" t="s">
        <v>305</v>
      </c>
      <c r="L458" s="271" t="s">
        <v>307</v>
      </c>
      <c r="M458" s="28">
        <v>18</v>
      </c>
      <c r="N458" s="232" t="s">
        <v>4198</v>
      </c>
      <c r="O458" s="232" t="s">
        <v>4199</v>
      </c>
      <c r="P458" s="15">
        <f t="shared" si="281"/>
        <v>18</v>
      </c>
      <c r="Q458" s="15">
        <f t="shared" si="282"/>
        <v>18</v>
      </c>
      <c r="R458" s="22">
        <f t="shared" si="283"/>
        <v>1</v>
      </c>
      <c r="S458" s="22">
        <f t="shared" si="284"/>
        <v>1</v>
      </c>
      <c r="T458" s="180"/>
      <c r="U458" s="232" t="s">
        <v>4200</v>
      </c>
      <c r="V458" s="232" t="s">
        <v>50</v>
      </c>
      <c r="W458" s="19"/>
      <c r="X458" s="180"/>
      <c r="AA458" s="238" t="b">
        <f t="shared" si="280"/>
        <v>0</v>
      </c>
    </row>
    <row r="459" s="214" customFormat="1" ht="12" hidden="1" spans="1:27">
      <c r="A459" s="225">
        <v>458</v>
      </c>
      <c r="B459" s="27" t="s">
        <v>34</v>
      </c>
      <c r="C459" s="27" t="s">
        <v>228</v>
      </c>
      <c r="D459" s="28" t="s">
        <v>3383</v>
      </c>
      <c r="E459" s="27" t="s">
        <v>108</v>
      </c>
      <c r="F459" s="28" t="s">
        <v>4102</v>
      </c>
      <c r="G459" s="8">
        <v>44927</v>
      </c>
      <c r="H459" s="227" t="s">
        <v>2959</v>
      </c>
      <c r="I459" s="275" t="s">
        <v>42</v>
      </c>
      <c r="J459" s="28" t="s">
        <v>43</v>
      </c>
      <c r="K459" s="270" t="s">
        <v>305</v>
      </c>
      <c r="L459" s="271" t="s">
        <v>307</v>
      </c>
      <c r="M459" s="28">
        <v>30</v>
      </c>
      <c r="N459" s="232" t="s">
        <v>4195</v>
      </c>
      <c r="O459" s="232" t="s">
        <v>4196</v>
      </c>
      <c r="P459" s="15">
        <f t="shared" ref="P459:P464" si="285">IF(OR(O459=0,O459="无"),"",M459)</f>
        <v>30</v>
      </c>
      <c r="Q459" s="15">
        <f t="shared" ref="Q459:Q464" si="286">P459</f>
        <v>30</v>
      </c>
      <c r="R459" s="22">
        <f t="shared" ref="R459:R464" si="287">IFERROR(IF(P459/M459&gt;0,P459/M459,""),"")</f>
        <v>1</v>
      </c>
      <c r="S459" s="22">
        <f t="shared" ref="S459:S464" si="288">IFERROR(Q459/P459,"")</f>
        <v>1</v>
      </c>
      <c r="T459" s="180"/>
      <c r="U459" s="232" t="s">
        <v>4197</v>
      </c>
      <c r="V459" s="232" t="s">
        <v>50</v>
      </c>
      <c r="W459" s="19"/>
      <c r="X459" s="180"/>
      <c r="Y459" s="16"/>
      <c r="AA459" s="238" t="b">
        <f t="shared" si="280"/>
        <v>0</v>
      </c>
    </row>
    <row r="460" s="214" customFormat="1" ht="12" hidden="1" spans="1:27">
      <c r="A460" s="225">
        <v>459</v>
      </c>
      <c r="B460" s="27" t="s">
        <v>34</v>
      </c>
      <c r="C460" s="27" t="s">
        <v>228</v>
      </c>
      <c r="D460" s="28" t="s">
        <v>3383</v>
      </c>
      <c r="E460" s="27" t="s">
        <v>108</v>
      </c>
      <c r="F460" s="28" t="s">
        <v>4102</v>
      </c>
      <c r="G460" s="8">
        <v>44986</v>
      </c>
      <c r="H460" s="227" t="s">
        <v>41</v>
      </c>
      <c r="I460" s="275" t="s">
        <v>42</v>
      </c>
      <c r="J460" s="28" t="s">
        <v>43</v>
      </c>
      <c r="K460" s="270" t="s">
        <v>305</v>
      </c>
      <c r="L460" s="271" t="s">
        <v>307</v>
      </c>
      <c r="M460" s="28">
        <v>30</v>
      </c>
      <c r="N460" s="232" t="s">
        <v>4195</v>
      </c>
      <c r="O460" s="232" t="s">
        <v>4196</v>
      </c>
      <c r="P460" s="15">
        <f t="shared" si="285"/>
        <v>30</v>
      </c>
      <c r="Q460" s="15">
        <f t="shared" si="286"/>
        <v>30</v>
      </c>
      <c r="R460" s="22">
        <f t="shared" si="287"/>
        <v>1</v>
      </c>
      <c r="S460" s="22">
        <f t="shared" si="288"/>
        <v>1</v>
      </c>
      <c r="T460" s="180"/>
      <c r="U460" s="232" t="s">
        <v>4197</v>
      </c>
      <c r="V460" s="232" t="s">
        <v>50</v>
      </c>
      <c r="W460" s="19"/>
      <c r="X460" s="180"/>
      <c r="AA460" s="238" t="b">
        <f t="shared" si="280"/>
        <v>0</v>
      </c>
    </row>
    <row r="461" s="214" customFormat="1" ht="12" hidden="1" spans="1:27">
      <c r="A461" s="225">
        <v>460</v>
      </c>
      <c r="B461" s="27" t="s">
        <v>34</v>
      </c>
      <c r="C461" s="27" t="s">
        <v>228</v>
      </c>
      <c r="D461" s="28" t="s">
        <v>3383</v>
      </c>
      <c r="E461" s="27" t="s">
        <v>108</v>
      </c>
      <c r="F461" s="28" t="s">
        <v>4102</v>
      </c>
      <c r="G461" s="8">
        <v>45047</v>
      </c>
      <c r="H461" s="227" t="s">
        <v>304</v>
      </c>
      <c r="I461" s="275" t="s">
        <v>42</v>
      </c>
      <c r="J461" s="28" t="s">
        <v>43</v>
      </c>
      <c r="K461" s="270" t="s">
        <v>305</v>
      </c>
      <c r="L461" s="271" t="s">
        <v>307</v>
      </c>
      <c r="M461" s="28">
        <v>30</v>
      </c>
      <c r="N461" s="232" t="s">
        <v>4195</v>
      </c>
      <c r="O461" s="232" t="s">
        <v>4196</v>
      </c>
      <c r="P461" s="15">
        <f t="shared" si="285"/>
        <v>30</v>
      </c>
      <c r="Q461" s="15">
        <f t="shared" si="286"/>
        <v>30</v>
      </c>
      <c r="R461" s="22">
        <f t="shared" si="287"/>
        <v>1</v>
      </c>
      <c r="S461" s="22">
        <f t="shared" si="288"/>
        <v>1</v>
      </c>
      <c r="T461" s="180"/>
      <c r="U461" s="232" t="s">
        <v>4197</v>
      </c>
      <c r="V461" s="232" t="s">
        <v>50</v>
      </c>
      <c r="W461" s="19"/>
      <c r="X461" s="180"/>
      <c r="AA461" s="238" t="b">
        <f t="shared" si="280"/>
        <v>0</v>
      </c>
    </row>
    <row r="462" s="214" customFormat="1" ht="12" hidden="1" spans="1:27">
      <c r="A462" s="225">
        <v>461</v>
      </c>
      <c r="B462" s="27" t="s">
        <v>34</v>
      </c>
      <c r="C462" s="27" t="s">
        <v>228</v>
      </c>
      <c r="D462" s="28" t="s">
        <v>3383</v>
      </c>
      <c r="E462" s="27" t="s">
        <v>108</v>
      </c>
      <c r="F462" s="28" t="s">
        <v>4102</v>
      </c>
      <c r="G462" s="8">
        <v>45108</v>
      </c>
      <c r="H462" s="227" t="s">
        <v>165</v>
      </c>
      <c r="I462" s="275" t="s">
        <v>42</v>
      </c>
      <c r="J462" s="28" t="s">
        <v>43</v>
      </c>
      <c r="K462" s="270" t="s">
        <v>305</v>
      </c>
      <c r="L462" s="271" t="s">
        <v>307</v>
      </c>
      <c r="M462" s="28">
        <v>30</v>
      </c>
      <c r="N462" s="232" t="s">
        <v>4198</v>
      </c>
      <c r="O462" s="232" t="s">
        <v>4199</v>
      </c>
      <c r="P462" s="15">
        <f t="shared" si="285"/>
        <v>30</v>
      </c>
      <c r="Q462" s="15">
        <f t="shared" si="286"/>
        <v>30</v>
      </c>
      <c r="R462" s="22">
        <f t="shared" si="287"/>
        <v>1</v>
      </c>
      <c r="S462" s="22">
        <f t="shared" si="288"/>
        <v>1</v>
      </c>
      <c r="T462" s="180" t="s">
        <v>4193</v>
      </c>
      <c r="U462" s="232" t="s">
        <v>4200</v>
      </c>
      <c r="V462" s="232" t="s">
        <v>50</v>
      </c>
      <c r="W462" s="19"/>
      <c r="X462" s="180"/>
      <c r="AA462" s="238" t="b">
        <f t="shared" si="280"/>
        <v>0</v>
      </c>
    </row>
    <row r="463" s="214" customFormat="1" ht="12" hidden="1" spans="1:27">
      <c r="A463" s="225">
        <v>462</v>
      </c>
      <c r="B463" s="27" t="s">
        <v>34</v>
      </c>
      <c r="C463" s="27" t="s">
        <v>228</v>
      </c>
      <c r="D463" s="28" t="s">
        <v>3383</v>
      </c>
      <c r="E463" s="27" t="s">
        <v>108</v>
      </c>
      <c r="F463" s="28" t="s">
        <v>4102</v>
      </c>
      <c r="G463" s="8">
        <v>45170</v>
      </c>
      <c r="H463" s="227" t="s">
        <v>54</v>
      </c>
      <c r="I463" s="275" t="s">
        <v>42</v>
      </c>
      <c r="J463" s="28" t="s">
        <v>43</v>
      </c>
      <c r="K463" s="270" t="s">
        <v>305</v>
      </c>
      <c r="L463" s="271" t="s">
        <v>307</v>
      </c>
      <c r="M463" s="28">
        <v>30</v>
      </c>
      <c r="N463" s="232" t="s">
        <v>4198</v>
      </c>
      <c r="O463" s="232" t="s">
        <v>4199</v>
      </c>
      <c r="P463" s="15">
        <f t="shared" si="285"/>
        <v>30</v>
      </c>
      <c r="Q463" s="15">
        <f t="shared" si="286"/>
        <v>30</v>
      </c>
      <c r="R463" s="22">
        <f t="shared" si="287"/>
        <v>1</v>
      </c>
      <c r="S463" s="22">
        <f t="shared" si="288"/>
        <v>1</v>
      </c>
      <c r="T463" s="180"/>
      <c r="U463" s="232" t="s">
        <v>4200</v>
      </c>
      <c r="V463" s="232" t="s">
        <v>50</v>
      </c>
      <c r="W463" s="19"/>
      <c r="X463" s="180"/>
      <c r="AA463" s="238" t="b">
        <f t="shared" si="280"/>
        <v>0</v>
      </c>
    </row>
    <row r="464" s="214" customFormat="1" ht="12" hidden="1" spans="1:27">
      <c r="A464" s="225">
        <v>463</v>
      </c>
      <c r="B464" s="27" t="s">
        <v>34</v>
      </c>
      <c r="C464" s="27" t="s">
        <v>228</v>
      </c>
      <c r="D464" s="28" t="s">
        <v>3383</v>
      </c>
      <c r="E464" s="27" t="s">
        <v>108</v>
      </c>
      <c r="F464" s="28" t="s">
        <v>4102</v>
      </c>
      <c r="G464" s="8">
        <v>45231</v>
      </c>
      <c r="H464" s="227" t="s">
        <v>632</v>
      </c>
      <c r="I464" s="275" t="s">
        <v>42</v>
      </c>
      <c r="J464" s="28" t="s">
        <v>43</v>
      </c>
      <c r="K464" s="270" t="s">
        <v>305</v>
      </c>
      <c r="L464" s="271" t="s">
        <v>307</v>
      </c>
      <c r="M464" s="28">
        <v>30</v>
      </c>
      <c r="N464" s="232" t="s">
        <v>4198</v>
      </c>
      <c r="O464" s="232" t="s">
        <v>4199</v>
      </c>
      <c r="P464" s="15">
        <f t="shared" si="285"/>
        <v>30</v>
      </c>
      <c r="Q464" s="15">
        <f t="shared" si="286"/>
        <v>30</v>
      </c>
      <c r="R464" s="22">
        <f t="shared" si="287"/>
        <v>1</v>
      </c>
      <c r="S464" s="22">
        <f t="shared" si="288"/>
        <v>1</v>
      </c>
      <c r="T464" s="180"/>
      <c r="U464" s="232" t="s">
        <v>4200</v>
      </c>
      <c r="V464" s="232" t="s">
        <v>50</v>
      </c>
      <c r="W464" s="19"/>
      <c r="X464" s="180"/>
      <c r="AA464" s="238" t="b">
        <f t="shared" si="280"/>
        <v>0</v>
      </c>
    </row>
    <row r="465" s="214" customFormat="1" ht="12" spans="1:27">
      <c r="A465" s="225">
        <v>464</v>
      </c>
      <c r="B465" s="225" t="s">
        <v>34</v>
      </c>
      <c r="C465" s="225" t="s">
        <v>228</v>
      </c>
      <c r="D465" s="191" t="s">
        <v>1148</v>
      </c>
      <c r="E465" s="27" t="s">
        <v>258</v>
      </c>
      <c r="F465" s="225" t="s">
        <v>4102</v>
      </c>
      <c r="G465" s="64">
        <v>44958</v>
      </c>
      <c r="H465" s="192" t="s">
        <v>2299</v>
      </c>
      <c r="I465" s="231" t="s">
        <v>42</v>
      </c>
      <c r="J465" s="229" t="s">
        <v>43</v>
      </c>
      <c r="K465" s="229" t="s">
        <v>991</v>
      </c>
      <c r="L465" s="225" t="s">
        <v>993</v>
      </c>
      <c r="M465" s="226">
        <v>15</v>
      </c>
      <c r="N465" s="232" t="s">
        <v>3680</v>
      </c>
      <c r="O465" s="232" t="s">
        <v>3681</v>
      </c>
      <c r="P465" s="15">
        <f>IF(OR(O465=0,O465="无"),"",M465)</f>
        <v>15</v>
      </c>
      <c r="Q465" s="15">
        <f>P465</f>
        <v>15</v>
      </c>
      <c r="R465" s="22">
        <f>IFERROR(IF(P465/M465&gt;0,P465/M465,""),"")</f>
        <v>1</v>
      </c>
      <c r="S465" s="22">
        <f>IFERROR(Q465/P465,"")</f>
        <v>1</v>
      </c>
      <c r="T465" s="180"/>
      <c r="U465" s="232" t="s">
        <v>4237</v>
      </c>
      <c r="V465" s="232" t="s">
        <v>50</v>
      </c>
      <c r="W465" s="19"/>
      <c r="X465" s="180"/>
      <c r="Y465" s="16"/>
      <c r="AA465" s="238" t="b">
        <f t="shared" si="280"/>
        <v>0</v>
      </c>
    </row>
    <row r="466" s="214" customFormat="1" ht="12" spans="1:27">
      <c r="A466" s="225">
        <v>465</v>
      </c>
      <c r="B466" s="225" t="s">
        <v>34</v>
      </c>
      <c r="C466" s="225" t="s">
        <v>228</v>
      </c>
      <c r="D466" s="191" t="s">
        <v>1148</v>
      </c>
      <c r="E466" s="27" t="s">
        <v>258</v>
      </c>
      <c r="F466" s="225" t="s">
        <v>4102</v>
      </c>
      <c r="G466" s="64">
        <v>45017</v>
      </c>
      <c r="H466" s="192" t="s">
        <v>231</v>
      </c>
      <c r="I466" s="231" t="s">
        <v>42</v>
      </c>
      <c r="J466" s="229" t="s">
        <v>43</v>
      </c>
      <c r="K466" s="229" t="s">
        <v>991</v>
      </c>
      <c r="L466" s="225" t="s">
        <v>993</v>
      </c>
      <c r="M466" s="226">
        <v>15</v>
      </c>
      <c r="N466" s="232" t="s">
        <v>3683</v>
      </c>
      <c r="O466" s="232" t="s">
        <v>3684</v>
      </c>
      <c r="P466" s="15">
        <f t="shared" ref="P466:P497" si="289">IF(OR(O466=0,O466="无"),"",M466)</f>
        <v>15</v>
      </c>
      <c r="Q466" s="15">
        <f t="shared" ref="Q466:Q497" si="290">P466</f>
        <v>15</v>
      </c>
      <c r="R466" s="22">
        <f t="shared" ref="R466:R497" si="291">IFERROR(IF(P466/M466&gt;0,P466/M466,""),"")</f>
        <v>1</v>
      </c>
      <c r="S466" s="22">
        <f t="shared" ref="S466:S497" si="292">IFERROR(Q466/P466,"")</f>
        <v>1</v>
      </c>
      <c r="T466" s="180"/>
      <c r="U466" s="232" t="s">
        <v>4238</v>
      </c>
      <c r="V466" s="232" t="s">
        <v>50</v>
      </c>
      <c r="W466" s="19"/>
      <c r="X466" s="180"/>
      <c r="AA466" s="238" t="b">
        <f t="shared" si="280"/>
        <v>0</v>
      </c>
    </row>
    <row r="467" s="214" customFormat="1" ht="12" spans="1:27">
      <c r="A467" s="225">
        <v>466</v>
      </c>
      <c r="B467" s="225" t="s">
        <v>34</v>
      </c>
      <c r="C467" s="225" t="s">
        <v>228</v>
      </c>
      <c r="D467" s="191" t="s">
        <v>1148</v>
      </c>
      <c r="E467" s="27" t="s">
        <v>258</v>
      </c>
      <c r="F467" s="225" t="s">
        <v>4102</v>
      </c>
      <c r="G467" s="64">
        <v>45078</v>
      </c>
      <c r="H467" s="192" t="s">
        <v>93</v>
      </c>
      <c r="I467" s="231" t="s">
        <v>42</v>
      </c>
      <c r="J467" s="229" t="s">
        <v>43</v>
      </c>
      <c r="K467" s="229" t="s">
        <v>991</v>
      </c>
      <c r="L467" s="225" t="s">
        <v>993</v>
      </c>
      <c r="M467" s="226">
        <v>15</v>
      </c>
      <c r="N467" s="232" t="s">
        <v>3689</v>
      </c>
      <c r="O467" s="232" t="s">
        <v>3690</v>
      </c>
      <c r="P467" s="15">
        <f t="shared" si="289"/>
        <v>15</v>
      </c>
      <c r="Q467" s="15">
        <f t="shared" si="290"/>
        <v>15</v>
      </c>
      <c r="R467" s="22">
        <f t="shared" si="291"/>
        <v>1</v>
      </c>
      <c r="S467" s="22">
        <f t="shared" si="292"/>
        <v>1</v>
      </c>
      <c r="T467" s="180"/>
      <c r="U467" s="232" t="s">
        <v>4239</v>
      </c>
      <c r="V467" s="232" t="s">
        <v>50</v>
      </c>
      <c r="W467" s="19"/>
      <c r="X467" s="180"/>
      <c r="AA467" s="238" t="b">
        <f t="shared" si="280"/>
        <v>0</v>
      </c>
    </row>
    <row r="468" s="214" customFormat="1" ht="12" spans="1:27">
      <c r="A468" s="225">
        <v>467</v>
      </c>
      <c r="B468" s="225" t="s">
        <v>34</v>
      </c>
      <c r="C468" s="225" t="s">
        <v>228</v>
      </c>
      <c r="D468" s="191" t="s">
        <v>1148</v>
      </c>
      <c r="E468" s="27" t="s">
        <v>258</v>
      </c>
      <c r="F468" s="225" t="s">
        <v>4102</v>
      </c>
      <c r="G468" s="64">
        <v>45139</v>
      </c>
      <c r="H468" s="192" t="s">
        <v>97</v>
      </c>
      <c r="I468" s="231" t="s">
        <v>42</v>
      </c>
      <c r="J468" s="229" t="s">
        <v>43</v>
      </c>
      <c r="K468" s="229" t="s">
        <v>991</v>
      </c>
      <c r="L468" s="225" t="s">
        <v>993</v>
      </c>
      <c r="M468" s="226">
        <v>15</v>
      </c>
      <c r="N468" s="232" t="s">
        <v>3689</v>
      </c>
      <c r="O468" s="232" t="s">
        <v>3690</v>
      </c>
      <c r="P468" s="15">
        <f t="shared" si="289"/>
        <v>15</v>
      </c>
      <c r="Q468" s="15">
        <f t="shared" si="290"/>
        <v>15</v>
      </c>
      <c r="R468" s="22">
        <f t="shared" si="291"/>
        <v>1</v>
      </c>
      <c r="S468" s="22">
        <f t="shared" si="292"/>
        <v>1</v>
      </c>
      <c r="T468" s="180"/>
      <c r="U468" s="232" t="s">
        <v>4239</v>
      </c>
      <c r="V468" s="232" t="s">
        <v>50</v>
      </c>
      <c r="W468" s="19"/>
      <c r="X468" s="180"/>
      <c r="AA468" s="238" t="b">
        <f t="shared" si="280"/>
        <v>0</v>
      </c>
    </row>
    <row r="469" s="214" customFormat="1" ht="12" spans="1:27">
      <c r="A469" s="225">
        <v>468</v>
      </c>
      <c r="B469" s="225" t="s">
        <v>34</v>
      </c>
      <c r="C469" s="225" t="s">
        <v>228</v>
      </c>
      <c r="D469" s="191" t="s">
        <v>1148</v>
      </c>
      <c r="E469" s="27" t="s">
        <v>258</v>
      </c>
      <c r="F469" s="225" t="s">
        <v>4102</v>
      </c>
      <c r="G469" s="64">
        <v>45200</v>
      </c>
      <c r="H469" s="192" t="s">
        <v>189</v>
      </c>
      <c r="I469" s="231" t="s">
        <v>42</v>
      </c>
      <c r="J469" s="229" t="s">
        <v>43</v>
      </c>
      <c r="K469" s="229" t="s">
        <v>991</v>
      </c>
      <c r="L469" s="225" t="s">
        <v>993</v>
      </c>
      <c r="M469" s="226">
        <v>15</v>
      </c>
      <c r="N469" s="232" t="s">
        <v>3628</v>
      </c>
      <c r="O469" s="232" t="s">
        <v>4240</v>
      </c>
      <c r="P469" s="15">
        <f t="shared" si="289"/>
        <v>15</v>
      </c>
      <c r="Q469" s="15">
        <f t="shared" si="290"/>
        <v>15</v>
      </c>
      <c r="R469" s="22">
        <f t="shared" si="291"/>
        <v>1</v>
      </c>
      <c r="S469" s="22">
        <f t="shared" si="292"/>
        <v>1</v>
      </c>
      <c r="T469" s="180"/>
      <c r="U469" s="232" t="s">
        <v>4241</v>
      </c>
      <c r="V469" s="232" t="s">
        <v>50</v>
      </c>
      <c r="W469" s="19"/>
      <c r="X469" s="180"/>
      <c r="AA469" s="238" t="b">
        <f t="shared" si="280"/>
        <v>0</v>
      </c>
    </row>
    <row r="470" s="214" customFormat="1" ht="12" spans="1:27">
      <c r="A470" s="225">
        <v>469</v>
      </c>
      <c r="B470" s="225" t="s">
        <v>34</v>
      </c>
      <c r="C470" s="225" t="s">
        <v>228</v>
      </c>
      <c r="D470" s="191" t="s">
        <v>1148</v>
      </c>
      <c r="E470" s="27" t="s">
        <v>258</v>
      </c>
      <c r="F470" s="225" t="s">
        <v>4102</v>
      </c>
      <c r="G470" s="64">
        <v>45261</v>
      </c>
      <c r="H470" s="192" t="s">
        <v>1741</v>
      </c>
      <c r="I470" s="231" t="s">
        <v>42</v>
      </c>
      <c r="J470" s="229" t="s">
        <v>43</v>
      </c>
      <c r="K470" s="229" t="s">
        <v>991</v>
      </c>
      <c r="L470" s="225" t="s">
        <v>993</v>
      </c>
      <c r="M470" s="226">
        <v>15</v>
      </c>
      <c r="N470" s="232" t="str">
        <f>IFERROR(VLOOKUP("*"&amp;$D470&amp;"*",接头红外!$A:$AS,20,FALSE),IFERROR(VLOOKUP("*"&amp;$D470&amp;"*",接头红外!$B:$AS,19,FALSE),"无"))</f>
        <v>2023-12-18 09:31:00</v>
      </c>
      <c r="O470" s="232" t="str">
        <f>IFERROR(VLOOKUP("*"&amp;$D470&amp;"*",接头红外!$A:$AS,21,FALSE),IFERROR(VLOOKUP("*"&amp;$D470&amp;"*",接头红外!$B:$AS,20,FALSE),"无"))</f>
        <v>2023-12-18 15:38:00</v>
      </c>
      <c r="P470" s="15">
        <f t="shared" si="289"/>
        <v>15</v>
      </c>
      <c r="Q470" s="15">
        <f t="shared" si="290"/>
        <v>15</v>
      </c>
      <c r="R470" s="22">
        <f t="shared" si="291"/>
        <v>1</v>
      </c>
      <c r="S470" s="22">
        <f t="shared" si="292"/>
        <v>1</v>
      </c>
      <c r="T470" s="180"/>
      <c r="U470" s="232" t="str">
        <f>IFERROR(VLOOKUP("*"&amp;$D470&amp;"*",接头红外!$A:$AS,5,FALSE),IFERROR(VLOOKUP("*"&amp;$D470&amp;"*",接头红外!$B:$AS,4,FALSE),"无"))</f>
        <v>JH030120221229-087133</v>
      </c>
      <c r="V470" s="232" t="str">
        <f>IFERROR(VLOOKUP("*"&amp;$D470&amp;"*",接头红外!$A:$AS,3,FALSE),IFERROR(VLOOKUP("*"&amp;$D470&amp;"*",接头红外!$B:$AS,2,FALSE),"无"))</f>
        <v>已完成</v>
      </c>
      <c r="W470" s="19"/>
      <c r="X470" s="180"/>
      <c r="AA470" s="238" t="b">
        <f t="shared" si="280"/>
        <v>0</v>
      </c>
    </row>
    <row r="471" s="214" customFormat="1" ht="12" spans="1:27">
      <c r="A471" s="225">
        <v>470</v>
      </c>
      <c r="B471" s="225" t="s">
        <v>34</v>
      </c>
      <c r="C471" s="225" t="s">
        <v>228</v>
      </c>
      <c r="D471" s="191" t="s">
        <v>3695</v>
      </c>
      <c r="E471" s="27" t="s">
        <v>258</v>
      </c>
      <c r="F471" s="225" t="s">
        <v>4102</v>
      </c>
      <c r="G471" s="64">
        <v>44958</v>
      </c>
      <c r="H471" s="192" t="s">
        <v>2299</v>
      </c>
      <c r="I471" s="231" t="s">
        <v>42</v>
      </c>
      <c r="J471" s="229" t="s">
        <v>43</v>
      </c>
      <c r="K471" s="229" t="s">
        <v>991</v>
      </c>
      <c r="L471" s="225" t="s">
        <v>993</v>
      </c>
      <c r="M471" s="225">
        <v>9</v>
      </c>
      <c r="N471" s="232" t="s">
        <v>3680</v>
      </c>
      <c r="O471" s="232" t="s">
        <v>3681</v>
      </c>
      <c r="P471" s="15">
        <f t="shared" si="289"/>
        <v>9</v>
      </c>
      <c r="Q471" s="15">
        <f t="shared" si="290"/>
        <v>9</v>
      </c>
      <c r="R471" s="22">
        <f t="shared" si="291"/>
        <v>1</v>
      </c>
      <c r="S471" s="22">
        <f t="shared" si="292"/>
        <v>1</v>
      </c>
      <c r="T471" s="180"/>
      <c r="U471" s="232" t="s">
        <v>4237</v>
      </c>
      <c r="V471" s="232" t="s">
        <v>50</v>
      </c>
      <c r="W471" s="19"/>
      <c r="X471" s="180"/>
      <c r="Y471" s="16"/>
      <c r="AA471" s="238" t="b">
        <f t="shared" si="280"/>
        <v>0</v>
      </c>
    </row>
    <row r="472" s="214" customFormat="1" ht="12" spans="1:27">
      <c r="A472" s="225">
        <v>471</v>
      </c>
      <c r="B472" s="225" t="s">
        <v>34</v>
      </c>
      <c r="C472" s="225" t="s">
        <v>228</v>
      </c>
      <c r="D472" s="191" t="s">
        <v>3695</v>
      </c>
      <c r="E472" s="27" t="s">
        <v>258</v>
      </c>
      <c r="F472" s="225" t="s">
        <v>4102</v>
      </c>
      <c r="G472" s="64">
        <v>45017</v>
      </c>
      <c r="H472" s="192" t="s">
        <v>231</v>
      </c>
      <c r="I472" s="231" t="s">
        <v>42</v>
      </c>
      <c r="J472" s="229" t="s">
        <v>43</v>
      </c>
      <c r="K472" s="229" t="s">
        <v>991</v>
      </c>
      <c r="L472" s="225" t="s">
        <v>993</v>
      </c>
      <c r="M472" s="225">
        <v>9</v>
      </c>
      <c r="N472" s="232" t="s">
        <v>3683</v>
      </c>
      <c r="O472" s="232" t="s">
        <v>3684</v>
      </c>
      <c r="P472" s="15">
        <f t="shared" si="289"/>
        <v>9</v>
      </c>
      <c r="Q472" s="15">
        <f t="shared" si="290"/>
        <v>9</v>
      </c>
      <c r="R472" s="22">
        <f t="shared" si="291"/>
        <v>1</v>
      </c>
      <c r="S472" s="22">
        <f t="shared" si="292"/>
        <v>1</v>
      </c>
      <c r="T472" s="180"/>
      <c r="U472" s="232" t="s">
        <v>4238</v>
      </c>
      <c r="V472" s="232" t="s">
        <v>50</v>
      </c>
      <c r="W472" s="19"/>
      <c r="X472" s="180"/>
      <c r="AA472" s="238" t="b">
        <f t="shared" si="280"/>
        <v>0</v>
      </c>
    </row>
    <row r="473" s="214" customFormat="1" ht="12" spans="1:27">
      <c r="A473" s="225">
        <v>472</v>
      </c>
      <c r="B473" s="225" t="s">
        <v>34</v>
      </c>
      <c r="C473" s="225" t="s">
        <v>228</v>
      </c>
      <c r="D473" s="191" t="s">
        <v>3695</v>
      </c>
      <c r="E473" s="27" t="s">
        <v>258</v>
      </c>
      <c r="F473" s="225" t="s">
        <v>4102</v>
      </c>
      <c r="G473" s="64">
        <v>45078</v>
      </c>
      <c r="H473" s="192" t="s">
        <v>93</v>
      </c>
      <c r="I473" s="231" t="s">
        <v>42</v>
      </c>
      <c r="J473" s="229" t="s">
        <v>43</v>
      </c>
      <c r="K473" s="229" t="s">
        <v>991</v>
      </c>
      <c r="L473" s="225" t="s">
        <v>993</v>
      </c>
      <c r="M473" s="225">
        <v>9</v>
      </c>
      <c r="N473" s="232" t="s">
        <v>3689</v>
      </c>
      <c r="O473" s="232" t="s">
        <v>3690</v>
      </c>
      <c r="P473" s="15">
        <f t="shared" si="289"/>
        <v>9</v>
      </c>
      <c r="Q473" s="15">
        <f t="shared" si="290"/>
        <v>9</v>
      </c>
      <c r="R473" s="22">
        <f t="shared" si="291"/>
        <v>1</v>
      </c>
      <c r="S473" s="22">
        <f t="shared" si="292"/>
        <v>1</v>
      </c>
      <c r="T473" s="180"/>
      <c r="U473" s="232" t="s">
        <v>4239</v>
      </c>
      <c r="V473" s="232" t="s">
        <v>50</v>
      </c>
      <c r="W473" s="19"/>
      <c r="X473" s="180"/>
      <c r="AA473" s="238" t="b">
        <f t="shared" si="280"/>
        <v>0</v>
      </c>
    </row>
    <row r="474" s="214" customFormat="1" ht="12" spans="1:27">
      <c r="A474" s="225">
        <v>473</v>
      </c>
      <c r="B474" s="225" t="s">
        <v>34</v>
      </c>
      <c r="C474" s="225" t="s">
        <v>228</v>
      </c>
      <c r="D474" s="191" t="s">
        <v>3695</v>
      </c>
      <c r="E474" s="27" t="s">
        <v>258</v>
      </c>
      <c r="F474" s="225" t="s">
        <v>4102</v>
      </c>
      <c r="G474" s="64">
        <v>45139</v>
      </c>
      <c r="H474" s="192" t="s">
        <v>97</v>
      </c>
      <c r="I474" s="231" t="s">
        <v>42</v>
      </c>
      <c r="J474" s="229" t="s">
        <v>43</v>
      </c>
      <c r="K474" s="229" t="s">
        <v>991</v>
      </c>
      <c r="L474" s="225" t="s">
        <v>993</v>
      </c>
      <c r="M474" s="225">
        <v>9</v>
      </c>
      <c r="N474" s="232" t="s">
        <v>3689</v>
      </c>
      <c r="O474" s="232" t="s">
        <v>3690</v>
      </c>
      <c r="P474" s="15">
        <f t="shared" si="289"/>
        <v>9</v>
      </c>
      <c r="Q474" s="15">
        <f t="shared" si="290"/>
        <v>9</v>
      </c>
      <c r="R474" s="22">
        <f t="shared" si="291"/>
        <v>1</v>
      </c>
      <c r="S474" s="22">
        <f t="shared" si="292"/>
        <v>1</v>
      </c>
      <c r="T474" s="180"/>
      <c r="U474" s="232" t="s">
        <v>4239</v>
      </c>
      <c r="V474" s="232" t="s">
        <v>50</v>
      </c>
      <c r="W474" s="19"/>
      <c r="X474" s="180"/>
      <c r="AA474" s="238" t="b">
        <f t="shared" si="280"/>
        <v>0</v>
      </c>
    </row>
    <row r="475" s="216" customFormat="1" spans="1:27">
      <c r="A475" s="225">
        <v>474</v>
      </c>
      <c r="B475" s="225" t="s">
        <v>34</v>
      </c>
      <c r="C475" s="225" t="s">
        <v>228</v>
      </c>
      <c r="D475" s="191" t="s">
        <v>3695</v>
      </c>
      <c r="E475" s="27" t="s">
        <v>258</v>
      </c>
      <c r="F475" s="225" t="s">
        <v>4102</v>
      </c>
      <c r="G475" s="64">
        <v>45200</v>
      </c>
      <c r="H475" s="192" t="s">
        <v>189</v>
      </c>
      <c r="I475" s="231" t="s">
        <v>42</v>
      </c>
      <c r="J475" s="229" t="s">
        <v>43</v>
      </c>
      <c r="K475" s="229" t="s">
        <v>991</v>
      </c>
      <c r="L475" s="225" t="s">
        <v>993</v>
      </c>
      <c r="M475" s="225">
        <v>6</v>
      </c>
      <c r="N475" s="232" t="s">
        <v>3628</v>
      </c>
      <c r="O475" s="232" t="s">
        <v>4240</v>
      </c>
      <c r="P475" s="15">
        <f t="shared" si="289"/>
        <v>6</v>
      </c>
      <c r="Q475" s="15">
        <f t="shared" si="290"/>
        <v>6</v>
      </c>
      <c r="R475" s="22">
        <f t="shared" si="291"/>
        <v>1</v>
      </c>
      <c r="S475" s="22">
        <f t="shared" si="292"/>
        <v>1</v>
      </c>
      <c r="T475" s="180"/>
      <c r="U475" s="232" t="s">
        <v>4241</v>
      </c>
      <c r="V475" s="232" t="s">
        <v>50</v>
      </c>
      <c r="W475" s="284"/>
      <c r="AA475" s="238" t="b">
        <f t="shared" si="280"/>
        <v>0</v>
      </c>
    </row>
    <row r="476" s="216" customFormat="1" spans="1:27">
      <c r="A476" s="225">
        <v>475</v>
      </c>
      <c r="B476" s="225" t="s">
        <v>34</v>
      </c>
      <c r="C476" s="225" t="s">
        <v>228</v>
      </c>
      <c r="D476" s="191" t="s">
        <v>3695</v>
      </c>
      <c r="E476" s="27" t="s">
        <v>258</v>
      </c>
      <c r="F476" s="225" t="s">
        <v>4102</v>
      </c>
      <c r="G476" s="64">
        <v>45261</v>
      </c>
      <c r="H476" s="192" t="s">
        <v>1741</v>
      </c>
      <c r="I476" s="231" t="s">
        <v>42</v>
      </c>
      <c r="J476" s="229" t="s">
        <v>43</v>
      </c>
      <c r="K476" s="229" t="s">
        <v>991</v>
      </c>
      <c r="L476" s="225" t="s">
        <v>993</v>
      </c>
      <c r="M476" s="225">
        <v>6</v>
      </c>
      <c r="N476" s="232" t="str">
        <f>IFERROR(VLOOKUP("*"&amp;$D476&amp;"*",接头红外!$A:$AS,20,FALSE),IFERROR(VLOOKUP("*"&amp;$D476&amp;"*",接头红外!$B:$AS,19,FALSE),"无"))</f>
        <v>2023-12-18 09:31:00</v>
      </c>
      <c r="O476" s="232" t="str">
        <f>IFERROR(VLOOKUP("*"&amp;$D476&amp;"*",接头红外!$A:$AS,21,FALSE),IFERROR(VLOOKUP("*"&amp;$D476&amp;"*",接头红外!$B:$AS,20,FALSE),"无"))</f>
        <v>2023-12-18 15:38:00</v>
      </c>
      <c r="P476" s="15">
        <f t="shared" si="289"/>
        <v>6</v>
      </c>
      <c r="Q476" s="15">
        <f t="shared" si="290"/>
        <v>6</v>
      </c>
      <c r="R476" s="22">
        <f t="shared" si="291"/>
        <v>1</v>
      </c>
      <c r="S476" s="22">
        <f t="shared" si="292"/>
        <v>1</v>
      </c>
      <c r="T476" s="180"/>
      <c r="U476" s="232" t="str">
        <f>IFERROR(VLOOKUP("*"&amp;$D476&amp;"*",接头红外!$A:$AS,5,FALSE),IFERROR(VLOOKUP("*"&amp;$D476&amp;"*",接头红外!$B:$AS,4,FALSE),"无"))</f>
        <v>JH030120221229-087133</v>
      </c>
      <c r="V476" s="232" t="str">
        <f>IFERROR(VLOOKUP("*"&amp;$D476&amp;"*",接头红外!$A:$AS,3,FALSE),IFERROR(VLOOKUP("*"&amp;$D476&amp;"*",接头红外!$B:$AS,2,FALSE),"无"))</f>
        <v>已完成</v>
      </c>
      <c r="W476" s="284"/>
      <c r="AA476" s="238" t="b">
        <f t="shared" si="280"/>
        <v>0</v>
      </c>
    </row>
    <row r="477" s="216" customFormat="1" spans="1:27">
      <c r="A477" s="225">
        <v>476</v>
      </c>
      <c r="B477" s="5" t="s">
        <v>34</v>
      </c>
      <c r="C477" s="5" t="s">
        <v>228</v>
      </c>
      <c r="D477" s="5" t="s">
        <v>1501</v>
      </c>
      <c r="E477" s="5" t="s">
        <v>337</v>
      </c>
      <c r="F477" s="7" t="s">
        <v>4102</v>
      </c>
      <c r="G477" s="65">
        <v>45047</v>
      </c>
      <c r="H477" s="227" t="s">
        <v>304</v>
      </c>
      <c r="I477" s="5" t="s">
        <v>42</v>
      </c>
      <c r="J477" s="4" t="s">
        <v>43</v>
      </c>
      <c r="K477" s="5" t="s">
        <v>991</v>
      </c>
      <c r="L477" s="5" t="s">
        <v>993</v>
      </c>
      <c r="M477" s="281">
        <v>15</v>
      </c>
      <c r="N477" s="233">
        <v>45055.3368055556</v>
      </c>
      <c r="O477" s="233">
        <v>45055.4729166667</v>
      </c>
      <c r="P477" s="15">
        <f t="shared" si="289"/>
        <v>15</v>
      </c>
      <c r="Q477" s="15">
        <f t="shared" si="290"/>
        <v>15</v>
      </c>
      <c r="R477" s="22">
        <f t="shared" si="291"/>
        <v>1</v>
      </c>
      <c r="S477" s="22">
        <f t="shared" si="292"/>
        <v>1</v>
      </c>
      <c r="T477" s="180"/>
      <c r="U477" s="232" t="s">
        <v>4242</v>
      </c>
      <c r="V477" s="232" t="s">
        <v>50</v>
      </c>
      <c r="W477" s="284"/>
      <c r="Y477" s="287" t="s">
        <v>4242</v>
      </c>
      <c r="Z477" s="287" t="s">
        <v>3740</v>
      </c>
      <c r="AA477" s="238" t="b">
        <f t="shared" si="280"/>
        <v>0</v>
      </c>
    </row>
    <row r="478" s="216" customFormat="1" spans="1:27">
      <c r="A478" s="225">
        <v>477</v>
      </c>
      <c r="B478" s="5" t="s">
        <v>34</v>
      </c>
      <c r="C478" s="5" t="s">
        <v>228</v>
      </c>
      <c r="D478" s="5" t="s">
        <v>1501</v>
      </c>
      <c r="E478" s="5" t="s">
        <v>337</v>
      </c>
      <c r="F478" s="7" t="s">
        <v>4102</v>
      </c>
      <c r="G478" s="65">
        <v>45231</v>
      </c>
      <c r="H478" s="227" t="s">
        <v>632</v>
      </c>
      <c r="I478" s="5" t="s">
        <v>42</v>
      </c>
      <c r="J478" s="4" t="s">
        <v>43</v>
      </c>
      <c r="K478" s="5" t="s">
        <v>991</v>
      </c>
      <c r="L478" s="5" t="s">
        <v>993</v>
      </c>
      <c r="M478" s="281">
        <v>15</v>
      </c>
      <c r="N478" s="232" t="str">
        <f>IFERROR(VLOOKUP("*"&amp;$D478&amp;"*",接头红外!$A:$AS,20,FALSE),IFERROR(VLOOKUP("*"&amp;$D478&amp;"*",接头红外!$B:$AS,19,FALSE),"无"))</f>
        <v>2023-11-20 08:37:00</v>
      </c>
      <c r="O478" s="232" t="str">
        <f>IFERROR(VLOOKUP("*"&amp;$D478&amp;"*",接头红外!$A:$AS,21,FALSE),IFERROR(VLOOKUP("*"&amp;$D478&amp;"*",接头红外!$B:$AS,20,FALSE),"无"))</f>
        <v>2023-11-20 14:43:00</v>
      </c>
      <c r="P478" s="15">
        <f t="shared" si="289"/>
        <v>15</v>
      </c>
      <c r="Q478" s="15">
        <f t="shared" si="290"/>
        <v>15</v>
      </c>
      <c r="R478" s="22">
        <f t="shared" si="291"/>
        <v>1</v>
      </c>
      <c r="S478" s="22">
        <f t="shared" si="292"/>
        <v>1</v>
      </c>
      <c r="T478" s="180"/>
      <c r="U478" s="232" t="str">
        <f>IFERROR(VLOOKUP("*"&amp;$D478&amp;"*",接头红外!$A:$AS,5,FALSE),IFERROR(VLOOKUP("*"&amp;$D478&amp;"*",接头红外!$B:$AS,4,FALSE),"无"))</f>
        <v>JH030120230103-000002</v>
      </c>
      <c r="V478" s="232" t="str">
        <f>IFERROR(VLOOKUP("*"&amp;$D478&amp;"*",接头红外!$A:$AS,3,FALSE),IFERROR(VLOOKUP("*"&amp;$D478&amp;"*",接头红外!$B:$AS,2,FALSE),"无"))</f>
        <v>已完成</v>
      </c>
      <c r="W478" s="284"/>
      <c r="AA478" s="238" t="b">
        <f t="shared" si="280"/>
        <v>0</v>
      </c>
    </row>
    <row r="479" s="217" customFormat="1" spans="1:27">
      <c r="A479" s="225">
        <v>478</v>
      </c>
      <c r="B479" s="5" t="s">
        <v>34</v>
      </c>
      <c r="C479" s="5" t="s">
        <v>228</v>
      </c>
      <c r="D479" s="5" t="s">
        <v>1538</v>
      </c>
      <c r="E479" s="5" t="s">
        <v>337</v>
      </c>
      <c r="F479" s="7" t="s">
        <v>4102</v>
      </c>
      <c r="G479" s="65">
        <v>45047</v>
      </c>
      <c r="H479" s="227" t="s">
        <v>304</v>
      </c>
      <c r="I479" s="5" t="s">
        <v>42</v>
      </c>
      <c r="J479" s="4" t="s">
        <v>43</v>
      </c>
      <c r="K479" s="5" t="s">
        <v>991</v>
      </c>
      <c r="L479" s="5" t="s">
        <v>993</v>
      </c>
      <c r="M479" s="281">
        <v>15</v>
      </c>
      <c r="N479" s="233">
        <v>45055.3368055556</v>
      </c>
      <c r="O479" s="233">
        <v>45055.4729166667</v>
      </c>
      <c r="P479" s="15">
        <f t="shared" si="289"/>
        <v>15</v>
      </c>
      <c r="Q479" s="15">
        <f t="shared" si="290"/>
        <v>15</v>
      </c>
      <c r="R479" s="22">
        <f t="shared" si="291"/>
        <v>1</v>
      </c>
      <c r="S479" s="22">
        <f t="shared" si="292"/>
        <v>1</v>
      </c>
      <c r="T479" s="180"/>
      <c r="U479" s="232" t="s">
        <v>4242</v>
      </c>
      <c r="V479" s="232" t="s">
        <v>50</v>
      </c>
      <c r="Y479" s="285" t="s">
        <v>4242</v>
      </c>
      <c r="Z479" s="285" t="s">
        <v>3740</v>
      </c>
      <c r="AA479" s="238" t="b">
        <f t="shared" si="280"/>
        <v>0</v>
      </c>
    </row>
    <row r="480" s="217" customFormat="1" spans="1:27">
      <c r="A480" s="225">
        <v>479</v>
      </c>
      <c r="B480" s="5" t="s">
        <v>34</v>
      </c>
      <c r="C480" s="5" t="s">
        <v>228</v>
      </c>
      <c r="D480" s="5" t="s">
        <v>1538</v>
      </c>
      <c r="E480" s="5" t="s">
        <v>337</v>
      </c>
      <c r="F480" s="7" t="s">
        <v>4102</v>
      </c>
      <c r="G480" s="65">
        <v>45231</v>
      </c>
      <c r="H480" s="227" t="s">
        <v>632</v>
      </c>
      <c r="I480" s="5" t="s">
        <v>42</v>
      </c>
      <c r="J480" s="4" t="s">
        <v>43</v>
      </c>
      <c r="K480" s="5" t="s">
        <v>991</v>
      </c>
      <c r="L480" s="5" t="s">
        <v>993</v>
      </c>
      <c r="M480" s="281">
        <v>15</v>
      </c>
      <c r="N480" s="232" t="str">
        <f>IFERROR(VLOOKUP("*"&amp;$D480&amp;"*",接头红外!$A:$AS,20,FALSE),IFERROR(VLOOKUP("*"&amp;$D480&amp;"*",接头红外!$B:$AS,19,FALSE),"无"))</f>
        <v>2023-11-20 08:37:00</v>
      </c>
      <c r="O480" s="232" t="str">
        <f>IFERROR(VLOOKUP("*"&amp;$D480&amp;"*",接头红外!$A:$AS,21,FALSE),IFERROR(VLOOKUP("*"&amp;$D480&amp;"*",接头红外!$B:$AS,20,FALSE),"无"))</f>
        <v>2023-11-20 14:43:00</v>
      </c>
      <c r="P480" s="15">
        <f t="shared" si="289"/>
        <v>15</v>
      </c>
      <c r="Q480" s="15">
        <f t="shared" si="290"/>
        <v>15</v>
      </c>
      <c r="R480" s="22">
        <f t="shared" si="291"/>
        <v>1</v>
      </c>
      <c r="S480" s="22">
        <f t="shared" si="292"/>
        <v>1</v>
      </c>
      <c r="T480" s="180"/>
      <c r="U480" s="232" t="str">
        <f>IFERROR(VLOOKUP("*"&amp;$D480&amp;"*",接头红外!$A:$AS,5,FALSE),IFERROR(VLOOKUP("*"&amp;$D480&amp;"*",接头红外!$B:$AS,4,FALSE),"无"))</f>
        <v>JH030120230103-000002</v>
      </c>
      <c r="V480" s="232" t="str">
        <f>IFERROR(VLOOKUP("*"&amp;$D480&amp;"*",接头红外!$A:$AS,3,FALSE),IFERROR(VLOOKUP("*"&amp;$D480&amp;"*",接头红外!$B:$AS,2,FALSE),"无"))</f>
        <v>已完成</v>
      </c>
      <c r="AA480" s="238" t="b">
        <f t="shared" si="280"/>
        <v>0</v>
      </c>
    </row>
    <row r="481" s="217" customFormat="1" spans="1:27">
      <c r="A481" s="225">
        <v>480</v>
      </c>
      <c r="B481" s="5" t="s">
        <v>34</v>
      </c>
      <c r="C481" s="5" t="s">
        <v>228</v>
      </c>
      <c r="D481" s="5" t="s">
        <v>1549</v>
      </c>
      <c r="E481" s="5" t="s">
        <v>337</v>
      </c>
      <c r="F481" s="7" t="s">
        <v>4102</v>
      </c>
      <c r="G481" s="65">
        <v>45047</v>
      </c>
      <c r="H481" s="227" t="s">
        <v>304</v>
      </c>
      <c r="I481" s="5" t="s">
        <v>42</v>
      </c>
      <c r="J481" s="4" t="s">
        <v>43</v>
      </c>
      <c r="K481" s="5" t="s">
        <v>991</v>
      </c>
      <c r="L481" s="5" t="s">
        <v>993</v>
      </c>
      <c r="M481" s="281">
        <v>3</v>
      </c>
      <c r="N481" s="233">
        <v>45075.3736111111</v>
      </c>
      <c r="O481" s="233">
        <v>45077.3736111111</v>
      </c>
      <c r="P481" s="15">
        <f t="shared" si="289"/>
        <v>3</v>
      </c>
      <c r="Q481" s="15">
        <f t="shared" si="290"/>
        <v>3</v>
      </c>
      <c r="R481" s="22">
        <f t="shared" si="291"/>
        <v>1</v>
      </c>
      <c r="S481" s="22">
        <f t="shared" si="292"/>
        <v>1</v>
      </c>
      <c r="T481" s="180"/>
      <c r="U481" s="232" t="s">
        <v>4243</v>
      </c>
      <c r="V481" s="232" t="s">
        <v>50</v>
      </c>
      <c r="Y481" s="285" t="s">
        <v>4243</v>
      </c>
      <c r="Z481" s="285" t="s">
        <v>3733</v>
      </c>
      <c r="AA481" s="238" t="b">
        <f t="shared" si="280"/>
        <v>0</v>
      </c>
    </row>
    <row r="482" s="217" customFormat="1" spans="1:27">
      <c r="A482" s="225">
        <v>481</v>
      </c>
      <c r="B482" s="5" t="s">
        <v>34</v>
      </c>
      <c r="C482" s="5" t="s">
        <v>228</v>
      </c>
      <c r="D482" s="5" t="s">
        <v>1549</v>
      </c>
      <c r="E482" s="5" t="s">
        <v>337</v>
      </c>
      <c r="F482" s="7" t="s">
        <v>4102</v>
      </c>
      <c r="G482" s="65">
        <v>45231</v>
      </c>
      <c r="H482" s="227" t="s">
        <v>632</v>
      </c>
      <c r="I482" s="5" t="s">
        <v>42</v>
      </c>
      <c r="J482" s="4" t="s">
        <v>43</v>
      </c>
      <c r="K482" s="5" t="s">
        <v>991</v>
      </c>
      <c r="L482" s="5" t="s">
        <v>993</v>
      </c>
      <c r="M482" s="281">
        <v>3</v>
      </c>
      <c r="N482" s="232" t="str">
        <f>IFERROR(VLOOKUP("*"&amp;$D482&amp;"*",接头红外!$A:$AS,20,FALSE),IFERROR(VLOOKUP("*"&amp;$D482&amp;"*",接头红外!$B:$AS,19,FALSE),"无"))</f>
        <v>2023-11-20 08:37:00</v>
      </c>
      <c r="O482" s="232" t="str">
        <f>IFERROR(VLOOKUP("*"&amp;$D482&amp;"*",接头红外!$A:$AS,21,FALSE),IFERROR(VLOOKUP("*"&amp;$D482&amp;"*",接头红外!$B:$AS,20,FALSE),"无"))</f>
        <v>2023-11-20 14:43:00</v>
      </c>
      <c r="P482" s="15">
        <f t="shared" si="289"/>
        <v>3</v>
      </c>
      <c r="Q482" s="15">
        <f t="shared" si="290"/>
        <v>3</v>
      </c>
      <c r="R482" s="22">
        <f t="shared" si="291"/>
        <v>1</v>
      </c>
      <c r="S482" s="22">
        <f t="shared" si="292"/>
        <v>1</v>
      </c>
      <c r="T482" s="180"/>
      <c r="U482" s="232" t="str">
        <f>IFERROR(VLOOKUP("*"&amp;$D482&amp;"*",接头红外!$A:$AS,5,FALSE),IFERROR(VLOOKUP("*"&amp;$D482&amp;"*",接头红外!$B:$AS,4,FALSE),"无"))</f>
        <v>JH030120230103-000003</v>
      </c>
      <c r="V482" s="232" t="str">
        <f>IFERROR(VLOOKUP("*"&amp;$D482&amp;"*",接头红外!$A:$AS,3,FALSE),IFERROR(VLOOKUP("*"&amp;$D482&amp;"*",接头红外!$B:$AS,2,FALSE),"无"))</f>
        <v>已完成</v>
      </c>
      <c r="AA482" s="238" t="b">
        <f t="shared" si="280"/>
        <v>0</v>
      </c>
    </row>
    <row r="483" s="217" customFormat="1" spans="1:27">
      <c r="A483" s="225">
        <v>482</v>
      </c>
      <c r="B483" s="5" t="s">
        <v>34</v>
      </c>
      <c r="C483" s="5" t="s">
        <v>228</v>
      </c>
      <c r="D483" s="5" t="s">
        <v>1651</v>
      </c>
      <c r="E483" s="5" t="s">
        <v>108</v>
      </c>
      <c r="F483" s="7" t="s">
        <v>4102</v>
      </c>
      <c r="G483" s="65">
        <v>45047</v>
      </c>
      <c r="H483" s="227" t="s">
        <v>304</v>
      </c>
      <c r="I483" s="5" t="s">
        <v>42</v>
      </c>
      <c r="J483" s="4" t="s">
        <v>43</v>
      </c>
      <c r="K483" s="5" t="s">
        <v>991</v>
      </c>
      <c r="L483" s="5" t="s">
        <v>993</v>
      </c>
      <c r="M483" s="281">
        <v>15</v>
      </c>
      <c r="N483" s="233">
        <v>45055.3368055556</v>
      </c>
      <c r="O483" s="233">
        <v>45055.4729166667</v>
      </c>
      <c r="P483" s="15">
        <f t="shared" si="289"/>
        <v>15</v>
      </c>
      <c r="Q483" s="15">
        <f t="shared" si="290"/>
        <v>15</v>
      </c>
      <c r="R483" s="22">
        <f t="shared" si="291"/>
        <v>1</v>
      </c>
      <c r="S483" s="22">
        <f t="shared" si="292"/>
        <v>1</v>
      </c>
      <c r="T483" s="180"/>
      <c r="U483" s="232" t="s">
        <v>4242</v>
      </c>
      <c r="V483" s="232" t="s">
        <v>50</v>
      </c>
      <c r="Y483" s="285" t="s">
        <v>4242</v>
      </c>
      <c r="Z483" s="285" t="s">
        <v>3740</v>
      </c>
      <c r="AA483" s="238" t="b">
        <f t="shared" si="280"/>
        <v>0</v>
      </c>
    </row>
    <row r="484" s="217" customFormat="1" spans="1:27">
      <c r="A484" s="225">
        <v>483</v>
      </c>
      <c r="B484" s="5" t="s">
        <v>34</v>
      </c>
      <c r="C484" s="5" t="s">
        <v>228</v>
      </c>
      <c r="D484" s="5" t="s">
        <v>3774</v>
      </c>
      <c r="E484" s="5" t="s">
        <v>108</v>
      </c>
      <c r="F484" s="7" t="s">
        <v>4102</v>
      </c>
      <c r="G484" s="65">
        <v>45231</v>
      </c>
      <c r="H484" s="227" t="s">
        <v>632</v>
      </c>
      <c r="I484" s="5" t="s">
        <v>42</v>
      </c>
      <c r="J484" s="4" t="s">
        <v>43</v>
      </c>
      <c r="K484" s="5" t="s">
        <v>991</v>
      </c>
      <c r="L484" s="5" t="s">
        <v>993</v>
      </c>
      <c r="M484" s="281">
        <v>15</v>
      </c>
      <c r="N484" s="232" t="str">
        <f>IFERROR(VLOOKUP("*"&amp;$D484&amp;"*",接头红外!$A:$AS,20,FALSE),IFERROR(VLOOKUP("*"&amp;$D484&amp;"*",接头红外!$B:$AS,19,FALSE),"无"))</f>
        <v>2023-11-20 08:37:00</v>
      </c>
      <c r="O484" s="232" t="str">
        <f>IFERROR(VLOOKUP("*"&amp;$D484&amp;"*",接头红外!$A:$AS,21,FALSE),IFERROR(VLOOKUP("*"&amp;$D484&amp;"*",接头红外!$B:$AS,20,FALSE),"无"))</f>
        <v>2023-11-20 14:43:00</v>
      </c>
      <c r="P484" s="15">
        <f t="shared" si="289"/>
        <v>15</v>
      </c>
      <c r="Q484" s="15">
        <f t="shared" si="290"/>
        <v>15</v>
      </c>
      <c r="R484" s="22">
        <f t="shared" si="291"/>
        <v>1</v>
      </c>
      <c r="S484" s="22">
        <f t="shared" si="292"/>
        <v>1</v>
      </c>
      <c r="T484" s="180"/>
      <c r="U484" s="232" t="str">
        <f>IFERROR(VLOOKUP("*"&amp;$D484&amp;"*",接头红外!$A:$AS,5,FALSE),IFERROR(VLOOKUP("*"&amp;$D484&amp;"*",接头红外!$B:$AS,4,FALSE),"无"))</f>
        <v>JH030120230103-000002</v>
      </c>
      <c r="V484" s="232" t="str">
        <f>IFERROR(VLOOKUP("*"&amp;$D484&amp;"*",接头红外!$A:$AS,3,FALSE),IFERROR(VLOOKUP("*"&amp;$D484&amp;"*",接头红外!$B:$AS,2,FALSE),"无"))</f>
        <v>已完成</v>
      </c>
      <c r="AA484" s="238" t="b">
        <f t="shared" si="280"/>
        <v>0</v>
      </c>
    </row>
    <row r="485" s="217" customFormat="1" spans="1:27">
      <c r="A485" s="225">
        <v>484</v>
      </c>
      <c r="B485" s="5" t="s">
        <v>34</v>
      </c>
      <c r="C485" s="5" t="s">
        <v>228</v>
      </c>
      <c r="D485" s="5" t="s">
        <v>3776</v>
      </c>
      <c r="E485" s="5" t="s">
        <v>108</v>
      </c>
      <c r="F485" s="7" t="s">
        <v>4102</v>
      </c>
      <c r="G485" s="65">
        <v>45047</v>
      </c>
      <c r="H485" s="227" t="s">
        <v>304</v>
      </c>
      <c r="I485" s="5" t="s">
        <v>42</v>
      </c>
      <c r="J485" s="4" t="s">
        <v>43</v>
      </c>
      <c r="K485" s="5" t="s">
        <v>991</v>
      </c>
      <c r="L485" s="5" t="s">
        <v>993</v>
      </c>
      <c r="M485" s="281">
        <v>6</v>
      </c>
      <c r="N485" s="233">
        <v>45055.3368055556</v>
      </c>
      <c r="O485" s="233">
        <v>45055.4729166667</v>
      </c>
      <c r="P485" s="15">
        <f t="shared" si="289"/>
        <v>6</v>
      </c>
      <c r="Q485" s="15">
        <f t="shared" si="290"/>
        <v>6</v>
      </c>
      <c r="R485" s="22">
        <f t="shared" si="291"/>
        <v>1</v>
      </c>
      <c r="S485" s="22">
        <f t="shared" si="292"/>
        <v>1</v>
      </c>
      <c r="T485" s="180"/>
      <c r="U485" s="232" t="s">
        <v>4242</v>
      </c>
      <c r="V485" s="232" t="s">
        <v>50</v>
      </c>
      <c r="Y485" s="285" t="s">
        <v>4242</v>
      </c>
      <c r="Z485" s="285" t="s">
        <v>3740</v>
      </c>
      <c r="AA485" s="238" t="b">
        <f t="shared" si="280"/>
        <v>0</v>
      </c>
    </row>
    <row r="486" s="217" customFormat="1" spans="1:27">
      <c r="A486" s="225">
        <v>485</v>
      </c>
      <c r="B486" s="5" t="s">
        <v>34</v>
      </c>
      <c r="C486" s="5" t="s">
        <v>228</v>
      </c>
      <c r="D486" s="5" t="s">
        <v>3776</v>
      </c>
      <c r="E486" s="5" t="s">
        <v>108</v>
      </c>
      <c r="F486" s="7" t="s">
        <v>4102</v>
      </c>
      <c r="G486" s="65">
        <v>45231</v>
      </c>
      <c r="H486" s="227" t="s">
        <v>632</v>
      </c>
      <c r="I486" s="5" t="s">
        <v>42</v>
      </c>
      <c r="J486" s="4" t="s">
        <v>43</v>
      </c>
      <c r="K486" s="5" t="s">
        <v>991</v>
      </c>
      <c r="L486" s="5" t="s">
        <v>993</v>
      </c>
      <c r="M486" s="281">
        <v>6</v>
      </c>
      <c r="N486" s="232" t="str">
        <f>IFERROR(VLOOKUP("*"&amp;$D486&amp;"*",接头红外!$A:$AS,20,FALSE),IFERROR(VLOOKUP("*"&amp;$D486&amp;"*",接头红外!$B:$AS,19,FALSE),"无"))</f>
        <v>2023-11-20 08:37:00</v>
      </c>
      <c r="O486" s="232" t="str">
        <f>IFERROR(VLOOKUP("*"&amp;$D486&amp;"*",接头红外!$A:$AS,21,FALSE),IFERROR(VLOOKUP("*"&amp;$D486&amp;"*",接头红外!$B:$AS,20,FALSE),"无"))</f>
        <v>2023-11-20 14:43:00</v>
      </c>
      <c r="P486" s="15">
        <f t="shared" si="289"/>
        <v>6</v>
      </c>
      <c r="Q486" s="15">
        <f t="shared" si="290"/>
        <v>6</v>
      </c>
      <c r="R486" s="22">
        <f t="shared" si="291"/>
        <v>1</v>
      </c>
      <c r="S486" s="22">
        <f t="shared" si="292"/>
        <v>1</v>
      </c>
      <c r="T486" s="180"/>
      <c r="U486" s="232" t="str">
        <f>IFERROR(VLOOKUP("*"&amp;$D486&amp;"*",接头红外!$A:$AS,5,FALSE),IFERROR(VLOOKUP("*"&amp;$D486&amp;"*",接头红外!$B:$AS,4,FALSE),"无"))</f>
        <v>JH030120230103-000001</v>
      </c>
      <c r="V486" s="232" t="str">
        <f>IFERROR(VLOOKUP("*"&amp;$D486&amp;"*",接头红外!$A:$AS,3,FALSE),IFERROR(VLOOKUP("*"&amp;$D486&amp;"*",接头红外!$B:$AS,2,FALSE),"无"))</f>
        <v>已完成</v>
      </c>
      <c r="AA486" s="238" t="b">
        <f t="shared" si="280"/>
        <v>0</v>
      </c>
    </row>
    <row r="487" s="217" customFormat="1" spans="1:27">
      <c r="A487" s="225">
        <v>486</v>
      </c>
      <c r="B487" s="5" t="s">
        <v>34</v>
      </c>
      <c r="C487" s="5" t="s">
        <v>228</v>
      </c>
      <c r="D487" s="5" t="s">
        <v>3781</v>
      </c>
      <c r="E487" s="5" t="s">
        <v>108</v>
      </c>
      <c r="F487" s="7" t="s">
        <v>4102</v>
      </c>
      <c r="G487" s="65">
        <v>45047</v>
      </c>
      <c r="H487" s="227" t="s">
        <v>304</v>
      </c>
      <c r="I487" s="5" t="s">
        <v>42</v>
      </c>
      <c r="J487" s="4" t="s">
        <v>43</v>
      </c>
      <c r="K487" s="5" t="s">
        <v>991</v>
      </c>
      <c r="L487" s="5" t="s">
        <v>993</v>
      </c>
      <c r="M487" s="281">
        <v>6</v>
      </c>
      <c r="N487" s="233">
        <v>45055.3368055556</v>
      </c>
      <c r="O487" s="233">
        <v>45055.4729166667</v>
      </c>
      <c r="P487" s="15">
        <f t="shared" si="289"/>
        <v>6</v>
      </c>
      <c r="Q487" s="15">
        <f t="shared" si="290"/>
        <v>6</v>
      </c>
      <c r="R487" s="22">
        <f t="shared" si="291"/>
        <v>1</v>
      </c>
      <c r="S487" s="22">
        <f t="shared" si="292"/>
        <v>1</v>
      </c>
      <c r="T487" s="180"/>
      <c r="U487" s="232" t="s">
        <v>4242</v>
      </c>
      <c r="V487" s="232" t="s">
        <v>50</v>
      </c>
      <c r="Y487" s="285" t="s">
        <v>4242</v>
      </c>
      <c r="Z487" s="285" t="s">
        <v>3740</v>
      </c>
      <c r="AA487" s="238" t="b">
        <f t="shared" si="280"/>
        <v>0</v>
      </c>
    </row>
    <row r="488" s="217" customFormat="1" spans="1:27">
      <c r="A488" s="225">
        <v>487</v>
      </c>
      <c r="B488" s="5" t="s">
        <v>34</v>
      </c>
      <c r="C488" s="5" t="s">
        <v>228</v>
      </c>
      <c r="D488" s="5" t="s">
        <v>3781</v>
      </c>
      <c r="E488" s="5" t="s">
        <v>108</v>
      </c>
      <c r="F488" s="7" t="s">
        <v>4102</v>
      </c>
      <c r="G488" s="65">
        <v>45231</v>
      </c>
      <c r="H488" s="227" t="s">
        <v>632</v>
      </c>
      <c r="I488" s="5" t="s">
        <v>42</v>
      </c>
      <c r="J488" s="4" t="s">
        <v>43</v>
      </c>
      <c r="K488" s="5" t="s">
        <v>991</v>
      </c>
      <c r="L488" s="5" t="s">
        <v>993</v>
      </c>
      <c r="M488" s="281">
        <v>6</v>
      </c>
      <c r="N488" s="232" t="str">
        <f>IFERROR(VLOOKUP("*"&amp;$D488&amp;"*",接头红外!$A:$AS,20,FALSE),IFERROR(VLOOKUP("*"&amp;$D488&amp;"*",接头红外!$B:$AS,19,FALSE),"无"))</f>
        <v>2023-11-20 08:37:00</v>
      </c>
      <c r="O488" s="232" t="str">
        <f>IFERROR(VLOOKUP("*"&amp;$D488&amp;"*",接头红外!$A:$AS,21,FALSE),IFERROR(VLOOKUP("*"&amp;$D488&amp;"*",接头红外!$B:$AS,20,FALSE),"无"))</f>
        <v>2023-11-20 14:43:00</v>
      </c>
      <c r="P488" s="15">
        <f t="shared" si="289"/>
        <v>6</v>
      </c>
      <c r="Q488" s="15">
        <f t="shared" si="290"/>
        <v>6</v>
      </c>
      <c r="R488" s="22">
        <f t="shared" si="291"/>
        <v>1</v>
      </c>
      <c r="S488" s="22">
        <f t="shared" si="292"/>
        <v>1</v>
      </c>
      <c r="T488" s="180"/>
      <c r="U488" s="232" t="str">
        <f>IFERROR(VLOOKUP("*"&amp;$D488&amp;"*",接头红外!$A:$AS,5,FALSE),IFERROR(VLOOKUP("*"&amp;$D488&amp;"*",接头红外!$B:$AS,4,FALSE),"无"))</f>
        <v>JH030120230103-000001</v>
      </c>
      <c r="V488" s="232" t="str">
        <f>IFERROR(VLOOKUP("*"&amp;$D488&amp;"*",接头红外!$A:$AS,3,FALSE),IFERROR(VLOOKUP("*"&amp;$D488&amp;"*",接头红外!$B:$AS,2,FALSE),"无"))</f>
        <v>已完成</v>
      </c>
      <c r="AA488" s="238" t="b">
        <f t="shared" si="280"/>
        <v>0</v>
      </c>
    </row>
    <row r="489" s="217" customFormat="1" spans="1:27">
      <c r="A489" s="225">
        <v>488</v>
      </c>
      <c r="B489" s="5" t="s">
        <v>34</v>
      </c>
      <c r="C489" s="5" t="s">
        <v>228</v>
      </c>
      <c r="D489" s="5" t="s">
        <v>1680</v>
      </c>
      <c r="E489" s="5" t="s">
        <v>108</v>
      </c>
      <c r="F489" s="7" t="s">
        <v>4102</v>
      </c>
      <c r="G489" s="65">
        <v>44986</v>
      </c>
      <c r="H489" s="227" t="s">
        <v>41</v>
      </c>
      <c r="I489" s="5" t="s">
        <v>42</v>
      </c>
      <c r="J489" s="4" t="s">
        <v>43</v>
      </c>
      <c r="K489" s="5" t="s">
        <v>991</v>
      </c>
      <c r="L489" s="5" t="s">
        <v>993</v>
      </c>
      <c r="M489" s="281">
        <v>12</v>
      </c>
      <c r="N489" s="232" t="s">
        <v>4244</v>
      </c>
      <c r="O489" s="232" t="s">
        <v>4245</v>
      </c>
      <c r="P489" s="15">
        <f t="shared" si="289"/>
        <v>12</v>
      </c>
      <c r="Q489" s="15">
        <f t="shared" si="290"/>
        <v>12</v>
      </c>
      <c r="R489" s="22">
        <f t="shared" si="291"/>
        <v>1</v>
      </c>
      <c r="S489" s="22">
        <f t="shared" si="292"/>
        <v>1</v>
      </c>
      <c r="T489" s="180"/>
      <c r="U489" s="232" t="s">
        <v>4246</v>
      </c>
      <c r="V489" s="232" t="s">
        <v>50</v>
      </c>
      <c r="AA489" s="238" t="b">
        <f t="shared" si="280"/>
        <v>0</v>
      </c>
    </row>
    <row r="490" s="217" customFormat="1" spans="1:27">
      <c r="A490" s="225">
        <v>489</v>
      </c>
      <c r="B490" s="5" t="s">
        <v>34</v>
      </c>
      <c r="C490" s="5" t="s">
        <v>228</v>
      </c>
      <c r="D490" s="5" t="s">
        <v>1680</v>
      </c>
      <c r="E490" s="5" t="s">
        <v>108</v>
      </c>
      <c r="F490" s="7" t="s">
        <v>4102</v>
      </c>
      <c r="G490" s="65">
        <v>45078</v>
      </c>
      <c r="H490" s="192" t="s">
        <v>93</v>
      </c>
      <c r="I490" s="5" t="s">
        <v>42</v>
      </c>
      <c r="J490" s="4" t="s">
        <v>43</v>
      </c>
      <c r="K490" s="5" t="s">
        <v>991</v>
      </c>
      <c r="L490" s="5" t="s">
        <v>993</v>
      </c>
      <c r="M490" s="281">
        <v>12</v>
      </c>
      <c r="N490" s="232" t="s">
        <v>4244</v>
      </c>
      <c r="O490" s="232" t="s">
        <v>4245</v>
      </c>
      <c r="P490" s="15">
        <f t="shared" si="289"/>
        <v>12</v>
      </c>
      <c r="Q490" s="15">
        <f t="shared" si="290"/>
        <v>12</v>
      </c>
      <c r="R490" s="22">
        <f t="shared" si="291"/>
        <v>1</v>
      </c>
      <c r="S490" s="22">
        <f t="shared" si="292"/>
        <v>1</v>
      </c>
      <c r="T490" s="180"/>
      <c r="U490" s="232" t="s">
        <v>4246</v>
      </c>
      <c r="V490" s="232" t="s">
        <v>50</v>
      </c>
      <c r="AA490" s="238" t="b">
        <f t="shared" si="280"/>
        <v>0</v>
      </c>
    </row>
    <row r="491" s="217" customFormat="1" spans="1:27">
      <c r="A491" s="225">
        <v>490</v>
      </c>
      <c r="B491" s="5" t="s">
        <v>34</v>
      </c>
      <c r="C491" s="5" t="s">
        <v>228</v>
      </c>
      <c r="D491" s="5" t="s">
        <v>1680</v>
      </c>
      <c r="E491" s="5" t="s">
        <v>108</v>
      </c>
      <c r="F491" s="7" t="s">
        <v>4102</v>
      </c>
      <c r="G491" s="65">
        <v>45139</v>
      </c>
      <c r="H491" s="192" t="s">
        <v>97</v>
      </c>
      <c r="I491" s="5" t="s">
        <v>42</v>
      </c>
      <c r="J491" s="4" t="s">
        <v>43</v>
      </c>
      <c r="K491" s="5" t="s">
        <v>991</v>
      </c>
      <c r="L491" s="5" t="s">
        <v>993</v>
      </c>
      <c r="M491" s="281">
        <v>12</v>
      </c>
      <c r="N491" s="232" t="s">
        <v>4247</v>
      </c>
      <c r="O491" s="232" t="s">
        <v>4248</v>
      </c>
      <c r="P491" s="15">
        <f t="shared" si="289"/>
        <v>12</v>
      </c>
      <c r="Q491" s="15">
        <f t="shared" si="290"/>
        <v>12</v>
      </c>
      <c r="R491" s="22">
        <f t="shared" si="291"/>
        <v>1</v>
      </c>
      <c r="S491" s="22">
        <f t="shared" si="292"/>
        <v>1</v>
      </c>
      <c r="T491" s="180"/>
      <c r="U491" s="232" t="s">
        <v>4249</v>
      </c>
      <c r="V491" s="232" t="s">
        <v>50</v>
      </c>
      <c r="AA491" s="238" t="b">
        <f t="shared" si="280"/>
        <v>0</v>
      </c>
    </row>
    <row r="492" s="217" customFormat="1" spans="1:27">
      <c r="A492" s="225">
        <v>491</v>
      </c>
      <c r="B492" s="5" t="s">
        <v>34</v>
      </c>
      <c r="C492" s="5" t="s">
        <v>228</v>
      </c>
      <c r="D492" s="5" t="s">
        <v>1680</v>
      </c>
      <c r="E492" s="5" t="s">
        <v>108</v>
      </c>
      <c r="F492" s="7" t="s">
        <v>4102</v>
      </c>
      <c r="G492" s="65">
        <v>45170</v>
      </c>
      <c r="H492" s="227" t="s">
        <v>54</v>
      </c>
      <c r="I492" s="5" t="s">
        <v>42</v>
      </c>
      <c r="J492" s="4" t="s">
        <v>43</v>
      </c>
      <c r="K492" s="5" t="s">
        <v>991</v>
      </c>
      <c r="L492" s="5" t="s">
        <v>993</v>
      </c>
      <c r="M492" s="281">
        <v>12</v>
      </c>
      <c r="N492" s="232" t="s">
        <v>4247</v>
      </c>
      <c r="O492" s="232" t="s">
        <v>4248</v>
      </c>
      <c r="P492" s="15">
        <f t="shared" si="289"/>
        <v>12</v>
      </c>
      <c r="Q492" s="15">
        <f t="shared" si="290"/>
        <v>12</v>
      </c>
      <c r="R492" s="22">
        <f t="shared" si="291"/>
        <v>1</v>
      </c>
      <c r="S492" s="22">
        <f t="shared" si="292"/>
        <v>1</v>
      </c>
      <c r="T492" s="180"/>
      <c r="U492" s="232" t="s">
        <v>4249</v>
      </c>
      <c r="V492" s="232" t="s">
        <v>50</v>
      </c>
      <c r="AA492" s="238" t="b">
        <f t="shared" si="280"/>
        <v>0</v>
      </c>
    </row>
    <row r="493" s="217" customFormat="1" spans="1:27">
      <c r="A493" s="225">
        <v>492</v>
      </c>
      <c r="B493" s="5" t="s">
        <v>34</v>
      </c>
      <c r="C493" s="5" t="s">
        <v>228</v>
      </c>
      <c r="D493" s="5" t="s">
        <v>1680</v>
      </c>
      <c r="E493" s="5" t="s">
        <v>108</v>
      </c>
      <c r="F493" s="7" t="s">
        <v>4102</v>
      </c>
      <c r="G493" s="65">
        <v>45261</v>
      </c>
      <c r="H493" s="192" t="s">
        <v>1741</v>
      </c>
      <c r="I493" s="5" t="s">
        <v>42</v>
      </c>
      <c r="J493" s="4" t="s">
        <v>43</v>
      </c>
      <c r="K493" s="5" t="s">
        <v>991</v>
      </c>
      <c r="L493" s="5" t="s">
        <v>993</v>
      </c>
      <c r="M493" s="281">
        <v>12</v>
      </c>
      <c r="N493" s="232" t="s">
        <v>4247</v>
      </c>
      <c r="O493" s="232" t="s">
        <v>4248</v>
      </c>
      <c r="P493" s="15">
        <f t="shared" si="289"/>
        <v>12</v>
      </c>
      <c r="Q493" s="15">
        <f t="shared" si="290"/>
        <v>12</v>
      </c>
      <c r="R493" s="22">
        <f t="shared" si="291"/>
        <v>1</v>
      </c>
      <c r="S493" s="22">
        <f t="shared" si="292"/>
        <v>1</v>
      </c>
      <c r="T493" s="180"/>
      <c r="U493" s="232" t="s">
        <v>4249</v>
      </c>
      <c r="V493" s="232" t="s">
        <v>50</v>
      </c>
      <c r="AA493" s="238" t="b">
        <f t="shared" si="280"/>
        <v>0</v>
      </c>
    </row>
    <row r="494" s="217" customFormat="1" spans="1:27">
      <c r="A494" s="225">
        <v>493</v>
      </c>
      <c r="B494" s="5" t="s">
        <v>34</v>
      </c>
      <c r="C494" s="5" t="s">
        <v>228</v>
      </c>
      <c r="D494" s="5" t="s">
        <v>3786</v>
      </c>
      <c r="E494" s="5" t="s">
        <v>108</v>
      </c>
      <c r="F494" s="7" t="s">
        <v>4102</v>
      </c>
      <c r="G494" s="65">
        <v>44986</v>
      </c>
      <c r="H494" s="227" t="s">
        <v>41</v>
      </c>
      <c r="I494" s="5" t="s">
        <v>42</v>
      </c>
      <c r="J494" s="4" t="s">
        <v>43</v>
      </c>
      <c r="K494" s="5" t="s">
        <v>991</v>
      </c>
      <c r="L494" s="5" t="s">
        <v>993</v>
      </c>
      <c r="M494" s="281">
        <v>6</v>
      </c>
      <c r="N494" s="232" t="s">
        <v>4250</v>
      </c>
      <c r="O494" s="232" t="s">
        <v>3783</v>
      </c>
      <c r="P494" s="15">
        <f t="shared" si="289"/>
        <v>6</v>
      </c>
      <c r="Q494" s="15">
        <f t="shared" si="290"/>
        <v>6</v>
      </c>
      <c r="R494" s="22">
        <f t="shared" si="291"/>
        <v>1</v>
      </c>
      <c r="S494" s="22">
        <f t="shared" si="292"/>
        <v>1</v>
      </c>
      <c r="T494" s="180"/>
      <c r="U494" s="232" t="s">
        <v>4251</v>
      </c>
      <c r="V494" s="232" t="s">
        <v>50</v>
      </c>
      <c r="AA494" s="238" t="b">
        <f t="shared" si="280"/>
        <v>0</v>
      </c>
    </row>
    <row r="495" s="217" customFormat="1" spans="1:27">
      <c r="A495" s="225">
        <v>494</v>
      </c>
      <c r="B495" s="5" t="s">
        <v>34</v>
      </c>
      <c r="C495" s="5" t="s">
        <v>228</v>
      </c>
      <c r="D495" s="5" t="s">
        <v>3786</v>
      </c>
      <c r="E495" s="5" t="s">
        <v>108</v>
      </c>
      <c r="F495" s="7" t="s">
        <v>4102</v>
      </c>
      <c r="G495" s="65">
        <v>45078</v>
      </c>
      <c r="H495" s="192" t="s">
        <v>93</v>
      </c>
      <c r="I495" s="5" t="s">
        <v>42</v>
      </c>
      <c r="J495" s="4" t="s">
        <v>43</v>
      </c>
      <c r="K495" s="5" t="s">
        <v>991</v>
      </c>
      <c r="L495" s="5" t="s">
        <v>993</v>
      </c>
      <c r="M495" s="281">
        <v>6</v>
      </c>
      <c r="N495" s="232" t="s">
        <v>4250</v>
      </c>
      <c r="O495" s="232" t="s">
        <v>3783</v>
      </c>
      <c r="P495" s="15">
        <f t="shared" si="289"/>
        <v>6</v>
      </c>
      <c r="Q495" s="15">
        <f t="shared" si="290"/>
        <v>6</v>
      </c>
      <c r="R495" s="22">
        <f t="shared" si="291"/>
        <v>1</v>
      </c>
      <c r="S495" s="22">
        <f t="shared" si="292"/>
        <v>1</v>
      </c>
      <c r="T495" s="180"/>
      <c r="U495" s="232" t="s">
        <v>4251</v>
      </c>
      <c r="V495" s="232" t="s">
        <v>50</v>
      </c>
      <c r="AA495" s="238" t="b">
        <f t="shared" si="280"/>
        <v>0</v>
      </c>
    </row>
    <row r="496" s="217" customFormat="1" spans="1:27">
      <c r="A496" s="225">
        <v>495</v>
      </c>
      <c r="B496" s="5" t="s">
        <v>34</v>
      </c>
      <c r="C496" s="5" t="s">
        <v>228</v>
      </c>
      <c r="D496" s="5" t="s">
        <v>3786</v>
      </c>
      <c r="E496" s="5" t="s">
        <v>108</v>
      </c>
      <c r="F496" s="7" t="s">
        <v>4102</v>
      </c>
      <c r="G496" s="65">
        <v>45139</v>
      </c>
      <c r="H496" s="192" t="s">
        <v>97</v>
      </c>
      <c r="I496" s="5" t="s">
        <v>42</v>
      </c>
      <c r="J496" s="4" t="s">
        <v>43</v>
      </c>
      <c r="K496" s="5" t="s">
        <v>991</v>
      </c>
      <c r="L496" s="5" t="s">
        <v>993</v>
      </c>
      <c r="M496" s="281">
        <v>6</v>
      </c>
      <c r="N496" s="232" t="s">
        <v>4247</v>
      </c>
      <c r="O496" s="232" t="s">
        <v>4248</v>
      </c>
      <c r="P496" s="15">
        <f t="shared" si="289"/>
        <v>6</v>
      </c>
      <c r="Q496" s="15">
        <f t="shared" si="290"/>
        <v>6</v>
      </c>
      <c r="R496" s="22">
        <f t="shared" si="291"/>
        <v>1</v>
      </c>
      <c r="S496" s="22">
        <f t="shared" si="292"/>
        <v>1</v>
      </c>
      <c r="T496" s="180"/>
      <c r="U496" s="232" t="s">
        <v>4249</v>
      </c>
      <c r="V496" s="232" t="s">
        <v>50</v>
      </c>
      <c r="AA496" s="238" t="b">
        <f t="shared" si="280"/>
        <v>0</v>
      </c>
    </row>
    <row r="497" s="217" customFormat="1" spans="1:27">
      <c r="A497" s="225">
        <v>496</v>
      </c>
      <c r="B497" s="5" t="s">
        <v>34</v>
      </c>
      <c r="C497" s="5" t="s">
        <v>228</v>
      </c>
      <c r="D497" s="5" t="s">
        <v>3786</v>
      </c>
      <c r="E497" s="5" t="s">
        <v>108</v>
      </c>
      <c r="F497" s="7" t="s">
        <v>4102</v>
      </c>
      <c r="G497" s="65">
        <v>45170</v>
      </c>
      <c r="H497" s="227" t="s">
        <v>54</v>
      </c>
      <c r="I497" s="5" t="s">
        <v>42</v>
      </c>
      <c r="J497" s="4" t="s">
        <v>43</v>
      </c>
      <c r="K497" s="5" t="s">
        <v>991</v>
      </c>
      <c r="L497" s="5" t="s">
        <v>993</v>
      </c>
      <c r="M497" s="281">
        <v>6</v>
      </c>
      <c r="N497" s="232" t="s">
        <v>4247</v>
      </c>
      <c r="O497" s="232" t="s">
        <v>4248</v>
      </c>
      <c r="P497" s="15">
        <f t="shared" si="289"/>
        <v>6</v>
      </c>
      <c r="Q497" s="15">
        <f t="shared" si="290"/>
        <v>6</v>
      </c>
      <c r="R497" s="22">
        <f t="shared" si="291"/>
        <v>1</v>
      </c>
      <c r="S497" s="22">
        <f t="shared" si="292"/>
        <v>1</v>
      </c>
      <c r="T497" s="180"/>
      <c r="U497" s="232" t="s">
        <v>4249</v>
      </c>
      <c r="V497" s="232" t="s">
        <v>50</v>
      </c>
      <c r="AA497" s="238" t="b">
        <f t="shared" si="280"/>
        <v>0</v>
      </c>
    </row>
    <row r="498" s="217" customFormat="1" spans="1:27">
      <c r="A498" s="225">
        <v>497</v>
      </c>
      <c r="B498" s="5" t="s">
        <v>34</v>
      </c>
      <c r="C498" s="5" t="s">
        <v>228</v>
      </c>
      <c r="D498" s="5" t="s">
        <v>3786</v>
      </c>
      <c r="E498" s="5" t="s">
        <v>108</v>
      </c>
      <c r="F498" s="7" t="s">
        <v>4102</v>
      </c>
      <c r="G498" s="65">
        <v>45261</v>
      </c>
      <c r="H498" s="192" t="s">
        <v>1741</v>
      </c>
      <c r="I498" s="5" t="s">
        <v>42</v>
      </c>
      <c r="J498" s="4" t="s">
        <v>43</v>
      </c>
      <c r="K498" s="5" t="s">
        <v>991</v>
      </c>
      <c r="L498" s="5" t="s">
        <v>993</v>
      </c>
      <c r="M498" s="281">
        <v>6</v>
      </c>
      <c r="N498" s="232" t="s">
        <v>4247</v>
      </c>
      <c r="O498" s="232" t="s">
        <v>4248</v>
      </c>
      <c r="P498" s="15">
        <f t="shared" ref="P498:P523" si="293">IF(OR(O498=0,O498="无"),"",M498)</f>
        <v>6</v>
      </c>
      <c r="Q498" s="15">
        <f t="shared" ref="Q498:Q523" si="294">P498</f>
        <v>6</v>
      </c>
      <c r="R498" s="22">
        <f t="shared" ref="R498:R523" si="295">IFERROR(IF(P498/M498&gt;0,P498/M498,""),"")</f>
        <v>1</v>
      </c>
      <c r="S498" s="22">
        <f t="shared" ref="S498:S523" si="296">IFERROR(Q498/P498,"")</f>
        <v>1</v>
      </c>
      <c r="T498" s="180"/>
      <c r="U498" s="232" t="s">
        <v>4249</v>
      </c>
      <c r="V498" s="232" t="s">
        <v>50</v>
      </c>
      <c r="AA498" s="238" t="b">
        <f t="shared" si="280"/>
        <v>0</v>
      </c>
    </row>
    <row r="499" s="217" customFormat="1" spans="1:27">
      <c r="A499" s="225">
        <v>498</v>
      </c>
      <c r="B499" s="5" t="s">
        <v>34</v>
      </c>
      <c r="C499" s="5" t="s">
        <v>228</v>
      </c>
      <c r="D499" s="5" t="s">
        <v>1662</v>
      </c>
      <c r="E499" s="5" t="s">
        <v>337</v>
      </c>
      <c r="F499" s="7" t="s">
        <v>4102</v>
      </c>
      <c r="G499" s="65">
        <v>44986</v>
      </c>
      <c r="H499" s="227" t="s">
        <v>41</v>
      </c>
      <c r="I499" s="5" t="s">
        <v>42</v>
      </c>
      <c r="J499" s="4" t="s">
        <v>43</v>
      </c>
      <c r="K499" s="5" t="s">
        <v>991</v>
      </c>
      <c r="L499" s="5" t="s">
        <v>993</v>
      </c>
      <c r="M499" s="281">
        <v>15</v>
      </c>
      <c r="N499" s="232" t="s">
        <v>4244</v>
      </c>
      <c r="O499" s="232" t="s">
        <v>4245</v>
      </c>
      <c r="P499" s="15">
        <f t="shared" si="293"/>
        <v>15</v>
      </c>
      <c r="Q499" s="15">
        <f t="shared" si="294"/>
        <v>15</v>
      </c>
      <c r="R499" s="22">
        <f t="shared" si="295"/>
        <v>1</v>
      </c>
      <c r="S499" s="22">
        <f t="shared" si="296"/>
        <v>1</v>
      </c>
      <c r="T499" s="180"/>
      <c r="U499" s="232" t="s">
        <v>4246</v>
      </c>
      <c r="V499" s="232" t="s">
        <v>50</v>
      </c>
      <c r="AA499" s="238" t="b">
        <f t="shared" si="280"/>
        <v>0</v>
      </c>
    </row>
    <row r="500" s="217" customFormat="1" spans="1:27">
      <c r="A500" s="225">
        <v>499</v>
      </c>
      <c r="B500" s="5" t="s">
        <v>34</v>
      </c>
      <c r="C500" s="5" t="s">
        <v>228</v>
      </c>
      <c r="D500" s="5" t="s">
        <v>1662</v>
      </c>
      <c r="E500" s="5" t="s">
        <v>337</v>
      </c>
      <c r="F500" s="7" t="s">
        <v>4102</v>
      </c>
      <c r="G500" s="65">
        <v>45078</v>
      </c>
      <c r="H500" s="192" t="s">
        <v>93</v>
      </c>
      <c r="I500" s="5" t="s">
        <v>42</v>
      </c>
      <c r="J500" s="4" t="s">
        <v>43</v>
      </c>
      <c r="K500" s="5" t="s">
        <v>991</v>
      </c>
      <c r="L500" s="5" t="s">
        <v>993</v>
      </c>
      <c r="M500" s="281">
        <v>15</v>
      </c>
      <c r="N500" s="232" t="s">
        <v>4244</v>
      </c>
      <c r="O500" s="232" t="s">
        <v>4245</v>
      </c>
      <c r="P500" s="15">
        <f t="shared" si="293"/>
        <v>15</v>
      </c>
      <c r="Q500" s="15">
        <f t="shared" si="294"/>
        <v>15</v>
      </c>
      <c r="R500" s="22">
        <f t="shared" si="295"/>
        <v>1</v>
      </c>
      <c r="S500" s="22">
        <f t="shared" si="296"/>
        <v>1</v>
      </c>
      <c r="T500" s="180"/>
      <c r="U500" s="232" t="s">
        <v>4246</v>
      </c>
      <c r="V500" s="232" t="s">
        <v>50</v>
      </c>
      <c r="AA500" s="238" t="b">
        <f t="shared" si="280"/>
        <v>0</v>
      </c>
    </row>
    <row r="501" s="217" customFormat="1" spans="1:27">
      <c r="A501" s="225">
        <v>500</v>
      </c>
      <c r="B501" s="5" t="s">
        <v>34</v>
      </c>
      <c r="C501" s="5" t="s">
        <v>228</v>
      </c>
      <c r="D501" s="5" t="s">
        <v>1662</v>
      </c>
      <c r="E501" s="5" t="s">
        <v>337</v>
      </c>
      <c r="F501" s="7" t="s">
        <v>4102</v>
      </c>
      <c r="G501" s="65">
        <v>45139</v>
      </c>
      <c r="H501" s="192" t="s">
        <v>97</v>
      </c>
      <c r="I501" s="5" t="s">
        <v>42</v>
      </c>
      <c r="J501" s="4" t="s">
        <v>43</v>
      </c>
      <c r="K501" s="5" t="s">
        <v>991</v>
      </c>
      <c r="L501" s="5" t="s">
        <v>993</v>
      </c>
      <c r="M501" s="281">
        <v>15</v>
      </c>
      <c r="N501" s="232" t="s">
        <v>4247</v>
      </c>
      <c r="O501" s="232" t="s">
        <v>4248</v>
      </c>
      <c r="P501" s="15">
        <f t="shared" si="293"/>
        <v>15</v>
      </c>
      <c r="Q501" s="15">
        <f t="shared" si="294"/>
        <v>15</v>
      </c>
      <c r="R501" s="22">
        <f t="shared" si="295"/>
        <v>1</v>
      </c>
      <c r="S501" s="22">
        <f t="shared" si="296"/>
        <v>1</v>
      </c>
      <c r="T501" s="180"/>
      <c r="U501" s="232" t="s">
        <v>4249</v>
      </c>
      <c r="V501" s="232" t="s">
        <v>50</v>
      </c>
      <c r="AA501" s="238" t="b">
        <f t="shared" si="280"/>
        <v>0</v>
      </c>
    </row>
    <row r="502" s="217" customFormat="1" spans="1:27">
      <c r="A502" s="225">
        <v>501</v>
      </c>
      <c r="B502" s="5" t="s">
        <v>34</v>
      </c>
      <c r="C502" s="5" t="s">
        <v>228</v>
      </c>
      <c r="D502" s="5" t="s">
        <v>1662</v>
      </c>
      <c r="E502" s="5" t="s">
        <v>337</v>
      </c>
      <c r="F502" s="7" t="s">
        <v>4102</v>
      </c>
      <c r="G502" s="65">
        <v>45170</v>
      </c>
      <c r="H502" s="227" t="s">
        <v>54</v>
      </c>
      <c r="I502" s="5" t="s">
        <v>42</v>
      </c>
      <c r="J502" s="4" t="s">
        <v>43</v>
      </c>
      <c r="K502" s="5" t="s">
        <v>991</v>
      </c>
      <c r="L502" s="5" t="s">
        <v>993</v>
      </c>
      <c r="M502" s="281">
        <v>15</v>
      </c>
      <c r="N502" s="232" t="s">
        <v>4247</v>
      </c>
      <c r="O502" s="232" t="s">
        <v>4248</v>
      </c>
      <c r="P502" s="15">
        <f t="shared" si="293"/>
        <v>15</v>
      </c>
      <c r="Q502" s="15">
        <f t="shared" si="294"/>
        <v>15</v>
      </c>
      <c r="R502" s="22">
        <f t="shared" si="295"/>
        <v>1</v>
      </c>
      <c r="S502" s="22">
        <f t="shared" si="296"/>
        <v>1</v>
      </c>
      <c r="T502" s="180"/>
      <c r="U502" s="232" t="s">
        <v>4249</v>
      </c>
      <c r="V502" s="232" t="s">
        <v>50</v>
      </c>
      <c r="AA502" s="238" t="b">
        <f t="shared" si="280"/>
        <v>0</v>
      </c>
    </row>
    <row r="503" s="217" customFormat="1" spans="1:27">
      <c r="A503" s="225">
        <v>502</v>
      </c>
      <c r="B503" s="5" t="s">
        <v>34</v>
      </c>
      <c r="C503" s="5" t="s">
        <v>228</v>
      </c>
      <c r="D503" s="5" t="s">
        <v>1662</v>
      </c>
      <c r="E503" s="5" t="s">
        <v>337</v>
      </c>
      <c r="F503" s="7" t="s">
        <v>4102</v>
      </c>
      <c r="G503" s="65">
        <v>45261</v>
      </c>
      <c r="H503" s="192" t="s">
        <v>1741</v>
      </c>
      <c r="I503" s="5" t="s">
        <v>42</v>
      </c>
      <c r="J503" s="4" t="s">
        <v>43</v>
      </c>
      <c r="K503" s="5" t="s">
        <v>991</v>
      </c>
      <c r="L503" s="5" t="s">
        <v>993</v>
      </c>
      <c r="M503" s="281">
        <v>15</v>
      </c>
      <c r="N503" s="232" t="s">
        <v>4247</v>
      </c>
      <c r="O503" s="232" t="s">
        <v>4248</v>
      </c>
      <c r="P503" s="15">
        <f t="shared" si="293"/>
        <v>15</v>
      </c>
      <c r="Q503" s="15">
        <f t="shared" si="294"/>
        <v>15</v>
      </c>
      <c r="R503" s="22">
        <f t="shared" si="295"/>
        <v>1</v>
      </c>
      <c r="S503" s="22">
        <f t="shared" si="296"/>
        <v>1</v>
      </c>
      <c r="T503" s="180"/>
      <c r="U503" s="232" t="s">
        <v>4249</v>
      </c>
      <c r="V503" s="232" t="s">
        <v>50</v>
      </c>
      <c r="AA503" s="238" t="b">
        <f t="shared" si="280"/>
        <v>0</v>
      </c>
    </row>
    <row r="504" s="217" customFormat="1" spans="1:27">
      <c r="A504" s="225">
        <v>503</v>
      </c>
      <c r="B504" s="5" t="s">
        <v>34</v>
      </c>
      <c r="C504" s="5" t="s">
        <v>82</v>
      </c>
      <c r="D504" s="5" t="s">
        <v>1488</v>
      </c>
      <c r="E504" s="5" t="s">
        <v>108</v>
      </c>
      <c r="F504" s="7" t="s">
        <v>4102</v>
      </c>
      <c r="G504" s="65">
        <v>44986</v>
      </c>
      <c r="H504" s="227" t="s">
        <v>41</v>
      </c>
      <c r="I504" s="5" t="s">
        <v>42</v>
      </c>
      <c r="J504" s="4" t="s">
        <v>43</v>
      </c>
      <c r="K504" s="5" t="s">
        <v>991</v>
      </c>
      <c r="L504" s="5" t="s">
        <v>993</v>
      </c>
      <c r="M504" s="281">
        <v>15</v>
      </c>
      <c r="N504" s="232" t="s">
        <v>4244</v>
      </c>
      <c r="O504" s="232" t="s">
        <v>4245</v>
      </c>
      <c r="P504" s="15">
        <f t="shared" si="293"/>
        <v>15</v>
      </c>
      <c r="Q504" s="15">
        <f t="shared" si="294"/>
        <v>15</v>
      </c>
      <c r="R504" s="22">
        <f t="shared" si="295"/>
        <v>1</v>
      </c>
      <c r="S504" s="22">
        <f t="shared" si="296"/>
        <v>1</v>
      </c>
      <c r="T504" s="180"/>
      <c r="U504" s="232" t="s">
        <v>4246</v>
      </c>
      <c r="V504" s="232" t="s">
        <v>50</v>
      </c>
      <c r="AA504" s="238" t="b">
        <f t="shared" si="280"/>
        <v>0</v>
      </c>
    </row>
    <row r="505" s="217" customFormat="1" spans="1:27">
      <c r="A505" s="225">
        <v>504</v>
      </c>
      <c r="B505" s="5" t="s">
        <v>34</v>
      </c>
      <c r="C505" s="5" t="s">
        <v>82</v>
      </c>
      <c r="D505" s="5" t="s">
        <v>1488</v>
      </c>
      <c r="E505" s="5" t="s">
        <v>108</v>
      </c>
      <c r="F505" s="7" t="s">
        <v>4102</v>
      </c>
      <c r="G505" s="65">
        <v>45078</v>
      </c>
      <c r="H505" s="192" t="s">
        <v>93</v>
      </c>
      <c r="I505" s="5" t="s">
        <v>42</v>
      </c>
      <c r="J505" s="4" t="s">
        <v>43</v>
      </c>
      <c r="K505" s="5" t="s">
        <v>991</v>
      </c>
      <c r="L505" s="5" t="s">
        <v>993</v>
      </c>
      <c r="M505" s="281">
        <v>15</v>
      </c>
      <c r="N505" s="232" t="s">
        <v>4252</v>
      </c>
      <c r="O505" s="232" t="s">
        <v>4253</v>
      </c>
      <c r="P505" s="15">
        <f t="shared" si="293"/>
        <v>15</v>
      </c>
      <c r="Q505" s="15">
        <f t="shared" si="294"/>
        <v>15</v>
      </c>
      <c r="R505" s="22">
        <f t="shared" si="295"/>
        <v>1</v>
      </c>
      <c r="S505" s="22">
        <f t="shared" si="296"/>
        <v>1</v>
      </c>
      <c r="T505" s="180"/>
      <c r="U505" s="232" t="s">
        <v>4254</v>
      </c>
      <c r="V505" s="232" t="s">
        <v>50</v>
      </c>
      <c r="AA505" s="238" t="b">
        <f t="shared" si="280"/>
        <v>0</v>
      </c>
    </row>
    <row r="506" s="217" customFormat="1" spans="1:27">
      <c r="A506" s="225">
        <v>505</v>
      </c>
      <c r="B506" s="5" t="s">
        <v>34</v>
      </c>
      <c r="C506" s="5" t="s">
        <v>82</v>
      </c>
      <c r="D506" s="5" t="s">
        <v>1488</v>
      </c>
      <c r="E506" s="5" t="s">
        <v>108</v>
      </c>
      <c r="F506" s="7" t="s">
        <v>4102</v>
      </c>
      <c r="G506" s="65">
        <v>45139</v>
      </c>
      <c r="H506" s="192" t="s">
        <v>97</v>
      </c>
      <c r="I506" s="5" t="s">
        <v>42</v>
      </c>
      <c r="J506" s="4" t="s">
        <v>43</v>
      </c>
      <c r="K506" s="5" t="s">
        <v>991</v>
      </c>
      <c r="L506" s="5" t="s">
        <v>993</v>
      </c>
      <c r="M506" s="281">
        <v>15</v>
      </c>
      <c r="N506" s="232" t="s">
        <v>4247</v>
      </c>
      <c r="O506" s="232" t="s">
        <v>4248</v>
      </c>
      <c r="P506" s="15">
        <f t="shared" si="293"/>
        <v>15</v>
      </c>
      <c r="Q506" s="15">
        <f t="shared" si="294"/>
        <v>15</v>
      </c>
      <c r="R506" s="22">
        <f t="shared" si="295"/>
        <v>1</v>
      </c>
      <c r="S506" s="22">
        <f t="shared" si="296"/>
        <v>1</v>
      </c>
      <c r="T506" s="180"/>
      <c r="U506" s="232" t="s">
        <v>4249</v>
      </c>
      <c r="V506" s="232" t="s">
        <v>50</v>
      </c>
      <c r="AA506" s="238" t="b">
        <f t="shared" si="280"/>
        <v>0</v>
      </c>
    </row>
    <row r="507" s="217" customFormat="1" spans="1:27">
      <c r="A507" s="225">
        <v>506</v>
      </c>
      <c r="B507" s="5" t="s">
        <v>34</v>
      </c>
      <c r="C507" s="5" t="s">
        <v>82</v>
      </c>
      <c r="D507" s="5" t="s">
        <v>1488</v>
      </c>
      <c r="E507" s="5" t="s">
        <v>108</v>
      </c>
      <c r="F507" s="7" t="s">
        <v>4102</v>
      </c>
      <c r="G507" s="65">
        <v>45170</v>
      </c>
      <c r="H507" s="227" t="s">
        <v>54</v>
      </c>
      <c r="I507" s="5" t="s">
        <v>42</v>
      </c>
      <c r="J507" s="4" t="s">
        <v>43</v>
      </c>
      <c r="K507" s="5" t="s">
        <v>991</v>
      </c>
      <c r="L507" s="5" t="s">
        <v>993</v>
      </c>
      <c r="M507" s="281">
        <v>15</v>
      </c>
      <c r="N507" s="232" t="s">
        <v>4247</v>
      </c>
      <c r="O507" s="232" t="s">
        <v>4248</v>
      </c>
      <c r="P507" s="15">
        <f t="shared" si="293"/>
        <v>15</v>
      </c>
      <c r="Q507" s="15">
        <f t="shared" si="294"/>
        <v>15</v>
      </c>
      <c r="R507" s="22">
        <f t="shared" si="295"/>
        <v>1</v>
      </c>
      <c r="S507" s="22">
        <f t="shared" si="296"/>
        <v>1</v>
      </c>
      <c r="T507" s="180"/>
      <c r="U507" s="232" t="s">
        <v>4249</v>
      </c>
      <c r="V507" s="232" t="s">
        <v>50</v>
      </c>
      <c r="AA507" s="238" t="b">
        <f t="shared" si="280"/>
        <v>0</v>
      </c>
    </row>
    <row r="508" s="217" customFormat="1" spans="1:27">
      <c r="A508" s="225">
        <v>507</v>
      </c>
      <c r="B508" s="5" t="s">
        <v>34</v>
      </c>
      <c r="C508" s="5" t="s">
        <v>82</v>
      </c>
      <c r="D508" s="5" t="s">
        <v>1488</v>
      </c>
      <c r="E508" s="5" t="s">
        <v>108</v>
      </c>
      <c r="F508" s="7" t="s">
        <v>4102</v>
      </c>
      <c r="G508" s="65">
        <v>45261</v>
      </c>
      <c r="H508" s="192" t="s">
        <v>1741</v>
      </c>
      <c r="I508" s="5" t="s">
        <v>42</v>
      </c>
      <c r="J508" s="4" t="s">
        <v>43</v>
      </c>
      <c r="K508" s="5" t="s">
        <v>991</v>
      </c>
      <c r="L508" s="5" t="s">
        <v>993</v>
      </c>
      <c r="M508" s="281">
        <v>15</v>
      </c>
      <c r="N508" s="237" t="s">
        <v>4160</v>
      </c>
      <c r="O508" s="237" t="s">
        <v>4161</v>
      </c>
      <c r="P508" s="15">
        <f t="shared" si="293"/>
        <v>15</v>
      </c>
      <c r="Q508" s="15">
        <f t="shared" si="294"/>
        <v>15</v>
      </c>
      <c r="R508" s="22">
        <f t="shared" si="295"/>
        <v>1</v>
      </c>
      <c r="S508" s="22">
        <f t="shared" si="296"/>
        <v>1</v>
      </c>
      <c r="T508" s="256"/>
      <c r="U508" s="237" t="s">
        <v>4162</v>
      </c>
      <c r="V508" s="237" t="s">
        <v>50</v>
      </c>
      <c r="W508" s="285"/>
      <c r="AA508" s="238" t="b">
        <f t="shared" si="280"/>
        <v>0</v>
      </c>
    </row>
    <row r="509" s="217" customFormat="1" spans="1:27">
      <c r="A509" s="225">
        <v>508</v>
      </c>
      <c r="B509" s="5" t="s">
        <v>34</v>
      </c>
      <c r="C509" s="5" t="s">
        <v>82</v>
      </c>
      <c r="D509" s="5" t="s">
        <v>1497</v>
      </c>
      <c r="E509" s="5" t="s">
        <v>108</v>
      </c>
      <c r="F509" s="7" t="s">
        <v>4102</v>
      </c>
      <c r="G509" s="65">
        <v>44986</v>
      </c>
      <c r="H509" s="227" t="s">
        <v>41</v>
      </c>
      <c r="I509" s="5" t="s">
        <v>42</v>
      </c>
      <c r="J509" s="4" t="s">
        <v>43</v>
      </c>
      <c r="K509" s="5" t="s">
        <v>991</v>
      </c>
      <c r="L509" s="5" t="s">
        <v>993</v>
      </c>
      <c r="M509" s="281">
        <v>15</v>
      </c>
      <c r="N509" s="232" t="s">
        <v>4244</v>
      </c>
      <c r="O509" s="232" t="s">
        <v>4245</v>
      </c>
      <c r="P509" s="15">
        <f t="shared" si="293"/>
        <v>15</v>
      </c>
      <c r="Q509" s="15">
        <f t="shared" si="294"/>
        <v>15</v>
      </c>
      <c r="R509" s="22">
        <f t="shared" si="295"/>
        <v>1</v>
      </c>
      <c r="S509" s="22">
        <f t="shared" si="296"/>
        <v>1</v>
      </c>
      <c r="T509" s="180"/>
      <c r="U509" s="232" t="s">
        <v>4246</v>
      </c>
      <c r="V509" s="232" t="s">
        <v>50</v>
      </c>
      <c r="AA509" s="238" t="b">
        <f t="shared" si="280"/>
        <v>0</v>
      </c>
    </row>
    <row r="510" s="217" customFormat="1" spans="1:27">
      <c r="A510" s="225">
        <v>509</v>
      </c>
      <c r="B510" s="5" t="s">
        <v>34</v>
      </c>
      <c r="C510" s="5" t="s">
        <v>82</v>
      </c>
      <c r="D510" s="5" t="s">
        <v>1497</v>
      </c>
      <c r="E510" s="5" t="s">
        <v>108</v>
      </c>
      <c r="F510" s="7" t="s">
        <v>4102</v>
      </c>
      <c r="G510" s="65">
        <v>45078</v>
      </c>
      <c r="H510" s="192" t="s">
        <v>93</v>
      </c>
      <c r="I510" s="5" t="s">
        <v>42</v>
      </c>
      <c r="J510" s="4" t="s">
        <v>43</v>
      </c>
      <c r="K510" s="5" t="s">
        <v>991</v>
      </c>
      <c r="L510" s="5" t="s">
        <v>993</v>
      </c>
      <c r="M510" s="281">
        <v>15</v>
      </c>
      <c r="N510" s="232" t="s">
        <v>4252</v>
      </c>
      <c r="O510" s="232" t="s">
        <v>4253</v>
      </c>
      <c r="P510" s="15">
        <f t="shared" si="293"/>
        <v>15</v>
      </c>
      <c r="Q510" s="15">
        <f t="shared" si="294"/>
        <v>15</v>
      </c>
      <c r="R510" s="22">
        <f t="shared" si="295"/>
        <v>1</v>
      </c>
      <c r="S510" s="22">
        <f t="shared" si="296"/>
        <v>1</v>
      </c>
      <c r="T510" s="180"/>
      <c r="U510" s="232" t="s">
        <v>4254</v>
      </c>
      <c r="V510" s="232" t="s">
        <v>50</v>
      </c>
      <c r="AA510" s="238" t="b">
        <f t="shared" si="280"/>
        <v>0</v>
      </c>
    </row>
    <row r="511" s="217" customFormat="1" spans="1:27">
      <c r="A511" s="225">
        <v>510</v>
      </c>
      <c r="B511" s="5" t="s">
        <v>34</v>
      </c>
      <c r="C511" s="5" t="s">
        <v>82</v>
      </c>
      <c r="D511" s="5" t="s">
        <v>1497</v>
      </c>
      <c r="E511" s="5" t="s">
        <v>108</v>
      </c>
      <c r="F511" s="7" t="s">
        <v>4102</v>
      </c>
      <c r="G511" s="65">
        <v>45139</v>
      </c>
      <c r="H511" s="192" t="s">
        <v>97</v>
      </c>
      <c r="I511" s="5" t="s">
        <v>42</v>
      </c>
      <c r="J511" s="4" t="s">
        <v>43</v>
      </c>
      <c r="K511" s="5" t="s">
        <v>991</v>
      </c>
      <c r="L511" s="5" t="s">
        <v>993</v>
      </c>
      <c r="M511" s="281">
        <v>15</v>
      </c>
      <c r="N511" s="232" t="s">
        <v>4247</v>
      </c>
      <c r="O511" s="232" t="s">
        <v>4248</v>
      </c>
      <c r="P511" s="15">
        <f t="shared" si="293"/>
        <v>15</v>
      </c>
      <c r="Q511" s="15">
        <f t="shared" si="294"/>
        <v>15</v>
      </c>
      <c r="R511" s="22">
        <f t="shared" si="295"/>
        <v>1</v>
      </c>
      <c r="S511" s="22">
        <f t="shared" si="296"/>
        <v>1</v>
      </c>
      <c r="T511" s="180"/>
      <c r="U511" s="232" t="s">
        <v>4249</v>
      </c>
      <c r="V511" s="232" t="s">
        <v>50</v>
      </c>
      <c r="AA511" s="238" t="b">
        <f t="shared" si="280"/>
        <v>0</v>
      </c>
    </row>
    <row r="512" s="217" customFormat="1" spans="1:27">
      <c r="A512" s="225">
        <v>511</v>
      </c>
      <c r="B512" s="5" t="s">
        <v>34</v>
      </c>
      <c r="C512" s="5" t="s">
        <v>82</v>
      </c>
      <c r="D512" s="5" t="s">
        <v>1497</v>
      </c>
      <c r="E512" s="5" t="s">
        <v>108</v>
      </c>
      <c r="F512" s="7" t="s">
        <v>4102</v>
      </c>
      <c r="G512" s="65">
        <v>45170</v>
      </c>
      <c r="H512" s="227" t="s">
        <v>54</v>
      </c>
      <c r="I512" s="5" t="s">
        <v>42</v>
      </c>
      <c r="J512" s="4" t="s">
        <v>43</v>
      </c>
      <c r="K512" s="5" t="s">
        <v>991</v>
      </c>
      <c r="L512" s="5" t="s">
        <v>993</v>
      </c>
      <c r="M512" s="281">
        <v>15</v>
      </c>
      <c r="N512" s="232" t="s">
        <v>4247</v>
      </c>
      <c r="O512" s="232" t="s">
        <v>4248</v>
      </c>
      <c r="P512" s="15">
        <f t="shared" si="293"/>
        <v>15</v>
      </c>
      <c r="Q512" s="15">
        <f t="shared" si="294"/>
        <v>15</v>
      </c>
      <c r="R512" s="22">
        <f t="shared" si="295"/>
        <v>1</v>
      </c>
      <c r="S512" s="22">
        <f t="shared" si="296"/>
        <v>1</v>
      </c>
      <c r="T512" s="180"/>
      <c r="U512" s="232" t="s">
        <v>4249</v>
      </c>
      <c r="V512" s="232" t="s">
        <v>50</v>
      </c>
      <c r="AA512" s="238" t="b">
        <f t="shared" si="280"/>
        <v>0</v>
      </c>
    </row>
    <row r="513" s="217" customFormat="1" spans="1:27">
      <c r="A513" s="225">
        <v>512</v>
      </c>
      <c r="B513" s="5" t="s">
        <v>34</v>
      </c>
      <c r="C513" s="5" t="s">
        <v>82</v>
      </c>
      <c r="D513" s="5" t="s">
        <v>1497</v>
      </c>
      <c r="E513" s="5" t="s">
        <v>108</v>
      </c>
      <c r="F513" s="7" t="s">
        <v>4102</v>
      </c>
      <c r="G513" s="65">
        <v>45261</v>
      </c>
      <c r="H513" s="192" t="s">
        <v>1741</v>
      </c>
      <c r="I513" s="5" t="s">
        <v>42</v>
      </c>
      <c r="J513" s="4" t="s">
        <v>43</v>
      </c>
      <c r="K513" s="5" t="s">
        <v>991</v>
      </c>
      <c r="L513" s="5" t="s">
        <v>993</v>
      </c>
      <c r="M513" s="281">
        <v>15</v>
      </c>
      <c r="N513" s="237" t="s">
        <v>4160</v>
      </c>
      <c r="O513" s="237" t="s">
        <v>4161</v>
      </c>
      <c r="P513" s="15">
        <f t="shared" si="293"/>
        <v>15</v>
      </c>
      <c r="Q513" s="15">
        <f t="shared" si="294"/>
        <v>15</v>
      </c>
      <c r="R513" s="22">
        <f t="shared" si="295"/>
        <v>1</v>
      </c>
      <c r="S513" s="22">
        <f t="shared" si="296"/>
        <v>1</v>
      </c>
      <c r="T513" s="256"/>
      <c r="U513" s="237" t="s">
        <v>4162</v>
      </c>
      <c r="V513" s="237" t="s">
        <v>50</v>
      </c>
      <c r="W513" s="285"/>
      <c r="AA513" s="238" t="b">
        <f t="shared" si="280"/>
        <v>0</v>
      </c>
    </row>
    <row r="514" s="217" customFormat="1" spans="1:27">
      <c r="A514" s="225">
        <v>513</v>
      </c>
      <c r="B514" s="5" t="s">
        <v>34</v>
      </c>
      <c r="C514" s="5" t="s">
        <v>82</v>
      </c>
      <c r="D514" s="5" t="s">
        <v>1435</v>
      </c>
      <c r="E514" s="5" t="s">
        <v>337</v>
      </c>
      <c r="F514" s="7" t="s">
        <v>4102</v>
      </c>
      <c r="G514" s="65">
        <v>44986</v>
      </c>
      <c r="H514" s="227" t="s">
        <v>41</v>
      </c>
      <c r="I514" s="5" t="s">
        <v>42</v>
      </c>
      <c r="J514" s="4" t="s">
        <v>43</v>
      </c>
      <c r="K514" s="5" t="s">
        <v>991</v>
      </c>
      <c r="L514" s="5" t="s">
        <v>993</v>
      </c>
      <c r="M514" s="281">
        <v>15</v>
      </c>
      <c r="N514" s="232" t="s">
        <v>4244</v>
      </c>
      <c r="O514" s="232" t="s">
        <v>4245</v>
      </c>
      <c r="P514" s="15">
        <f t="shared" si="293"/>
        <v>15</v>
      </c>
      <c r="Q514" s="15">
        <f t="shared" si="294"/>
        <v>15</v>
      </c>
      <c r="R514" s="22">
        <f t="shared" si="295"/>
        <v>1</v>
      </c>
      <c r="S514" s="22">
        <f t="shared" si="296"/>
        <v>1</v>
      </c>
      <c r="T514" s="180"/>
      <c r="U514" s="232" t="s">
        <v>4246</v>
      </c>
      <c r="V514" s="232" t="s">
        <v>50</v>
      </c>
      <c r="AA514" s="238" t="b">
        <f t="shared" si="280"/>
        <v>0</v>
      </c>
    </row>
    <row r="515" s="217" customFormat="1" spans="1:27">
      <c r="A515" s="225">
        <v>514</v>
      </c>
      <c r="B515" s="5" t="s">
        <v>34</v>
      </c>
      <c r="C515" s="5" t="s">
        <v>82</v>
      </c>
      <c r="D515" s="5" t="s">
        <v>1435</v>
      </c>
      <c r="E515" s="5" t="s">
        <v>337</v>
      </c>
      <c r="F515" s="7" t="s">
        <v>4102</v>
      </c>
      <c r="G515" s="65">
        <v>45078</v>
      </c>
      <c r="H515" s="192" t="s">
        <v>93</v>
      </c>
      <c r="I515" s="5" t="s">
        <v>42</v>
      </c>
      <c r="J515" s="4" t="s">
        <v>43</v>
      </c>
      <c r="K515" s="5" t="s">
        <v>991</v>
      </c>
      <c r="L515" s="5" t="s">
        <v>993</v>
      </c>
      <c r="M515" s="281">
        <v>15</v>
      </c>
      <c r="N515" s="232" t="s">
        <v>4252</v>
      </c>
      <c r="O515" s="232" t="s">
        <v>4253</v>
      </c>
      <c r="P515" s="15">
        <f t="shared" si="293"/>
        <v>15</v>
      </c>
      <c r="Q515" s="15">
        <f t="shared" si="294"/>
        <v>15</v>
      </c>
      <c r="R515" s="22">
        <f t="shared" si="295"/>
        <v>1</v>
      </c>
      <c r="S515" s="22">
        <f t="shared" si="296"/>
        <v>1</v>
      </c>
      <c r="T515" s="180"/>
      <c r="U515" s="232" t="s">
        <v>4254</v>
      </c>
      <c r="V515" s="232" t="s">
        <v>50</v>
      </c>
      <c r="AA515" s="238" t="b">
        <f t="shared" ref="AA515:AA523" si="297">IF(H515="2023年01月","2023年01月31日",IF(H515="2023年02月","2023年02月28日",IF(H515="2023年3月","2023年3月31日",IF(H515="2023年4月","2023年4月30日",IF(H515="2023年5月","2023年5月31日",IF(H515="2023年6月","2023年6月30日",IF(H515="2023年7月","2023年7月31日",IF(H515="2023年8月","2023年8月31日",IF(H515="2023年9月","2023年9月30日",IF(H515="2023年10月","2023年10月31日",IF(H515="2023年11月","2023年11月30日",IF(H515="2023年12月","2023年12月31日"))))))))))))</f>
        <v>0</v>
      </c>
    </row>
    <row r="516" s="217" customFormat="1" spans="1:27">
      <c r="A516" s="225">
        <v>515</v>
      </c>
      <c r="B516" s="5" t="s">
        <v>34</v>
      </c>
      <c r="C516" s="5" t="s">
        <v>82</v>
      </c>
      <c r="D516" s="5" t="s">
        <v>1435</v>
      </c>
      <c r="E516" s="5" t="s">
        <v>337</v>
      </c>
      <c r="F516" s="7" t="s">
        <v>4102</v>
      </c>
      <c r="G516" s="65">
        <v>45139</v>
      </c>
      <c r="H516" s="192" t="s">
        <v>97</v>
      </c>
      <c r="I516" s="5" t="s">
        <v>42</v>
      </c>
      <c r="J516" s="4" t="s">
        <v>43</v>
      </c>
      <c r="K516" s="5" t="s">
        <v>991</v>
      </c>
      <c r="L516" s="5" t="s">
        <v>993</v>
      </c>
      <c r="M516" s="281">
        <v>15</v>
      </c>
      <c r="N516" s="232" t="s">
        <v>4247</v>
      </c>
      <c r="O516" s="232" t="s">
        <v>4248</v>
      </c>
      <c r="P516" s="15">
        <f t="shared" si="293"/>
        <v>15</v>
      </c>
      <c r="Q516" s="15">
        <f t="shared" si="294"/>
        <v>15</v>
      </c>
      <c r="R516" s="22">
        <f t="shared" si="295"/>
        <v>1</v>
      </c>
      <c r="S516" s="22">
        <f t="shared" si="296"/>
        <v>1</v>
      </c>
      <c r="T516" s="180"/>
      <c r="U516" s="232" t="s">
        <v>4249</v>
      </c>
      <c r="V516" s="232" t="s">
        <v>50</v>
      </c>
      <c r="AA516" s="238" t="b">
        <f t="shared" si="297"/>
        <v>0</v>
      </c>
    </row>
    <row r="517" s="217" customFormat="1" spans="1:27">
      <c r="A517" s="225">
        <v>516</v>
      </c>
      <c r="B517" s="5" t="s">
        <v>34</v>
      </c>
      <c r="C517" s="5" t="s">
        <v>82</v>
      </c>
      <c r="D517" s="5" t="s">
        <v>1435</v>
      </c>
      <c r="E517" s="5" t="s">
        <v>337</v>
      </c>
      <c r="F517" s="7" t="s">
        <v>4102</v>
      </c>
      <c r="G517" s="65">
        <v>45170</v>
      </c>
      <c r="H517" s="227" t="s">
        <v>54</v>
      </c>
      <c r="I517" s="5" t="s">
        <v>42</v>
      </c>
      <c r="J517" s="4" t="s">
        <v>43</v>
      </c>
      <c r="K517" s="5" t="s">
        <v>991</v>
      </c>
      <c r="L517" s="5" t="s">
        <v>993</v>
      </c>
      <c r="M517" s="281">
        <v>15</v>
      </c>
      <c r="N517" s="232" t="s">
        <v>4247</v>
      </c>
      <c r="O517" s="232" t="s">
        <v>4248</v>
      </c>
      <c r="P517" s="15">
        <f t="shared" si="293"/>
        <v>15</v>
      </c>
      <c r="Q517" s="15">
        <f t="shared" si="294"/>
        <v>15</v>
      </c>
      <c r="R517" s="22">
        <f t="shared" si="295"/>
        <v>1</v>
      </c>
      <c r="S517" s="22">
        <f t="shared" si="296"/>
        <v>1</v>
      </c>
      <c r="T517" s="180"/>
      <c r="U517" s="232" t="s">
        <v>4249</v>
      </c>
      <c r="V517" s="232" t="s">
        <v>50</v>
      </c>
      <c r="AA517" s="238" t="b">
        <f t="shared" si="297"/>
        <v>0</v>
      </c>
    </row>
    <row r="518" s="217" customFormat="1" spans="1:27">
      <c r="A518" s="225">
        <v>517</v>
      </c>
      <c r="B518" s="5" t="s">
        <v>34</v>
      </c>
      <c r="C518" s="5" t="s">
        <v>82</v>
      </c>
      <c r="D518" s="5" t="s">
        <v>1435</v>
      </c>
      <c r="E518" s="5" t="s">
        <v>337</v>
      </c>
      <c r="F518" s="7" t="s">
        <v>4102</v>
      </c>
      <c r="G518" s="65">
        <v>45261</v>
      </c>
      <c r="H518" s="192" t="s">
        <v>1741</v>
      </c>
      <c r="I518" s="5" t="s">
        <v>42</v>
      </c>
      <c r="J518" s="4" t="s">
        <v>43</v>
      </c>
      <c r="K518" s="5" t="s">
        <v>991</v>
      </c>
      <c r="L518" s="5" t="s">
        <v>993</v>
      </c>
      <c r="M518" s="281">
        <v>15</v>
      </c>
      <c r="N518" s="237" t="s">
        <v>4160</v>
      </c>
      <c r="O518" s="237" t="s">
        <v>4161</v>
      </c>
      <c r="P518" s="15">
        <f t="shared" si="293"/>
        <v>15</v>
      </c>
      <c r="Q518" s="15">
        <f t="shared" si="294"/>
        <v>15</v>
      </c>
      <c r="R518" s="22">
        <f t="shared" si="295"/>
        <v>1</v>
      </c>
      <c r="S518" s="22">
        <f t="shared" si="296"/>
        <v>1</v>
      </c>
      <c r="T518" s="256"/>
      <c r="U518" s="237" t="s">
        <v>4162</v>
      </c>
      <c r="V518" s="237" t="s">
        <v>50</v>
      </c>
      <c r="W518" s="285"/>
      <c r="AA518" s="238" t="b">
        <f t="shared" si="297"/>
        <v>0</v>
      </c>
    </row>
    <row r="519" s="217" customFormat="1" spans="1:27">
      <c r="A519" s="225">
        <v>518</v>
      </c>
      <c r="B519" s="5" t="s">
        <v>34</v>
      </c>
      <c r="C519" s="5" t="s">
        <v>82</v>
      </c>
      <c r="D519" s="5" t="s">
        <v>1447</v>
      </c>
      <c r="E519" s="5" t="s">
        <v>337</v>
      </c>
      <c r="F519" s="7" t="s">
        <v>4102</v>
      </c>
      <c r="G519" s="65">
        <v>44986</v>
      </c>
      <c r="H519" s="227" t="s">
        <v>41</v>
      </c>
      <c r="I519" s="5" t="s">
        <v>42</v>
      </c>
      <c r="J519" s="4" t="s">
        <v>43</v>
      </c>
      <c r="K519" s="5" t="s">
        <v>991</v>
      </c>
      <c r="L519" s="5" t="s">
        <v>993</v>
      </c>
      <c r="M519" s="281">
        <v>15</v>
      </c>
      <c r="N519" s="232" t="s">
        <v>4244</v>
      </c>
      <c r="O519" s="232" t="s">
        <v>4245</v>
      </c>
      <c r="P519" s="15">
        <f t="shared" si="293"/>
        <v>15</v>
      </c>
      <c r="Q519" s="15">
        <f t="shared" si="294"/>
        <v>15</v>
      </c>
      <c r="R519" s="22">
        <f t="shared" si="295"/>
        <v>1</v>
      </c>
      <c r="S519" s="22">
        <f t="shared" si="296"/>
        <v>1</v>
      </c>
      <c r="T519" s="180"/>
      <c r="U519" s="232" t="s">
        <v>4246</v>
      </c>
      <c r="V519" s="232" t="s">
        <v>50</v>
      </c>
      <c r="AA519" s="238" t="b">
        <f t="shared" si="297"/>
        <v>0</v>
      </c>
    </row>
    <row r="520" s="217" customFormat="1" spans="1:27">
      <c r="A520" s="225">
        <v>519</v>
      </c>
      <c r="B520" s="5" t="s">
        <v>34</v>
      </c>
      <c r="C520" s="5" t="s">
        <v>82</v>
      </c>
      <c r="D520" s="5" t="s">
        <v>1447</v>
      </c>
      <c r="E520" s="5" t="s">
        <v>337</v>
      </c>
      <c r="F520" s="7" t="s">
        <v>4102</v>
      </c>
      <c r="G520" s="65">
        <v>45078</v>
      </c>
      <c r="H520" s="192" t="s">
        <v>93</v>
      </c>
      <c r="I520" s="5" t="s">
        <v>42</v>
      </c>
      <c r="J520" s="4" t="s">
        <v>43</v>
      </c>
      <c r="K520" s="5" t="s">
        <v>991</v>
      </c>
      <c r="L520" s="5" t="s">
        <v>993</v>
      </c>
      <c r="M520" s="281">
        <v>15</v>
      </c>
      <c r="N520" s="232" t="s">
        <v>4252</v>
      </c>
      <c r="O520" s="232" t="s">
        <v>4253</v>
      </c>
      <c r="P520" s="15">
        <f t="shared" si="293"/>
        <v>15</v>
      </c>
      <c r="Q520" s="15">
        <f t="shared" si="294"/>
        <v>15</v>
      </c>
      <c r="R520" s="22">
        <f t="shared" si="295"/>
        <v>1</v>
      </c>
      <c r="S520" s="22">
        <f t="shared" si="296"/>
        <v>1</v>
      </c>
      <c r="T520" s="180"/>
      <c r="U520" s="232" t="s">
        <v>4254</v>
      </c>
      <c r="V520" s="232" t="s">
        <v>50</v>
      </c>
      <c r="AA520" s="238" t="b">
        <f t="shared" si="297"/>
        <v>0</v>
      </c>
    </row>
    <row r="521" s="217" customFormat="1" spans="1:27">
      <c r="A521" s="225">
        <v>520</v>
      </c>
      <c r="B521" s="5" t="s">
        <v>34</v>
      </c>
      <c r="C521" s="5" t="s">
        <v>82</v>
      </c>
      <c r="D521" s="5" t="s">
        <v>1447</v>
      </c>
      <c r="E521" s="5" t="s">
        <v>337</v>
      </c>
      <c r="F521" s="7" t="s">
        <v>4102</v>
      </c>
      <c r="G521" s="65">
        <v>45139</v>
      </c>
      <c r="H521" s="192" t="s">
        <v>97</v>
      </c>
      <c r="I521" s="5" t="s">
        <v>42</v>
      </c>
      <c r="J521" s="4" t="s">
        <v>43</v>
      </c>
      <c r="K521" s="5" t="s">
        <v>991</v>
      </c>
      <c r="L521" s="5" t="s">
        <v>993</v>
      </c>
      <c r="M521" s="281">
        <v>15</v>
      </c>
      <c r="N521" s="232" t="s">
        <v>4247</v>
      </c>
      <c r="O521" s="232" t="s">
        <v>4248</v>
      </c>
      <c r="P521" s="15">
        <f t="shared" si="293"/>
        <v>15</v>
      </c>
      <c r="Q521" s="15">
        <f t="shared" si="294"/>
        <v>15</v>
      </c>
      <c r="R521" s="22">
        <f t="shared" si="295"/>
        <v>1</v>
      </c>
      <c r="S521" s="22">
        <f t="shared" si="296"/>
        <v>1</v>
      </c>
      <c r="T521" s="180"/>
      <c r="U521" s="232" t="s">
        <v>4249</v>
      </c>
      <c r="V521" s="232" t="s">
        <v>50</v>
      </c>
      <c r="AA521" s="238" t="b">
        <f t="shared" si="297"/>
        <v>0</v>
      </c>
    </row>
    <row r="522" s="217" customFormat="1" spans="1:27">
      <c r="A522" s="225">
        <v>521</v>
      </c>
      <c r="B522" s="5" t="s">
        <v>34</v>
      </c>
      <c r="C522" s="5" t="s">
        <v>82</v>
      </c>
      <c r="D522" s="5" t="s">
        <v>1447</v>
      </c>
      <c r="E522" s="5" t="s">
        <v>337</v>
      </c>
      <c r="F522" s="7" t="s">
        <v>4102</v>
      </c>
      <c r="G522" s="65">
        <v>45170</v>
      </c>
      <c r="H522" s="227" t="s">
        <v>54</v>
      </c>
      <c r="I522" s="5" t="s">
        <v>42</v>
      </c>
      <c r="J522" s="4" t="s">
        <v>43</v>
      </c>
      <c r="K522" s="5" t="s">
        <v>991</v>
      </c>
      <c r="L522" s="5" t="s">
        <v>993</v>
      </c>
      <c r="M522" s="281">
        <v>15</v>
      </c>
      <c r="N522" s="232" t="s">
        <v>4247</v>
      </c>
      <c r="O522" s="232" t="s">
        <v>4248</v>
      </c>
      <c r="P522" s="15">
        <f t="shared" si="293"/>
        <v>15</v>
      </c>
      <c r="Q522" s="15">
        <f t="shared" si="294"/>
        <v>15</v>
      </c>
      <c r="R522" s="22">
        <f t="shared" si="295"/>
        <v>1</v>
      </c>
      <c r="S522" s="22">
        <f t="shared" si="296"/>
        <v>1</v>
      </c>
      <c r="T522" s="180"/>
      <c r="U522" s="232" t="s">
        <v>4249</v>
      </c>
      <c r="V522" s="232" t="s">
        <v>50</v>
      </c>
      <c r="AA522" s="238" t="b">
        <f t="shared" si="297"/>
        <v>0</v>
      </c>
    </row>
    <row r="523" s="217" customFormat="1" spans="1:27">
      <c r="A523" s="225">
        <v>522</v>
      </c>
      <c r="B523" s="5" t="s">
        <v>34</v>
      </c>
      <c r="C523" s="5" t="s">
        <v>82</v>
      </c>
      <c r="D523" s="5" t="s">
        <v>1447</v>
      </c>
      <c r="E523" s="5" t="s">
        <v>337</v>
      </c>
      <c r="F523" s="7" t="s">
        <v>4102</v>
      </c>
      <c r="G523" s="65">
        <v>45261</v>
      </c>
      <c r="H523" s="192" t="s">
        <v>1741</v>
      </c>
      <c r="I523" s="5" t="s">
        <v>42</v>
      </c>
      <c r="J523" s="4" t="s">
        <v>43</v>
      </c>
      <c r="K523" s="5" t="s">
        <v>991</v>
      </c>
      <c r="L523" s="5" t="s">
        <v>993</v>
      </c>
      <c r="M523" s="281">
        <v>15</v>
      </c>
      <c r="N523" s="237" t="s">
        <v>4160</v>
      </c>
      <c r="O523" s="237" t="s">
        <v>4161</v>
      </c>
      <c r="P523" s="15">
        <f t="shared" si="293"/>
        <v>15</v>
      </c>
      <c r="Q523" s="15">
        <f t="shared" si="294"/>
        <v>15</v>
      </c>
      <c r="R523" s="22">
        <f t="shared" si="295"/>
        <v>1</v>
      </c>
      <c r="S523" s="22">
        <f t="shared" si="296"/>
        <v>1</v>
      </c>
      <c r="T523" s="256"/>
      <c r="U523" s="237" t="s">
        <v>4162</v>
      </c>
      <c r="V523" s="237" t="s">
        <v>50</v>
      </c>
      <c r="W523" s="285"/>
      <c r="AA523" s="238" t="b">
        <f t="shared" si="297"/>
        <v>0</v>
      </c>
    </row>
    <row r="524" s="217" customFormat="1" spans="8:21">
      <c r="H524" s="218"/>
      <c r="I524" s="218"/>
      <c r="N524" s="219"/>
      <c r="O524" s="219"/>
      <c r="P524" s="220"/>
      <c r="Q524" s="220"/>
      <c r="U524" s="221"/>
    </row>
  </sheetData>
  <sheetProtection autoFilter="0"/>
  <autoFilter ref="A2:AA523">
    <filterColumn colId="11">
      <filters>
        <filter val="花都中心"/>
      </filters>
    </filterColumn>
    <extLst/>
  </autoFilter>
  <mergeCells count="1">
    <mergeCell ref="A1:T1"/>
  </mergeCells>
  <pageMargins left="0.700694444444445" right="0.700694444444445" top="0.751388888888889" bottom="0.751388888888889" header="0.298611111111111" footer="0.298611111111111"/>
  <pageSetup paperSize="9" scale="45" fitToHeight="0" orientation="landscape" horizontalDpi="300" verticalDpi="300"/>
  <headerFooter alignWithMargins="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Y452"/>
  <sheetViews>
    <sheetView topLeftCell="D1" workbookViewId="0">
      <pane ySplit="2" topLeftCell="A3" activePane="bottomLeft" state="frozen"/>
      <selection/>
      <selection pane="bottomLeft" activeCell="Q82" sqref="Q82"/>
    </sheetView>
  </sheetViews>
  <sheetFormatPr defaultColWidth="9" defaultRowHeight="14.25"/>
  <cols>
    <col min="1" max="1" width="5.88333333333333" customWidth="1"/>
    <col min="2" max="2" width="11.125" customWidth="1"/>
    <col min="4" max="4" width="20.125" customWidth="1"/>
    <col min="5" max="5" width="15.5833333333333" customWidth="1"/>
    <col min="6" max="6" width="11.175" customWidth="1"/>
    <col min="7" max="7" width="12.05" customWidth="1"/>
    <col min="8" max="8" width="13.0833333333333" customWidth="1"/>
    <col min="10" max="10" width="11.65" customWidth="1"/>
    <col min="12" max="12" width="14.5583333333333" style="184" customWidth="1"/>
    <col min="13" max="13" width="12.25" customWidth="1"/>
    <col min="14" max="15" width="15"/>
    <col min="16" max="16" width="14.875"/>
    <col min="17" max="17" width="10.4333333333333" customWidth="1"/>
    <col min="18" max="18" width="11.025" customWidth="1"/>
    <col min="19" max="19" width="11.475" customWidth="1"/>
    <col min="20" max="20" width="18.675" style="185" customWidth="1"/>
    <col min="21" max="21" width="21.175" customWidth="1"/>
    <col min="22" max="22" width="16.025" customWidth="1"/>
    <col min="23" max="23" width="17.2" customWidth="1"/>
    <col min="25" max="25" width="12.9416666666667" customWidth="1"/>
  </cols>
  <sheetData>
    <row r="1" customFormat="1" ht="47" customHeight="1" spans="1:20">
      <c r="A1" s="186" t="s">
        <v>4255</v>
      </c>
      <c r="B1" s="186"/>
      <c r="C1" s="187"/>
      <c r="D1" s="187"/>
      <c r="E1" s="186"/>
      <c r="F1" s="186"/>
      <c r="G1" s="186"/>
      <c r="H1" s="186"/>
      <c r="I1" s="186"/>
      <c r="J1" s="186"/>
      <c r="K1" s="186"/>
      <c r="L1" s="186"/>
      <c r="M1" s="186"/>
      <c r="N1" s="186"/>
      <c r="O1" s="186"/>
      <c r="P1" s="186"/>
      <c r="Q1" s="186"/>
      <c r="R1" s="186"/>
      <c r="S1" s="186"/>
      <c r="T1" s="186"/>
    </row>
    <row r="2" s="182" customFormat="1" ht="33" customHeight="1" spans="1:25">
      <c r="A2" s="188" t="s">
        <v>2</v>
      </c>
      <c r="B2" s="188" t="s">
        <v>3</v>
      </c>
      <c r="C2" s="189" t="s">
        <v>5</v>
      </c>
      <c r="D2" s="189" t="s">
        <v>2674</v>
      </c>
      <c r="E2" s="188" t="s">
        <v>6</v>
      </c>
      <c r="F2" s="188" t="s">
        <v>2675</v>
      </c>
      <c r="G2" s="190" t="s">
        <v>14</v>
      </c>
      <c r="H2" s="190" t="s">
        <v>15</v>
      </c>
      <c r="I2" s="188" t="s">
        <v>16</v>
      </c>
      <c r="J2" s="188" t="s">
        <v>17</v>
      </c>
      <c r="K2" s="2" t="s">
        <v>18</v>
      </c>
      <c r="L2" s="2" t="s">
        <v>20</v>
      </c>
      <c r="M2" s="197" t="s">
        <v>2956</v>
      </c>
      <c r="N2" s="13" t="s">
        <v>3883</v>
      </c>
      <c r="O2" s="13" t="s">
        <v>3884</v>
      </c>
      <c r="P2" s="13" t="s">
        <v>3885</v>
      </c>
      <c r="Q2" s="13" t="s">
        <v>3886</v>
      </c>
      <c r="R2" s="13" t="s">
        <v>26</v>
      </c>
      <c r="S2" s="13" t="s">
        <v>27</v>
      </c>
      <c r="T2" s="178" t="s">
        <v>28</v>
      </c>
      <c r="U2" s="179" t="s">
        <v>29</v>
      </c>
      <c r="V2" s="179" t="s">
        <v>30</v>
      </c>
      <c r="W2" s="179" t="s">
        <v>31</v>
      </c>
      <c r="X2" s="179" t="s">
        <v>32</v>
      </c>
      <c r="Y2" s="205"/>
    </row>
    <row r="3" s="183" customFormat="1" ht="12" hidden="1" spans="1:24">
      <c r="A3" s="191">
        <v>1</v>
      </c>
      <c r="B3" s="191" t="s">
        <v>34</v>
      </c>
      <c r="C3" s="168" t="s">
        <v>228</v>
      </c>
      <c r="D3" s="168" t="s">
        <v>259</v>
      </c>
      <c r="E3" s="29" t="s">
        <v>258</v>
      </c>
      <c r="F3" s="191" t="s">
        <v>4256</v>
      </c>
      <c r="G3" s="78">
        <v>44927</v>
      </c>
      <c r="H3" s="192" t="s">
        <v>1741</v>
      </c>
      <c r="I3" s="191" t="s">
        <v>42</v>
      </c>
      <c r="J3" s="176" t="s">
        <v>43</v>
      </c>
      <c r="K3" s="176" t="s">
        <v>44</v>
      </c>
      <c r="L3" s="198" t="s">
        <v>4257</v>
      </c>
      <c r="M3" s="191">
        <v>12</v>
      </c>
      <c r="N3" s="199">
        <v>45180.4166666667</v>
      </c>
      <c r="O3" s="199">
        <v>45194.625</v>
      </c>
      <c r="P3" s="15">
        <f t="shared" ref="P3:P8" si="0">IF(OR(O3=0,O3="无"),"",M3)</f>
        <v>12</v>
      </c>
      <c r="Q3" s="15">
        <f t="shared" ref="Q3:Q8" si="1">P3</f>
        <v>12</v>
      </c>
      <c r="R3" s="22">
        <f t="shared" ref="R3:R8" si="2">IFERROR(IF(P3/M3&gt;0,P3/M3,""),"")</f>
        <v>1</v>
      </c>
      <c r="S3" s="22">
        <f t="shared" ref="S3:S8" si="3">IFERROR(Q3/P3,"")</f>
        <v>1</v>
      </c>
      <c r="T3" s="180" t="s">
        <v>4258</v>
      </c>
      <c r="U3" s="177" t="s">
        <v>4258</v>
      </c>
      <c r="V3" s="177" t="s">
        <v>50</v>
      </c>
      <c r="W3" s="19" t="str">
        <f>IF(U3="无","未匹配到系统工单信息",IF(V3="已完成","无",V3))</f>
        <v>无</v>
      </c>
      <c r="X3" s="181"/>
    </row>
    <row r="4" s="183" customFormat="1" ht="12" hidden="1" spans="1:24">
      <c r="A4" s="191">
        <v>2</v>
      </c>
      <c r="B4" s="191" t="s">
        <v>34</v>
      </c>
      <c r="C4" s="168" t="s">
        <v>228</v>
      </c>
      <c r="D4" s="168" t="s">
        <v>3148</v>
      </c>
      <c r="E4" s="29" t="s">
        <v>108</v>
      </c>
      <c r="F4" s="191" t="s">
        <v>4256</v>
      </c>
      <c r="G4" s="78">
        <v>44927</v>
      </c>
      <c r="H4" s="192" t="s">
        <v>1741</v>
      </c>
      <c r="I4" s="191" t="s">
        <v>42</v>
      </c>
      <c r="J4" s="176" t="s">
        <v>43</v>
      </c>
      <c r="K4" s="176" t="s">
        <v>44</v>
      </c>
      <c r="L4" s="198" t="s">
        <v>4257</v>
      </c>
      <c r="M4" s="191">
        <v>30</v>
      </c>
      <c r="N4" s="199">
        <v>45180.4166666667</v>
      </c>
      <c r="O4" s="199">
        <v>45194.625</v>
      </c>
      <c r="P4" s="15">
        <f t="shared" si="0"/>
        <v>30</v>
      </c>
      <c r="Q4" s="15">
        <f t="shared" si="1"/>
        <v>30</v>
      </c>
      <c r="R4" s="22">
        <f t="shared" si="2"/>
        <v>1</v>
      </c>
      <c r="S4" s="22">
        <f t="shared" si="3"/>
        <v>1</v>
      </c>
      <c r="T4" s="180" t="s">
        <v>4258</v>
      </c>
      <c r="U4" s="180" t="s">
        <v>4258</v>
      </c>
      <c r="V4" s="177" t="s">
        <v>50</v>
      </c>
      <c r="W4" s="19" t="str">
        <f t="shared" ref="W4:W35" si="4">IF(U4="无","未匹配到系统工单信息",IF(V4="已完成","无",V4))</f>
        <v>无</v>
      </c>
      <c r="X4" s="181"/>
    </row>
    <row r="5" s="183" customFormat="1" ht="12" hidden="1" spans="1:24">
      <c r="A5" s="191">
        <v>3</v>
      </c>
      <c r="B5" s="191" t="s">
        <v>34</v>
      </c>
      <c r="C5" s="168" t="s">
        <v>228</v>
      </c>
      <c r="D5" s="168" t="s">
        <v>3157</v>
      </c>
      <c r="E5" s="29" t="s">
        <v>258</v>
      </c>
      <c r="F5" s="191" t="s">
        <v>4256</v>
      </c>
      <c r="G5" s="78">
        <v>44927</v>
      </c>
      <c r="H5" s="192" t="s">
        <v>1741</v>
      </c>
      <c r="I5" s="191" t="s">
        <v>42</v>
      </c>
      <c r="J5" s="176" t="s">
        <v>43</v>
      </c>
      <c r="K5" s="176" t="s">
        <v>44</v>
      </c>
      <c r="L5" s="198" t="s">
        <v>4257</v>
      </c>
      <c r="M5" s="191">
        <v>33</v>
      </c>
      <c r="N5" s="199">
        <v>45180.4166666667</v>
      </c>
      <c r="O5" s="199">
        <v>45194.625</v>
      </c>
      <c r="P5" s="15">
        <f t="shared" si="0"/>
        <v>33</v>
      </c>
      <c r="Q5" s="15">
        <f t="shared" si="1"/>
        <v>33</v>
      </c>
      <c r="R5" s="22">
        <f t="shared" si="2"/>
        <v>1</v>
      </c>
      <c r="S5" s="22">
        <f t="shared" si="3"/>
        <v>1</v>
      </c>
      <c r="T5" s="180" t="s">
        <v>4258</v>
      </c>
      <c r="U5" s="177" t="s">
        <v>4258</v>
      </c>
      <c r="V5" s="177" t="s">
        <v>50</v>
      </c>
      <c r="W5" s="19" t="str">
        <f t="shared" si="4"/>
        <v>无</v>
      </c>
      <c r="X5" s="181"/>
    </row>
    <row r="6" s="183" customFormat="1" ht="12" hidden="1" spans="1:24">
      <c r="A6" s="191">
        <v>4</v>
      </c>
      <c r="B6" s="191" t="s">
        <v>34</v>
      </c>
      <c r="C6" s="168" t="s">
        <v>228</v>
      </c>
      <c r="D6" s="168" t="s">
        <v>3209</v>
      </c>
      <c r="E6" s="29" t="s">
        <v>108</v>
      </c>
      <c r="F6" s="191" t="s">
        <v>4256</v>
      </c>
      <c r="G6" s="78">
        <v>44927</v>
      </c>
      <c r="H6" s="192" t="s">
        <v>1741</v>
      </c>
      <c r="I6" s="191" t="s">
        <v>42</v>
      </c>
      <c r="J6" s="176" t="s">
        <v>43</v>
      </c>
      <c r="K6" s="176" t="s">
        <v>44</v>
      </c>
      <c r="L6" s="198" t="s">
        <v>4257</v>
      </c>
      <c r="M6" s="191">
        <v>15</v>
      </c>
      <c r="N6" s="199">
        <v>45180.4166666667</v>
      </c>
      <c r="O6" s="199">
        <v>45194.625</v>
      </c>
      <c r="P6" s="15">
        <f t="shared" si="0"/>
        <v>15</v>
      </c>
      <c r="Q6" s="15">
        <f t="shared" si="1"/>
        <v>15</v>
      </c>
      <c r="R6" s="22">
        <f t="shared" si="2"/>
        <v>1</v>
      </c>
      <c r="S6" s="22">
        <f t="shared" si="3"/>
        <v>1</v>
      </c>
      <c r="T6" s="180" t="s">
        <v>4258</v>
      </c>
      <c r="U6" s="177" t="s">
        <v>4258</v>
      </c>
      <c r="V6" s="177" t="s">
        <v>50</v>
      </c>
      <c r="W6" s="19" t="str">
        <f t="shared" si="4"/>
        <v>无</v>
      </c>
      <c r="X6" s="181"/>
    </row>
    <row r="7" s="183" customFormat="1" ht="12" spans="1:24">
      <c r="A7" s="191">
        <v>5</v>
      </c>
      <c r="B7" s="191" t="s">
        <v>34</v>
      </c>
      <c r="C7" s="168" t="s">
        <v>228</v>
      </c>
      <c r="D7" s="168" t="s">
        <v>2175</v>
      </c>
      <c r="E7" s="29" t="s">
        <v>108</v>
      </c>
      <c r="F7" s="191" t="s">
        <v>4256</v>
      </c>
      <c r="G7" s="78">
        <v>44927</v>
      </c>
      <c r="H7" s="192" t="s">
        <v>1741</v>
      </c>
      <c r="I7" s="191" t="s">
        <v>42</v>
      </c>
      <c r="J7" s="176" t="s">
        <v>43</v>
      </c>
      <c r="K7" s="176" t="s">
        <v>44</v>
      </c>
      <c r="L7" s="198" t="s">
        <v>4257</v>
      </c>
      <c r="M7" s="191">
        <v>6</v>
      </c>
      <c r="N7" s="200">
        <v>45229.3958333333</v>
      </c>
      <c r="O7" s="200">
        <v>45231.7083333333</v>
      </c>
      <c r="P7" s="15">
        <f t="shared" si="0"/>
        <v>6</v>
      </c>
      <c r="Q7" s="15">
        <f t="shared" si="1"/>
        <v>6</v>
      </c>
      <c r="R7" s="22">
        <f t="shared" si="2"/>
        <v>1</v>
      </c>
      <c r="S7" s="22">
        <f t="shared" si="3"/>
        <v>1</v>
      </c>
      <c r="T7" s="180"/>
      <c r="U7" s="4" t="s">
        <v>4259</v>
      </c>
      <c r="V7" s="4" t="s">
        <v>50</v>
      </c>
      <c r="W7" s="19" t="str">
        <f t="shared" si="4"/>
        <v>无</v>
      </c>
      <c r="X7" s="181"/>
    </row>
    <row r="8" s="183" customFormat="1" ht="12" hidden="1" spans="1:24">
      <c r="A8" s="191">
        <v>6</v>
      </c>
      <c r="B8" s="191" t="s">
        <v>34</v>
      </c>
      <c r="C8" s="168" t="s">
        <v>228</v>
      </c>
      <c r="D8" s="168" t="s">
        <v>245</v>
      </c>
      <c r="E8" s="29" t="s">
        <v>108</v>
      </c>
      <c r="F8" s="191" t="s">
        <v>4256</v>
      </c>
      <c r="G8" s="78">
        <v>44927</v>
      </c>
      <c r="H8" s="192" t="s">
        <v>1741</v>
      </c>
      <c r="I8" s="191" t="s">
        <v>42</v>
      </c>
      <c r="J8" s="176" t="s">
        <v>43</v>
      </c>
      <c r="K8" s="176" t="s">
        <v>44</v>
      </c>
      <c r="L8" s="198" t="s">
        <v>4257</v>
      </c>
      <c r="M8" s="191">
        <v>12</v>
      </c>
      <c r="N8" s="4" t="str">
        <f>IFERROR(VLOOKUP("*"&amp;$D8&amp;"*",局放测试!$A:$AS,20,FALSE),IFERROR(VLOOKUP("*"&amp;$D8&amp;"*",局放测试!$B:$AS,19,FALSE),"无"))</f>
        <v>2023-10-30 09:30</v>
      </c>
      <c r="O8" s="4" t="str">
        <f>IFERROR(VLOOKUP("*"&amp;$D8&amp;"*",局放测试!$A:$AS,21,FALSE),IFERROR(VLOOKUP("*"&amp;$D8&amp;"*",局放测试!$B:$AS,20,FALSE),"无"))</f>
        <v>2023-11-01 17:00</v>
      </c>
      <c r="P8" s="15">
        <f t="shared" si="0"/>
        <v>12</v>
      </c>
      <c r="Q8" s="15">
        <f t="shared" si="1"/>
        <v>12</v>
      </c>
      <c r="R8" s="22">
        <f t="shared" si="2"/>
        <v>1</v>
      </c>
      <c r="S8" s="22">
        <f t="shared" si="3"/>
        <v>1</v>
      </c>
      <c r="T8" s="180" t="s">
        <v>4260</v>
      </c>
      <c r="U8" s="4" t="str">
        <f>IFERROR(VLOOKUP("*"&amp;$D8&amp;"*",局放测试!$A:$AS,5,FALSE),IFERROR(VLOOKUP("*"&amp;$D8&amp;"*",局放测试!$B:$AS,4,FALSE),"无"))</f>
        <v>2023-10-S2-143</v>
      </c>
      <c r="V8" s="177" t="s">
        <v>50</v>
      </c>
      <c r="W8" s="19" t="str">
        <f t="shared" si="4"/>
        <v>无</v>
      </c>
      <c r="X8" s="181"/>
    </row>
    <row r="9" s="183" customFormat="1" ht="12" hidden="1" spans="1:24">
      <c r="A9" s="191">
        <v>7</v>
      </c>
      <c r="B9" s="191" t="s">
        <v>34</v>
      </c>
      <c r="C9" s="168" t="s">
        <v>228</v>
      </c>
      <c r="D9" s="168" t="s">
        <v>3243</v>
      </c>
      <c r="E9" s="29" t="s">
        <v>108</v>
      </c>
      <c r="F9" s="191" t="s">
        <v>4256</v>
      </c>
      <c r="G9" s="78">
        <v>44927</v>
      </c>
      <c r="H9" s="192" t="s">
        <v>1741</v>
      </c>
      <c r="I9" s="191" t="s">
        <v>42</v>
      </c>
      <c r="J9" s="176" t="s">
        <v>43</v>
      </c>
      <c r="K9" s="176" t="s">
        <v>44</v>
      </c>
      <c r="L9" s="198" t="s">
        <v>4257</v>
      </c>
      <c r="M9" s="191">
        <v>12</v>
      </c>
      <c r="N9" s="199">
        <v>45180.4166666667</v>
      </c>
      <c r="O9" s="199">
        <v>45194.625</v>
      </c>
      <c r="P9" s="15">
        <f t="shared" ref="P9:P48" si="5">IF(OR(O9=0,O9="无"),"",M9)</f>
        <v>12</v>
      </c>
      <c r="Q9" s="15">
        <f t="shared" ref="Q9:Q48" si="6">P9</f>
        <v>12</v>
      </c>
      <c r="R9" s="22">
        <f t="shared" ref="R9:R48" si="7">IFERROR(IF(P9/M9&gt;0,P9/M9,""),"")</f>
        <v>1</v>
      </c>
      <c r="S9" s="22">
        <f t="shared" ref="S9:S48" si="8">IFERROR(Q9/P9,"")</f>
        <v>1</v>
      </c>
      <c r="T9" s="180" t="s">
        <v>4258</v>
      </c>
      <c r="U9" s="180" t="s">
        <v>4258</v>
      </c>
      <c r="V9" s="177" t="s">
        <v>50</v>
      </c>
      <c r="W9" s="19" t="str">
        <f t="shared" si="4"/>
        <v>无</v>
      </c>
      <c r="X9" s="181"/>
    </row>
    <row r="10" s="183" customFormat="1" ht="12" hidden="1" spans="1:24">
      <c r="A10" s="191">
        <v>8</v>
      </c>
      <c r="B10" s="191" t="s">
        <v>34</v>
      </c>
      <c r="C10" s="168" t="s">
        <v>228</v>
      </c>
      <c r="D10" s="168" t="s">
        <v>3225</v>
      </c>
      <c r="E10" s="29" t="s">
        <v>108</v>
      </c>
      <c r="F10" s="191" t="s">
        <v>4256</v>
      </c>
      <c r="G10" s="78">
        <v>44927</v>
      </c>
      <c r="H10" s="192" t="s">
        <v>1741</v>
      </c>
      <c r="I10" s="191" t="s">
        <v>42</v>
      </c>
      <c r="J10" s="176" t="s">
        <v>43</v>
      </c>
      <c r="K10" s="176" t="s">
        <v>44</v>
      </c>
      <c r="L10" s="198" t="s">
        <v>4257</v>
      </c>
      <c r="M10" s="191">
        <v>9</v>
      </c>
      <c r="N10" s="4" t="str">
        <f>IFERROR(VLOOKUP("*"&amp;$D10&amp;"*",局放测试!$A:$AS,20,FALSE),IFERROR(VLOOKUP("*"&amp;$D10&amp;"*",局放测试!$B:$AS,19,FALSE),"无"))</f>
        <v>2023-10-30 09:30</v>
      </c>
      <c r="O10" s="4" t="str">
        <f>IFERROR(VLOOKUP("*"&amp;$D10&amp;"*",局放测试!$A:$AS,21,FALSE),IFERROR(VLOOKUP("*"&amp;$D10&amp;"*",局放测试!$B:$AS,20,FALSE),"无"))</f>
        <v>2023-11-01 17:00</v>
      </c>
      <c r="P10" s="15">
        <f t="shared" si="5"/>
        <v>9</v>
      </c>
      <c r="Q10" s="15">
        <f t="shared" si="6"/>
        <v>9</v>
      </c>
      <c r="R10" s="22">
        <f t="shared" si="7"/>
        <v>1</v>
      </c>
      <c r="S10" s="22">
        <f t="shared" si="8"/>
        <v>1</v>
      </c>
      <c r="T10" s="180" t="s">
        <v>4260</v>
      </c>
      <c r="U10" s="4" t="str">
        <f>IFERROR(VLOOKUP("*"&amp;$D10&amp;"*",局放测试!$A:$AS,5,FALSE),IFERROR(VLOOKUP("*"&amp;$D10&amp;"*",局放测试!$B:$AS,4,FALSE),"无"))</f>
        <v>2023-10-S2-143</v>
      </c>
      <c r="V10" s="177" t="s">
        <v>50</v>
      </c>
      <c r="W10" s="19" t="str">
        <f t="shared" si="4"/>
        <v>无</v>
      </c>
      <c r="X10" s="181"/>
    </row>
    <row r="11" s="183" customFormat="1" ht="12" hidden="1" spans="1:24">
      <c r="A11" s="191">
        <v>9</v>
      </c>
      <c r="B11" s="191" t="s">
        <v>34</v>
      </c>
      <c r="C11" s="168" t="s">
        <v>228</v>
      </c>
      <c r="D11" s="168" t="s">
        <v>3271</v>
      </c>
      <c r="E11" s="29" t="s">
        <v>258</v>
      </c>
      <c r="F11" s="191" t="s">
        <v>4256</v>
      </c>
      <c r="G11" s="78">
        <v>44927</v>
      </c>
      <c r="H11" s="192" t="s">
        <v>1741</v>
      </c>
      <c r="I11" s="191" t="s">
        <v>42</v>
      </c>
      <c r="J11" s="176" t="s">
        <v>43</v>
      </c>
      <c r="K11" s="176" t="s">
        <v>44</v>
      </c>
      <c r="L11" s="198" t="s">
        <v>4257</v>
      </c>
      <c r="M11" s="201">
        <v>6</v>
      </c>
      <c r="N11" s="199">
        <v>45180.4166666667</v>
      </c>
      <c r="O11" s="199">
        <v>45194.625</v>
      </c>
      <c r="P11" s="15">
        <f t="shared" si="5"/>
        <v>6</v>
      </c>
      <c r="Q11" s="15">
        <f t="shared" si="6"/>
        <v>6</v>
      </c>
      <c r="R11" s="22">
        <f t="shared" si="7"/>
        <v>1</v>
      </c>
      <c r="S11" s="22">
        <f t="shared" si="8"/>
        <v>1</v>
      </c>
      <c r="T11" s="180" t="s">
        <v>4258</v>
      </c>
      <c r="U11" s="180" t="s">
        <v>4258</v>
      </c>
      <c r="V11" s="177" t="s">
        <v>50</v>
      </c>
      <c r="W11" s="19" t="str">
        <f t="shared" si="4"/>
        <v>无</v>
      </c>
      <c r="X11" s="181"/>
    </row>
    <row r="12" s="183" customFormat="1" ht="12" hidden="1" spans="1:24">
      <c r="A12" s="191">
        <v>10</v>
      </c>
      <c r="B12" s="191" t="s">
        <v>34</v>
      </c>
      <c r="C12" s="168" t="s">
        <v>228</v>
      </c>
      <c r="D12" s="168" t="s">
        <v>2957</v>
      </c>
      <c r="E12" s="29" t="s">
        <v>258</v>
      </c>
      <c r="F12" s="191" t="s">
        <v>4256</v>
      </c>
      <c r="G12" s="78">
        <v>44927</v>
      </c>
      <c r="H12" s="192" t="s">
        <v>1741</v>
      </c>
      <c r="I12" s="191" t="s">
        <v>42</v>
      </c>
      <c r="J12" s="176" t="s">
        <v>43</v>
      </c>
      <c r="K12" s="176" t="s">
        <v>44</v>
      </c>
      <c r="L12" s="198" t="s">
        <v>4257</v>
      </c>
      <c r="M12" s="201">
        <v>15</v>
      </c>
      <c r="N12" s="177" t="s">
        <v>4261</v>
      </c>
      <c r="O12" s="177" t="s">
        <v>4262</v>
      </c>
      <c r="P12" s="15">
        <f t="shared" si="5"/>
        <v>15</v>
      </c>
      <c r="Q12" s="15">
        <f t="shared" si="6"/>
        <v>15</v>
      </c>
      <c r="R12" s="22">
        <f t="shared" si="7"/>
        <v>1</v>
      </c>
      <c r="S12" s="22">
        <f t="shared" si="8"/>
        <v>1</v>
      </c>
      <c r="T12" s="180" t="s">
        <v>4260</v>
      </c>
      <c r="U12" s="177" t="s">
        <v>4263</v>
      </c>
      <c r="V12" s="177" t="s">
        <v>50</v>
      </c>
      <c r="W12" s="19" t="str">
        <f t="shared" si="4"/>
        <v>无</v>
      </c>
      <c r="X12" s="181"/>
    </row>
    <row r="13" s="183" customFormat="1" ht="12" hidden="1" spans="1:24">
      <c r="A13" s="191">
        <v>11</v>
      </c>
      <c r="B13" s="191" t="s">
        <v>34</v>
      </c>
      <c r="C13" s="168" t="s">
        <v>82</v>
      </c>
      <c r="D13" s="168" t="s">
        <v>2994</v>
      </c>
      <c r="E13" s="29" t="s">
        <v>108</v>
      </c>
      <c r="F13" s="191" t="s">
        <v>4256</v>
      </c>
      <c r="G13" s="78">
        <v>44927</v>
      </c>
      <c r="H13" s="192" t="s">
        <v>1741</v>
      </c>
      <c r="I13" s="191" t="s">
        <v>42</v>
      </c>
      <c r="J13" s="176" t="s">
        <v>43</v>
      </c>
      <c r="K13" s="176" t="s">
        <v>44</v>
      </c>
      <c r="L13" s="198" t="s">
        <v>4257</v>
      </c>
      <c r="M13" s="201">
        <v>9</v>
      </c>
      <c r="N13" s="4" t="str">
        <f>IFERROR(VLOOKUP("*"&amp;$D13&amp;"*",局放测试!$A:$AS,20,FALSE),IFERROR(VLOOKUP("*"&amp;$D13&amp;"*",局放测试!$B:$AS,19,FALSE),"无"))</f>
        <v>2023-11-06 10:00</v>
      </c>
      <c r="O13" s="4" t="str">
        <f>IFERROR(VLOOKUP("*"&amp;$D13&amp;"*",局放测试!$A:$AS,21,FALSE),IFERROR(VLOOKUP("*"&amp;$D13&amp;"*",局放测试!$B:$AS,20,FALSE),"无"))</f>
        <v>2023-11-08 15:00</v>
      </c>
      <c r="P13" s="15">
        <f t="shared" si="5"/>
        <v>9</v>
      </c>
      <c r="Q13" s="15">
        <f t="shared" si="6"/>
        <v>9</v>
      </c>
      <c r="R13" s="22">
        <f t="shared" si="7"/>
        <v>1</v>
      </c>
      <c r="S13" s="22">
        <f t="shared" si="8"/>
        <v>1</v>
      </c>
      <c r="T13" s="180" t="s">
        <v>4260</v>
      </c>
      <c r="U13" s="4" t="str">
        <f>IFERROR(VLOOKUP("*"&amp;$D13&amp;"*",局放测试!$A:$AS,5,FALSE),IFERROR(VLOOKUP("*"&amp;$D13&amp;"*",局放测试!$B:$AS,4,FALSE),"无"))</f>
        <v>2023-11-S2-008</v>
      </c>
      <c r="V13" s="177" t="s">
        <v>50</v>
      </c>
      <c r="W13" s="19" t="str">
        <f t="shared" si="4"/>
        <v>无</v>
      </c>
      <c r="X13" s="181"/>
    </row>
    <row r="14" s="183" customFormat="1" ht="12" hidden="1" spans="1:24">
      <c r="A14" s="191">
        <v>12</v>
      </c>
      <c r="B14" s="191" t="s">
        <v>34</v>
      </c>
      <c r="C14" s="168" t="s">
        <v>82</v>
      </c>
      <c r="D14" s="168" t="s">
        <v>2998</v>
      </c>
      <c r="E14" s="29" t="s">
        <v>258</v>
      </c>
      <c r="F14" s="191" t="s">
        <v>4256</v>
      </c>
      <c r="G14" s="78">
        <v>44927</v>
      </c>
      <c r="H14" s="192" t="s">
        <v>1741</v>
      </c>
      <c r="I14" s="191" t="s">
        <v>42</v>
      </c>
      <c r="J14" s="176" t="s">
        <v>43</v>
      </c>
      <c r="K14" s="176" t="s">
        <v>44</v>
      </c>
      <c r="L14" s="198" t="s">
        <v>4257</v>
      </c>
      <c r="M14" s="201">
        <v>9</v>
      </c>
      <c r="N14" s="4" t="str">
        <f>IFERROR(VLOOKUP("*"&amp;$D14&amp;"*",局放测试!$A:$AS,20,FALSE),IFERROR(VLOOKUP("*"&amp;$D14&amp;"*",局放测试!$B:$AS,19,FALSE),"无"))</f>
        <v>2023-11-06 10:00</v>
      </c>
      <c r="O14" s="4" t="str">
        <f>IFERROR(VLOOKUP("*"&amp;$D14&amp;"*",局放测试!$A:$AS,21,FALSE),IFERROR(VLOOKUP("*"&amp;$D14&amp;"*",局放测试!$B:$AS,20,FALSE),"无"))</f>
        <v>2023-11-08 15:00</v>
      </c>
      <c r="P14" s="15">
        <f t="shared" si="5"/>
        <v>9</v>
      </c>
      <c r="Q14" s="15">
        <f t="shared" si="6"/>
        <v>9</v>
      </c>
      <c r="R14" s="22">
        <f t="shared" si="7"/>
        <v>1</v>
      </c>
      <c r="S14" s="22">
        <f t="shared" si="8"/>
        <v>1</v>
      </c>
      <c r="T14" s="180" t="s">
        <v>4260</v>
      </c>
      <c r="U14" s="4" t="str">
        <f>IFERROR(VLOOKUP("*"&amp;$D14&amp;"*",局放测试!$A:$AS,5,FALSE),IFERROR(VLOOKUP("*"&amp;$D14&amp;"*",局放测试!$B:$AS,4,FALSE),"无"))</f>
        <v>2023-11-S2-008</v>
      </c>
      <c r="V14" s="177" t="s">
        <v>50</v>
      </c>
      <c r="W14" s="19" t="str">
        <f t="shared" si="4"/>
        <v>无</v>
      </c>
      <c r="X14" s="181"/>
    </row>
    <row r="15" s="183" customFormat="1" ht="12" hidden="1" spans="1:24">
      <c r="A15" s="191">
        <v>13</v>
      </c>
      <c r="B15" s="191" t="s">
        <v>34</v>
      </c>
      <c r="C15" s="168" t="s">
        <v>228</v>
      </c>
      <c r="D15" s="168" t="s">
        <v>3002</v>
      </c>
      <c r="E15" s="29" t="s">
        <v>108</v>
      </c>
      <c r="F15" s="191" t="s">
        <v>4256</v>
      </c>
      <c r="G15" s="78">
        <v>44927</v>
      </c>
      <c r="H15" s="192" t="s">
        <v>1741</v>
      </c>
      <c r="I15" s="191" t="s">
        <v>42</v>
      </c>
      <c r="J15" s="176" t="s">
        <v>43</v>
      </c>
      <c r="K15" s="176" t="s">
        <v>44</v>
      </c>
      <c r="L15" s="198" t="s">
        <v>4257</v>
      </c>
      <c r="M15" s="201">
        <v>9</v>
      </c>
      <c r="N15" s="4" t="str">
        <f>IFERROR(VLOOKUP("*"&amp;$D15&amp;"*",局放测试!$A:$AS,20,FALSE),IFERROR(VLOOKUP("*"&amp;$D15&amp;"*",局放测试!$B:$AS,19,FALSE),"无"))</f>
        <v>2023-10-30 09:30</v>
      </c>
      <c r="O15" s="4" t="str">
        <f>IFERROR(VLOOKUP("*"&amp;$D15&amp;"*",局放测试!$A:$AS,21,FALSE),IFERROR(VLOOKUP("*"&amp;$D15&amp;"*",局放测试!$B:$AS,20,FALSE),"无"))</f>
        <v>2023-11-01 17:00</v>
      </c>
      <c r="P15" s="15">
        <f t="shared" si="5"/>
        <v>9</v>
      </c>
      <c r="Q15" s="15">
        <f t="shared" si="6"/>
        <v>9</v>
      </c>
      <c r="R15" s="22">
        <f t="shared" si="7"/>
        <v>1</v>
      </c>
      <c r="S15" s="22">
        <f t="shared" si="8"/>
        <v>1</v>
      </c>
      <c r="T15" s="180" t="s">
        <v>4260</v>
      </c>
      <c r="U15" s="4" t="str">
        <f>IFERROR(VLOOKUP("*"&amp;$D15&amp;"*",局放测试!$A:$AS,5,FALSE),IFERROR(VLOOKUP("*"&amp;$D15&amp;"*",局放测试!$B:$AS,4,FALSE),"无"))</f>
        <v>2023-10-S2-143</v>
      </c>
      <c r="V15" s="177" t="s">
        <v>50</v>
      </c>
      <c r="W15" s="19" t="str">
        <f t="shared" si="4"/>
        <v>无</v>
      </c>
      <c r="X15" s="181"/>
    </row>
    <row r="16" s="183" customFormat="1" ht="12" hidden="1" spans="1:24">
      <c r="A16" s="191">
        <v>14</v>
      </c>
      <c r="B16" s="191" t="s">
        <v>34</v>
      </c>
      <c r="C16" s="168" t="s">
        <v>228</v>
      </c>
      <c r="D16" s="168" t="s">
        <v>3202</v>
      </c>
      <c r="E16" s="29" t="s">
        <v>337</v>
      </c>
      <c r="F16" s="191" t="s">
        <v>4256</v>
      </c>
      <c r="G16" s="78">
        <v>44927</v>
      </c>
      <c r="H16" s="192" t="s">
        <v>1741</v>
      </c>
      <c r="I16" s="191" t="s">
        <v>42</v>
      </c>
      <c r="J16" s="176" t="s">
        <v>43</v>
      </c>
      <c r="K16" s="176" t="s">
        <v>44</v>
      </c>
      <c r="L16" s="198" t="s">
        <v>4257</v>
      </c>
      <c r="M16" s="201">
        <v>9</v>
      </c>
      <c r="N16" s="4" t="str">
        <f>IFERROR(VLOOKUP("*"&amp;$D16&amp;"*",局放测试!$A:$AS,20,FALSE),IFERROR(VLOOKUP("*"&amp;$D16&amp;"*",局放测试!$B:$AS,19,FALSE),"无"))</f>
        <v>2023-10-30 09:30</v>
      </c>
      <c r="O16" s="4" t="str">
        <f>IFERROR(VLOOKUP("*"&amp;$D16&amp;"*",局放测试!$A:$AS,21,FALSE),IFERROR(VLOOKUP("*"&amp;$D16&amp;"*",局放测试!$B:$AS,20,FALSE),"无"))</f>
        <v>2023-11-01 17:00</v>
      </c>
      <c r="P16" s="15">
        <f t="shared" si="5"/>
        <v>9</v>
      </c>
      <c r="Q16" s="15">
        <f t="shared" si="6"/>
        <v>9</v>
      </c>
      <c r="R16" s="22">
        <f t="shared" si="7"/>
        <v>1</v>
      </c>
      <c r="S16" s="22">
        <f t="shared" si="8"/>
        <v>1</v>
      </c>
      <c r="T16" s="180" t="s">
        <v>4260</v>
      </c>
      <c r="U16" s="4" t="str">
        <f>IFERROR(VLOOKUP("*"&amp;$D16&amp;"*",局放测试!$A:$AS,5,FALSE),IFERROR(VLOOKUP("*"&amp;$D16&amp;"*",局放测试!$B:$AS,4,FALSE),"无"))</f>
        <v>2023-10-S2-143</v>
      </c>
      <c r="V16" s="177" t="s">
        <v>50</v>
      </c>
      <c r="W16" s="19" t="str">
        <f t="shared" si="4"/>
        <v>无</v>
      </c>
      <c r="X16" s="181"/>
    </row>
    <row r="17" s="183" customFormat="1" ht="12" hidden="1" spans="1:24">
      <c r="A17" s="191">
        <v>15</v>
      </c>
      <c r="B17" s="191" t="s">
        <v>34</v>
      </c>
      <c r="C17" s="168" t="s">
        <v>228</v>
      </c>
      <c r="D17" s="168" t="s">
        <v>3210</v>
      </c>
      <c r="E17" s="29" t="s">
        <v>108</v>
      </c>
      <c r="F17" s="191" t="s">
        <v>4256</v>
      </c>
      <c r="G17" s="78">
        <v>44927</v>
      </c>
      <c r="H17" s="192" t="s">
        <v>1741</v>
      </c>
      <c r="I17" s="191" t="s">
        <v>42</v>
      </c>
      <c r="J17" s="176" t="s">
        <v>43</v>
      </c>
      <c r="K17" s="176" t="s">
        <v>44</v>
      </c>
      <c r="L17" s="198" t="s">
        <v>4257</v>
      </c>
      <c r="M17" s="201">
        <v>9</v>
      </c>
      <c r="N17" s="199">
        <v>45180.4166666667</v>
      </c>
      <c r="O17" s="199">
        <v>45194.625</v>
      </c>
      <c r="P17" s="15">
        <f t="shared" si="5"/>
        <v>9</v>
      </c>
      <c r="Q17" s="15">
        <f t="shared" si="6"/>
        <v>9</v>
      </c>
      <c r="R17" s="22">
        <f t="shared" si="7"/>
        <v>1</v>
      </c>
      <c r="S17" s="22">
        <f t="shared" si="8"/>
        <v>1</v>
      </c>
      <c r="T17" s="180" t="s">
        <v>4258</v>
      </c>
      <c r="U17" s="180" t="s">
        <v>4258</v>
      </c>
      <c r="V17" s="177" t="s">
        <v>50</v>
      </c>
      <c r="W17" s="19" t="str">
        <f t="shared" si="4"/>
        <v>无</v>
      </c>
      <c r="X17" s="181"/>
    </row>
    <row r="18" s="183" customFormat="1" ht="12" hidden="1" spans="1:24">
      <c r="A18" s="191">
        <v>16</v>
      </c>
      <c r="B18" s="191" t="s">
        <v>34</v>
      </c>
      <c r="C18" s="168" t="s">
        <v>228</v>
      </c>
      <c r="D18" s="168" t="s">
        <v>3215</v>
      </c>
      <c r="E18" s="29" t="s">
        <v>108</v>
      </c>
      <c r="F18" s="191" t="s">
        <v>4256</v>
      </c>
      <c r="G18" s="78">
        <v>44927</v>
      </c>
      <c r="H18" s="192" t="s">
        <v>1741</v>
      </c>
      <c r="I18" s="191" t="s">
        <v>42</v>
      </c>
      <c r="J18" s="176" t="s">
        <v>43</v>
      </c>
      <c r="K18" s="176" t="s">
        <v>44</v>
      </c>
      <c r="L18" s="198" t="s">
        <v>4257</v>
      </c>
      <c r="M18" s="201">
        <v>9</v>
      </c>
      <c r="N18" s="199">
        <v>45180.4166666667</v>
      </c>
      <c r="O18" s="199">
        <v>45194.625</v>
      </c>
      <c r="P18" s="15">
        <f t="shared" si="5"/>
        <v>9</v>
      </c>
      <c r="Q18" s="15">
        <f t="shared" si="6"/>
        <v>9</v>
      </c>
      <c r="R18" s="22">
        <f t="shared" si="7"/>
        <v>1</v>
      </c>
      <c r="S18" s="22">
        <f t="shared" si="8"/>
        <v>1</v>
      </c>
      <c r="T18" s="180" t="s">
        <v>4258</v>
      </c>
      <c r="U18" s="180" t="s">
        <v>4258</v>
      </c>
      <c r="V18" s="177" t="s">
        <v>50</v>
      </c>
      <c r="W18" s="19" t="str">
        <f t="shared" si="4"/>
        <v>无</v>
      </c>
      <c r="X18" s="181"/>
    </row>
    <row r="19" s="183" customFormat="1" ht="12" hidden="1" spans="1:24">
      <c r="A19" s="191">
        <v>17</v>
      </c>
      <c r="B19" s="191" t="s">
        <v>34</v>
      </c>
      <c r="C19" s="168" t="s">
        <v>228</v>
      </c>
      <c r="D19" s="168" t="s">
        <v>3207</v>
      </c>
      <c r="E19" s="29" t="s">
        <v>258</v>
      </c>
      <c r="F19" s="191" t="s">
        <v>4256</v>
      </c>
      <c r="G19" s="78">
        <v>44927</v>
      </c>
      <c r="H19" s="192" t="s">
        <v>1741</v>
      </c>
      <c r="I19" s="191" t="s">
        <v>42</v>
      </c>
      <c r="J19" s="176" t="s">
        <v>43</v>
      </c>
      <c r="K19" s="176" t="s">
        <v>44</v>
      </c>
      <c r="L19" s="198" t="s">
        <v>4257</v>
      </c>
      <c r="M19" s="201">
        <v>15</v>
      </c>
      <c r="N19" s="177" t="s">
        <v>4264</v>
      </c>
      <c r="O19" s="177" t="s">
        <v>4265</v>
      </c>
      <c r="P19" s="15">
        <f t="shared" si="5"/>
        <v>15</v>
      </c>
      <c r="Q19" s="15">
        <f t="shared" si="6"/>
        <v>15</v>
      </c>
      <c r="R19" s="22">
        <f t="shared" si="7"/>
        <v>1</v>
      </c>
      <c r="S19" s="22">
        <f t="shared" si="8"/>
        <v>1</v>
      </c>
      <c r="T19" s="180" t="s">
        <v>4258</v>
      </c>
      <c r="U19" s="180" t="s">
        <v>4258</v>
      </c>
      <c r="V19" s="177" t="s">
        <v>50</v>
      </c>
      <c r="W19" s="19" t="str">
        <f t="shared" si="4"/>
        <v>无</v>
      </c>
      <c r="X19" s="181"/>
    </row>
    <row r="20" s="183" customFormat="1" ht="12" hidden="1" spans="1:24">
      <c r="A20" s="191">
        <v>18</v>
      </c>
      <c r="B20" s="191" t="s">
        <v>34</v>
      </c>
      <c r="C20" s="168" t="s">
        <v>82</v>
      </c>
      <c r="D20" s="168" t="s">
        <v>3232</v>
      </c>
      <c r="E20" s="29" t="s">
        <v>108</v>
      </c>
      <c r="F20" s="191" t="s">
        <v>4256</v>
      </c>
      <c r="G20" s="78">
        <v>44927</v>
      </c>
      <c r="H20" s="192" t="s">
        <v>1741</v>
      </c>
      <c r="I20" s="191" t="s">
        <v>42</v>
      </c>
      <c r="J20" s="176" t="s">
        <v>43</v>
      </c>
      <c r="K20" s="176" t="s">
        <v>44</v>
      </c>
      <c r="L20" s="198" t="s">
        <v>4257</v>
      </c>
      <c r="M20" s="201">
        <v>15</v>
      </c>
      <c r="N20" s="4" t="str">
        <f>IFERROR(VLOOKUP("*"&amp;$D20&amp;"*",局放测试!$A:$AS,20,FALSE),IFERROR(VLOOKUP("*"&amp;$D20&amp;"*",局放测试!$B:$AS,19,FALSE),"无"))</f>
        <v>2023-11-06 10:00</v>
      </c>
      <c r="O20" s="4" t="str">
        <f>IFERROR(VLOOKUP("*"&amp;$D20&amp;"*",局放测试!$A:$AS,21,FALSE),IFERROR(VLOOKUP("*"&amp;$D20&amp;"*",局放测试!$B:$AS,20,FALSE),"无"))</f>
        <v>2023-11-08 15:00</v>
      </c>
      <c r="P20" s="15">
        <f t="shared" si="5"/>
        <v>15</v>
      </c>
      <c r="Q20" s="15">
        <f t="shared" si="6"/>
        <v>15</v>
      </c>
      <c r="R20" s="22">
        <f t="shared" si="7"/>
        <v>1</v>
      </c>
      <c r="S20" s="22">
        <f t="shared" si="8"/>
        <v>1</v>
      </c>
      <c r="T20" s="180" t="s">
        <v>4260</v>
      </c>
      <c r="U20" s="4" t="str">
        <f>IFERROR(VLOOKUP("*"&amp;$D20&amp;"*",局放测试!$A:$AS,5,FALSE),IFERROR(VLOOKUP("*"&amp;$D20&amp;"*",局放测试!$B:$AS,4,FALSE),"无"))</f>
        <v>2023-11-S2-008</v>
      </c>
      <c r="V20" s="177" t="s">
        <v>50</v>
      </c>
      <c r="W20" s="19" t="str">
        <f t="shared" si="4"/>
        <v>无</v>
      </c>
      <c r="X20" s="181"/>
    </row>
    <row r="21" s="183" customFormat="1" ht="12" hidden="1" spans="1:24">
      <c r="A21" s="191">
        <v>19</v>
      </c>
      <c r="B21" s="191" t="s">
        <v>34</v>
      </c>
      <c r="C21" s="168" t="s">
        <v>82</v>
      </c>
      <c r="D21" s="168" t="s">
        <v>3233</v>
      </c>
      <c r="E21" s="29" t="s">
        <v>108</v>
      </c>
      <c r="F21" s="191" t="s">
        <v>4256</v>
      </c>
      <c r="G21" s="78">
        <v>44927</v>
      </c>
      <c r="H21" s="192" t="s">
        <v>1741</v>
      </c>
      <c r="I21" s="191" t="s">
        <v>42</v>
      </c>
      <c r="J21" s="176" t="s">
        <v>43</v>
      </c>
      <c r="K21" s="176" t="s">
        <v>44</v>
      </c>
      <c r="L21" s="198" t="s">
        <v>4257</v>
      </c>
      <c r="M21" s="201">
        <v>15</v>
      </c>
      <c r="N21" s="4" t="str">
        <f>IFERROR(VLOOKUP("*"&amp;$D21&amp;"*",局放测试!$A:$AS,20,FALSE),IFERROR(VLOOKUP("*"&amp;$D21&amp;"*",局放测试!$B:$AS,19,FALSE),"无"))</f>
        <v>2023-11-06 10:00</v>
      </c>
      <c r="O21" s="4" t="str">
        <f>IFERROR(VLOOKUP("*"&amp;$D21&amp;"*",局放测试!$A:$AS,21,FALSE),IFERROR(VLOOKUP("*"&amp;$D21&amp;"*",局放测试!$B:$AS,20,FALSE),"无"))</f>
        <v>2023-11-08 15:00</v>
      </c>
      <c r="P21" s="15">
        <f t="shared" si="5"/>
        <v>15</v>
      </c>
      <c r="Q21" s="15">
        <f t="shared" si="6"/>
        <v>15</v>
      </c>
      <c r="R21" s="22">
        <f t="shared" si="7"/>
        <v>1</v>
      </c>
      <c r="S21" s="22">
        <f t="shared" si="8"/>
        <v>1</v>
      </c>
      <c r="T21" s="180" t="s">
        <v>4260</v>
      </c>
      <c r="U21" s="4" t="str">
        <f>IFERROR(VLOOKUP("*"&amp;$D21&amp;"*",局放测试!$A:$AS,5,FALSE),IFERROR(VLOOKUP("*"&amp;$D21&amp;"*",局放测试!$B:$AS,4,FALSE),"无"))</f>
        <v>2023-11-S2-008</v>
      </c>
      <c r="V21" s="177" t="s">
        <v>50</v>
      </c>
      <c r="W21" s="19" t="str">
        <f t="shared" si="4"/>
        <v>无</v>
      </c>
      <c r="X21" s="181"/>
    </row>
    <row r="22" s="183" customFormat="1" ht="12" hidden="1" spans="1:24">
      <c r="A22" s="191">
        <v>20</v>
      </c>
      <c r="B22" s="191" t="s">
        <v>34</v>
      </c>
      <c r="C22" s="168" t="s">
        <v>228</v>
      </c>
      <c r="D22" s="168" t="s">
        <v>3018</v>
      </c>
      <c r="E22" s="29" t="s">
        <v>258</v>
      </c>
      <c r="F22" s="191" t="s">
        <v>4256</v>
      </c>
      <c r="G22" s="78">
        <v>44927</v>
      </c>
      <c r="H22" s="192" t="s">
        <v>1741</v>
      </c>
      <c r="I22" s="191" t="s">
        <v>42</v>
      </c>
      <c r="J22" s="176" t="s">
        <v>43</v>
      </c>
      <c r="K22" s="176" t="s">
        <v>44</v>
      </c>
      <c r="L22" s="198" t="s">
        <v>4257</v>
      </c>
      <c r="M22" s="201">
        <v>15</v>
      </c>
      <c r="N22" s="199">
        <v>45180.4166666667</v>
      </c>
      <c r="O22" s="199">
        <v>45194.625</v>
      </c>
      <c r="P22" s="15">
        <f t="shared" si="5"/>
        <v>15</v>
      </c>
      <c r="Q22" s="15">
        <f t="shared" si="6"/>
        <v>15</v>
      </c>
      <c r="R22" s="22">
        <f t="shared" si="7"/>
        <v>1</v>
      </c>
      <c r="S22" s="22">
        <f t="shared" si="8"/>
        <v>1</v>
      </c>
      <c r="T22" s="180" t="s">
        <v>4258</v>
      </c>
      <c r="U22" s="180" t="s">
        <v>4258</v>
      </c>
      <c r="V22" s="177" t="s">
        <v>50</v>
      </c>
      <c r="W22" s="19" t="str">
        <f t="shared" si="4"/>
        <v>无</v>
      </c>
      <c r="X22" s="181"/>
    </row>
    <row r="23" s="183" customFormat="1" ht="12" hidden="1" spans="1:24">
      <c r="A23" s="191">
        <v>21</v>
      </c>
      <c r="B23" s="191" t="s">
        <v>34</v>
      </c>
      <c r="C23" s="168" t="s">
        <v>228</v>
      </c>
      <c r="D23" s="168" t="s">
        <v>3037</v>
      </c>
      <c r="E23" s="29" t="s">
        <v>258</v>
      </c>
      <c r="F23" s="191" t="s">
        <v>4256</v>
      </c>
      <c r="G23" s="78">
        <v>44927</v>
      </c>
      <c r="H23" s="192" t="s">
        <v>1741</v>
      </c>
      <c r="I23" s="191" t="s">
        <v>42</v>
      </c>
      <c r="J23" s="176" t="s">
        <v>43</v>
      </c>
      <c r="K23" s="176" t="s">
        <v>44</v>
      </c>
      <c r="L23" s="198" t="s">
        <v>4257</v>
      </c>
      <c r="M23" s="201">
        <v>15</v>
      </c>
      <c r="N23" s="199">
        <v>45180.4166666667</v>
      </c>
      <c r="O23" s="199">
        <v>45194.625</v>
      </c>
      <c r="P23" s="15">
        <f t="shared" si="5"/>
        <v>15</v>
      </c>
      <c r="Q23" s="15">
        <f t="shared" si="6"/>
        <v>15</v>
      </c>
      <c r="R23" s="22">
        <f t="shared" si="7"/>
        <v>1</v>
      </c>
      <c r="S23" s="22">
        <f t="shared" si="8"/>
        <v>1</v>
      </c>
      <c r="T23" s="180" t="s">
        <v>4258</v>
      </c>
      <c r="U23" s="180" t="s">
        <v>4258</v>
      </c>
      <c r="V23" s="177" t="s">
        <v>50</v>
      </c>
      <c r="W23" s="19" t="str">
        <f t="shared" si="4"/>
        <v>无</v>
      </c>
      <c r="X23" s="201"/>
    </row>
    <row r="24" s="183" customFormat="1" ht="12" hidden="1" spans="1:24">
      <c r="A24" s="191">
        <v>22</v>
      </c>
      <c r="B24" s="191" t="s">
        <v>34</v>
      </c>
      <c r="C24" s="168" t="s">
        <v>82</v>
      </c>
      <c r="D24" s="168" t="s">
        <v>3041</v>
      </c>
      <c r="E24" s="29" t="s">
        <v>258</v>
      </c>
      <c r="F24" s="191" t="s">
        <v>4256</v>
      </c>
      <c r="G24" s="78">
        <v>44927</v>
      </c>
      <c r="H24" s="192" t="s">
        <v>1741</v>
      </c>
      <c r="I24" s="191" t="s">
        <v>42</v>
      </c>
      <c r="J24" s="176" t="s">
        <v>43</v>
      </c>
      <c r="K24" s="176" t="s">
        <v>44</v>
      </c>
      <c r="L24" s="198" t="s">
        <v>4257</v>
      </c>
      <c r="M24" s="201">
        <v>15</v>
      </c>
      <c r="N24" s="4" t="str">
        <f>IFERROR(VLOOKUP("*"&amp;$D24&amp;"*",局放测试!$A:$AS,20,FALSE),IFERROR(VLOOKUP("*"&amp;$D24&amp;"*",局放测试!$B:$AS,19,FALSE),"无"))</f>
        <v>2023-10-11 10:02</v>
      </c>
      <c r="O24" s="4" t="str">
        <f>IFERROR(VLOOKUP("*"&amp;$D24&amp;"*",局放测试!$A:$AS,21,FALSE),IFERROR(VLOOKUP("*"&amp;$D24&amp;"*",局放测试!$B:$AS,20,FALSE),"无"))</f>
        <v>2023-10-11 17:00</v>
      </c>
      <c r="P24" s="15">
        <f t="shared" si="5"/>
        <v>15</v>
      </c>
      <c r="Q24" s="15">
        <f t="shared" si="6"/>
        <v>15</v>
      </c>
      <c r="R24" s="22">
        <f t="shared" si="7"/>
        <v>1</v>
      </c>
      <c r="S24" s="22">
        <f t="shared" si="8"/>
        <v>1</v>
      </c>
      <c r="T24" s="180" t="s">
        <v>4266</v>
      </c>
      <c r="U24" s="4" t="str">
        <f>IFERROR(VLOOKUP("*"&amp;$D24&amp;"*",局放测试!$A:$AS,5,FALSE),IFERROR(VLOOKUP("*"&amp;$D24&amp;"*",局放测试!$B:$AS,4,FALSE),"无"))</f>
        <v>2023-09-S2-138</v>
      </c>
      <c r="V24" s="177" t="s">
        <v>50</v>
      </c>
      <c r="W24" s="19" t="str">
        <f t="shared" si="4"/>
        <v>无</v>
      </c>
      <c r="X24" s="181"/>
    </row>
    <row r="25" s="183" customFormat="1" ht="12" hidden="1" spans="1:24">
      <c r="A25" s="191">
        <v>23</v>
      </c>
      <c r="B25" s="191" t="s">
        <v>34</v>
      </c>
      <c r="C25" s="168" t="s">
        <v>228</v>
      </c>
      <c r="D25" s="168" t="s">
        <v>3049</v>
      </c>
      <c r="E25" s="29" t="s">
        <v>258</v>
      </c>
      <c r="F25" s="191" t="s">
        <v>4256</v>
      </c>
      <c r="G25" s="78">
        <v>44927</v>
      </c>
      <c r="H25" s="192" t="s">
        <v>1741</v>
      </c>
      <c r="I25" s="191" t="s">
        <v>42</v>
      </c>
      <c r="J25" s="176" t="s">
        <v>43</v>
      </c>
      <c r="K25" s="176" t="s">
        <v>44</v>
      </c>
      <c r="L25" s="198" t="s">
        <v>4257</v>
      </c>
      <c r="M25" s="201">
        <v>15</v>
      </c>
      <c r="N25" s="4" t="str">
        <f>IFERROR(VLOOKUP("*"&amp;$D25&amp;"*",局放测试!$A:$AS,20,FALSE),IFERROR(VLOOKUP("*"&amp;$D25&amp;"*",局放测试!$B:$AS,19,FALSE),"无"))</f>
        <v>2023-10-30 09:30</v>
      </c>
      <c r="O25" s="4" t="str">
        <f>IFERROR(VLOOKUP("*"&amp;$D25&amp;"*",局放测试!$A:$AS,21,FALSE),IFERROR(VLOOKUP("*"&amp;$D25&amp;"*",局放测试!$B:$AS,20,FALSE),"无"))</f>
        <v>2023-11-01 17:00</v>
      </c>
      <c r="P25" s="15">
        <f t="shared" si="5"/>
        <v>15</v>
      </c>
      <c r="Q25" s="15">
        <f t="shared" si="6"/>
        <v>15</v>
      </c>
      <c r="R25" s="22">
        <f t="shared" si="7"/>
        <v>1</v>
      </c>
      <c r="S25" s="22">
        <f t="shared" si="8"/>
        <v>1</v>
      </c>
      <c r="T25" s="180" t="s">
        <v>4260</v>
      </c>
      <c r="U25" s="4" t="str">
        <f>IFERROR(VLOOKUP("*"&amp;$D25&amp;"*",局放测试!$A:$AS,5,FALSE),IFERROR(VLOOKUP("*"&amp;$D25&amp;"*",局放测试!$B:$AS,4,FALSE),"无"))</f>
        <v>2023-10-S2-143</v>
      </c>
      <c r="V25" s="177" t="s">
        <v>50</v>
      </c>
      <c r="W25" s="19" t="str">
        <f t="shared" si="4"/>
        <v>无</v>
      </c>
      <c r="X25" s="181"/>
    </row>
    <row r="26" s="183" customFormat="1" ht="12" hidden="1" spans="1:24">
      <c r="A26" s="191">
        <v>24</v>
      </c>
      <c r="B26" s="191" t="s">
        <v>34</v>
      </c>
      <c r="C26" s="168" t="s">
        <v>228</v>
      </c>
      <c r="D26" s="168" t="s">
        <v>3055</v>
      </c>
      <c r="E26" s="29" t="s">
        <v>258</v>
      </c>
      <c r="F26" s="191" t="s">
        <v>4256</v>
      </c>
      <c r="G26" s="78">
        <v>44927</v>
      </c>
      <c r="H26" s="192" t="s">
        <v>1741</v>
      </c>
      <c r="I26" s="191" t="s">
        <v>42</v>
      </c>
      <c r="J26" s="176" t="s">
        <v>43</v>
      </c>
      <c r="K26" s="176" t="s">
        <v>44</v>
      </c>
      <c r="L26" s="198" t="s">
        <v>4257</v>
      </c>
      <c r="M26" s="201">
        <v>15</v>
      </c>
      <c r="N26" s="4" t="str">
        <f>IFERROR(VLOOKUP("*"&amp;$D26&amp;"*",局放测试!$A:$AS,20,FALSE),IFERROR(VLOOKUP("*"&amp;$D26&amp;"*",局放测试!$B:$AS,19,FALSE),"无"))</f>
        <v>2023-10-30 09:30</v>
      </c>
      <c r="O26" s="4" t="str">
        <f>IFERROR(VLOOKUP("*"&amp;$D26&amp;"*",局放测试!$A:$AS,21,FALSE),IFERROR(VLOOKUP("*"&amp;$D26&amp;"*",局放测试!$B:$AS,20,FALSE),"无"))</f>
        <v>2023-11-01 17:00</v>
      </c>
      <c r="P26" s="15">
        <f t="shared" si="5"/>
        <v>15</v>
      </c>
      <c r="Q26" s="15">
        <f t="shared" si="6"/>
        <v>15</v>
      </c>
      <c r="R26" s="22">
        <f t="shared" si="7"/>
        <v>1</v>
      </c>
      <c r="S26" s="22">
        <f t="shared" si="8"/>
        <v>1</v>
      </c>
      <c r="T26" s="180" t="s">
        <v>4260</v>
      </c>
      <c r="U26" s="4" t="str">
        <f>IFERROR(VLOOKUP("*"&amp;$D26&amp;"*",局放测试!$A:$AS,5,FALSE),IFERROR(VLOOKUP("*"&amp;$D26&amp;"*",局放测试!$B:$AS,4,FALSE),"无"))</f>
        <v>2023-10-S2-143</v>
      </c>
      <c r="V26" s="177" t="s">
        <v>50</v>
      </c>
      <c r="W26" s="19" t="str">
        <f t="shared" si="4"/>
        <v>无</v>
      </c>
      <c r="X26" s="181"/>
    </row>
    <row r="27" s="183" customFormat="1" ht="12" hidden="1" spans="1:24">
      <c r="A27" s="191">
        <v>25</v>
      </c>
      <c r="B27" s="191" t="s">
        <v>34</v>
      </c>
      <c r="C27" s="168" t="s">
        <v>228</v>
      </c>
      <c r="D27" s="168" t="s">
        <v>3246</v>
      </c>
      <c r="E27" s="29" t="s">
        <v>108</v>
      </c>
      <c r="F27" s="191" t="s">
        <v>4256</v>
      </c>
      <c r="G27" s="78">
        <v>44927</v>
      </c>
      <c r="H27" s="192" t="s">
        <v>1741</v>
      </c>
      <c r="I27" s="191" t="s">
        <v>42</v>
      </c>
      <c r="J27" s="176" t="s">
        <v>43</v>
      </c>
      <c r="K27" s="176" t="s">
        <v>44</v>
      </c>
      <c r="L27" s="198" t="s">
        <v>4257</v>
      </c>
      <c r="M27" s="201">
        <v>12</v>
      </c>
      <c r="N27" s="199">
        <v>45180.4166666667</v>
      </c>
      <c r="O27" s="199">
        <v>45194.625</v>
      </c>
      <c r="P27" s="15">
        <f t="shared" si="5"/>
        <v>12</v>
      </c>
      <c r="Q27" s="15">
        <f t="shared" si="6"/>
        <v>12</v>
      </c>
      <c r="R27" s="22">
        <f t="shared" si="7"/>
        <v>1</v>
      </c>
      <c r="S27" s="22">
        <f t="shared" si="8"/>
        <v>1</v>
      </c>
      <c r="T27" s="180" t="s">
        <v>4258</v>
      </c>
      <c r="U27" s="180" t="s">
        <v>4258</v>
      </c>
      <c r="V27" s="177" t="s">
        <v>50</v>
      </c>
      <c r="W27" s="19" t="str">
        <f t="shared" si="4"/>
        <v>无</v>
      </c>
      <c r="X27" s="181"/>
    </row>
    <row r="28" s="183" customFormat="1" ht="12" hidden="1" spans="1:24">
      <c r="A28" s="191">
        <v>26</v>
      </c>
      <c r="B28" s="191" t="s">
        <v>34</v>
      </c>
      <c r="C28" s="168" t="s">
        <v>228</v>
      </c>
      <c r="D28" s="168" t="s">
        <v>3248</v>
      </c>
      <c r="E28" s="29" t="s">
        <v>108</v>
      </c>
      <c r="F28" s="191" t="s">
        <v>4256</v>
      </c>
      <c r="G28" s="78">
        <v>44927</v>
      </c>
      <c r="H28" s="192" t="s">
        <v>1741</v>
      </c>
      <c r="I28" s="191" t="s">
        <v>42</v>
      </c>
      <c r="J28" s="176" t="s">
        <v>43</v>
      </c>
      <c r="K28" s="176" t="s">
        <v>44</v>
      </c>
      <c r="L28" s="198" t="s">
        <v>4257</v>
      </c>
      <c r="M28" s="201">
        <v>12</v>
      </c>
      <c r="N28" s="199">
        <v>45180.4166666667</v>
      </c>
      <c r="O28" s="199">
        <v>45194.625</v>
      </c>
      <c r="P28" s="15">
        <f t="shared" si="5"/>
        <v>12</v>
      </c>
      <c r="Q28" s="15">
        <f t="shared" si="6"/>
        <v>12</v>
      </c>
      <c r="R28" s="22">
        <f t="shared" si="7"/>
        <v>1</v>
      </c>
      <c r="S28" s="22">
        <f t="shared" si="8"/>
        <v>1</v>
      </c>
      <c r="T28" s="180" t="s">
        <v>4258</v>
      </c>
      <c r="U28" s="180" t="s">
        <v>4258</v>
      </c>
      <c r="V28" s="177" t="s">
        <v>50</v>
      </c>
      <c r="W28" s="19" t="str">
        <f t="shared" si="4"/>
        <v>无</v>
      </c>
      <c r="X28" s="181"/>
    </row>
    <row r="29" s="183" customFormat="1" ht="12" hidden="1" spans="1:24">
      <c r="A29" s="191">
        <v>27</v>
      </c>
      <c r="B29" s="191" t="s">
        <v>34</v>
      </c>
      <c r="C29" s="168" t="s">
        <v>228</v>
      </c>
      <c r="D29" s="168" t="s">
        <v>3081</v>
      </c>
      <c r="E29" s="29" t="s">
        <v>258</v>
      </c>
      <c r="F29" s="191" t="s">
        <v>4256</v>
      </c>
      <c r="G29" s="78">
        <v>44927</v>
      </c>
      <c r="H29" s="192" t="s">
        <v>1741</v>
      </c>
      <c r="I29" s="191" t="s">
        <v>42</v>
      </c>
      <c r="J29" s="176" t="s">
        <v>43</v>
      </c>
      <c r="K29" s="176" t="s">
        <v>44</v>
      </c>
      <c r="L29" s="198" t="s">
        <v>4257</v>
      </c>
      <c r="M29" s="201">
        <v>12</v>
      </c>
      <c r="N29" s="4" t="str">
        <f>IFERROR(VLOOKUP("*"&amp;$D29&amp;"*",局放测试!$A:$AS,20,FALSE),IFERROR(VLOOKUP("*"&amp;$D29&amp;"*",局放测试!$B:$AS,19,FALSE),"无"))</f>
        <v>2023-10-30 09:30</v>
      </c>
      <c r="O29" s="4" t="str">
        <f>IFERROR(VLOOKUP("*"&amp;$D29&amp;"*",局放测试!$A:$AS,21,FALSE),IFERROR(VLOOKUP("*"&amp;$D29&amp;"*",局放测试!$B:$AS,20,FALSE),"无"))</f>
        <v>2023-11-01 17:00</v>
      </c>
      <c r="P29" s="15">
        <f t="shared" si="5"/>
        <v>12</v>
      </c>
      <c r="Q29" s="15">
        <f t="shared" si="6"/>
        <v>12</v>
      </c>
      <c r="R29" s="22">
        <f t="shared" si="7"/>
        <v>1</v>
      </c>
      <c r="S29" s="22">
        <f t="shared" si="8"/>
        <v>1</v>
      </c>
      <c r="T29" s="180" t="s">
        <v>4260</v>
      </c>
      <c r="U29" s="4" t="str">
        <f>IFERROR(VLOOKUP("*"&amp;$D29&amp;"*",局放测试!$A:$AS,5,FALSE),IFERROR(VLOOKUP("*"&amp;$D29&amp;"*",局放测试!$B:$AS,4,FALSE),"无"))</f>
        <v>2023-10-S2-143</v>
      </c>
      <c r="V29" s="177" t="s">
        <v>50</v>
      </c>
      <c r="W29" s="19" t="str">
        <f t="shared" si="4"/>
        <v>无</v>
      </c>
      <c r="X29" s="181"/>
    </row>
    <row r="30" s="183" customFormat="1" ht="12" hidden="1" spans="1:24">
      <c r="A30" s="191">
        <v>28</v>
      </c>
      <c r="B30" s="191" t="s">
        <v>34</v>
      </c>
      <c r="C30" s="168" t="s">
        <v>228</v>
      </c>
      <c r="D30" s="168" t="s">
        <v>3082</v>
      </c>
      <c r="E30" s="29" t="s">
        <v>258</v>
      </c>
      <c r="F30" s="191" t="s">
        <v>4256</v>
      </c>
      <c r="G30" s="78">
        <v>44927</v>
      </c>
      <c r="H30" s="192" t="s">
        <v>1741</v>
      </c>
      <c r="I30" s="191" t="s">
        <v>42</v>
      </c>
      <c r="J30" s="176" t="s">
        <v>43</v>
      </c>
      <c r="K30" s="176" t="s">
        <v>44</v>
      </c>
      <c r="L30" s="198" t="s">
        <v>4257</v>
      </c>
      <c r="M30" s="201">
        <v>6</v>
      </c>
      <c r="N30" s="4" t="str">
        <f>IFERROR(VLOOKUP("*"&amp;$D30&amp;"*",局放测试!$A:$AS,20,FALSE),IFERROR(VLOOKUP("*"&amp;$D30&amp;"*",局放测试!$B:$AS,19,FALSE),"无"))</f>
        <v>2023-10-30 09:30</v>
      </c>
      <c r="O30" s="4" t="str">
        <f>IFERROR(VLOOKUP("*"&amp;$D30&amp;"*",局放测试!$A:$AS,21,FALSE),IFERROR(VLOOKUP("*"&amp;$D30&amp;"*",局放测试!$B:$AS,20,FALSE),"无"))</f>
        <v>2023-11-01 17:00</v>
      </c>
      <c r="P30" s="15">
        <f t="shared" si="5"/>
        <v>6</v>
      </c>
      <c r="Q30" s="15">
        <f t="shared" si="6"/>
        <v>6</v>
      </c>
      <c r="R30" s="22">
        <f t="shared" si="7"/>
        <v>1</v>
      </c>
      <c r="S30" s="22">
        <f t="shared" si="8"/>
        <v>1</v>
      </c>
      <c r="T30" s="180" t="s">
        <v>4260</v>
      </c>
      <c r="U30" s="4" t="str">
        <f>IFERROR(VLOOKUP("*"&amp;$D30&amp;"*",局放测试!$A:$AS,5,FALSE),IFERROR(VLOOKUP("*"&amp;$D30&amp;"*",局放测试!$B:$AS,4,FALSE),"无"))</f>
        <v>2023-10-S2-143</v>
      </c>
      <c r="V30" s="177" t="s">
        <v>50</v>
      </c>
      <c r="W30" s="19" t="str">
        <f t="shared" si="4"/>
        <v>无</v>
      </c>
      <c r="X30" s="181"/>
    </row>
    <row r="31" s="183" customFormat="1" ht="12" hidden="1" spans="1:24">
      <c r="A31" s="191">
        <v>29</v>
      </c>
      <c r="B31" s="191" t="s">
        <v>34</v>
      </c>
      <c r="C31" s="168" t="s">
        <v>228</v>
      </c>
      <c r="D31" s="168" t="s">
        <v>3005</v>
      </c>
      <c r="E31" s="29" t="s">
        <v>337</v>
      </c>
      <c r="F31" s="191" t="s">
        <v>4256</v>
      </c>
      <c r="G31" s="78">
        <v>44927</v>
      </c>
      <c r="H31" s="192" t="s">
        <v>1741</v>
      </c>
      <c r="I31" s="191" t="s">
        <v>42</v>
      </c>
      <c r="J31" s="176" t="s">
        <v>43</v>
      </c>
      <c r="K31" s="176" t="s">
        <v>44</v>
      </c>
      <c r="L31" s="198" t="s">
        <v>4257</v>
      </c>
      <c r="M31" s="201">
        <v>18</v>
      </c>
      <c r="N31" s="199">
        <v>45180.4166666667</v>
      </c>
      <c r="O31" s="199">
        <v>45194.625</v>
      </c>
      <c r="P31" s="15">
        <f t="shared" si="5"/>
        <v>18</v>
      </c>
      <c r="Q31" s="15">
        <f t="shared" si="6"/>
        <v>18</v>
      </c>
      <c r="R31" s="22">
        <f t="shared" si="7"/>
        <v>1</v>
      </c>
      <c r="S31" s="22">
        <f t="shared" si="8"/>
        <v>1</v>
      </c>
      <c r="T31" s="180" t="s">
        <v>4258</v>
      </c>
      <c r="U31" s="180" t="s">
        <v>4258</v>
      </c>
      <c r="V31" s="177" t="s">
        <v>50</v>
      </c>
      <c r="W31" s="19" t="str">
        <f t="shared" si="4"/>
        <v>无</v>
      </c>
      <c r="X31" s="181"/>
    </row>
    <row r="32" s="183" customFormat="1" ht="12" hidden="1" spans="1:24">
      <c r="A32" s="191">
        <v>30</v>
      </c>
      <c r="B32" s="191" t="s">
        <v>34</v>
      </c>
      <c r="C32" s="168" t="s">
        <v>228</v>
      </c>
      <c r="D32" s="168" t="s">
        <v>3208</v>
      </c>
      <c r="E32" s="29" t="s">
        <v>258</v>
      </c>
      <c r="F32" s="191" t="s">
        <v>4256</v>
      </c>
      <c r="G32" s="78">
        <v>44927</v>
      </c>
      <c r="H32" s="192" t="s">
        <v>1741</v>
      </c>
      <c r="I32" s="191" t="s">
        <v>42</v>
      </c>
      <c r="J32" s="176" t="s">
        <v>43</v>
      </c>
      <c r="K32" s="176" t="s">
        <v>44</v>
      </c>
      <c r="L32" s="198" t="s">
        <v>4257</v>
      </c>
      <c r="M32" s="201">
        <v>18</v>
      </c>
      <c r="N32" s="199">
        <v>45180.4166666667</v>
      </c>
      <c r="O32" s="199">
        <v>45194.625</v>
      </c>
      <c r="P32" s="15">
        <f t="shared" si="5"/>
        <v>18</v>
      </c>
      <c r="Q32" s="15">
        <f t="shared" si="6"/>
        <v>18</v>
      </c>
      <c r="R32" s="22">
        <f t="shared" si="7"/>
        <v>1</v>
      </c>
      <c r="S32" s="22">
        <f t="shared" si="8"/>
        <v>1</v>
      </c>
      <c r="T32" s="180" t="s">
        <v>4258</v>
      </c>
      <c r="U32" s="180" t="s">
        <v>4258</v>
      </c>
      <c r="V32" s="177" t="s">
        <v>50</v>
      </c>
      <c r="W32" s="19" t="str">
        <f t="shared" si="4"/>
        <v>无</v>
      </c>
      <c r="X32" s="181"/>
    </row>
    <row r="33" s="183" customFormat="1" ht="12" hidden="1" spans="1:24">
      <c r="A33" s="191">
        <v>31</v>
      </c>
      <c r="B33" s="191" t="s">
        <v>34</v>
      </c>
      <c r="C33" s="168" t="s">
        <v>228</v>
      </c>
      <c r="D33" s="168" t="s">
        <v>3244</v>
      </c>
      <c r="E33" s="29" t="s">
        <v>258</v>
      </c>
      <c r="F33" s="191" t="s">
        <v>4256</v>
      </c>
      <c r="G33" s="78">
        <v>44927</v>
      </c>
      <c r="H33" s="192" t="s">
        <v>1741</v>
      </c>
      <c r="I33" s="191" t="s">
        <v>42</v>
      </c>
      <c r="J33" s="176" t="s">
        <v>43</v>
      </c>
      <c r="K33" s="176" t="s">
        <v>44</v>
      </c>
      <c r="L33" s="198" t="s">
        <v>4257</v>
      </c>
      <c r="M33" s="201">
        <v>18</v>
      </c>
      <c r="N33" s="199">
        <v>45180.4166666667</v>
      </c>
      <c r="O33" s="199">
        <v>45194.625</v>
      </c>
      <c r="P33" s="15">
        <f t="shared" si="5"/>
        <v>18</v>
      </c>
      <c r="Q33" s="15">
        <f t="shared" si="6"/>
        <v>18</v>
      </c>
      <c r="R33" s="22">
        <f t="shared" si="7"/>
        <v>1</v>
      </c>
      <c r="S33" s="22">
        <f t="shared" si="8"/>
        <v>1</v>
      </c>
      <c r="T33" s="180" t="s">
        <v>4258</v>
      </c>
      <c r="U33" s="180" t="s">
        <v>4258</v>
      </c>
      <c r="V33" s="177" t="s">
        <v>50</v>
      </c>
      <c r="W33" s="19" t="str">
        <f t="shared" si="4"/>
        <v>无</v>
      </c>
      <c r="X33" s="181"/>
    </row>
    <row r="34" s="183" customFormat="1" ht="12" hidden="1" spans="1:24">
      <c r="A34" s="191">
        <v>32</v>
      </c>
      <c r="B34" s="193" t="s">
        <v>34</v>
      </c>
      <c r="C34" s="29" t="s">
        <v>228</v>
      </c>
      <c r="D34" s="29" t="s">
        <v>469</v>
      </c>
      <c r="E34" s="29" t="s">
        <v>258</v>
      </c>
      <c r="F34" s="191" t="s">
        <v>4256</v>
      </c>
      <c r="G34" s="78">
        <v>44927</v>
      </c>
      <c r="H34" s="192" t="s">
        <v>1741</v>
      </c>
      <c r="I34" s="191" t="s">
        <v>42</v>
      </c>
      <c r="J34" s="176" t="s">
        <v>43</v>
      </c>
      <c r="K34" s="176" t="s">
        <v>305</v>
      </c>
      <c r="L34" s="202" t="s">
        <v>4267</v>
      </c>
      <c r="M34" s="203">
        <v>6</v>
      </c>
      <c r="N34" s="4" t="str">
        <f>IFERROR(VLOOKUP("*"&amp;$D34&amp;"*",局放测试!$A:$AS,20,FALSE),IFERROR(VLOOKUP("*"&amp;$D34&amp;"*",局放测试!$B:$AS,19,FALSE),"无"))</f>
        <v>2023-10-16 10:20</v>
      </c>
      <c r="O34" s="4" t="str">
        <f>IFERROR(VLOOKUP("*"&amp;$D34&amp;"*",局放测试!$A:$AS,21,FALSE),IFERROR(VLOOKUP("*"&amp;$D34&amp;"*",局放测试!$B:$AS,20,FALSE),"无"))</f>
        <v>2023-10-30 16:00</v>
      </c>
      <c r="P34" s="15">
        <f t="shared" si="5"/>
        <v>6</v>
      </c>
      <c r="Q34" s="15">
        <f t="shared" si="6"/>
        <v>6</v>
      </c>
      <c r="R34" s="22">
        <f t="shared" si="7"/>
        <v>1</v>
      </c>
      <c r="S34" s="22">
        <f t="shared" si="8"/>
        <v>1</v>
      </c>
      <c r="T34" s="180"/>
      <c r="U34" s="4" t="str">
        <f>IFERROR(VLOOKUP("*"&amp;$D34&amp;"*",局放测试!$A:$AS,5,FALSE),IFERROR(VLOOKUP("*"&amp;$D34&amp;"*",局放测试!$B:$AS,4,FALSE),"无"))</f>
        <v>2023-10-S2-032</v>
      </c>
      <c r="V34" s="177" t="s">
        <v>50</v>
      </c>
      <c r="W34" s="19" t="str">
        <f t="shared" si="4"/>
        <v>无</v>
      </c>
      <c r="X34" s="181"/>
    </row>
    <row r="35" s="183" customFormat="1" ht="12" hidden="1" spans="1:24">
      <c r="A35" s="191">
        <v>33</v>
      </c>
      <c r="B35" s="193" t="s">
        <v>34</v>
      </c>
      <c r="C35" s="29" t="s">
        <v>228</v>
      </c>
      <c r="D35" s="29" t="s">
        <v>482</v>
      </c>
      <c r="E35" s="29" t="s">
        <v>258</v>
      </c>
      <c r="F35" s="191" t="s">
        <v>4256</v>
      </c>
      <c r="G35" s="78">
        <v>44927</v>
      </c>
      <c r="H35" s="192" t="s">
        <v>1741</v>
      </c>
      <c r="I35" s="191" t="s">
        <v>42</v>
      </c>
      <c r="J35" s="176" t="s">
        <v>43</v>
      </c>
      <c r="K35" s="176" t="s">
        <v>305</v>
      </c>
      <c r="L35" s="202" t="s">
        <v>4267</v>
      </c>
      <c r="M35" s="203">
        <v>6</v>
      </c>
      <c r="N35" s="4" t="str">
        <f>IFERROR(VLOOKUP("*"&amp;$D35&amp;"*",局放测试!$A:$AS,20,FALSE),IFERROR(VLOOKUP("*"&amp;$D35&amp;"*",局放测试!$B:$AS,19,FALSE),"无"))</f>
        <v>2023-10-16 10:20</v>
      </c>
      <c r="O35" s="4" t="str">
        <f>IFERROR(VLOOKUP("*"&amp;$D35&amp;"*",局放测试!$A:$AS,21,FALSE),IFERROR(VLOOKUP("*"&amp;$D35&amp;"*",局放测试!$B:$AS,20,FALSE),"无"))</f>
        <v>2023-10-30 16:00</v>
      </c>
      <c r="P35" s="15">
        <f t="shared" si="5"/>
        <v>6</v>
      </c>
      <c r="Q35" s="15">
        <f t="shared" si="6"/>
        <v>6</v>
      </c>
      <c r="R35" s="22">
        <f t="shared" si="7"/>
        <v>1</v>
      </c>
      <c r="S35" s="22">
        <f t="shared" si="8"/>
        <v>1</v>
      </c>
      <c r="T35" s="180"/>
      <c r="U35" s="4" t="str">
        <f>IFERROR(VLOOKUP("*"&amp;$D35&amp;"*",局放测试!$A:$AS,5,FALSE),IFERROR(VLOOKUP("*"&amp;$D35&amp;"*",局放测试!$B:$AS,4,FALSE),"无"))</f>
        <v>2023-10-S2-032</v>
      </c>
      <c r="V35" s="177" t="s">
        <v>50</v>
      </c>
      <c r="W35" s="19" t="str">
        <f t="shared" si="4"/>
        <v>无</v>
      </c>
      <c r="X35" s="181"/>
    </row>
    <row r="36" s="183" customFormat="1" ht="12" hidden="1" spans="1:24">
      <c r="A36" s="191">
        <v>34</v>
      </c>
      <c r="B36" s="193" t="s">
        <v>34</v>
      </c>
      <c r="C36" s="29" t="s">
        <v>228</v>
      </c>
      <c r="D36" s="29" t="s">
        <v>2832</v>
      </c>
      <c r="E36" s="29" t="s">
        <v>337</v>
      </c>
      <c r="F36" s="191" t="s">
        <v>4256</v>
      </c>
      <c r="G36" s="78">
        <v>44927</v>
      </c>
      <c r="H36" s="192" t="s">
        <v>1741</v>
      </c>
      <c r="I36" s="191" t="s">
        <v>42</v>
      </c>
      <c r="J36" s="176" t="s">
        <v>43</v>
      </c>
      <c r="K36" s="176" t="s">
        <v>305</v>
      </c>
      <c r="L36" s="202" t="s">
        <v>4267</v>
      </c>
      <c r="M36" s="203">
        <v>24</v>
      </c>
      <c r="N36" s="4" t="str">
        <f>IFERROR(VLOOKUP("*"&amp;$D36&amp;"*",局放测试!$A:$AS,20,FALSE),IFERROR(VLOOKUP("*"&amp;$D36&amp;"*",局放测试!$B:$AS,19,FALSE),"无"))</f>
        <v>2023-10-23 11:18</v>
      </c>
      <c r="O36" s="4" t="str">
        <f>IFERROR(VLOOKUP("*"&amp;$D36&amp;"*",局放测试!$A:$AS,21,FALSE),IFERROR(VLOOKUP("*"&amp;$D36&amp;"*",局放测试!$B:$AS,20,FALSE),"无"))</f>
        <v>2023-11-03 14:38</v>
      </c>
      <c r="P36" s="15">
        <f t="shared" si="5"/>
        <v>24</v>
      </c>
      <c r="Q36" s="15">
        <f t="shared" si="6"/>
        <v>24</v>
      </c>
      <c r="R36" s="22">
        <f t="shared" si="7"/>
        <v>1</v>
      </c>
      <c r="S36" s="22">
        <f t="shared" si="8"/>
        <v>1</v>
      </c>
      <c r="T36" s="180"/>
      <c r="U36" s="4" t="str">
        <f>IFERROR(VLOOKUP("*"&amp;$D36&amp;"*",局放测试!$A:$AS,5,FALSE),IFERROR(VLOOKUP("*"&amp;$D36&amp;"*",局放测试!$B:$AS,4,FALSE),"无"))</f>
        <v>2023-10-S2-096</v>
      </c>
      <c r="V36" s="177" t="s">
        <v>50</v>
      </c>
      <c r="W36" s="19" t="str">
        <f t="shared" ref="W36:W70" si="9">IF(U36="无","未匹配到系统工单信息",IF(V36="已完成","无",V36))</f>
        <v>无</v>
      </c>
      <c r="X36" s="181"/>
    </row>
    <row r="37" s="183" customFormat="1" ht="12" hidden="1" spans="1:24">
      <c r="A37" s="191">
        <v>35</v>
      </c>
      <c r="B37" s="191" t="s">
        <v>34</v>
      </c>
      <c r="C37" s="29" t="s">
        <v>228</v>
      </c>
      <c r="D37" s="29" t="s">
        <v>826</v>
      </c>
      <c r="E37" s="29" t="s">
        <v>108</v>
      </c>
      <c r="F37" s="191" t="s">
        <v>4256</v>
      </c>
      <c r="G37" s="78">
        <v>44927</v>
      </c>
      <c r="H37" s="192" t="s">
        <v>1741</v>
      </c>
      <c r="I37" s="191" t="s">
        <v>42</v>
      </c>
      <c r="J37" s="176" t="s">
        <v>43</v>
      </c>
      <c r="K37" s="176" t="s">
        <v>305</v>
      </c>
      <c r="L37" s="202" t="s">
        <v>4267</v>
      </c>
      <c r="M37" s="176">
        <v>6</v>
      </c>
      <c r="N37" s="177" t="s">
        <v>4268</v>
      </c>
      <c r="O37" s="177" t="s">
        <v>4269</v>
      </c>
      <c r="P37" s="15">
        <f t="shared" si="5"/>
        <v>6</v>
      </c>
      <c r="Q37" s="15">
        <f t="shared" si="6"/>
        <v>6</v>
      </c>
      <c r="R37" s="22">
        <f t="shared" si="7"/>
        <v>1</v>
      </c>
      <c r="S37" s="22">
        <f t="shared" si="8"/>
        <v>1</v>
      </c>
      <c r="T37" s="180"/>
      <c r="U37" s="177" t="s">
        <v>4270</v>
      </c>
      <c r="V37" s="177" t="s">
        <v>50</v>
      </c>
      <c r="W37" s="19" t="str">
        <f t="shared" si="9"/>
        <v>无</v>
      </c>
      <c r="X37" s="181"/>
    </row>
    <row r="38" s="183" customFormat="1" ht="12" hidden="1" spans="1:24">
      <c r="A38" s="191">
        <v>36</v>
      </c>
      <c r="B38" s="191" t="s">
        <v>34</v>
      </c>
      <c r="C38" s="29" t="s">
        <v>228</v>
      </c>
      <c r="D38" s="29" t="s">
        <v>3426</v>
      </c>
      <c r="E38" s="29" t="s">
        <v>108</v>
      </c>
      <c r="F38" s="191" t="s">
        <v>4256</v>
      </c>
      <c r="G38" s="78">
        <v>44927</v>
      </c>
      <c r="H38" s="192" t="s">
        <v>1741</v>
      </c>
      <c r="I38" s="191" t="s">
        <v>42</v>
      </c>
      <c r="J38" s="176" t="s">
        <v>43</v>
      </c>
      <c r="K38" s="176" t="s">
        <v>305</v>
      </c>
      <c r="L38" s="202" t="s">
        <v>4267</v>
      </c>
      <c r="M38" s="176">
        <v>12</v>
      </c>
      <c r="N38" s="4" t="str">
        <f>IFERROR(VLOOKUP("*"&amp;$D38&amp;"*",局放测试!$A:$AS,20,FALSE),IFERROR(VLOOKUP("*"&amp;$D38&amp;"*",局放测试!$B:$AS,19,FALSE),"无"))</f>
        <v>2023-10-31 10:10</v>
      </c>
      <c r="O38" s="4" t="str">
        <f>IFERROR(VLOOKUP("*"&amp;$D38&amp;"*",局放测试!$A:$AS,21,FALSE),IFERROR(VLOOKUP("*"&amp;$D38&amp;"*",局放测试!$B:$AS,20,FALSE),"无"))</f>
        <v>2023-11-02 15:30</v>
      </c>
      <c r="P38" s="15">
        <f t="shared" si="5"/>
        <v>12</v>
      </c>
      <c r="Q38" s="15">
        <f t="shared" si="6"/>
        <v>12</v>
      </c>
      <c r="R38" s="22">
        <f t="shared" si="7"/>
        <v>1</v>
      </c>
      <c r="S38" s="22">
        <f t="shared" si="8"/>
        <v>1</v>
      </c>
      <c r="T38" s="180"/>
      <c r="U38" s="4" t="str">
        <f>IFERROR(VLOOKUP("*"&amp;$D38&amp;"*",局放测试!$A:$AS,5,FALSE),IFERROR(VLOOKUP("*"&amp;$D38&amp;"*",局放测试!$B:$AS,4,FALSE),"无"))</f>
        <v>2023-10-S2-145</v>
      </c>
      <c r="V38" s="177" t="s">
        <v>50</v>
      </c>
      <c r="W38" s="19" t="str">
        <f t="shared" si="9"/>
        <v>无</v>
      </c>
      <c r="X38" s="181"/>
    </row>
    <row r="39" s="183" customFormat="1" ht="12" hidden="1" spans="1:24">
      <c r="A39" s="191">
        <v>37</v>
      </c>
      <c r="B39" s="191" t="s">
        <v>34</v>
      </c>
      <c r="C39" s="29" t="s">
        <v>228</v>
      </c>
      <c r="D39" s="29" t="s">
        <v>3436</v>
      </c>
      <c r="E39" s="29" t="s">
        <v>108</v>
      </c>
      <c r="F39" s="191" t="s">
        <v>4256</v>
      </c>
      <c r="G39" s="78">
        <v>44927</v>
      </c>
      <c r="H39" s="192" t="s">
        <v>1741</v>
      </c>
      <c r="I39" s="191" t="s">
        <v>42</v>
      </c>
      <c r="J39" s="176" t="s">
        <v>43</v>
      </c>
      <c r="K39" s="176" t="s">
        <v>305</v>
      </c>
      <c r="L39" s="202" t="s">
        <v>4267</v>
      </c>
      <c r="M39" s="176">
        <v>12</v>
      </c>
      <c r="N39" s="4" t="str">
        <f>IFERROR(VLOOKUP("*"&amp;$D39&amp;"*",局放测试!$A:$AS,20,FALSE),IFERROR(VLOOKUP("*"&amp;$D39&amp;"*",局放测试!$B:$AS,19,FALSE),"无"))</f>
        <v>2023-10-31 10:10</v>
      </c>
      <c r="O39" s="4" t="str">
        <f>IFERROR(VLOOKUP("*"&amp;$D39&amp;"*",局放测试!$A:$AS,21,FALSE),IFERROR(VLOOKUP("*"&amp;$D39&amp;"*",局放测试!$B:$AS,20,FALSE),"无"))</f>
        <v>2023-11-02 15:30</v>
      </c>
      <c r="P39" s="15">
        <f t="shared" si="5"/>
        <v>12</v>
      </c>
      <c r="Q39" s="15">
        <f t="shared" si="6"/>
        <v>12</v>
      </c>
      <c r="R39" s="22">
        <f t="shared" si="7"/>
        <v>1</v>
      </c>
      <c r="S39" s="22">
        <f t="shared" si="8"/>
        <v>1</v>
      </c>
      <c r="T39" s="180"/>
      <c r="U39" s="4" t="str">
        <f>IFERROR(VLOOKUP("*"&amp;$D39&amp;"*",局放测试!$A:$AS,5,FALSE),IFERROR(VLOOKUP("*"&amp;$D39&amp;"*",局放测试!$B:$AS,4,FALSE),"无"))</f>
        <v>2023-10-S2-145</v>
      </c>
      <c r="V39" s="177" t="s">
        <v>50</v>
      </c>
      <c r="W39" s="19" t="str">
        <f t="shared" si="9"/>
        <v>无</v>
      </c>
      <c r="X39" s="181"/>
    </row>
    <row r="40" s="183" customFormat="1" ht="12" hidden="1" spans="1:24">
      <c r="A40" s="191">
        <v>38</v>
      </c>
      <c r="B40" s="191" t="s">
        <v>34</v>
      </c>
      <c r="C40" s="29" t="s">
        <v>228</v>
      </c>
      <c r="D40" s="29" t="s">
        <v>947</v>
      </c>
      <c r="E40" s="29" t="s">
        <v>258</v>
      </c>
      <c r="F40" s="191" t="s">
        <v>4256</v>
      </c>
      <c r="G40" s="78">
        <v>44927</v>
      </c>
      <c r="H40" s="192" t="s">
        <v>1741</v>
      </c>
      <c r="I40" s="191" t="s">
        <v>42</v>
      </c>
      <c r="J40" s="176" t="s">
        <v>43</v>
      </c>
      <c r="K40" s="176" t="s">
        <v>305</v>
      </c>
      <c r="L40" s="202" t="s">
        <v>4267</v>
      </c>
      <c r="M40" s="176">
        <v>18</v>
      </c>
      <c r="N40" s="177" t="s">
        <v>4271</v>
      </c>
      <c r="O40" s="177" t="s">
        <v>4272</v>
      </c>
      <c r="P40" s="15">
        <f t="shared" si="5"/>
        <v>18</v>
      </c>
      <c r="Q40" s="15">
        <f t="shared" si="6"/>
        <v>18</v>
      </c>
      <c r="R40" s="22">
        <f t="shared" si="7"/>
        <v>1</v>
      </c>
      <c r="S40" s="22">
        <f t="shared" si="8"/>
        <v>1</v>
      </c>
      <c r="T40" s="180"/>
      <c r="U40" s="177" t="s">
        <v>4273</v>
      </c>
      <c r="V40" s="177" t="s">
        <v>50</v>
      </c>
      <c r="W40" s="19" t="str">
        <f t="shared" si="9"/>
        <v>无</v>
      </c>
      <c r="X40" s="181"/>
    </row>
    <row r="41" s="183" customFormat="1" ht="12" hidden="1" spans="1:24">
      <c r="A41" s="191">
        <v>39</v>
      </c>
      <c r="B41" s="191" t="s">
        <v>34</v>
      </c>
      <c r="C41" s="29" t="s">
        <v>228</v>
      </c>
      <c r="D41" s="29" t="s">
        <v>951</v>
      </c>
      <c r="E41" s="29" t="s">
        <v>258</v>
      </c>
      <c r="F41" s="191" t="s">
        <v>4256</v>
      </c>
      <c r="G41" s="78">
        <v>44927</v>
      </c>
      <c r="H41" s="192" t="s">
        <v>1741</v>
      </c>
      <c r="I41" s="191" t="s">
        <v>42</v>
      </c>
      <c r="J41" s="176" t="s">
        <v>43</v>
      </c>
      <c r="K41" s="176" t="s">
        <v>305</v>
      </c>
      <c r="L41" s="202" t="s">
        <v>4267</v>
      </c>
      <c r="M41" s="176">
        <v>24</v>
      </c>
      <c r="N41" s="177" t="s">
        <v>4274</v>
      </c>
      <c r="O41" s="177" t="s">
        <v>4275</v>
      </c>
      <c r="P41" s="15">
        <f t="shared" si="5"/>
        <v>24</v>
      </c>
      <c r="Q41" s="15">
        <f t="shared" si="6"/>
        <v>24</v>
      </c>
      <c r="R41" s="22">
        <f t="shared" si="7"/>
        <v>1</v>
      </c>
      <c r="S41" s="22">
        <f t="shared" si="8"/>
        <v>1</v>
      </c>
      <c r="T41" s="180"/>
      <c r="U41" s="177" t="s">
        <v>4276</v>
      </c>
      <c r="V41" s="177" t="s">
        <v>50</v>
      </c>
      <c r="W41" s="19" t="str">
        <f t="shared" si="9"/>
        <v>无</v>
      </c>
      <c r="X41" s="181"/>
    </row>
    <row r="42" s="183" customFormat="1" ht="12" hidden="1" spans="1:24">
      <c r="A42" s="191">
        <v>40</v>
      </c>
      <c r="B42" s="191" t="s">
        <v>34</v>
      </c>
      <c r="C42" s="29" t="s">
        <v>82</v>
      </c>
      <c r="D42" s="29" t="s">
        <v>3495</v>
      </c>
      <c r="E42" s="29" t="s">
        <v>258</v>
      </c>
      <c r="F42" s="191" t="s">
        <v>4256</v>
      </c>
      <c r="G42" s="78">
        <v>44927</v>
      </c>
      <c r="H42" s="192" t="s">
        <v>1741</v>
      </c>
      <c r="I42" s="191" t="s">
        <v>42</v>
      </c>
      <c r="J42" s="176" t="s">
        <v>43</v>
      </c>
      <c r="K42" s="176" t="s">
        <v>305</v>
      </c>
      <c r="L42" s="202" t="s">
        <v>4267</v>
      </c>
      <c r="M42" s="176">
        <v>36</v>
      </c>
      <c r="N42" s="4" t="str">
        <f>IFERROR(VLOOKUP("*"&amp;$D42&amp;"*",局放测试!$A:$AS,20,FALSE),IFERROR(VLOOKUP("*"&amp;$D42&amp;"*",局放测试!$B:$AS,19,FALSE),"无"))</f>
        <v>2023-09-12 09:00</v>
      </c>
      <c r="O42" s="4" t="str">
        <f>IFERROR(VLOOKUP("*"&amp;$D42&amp;"*",局放测试!$A:$AS,21,FALSE),IFERROR(VLOOKUP("*"&amp;$D42&amp;"*",局放测试!$B:$AS,20,FALSE),"无"))</f>
        <v>2023-09-13 14:11</v>
      </c>
      <c r="P42" s="15">
        <f t="shared" si="5"/>
        <v>36</v>
      </c>
      <c r="Q42" s="15">
        <f t="shared" si="6"/>
        <v>36</v>
      </c>
      <c r="R42" s="22">
        <f t="shared" si="7"/>
        <v>1</v>
      </c>
      <c r="S42" s="22">
        <f t="shared" si="8"/>
        <v>1</v>
      </c>
      <c r="T42" s="180"/>
      <c r="U42" s="4" t="str">
        <f>IFERROR(VLOOKUP("*"&amp;$D42&amp;"*",局放测试!$A:$AS,5,FALSE),IFERROR(VLOOKUP("*"&amp;$D42&amp;"*",局放测试!$B:$AS,4,FALSE),"无"))</f>
        <v>2023-09-S2-024</v>
      </c>
      <c r="V42" s="177" t="s">
        <v>50</v>
      </c>
      <c r="W42" s="19" t="str">
        <f t="shared" si="9"/>
        <v>无</v>
      </c>
      <c r="X42" s="181"/>
    </row>
    <row r="43" s="183" customFormat="1" ht="12" hidden="1" spans="1:24">
      <c r="A43" s="191">
        <v>41</v>
      </c>
      <c r="B43" s="191" t="s">
        <v>34</v>
      </c>
      <c r="C43" s="29" t="s">
        <v>228</v>
      </c>
      <c r="D43" s="29" t="s">
        <v>3508</v>
      </c>
      <c r="E43" s="29" t="s">
        <v>108</v>
      </c>
      <c r="F43" s="191" t="s">
        <v>4256</v>
      </c>
      <c r="G43" s="78">
        <v>44927</v>
      </c>
      <c r="H43" s="192" t="s">
        <v>1741</v>
      </c>
      <c r="I43" s="191" t="s">
        <v>42</v>
      </c>
      <c r="J43" s="176" t="s">
        <v>43</v>
      </c>
      <c r="K43" s="176" t="s">
        <v>305</v>
      </c>
      <c r="L43" s="202" t="s">
        <v>4267</v>
      </c>
      <c r="M43" s="176">
        <v>24</v>
      </c>
      <c r="N43" s="177" t="s">
        <v>4271</v>
      </c>
      <c r="O43" s="177" t="s">
        <v>4272</v>
      </c>
      <c r="P43" s="15">
        <f t="shared" si="5"/>
        <v>24</v>
      </c>
      <c r="Q43" s="15">
        <f t="shared" si="6"/>
        <v>24</v>
      </c>
      <c r="R43" s="22">
        <f t="shared" si="7"/>
        <v>1</v>
      </c>
      <c r="S43" s="22">
        <f t="shared" si="8"/>
        <v>1</v>
      </c>
      <c r="T43" s="180"/>
      <c r="U43" s="177" t="s">
        <v>4273</v>
      </c>
      <c r="V43" s="177" t="s">
        <v>50</v>
      </c>
      <c r="W43" s="19" t="str">
        <f t="shared" si="9"/>
        <v>无</v>
      </c>
      <c r="X43" s="181"/>
    </row>
    <row r="44" s="183" customFormat="1" ht="12" hidden="1" spans="1:24">
      <c r="A44" s="191">
        <v>42</v>
      </c>
      <c r="B44" s="191" t="s">
        <v>34</v>
      </c>
      <c r="C44" s="29" t="s">
        <v>228</v>
      </c>
      <c r="D44" s="29" t="s">
        <v>3620</v>
      </c>
      <c r="E44" s="29" t="s">
        <v>258</v>
      </c>
      <c r="F44" s="191" t="s">
        <v>4256</v>
      </c>
      <c r="G44" s="78">
        <v>44927</v>
      </c>
      <c r="H44" s="192" t="s">
        <v>1741</v>
      </c>
      <c r="I44" s="191" t="s">
        <v>42</v>
      </c>
      <c r="J44" s="176" t="s">
        <v>43</v>
      </c>
      <c r="K44" s="176" t="s">
        <v>305</v>
      </c>
      <c r="L44" s="202" t="s">
        <v>4267</v>
      </c>
      <c r="M44" s="191">
        <v>12</v>
      </c>
      <c r="N44" s="4" t="str">
        <f>IFERROR(VLOOKUP("*"&amp;$D44&amp;"*",局放测试!$A:$AS,20,FALSE),IFERROR(VLOOKUP("*"&amp;$D44&amp;"*",局放测试!$B:$AS,19,FALSE),"无"))</f>
        <v>2023-10-23 11:18</v>
      </c>
      <c r="O44" s="4" t="str">
        <f>IFERROR(VLOOKUP("*"&amp;$D44&amp;"*",局放测试!$A:$AS,21,FALSE),IFERROR(VLOOKUP("*"&amp;$D44&amp;"*",局放测试!$B:$AS,20,FALSE),"无"))</f>
        <v>2023-11-03 14:38</v>
      </c>
      <c r="P44" s="15">
        <f t="shared" si="5"/>
        <v>12</v>
      </c>
      <c r="Q44" s="15">
        <f t="shared" si="6"/>
        <v>12</v>
      </c>
      <c r="R44" s="22">
        <f t="shared" si="7"/>
        <v>1</v>
      </c>
      <c r="S44" s="22">
        <f t="shared" si="8"/>
        <v>1</v>
      </c>
      <c r="T44" s="180"/>
      <c r="U44" s="4" t="str">
        <f>IFERROR(VLOOKUP("*"&amp;$D44&amp;"*",局放测试!$A:$AS,5,FALSE),IFERROR(VLOOKUP("*"&amp;$D44&amp;"*",局放测试!$B:$AS,4,FALSE),"无"))</f>
        <v>2023-10-S2-096</v>
      </c>
      <c r="V44" s="177" t="s">
        <v>50</v>
      </c>
      <c r="W44" s="19" t="str">
        <f t="shared" si="9"/>
        <v>无</v>
      </c>
      <c r="X44" s="181"/>
    </row>
    <row r="45" s="183" customFormat="1" ht="12" hidden="1" spans="1:24">
      <c r="A45" s="191">
        <v>43</v>
      </c>
      <c r="B45" s="191" t="s">
        <v>34</v>
      </c>
      <c r="C45" s="29" t="s">
        <v>228</v>
      </c>
      <c r="D45" s="29" t="s">
        <v>515</v>
      </c>
      <c r="E45" s="29" t="s">
        <v>108</v>
      </c>
      <c r="F45" s="191" t="s">
        <v>4256</v>
      </c>
      <c r="G45" s="78">
        <v>44927</v>
      </c>
      <c r="H45" s="192" t="s">
        <v>1741</v>
      </c>
      <c r="I45" s="191" t="s">
        <v>42</v>
      </c>
      <c r="J45" s="176" t="s">
        <v>43</v>
      </c>
      <c r="K45" s="176" t="s">
        <v>305</v>
      </c>
      <c r="L45" s="202" t="s">
        <v>4267</v>
      </c>
      <c r="M45" s="191">
        <v>6</v>
      </c>
      <c r="N45" s="4" t="str">
        <f>IFERROR(VLOOKUP("*"&amp;$D45&amp;"*",局放测试!$A:$AS,20,FALSE),IFERROR(VLOOKUP("*"&amp;$D45&amp;"*",局放测试!$B:$AS,19,FALSE),"无"))</f>
        <v>2023-10-23 11:18</v>
      </c>
      <c r="O45" s="4" t="str">
        <f>IFERROR(VLOOKUP("*"&amp;$D45&amp;"*",局放测试!$A:$AS,21,FALSE),IFERROR(VLOOKUP("*"&amp;$D45&amp;"*",局放测试!$B:$AS,20,FALSE),"无"))</f>
        <v>2023-11-03 14:38</v>
      </c>
      <c r="P45" s="15">
        <f t="shared" si="5"/>
        <v>6</v>
      </c>
      <c r="Q45" s="15">
        <f t="shared" si="6"/>
        <v>6</v>
      </c>
      <c r="R45" s="22">
        <f t="shared" si="7"/>
        <v>1</v>
      </c>
      <c r="S45" s="22">
        <f t="shared" si="8"/>
        <v>1</v>
      </c>
      <c r="T45" s="180"/>
      <c r="U45" s="4" t="str">
        <f>IFERROR(VLOOKUP("*"&amp;$D45&amp;"*",局放测试!$A:$AS,5,FALSE),IFERROR(VLOOKUP("*"&amp;$D45&amp;"*",局放测试!$B:$AS,4,FALSE),"无"))</f>
        <v>2023-10-S2-096</v>
      </c>
      <c r="V45" s="177" t="s">
        <v>50</v>
      </c>
      <c r="W45" s="19" t="str">
        <f t="shared" si="9"/>
        <v>无</v>
      </c>
      <c r="X45" s="181"/>
    </row>
    <row r="46" s="183" customFormat="1" ht="12" spans="1:24">
      <c r="A46" s="191">
        <v>44</v>
      </c>
      <c r="B46" s="194" t="s">
        <v>34</v>
      </c>
      <c r="C46" s="29" t="s">
        <v>228</v>
      </c>
      <c r="D46" s="29" t="s">
        <v>3662</v>
      </c>
      <c r="E46" s="29" t="s">
        <v>258</v>
      </c>
      <c r="F46" s="194" t="s">
        <v>4256</v>
      </c>
      <c r="G46" s="195">
        <v>44927</v>
      </c>
      <c r="H46" s="192" t="s">
        <v>1741</v>
      </c>
      <c r="I46" s="194" t="s">
        <v>42</v>
      </c>
      <c r="J46" s="194" t="s">
        <v>43</v>
      </c>
      <c r="K46" s="194" t="s">
        <v>305</v>
      </c>
      <c r="L46" s="202" t="s">
        <v>4267</v>
      </c>
      <c r="M46" s="194">
        <v>24</v>
      </c>
      <c r="N46" s="4" t="str">
        <f>IFERROR(VLOOKUP("*"&amp;$D46&amp;"*",局放测试!$A:$AS,20,FALSE),IFERROR(VLOOKUP("*"&amp;$D46&amp;"*",局放测试!$B:$AS,19,FALSE),"无"))</f>
        <v>无</v>
      </c>
      <c r="O46" s="4" t="str">
        <f>IFERROR(VLOOKUP("*"&amp;$D46&amp;"*",局放测试!$A:$AS,21,FALSE),IFERROR(VLOOKUP("*"&amp;$D46&amp;"*",局放测试!$B:$AS,20,FALSE),"无"))</f>
        <v>无</v>
      </c>
      <c r="P46" s="15" t="str">
        <f t="shared" si="5"/>
        <v/>
      </c>
      <c r="Q46" s="15" t="str">
        <f t="shared" si="6"/>
        <v/>
      </c>
      <c r="R46" s="22" t="str">
        <f t="shared" si="7"/>
        <v/>
      </c>
      <c r="S46" s="22" t="str">
        <f t="shared" si="8"/>
        <v/>
      </c>
      <c r="T46" s="180"/>
      <c r="U46" s="4" t="str">
        <f>IFERROR(VLOOKUP("*"&amp;$D46&amp;"*",局放测试!$A:$AS,5,FALSE),IFERROR(VLOOKUP("*"&amp;$D46&amp;"*",局放测试!$B:$AS,4,FALSE),"无"))</f>
        <v>无</v>
      </c>
      <c r="V46" s="4" t="str">
        <f>IFERROR(VLOOKUP("*"&amp;$D46&amp;"*",局放测试!$A:$AS,3,FALSE),IFERROR(VLOOKUP("*"&amp;$D46&amp;"*",局放测试!$B:$AS,2,FALSE),"无"))</f>
        <v>无</v>
      </c>
      <c r="W46" s="19" t="str">
        <f t="shared" si="9"/>
        <v>未匹配到系统工单信息</v>
      </c>
      <c r="X46" s="181"/>
    </row>
    <row r="47" s="183" customFormat="1" ht="12" hidden="1" spans="1:24">
      <c r="A47" s="191">
        <v>45</v>
      </c>
      <c r="B47" s="194" t="s">
        <v>34</v>
      </c>
      <c r="C47" s="29" t="s">
        <v>82</v>
      </c>
      <c r="D47" s="29" t="s">
        <v>448</v>
      </c>
      <c r="E47" s="29" t="s">
        <v>3991</v>
      </c>
      <c r="F47" s="194" t="s">
        <v>4256</v>
      </c>
      <c r="G47" s="195">
        <v>44931</v>
      </c>
      <c r="H47" s="192" t="s">
        <v>1741</v>
      </c>
      <c r="I47" s="194" t="s">
        <v>42</v>
      </c>
      <c r="J47" s="194" t="s">
        <v>43</v>
      </c>
      <c r="K47" s="194" t="s">
        <v>305</v>
      </c>
      <c r="L47" s="202" t="s">
        <v>4267</v>
      </c>
      <c r="M47" s="194">
        <v>12</v>
      </c>
      <c r="N47" s="4" t="str">
        <f>IFERROR(VLOOKUP("*"&amp;$D47&amp;"*",局放测试!$A:$AS,20,FALSE),IFERROR(VLOOKUP("*"&amp;$D47&amp;"*",局放测试!$B:$AS,19,FALSE),"无"))</f>
        <v>2023-11-06 10:00</v>
      </c>
      <c r="O47" s="4" t="str">
        <f>IFERROR(VLOOKUP("*"&amp;$D47&amp;"*",局放测试!$A:$AS,21,FALSE),IFERROR(VLOOKUP("*"&amp;$D47&amp;"*",局放测试!$B:$AS,20,FALSE),"无"))</f>
        <v>2023-11-07 15:17</v>
      </c>
      <c r="P47" s="15">
        <f t="shared" si="5"/>
        <v>12</v>
      </c>
      <c r="Q47" s="15">
        <f t="shared" si="6"/>
        <v>12</v>
      </c>
      <c r="R47" s="22">
        <f t="shared" si="7"/>
        <v>1</v>
      </c>
      <c r="S47" s="22">
        <f t="shared" si="8"/>
        <v>1</v>
      </c>
      <c r="T47" s="180"/>
      <c r="U47" s="4" t="str">
        <f>IFERROR(VLOOKUP("*"&amp;$D47&amp;"*",局放测试!$A:$AS,5,FALSE),IFERROR(VLOOKUP("*"&amp;$D47&amp;"*",局放测试!$B:$AS,4,FALSE),"无"))</f>
        <v>2023-11-S2-017</v>
      </c>
      <c r="V47" s="177" t="s">
        <v>50</v>
      </c>
      <c r="W47" s="19" t="str">
        <f t="shared" si="9"/>
        <v>无</v>
      </c>
      <c r="X47" s="181"/>
    </row>
    <row r="48" s="183" customFormat="1" ht="12" hidden="1" spans="1:24">
      <c r="A48" s="191">
        <v>46</v>
      </c>
      <c r="B48" s="194" t="s">
        <v>34</v>
      </c>
      <c r="C48" s="29" t="s">
        <v>82</v>
      </c>
      <c r="D48" s="29" t="s">
        <v>456</v>
      </c>
      <c r="E48" s="29" t="s">
        <v>3991</v>
      </c>
      <c r="F48" s="194" t="s">
        <v>4256</v>
      </c>
      <c r="G48" s="195">
        <v>44932</v>
      </c>
      <c r="H48" s="192" t="s">
        <v>1741</v>
      </c>
      <c r="I48" s="194" t="s">
        <v>42</v>
      </c>
      <c r="J48" s="194" t="s">
        <v>43</v>
      </c>
      <c r="K48" s="194" t="s">
        <v>305</v>
      </c>
      <c r="L48" s="202" t="s">
        <v>4267</v>
      </c>
      <c r="M48" s="194">
        <v>12</v>
      </c>
      <c r="N48" s="4" t="str">
        <f>IFERROR(VLOOKUP("*"&amp;$D48&amp;"*",局放测试!$A:$AS,20,FALSE),IFERROR(VLOOKUP("*"&amp;$D48&amp;"*",局放测试!$B:$AS,19,FALSE),"无"))</f>
        <v>2023-11-06 10:00</v>
      </c>
      <c r="O48" s="4" t="str">
        <f>IFERROR(VLOOKUP("*"&amp;$D48&amp;"*",局放测试!$A:$AS,21,FALSE),IFERROR(VLOOKUP("*"&amp;$D48&amp;"*",局放测试!$B:$AS,20,FALSE),"无"))</f>
        <v>2023-11-07 15:17</v>
      </c>
      <c r="P48" s="15">
        <f t="shared" si="5"/>
        <v>12</v>
      </c>
      <c r="Q48" s="15">
        <f t="shared" si="6"/>
        <v>12</v>
      </c>
      <c r="R48" s="22">
        <f t="shared" si="7"/>
        <v>1</v>
      </c>
      <c r="S48" s="22">
        <f t="shared" si="8"/>
        <v>1</v>
      </c>
      <c r="T48" s="180"/>
      <c r="U48" s="4" t="str">
        <f>IFERROR(VLOOKUP("*"&amp;$D48&amp;"*",局放测试!$A:$AS,5,FALSE),IFERROR(VLOOKUP("*"&amp;$D48&amp;"*",局放测试!$B:$AS,4,FALSE),"无"))</f>
        <v>2023-11-S2-017</v>
      </c>
      <c r="V48" s="177" t="s">
        <v>50</v>
      </c>
      <c r="W48" s="19" t="str">
        <f t="shared" si="9"/>
        <v>无</v>
      </c>
      <c r="X48" s="181"/>
    </row>
    <row r="49" s="183" customFormat="1" ht="12" hidden="1" spans="1:24">
      <c r="A49" s="191">
        <v>47</v>
      </c>
      <c r="B49" s="194" t="s">
        <v>34</v>
      </c>
      <c r="C49" s="29" t="s">
        <v>82</v>
      </c>
      <c r="D49" s="29" t="s">
        <v>710</v>
      </c>
      <c r="E49" s="29" t="s">
        <v>4277</v>
      </c>
      <c r="F49" s="194" t="s">
        <v>4256</v>
      </c>
      <c r="G49" s="195">
        <v>44933</v>
      </c>
      <c r="H49" s="192" t="s">
        <v>1741</v>
      </c>
      <c r="I49" s="194" t="s">
        <v>42</v>
      </c>
      <c r="J49" s="194" t="s">
        <v>43</v>
      </c>
      <c r="K49" s="194" t="s">
        <v>305</v>
      </c>
      <c r="L49" s="202" t="s">
        <v>4267</v>
      </c>
      <c r="M49" s="194">
        <v>6</v>
      </c>
      <c r="N49" s="4" t="str">
        <f>IFERROR(VLOOKUP("*"&amp;$D49&amp;"*",局放测试!$A:$AS,20,FALSE),IFERROR(VLOOKUP("*"&amp;$D49&amp;"*",局放测试!$B:$AS,19,FALSE),"无"))</f>
        <v>2023-09-12 09:00</v>
      </c>
      <c r="O49" s="4" t="str">
        <f>IFERROR(VLOOKUP("*"&amp;$D49&amp;"*",局放测试!$A:$AS,21,FALSE),IFERROR(VLOOKUP("*"&amp;$D49&amp;"*",局放测试!$B:$AS,20,FALSE),"无"))</f>
        <v>2023-09-13 14:11</v>
      </c>
      <c r="P49" s="15">
        <f t="shared" ref="P49:P70" si="10">IF(OR(O49=0,O49="无"),"",M49)</f>
        <v>6</v>
      </c>
      <c r="Q49" s="15">
        <f t="shared" ref="Q49:Q70" si="11">P49</f>
        <v>6</v>
      </c>
      <c r="R49" s="22">
        <f t="shared" ref="R49:R70" si="12">IFERROR(IF(P49/M49&gt;0,P49/M49,""),"")</f>
        <v>1</v>
      </c>
      <c r="S49" s="22">
        <f t="shared" ref="S49:S70" si="13">IFERROR(Q49/P49,"")</f>
        <v>1</v>
      </c>
      <c r="T49" s="180"/>
      <c r="U49" s="4" t="str">
        <f>IFERROR(VLOOKUP("*"&amp;$D49&amp;"*",局放测试!$A:$AS,5,FALSE),IFERROR(VLOOKUP("*"&amp;$D49&amp;"*",局放测试!$B:$AS,4,FALSE),"无"))</f>
        <v>2023-09-S2-024</v>
      </c>
      <c r="V49" s="177" t="s">
        <v>50</v>
      </c>
      <c r="W49" s="19" t="str">
        <f t="shared" si="9"/>
        <v>无</v>
      </c>
      <c r="X49" s="181"/>
    </row>
    <row r="50" s="183" customFormat="1" ht="12" hidden="1" spans="1:24">
      <c r="A50" s="191">
        <v>48</v>
      </c>
      <c r="B50" s="194" t="s">
        <v>34</v>
      </c>
      <c r="C50" s="29" t="s">
        <v>82</v>
      </c>
      <c r="D50" s="29" t="s">
        <v>718</v>
      </c>
      <c r="E50" s="29" t="s">
        <v>4277</v>
      </c>
      <c r="F50" s="194" t="s">
        <v>4256</v>
      </c>
      <c r="G50" s="195">
        <v>44934</v>
      </c>
      <c r="H50" s="192" t="s">
        <v>1741</v>
      </c>
      <c r="I50" s="194" t="s">
        <v>42</v>
      </c>
      <c r="J50" s="194" t="s">
        <v>43</v>
      </c>
      <c r="K50" s="194" t="s">
        <v>305</v>
      </c>
      <c r="L50" s="202" t="s">
        <v>4267</v>
      </c>
      <c r="M50" s="194">
        <v>6</v>
      </c>
      <c r="N50" s="4" t="str">
        <f>IFERROR(VLOOKUP("*"&amp;$D50&amp;"*",局放测试!$A:$AS,20,FALSE),IFERROR(VLOOKUP("*"&amp;$D50&amp;"*",局放测试!$B:$AS,19,FALSE),"无"))</f>
        <v>2023-09-12 09:00</v>
      </c>
      <c r="O50" s="4" t="str">
        <f>IFERROR(VLOOKUP("*"&amp;$D50&amp;"*",局放测试!$A:$AS,21,FALSE),IFERROR(VLOOKUP("*"&amp;$D50&amp;"*",局放测试!$B:$AS,20,FALSE),"无"))</f>
        <v>2023-09-13 14:11</v>
      </c>
      <c r="P50" s="15">
        <f t="shared" si="10"/>
        <v>6</v>
      </c>
      <c r="Q50" s="15">
        <f t="shared" si="11"/>
        <v>6</v>
      </c>
      <c r="R50" s="22">
        <f t="shared" si="12"/>
        <v>1</v>
      </c>
      <c r="S50" s="22">
        <f t="shared" si="13"/>
        <v>1</v>
      </c>
      <c r="T50" s="180"/>
      <c r="U50" s="4" t="str">
        <f>IFERROR(VLOOKUP("*"&amp;$D50&amp;"*",局放测试!$A:$AS,5,FALSE),IFERROR(VLOOKUP("*"&amp;$D50&amp;"*",局放测试!$B:$AS,4,FALSE),"无"))</f>
        <v>2023-09-S2-024</v>
      </c>
      <c r="V50" s="177" t="s">
        <v>50</v>
      </c>
      <c r="W50" s="19" t="str">
        <f t="shared" si="9"/>
        <v>无</v>
      </c>
      <c r="X50" s="181"/>
    </row>
    <row r="51" s="183" customFormat="1" ht="12" hidden="1" spans="1:24">
      <c r="A51" s="191">
        <v>49</v>
      </c>
      <c r="B51" s="194" t="s">
        <v>34</v>
      </c>
      <c r="C51" s="29" t="s">
        <v>82</v>
      </c>
      <c r="D51" s="29" t="s">
        <v>163</v>
      </c>
      <c r="E51" s="29" t="s">
        <v>3991</v>
      </c>
      <c r="F51" s="194" t="s">
        <v>4256</v>
      </c>
      <c r="G51" s="195">
        <v>44934</v>
      </c>
      <c r="H51" s="192" t="s">
        <v>1741</v>
      </c>
      <c r="I51" s="194" t="s">
        <v>42</v>
      </c>
      <c r="J51" s="194" t="s">
        <v>43</v>
      </c>
      <c r="K51" s="194" t="s">
        <v>305</v>
      </c>
      <c r="L51" s="202" t="s">
        <v>4267</v>
      </c>
      <c r="M51" s="29">
        <v>6</v>
      </c>
      <c r="N51" s="4" t="str">
        <f>IFERROR(VLOOKUP("*"&amp;$D51&amp;"*",局放测试!$A:$AS,20,FALSE),IFERROR(VLOOKUP("*"&amp;$D51&amp;"*",局放测试!$B:$AS,19,FALSE),"无"))</f>
        <v>2023-09-12 09:00</v>
      </c>
      <c r="O51" s="4" t="str">
        <f>IFERROR(VLOOKUP("*"&amp;$D51&amp;"*",局放测试!$A:$AS,21,FALSE),IFERROR(VLOOKUP("*"&amp;$D51&amp;"*",局放测试!$B:$AS,20,FALSE),"无"))</f>
        <v>2023-09-13 14:11</v>
      </c>
      <c r="P51" s="15">
        <f t="shared" si="10"/>
        <v>6</v>
      </c>
      <c r="Q51" s="15">
        <f t="shared" si="11"/>
        <v>6</v>
      </c>
      <c r="R51" s="22">
        <f t="shared" si="12"/>
        <v>1</v>
      </c>
      <c r="S51" s="22">
        <f t="shared" si="13"/>
        <v>1</v>
      </c>
      <c r="T51" s="180"/>
      <c r="U51" s="4" t="str">
        <f>IFERROR(VLOOKUP("*"&amp;$D51&amp;"*",局放测试!$A:$AS,5,FALSE),IFERROR(VLOOKUP("*"&amp;$D51&amp;"*",局放测试!$B:$AS,4,FALSE),"无"))</f>
        <v>2023-09-S2-024</v>
      </c>
      <c r="V51" s="177" t="s">
        <v>50</v>
      </c>
      <c r="W51" s="19" t="str">
        <f t="shared" si="9"/>
        <v>无</v>
      </c>
      <c r="X51" s="181"/>
    </row>
    <row r="52" s="183" customFormat="1" ht="12" hidden="1" spans="1:24">
      <c r="A52" s="191">
        <v>50</v>
      </c>
      <c r="B52" s="194" t="s">
        <v>34</v>
      </c>
      <c r="C52" s="29" t="s">
        <v>82</v>
      </c>
      <c r="D52" s="29" t="s">
        <v>179</v>
      </c>
      <c r="E52" s="29" t="s">
        <v>3991</v>
      </c>
      <c r="F52" s="194" t="s">
        <v>4256</v>
      </c>
      <c r="G52" s="195">
        <v>44934</v>
      </c>
      <c r="H52" s="192" t="s">
        <v>1741</v>
      </c>
      <c r="I52" s="194" t="s">
        <v>42</v>
      </c>
      <c r="J52" s="194" t="s">
        <v>43</v>
      </c>
      <c r="K52" s="194" t="s">
        <v>305</v>
      </c>
      <c r="L52" s="202" t="s">
        <v>4267</v>
      </c>
      <c r="M52" s="29">
        <v>6</v>
      </c>
      <c r="N52" s="4" t="str">
        <f>IFERROR(VLOOKUP("*"&amp;$D52&amp;"*",局放测试!$A:$AS,20,FALSE),IFERROR(VLOOKUP("*"&amp;$D52&amp;"*",局放测试!$B:$AS,19,FALSE),"无"))</f>
        <v>2023-09-12 09:00</v>
      </c>
      <c r="O52" s="4" t="str">
        <f>IFERROR(VLOOKUP("*"&amp;$D52&amp;"*",局放测试!$A:$AS,21,FALSE),IFERROR(VLOOKUP("*"&amp;$D52&amp;"*",局放测试!$B:$AS,20,FALSE),"无"))</f>
        <v>2023-09-13 14:11</v>
      </c>
      <c r="P52" s="15">
        <f t="shared" si="10"/>
        <v>6</v>
      </c>
      <c r="Q52" s="15">
        <f t="shared" si="11"/>
        <v>6</v>
      </c>
      <c r="R52" s="22">
        <f t="shared" si="12"/>
        <v>1</v>
      </c>
      <c r="S52" s="22">
        <f t="shared" si="13"/>
        <v>1</v>
      </c>
      <c r="T52" s="180"/>
      <c r="U52" s="4" t="str">
        <f>IFERROR(VLOOKUP("*"&amp;$D52&amp;"*",局放测试!$A:$AS,5,FALSE),IFERROR(VLOOKUP("*"&amp;$D52&amp;"*",局放测试!$B:$AS,4,FALSE),"无"))</f>
        <v>2023-09-S2-024</v>
      </c>
      <c r="V52" s="177" t="s">
        <v>50</v>
      </c>
      <c r="W52" s="19" t="str">
        <f t="shared" si="9"/>
        <v>无</v>
      </c>
      <c r="X52" s="181"/>
    </row>
    <row r="53" s="183" customFormat="1" ht="12" hidden="1" spans="1:25">
      <c r="A53" s="191">
        <v>51</v>
      </c>
      <c r="B53" s="193" t="s">
        <v>34</v>
      </c>
      <c r="C53" s="29" t="s">
        <v>228</v>
      </c>
      <c r="D53" s="29" t="s">
        <v>1072</v>
      </c>
      <c r="E53" s="29" t="s">
        <v>337</v>
      </c>
      <c r="F53" s="191" t="s">
        <v>4256</v>
      </c>
      <c r="G53" s="78">
        <v>44927</v>
      </c>
      <c r="H53" s="192" t="s">
        <v>1741</v>
      </c>
      <c r="I53" s="191" t="s">
        <v>42</v>
      </c>
      <c r="J53" s="29" t="s">
        <v>43</v>
      </c>
      <c r="K53" s="29" t="s">
        <v>991</v>
      </c>
      <c r="L53" s="198" t="s">
        <v>4278</v>
      </c>
      <c r="M53" s="29">
        <v>6</v>
      </c>
      <c r="N53" s="4" t="str">
        <f>IFERROR(VLOOKUP("*"&amp;$D53&amp;"*",局放测试!$A:$AS,20,FALSE),IFERROR(VLOOKUP("*"&amp;$D53&amp;"*",局放测试!$B:$AS,19,FALSE),"无"))</f>
        <v>2023-11-08 09:13</v>
      </c>
      <c r="O53" s="4" t="str">
        <f>IFERROR(VLOOKUP("*"&amp;$D53&amp;"*",局放测试!$A:$AS,21,FALSE),IFERROR(VLOOKUP("*"&amp;$D53&amp;"*",局放测试!$B:$AS,20,FALSE),"无"))</f>
        <v>2023-11-09 10:34</v>
      </c>
      <c r="P53" s="15">
        <f t="shared" si="10"/>
        <v>6</v>
      </c>
      <c r="Q53" s="15">
        <f t="shared" si="11"/>
        <v>6</v>
      </c>
      <c r="R53" s="22">
        <f t="shared" si="12"/>
        <v>1</v>
      </c>
      <c r="S53" s="22">
        <f t="shared" si="13"/>
        <v>1</v>
      </c>
      <c r="T53" s="180"/>
      <c r="U53" s="4" t="str">
        <f>IFERROR(VLOOKUP("*"&amp;$D53&amp;"*",局放测试!$A:$AS,5,FALSE),IFERROR(VLOOKUP("*"&amp;$D53&amp;"*",局放测试!$B:$AS,4,FALSE),"无"))</f>
        <v>2023-11-S2-032</v>
      </c>
      <c r="V53" s="177" t="s">
        <v>50</v>
      </c>
      <c r="W53" s="19" t="str">
        <f t="shared" si="9"/>
        <v>无</v>
      </c>
      <c r="X53" s="181"/>
      <c r="Y53" s="168" t="s">
        <v>4279</v>
      </c>
    </row>
    <row r="54" s="183" customFormat="1" ht="12" hidden="1" spans="1:25">
      <c r="A54" s="191">
        <v>52</v>
      </c>
      <c r="B54" s="193" t="s">
        <v>34</v>
      </c>
      <c r="C54" s="29" t="s">
        <v>228</v>
      </c>
      <c r="D54" s="29" t="s">
        <v>1081</v>
      </c>
      <c r="E54" s="29" t="s">
        <v>337</v>
      </c>
      <c r="F54" s="191" t="s">
        <v>4256</v>
      </c>
      <c r="G54" s="78">
        <v>44927</v>
      </c>
      <c r="H54" s="192" t="s">
        <v>1741</v>
      </c>
      <c r="I54" s="191" t="s">
        <v>42</v>
      </c>
      <c r="J54" s="29" t="s">
        <v>43</v>
      </c>
      <c r="K54" s="29" t="s">
        <v>991</v>
      </c>
      <c r="L54" s="198" t="s">
        <v>4278</v>
      </c>
      <c r="M54" s="29">
        <v>6</v>
      </c>
      <c r="N54" s="4" t="str">
        <f>IFERROR(VLOOKUP("*"&amp;$D54&amp;"*",局放测试!$A:$AS,20,FALSE),IFERROR(VLOOKUP("*"&amp;$D54&amp;"*",局放测试!$B:$AS,19,FALSE),"无"))</f>
        <v>2023-11-08 09:13</v>
      </c>
      <c r="O54" s="4" t="str">
        <f>IFERROR(VLOOKUP("*"&amp;$D54&amp;"*",局放测试!$A:$AS,21,FALSE),IFERROR(VLOOKUP("*"&amp;$D54&amp;"*",局放测试!$B:$AS,20,FALSE),"无"))</f>
        <v>2023-11-09 10:34</v>
      </c>
      <c r="P54" s="15">
        <f t="shared" si="10"/>
        <v>6</v>
      </c>
      <c r="Q54" s="15">
        <f t="shared" si="11"/>
        <v>6</v>
      </c>
      <c r="R54" s="22">
        <f t="shared" si="12"/>
        <v>1</v>
      </c>
      <c r="S54" s="22">
        <f t="shared" si="13"/>
        <v>1</v>
      </c>
      <c r="T54" s="180"/>
      <c r="U54" s="4" t="str">
        <f>IFERROR(VLOOKUP("*"&amp;$D54&amp;"*",局放测试!$A:$AS,5,FALSE),IFERROR(VLOOKUP("*"&amp;$D54&amp;"*",局放测试!$B:$AS,4,FALSE),"无"))</f>
        <v>2023-11-S2-032</v>
      </c>
      <c r="V54" s="177" t="s">
        <v>50</v>
      </c>
      <c r="W54" s="19" t="str">
        <f t="shared" si="9"/>
        <v>无</v>
      </c>
      <c r="X54" s="181"/>
      <c r="Y54" s="168" t="s">
        <v>4279</v>
      </c>
    </row>
    <row r="55" s="183" customFormat="1" ht="12" hidden="1" spans="1:25">
      <c r="A55" s="191">
        <v>53</v>
      </c>
      <c r="B55" s="193" t="s">
        <v>34</v>
      </c>
      <c r="C55" s="29" t="s">
        <v>228</v>
      </c>
      <c r="D55" s="29" t="s">
        <v>1035</v>
      </c>
      <c r="E55" s="29" t="s">
        <v>108</v>
      </c>
      <c r="F55" s="191" t="s">
        <v>4256</v>
      </c>
      <c r="G55" s="78">
        <v>44927</v>
      </c>
      <c r="H55" s="192" t="s">
        <v>1741</v>
      </c>
      <c r="I55" s="191" t="s">
        <v>42</v>
      </c>
      <c r="J55" s="29" t="s">
        <v>43</v>
      </c>
      <c r="K55" s="29" t="s">
        <v>991</v>
      </c>
      <c r="L55" s="198" t="s">
        <v>4278</v>
      </c>
      <c r="M55" s="29">
        <v>6</v>
      </c>
      <c r="N55" s="4" t="str">
        <f>IFERROR(VLOOKUP("*"&amp;$D55&amp;"*",局放测试!$A:$AS,20,FALSE),IFERROR(VLOOKUP("*"&amp;$D55&amp;"*",局放测试!$B:$AS,19,FALSE),"无"))</f>
        <v>2023-09-12 09:29</v>
      </c>
      <c r="O55" s="4" t="str">
        <f>IFERROR(VLOOKUP("*"&amp;$D55&amp;"*",局放测试!$A:$AS,21,FALSE),IFERROR(VLOOKUP("*"&amp;$D55&amp;"*",局放测试!$B:$AS,20,FALSE),"无"))</f>
        <v>2023-09-12 15:05</v>
      </c>
      <c r="P55" s="15">
        <f t="shared" si="10"/>
        <v>6</v>
      </c>
      <c r="Q55" s="15">
        <f t="shared" si="11"/>
        <v>6</v>
      </c>
      <c r="R55" s="22">
        <f t="shared" si="12"/>
        <v>1</v>
      </c>
      <c r="S55" s="22">
        <f t="shared" si="13"/>
        <v>1</v>
      </c>
      <c r="T55" s="180"/>
      <c r="U55" s="4" t="str">
        <f>IFERROR(VLOOKUP("*"&amp;$D55&amp;"*",局放测试!$A:$AS,5,FALSE),IFERROR(VLOOKUP("*"&amp;$D55&amp;"*",局放测试!$B:$AS,4,FALSE),"无"))</f>
        <v>2023-09-S2-021</v>
      </c>
      <c r="V55" s="177" t="s">
        <v>50</v>
      </c>
      <c r="W55" s="19" t="str">
        <f t="shared" si="9"/>
        <v>无</v>
      </c>
      <c r="X55" s="181"/>
      <c r="Y55" s="206" t="s">
        <v>4279</v>
      </c>
    </row>
    <row r="56" s="183" customFormat="1" ht="12" hidden="1" spans="1:25">
      <c r="A56" s="191">
        <v>54</v>
      </c>
      <c r="B56" s="193" t="s">
        <v>34</v>
      </c>
      <c r="C56" s="29" t="s">
        <v>228</v>
      </c>
      <c r="D56" s="29" t="s">
        <v>1043</v>
      </c>
      <c r="E56" s="29" t="s">
        <v>108</v>
      </c>
      <c r="F56" s="191" t="s">
        <v>4256</v>
      </c>
      <c r="G56" s="78">
        <v>44927</v>
      </c>
      <c r="H56" s="192" t="s">
        <v>1741</v>
      </c>
      <c r="I56" s="191" t="s">
        <v>42</v>
      </c>
      <c r="J56" s="29" t="s">
        <v>43</v>
      </c>
      <c r="K56" s="29" t="s">
        <v>991</v>
      </c>
      <c r="L56" s="198" t="s">
        <v>4278</v>
      </c>
      <c r="M56" s="29">
        <v>6</v>
      </c>
      <c r="N56" s="204">
        <v>45159</v>
      </c>
      <c r="O56" s="204">
        <v>45163</v>
      </c>
      <c r="P56" s="15">
        <f t="shared" si="10"/>
        <v>6</v>
      </c>
      <c r="Q56" s="15">
        <f t="shared" si="11"/>
        <v>6</v>
      </c>
      <c r="R56" s="22">
        <f t="shared" si="12"/>
        <v>1</v>
      </c>
      <c r="S56" s="22">
        <f t="shared" si="13"/>
        <v>1</v>
      </c>
      <c r="T56" s="180"/>
      <c r="U56" s="177" t="s">
        <v>4280</v>
      </c>
      <c r="V56" s="177" t="s">
        <v>50</v>
      </c>
      <c r="W56" s="19" t="str">
        <f t="shared" si="9"/>
        <v>无</v>
      </c>
      <c r="X56" s="181"/>
      <c r="Y56" s="206" t="s">
        <v>4279</v>
      </c>
    </row>
    <row r="57" s="183" customFormat="1" ht="12" hidden="1" spans="1:25">
      <c r="A57" s="191">
        <v>55</v>
      </c>
      <c r="B57" s="193" t="s">
        <v>34</v>
      </c>
      <c r="C57" s="29" t="s">
        <v>228</v>
      </c>
      <c r="D57" s="29" t="s">
        <v>1148</v>
      </c>
      <c r="E57" s="29" t="s">
        <v>258</v>
      </c>
      <c r="F57" s="191" t="s">
        <v>4256</v>
      </c>
      <c r="G57" s="78">
        <v>44927</v>
      </c>
      <c r="H57" s="192" t="s">
        <v>1741</v>
      </c>
      <c r="I57" s="191" t="s">
        <v>42</v>
      </c>
      <c r="J57" s="29" t="s">
        <v>43</v>
      </c>
      <c r="K57" s="29" t="s">
        <v>991</v>
      </c>
      <c r="L57" s="198" t="s">
        <v>4278</v>
      </c>
      <c r="M57" s="29">
        <v>6</v>
      </c>
      <c r="N57" s="204">
        <v>45161</v>
      </c>
      <c r="O57" s="204">
        <v>45163</v>
      </c>
      <c r="P57" s="15">
        <f t="shared" si="10"/>
        <v>6</v>
      </c>
      <c r="Q57" s="15">
        <f t="shared" si="11"/>
        <v>6</v>
      </c>
      <c r="R57" s="22">
        <f t="shared" si="12"/>
        <v>1</v>
      </c>
      <c r="S57" s="22">
        <f t="shared" si="13"/>
        <v>1</v>
      </c>
      <c r="T57" s="180"/>
      <c r="U57" s="177" t="s">
        <v>4280</v>
      </c>
      <c r="V57" s="177" t="s">
        <v>50</v>
      </c>
      <c r="W57" s="19" t="str">
        <f t="shared" si="9"/>
        <v>无</v>
      </c>
      <c r="X57" s="181"/>
      <c r="Y57" s="206" t="s">
        <v>4279</v>
      </c>
    </row>
    <row r="58" s="183" customFormat="1" ht="12" hidden="1" spans="1:25">
      <c r="A58" s="191">
        <v>56</v>
      </c>
      <c r="B58" s="193" t="s">
        <v>34</v>
      </c>
      <c r="C58" s="29" t="s">
        <v>228</v>
      </c>
      <c r="D58" s="29" t="s">
        <v>3695</v>
      </c>
      <c r="E58" s="29" t="s">
        <v>258</v>
      </c>
      <c r="F58" s="191" t="s">
        <v>4256</v>
      </c>
      <c r="G58" s="78">
        <v>44927</v>
      </c>
      <c r="H58" s="192" t="s">
        <v>1741</v>
      </c>
      <c r="I58" s="191" t="s">
        <v>42</v>
      </c>
      <c r="J58" s="29" t="s">
        <v>43</v>
      </c>
      <c r="K58" s="29" t="s">
        <v>991</v>
      </c>
      <c r="L58" s="198" t="s">
        <v>4278</v>
      </c>
      <c r="M58" s="29">
        <v>6</v>
      </c>
      <c r="N58" s="204">
        <v>45161</v>
      </c>
      <c r="O58" s="204">
        <v>45163</v>
      </c>
      <c r="P58" s="15">
        <f t="shared" si="10"/>
        <v>6</v>
      </c>
      <c r="Q58" s="15">
        <f t="shared" si="11"/>
        <v>6</v>
      </c>
      <c r="R58" s="22">
        <f t="shared" si="12"/>
        <v>1</v>
      </c>
      <c r="S58" s="22">
        <f t="shared" si="13"/>
        <v>1</v>
      </c>
      <c r="T58" s="180"/>
      <c r="U58" s="177" t="s">
        <v>4280</v>
      </c>
      <c r="V58" s="177" t="s">
        <v>50</v>
      </c>
      <c r="W58" s="19" t="str">
        <f t="shared" si="9"/>
        <v>无</v>
      </c>
      <c r="X58" s="181"/>
      <c r="Y58" s="206" t="s">
        <v>4279</v>
      </c>
    </row>
    <row r="59" s="183" customFormat="1" ht="12" hidden="1" spans="1:25">
      <c r="A59" s="191">
        <v>57</v>
      </c>
      <c r="B59" s="193" t="s">
        <v>34</v>
      </c>
      <c r="C59" s="29" t="s">
        <v>228</v>
      </c>
      <c r="D59" s="194" t="s">
        <v>1555</v>
      </c>
      <c r="E59" s="29" t="s">
        <v>337</v>
      </c>
      <c r="F59" s="191" t="s">
        <v>4256</v>
      </c>
      <c r="G59" s="78">
        <v>44927</v>
      </c>
      <c r="H59" s="192" t="s">
        <v>1741</v>
      </c>
      <c r="I59" s="191" t="s">
        <v>42</v>
      </c>
      <c r="J59" s="29" t="s">
        <v>43</v>
      </c>
      <c r="K59" s="29" t="s">
        <v>991</v>
      </c>
      <c r="L59" s="198" t="s">
        <v>4278</v>
      </c>
      <c r="M59" s="29">
        <v>15</v>
      </c>
      <c r="N59" s="177" t="s">
        <v>4281</v>
      </c>
      <c r="O59" s="177" t="s">
        <v>4282</v>
      </c>
      <c r="P59" s="15">
        <f t="shared" si="10"/>
        <v>15</v>
      </c>
      <c r="Q59" s="15">
        <f t="shared" si="11"/>
        <v>15</v>
      </c>
      <c r="R59" s="22">
        <f t="shared" si="12"/>
        <v>1</v>
      </c>
      <c r="S59" s="22">
        <f t="shared" si="13"/>
        <v>1</v>
      </c>
      <c r="T59" s="180"/>
      <c r="U59" s="177" t="s">
        <v>4283</v>
      </c>
      <c r="V59" s="177" t="s">
        <v>50</v>
      </c>
      <c r="W59" s="19" t="str">
        <f t="shared" si="9"/>
        <v>无</v>
      </c>
      <c r="X59" s="201"/>
      <c r="Y59" s="206" t="s">
        <v>4279</v>
      </c>
    </row>
    <row r="60" s="183" customFormat="1" ht="12" hidden="1" spans="1:25">
      <c r="A60" s="191">
        <v>58</v>
      </c>
      <c r="B60" s="193" t="s">
        <v>34</v>
      </c>
      <c r="C60" s="29" t="s">
        <v>228</v>
      </c>
      <c r="D60" s="194" t="s">
        <v>1512</v>
      </c>
      <c r="E60" s="29" t="s">
        <v>337</v>
      </c>
      <c r="F60" s="191" t="s">
        <v>4256</v>
      </c>
      <c r="G60" s="78">
        <v>44927</v>
      </c>
      <c r="H60" s="192" t="s">
        <v>1741</v>
      </c>
      <c r="I60" s="191" t="s">
        <v>42</v>
      </c>
      <c r="J60" s="29" t="s">
        <v>43</v>
      </c>
      <c r="K60" s="29" t="s">
        <v>991</v>
      </c>
      <c r="L60" s="198" t="s">
        <v>4278</v>
      </c>
      <c r="M60" s="29">
        <v>42</v>
      </c>
      <c r="N60" s="177" t="s">
        <v>4284</v>
      </c>
      <c r="O60" s="177" t="s">
        <v>4285</v>
      </c>
      <c r="P60" s="15">
        <f t="shared" si="10"/>
        <v>42</v>
      </c>
      <c r="Q60" s="15">
        <f t="shared" si="11"/>
        <v>42</v>
      </c>
      <c r="R60" s="22">
        <f t="shared" si="12"/>
        <v>1</v>
      </c>
      <c r="S60" s="22">
        <f t="shared" si="13"/>
        <v>1</v>
      </c>
      <c r="T60" s="180"/>
      <c r="U60" s="177" t="s">
        <v>4286</v>
      </c>
      <c r="V60" s="177" t="s">
        <v>50</v>
      </c>
      <c r="W60" s="19" t="str">
        <f t="shared" si="9"/>
        <v>无</v>
      </c>
      <c r="X60" s="201"/>
      <c r="Y60" s="206" t="s">
        <v>4279</v>
      </c>
    </row>
    <row r="61" s="183" customFormat="1" ht="12" hidden="1" spans="1:25">
      <c r="A61" s="191">
        <v>59</v>
      </c>
      <c r="B61" s="193" t="s">
        <v>34</v>
      </c>
      <c r="C61" s="29" t="s">
        <v>228</v>
      </c>
      <c r="D61" s="173" t="s">
        <v>3746</v>
      </c>
      <c r="E61" s="29" t="s">
        <v>108</v>
      </c>
      <c r="F61" s="191" t="s">
        <v>4256</v>
      </c>
      <c r="G61" s="78">
        <v>44927</v>
      </c>
      <c r="H61" s="192" t="s">
        <v>1741</v>
      </c>
      <c r="I61" s="191" t="s">
        <v>42</v>
      </c>
      <c r="J61" s="29" t="s">
        <v>43</v>
      </c>
      <c r="K61" s="29" t="s">
        <v>991</v>
      </c>
      <c r="L61" s="198" t="s">
        <v>4278</v>
      </c>
      <c r="M61" s="29">
        <v>15</v>
      </c>
      <c r="N61" s="177" t="s">
        <v>4284</v>
      </c>
      <c r="O61" s="177" t="s">
        <v>4285</v>
      </c>
      <c r="P61" s="15">
        <f t="shared" si="10"/>
        <v>15</v>
      </c>
      <c r="Q61" s="15">
        <f t="shared" si="11"/>
        <v>15</v>
      </c>
      <c r="R61" s="22">
        <f t="shared" si="12"/>
        <v>1</v>
      </c>
      <c r="S61" s="22">
        <f t="shared" si="13"/>
        <v>1</v>
      </c>
      <c r="T61" s="180"/>
      <c r="U61" s="177" t="s">
        <v>4286</v>
      </c>
      <c r="V61" s="177" t="s">
        <v>50</v>
      </c>
      <c r="W61" s="19" t="str">
        <f t="shared" si="9"/>
        <v>无</v>
      </c>
      <c r="X61" s="201"/>
      <c r="Y61" s="206" t="s">
        <v>4279</v>
      </c>
    </row>
    <row r="62" s="183" customFormat="1" ht="12" hidden="1" spans="1:25">
      <c r="A62" s="191">
        <v>60</v>
      </c>
      <c r="B62" s="193" t="s">
        <v>34</v>
      </c>
      <c r="C62" s="29" t="s">
        <v>228</v>
      </c>
      <c r="D62" s="191" t="s">
        <v>1723</v>
      </c>
      <c r="E62" s="29" t="s">
        <v>337</v>
      </c>
      <c r="F62" s="191" t="s">
        <v>4256</v>
      </c>
      <c r="G62" s="78">
        <v>44927</v>
      </c>
      <c r="H62" s="192" t="s">
        <v>1741</v>
      </c>
      <c r="I62" s="191" t="s">
        <v>42</v>
      </c>
      <c r="J62" s="29" t="s">
        <v>43</v>
      </c>
      <c r="K62" s="29" t="s">
        <v>991</v>
      </c>
      <c r="L62" s="198" t="s">
        <v>4278</v>
      </c>
      <c r="M62" s="29">
        <v>24</v>
      </c>
      <c r="N62" s="177" t="s">
        <v>4287</v>
      </c>
      <c r="O62" s="177" t="s">
        <v>4288</v>
      </c>
      <c r="P62" s="15">
        <f t="shared" si="10"/>
        <v>24</v>
      </c>
      <c r="Q62" s="15">
        <f t="shared" si="11"/>
        <v>24</v>
      </c>
      <c r="R62" s="22">
        <f t="shared" si="12"/>
        <v>1</v>
      </c>
      <c r="S62" s="22">
        <f t="shared" si="13"/>
        <v>1</v>
      </c>
      <c r="T62" s="180"/>
      <c r="U62" s="177" t="s">
        <v>4289</v>
      </c>
      <c r="V62" s="177" t="s">
        <v>50</v>
      </c>
      <c r="W62" s="19" t="str">
        <f t="shared" si="9"/>
        <v>无</v>
      </c>
      <c r="X62" s="201"/>
      <c r="Y62" s="206" t="s">
        <v>4279</v>
      </c>
    </row>
    <row r="63" s="183" customFormat="1" ht="12" hidden="1" spans="1:25">
      <c r="A63" s="191">
        <v>61</v>
      </c>
      <c r="B63" s="193" t="s">
        <v>34</v>
      </c>
      <c r="C63" s="29" t="s">
        <v>228</v>
      </c>
      <c r="D63" s="196" t="s">
        <v>1662</v>
      </c>
      <c r="E63" s="29" t="s">
        <v>337</v>
      </c>
      <c r="F63" s="191" t="s">
        <v>4256</v>
      </c>
      <c r="G63" s="78">
        <v>44927</v>
      </c>
      <c r="H63" s="192" t="s">
        <v>1741</v>
      </c>
      <c r="I63" s="191" t="s">
        <v>42</v>
      </c>
      <c r="J63" s="29" t="s">
        <v>43</v>
      </c>
      <c r="K63" s="29" t="s">
        <v>991</v>
      </c>
      <c r="L63" s="198" t="s">
        <v>4278</v>
      </c>
      <c r="M63" s="29">
        <v>15</v>
      </c>
      <c r="N63" s="177" t="s">
        <v>4287</v>
      </c>
      <c r="O63" s="177" t="s">
        <v>4288</v>
      </c>
      <c r="P63" s="15">
        <f t="shared" si="10"/>
        <v>15</v>
      </c>
      <c r="Q63" s="15">
        <f t="shared" si="11"/>
        <v>15</v>
      </c>
      <c r="R63" s="22">
        <f t="shared" si="12"/>
        <v>1</v>
      </c>
      <c r="S63" s="22">
        <f t="shared" si="13"/>
        <v>1</v>
      </c>
      <c r="T63" s="180"/>
      <c r="U63" s="177" t="s">
        <v>4289</v>
      </c>
      <c r="V63" s="177" t="s">
        <v>50</v>
      </c>
      <c r="W63" s="19" t="str">
        <f t="shared" si="9"/>
        <v>无</v>
      </c>
      <c r="X63" s="201"/>
      <c r="Y63" s="206" t="s">
        <v>4279</v>
      </c>
    </row>
    <row r="64" s="183" customFormat="1" ht="12" hidden="1" spans="1:25">
      <c r="A64" s="191">
        <v>62</v>
      </c>
      <c r="B64" s="193" t="s">
        <v>34</v>
      </c>
      <c r="C64" s="29" t="s">
        <v>228</v>
      </c>
      <c r="D64" s="173" t="s">
        <v>3729</v>
      </c>
      <c r="E64" s="29" t="s">
        <v>258</v>
      </c>
      <c r="F64" s="191" t="s">
        <v>4256</v>
      </c>
      <c r="G64" s="78">
        <v>44927</v>
      </c>
      <c r="H64" s="192" t="s">
        <v>1741</v>
      </c>
      <c r="I64" s="191" t="s">
        <v>42</v>
      </c>
      <c r="J64" s="29" t="s">
        <v>43</v>
      </c>
      <c r="K64" s="29" t="s">
        <v>991</v>
      </c>
      <c r="L64" s="198" t="s">
        <v>4278</v>
      </c>
      <c r="M64" s="29">
        <v>21</v>
      </c>
      <c r="N64" s="177" t="s">
        <v>4284</v>
      </c>
      <c r="O64" s="177" t="s">
        <v>4285</v>
      </c>
      <c r="P64" s="15">
        <f t="shared" si="10"/>
        <v>21</v>
      </c>
      <c r="Q64" s="15">
        <f t="shared" si="11"/>
        <v>21</v>
      </c>
      <c r="R64" s="22">
        <f t="shared" si="12"/>
        <v>1</v>
      </c>
      <c r="S64" s="22">
        <f t="shared" si="13"/>
        <v>1</v>
      </c>
      <c r="T64" s="180"/>
      <c r="U64" s="177" t="s">
        <v>4286</v>
      </c>
      <c r="V64" s="177" t="s">
        <v>50</v>
      </c>
      <c r="W64" s="19" t="str">
        <f t="shared" si="9"/>
        <v>无</v>
      </c>
      <c r="X64" s="201"/>
      <c r="Y64" s="206" t="s">
        <v>4279</v>
      </c>
    </row>
    <row r="65" s="183" customFormat="1" ht="12" hidden="1" spans="1:25">
      <c r="A65" s="191">
        <v>63</v>
      </c>
      <c r="B65" s="193" t="s">
        <v>34</v>
      </c>
      <c r="C65" s="29" t="s">
        <v>228</v>
      </c>
      <c r="D65" s="173" t="s">
        <v>1501</v>
      </c>
      <c r="E65" s="29" t="s">
        <v>337</v>
      </c>
      <c r="F65" s="191" t="s">
        <v>4256</v>
      </c>
      <c r="G65" s="78">
        <v>44927</v>
      </c>
      <c r="H65" s="192" t="s">
        <v>1741</v>
      </c>
      <c r="I65" s="191" t="s">
        <v>42</v>
      </c>
      <c r="J65" s="29" t="s">
        <v>43</v>
      </c>
      <c r="K65" s="29" t="s">
        <v>991</v>
      </c>
      <c r="L65" s="198" t="s">
        <v>4278</v>
      </c>
      <c r="M65" s="29">
        <v>21</v>
      </c>
      <c r="N65" s="177" t="s">
        <v>4287</v>
      </c>
      <c r="O65" s="177" t="s">
        <v>4288</v>
      </c>
      <c r="P65" s="15">
        <f t="shared" si="10"/>
        <v>21</v>
      </c>
      <c r="Q65" s="15">
        <f t="shared" si="11"/>
        <v>21</v>
      </c>
      <c r="R65" s="22">
        <f t="shared" si="12"/>
        <v>1</v>
      </c>
      <c r="S65" s="22">
        <f t="shared" si="13"/>
        <v>1</v>
      </c>
      <c r="T65" s="180"/>
      <c r="U65" s="177" t="s">
        <v>4289</v>
      </c>
      <c r="V65" s="177" t="s">
        <v>50</v>
      </c>
      <c r="W65" s="19" t="str">
        <f t="shared" si="9"/>
        <v>无</v>
      </c>
      <c r="X65" s="201"/>
      <c r="Y65" s="206" t="s">
        <v>4279</v>
      </c>
    </row>
    <row r="66" s="183" customFormat="1" ht="12" hidden="1" spans="1:25">
      <c r="A66" s="191">
        <v>64</v>
      </c>
      <c r="B66" s="193" t="s">
        <v>34</v>
      </c>
      <c r="C66" s="29" t="s">
        <v>228</v>
      </c>
      <c r="D66" s="196" t="s">
        <v>1651</v>
      </c>
      <c r="E66" s="29" t="s">
        <v>108</v>
      </c>
      <c r="F66" s="191" t="s">
        <v>4256</v>
      </c>
      <c r="G66" s="78">
        <v>44927</v>
      </c>
      <c r="H66" s="192" t="s">
        <v>1741</v>
      </c>
      <c r="I66" s="191" t="s">
        <v>42</v>
      </c>
      <c r="J66" s="29" t="s">
        <v>43</v>
      </c>
      <c r="K66" s="29" t="s">
        <v>991</v>
      </c>
      <c r="L66" s="198" t="s">
        <v>4278</v>
      </c>
      <c r="M66" s="29">
        <v>15</v>
      </c>
      <c r="N66" s="177" t="s">
        <v>4287</v>
      </c>
      <c r="O66" s="177" t="s">
        <v>4288</v>
      </c>
      <c r="P66" s="15">
        <f t="shared" si="10"/>
        <v>15</v>
      </c>
      <c r="Q66" s="15">
        <f t="shared" si="11"/>
        <v>15</v>
      </c>
      <c r="R66" s="22">
        <f t="shared" si="12"/>
        <v>1</v>
      </c>
      <c r="S66" s="22">
        <f t="shared" si="13"/>
        <v>1</v>
      </c>
      <c r="T66" s="180"/>
      <c r="U66" s="177" t="s">
        <v>4289</v>
      </c>
      <c r="V66" s="177" t="s">
        <v>50</v>
      </c>
      <c r="W66" s="19" t="str">
        <f t="shared" si="9"/>
        <v>无</v>
      </c>
      <c r="X66" s="201"/>
      <c r="Y66" s="206" t="s">
        <v>4279</v>
      </c>
    </row>
    <row r="67" s="183" customFormat="1" ht="12" hidden="1" spans="1:25">
      <c r="A67" s="191">
        <v>65</v>
      </c>
      <c r="B67" s="193" t="s">
        <v>34</v>
      </c>
      <c r="C67" s="29" t="s">
        <v>228</v>
      </c>
      <c r="D67" s="173" t="s">
        <v>1142</v>
      </c>
      <c r="E67" s="29" t="s">
        <v>337</v>
      </c>
      <c r="F67" s="191" t="s">
        <v>4256</v>
      </c>
      <c r="G67" s="78">
        <v>44927</v>
      </c>
      <c r="H67" s="192" t="s">
        <v>1741</v>
      </c>
      <c r="I67" s="191" t="s">
        <v>42</v>
      </c>
      <c r="J67" s="29" t="s">
        <v>43</v>
      </c>
      <c r="K67" s="29" t="s">
        <v>991</v>
      </c>
      <c r="L67" s="198" t="s">
        <v>4278</v>
      </c>
      <c r="M67" s="29">
        <v>6</v>
      </c>
      <c r="N67" s="204">
        <v>45160</v>
      </c>
      <c r="O67" s="204">
        <v>45163</v>
      </c>
      <c r="P67" s="15">
        <f t="shared" si="10"/>
        <v>6</v>
      </c>
      <c r="Q67" s="15">
        <f t="shared" si="11"/>
        <v>6</v>
      </c>
      <c r="R67" s="22">
        <f t="shared" si="12"/>
        <v>1</v>
      </c>
      <c r="S67" s="22">
        <f t="shared" si="13"/>
        <v>1</v>
      </c>
      <c r="T67" s="180"/>
      <c r="U67" s="177" t="s">
        <v>4280</v>
      </c>
      <c r="V67" s="177" t="s">
        <v>50</v>
      </c>
      <c r="W67" s="19" t="str">
        <f t="shared" si="9"/>
        <v>无</v>
      </c>
      <c r="X67" s="181"/>
      <c r="Y67" s="206" t="s">
        <v>4279</v>
      </c>
    </row>
    <row r="68" s="183" customFormat="1" ht="12" hidden="1" spans="1:25">
      <c r="A68" s="191">
        <v>66</v>
      </c>
      <c r="B68" s="193" t="s">
        <v>34</v>
      </c>
      <c r="C68" s="29" t="s">
        <v>228</v>
      </c>
      <c r="D68" s="201" t="s">
        <v>1538</v>
      </c>
      <c r="E68" s="29" t="s">
        <v>108</v>
      </c>
      <c r="F68" s="191" t="s">
        <v>4256</v>
      </c>
      <c r="G68" s="78">
        <v>44927</v>
      </c>
      <c r="H68" s="192" t="s">
        <v>1741</v>
      </c>
      <c r="I68" s="191" t="s">
        <v>42</v>
      </c>
      <c r="J68" s="29" t="s">
        <v>43</v>
      </c>
      <c r="K68" s="29" t="s">
        <v>991</v>
      </c>
      <c r="L68" s="198" t="s">
        <v>4278</v>
      </c>
      <c r="M68" s="29">
        <v>18</v>
      </c>
      <c r="N68" s="177" t="s">
        <v>4290</v>
      </c>
      <c r="O68" s="177" t="s">
        <v>4291</v>
      </c>
      <c r="P68" s="15">
        <f t="shared" si="10"/>
        <v>18</v>
      </c>
      <c r="Q68" s="15">
        <f t="shared" si="11"/>
        <v>18</v>
      </c>
      <c r="R68" s="22">
        <f t="shared" si="12"/>
        <v>1</v>
      </c>
      <c r="S68" s="22">
        <f t="shared" si="13"/>
        <v>1</v>
      </c>
      <c r="T68" s="180"/>
      <c r="U68" s="177" t="s">
        <v>4292</v>
      </c>
      <c r="V68" s="177" t="s">
        <v>50</v>
      </c>
      <c r="W68" s="19" t="str">
        <f t="shared" si="9"/>
        <v>无</v>
      </c>
      <c r="X68" s="201"/>
      <c r="Y68" s="206" t="s">
        <v>4279</v>
      </c>
    </row>
    <row r="69" s="183" customFormat="1" ht="12" hidden="1" spans="1:24">
      <c r="A69" s="191">
        <v>67</v>
      </c>
      <c r="B69" s="191" t="s">
        <v>34</v>
      </c>
      <c r="C69" s="29" t="s">
        <v>228</v>
      </c>
      <c r="D69" s="28" t="s">
        <v>2010</v>
      </c>
      <c r="E69" s="29" t="s">
        <v>108</v>
      </c>
      <c r="F69" s="191" t="s">
        <v>4256</v>
      </c>
      <c r="G69" s="78">
        <v>45261</v>
      </c>
      <c r="H69" s="192" t="s">
        <v>1741</v>
      </c>
      <c r="I69" s="191" t="s">
        <v>42</v>
      </c>
      <c r="J69" s="176" t="s">
        <v>43</v>
      </c>
      <c r="K69" s="176" t="s">
        <v>1729</v>
      </c>
      <c r="L69" s="198" t="s">
        <v>4293</v>
      </c>
      <c r="M69" s="176">
        <v>3</v>
      </c>
      <c r="N69" s="177" t="s">
        <v>4294</v>
      </c>
      <c r="O69" s="177" t="s">
        <v>4295</v>
      </c>
      <c r="P69" s="15">
        <f t="shared" si="10"/>
        <v>3</v>
      </c>
      <c r="Q69" s="15">
        <f t="shared" si="11"/>
        <v>3</v>
      </c>
      <c r="R69" s="22">
        <f t="shared" si="12"/>
        <v>1</v>
      </c>
      <c r="S69" s="22">
        <f t="shared" si="13"/>
        <v>1</v>
      </c>
      <c r="T69" s="180"/>
      <c r="U69" s="177" t="s">
        <v>4296</v>
      </c>
      <c r="V69" s="177" t="s">
        <v>50</v>
      </c>
      <c r="W69" s="19" t="str">
        <f t="shared" si="9"/>
        <v>无</v>
      </c>
      <c r="X69" s="201"/>
    </row>
    <row r="70" s="183" customFormat="1" ht="12" hidden="1" spans="1:24">
      <c r="A70" s="191">
        <v>68</v>
      </c>
      <c r="B70" s="191" t="s">
        <v>34</v>
      </c>
      <c r="C70" s="29" t="s">
        <v>228</v>
      </c>
      <c r="D70" s="28" t="s">
        <v>2025</v>
      </c>
      <c r="E70" s="29" t="s">
        <v>108</v>
      </c>
      <c r="F70" s="191" t="s">
        <v>4256</v>
      </c>
      <c r="G70" s="78">
        <v>45261</v>
      </c>
      <c r="H70" s="192" t="s">
        <v>1741</v>
      </c>
      <c r="I70" s="191" t="s">
        <v>42</v>
      </c>
      <c r="J70" s="176" t="s">
        <v>43</v>
      </c>
      <c r="K70" s="176" t="s">
        <v>1729</v>
      </c>
      <c r="L70" s="198" t="s">
        <v>4293</v>
      </c>
      <c r="M70" s="203">
        <v>3</v>
      </c>
      <c r="N70" s="177" t="s">
        <v>4294</v>
      </c>
      <c r="O70" s="177" t="s">
        <v>4295</v>
      </c>
      <c r="P70" s="15">
        <f t="shared" si="10"/>
        <v>3</v>
      </c>
      <c r="Q70" s="15">
        <f t="shared" si="11"/>
        <v>3</v>
      </c>
      <c r="R70" s="22">
        <f t="shared" si="12"/>
        <v>1</v>
      </c>
      <c r="S70" s="22">
        <f t="shared" si="13"/>
        <v>1</v>
      </c>
      <c r="T70" s="180"/>
      <c r="U70" s="177" t="s">
        <v>4297</v>
      </c>
      <c r="V70" s="177" t="s">
        <v>50</v>
      </c>
      <c r="W70" s="19" t="str">
        <f t="shared" si="9"/>
        <v>无</v>
      </c>
      <c r="X70" s="201"/>
    </row>
    <row r="73" spans="14:22">
      <c r="N73" s="207"/>
      <c r="O73" s="207"/>
      <c r="P73" s="208"/>
      <c r="Q73" s="208"/>
      <c r="R73" s="209"/>
      <c r="S73" s="209"/>
      <c r="T73" s="210"/>
      <c r="U73" s="207"/>
      <c r="V73" s="207"/>
    </row>
    <row r="346" spans="14:22">
      <c r="N346" s="126">
        <v>45140</v>
      </c>
      <c r="O346" s="126">
        <v>45140</v>
      </c>
      <c r="U346" s="128" t="s">
        <v>3320</v>
      </c>
      <c r="V346" s="128" t="s">
        <v>50</v>
      </c>
    </row>
    <row r="347" spans="14:22">
      <c r="N347" s="126">
        <v>45140</v>
      </c>
      <c r="O347" s="126">
        <v>45140</v>
      </c>
      <c r="U347" s="128" t="s">
        <v>3320</v>
      </c>
      <c r="V347" s="128" t="s">
        <v>3320</v>
      </c>
    </row>
    <row r="348" spans="14:22">
      <c r="N348" s="126">
        <v>45140</v>
      </c>
      <c r="O348" s="126">
        <v>45140</v>
      </c>
      <c r="U348" s="128" t="s">
        <v>3334</v>
      </c>
      <c r="V348" s="128" t="s">
        <v>3334</v>
      </c>
    </row>
    <row r="349" spans="14:22">
      <c r="N349" s="126">
        <v>45142</v>
      </c>
      <c r="O349" s="126">
        <v>45142</v>
      </c>
      <c r="U349" s="128" t="s">
        <v>3542</v>
      </c>
      <c r="V349" s="128" t="s">
        <v>3542</v>
      </c>
    </row>
    <row r="350" spans="14:22">
      <c r="N350" s="126">
        <v>45142</v>
      </c>
      <c r="O350" s="126">
        <v>45142</v>
      </c>
      <c r="U350" s="128" t="s">
        <v>3542</v>
      </c>
      <c r="V350" s="128" t="s">
        <v>3542</v>
      </c>
    </row>
    <row r="351" spans="14:22">
      <c r="N351" s="126">
        <v>45113</v>
      </c>
      <c r="O351" s="126">
        <v>45113</v>
      </c>
      <c r="U351" s="128" t="s">
        <v>3615</v>
      </c>
      <c r="V351" s="128" t="s">
        <v>3615</v>
      </c>
    </row>
    <row r="352" spans="14:22">
      <c r="N352" s="126">
        <v>45113</v>
      </c>
      <c r="O352" s="126">
        <v>45113</v>
      </c>
      <c r="U352" s="128" t="s">
        <v>3615</v>
      </c>
      <c r="V352" s="128" t="s">
        <v>50</v>
      </c>
    </row>
    <row r="353" spans="22:22">
      <c r="V353" s="128" t="s">
        <v>50</v>
      </c>
    </row>
    <row r="354" spans="22:22">
      <c r="V354" s="128" t="s">
        <v>50</v>
      </c>
    </row>
    <row r="355" spans="22:22">
      <c r="V355" s="128" t="s">
        <v>50</v>
      </c>
    </row>
    <row r="356" spans="22:22">
      <c r="V356" s="128" t="s">
        <v>50</v>
      </c>
    </row>
    <row r="357" spans="22:22">
      <c r="V357" s="128" t="s">
        <v>50</v>
      </c>
    </row>
    <row r="358" spans="22:22">
      <c r="V358" s="128" t="s">
        <v>50</v>
      </c>
    </row>
    <row r="359" spans="22:22">
      <c r="V359" s="128" t="s">
        <v>50</v>
      </c>
    </row>
    <row r="360" spans="22:22">
      <c r="V360" s="128" t="s">
        <v>50</v>
      </c>
    </row>
    <row r="361" spans="22:22">
      <c r="V361" s="128" t="s">
        <v>50</v>
      </c>
    </row>
    <row r="362" spans="22:22">
      <c r="V362" s="128" t="s">
        <v>50</v>
      </c>
    </row>
    <row r="363" spans="22:22">
      <c r="V363" s="128" t="s">
        <v>50</v>
      </c>
    </row>
    <row r="364" spans="22:22">
      <c r="V364" s="128" t="s">
        <v>50</v>
      </c>
    </row>
    <row r="365" spans="22:22">
      <c r="V365" s="128" t="s">
        <v>50</v>
      </c>
    </row>
    <row r="366" spans="22:22">
      <c r="V366" s="128" t="s">
        <v>50</v>
      </c>
    </row>
    <row r="367" spans="22:22">
      <c r="V367" s="128" t="s">
        <v>50</v>
      </c>
    </row>
    <row r="368" spans="22:22">
      <c r="V368" s="128" t="s">
        <v>50</v>
      </c>
    </row>
    <row r="369" spans="22:22">
      <c r="V369" s="128" t="s">
        <v>50</v>
      </c>
    </row>
    <row r="370" spans="22:22">
      <c r="V370" s="128" t="s">
        <v>50</v>
      </c>
    </row>
    <row r="371" spans="22:22">
      <c r="V371" s="128" t="s">
        <v>50</v>
      </c>
    </row>
    <row r="372" spans="22:22">
      <c r="V372" s="128" t="s">
        <v>50</v>
      </c>
    </row>
    <row r="373" spans="22:22">
      <c r="V373" s="128" t="s">
        <v>50</v>
      </c>
    </row>
    <row r="374" spans="22:22">
      <c r="V374" s="128" t="s">
        <v>50</v>
      </c>
    </row>
    <row r="375" spans="22:22">
      <c r="V375" s="128" t="s">
        <v>50</v>
      </c>
    </row>
    <row r="376" spans="22:22">
      <c r="V376" s="128" t="s">
        <v>50</v>
      </c>
    </row>
    <row r="377" spans="22:22">
      <c r="V377" s="128" t="s">
        <v>50</v>
      </c>
    </row>
    <row r="378" spans="22:22">
      <c r="V378" s="128" t="s">
        <v>50</v>
      </c>
    </row>
    <row r="379" spans="22:22">
      <c r="V379" s="128" t="s">
        <v>50</v>
      </c>
    </row>
    <row r="380" spans="22:22">
      <c r="V380" s="128" t="s">
        <v>50</v>
      </c>
    </row>
    <row r="381" spans="22:22">
      <c r="V381" s="128" t="s">
        <v>50</v>
      </c>
    </row>
    <row r="382" spans="22:22">
      <c r="V382" s="128" t="s">
        <v>50</v>
      </c>
    </row>
    <row r="383" spans="22:22">
      <c r="V383" s="128" t="s">
        <v>50</v>
      </c>
    </row>
    <row r="384" spans="22:22">
      <c r="V384" s="128" t="s">
        <v>50</v>
      </c>
    </row>
    <row r="385" spans="22:22">
      <c r="V385" s="128" t="s">
        <v>50</v>
      </c>
    </row>
    <row r="386" spans="22:22">
      <c r="V386" s="128" t="s">
        <v>50</v>
      </c>
    </row>
    <row r="387" spans="22:22">
      <c r="V387" s="128" t="s">
        <v>50</v>
      </c>
    </row>
    <row r="388" spans="22:22">
      <c r="V388" s="128" t="s">
        <v>50</v>
      </c>
    </row>
    <row r="389" spans="22:22">
      <c r="V389" s="128" t="s">
        <v>50</v>
      </c>
    </row>
    <row r="390" spans="22:22">
      <c r="V390" s="128" t="s">
        <v>50</v>
      </c>
    </row>
    <row r="391" spans="22:22">
      <c r="V391" s="128" t="s">
        <v>50</v>
      </c>
    </row>
    <row r="392" spans="22:22">
      <c r="V392" s="128" t="s">
        <v>50</v>
      </c>
    </row>
    <row r="393" spans="22:22">
      <c r="V393" s="128" t="s">
        <v>50</v>
      </c>
    </row>
    <row r="394" spans="22:22">
      <c r="V394" s="128" t="s">
        <v>50</v>
      </c>
    </row>
    <row r="395" spans="22:22">
      <c r="V395" s="128" t="s">
        <v>50</v>
      </c>
    </row>
    <row r="396" spans="22:22">
      <c r="V396" s="128" t="s">
        <v>50</v>
      </c>
    </row>
    <row r="397" spans="22:22">
      <c r="V397" s="128" t="s">
        <v>50</v>
      </c>
    </row>
    <row r="398" spans="22:22">
      <c r="V398" s="128" t="s">
        <v>50</v>
      </c>
    </row>
    <row r="399" spans="22:22">
      <c r="V399" s="128" t="s">
        <v>50</v>
      </c>
    </row>
    <row r="400" spans="22:22">
      <c r="V400" s="128" t="s">
        <v>50</v>
      </c>
    </row>
    <row r="401" spans="22:22">
      <c r="V401" s="128" t="s">
        <v>50</v>
      </c>
    </row>
    <row r="402" spans="22:22">
      <c r="V402" s="128" t="s">
        <v>50</v>
      </c>
    </row>
    <row r="403" spans="22:22">
      <c r="V403" s="128" t="s">
        <v>50</v>
      </c>
    </row>
    <row r="404" spans="22:22">
      <c r="V404" s="128" t="s">
        <v>50</v>
      </c>
    </row>
    <row r="405" spans="22:22">
      <c r="V405" s="128" t="s">
        <v>50</v>
      </c>
    </row>
    <row r="406" spans="22:22">
      <c r="V406" s="128" t="s">
        <v>50</v>
      </c>
    </row>
    <row r="407" spans="22:22">
      <c r="V407" s="128" t="s">
        <v>50</v>
      </c>
    </row>
    <row r="408" spans="22:22">
      <c r="V408" s="128" t="s">
        <v>50</v>
      </c>
    </row>
    <row r="409" spans="22:22">
      <c r="V409" s="128" t="s">
        <v>50</v>
      </c>
    </row>
    <row r="410" spans="22:22">
      <c r="V410" s="128" t="s">
        <v>50</v>
      </c>
    </row>
    <row r="411" spans="22:22">
      <c r="V411" s="128" t="s">
        <v>50</v>
      </c>
    </row>
    <row r="412" spans="22:22">
      <c r="V412" s="128" t="s">
        <v>50</v>
      </c>
    </row>
    <row r="413" spans="22:22">
      <c r="V413" s="128" t="s">
        <v>50</v>
      </c>
    </row>
    <row r="414" spans="22:22">
      <c r="V414" s="128" t="s">
        <v>50</v>
      </c>
    </row>
    <row r="415" spans="22:22">
      <c r="V415" s="128" t="s">
        <v>50</v>
      </c>
    </row>
    <row r="416" spans="22:22">
      <c r="V416" s="128" t="s">
        <v>50</v>
      </c>
    </row>
    <row r="417" spans="22:22">
      <c r="V417" s="128" t="s">
        <v>50</v>
      </c>
    </row>
    <row r="418" spans="22:22">
      <c r="V418" s="128" t="s">
        <v>50</v>
      </c>
    </row>
    <row r="446" s="82" customFormat="1" spans="12:20">
      <c r="L446" s="211"/>
      <c r="T446" s="211"/>
    </row>
    <row r="447" s="82" customFormat="1" spans="12:20">
      <c r="L447" s="211"/>
      <c r="T447" s="211"/>
    </row>
    <row r="448" s="82" customFormat="1" spans="12:20">
      <c r="L448" s="211"/>
      <c r="T448" s="211"/>
    </row>
    <row r="449" s="82" customFormat="1" spans="12:20">
      <c r="L449" s="211"/>
      <c r="T449" s="211"/>
    </row>
    <row r="450" s="82" customFormat="1" spans="12:20">
      <c r="L450" s="211"/>
      <c r="T450" s="211"/>
    </row>
    <row r="451" s="82" customFormat="1" spans="12:20">
      <c r="L451" s="211"/>
      <c r="T451" s="211"/>
    </row>
    <row r="452" s="82" customFormat="1" spans="12:20">
      <c r="L452" s="211"/>
      <c r="T452" s="211"/>
    </row>
  </sheetData>
  <sheetProtection formatCells="0" insertHyperlinks="0" autoFilter="0"/>
  <autoFilter ref="A2:Y70">
    <filterColumn colId="13">
      <filters>
        <filter val="无"/>
      </filters>
    </filterColumn>
    <extLst/>
  </autoFilter>
  <mergeCells count="1">
    <mergeCell ref="A1:T1"/>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452"/>
  <sheetViews>
    <sheetView topLeftCell="E1" workbookViewId="0">
      <selection activeCell="E2" sqref="$A2:$XFD2"/>
    </sheetView>
  </sheetViews>
  <sheetFormatPr defaultColWidth="9" defaultRowHeight="14.25"/>
  <cols>
    <col min="1" max="1" width="4.25" customWidth="1"/>
    <col min="2" max="2" width="8.125" customWidth="1"/>
    <col min="3" max="3" width="8" customWidth="1"/>
    <col min="4" max="4" width="11.75" customWidth="1"/>
    <col min="5" max="5" width="11.875" customWidth="1"/>
    <col min="6" max="6" width="15.75" customWidth="1"/>
    <col min="7" max="7" width="22" customWidth="1"/>
    <col min="8" max="8" width="10.375" customWidth="1"/>
    <col min="9" max="9" width="13.125" customWidth="1"/>
    <col min="10" max="10" width="7.625" customWidth="1"/>
    <col min="11" max="11" width="11.625" customWidth="1"/>
    <col min="12" max="12" width="8" customWidth="1"/>
    <col min="13" max="13" width="8.375" customWidth="1"/>
    <col min="21" max="21" width="27.125" customWidth="1"/>
    <col min="22" max="22" width="20.25" customWidth="1"/>
    <col min="24" max="24" width="16.875" customWidth="1"/>
  </cols>
  <sheetData>
    <row r="1" ht="75" customHeight="1" spans="1:21">
      <c r="A1" s="165" t="s">
        <v>4298</v>
      </c>
      <c r="B1" s="165"/>
      <c r="C1" s="165"/>
      <c r="D1" s="165"/>
      <c r="E1" s="165"/>
      <c r="F1" s="165"/>
      <c r="G1" s="165"/>
      <c r="H1" s="165"/>
      <c r="I1" s="165"/>
      <c r="J1" s="165"/>
      <c r="K1" s="165"/>
      <c r="L1" s="165"/>
      <c r="M1" s="165"/>
      <c r="N1" s="165"/>
      <c r="O1" s="165"/>
      <c r="P1" s="165"/>
      <c r="Q1" s="165"/>
      <c r="R1" s="165"/>
      <c r="S1" s="165"/>
      <c r="T1" s="165"/>
      <c r="U1" s="165"/>
    </row>
    <row r="2" ht="36" spans="1:25">
      <c r="A2" s="166" t="s">
        <v>2</v>
      </c>
      <c r="B2" s="166" t="s">
        <v>3</v>
      </c>
      <c r="C2" s="166" t="s">
        <v>5</v>
      </c>
      <c r="D2" s="166" t="s">
        <v>2674</v>
      </c>
      <c r="E2" s="166" t="s">
        <v>6</v>
      </c>
      <c r="F2" s="166" t="s">
        <v>4299</v>
      </c>
      <c r="G2" s="166" t="s">
        <v>2675</v>
      </c>
      <c r="H2" s="167" t="s">
        <v>14</v>
      </c>
      <c r="I2" s="167" t="s">
        <v>15</v>
      </c>
      <c r="J2" s="166" t="s">
        <v>16</v>
      </c>
      <c r="K2" s="166" t="s">
        <v>17</v>
      </c>
      <c r="L2" s="166" t="s">
        <v>4300</v>
      </c>
      <c r="M2" s="166" t="s">
        <v>20</v>
      </c>
      <c r="N2" s="174" t="s">
        <v>2956</v>
      </c>
      <c r="O2" s="13" t="s">
        <v>3883</v>
      </c>
      <c r="P2" s="13" t="s">
        <v>3884</v>
      </c>
      <c r="Q2" s="13" t="s">
        <v>3885</v>
      </c>
      <c r="R2" s="13" t="s">
        <v>3886</v>
      </c>
      <c r="S2" s="13" t="s">
        <v>26</v>
      </c>
      <c r="T2" s="13" t="s">
        <v>27</v>
      </c>
      <c r="U2" s="178" t="s">
        <v>28</v>
      </c>
      <c r="V2" s="179" t="s">
        <v>29</v>
      </c>
      <c r="W2" s="179" t="s">
        <v>30</v>
      </c>
      <c r="X2" s="179" t="s">
        <v>31</v>
      </c>
      <c r="Y2" s="179" t="s">
        <v>32</v>
      </c>
    </row>
    <row r="3" s="164" customFormat="1" ht="12" spans="1:25">
      <c r="A3" s="28">
        <v>1</v>
      </c>
      <c r="B3" s="168" t="s">
        <v>34</v>
      </c>
      <c r="C3" s="169" t="s">
        <v>228</v>
      </c>
      <c r="D3" s="168" t="s">
        <v>3157</v>
      </c>
      <c r="E3" s="170" t="s">
        <v>258</v>
      </c>
      <c r="F3" s="169" t="s">
        <v>4301</v>
      </c>
      <c r="G3" s="170" t="s">
        <v>4302</v>
      </c>
      <c r="H3" s="171">
        <v>44927</v>
      </c>
      <c r="I3" s="175" t="s">
        <v>1741</v>
      </c>
      <c r="J3" s="169" t="s">
        <v>42</v>
      </c>
      <c r="K3" s="176" t="s">
        <v>43</v>
      </c>
      <c r="L3" s="176" t="s">
        <v>44</v>
      </c>
      <c r="M3" s="176" t="s">
        <v>46</v>
      </c>
      <c r="N3" s="123">
        <v>1</v>
      </c>
      <c r="O3" s="177" t="str">
        <f>IFERROR(VLOOKUP("*"&amp;$D3&amp;"*",气体测试!$A:$AS,20,FALSE),IFERROR(VLOOKUP("*"&amp;$D3&amp;"*",气体测试!$B:$AS,19,FALSE),"无"))</f>
        <v>2023-11-23 10:20:00</v>
      </c>
      <c r="P3" s="177" t="str">
        <f>IFERROR(VLOOKUP("*"&amp;$D3&amp;"*",气体测试!$A:$AS,21,FALSE),IFERROR(VLOOKUP("*"&amp;$D3&amp;"*",气体测试!$B:$AS,20,FALSE),"无"))</f>
        <v>2023-11-23 12:20:00</v>
      </c>
      <c r="Q3" s="15">
        <f t="shared" ref="Q3:Q14" si="0">IF(OR(P3=0,P3="无"),"",N3)</f>
        <v>1</v>
      </c>
      <c r="R3" s="15">
        <f t="shared" ref="R3:R14" si="1">Q3</f>
        <v>1</v>
      </c>
      <c r="S3" s="22">
        <f t="shared" ref="S3:S14" si="2">IFERROR(IF(Q3/N3&gt;0,Q3/N3,""),"")</f>
        <v>1</v>
      </c>
      <c r="T3" s="22">
        <f t="shared" ref="T3:T14" si="3">IFERROR(R3/Q3,"")</f>
        <v>1</v>
      </c>
      <c r="U3" s="180"/>
      <c r="V3" s="177" t="str">
        <f>IFERROR(VLOOKUP("*"&amp;$D3&amp;"*",气体测试!$A:$AS,5,FALSE),IFERROR(VLOOKUP("*"&amp;$D3&amp;"*",气体测试!$B:$AS,4,FALSE),"无"))</f>
        <v>SCWH0301231122000893</v>
      </c>
      <c r="W3" s="177" t="str">
        <f>IFERROR(VLOOKUP("*"&amp;$D3&amp;"*",气体测试!$A:$AS,3,FALSE),IFERROR(VLOOKUP("*"&amp;$D3&amp;"*",气体测试!$B:$AS,2,FALSE),"无"))</f>
        <v>已完成</v>
      </c>
      <c r="X3" s="19" t="str">
        <f t="shared" ref="X3:X14" si="4">IF(V3="无","未匹配到系统工单信息",IF(W3="已完成","无",W3))</f>
        <v>无</v>
      </c>
      <c r="Y3" s="181" t="s">
        <v>2966</v>
      </c>
    </row>
    <row r="4" s="164" customFormat="1" ht="12" spans="1:25">
      <c r="A4" s="28">
        <v>2</v>
      </c>
      <c r="B4" s="168" t="s">
        <v>34</v>
      </c>
      <c r="C4" s="169" t="s">
        <v>228</v>
      </c>
      <c r="D4" s="168" t="s">
        <v>3018</v>
      </c>
      <c r="E4" s="170" t="s">
        <v>258</v>
      </c>
      <c r="F4" s="169" t="s">
        <v>4303</v>
      </c>
      <c r="G4" s="170" t="s">
        <v>4302</v>
      </c>
      <c r="H4" s="171">
        <v>44927</v>
      </c>
      <c r="I4" s="175" t="s">
        <v>1741</v>
      </c>
      <c r="J4" s="169" t="s">
        <v>42</v>
      </c>
      <c r="K4" s="176" t="s">
        <v>43</v>
      </c>
      <c r="L4" s="176" t="s">
        <v>44</v>
      </c>
      <c r="M4" s="176" t="s">
        <v>46</v>
      </c>
      <c r="N4" s="123">
        <v>1</v>
      </c>
      <c r="O4" s="177" t="str">
        <f>IFERROR(VLOOKUP("*"&amp;$D4&amp;"*",气体测试!$A:$AS,20,FALSE),IFERROR(VLOOKUP("*"&amp;$D4&amp;"*",气体测试!$B:$AS,19,FALSE),"无"))</f>
        <v>2023-11-23 10:20:00</v>
      </c>
      <c r="P4" s="177" t="str">
        <f>IFERROR(VLOOKUP("*"&amp;$D4&amp;"*",气体测试!$A:$AS,21,FALSE),IFERROR(VLOOKUP("*"&amp;$D4&amp;"*",气体测试!$B:$AS,20,FALSE),"无"))</f>
        <v>2023-11-23 12:20:00</v>
      </c>
      <c r="Q4" s="15">
        <f t="shared" si="0"/>
        <v>1</v>
      </c>
      <c r="R4" s="15">
        <f t="shared" si="1"/>
        <v>1</v>
      </c>
      <c r="S4" s="22">
        <f t="shared" si="2"/>
        <v>1</v>
      </c>
      <c r="T4" s="22">
        <f t="shared" si="3"/>
        <v>1</v>
      </c>
      <c r="U4" s="180"/>
      <c r="V4" s="177" t="str">
        <f>IFERROR(VLOOKUP("*"&amp;$D4&amp;"*",气体测试!$A:$AS,5,FALSE),IFERROR(VLOOKUP("*"&amp;$D4&amp;"*",气体测试!$B:$AS,4,FALSE),"无"))</f>
        <v>SCWH0301231122000893</v>
      </c>
      <c r="W4" s="177" t="str">
        <f>IFERROR(VLOOKUP("*"&amp;$D4&amp;"*",气体测试!$A:$AS,3,FALSE),IFERROR(VLOOKUP("*"&amp;$D4&amp;"*",气体测试!$B:$AS,2,FALSE),"无"))</f>
        <v>已完成</v>
      </c>
      <c r="X4" s="19" t="str">
        <f t="shared" si="4"/>
        <v>无</v>
      </c>
      <c r="Y4" s="181"/>
    </row>
    <row r="5" s="164" customFormat="1" ht="12" spans="1:25">
      <c r="A5" s="28">
        <v>3</v>
      </c>
      <c r="B5" s="168" t="s">
        <v>34</v>
      </c>
      <c r="C5" s="169" t="s">
        <v>228</v>
      </c>
      <c r="D5" s="168" t="s">
        <v>3037</v>
      </c>
      <c r="E5" s="170" t="s">
        <v>258</v>
      </c>
      <c r="F5" s="169" t="s">
        <v>4303</v>
      </c>
      <c r="G5" s="170" t="s">
        <v>4302</v>
      </c>
      <c r="H5" s="171">
        <v>44927</v>
      </c>
      <c r="I5" s="175" t="s">
        <v>1741</v>
      </c>
      <c r="J5" s="169" t="s">
        <v>42</v>
      </c>
      <c r="K5" s="176" t="s">
        <v>43</v>
      </c>
      <c r="L5" s="176" t="s">
        <v>44</v>
      </c>
      <c r="M5" s="176" t="s">
        <v>46</v>
      </c>
      <c r="N5" s="123">
        <v>1</v>
      </c>
      <c r="O5" s="177" t="str">
        <f>IFERROR(VLOOKUP("*"&amp;$D5&amp;"*",气体测试!$A:$AS,20,FALSE),IFERROR(VLOOKUP("*"&amp;$D5&amp;"*",气体测试!$B:$AS,19,FALSE),"无"))</f>
        <v>2023-11-23 10:20:00</v>
      </c>
      <c r="P5" s="177" t="str">
        <f>IFERROR(VLOOKUP("*"&amp;$D5&amp;"*",气体测试!$A:$AS,21,FALSE),IFERROR(VLOOKUP("*"&amp;$D5&amp;"*",气体测试!$B:$AS,20,FALSE),"无"))</f>
        <v>2023-11-23 12:20:00</v>
      </c>
      <c r="Q5" s="15">
        <f t="shared" si="0"/>
        <v>1</v>
      </c>
      <c r="R5" s="15">
        <f t="shared" si="1"/>
        <v>1</v>
      </c>
      <c r="S5" s="22">
        <f t="shared" si="2"/>
        <v>1</v>
      </c>
      <c r="T5" s="22">
        <f t="shared" si="3"/>
        <v>1</v>
      </c>
      <c r="U5" s="180"/>
      <c r="V5" s="177" t="str">
        <f>IFERROR(VLOOKUP("*"&amp;$D5&amp;"*",气体测试!$A:$AS,5,FALSE),IFERROR(VLOOKUP("*"&amp;$D5&amp;"*",气体测试!$B:$AS,4,FALSE),"无"))</f>
        <v>SCWH0301231122000893</v>
      </c>
      <c r="W5" s="177" t="str">
        <f>IFERROR(VLOOKUP("*"&amp;$D5&amp;"*",气体测试!$A:$AS,3,FALSE),IFERROR(VLOOKUP("*"&amp;$D5&amp;"*",气体测试!$B:$AS,2,FALSE),"无"))</f>
        <v>已完成</v>
      </c>
      <c r="X5" s="19" t="str">
        <f t="shared" si="4"/>
        <v>无</v>
      </c>
      <c r="Y5" s="181"/>
    </row>
    <row r="6" s="164" customFormat="1" ht="12" spans="1:25">
      <c r="A6" s="28">
        <v>4</v>
      </c>
      <c r="B6" s="172" t="s">
        <v>34</v>
      </c>
      <c r="C6" s="172" t="s">
        <v>228</v>
      </c>
      <c r="D6" s="28" t="s">
        <v>3662</v>
      </c>
      <c r="E6" s="172" t="s">
        <v>258</v>
      </c>
      <c r="F6" s="169" t="s">
        <v>4304</v>
      </c>
      <c r="G6" s="172" t="s">
        <v>4302</v>
      </c>
      <c r="H6" s="171">
        <v>44927</v>
      </c>
      <c r="I6" s="175" t="s">
        <v>1741</v>
      </c>
      <c r="J6" s="172" t="s">
        <v>2682</v>
      </c>
      <c r="K6" s="172" t="s">
        <v>43</v>
      </c>
      <c r="L6" s="172" t="s">
        <v>305</v>
      </c>
      <c r="M6" s="172" t="s">
        <v>307</v>
      </c>
      <c r="N6" s="172">
        <v>3</v>
      </c>
      <c r="O6" s="177" t="str">
        <f>IFERROR(VLOOKUP("*"&amp;$D6&amp;"*",气体测试!$A:$AS,20,FALSE),IFERROR(VLOOKUP("*"&amp;$D6&amp;"*",气体测试!$B:$AS,19,FALSE),"无"))</f>
        <v>2023-10-31 09:20:00</v>
      </c>
      <c r="P6" s="177" t="str">
        <f>IFERROR(VLOOKUP("*"&amp;$D6&amp;"*",气体测试!$A:$AS,21,FALSE),IFERROR(VLOOKUP("*"&amp;$D6&amp;"*",气体测试!$B:$AS,20,FALSE),"无"))</f>
        <v>2023-10-31 16:02:00</v>
      </c>
      <c r="Q6" s="15">
        <f t="shared" si="0"/>
        <v>3</v>
      </c>
      <c r="R6" s="15">
        <f t="shared" si="1"/>
        <v>3</v>
      </c>
      <c r="S6" s="22">
        <f t="shared" si="2"/>
        <v>1</v>
      </c>
      <c r="T6" s="22">
        <f t="shared" si="3"/>
        <v>1</v>
      </c>
      <c r="U6" s="180"/>
      <c r="V6" s="177" t="str">
        <f>IFERROR(VLOOKUP("*"&amp;$D6&amp;"*",气体测试!$A:$AS,5,FALSE),IFERROR(VLOOKUP("*"&amp;$D6&amp;"*",气体测试!$B:$AS,4,FALSE),"无"))</f>
        <v>SCWH0301231024000176</v>
      </c>
      <c r="W6" s="177" t="str">
        <f>IFERROR(VLOOKUP("*"&amp;$D6&amp;"*",气体测试!$A:$AS,3,FALSE),IFERROR(VLOOKUP("*"&amp;$D6&amp;"*",气体测试!$B:$AS,2,FALSE),"无"))</f>
        <v>已完成</v>
      </c>
      <c r="X6" s="19" t="str">
        <f t="shared" si="4"/>
        <v>无</v>
      </c>
      <c r="Y6" s="181"/>
    </row>
    <row r="7" s="164" customFormat="1" ht="12" spans="1:25">
      <c r="A7" s="28">
        <v>5</v>
      </c>
      <c r="B7" s="172" t="s">
        <v>34</v>
      </c>
      <c r="C7" s="172" t="s">
        <v>228</v>
      </c>
      <c r="D7" s="169" t="s">
        <v>2723</v>
      </c>
      <c r="E7" s="172" t="s">
        <v>258</v>
      </c>
      <c r="F7" s="169" t="s">
        <v>4305</v>
      </c>
      <c r="G7" s="172" t="s">
        <v>4302</v>
      </c>
      <c r="H7" s="171">
        <v>44927</v>
      </c>
      <c r="I7" s="175" t="s">
        <v>1741</v>
      </c>
      <c r="J7" s="172" t="s">
        <v>2682</v>
      </c>
      <c r="K7" s="172" t="s">
        <v>43</v>
      </c>
      <c r="L7" s="172" t="s">
        <v>305</v>
      </c>
      <c r="M7" s="172" t="s">
        <v>307</v>
      </c>
      <c r="N7" s="172">
        <v>3</v>
      </c>
      <c r="O7" s="177" t="str">
        <f>IFERROR(VLOOKUP("*"&amp;$D7&amp;"*",气体测试!$A:$AS,20,FALSE),IFERROR(VLOOKUP("*"&amp;$D7&amp;"*",气体测试!$B:$AS,19,FALSE),"无"))</f>
        <v>2023-10-31 09:20:00</v>
      </c>
      <c r="P7" s="177" t="str">
        <f>IFERROR(VLOOKUP("*"&amp;$D7&amp;"*",气体测试!$A:$AS,21,FALSE),IFERROR(VLOOKUP("*"&amp;$D7&amp;"*",气体测试!$B:$AS,20,FALSE),"无"))</f>
        <v>2023-10-31 16:02:00</v>
      </c>
      <c r="Q7" s="15">
        <f t="shared" si="0"/>
        <v>3</v>
      </c>
      <c r="R7" s="15">
        <f t="shared" si="1"/>
        <v>3</v>
      </c>
      <c r="S7" s="22">
        <f t="shared" si="2"/>
        <v>1</v>
      </c>
      <c r="T7" s="22">
        <f t="shared" si="3"/>
        <v>1</v>
      </c>
      <c r="U7" s="180"/>
      <c r="V7" s="177" t="str">
        <f>IFERROR(VLOOKUP("*"&amp;$D7&amp;"*",气体测试!$A:$AS,5,FALSE),IFERROR(VLOOKUP("*"&amp;$D7&amp;"*",气体测试!$B:$AS,4,FALSE),"无"))</f>
        <v>SCWH0301231024000176</v>
      </c>
      <c r="W7" s="177" t="str">
        <f>IFERROR(VLOOKUP("*"&amp;$D7&amp;"*",气体测试!$A:$AS,3,FALSE),IFERROR(VLOOKUP("*"&amp;$D7&amp;"*",气体测试!$B:$AS,2,FALSE),"无"))</f>
        <v>已完成</v>
      </c>
      <c r="X7" s="19" t="str">
        <f t="shared" si="4"/>
        <v>无</v>
      </c>
      <c r="Y7" s="181"/>
    </row>
    <row r="8" s="164" customFormat="1" ht="12" spans="1:25">
      <c r="A8" s="28">
        <v>6</v>
      </c>
      <c r="B8" s="172" t="s">
        <v>34</v>
      </c>
      <c r="C8" s="172" t="s">
        <v>228</v>
      </c>
      <c r="D8" s="28" t="s">
        <v>446</v>
      </c>
      <c r="E8" s="173" t="s">
        <v>108</v>
      </c>
      <c r="F8" s="28" t="s">
        <v>4306</v>
      </c>
      <c r="G8" s="172" t="s">
        <v>4302</v>
      </c>
      <c r="H8" s="171">
        <v>44927</v>
      </c>
      <c r="I8" s="175" t="s">
        <v>1741</v>
      </c>
      <c r="J8" s="172" t="s">
        <v>2682</v>
      </c>
      <c r="K8" s="172" t="s">
        <v>43</v>
      </c>
      <c r="L8" s="172" t="s">
        <v>305</v>
      </c>
      <c r="M8" s="172" t="s">
        <v>307</v>
      </c>
      <c r="N8" s="172">
        <v>3</v>
      </c>
      <c r="O8" s="177" t="str">
        <f>IFERROR(VLOOKUP("*"&amp;$D8&amp;"*",气体测试!$A:$AS,20,FALSE),IFERROR(VLOOKUP("*"&amp;$D8&amp;"*",气体测试!$B:$AS,19,FALSE),"无"))</f>
        <v>2023-10-31 09:20:00</v>
      </c>
      <c r="P8" s="177" t="str">
        <f>IFERROR(VLOOKUP("*"&amp;$D8&amp;"*",气体测试!$A:$AS,21,FALSE),IFERROR(VLOOKUP("*"&amp;$D8&amp;"*",气体测试!$B:$AS,20,FALSE),"无"))</f>
        <v>2023-10-31 16:02:00</v>
      </c>
      <c r="Q8" s="15">
        <f t="shared" si="0"/>
        <v>3</v>
      </c>
      <c r="R8" s="15">
        <f t="shared" si="1"/>
        <v>3</v>
      </c>
      <c r="S8" s="22">
        <f t="shared" si="2"/>
        <v>1</v>
      </c>
      <c r="T8" s="22">
        <f t="shared" si="3"/>
        <v>1</v>
      </c>
      <c r="U8" s="180"/>
      <c r="V8" s="177" t="str">
        <f>IFERROR(VLOOKUP("*"&amp;$D8&amp;"*",气体测试!$A:$AS,5,FALSE),IFERROR(VLOOKUP("*"&amp;$D8&amp;"*",气体测试!$B:$AS,4,FALSE),"无"))</f>
        <v>SCWH0301231024000176</v>
      </c>
      <c r="W8" s="177" t="str">
        <f>IFERROR(VLOOKUP("*"&amp;$D8&amp;"*",气体测试!$A:$AS,3,FALSE),IFERROR(VLOOKUP("*"&amp;$D8&amp;"*",气体测试!$B:$AS,2,FALSE),"无"))</f>
        <v>已完成</v>
      </c>
      <c r="X8" s="19" t="str">
        <f t="shared" si="4"/>
        <v>无</v>
      </c>
      <c r="Y8" s="181"/>
    </row>
    <row r="9" s="164" customFormat="1" ht="12" spans="1:25">
      <c r="A9" s="28">
        <v>7</v>
      </c>
      <c r="B9" s="172" t="s">
        <v>34</v>
      </c>
      <c r="C9" s="172" t="s">
        <v>228</v>
      </c>
      <c r="D9" s="28" t="s">
        <v>577</v>
      </c>
      <c r="E9" s="173" t="s">
        <v>4277</v>
      </c>
      <c r="F9" s="28" t="s">
        <v>4307</v>
      </c>
      <c r="G9" s="172" t="s">
        <v>4302</v>
      </c>
      <c r="H9" s="171">
        <v>44927</v>
      </c>
      <c r="I9" s="175" t="s">
        <v>1741</v>
      </c>
      <c r="J9" s="172" t="s">
        <v>2682</v>
      </c>
      <c r="K9" s="172" t="s">
        <v>43</v>
      </c>
      <c r="L9" s="172" t="s">
        <v>305</v>
      </c>
      <c r="M9" s="172" t="s">
        <v>307</v>
      </c>
      <c r="N9" s="172">
        <v>3</v>
      </c>
      <c r="O9" s="177" t="str">
        <f>IFERROR(VLOOKUP("*"&amp;$D9&amp;"*",气体测试!$A:$AS,20,FALSE),IFERROR(VLOOKUP("*"&amp;$D9&amp;"*",气体测试!$B:$AS,19,FALSE),"无"))</f>
        <v>2023-10-31 09:20:00</v>
      </c>
      <c r="P9" s="177" t="str">
        <f>IFERROR(VLOOKUP("*"&amp;$D9&amp;"*",气体测试!$A:$AS,21,FALSE),IFERROR(VLOOKUP("*"&amp;$D9&amp;"*",气体测试!$B:$AS,20,FALSE),"无"))</f>
        <v>2023-10-31 16:02:00</v>
      </c>
      <c r="Q9" s="15">
        <f t="shared" si="0"/>
        <v>3</v>
      </c>
      <c r="R9" s="15">
        <f t="shared" si="1"/>
        <v>3</v>
      </c>
      <c r="S9" s="22">
        <f t="shared" si="2"/>
        <v>1</v>
      </c>
      <c r="T9" s="22">
        <f t="shared" si="3"/>
        <v>1</v>
      </c>
      <c r="U9" s="180"/>
      <c r="V9" s="177" t="str">
        <f>IFERROR(VLOOKUP("*"&amp;$D9&amp;"*",气体测试!$A:$AS,5,FALSE),IFERROR(VLOOKUP("*"&amp;$D9&amp;"*",气体测试!$B:$AS,4,FALSE),"无"))</f>
        <v>SCWH0301231024000176</v>
      </c>
      <c r="W9" s="177" t="str">
        <f>IFERROR(VLOOKUP("*"&amp;$D9&amp;"*",气体测试!$A:$AS,3,FALSE),IFERROR(VLOOKUP("*"&amp;$D9&amp;"*",气体测试!$B:$AS,2,FALSE),"无"))</f>
        <v>已完成</v>
      </c>
      <c r="X9" s="19" t="str">
        <f t="shared" si="4"/>
        <v>无</v>
      </c>
      <c r="Y9" s="181"/>
    </row>
    <row r="10" s="164" customFormat="1" ht="12" spans="1:25">
      <c r="A10" s="28">
        <v>8</v>
      </c>
      <c r="B10" s="172" t="s">
        <v>34</v>
      </c>
      <c r="C10" s="172" t="s">
        <v>228</v>
      </c>
      <c r="D10" s="28" t="s">
        <v>573</v>
      </c>
      <c r="E10" s="173" t="s">
        <v>337</v>
      </c>
      <c r="F10" s="28"/>
      <c r="G10" s="172" t="s">
        <v>4302</v>
      </c>
      <c r="H10" s="171">
        <v>44927</v>
      </c>
      <c r="I10" s="175" t="s">
        <v>1741</v>
      </c>
      <c r="J10" s="172" t="s">
        <v>2682</v>
      </c>
      <c r="K10" s="172" t="s">
        <v>43</v>
      </c>
      <c r="L10" s="172" t="s">
        <v>305</v>
      </c>
      <c r="M10" s="172" t="s">
        <v>307</v>
      </c>
      <c r="N10" s="172">
        <v>3</v>
      </c>
      <c r="O10" s="177" t="str">
        <f>IFERROR(VLOOKUP("*"&amp;$D10&amp;"*",气体测试!$A:$AS,20,FALSE),IFERROR(VLOOKUP("*"&amp;$D10&amp;"*",气体测试!$B:$AS,19,FALSE),"无"))</f>
        <v>2023-10-31 09:20:00</v>
      </c>
      <c r="P10" s="177" t="str">
        <f>IFERROR(VLOOKUP("*"&amp;$D10&amp;"*",气体测试!$A:$AS,21,FALSE),IFERROR(VLOOKUP("*"&amp;$D10&amp;"*",气体测试!$B:$AS,20,FALSE),"无"))</f>
        <v>2023-10-31 16:02:00</v>
      </c>
      <c r="Q10" s="15">
        <f t="shared" si="0"/>
        <v>3</v>
      </c>
      <c r="R10" s="15">
        <f t="shared" si="1"/>
        <v>3</v>
      </c>
      <c r="S10" s="22">
        <f t="shared" si="2"/>
        <v>1</v>
      </c>
      <c r="T10" s="22">
        <f t="shared" si="3"/>
        <v>1</v>
      </c>
      <c r="U10" s="180"/>
      <c r="V10" s="177" t="str">
        <f>IFERROR(VLOOKUP("*"&amp;$D10&amp;"*",气体测试!$A:$AS,5,FALSE),IFERROR(VLOOKUP("*"&amp;$D10&amp;"*",气体测试!$B:$AS,4,FALSE),"无"))</f>
        <v>SCWH0301231024000176</v>
      </c>
      <c r="W10" s="177" t="str">
        <f>IFERROR(VLOOKUP("*"&amp;$D10&amp;"*",气体测试!$A:$AS,3,FALSE),IFERROR(VLOOKUP("*"&amp;$D10&amp;"*",气体测试!$B:$AS,2,FALSE),"无"))</f>
        <v>已完成</v>
      </c>
      <c r="X10" s="19" t="str">
        <f t="shared" si="4"/>
        <v>无</v>
      </c>
      <c r="Y10" s="181"/>
    </row>
    <row r="11" s="164" customFormat="1" ht="12" spans="1:25">
      <c r="A11" s="28">
        <v>9</v>
      </c>
      <c r="B11" s="172" t="s">
        <v>34</v>
      </c>
      <c r="C11" s="172" t="s">
        <v>228</v>
      </c>
      <c r="D11" s="28" t="s">
        <v>3543</v>
      </c>
      <c r="E11" s="173" t="s">
        <v>258</v>
      </c>
      <c r="F11" s="28" t="s">
        <v>4308</v>
      </c>
      <c r="G11" s="172" t="s">
        <v>4302</v>
      </c>
      <c r="H11" s="171">
        <v>44927</v>
      </c>
      <c r="I11" s="175" t="s">
        <v>1741</v>
      </c>
      <c r="J11" s="172" t="s">
        <v>2682</v>
      </c>
      <c r="K11" s="172" t="s">
        <v>43</v>
      </c>
      <c r="L11" s="172" t="s">
        <v>305</v>
      </c>
      <c r="M11" s="172" t="s">
        <v>307</v>
      </c>
      <c r="N11" s="172">
        <v>3</v>
      </c>
      <c r="O11" s="177" t="str">
        <f>IFERROR(VLOOKUP("*"&amp;$D11&amp;"*",气体测试!$A:$AS,20,FALSE),IFERROR(VLOOKUP("*"&amp;$D11&amp;"*",气体测试!$B:$AS,19,FALSE),"无"))</f>
        <v>2023-10-31 09:20:00</v>
      </c>
      <c r="P11" s="177" t="str">
        <f>IFERROR(VLOOKUP("*"&amp;$D11&amp;"*",气体测试!$A:$AS,21,FALSE),IFERROR(VLOOKUP("*"&amp;$D11&amp;"*",气体测试!$B:$AS,20,FALSE),"无"))</f>
        <v>2023-10-31 16:02:00</v>
      </c>
      <c r="Q11" s="15">
        <f t="shared" si="0"/>
        <v>3</v>
      </c>
      <c r="R11" s="15">
        <f t="shared" si="1"/>
        <v>3</v>
      </c>
      <c r="S11" s="22">
        <f t="shared" si="2"/>
        <v>1</v>
      </c>
      <c r="T11" s="22">
        <f t="shared" si="3"/>
        <v>1</v>
      </c>
      <c r="U11" s="180"/>
      <c r="V11" s="177" t="str">
        <f>IFERROR(VLOOKUP("*"&amp;$D11&amp;"*",气体测试!$A:$AS,5,FALSE),IFERROR(VLOOKUP("*"&amp;$D11&amp;"*",气体测试!$B:$AS,4,FALSE),"无"))</f>
        <v>SCWH0301231024000176</v>
      </c>
      <c r="W11" s="177" t="str">
        <f>IFERROR(VLOOKUP("*"&amp;$D11&amp;"*",气体测试!$A:$AS,3,FALSE),IFERROR(VLOOKUP("*"&amp;$D11&amp;"*",气体测试!$B:$AS,2,FALSE),"无"))</f>
        <v>已完成</v>
      </c>
      <c r="X11" s="19" t="str">
        <f t="shared" si="4"/>
        <v>无</v>
      </c>
      <c r="Y11" s="181"/>
    </row>
    <row r="12" s="164" customFormat="1" ht="12" spans="1:25">
      <c r="A12" s="28">
        <v>10</v>
      </c>
      <c r="B12" s="172" t="s">
        <v>34</v>
      </c>
      <c r="C12" s="172" t="s">
        <v>228</v>
      </c>
      <c r="D12" s="28" t="s">
        <v>3530</v>
      </c>
      <c r="E12" s="173" t="s">
        <v>108</v>
      </c>
      <c r="F12" s="28" t="s">
        <v>4309</v>
      </c>
      <c r="G12" s="172" t="s">
        <v>4302</v>
      </c>
      <c r="H12" s="171">
        <v>44927</v>
      </c>
      <c r="I12" s="175" t="s">
        <v>1741</v>
      </c>
      <c r="J12" s="172" t="s">
        <v>2682</v>
      </c>
      <c r="K12" s="172" t="s">
        <v>43</v>
      </c>
      <c r="L12" s="172" t="s">
        <v>305</v>
      </c>
      <c r="M12" s="172" t="s">
        <v>307</v>
      </c>
      <c r="N12" s="172">
        <v>3</v>
      </c>
      <c r="O12" s="177" t="str">
        <f>IFERROR(VLOOKUP("*"&amp;$D12&amp;"*",气体测试!$A:$AS,20,FALSE),IFERROR(VLOOKUP("*"&amp;$D12&amp;"*",气体测试!$B:$AS,19,FALSE),"无"))</f>
        <v>2023-10-31 09:20:00</v>
      </c>
      <c r="P12" s="177" t="str">
        <f>IFERROR(VLOOKUP("*"&amp;$D12&amp;"*",气体测试!$A:$AS,21,FALSE),IFERROR(VLOOKUP("*"&amp;$D12&amp;"*",气体测试!$B:$AS,20,FALSE),"无"))</f>
        <v>2023-10-31 16:02:00</v>
      </c>
      <c r="Q12" s="15">
        <f t="shared" si="0"/>
        <v>3</v>
      </c>
      <c r="R12" s="15">
        <f t="shared" si="1"/>
        <v>3</v>
      </c>
      <c r="S12" s="22">
        <f t="shared" si="2"/>
        <v>1</v>
      </c>
      <c r="T12" s="22">
        <f t="shared" si="3"/>
        <v>1</v>
      </c>
      <c r="U12" s="180"/>
      <c r="V12" s="177" t="str">
        <f>IFERROR(VLOOKUP("*"&amp;$D12&amp;"*",气体测试!$A:$AS,5,FALSE),IFERROR(VLOOKUP("*"&amp;$D12&amp;"*",气体测试!$B:$AS,4,FALSE),"无"))</f>
        <v>SCWH0301231024000176</v>
      </c>
      <c r="W12" s="177" t="str">
        <f>IFERROR(VLOOKUP("*"&amp;$D12&amp;"*",气体测试!$A:$AS,3,FALSE),IFERROR(VLOOKUP("*"&amp;$D12&amp;"*",气体测试!$B:$AS,2,FALSE),"无"))</f>
        <v>已完成</v>
      </c>
      <c r="X12" s="19" t="str">
        <f t="shared" si="4"/>
        <v>无</v>
      </c>
      <c r="Y12" s="181"/>
    </row>
    <row r="13" s="164" customFormat="1" ht="12" spans="1:25">
      <c r="A13" s="28">
        <v>11</v>
      </c>
      <c r="B13" s="123" t="s">
        <v>34</v>
      </c>
      <c r="C13" s="123" t="s">
        <v>228</v>
      </c>
      <c r="D13" s="123" t="s">
        <v>3776</v>
      </c>
      <c r="E13" s="123" t="s">
        <v>108</v>
      </c>
      <c r="F13" s="172" t="s">
        <v>4310</v>
      </c>
      <c r="G13" s="123" t="s">
        <v>4302</v>
      </c>
      <c r="H13" s="171">
        <v>44927</v>
      </c>
      <c r="I13" s="175" t="s">
        <v>1741</v>
      </c>
      <c r="J13" s="123" t="s">
        <v>42</v>
      </c>
      <c r="K13" s="123" t="s">
        <v>43</v>
      </c>
      <c r="L13" s="123" t="s">
        <v>991</v>
      </c>
      <c r="M13" s="123" t="s">
        <v>993</v>
      </c>
      <c r="N13" s="123">
        <v>3</v>
      </c>
      <c r="O13" s="177" t="s">
        <v>4311</v>
      </c>
      <c r="P13" s="177" t="s">
        <v>4312</v>
      </c>
      <c r="Q13" s="15">
        <f t="shared" si="0"/>
        <v>3</v>
      </c>
      <c r="R13" s="15">
        <f t="shared" si="1"/>
        <v>3</v>
      </c>
      <c r="S13" s="22">
        <f t="shared" si="2"/>
        <v>1</v>
      </c>
      <c r="T13" s="22">
        <f t="shared" si="3"/>
        <v>1</v>
      </c>
      <c r="U13" s="180"/>
      <c r="V13" s="177" t="s">
        <v>4313</v>
      </c>
      <c r="W13" s="177" t="s">
        <v>50</v>
      </c>
      <c r="X13" s="19" t="str">
        <f t="shared" si="4"/>
        <v>无</v>
      </c>
      <c r="Y13" s="123"/>
    </row>
    <row r="14" s="164" customFormat="1" ht="12" spans="1:25">
      <c r="A14" s="28">
        <v>12</v>
      </c>
      <c r="B14" s="123" t="s">
        <v>34</v>
      </c>
      <c r="C14" s="123" t="s">
        <v>228</v>
      </c>
      <c r="D14" s="123" t="s">
        <v>3781</v>
      </c>
      <c r="E14" s="123" t="s">
        <v>108</v>
      </c>
      <c r="F14" s="172" t="s">
        <v>4310</v>
      </c>
      <c r="G14" s="123" t="s">
        <v>4302</v>
      </c>
      <c r="H14" s="171">
        <v>44927</v>
      </c>
      <c r="I14" s="175" t="s">
        <v>1741</v>
      </c>
      <c r="J14" s="123" t="s">
        <v>42</v>
      </c>
      <c r="K14" s="123" t="s">
        <v>43</v>
      </c>
      <c r="L14" s="123" t="s">
        <v>991</v>
      </c>
      <c r="M14" s="123" t="s">
        <v>993</v>
      </c>
      <c r="N14" s="123">
        <v>3</v>
      </c>
      <c r="O14" s="177" t="s">
        <v>4311</v>
      </c>
      <c r="P14" s="177" t="s">
        <v>4312</v>
      </c>
      <c r="Q14" s="15">
        <f t="shared" si="0"/>
        <v>3</v>
      </c>
      <c r="R14" s="15">
        <f t="shared" si="1"/>
        <v>3</v>
      </c>
      <c r="S14" s="22">
        <f t="shared" si="2"/>
        <v>1</v>
      </c>
      <c r="T14" s="22">
        <f t="shared" si="3"/>
        <v>1</v>
      </c>
      <c r="U14" s="180"/>
      <c r="V14" s="177" t="s">
        <v>4313</v>
      </c>
      <c r="W14" s="177" t="s">
        <v>50</v>
      </c>
      <c r="X14" s="19" t="str">
        <f t="shared" si="4"/>
        <v>无</v>
      </c>
      <c r="Y14" s="123"/>
    </row>
    <row r="15" spans="13:13">
      <c r="M15" s="123"/>
    </row>
    <row r="346" spans="14:22">
      <c r="N346" s="126">
        <v>45140</v>
      </c>
      <c r="O346" s="126">
        <v>45140</v>
      </c>
      <c r="U346" s="128" t="s">
        <v>3320</v>
      </c>
      <c r="V346" s="128" t="s">
        <v>50</v>
      </c>
    </row>
    <row r="347" spans="14:22">
      <c r="N347" s="126">
        <v>45140</v>
      </c>
      <c r="O347" s="126">
        <v>45140</v>
      </c>
      <c r="U347" s="128" t="s">
        <v>3320</v>
      </c>
      <c r="V347" s="128" t="s">
        <v>3320</v>
      </c>
    </row>
    <row r="348" spans="14:22">
      <c r="N348" s="126">
        <v>45140</v>
      </c>
      <c r="O348" s="126">
        <v>45140</v>
      </c>
      <c r="U348" s="128" t="s">
        <v>3334</v>
      </c>
      <c r="V348" s="128" t="s">
        <v>3334</v>
      </c>
    </row>
    <row r="349" spans="14:22">
      <c r="N349" s="126">
        <v>45142</v>
      </c>
      <c r="O349" s="126">
        <v>45142</v>
      </c>
      <c r="U349" s="128" t="s">
        <v>3542</v>
      </c>
      <c r="V349" s="128" t="s">
        <v>3542</v>
      </c>
    </row>
    <row r="350" spans="14:22">
      <c r="N350" s="126">
        <v>45142</v>
      </c>
      <c r="O350" s="126">
        <v>45142</v>
      </c>
      <c r="U350" s="128" t="s">
        <v>3542</v>
      </c>
      <c r="V350" s="128" t="s">
        <v>3542</v>
      </c>
    </row>
    <row r="351" spans="14:22">
      <c r="N351" s="126">
        <v>45113</v>
      </c>
      <c r="O351" s="126">
        <v>45113</v>
      </c>
      <c r="U351" s="128" t="s">
        <v>3615</v>
      </c>
      <c r="V351" s="128" t="s">
        <v>3615</v>
      </c>
    </row>
    <row r="352" spans="14:22">
      <c r="N352" s="126">
        <v>45113</v>
      </c>
      <c r="O352" s="126">
        <v>45113</v>
      </c>
      <c r="U352" s="128" t="s">
        <v>3615</v>
      </c>
      <c r="V352" s="128" t="s">
        <v>50</v>
      </c>
    </row>
    <row r="353" spans="22:22">
      <c r="V353" s="128" t="s">
        <v>50</v>
      </c>
    </row>
    <row r="354" spans="22:22">
      <c r="V354" s="128" t="s">
        <v>50</v>
      </c>
    </row>
    <row r="355" spans="22:22">
      <c r="V355" s="128" t="s">
        <v>50</v>
      </c>
    </row>
    <row r="356" spans="22:22">
      <c r="V356" s="128" t="s">
        <v>50</v>
      </c>
    </row>
    <row r="357" spans="22:22">
      <c r="V357" s="128" t="s">
        <v>50</v>
      </c>
    </row>
    <row r="358" spans="22:22">
      <c r="V358" s="128" t="s">
        <v>50</v>
      </c>
    </row>
    <row r="359" spans="22:22">
      <c r="V359" s="128" t="s">
        <v>50</v>
      </c>
    </row>
    <row r="360" spans="22:22">
      <c r="V360" s="128" t="s">
        <v>50</v>
      </c>
    </row>
    <row r="361" spans="22:22">
      <c r="V361" s="128" t="s">
        <v>50</v>
      </c>
    </row>
    <row r="362" spans="22:22">
      <c r="V362" s="128" t="s">
        <v>50</v>
      </c>
    </row>
    <row r="363" spans="22:22">
      <c r="V363" s="128" t="s">
        <v>50</v>
      </c>
    </row>
    <row r="364" spans="22:22">
      <c r="V364" s="128" t="s">
        <v>50</v>
      </c>
    </row>
    <row r="365" spans="22:22">
      <c r="V365" s="128" t="s">
        <v>50</v>
      </c>
    </row>
    <row r="366" spans="22:22">
      <c r="V366" s="128" t="s">
        <v>50</v>
      </c>
    </row>
    <row r="367" spans="22:22">
      <c r="V367" s="128" t="s">
        <v>50</v>
      </c>
    </row>
    <row r="368" spans="22:22">
      <c r="V368" s="128" t="s">
        <v>50</v>
      </c>
    </row>
    <row r="369" spans="22:22">
      <c r="V369" s="128" t="s">
        <v>50</v>
      </c>
    </row>
    <row r="370" spans="22:22">
      <c r="V370" s="128" t="s">
        <v>50</v>
      </c>
    </row>
    <row r="371" spans="22:22">
      <c r="V371" s="128" t="s">
        <v>50</v>
      </c>
    </row>
    <row r="372" spans="22:22">
      <c r="V372" s="128" t="s">
        <v>50</v>
      </c>
    </row>
    <row r="373" spans="22:22">
      <c r="V373" s="128" t="s">
        <v>50</v>
      </c>
    </row>
    <row r="374" spans="22:22">
      <c r="V374" s="128" t="s">
        <v>50</v>
      </c>
    </row>
    <row r="375" spans="22:22">
      <c r="V375" s="128" t="s">
        <v>50</v>
      </c>
    </row>
    <row r="376" spans="22:22">
      <c r="V376" s="128" t="s">
        <v>50</v>
      </c>
    </row>
    <row r="377" spans="22:22">
      <c r="V377" s="128" t="s">
        <v>50</v>
      </c>
    </row>
    <row r="378" spans="22:22">
      <c r="V378" s="128" t="s">
        <v>50</v>
      </c>
    </row>
    <row r="379" spans="22:22">
      <c r="V379" s="128" t="s">
        <v>50</v>
      </c>
    </row>
    <row r="380" spans="22:22">
      <c r="V380" s="128" t="s">
        <v>50</v>
      </c>
    </row>
    <row r="381" spans="22:22">
      <c r="V381" s="128" t="s">
        <v>50</v>
      </c>
    </row>
    <row r="382" spans="22:22">
      <c r="V382" s="128" t="s">
        <v>50</v>
      </c>
    </row>
    <row r="383" spans="22:22">
      <c r="V383" s="128" t="s">
        <v>50</v>
      </c>
    </row>
    <row r="384" spans="22:22">
      <c r="V384" s="128" t="s">
        <v>50</v>
      </c>
    </row>
    <row r="385" spans="22:22">
      <c r="V385" s="128" t="s">
        <v>50</v>
      </c>
    </row>
    <row r="386" spans="22:22">
      <c r="V386" s="128" t="s">
        <v>50</v>
      </c>
    </row>
    <row r="387" spans="22:22">
      <c r="V387" s="128" t="s">
        <v>50</v>
      </c>
    </row>
    <row r="388" spans="22:22">
      <c r="V388" s="128" t="s">
        <v>50</v>
      </c>
    </row>
    <row r="389" spans="22:22">
      <c r="V389" s="128" t="s">
        <v>50</v>
      </c>
    </row>
    <row r="390" spans="22:22">
      <c r="V390" s="128" t="s">
        <v>50</v>
      </c>
    </row>
    <row r="391" spans="22:22">
      <c r="V391" s="128" t="s">
        <v>50</v>
      </c>
    </row>
    <row r="392" spans="22:22">
      <c r="V392" s="128" t="s">
        <v>50</v>
      </c>
    </row>
    <row r="393" spans="22:22">
      <c r="V393" s="128" t="s">
        <v>50</v>
      </c>
    </row>
    <row r="394" spans="22:22">
      <c r="V394" s="128" t="s">
        <v>50</v>
      </c>
    </row>
    <row r="395" spans="22:22">
      <c r="V395" s="128" t="s">
        <v>50</v>
      </c>
    </row>
    <row r="396" spans="22:22">
      <c r="V396" s="128" t="s">
        <v>50</v>
      </c>
    </row>
    <row r="397" spans="22:22">
      <c r="V397" s="128" t="s">
        <v>50</v>
      </c>
    </row>
    <row r="398" spans="22:22">
      <c r="V398" s="128" t="s">
        <v>50</v>
      </c>
    </row>
    <row r="399" spans="22:22">
      <c r="V399" s="128" t="s">
        <v>50</v>
      </c>
    </row>
    <row r="400" spans="22:22">
      <c r="V400" s="128" t="s">
        <v>50</v>
      </c>
    </row>
    <row r="401" spans="22:22">
      <c r="V401" s="128" t="s">
        <v>50</v>
      </c>
    </row>
    <row r="402" spans="22:22">
      <c r="V402" s="128" t="s">
        <v>50</v>
      </c>
    </row>
    <row r="403" spans="22:22">
      <c r="V403" s="128" t="s">
        <v>50</v>
      </c>
    </row>
    <row r="404" spans="22:22">
      <c r="V404" s="128" t="s">
        <v>50</v>
      </c>
    </row>
    <row r="405" spans="22:22">
      <c r="V405" s="128" t="s">
        <v>50</v>
      </c>
    </row>
    <row r="406" spans="22:22">
      <c r="V406" s="128" t="s">
        <v>50</v>
      </c>
    </row>
    <row r="407" spans="22:22">
      <c r="V407" s="128" t="s">
        <v>50</v>
      </c>
    </row>
    <row r="408" spans="22:22">
      <c r="V408" s="128" t="s">
        <v>50</v>
      </c>
    </row>
    <row r="409" spans="22:22">
      <c r="V409" s="128" t="s">
        <v>50</v>
      </c>
    </row>
    <row r="410" spans="22:22">
      <c r="V410" s="128" t="s">
        <v>50</v>
      </c>
    </row>
    <row r="411" spans="22:22">
      <c r="V411" s="128" t="s">
        <v>50</v>
      </c>
    </row>
    <row r="412" spans="22:22">
      <c r="V412" s="128" t="s">
        <v>50</v>
      </c>
    </row>
    <row r="413" spans="22:22">
      <c r="V413" s="128" t="s">
        <v>50</v>
      </c>
    </row>
    <row r="414" spans="22:22">
      <c r="V414" s="128" t="s">
        <v>50</v>
      </c>
    </row>
    <row r="415" spans="22:22">
      <c r="V415" s="128" t="s">
        <v>50</v>
      </c>
    </row>
    <row r="416" spans="22:22">
      <c r="V416" s="128" t="s">
        <v>50</v>
      </c>
    </row>
    <row r="417" spans="22:22">
      <c r="V417" s="128" t="s">
        <v>50</v>
      </c>
    </row>
    <row r="418" spans="22:22">
      <c r="V418" s="128" t="s">
        <v>50</v>
      </c>
    </row>
    <row r="446" s="82" customFormat="1"/>
    <row r="447" s="82" customFormat="1"/>
    <row r="448" s="82" customFormat="1"/>
    <row r="449" s="82" customFormat="1"/>
    <row r="450" s="82" customFormat="1"/>
    <row r="451" s="82" customFormat="1"/>
    <row r="452" s="82" customFormat="1"/>
  </sheetData>
  <sheetProtection formatCells="0" insertHyperlinks="0" autoFilter="0"/>
  <autoFilter ref="A2:Y14">
    <extLst/>
  </autoFilter>
  <mergeCells count="2">
    <mergeCell ref="A1:U1"/>
    <mergeCell ref="F9:F10"/>
  </mergeCells>
  <pageMargins left="0.75" right="0.75" top="1" bottom="1" header="0.5" footer="0.5"/>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452"/>
  <sheetViews>
    <sheetView workbookViewId="0">
      <pane xSplit="3" topLeftCell="D1" activePane="topRight" state="frozen"/>
      <selection/>
      <selection pane="topRight" activeCell="A2" sqref="A2:AA2"/>
    </sheetView>
  </sheetViews>
  <sheetFormatPr defaultColWidth="9" defaultRowHeight="13.5"/>
  <cols>
    <col min="1" max="1" width="29.625" style="135" customWidth="1"/>
    <col min="2" max="2" width="21.25" style="135" customWidth="1"/>
    <col min="3" max="3" width="9" style="134"/>
    <col min="4" max="5" width="4.75" style="135" customWidth="1"/>
    <col min="6" max="13" width="7.5" style="135" customWidth="1"/>
    <col min="14" max="15" width="5.75" style="135" customWidth="1"/>
    <col min="16" max="17" width="4.75" style="135" customWidth="1"/>
    <col min="18" max="18" width="7.5" style="135" customWidth="1"/>
    <col min="19" max="19" width="5.75" style="135" customWidth="1"/>
    <col min="20" max="22" width="7.5" style="135" customWidth="1"/>
    <col min="23" max="25" width="5.875" style="135" customWidth="1"/>
    <col min="26" max="27" width="5.75" style="135" customWidth="1"/>
    <col min="28" max="29" width="9" style="135"/>
    <col min="30" max="30" width="12.625" style="135"/>
    <col min="31" max="16384" width="9" style="135"/>
  </cols>
  <sheetData>
    <row r="1" s="156" customFormat="1" ht="20" customHeight="1" spans="3:27">
      <c r="C1" s="137" t="s">
        <v>4314</v>
      </c>
      <c r="D1" s="138"/>
      <c r="E1" s="138"/>
      <c r="F1" s="138"/>
      <c r="G1" s="138"/>
      <c r="H1" s="138"/>
      <c r="I1" s="138"/>
      <c r="J1" s="138"/>
      <c r="K1" s="138"/>
      <c r="L1" s="138"/>
      <c r="M1" s="138"/>
      <c r="N1" s="138"/>
      <c r="O1" s="146"/>
      <c r="P1" s="137" t="s">
        <v>4315</v>
      </c>
      <c r="Q1" s="138"/>
      <c r="R1" s="138"/>
      <c r="S1" s="138"/>
      <c r="T1" s="138"/>
      <c r="U1" s="138"/>
      <c r="V1" s="138"/>
      <c r="W1" s="138"/>
      <c r="X1" s="138"/>
      <c r="Y1" s="138"/>
      <c r="Z1" s="138"/>
      <c r="AA1" s="146"/>
    </row>
    <row r="2" spans="2:29">
      <c r="B2" s="135" t="s">
        <v>4316</v>
      </c>
      <c r="C2" s="157" t="s">
        <v>4317</v>
      </c>
      <c r="D2" s="141" t="s">
        <v>4318</v>
      </c>
      <c r="E2" s="141" t="s">
        <v>4319</v>
      </c>
      <c r="F2" s="141" t="s">
        <v>4320</v>
      </c>
      <c r="G2" s="141" t="s">
        <v>4321</v>
      </c>
      <c r="H2" s="141" t="s">
        <v>4322</v>
      </c>
      <c r="I2" s="141" t="s">
        <v>4323</v>
      </c>
      <c r="J2" s="161" t="s">
        <v>4324</v>
      </c>
      <c r="K2" s="141" t="s">
        <v>4325</v>
      </c>
      <c r="L2" s="141" t="s">
        <v>4326</v>
      </c>
      <c r="M2" s="141" t="s">
        <v>4327</v>
      </c>
      <c r="N2" s="141" t="s">
        <v>4328</v>
      </c>
      <c r="O2" s="162" t="s">
        <v>4329</v>
      </c>
      <c r="P2" s="141" t="s">
        <v>4318</v>
      </c>
      <c r="Q2" s="141" t="s">
        <v>4319</v>
      </c>
      <c r="R2" s="141" t="s">
        <v>4320</v>
      </c>
      <c r="S2" s="141" t="s">
        <v>4321</v>
      </c>
      <c r="T2" s="141" t="s">
        <v>4322</v>
      </c>
      <c r="U2" s="141" t="s">
        <v>4323</v>
      </c>
      <c r="V2" s="161" t="s">
        <v>4324</v>
      </c>
      <c r="W2" s="141" t="s">
        <v>4325</v>
      </c>
      <c r="X2" s="141" t="s">
        <v>4326</v>
      </c>
      <c r="Y2" s="141" t="s">
        <v>4327</v>
      </c>
      <c r="Z2" s="141" t="s">
        <v>4328</v>
      </c>
      <c r="AA2" s="141" t="s">
        <v>4329</v>
      </c>
      <c r="AB2" s="135" t="s">
        <v>4330</v>
      </c>
      <c r="AC2" s="135" t="s">
        <v>4331</v>
      </c>
    </row>
    <row r="3" spans="1:29">
      <c r="A3" s="135" t="str">
        <f t="shared" ref="A3:A14" si="0">B3&amp;"-"&amp;C3</f>
        <v>导线连接位置红外检测-天河中心</v>
      </c>
      <c r="B3" s="135" t="s">
        <v>4332</v>
      </c>
      <c r="C3" s="158" t="s">
        <v>46</v>
      </c>
      <c r="D3" s="143">
        <f>SUMIFS('1、架空线路红外检测'!$T$4:$T$900,'1、架空线路红外检测'!$S$4:$S$900,$C3,'1、架空线路红外检测'!$G$4:$G$900,"=*连接位置",'1、架空线路红外检测'!$N$4:$N$900,"*"&amp;D$2&amp;"*")</f>
        <v>0</v>
      </c>
      <c r="E3" s="143">
        <f>SUMIFS('1、架空线路红外检测'!$T$4:$T$900,'1、架空线路红外检测'!$S$4:$S$900,$C3,'1、架空线路红外检测'!$G$4:$G$900,"=*连接位置",'1、架空线路红外检测'!$N$4:$N$900,"*"&amp;E$2&amp;"*")</f>
        <v>0</v>
      </c>
      <c r="F3" s="143">
        <f>SUMIFS('1、架空线路红外检测'!$T$4:$T$900,'1、架空线路红外检测'!$S$4:$S$900,$C3,'1、架空线路红外检测'!$G$4:$G$900,"=*连接位置",'1、架空线路红外检测'!$N$4:$N$900,"*"&amp;F$2&amp;"*")</f>
        <v>908</v>
      </c>
      <c r="G3" s="143">
        <f>SUMIFS('1、架空线路红外检测'!$T$4:$T$900,'1、架空线路红外检测'!$S$4:$S$900,$C3,'1、架空线路红外检测'!$G$4:$G$900,"=*连接位置",'1、架空线路红外检测'!$N$4:$N$900,"*"&amp;G$2&amp;"*")</f>
        <v>107</v>
      </c>
      <c r="H3" s="143">
        <f>SUMIFS('1、架空线路红外检测'!$T$4:$T$900,'1、架空线路红外检测'!$S$4:$S$900,$C3,'1、架空线路红外检测'!$G$4:$G$900,"=*连接位置",'1、架空线路红外检测'!$N$4:$N$900,"*"&amp;H$2&amp;"*")</f>
        <v>0</v>
      </c>
      <c r="I3" s="143">
        <f>SUMIFS('1、架空线路红外检测'!$T$4:$T$900,'1、架空线路红外检测'!$S$4:$S$900,$C3,'1、架空线路红外检测'!$G$4:$G$900,"=*连接位置",'1、架空线路红外检测'!$N$4:$N$900,"*"&amp;I$2&amp;"*")</f>
        <v>48</v>
      </c>
      <c r="J3" s="163">
        <f>SUMIFS('1、架空线路红外检测'!$T$4:$T$900,'1、架空线路红外检测'!$S$4:$S$900,$C3,'1、架空线路红外检测'!$G$4:$G$900,"=*连接位置",'1、架空线路红外检测'!$N$4:$N$900,"*"&amp;J$2&amp;"*")</f>
        <v>156</v>
      </c>
      <c r="K3" s="143">
        <f>SUMIFS('1、架空线路红外检测'!$T$4:$T$900,'1、架空线路红外检测'!$S$4:$S$900,$C3,'1、架空线路红外检测'!$G$4:$G$900,"=*连接位置",'1、架空线路红外检测'!$N$4:$N$900,"*"&amp;K$2&amp;"*")</f>
        <v>376</v>
      </c>
      <c r="L3" s="143">
        <f>SUMIFS('1、架空线路红外检测'!$T$4:$T$900,'1、架空线路红外检测'!$S$4:$S$900,$C3,'1、架空线路红外检测'!$G$4:$G$900,"=*连接位置",'1、架空线路红外检测'!$N$4:$N$900,"*"&amp;L$2&amp;"*")</f>
        <v>521</v>
      </c>
      <c r="M3" s="143">
        <f>SUMIFS('1、架空线路红外检测'!$T$4:$T$900,'1、架空线路红外检测'!$S$4:$S$900,$C3,'1、架空线路红外检测'!$G$4:$G$900,"=*连接位置",'1、架空线路红外检测'!$N$4:$N$900,"*"&amp;M$2&amp;"*")</f>
        <v>147</v>
      </c>
      <c r="N3" s="143">
        <f>SUMIFS('1、架空线路红外检测'!$T$4:$T$900,'1、架空线路红外检测'!$S$4:$S$900,$C3,'1、架空线路红外检测'!$G$4:$G$900,"=*连接位置",'1、架空线路红外检测'!$N$4:$N$900,"*"&amp;N$2&amp;"*")</f>
        <v>0</v>
      </c>
      <c r="O3" s="143">
        <f>SUMIFS('1、架空线路红外检测'!$T$4:$T$900,'1、架空线路红外检测'!$S$4:$S$900,$C3,'1、架空线路红外检测'!$G$4:$G$900,"=*连接位置",'1、架空线路红外检测'!$N$4:$N$900,"*"&amp;O$2&amp;"*")</f>
        <v>0</v>
      </c>
      <c r="P3" s="143">
        <f>SUMIFS('1、架空线路红外检测'!$W$4:$W$900,'1、架空线路红外检测'!$S$4:$S$900,$C3,'1、架空线路红外检测'!$G$4:$G$900,"=*连接位置",'1、架空线路红外检测'!$N$4:$N$900,"*"&amp;P$2&amp;"*")</f>
        <v>0</v>
      </c>
      <c r="Q3" s="143">
        <f>SUMIFS('1、架空线路红外检测'!$W$4:$W$900,'1、架空线路红外检测'!$S$4:$S$900,$C3,'1、架空线路红外检测'!$G$4:$G$900,"=*连接位置",'1、架空线路红外检测'!$N$4:$N$900,"*"&amp;Q$2&amp;"*")</f>
        <v>0</v>
      </c>
      <c r="R3" s="143">
        <f>SUMIFS('1、架空线路红外检测'!$W$4:$W$900,'1、架空线路红外检测'!$S$4:$S$900,$C3,'1、架空线路红外检测'!$G$4:$G$900,"=*连接位置",'1、架空线路红外检测'!$N$4:$N$900,"*"&amp;R$2&amp;"*")</f>
        <v>908</v>
      </c>
      <c r="S3" s="143">
        <f>SUMIFS('1、架空线路红外检测'!$W$4:$W$900,'1、架空线路红外检测'!$S$4:$S$900,$C3,'1、架空线路红外检测'!$G$4:$G$900,"=*连接位置",'1、架空线路红外检测'!$N$4:$N$900,"*"&amp;S$2&amp;"*")</f>
        <v>107</v>
      </c>
      <c r="T3" s="143">
        <f>SUMIFS('1、架空线路红外检测'!$W$4:$W$900,'1、架空线路红外检测'!$S$4:$S$900,$C3,'1、架空线路红外检测'!$G$4:$G$900,"=*连接位置",'1、架空线路红外检测'!$N$4:$N$900,"*"&amp;T$2&amp;"*")</f>
        <v>0</v>
      </c>
      <c r="U3" s="143">
        <f>SUMIFS('1、架空线路红外检测'!$W$4:$W$900,'1、架空线路红外检测'!$S$4:$S$900,$C3,'1、架空线路红外检测'!$G$4:$G$900,"=*连接位置",'1、架空线路红外检测'!$N$4:$N$900,"*"&amp;U$2&amp;"*")</f>
        <v>48</v>
      </c>
      <c r="V3" s="163">
        <f>SUMIFS('1、架空线路红外检测'!$W$4:$W$900,'1、架空线路红外检测'!$S$4:$S$900,$C3,'1、架空线路红外检测'!$G$4:$G$900,"=*连接位置",'1、架空线路红外检测'!$N$4:$N$900,"*"&amp;V$2&amp;"*")</f>
        <v>156</v>
      </c>
      <c r="W3" s="143">
        <f>SUMIFS('1、架空线路红外检测'!$W$4:$W$900,'1、架空线路红外检测'!$S$4:$S$900,$C3,'1、架空线路红外检测'!$G$4:$G$900,"=*连接位置",'1、架空线路红外检测'!$N$4:$N$900,"*"&amp;W$2&amp;"*")</f>
        <v>376</v>
      </c>
      <c r="X3" s="143">
        <f>SUMIFS('1、架空线路红外检测'!$W$4:$W$900,'1、架空线路红外检测'!$S$4:$S$900,$C3,'1、架空线路红外检测'!$G$4:$G$900,"=*连接位置",'1、架空线路红外检测'!$N$4:$N$900,"*"&amp;X$2&amp;"*")</f>
        <v>521</v>
      </c>
      <c r="Y3" s="143">
        <f>SUMIFS('1、架空线路红外检测'!$W$4:$W$900,'1、架空线路红外检测'!$S$4:$S$900,$C3,'1、架空线路红外检测'!$G$4:$G$900,"=*连接位置",'1、架空线路红外检测'!$N$4:$N$900,"*"&amp;Y$2&amp;"*")</f>
        <v>147</v>
      </c>
      <c r="Z3" s="143">
        <f>SUMIFS('1、架空线路红外检测'!$W$4:$W$900,'1、架空线路红外检测'!$S$4:$S$900,$C3,'1、架空线路红外检测'!$G$4:$G$900,"=*连接位置",'1、架空线路红外检测'!$N$4:$N$900,"*"&amp;Z$2&amp;"*")</f>
        <v>0</v>
      </c>
      <c r="AA3" s="143">
        <f>SUMIFS('1、架空线路红外检测'!$W$4:$W$900,'1、架空线路红外检测'!$S$4:$S$900,$C3,'1、架空线路红外检测'!$G$4:$G$900,"=*连接位置",'1、架空线路红外检测'!$N$4:$N$900,"*"&amp;AA$2&amp;"*")</f>
        <v>0</v>
      </c>
      <c r="AB3" s="135">
        <f>SUM(D3:O3)</f>
        <v>2263</v>
      </c>
      <c r="AC3" s="135">
        <f>SUM(P3:AA3)</f>
        <v>2263</v>
      </c>
    </row>
    <row r="4" spans="1:29">
      <c r="A4" s="135" t="str">
        <f t="shared" si="0"/>
        <v>导线连接位置红外检测-白云中心</v>
      </c>
      <c r="B4" s="135" t="s">
        <v>4332</v>
      </c>
      <c r="C4" s="158" t="s">
        <v>307</v>
      </c>
      <c r="D4" s="143">
        <f>SUMIFS('1、架空线路红外检测'!$T$4:$T$900,'1、架空线路红外检测'!$S$4:$S$900,$C4,'1、架空线路红外检测'!$G$4:$G$900,"=*连接位置",'1、架空线路红外检测'!$N$4:$N$900,"*"&amp;D$2&amp;"*")</f>
        <v>0</v>
      </c>
      <c r="E4" s="143">
        <f>SUMIFS('1、架空线路红外检测'!$T$4:$T$900,'1、架空线路红外检测'!$S$4:$S$900,$C4,'1、架空线路红外检测'!$G$4:$G$900,"=*连接位置",'1、架空线路红外检测'!$N$4:$N$900,"*"&amp;E$2&amp;"*")</f>
        <v>0</v>
      </c>
      <c r="F4" s="143">
        <f>SUMIFS('1、架空线路红外检测'!$T$4:$T$900,'1、架空线路红外检测'!$S$4:$S$900,$C4,'1、架空线路红外检测'!$G$4:$G$900,"=*连接位置",'1、架空线路红外检测'!$N$4:$N$900,"*"&amp;F$2&amp;"*")</f>
        <v>0</v>
      </c>
      <c r="G4" s="143">
        <f>SUMIFS('1、架空线路红外检测'!$T$4:$T$900,'1、架空线路红外检测'!$S$4:$S$900,$C4,'1、架空线路红外检测'!$G$4:$G$900,"=*连接位置",'1、架空线路红外检测'!$N$4:$N$900,"*"&amp;G$2&amp;"*")</f>
        <v>0</v>
      </c>
      <c r="H4" s="143">
        <f>SUMIFS('1、架空线路红外检测'!$T$4:$T$900,'1、架空线路红外检测'!$S$4:$S$900,$C4,'1、架空线路红外检测'!$G$4:$G$900,"=*连接位置",'1、架空线路红外检测'!$N$4:$N$900,"*"&amp;H$2&amp;"*")</f>
        <v>707</v>
      </c>
      <c r="I4" s="143">
        <f>SUMIFS('1、架空线路红外检测'!$T$4:$T$900,'1、架空线路红外检测'!$S$4:$S$900,$C4,'1、架空线路红外检测'!$G$4:$G$900,"=*连接位置",'1、架空线路红外检测'!$N$4:$N$900,"*"&amp;I$2&amp;"*")</f>
        <v>399</v>
      </c>
      <c r="J4" s="163">
        <f>SUMIFS('1、架空线路红外检测'!$T$4:$T$900,'1、架空线路红外检测'!$S$4:$S$900,$C4,'1、架空线路红外检测'!$G$4:$G$900,"=*连接位置",'1、架空线路红外检测'!$N$4:$N$900,"*"&amp;J$2&amp;"*")</f>
        <v>210</v>
      </c>
      <c r="K4" s="143">
        <f>SUMIFS('1、架空线路红外检测'!$T$4:$T$900,'1、架空线路红外检测'!$S$4:$S$900,$C4,'1、架空线路红外检测'!$G$4:$G$900,"=*连接位置",'1、架空线路红外检测'!$N$4:$N$900,"*"&amp;K$2&amp;"*")</f>
        <v>226</v>
      </c>
      <c r="L4" s="143">
        <f>SUMIFS('1、架空线路红外检测'!$T$4:$T$900,'1、架空线路红外检测'!$S$4:$S$900,$C4,'1、架空线路红外检测'!$G$4:$G$900,"=*连接位置",'1、架空线路红外检测'!$N$4:$N$900,"*"&amp;L$2&amp;"*")</f>
        <v>575</v>
      </c>
      <c r="M4" s="143">
        <f>SUMIFS('1、架空线路红外检测'!$T$4:$T$900,'1、架空线路红外检测'!$S$4:$S$900,$C4,'1、架空线路红外检测'!$G$4:$G$900,"=*连接位置",'1、架空线路红外检测'!$N$4:$N$900,"*"&amp;M$2&amp;"*")</f>
        <v>0</v>
      </c>
      <c r="N4" s="143">
        <f>SUMIFS('1、架空线路红外检测'!$T$4:$T$900,'1、架空线路红外检测'!$S$4:$S$900,$C4,'1、架空线路红外检测'!$G$4:$G$900,"=*连接位置",'1、架空线路红外检测'!$N$4:$N$900,"*"&amp;N$2&amp;"*")</f>
        <v>232</v>
      </c>
      <c r="O4" s="143">
        <f>SUMIFS('1、架空线路红外检测'!$T$4:$T$900,'1、架空线路红外检测'!$S$4:$S$900,$C4,'1、架空线路红外检测'!$G$4:$G$900,"=*连接位置",'1、架空线路红外检测'!$N$4:$N$900,"*"&amp;O$2&amp;"*")</f>
        <v>0</v>
      </c>
      <c r="P4" s="143">
        <f>SUMIFS('1、架空线路红外检测'!$W$4:$W$900,'1、架空线路红外检测'!$S$4:$S$900,$C4,'1、架空线路红外检测'!$G$4:$G$900,"=*连接位置",'1、架空线路红外检测'!$N$4:$N$900,"*"&amp;P$2&amp;"*")</f>
        <v>0</v>
      </c>
      <c r="Q4" s="143">
        <f>SUMIFS('1、架空线路红外检测'!$W$4:$W$900,'1、架空线路红外检测'!$S$4:$S$900,$C4,'1、架空线路红外检测'!$G$4:$G$900,"=*连接位置",'1、架空线路红外检测'!$N$4:$N$900,"*"&amp;Q$2&amp;"*")</f>
        <v>0</v>
      </c>
      <c r="R4" s="143">
        <f>SUMIFS('1、架空线路红外检测'!$W$4:$W$900,'1、架空线路红外检测'!$S$4:$S$900,$C4,'1、架空线路红外检测'!$G$4:$G$900,"=*连接位置",'1、架空线路红外检测'!$N$4:$N$900,"*"&amp;R$2&amp;"*")</f>
        <v>0</v>
      </c>
      <c r="S4" s="143">
        <f>SUMIFS('1、架空线路红外检测'!$W$4:$W$900,'1、架空线路红外检测'!$S$4:$S$900,$C4,'1、架空线路红外检测'!$G$4:$G$900,"=*连接位置",'1、架空线路红外检测'!$N$4:$N$900,"*"&amp;S$2&amp;"*")</f>
        <v>0</v>
      </c>
      <c r="T4" s="143">
        <f>SUMIFS('1、架空线路红外检测'!$W$4:$W$900,'1、架空线路红外检测'!$S$4:$S$900,$C4,'1、架空线路红外检测'!$G$4:$G$900,"=*连接位置",'1、架空线路红外检测'!$N$4:$N$900,"*"&amp;T$2&amp;"*")</f>
        <v>707</v>
      </c>
      <c r="U4" s="143">
        <f>SUMIFS('1、架空线路红外检测'!$W$4:$W$900,'1、架空线路红外检测'!$S$4:$S$900,$C4,'1、架空线路红外检测'!$G$4:$G$900,"=*连接位置",'1、架空线路红外检测'!$N$4:$N$900,"*"&amp;U$2&amp;"*")</f>
        <v>399</v>
      </c>
      <c r="V4" s="163">
        <f>SUMIFS('1、架空线路红外检测'!$W$4:$W$900,'1、架空线路红外检测'!$S$4:$S$900,$C4,'1、架空线路红外检测'!$G$4:$G$900,"=*连接位置",'1、架空线路红外检测'!$N$4:$N$900,"*"&amp;V$2&amp;"*")</f>
        <v>210</v>
      </c>
      <c r="W4" s="143">
        <f>SUMIFS('1、架空线路红外检测'!$W$4:$W$900,'1、架空线路红外检测'!$S$4:$S$900,$C4,'1、架空线路红外检测'!$G$4:$G$900,"=*连接位置",'1、架空线路红外检测'!$N$4:$N$900,"*"&amp;W$2&amp;"*")</f>
        <v>226</v>
      </c>
      <c r="X4" s="143">
        <f>SUMIFS('1、架空线路红外检测'!$W$4:$W$900,'1、架空线路红外检测'!$S$4:$S$900,$C4,'1、架空线路红外检测'!$G$4:$G$900,"=*连接位置",'1、架空线路红外检测'!$N$4:$N$900,"*"&amp;X$2&amp;"*")</f>
        <v>575</v>
      </c>
      <c r="Y4" s="143">
        <f>SUMIFS('1、架空线路红外检测'!$W$4:$W$900,'1、架空线路红外检测'!$S$4:$S$900,$C4,'1、架空线路红外检测'!$G$4:$G$900,"=*连接位置",'1、架空线路红外检测'!$N$4:$N$900,"*"&amp;Y$2&amp;"*")</f>
        <v>0</v>
      </c>
      <c r="Z4" s="143">
        <f>SUMIFS('1、架空线路红外检测'!$W$4:$W$900,'1、架空线路红外检测'!$S$4:$S$900,$C4,'1、架空线路红外检测'!$G$4:$G$900,"=*连接位置",'1、架空线路红外检测'!$N$4:$N$900,"*"&amp;Z$2&amp;"*")</f>
        <v>232</v>
      </c>
      <c r="AA4" s="143">
        <f>SUMIFS('1、架空线路红外检测'!$W$4:$W$900,'1、架空线路红外检测'!$S$4:$S$900,$C4,'1、架空线路红外检测'!$G$4:$G$900,"=*连接位置",'1、架空线路红外检测'!$N$4:$N$900,"*"&amp;AA$2&amp;"*")</f>
        <v>0</v>
      </c>
      <c r="AB4" s="135">
        <f t="shared" ref="AB4:AB22" si="1">SUM(D4:O4)</f>
        <v>2349</v>
      </c>
      <c r="AC4" s="135">
        <f t="shared" ref="AC4:AC22" si="2">SUM(P4:AA4)</f>
        <v>2349</v>
      </c>
    </row>
    <row r="5" spans="1:29">
      <c r="A5" s="135" t="str">
        <f t="shared" si="0"/>
        <v>导线连接位置红外检测-花都中心</v>
      </c>
      <c r="B5" s="135" t="s">
        <v>4332</v>
      </c>
      <c r="C5" s="158" t="s">
        <v>993</v>
      </c>
      <c r="D5" s="143">
        <f>SUMIFS('1、架空线路红外检测'!$T$4:$T$900,'1、架空线路红外检测'!$S$4:$S$900,$C5,'1、架空线路红外检测'!$G$4:$G$900,"=*连接位置",'1、架空线路红外检测'!$N$4:$N$900,"*"&amp;D$2&amp;"*")</f>
        <v>0</v>
      </c>
      <c r="E5" s="143">
        <f>SUMIFS('1、架空线路红外检测'!$T$4:$T$900,'1、架空线路红外检测'!$S$4:$S$900,$C5,'1、架空线路红外检测'!$G$4:$G$900,"=*连接位置",'1、架空线路红外检测'!$N$4:$N$900,"*"&amp;E$2&amp;"*")</f>
        <v>0</v>
      </c>
      <c r="F5" s="143">
        <f>SUMIFS('1、架空线路红外检测'!$T$4:$T$900,'1、架空线路红外检测'!$S$4:$S$900,$C5,'1、架空线路红外检测'!$G$4:$G$900,"=*连接位置",'1、架空线路红外检测'!$N$4:$N$900,"*"&amp;F$2&amp;"*")</f>
        <v>86</v>
      </c>
      <c r="G5" s="143">
        <f>SUMIFS('1、架空线路红外检测'!$T$4:$T$900,'1、架空线路红外检测'!$S$4:$S$900,$C5,'1、架空线路红外检测'!$G$4:$G$900,"=*连接位置",'1、架空线路红外检测'!$N$4:$N$900,"*"&amp;G$2&amp;"*")</f>
        <v>0</v>
      </c>
      <c r="H5" s="143">
        <f>SUMIFS('1、架空线路红外检测'!$T$4:$T$900,'1、架空线路红外检测'!$S$4:$S$900,$C5,'1、架空线路红外检测'!$G$4:$G$900,"=*连接位置",'1、架空线路红外检测'!$N$4:$N$900,"*"&amp;H$2&amp;"*")</f>
        <v>440</v>
      </c>
      <c r="I5" s="143">
        <f>SUMIFS('1、架空线路红外检测'!$T$4:$T$900,'1、架空线路红外检测'!$S$4:$S$900,$C5,'1、架空线路红外检测'!$G$4:$G$900,"=*连接位置",'1、架空线路红外检测'!$N$4:$N$900,"*"&amp;I$2&amp;"*")</f>
        <v>1409</v>
      </c>
      <c r="J5" s="163">
        <f>SUMIFS('1、架空线路红外检测'!$T$4:$T$900,'1、架空线路红外检测'!$S$4:$S$900,$C5,'1、架空线路红外检测'!$G$4:$G$900,"=*连接位置",'1、架空线路红外检测'!$N$4:$N$900,"*"&amp;J$2&amp;"*")</f>
        <v>445</v>
      </c>
      <c r="K5" s="143">
        <f>SUMIFS('1、架空线路红外检测'!$T$4:$T$900,'1、架空线路红外检测'!$S$4:$S$900,$C5,'1、架空线路红外检测'!$G$4:$G$900,"=*连接位置",'1、架空线路红外检测'!$N$4:$N$900,"*"&amp;K$2&amp;"*")</f>
        <v>178</v>
      </c>
      <c r="L5" s="143">
        <f>SUMIFS('1、架空线路红外检测'!$T$4:$T$900,'1、架空线路红外检测'!$S$4:$S$900,$C5,'1、架空线路红外检测'!$G$4:$G$900,"=*连接位置",'1、架空线路红外检测'!$N$4:$N$900,"*"&amp;L$2&amp;"*")</f>
        <v>181</v>
      </c>
      <c r="M5" s="143">
        <f>SUMIFS('1、架空线路红外检测'!$T$4:$T$900,'1、架空线路红外检测'!$S$4:$S$900,$C5,'1、架空线路红外检测'!$G$4:$G$900,"=*连接位置",'1、架空线路红外检测'!$N$4:$N$900,"*"&amp;M$2&amp;"*")</f>
        <v>0</v>
      </c>
      <c r="N5" s="143">
        <f>SUMIFS('1、架空线路红外检测'!$T$4:$T$900,'1、架空线路红外检测'!$S$4:$S$900,$C5,'1、架空线路红外检测'!$G$4:$G$900,"=*连接位置",'1、架空线路红外检测'!$N$4:$N$900,"*"&amp;N$2&amp;"*")</f>
        <v>0</v>
      </c>
      <c r="O5" s="143">
        <f>SUMIFS('1、架空线路红外检测'!$T$4:$T$900,'1、架空线路红外检测'!$S$4:$S$900,$C5,'1、架空线路红外检测'!$G$4:$G$900,"=*连接位置",'1、架空线路红外检测'!$N$4:$N$900,"*"&amp;O$2&amp;"*")</f>
        <v>0</v>
      </c>
      <c r="P5" s="143">
        <f>SUMIFS('1、架空线路红外检测'!$W$4:$W$900,'1、架空线路红外检测'!$S$4:$S$900,$C5,'1、架空线路红外检测'!$G$4:$G$900,"=*连接位置",'1、架空线路红外检测'!$N$4:$N$900,"*"&amp;P$2&amp;"*")</f>
        <v>0</v>
      </c>
      <c r="Q5" s="143">
        <f>SUMIFS('1、架空线路红外检测'!$W$4:$W$900,'1、架空线路红外检测'!$S$4:$S$900,$C5,'1、架空线路红外检测'!$G$4:$G$900,"=*连接位置",'1、架空线路红外检测'!$N$4:$N$900,"*"&amp;Q$2&amp;"*")</f>
        <v>0</v>
      </c>
      <c r="R5" s="143">
        <f>SUMIFS('1、架空线路红外检测'!$W$4:$W$900,'1、架空线路红外检测'!$S$4:$S$900,$C5,'1、架空线路红外检测'!$G$4:$G$900,"=*连接位置",'1、架空线路红外检测'!$N$4:$N$900,"*"&amp;R$2&amp;"*")</f>
        <v>86</v>
      </c>
      <c r="S5" s="143">
        <f>SUMIFS('1、架空线路红外检测'!$W$4:$W$900,'1、架空线路红外检测'!$S$4:$S$900,$C5,'1、架空线路红外检测'!$G$4:$G$900,"=*连接位置",'1、架空线路红外检测'!$N$4:$N$900,"*"&amp;S$2&amp;"*")</f>
        <v>0</v>
      </c>
      <c r="T5" s="143">
        <f>SUMIFS('1、架空线路红外检测'!$W$4:$W$900,'1、架空线路红外检测'!$S$4:$S$900,$C5,'1、架空线路红外检测'!$G$4:$G$900,"=*连接位置",'1、架空线路红外检测'!$N$4:$N$900,"*"&amp;T$2&amp;"*")</f>
        <v>440</v>
      </c>
      <c r="U5" s="143">
        <f>SUMIFS('1、架空线路红外检测'!$W$4:$W$900,'1、架空线路红外检测'!$S$4:$S$900,$C5,'1、架空线路红外检测'!$G$4:$G$900,"=*连接位置",'1、架空线路红外检测'!$N$4:$N$900,"*"&amp;U$2&amp;"*")</f>
        <v>1409</v>
      </c>
      <c r="V5" s="163">
        <f>SUMIFS('1、架空线路红外检测'!$W$4:$W$900,'1、架空线路红外检测'!$S$4:$S$900,$C5,'1、架空线路红外检测'!$G$4:$G$900,"=*连接位置",'1、架空线路红外检测'!$N$4:$N$900,"*"&amp;V$2&amp;"*")</f>
        <v>445</v>
      </c>
      <c r="W5" s="143">
        <f>SUMIFS('1、架空线路红外检测'!$W$4:$W$900,'1、架空线路红外检测'!$S$4:$S$900,$C5,'1、架空线路红外检测'!$G$4:$G$900,"=*连接位置",'1、架空线路红外检测'!$N$4:$N$900,"*"&amp;W$2&amp;"*")</f>
        <v>178</v>
      </c>
      <c r="X5" s="143">
        <f>SUMIFS('1、架空线路红外检测'!$W$4:$W$900,'1、架空线路红外检测'!$S$4:$S$900,$C5,'1、架空线路红外检测'!$G$4:$G$900,"=*连接位置",'1、架空线路红外检测'!$N$4:$N$900,"*"&amp;X$2&amp;"*")</f>
        <v>181</v>
      </c>
      <c r="Y5" s="143">
        <f>SUMIFS('1、架空线路红外检测'!$W$4:$W$900,'1、架空线路红外检测'!$S$4:$S$900,$C5,'1、架空线路红外检测'!$G$4:$G$900,"=*连接位置",'1、架空线路红外检测'!$N$4:$N$900,"*"&amp;Y$2&amp;"*")</f>
        <v>0</v>
      </c>
      <c r="Z5" s="143">
        <f>SUMIFS('1、架空线路红外检测'!$W$4:$W$900,'1、架空线路红外检测'!$S$4:$S$900,$C5,'1、架空线路红外检测'!$G$4:$G$900,"=*连接位置",'1、架空线路红外检测'!$N$4:$N$900,"*"&amp;Z$2&amp;"*")</f>
        <v>0</v>
      </c>
      <c r="AA5" s="143">
        <f>SUMIFS('1、架空线路红外检测'!$W$4:$W$900,'1、架空线路红外检测'!$S$4:$S$900,$C5,'1、架空线路红外检测'!$G$4:$G$900,"=*连接位置",'1、架空线路红外检测'!$N$4:$N$900,"*"&amp;AA$2&amp;"*")</f>
        <v>0</v>
      </c>
      <c r="AB5" s="135">
        <f t="shared" si="1"/>
        <v>2739</v>
      </c>
      <c r="AC5" s="135">
        <f t="shared" si="2"/>
        <v>2739</v>
      </c>
    </row>
    <row r="6" spans="1:29">
      <c r="A6" s="135" t="str">
        <f t="shared" si="0"/>
        <v>导线连接位置红外检测-从化中心</v>
      </c>
      <c r="B6" s="135" t="s">
        <v>4332</v>
      </c>
      <c r="C6" s="159" t="s">
        <v>1731</v>
      </c>
      <c r="D6" s="143">
        <f>SUMIFS('1、架空线路红外检测'!$T$4:$T$900,'1、架空线路红外检测'!$S$4:$S$900,$C6,'1、架空线路红外检测'!$G$4:$G$900,"=*连接位置",'1、架空线路红外检测'!$N$4:$N$900,"*"&amp;D$2&amp;"*")</f>
        <v>0</v>
      </c>
      <c r="E6" s="143">
        <f>SUMIFS('1、架空线路红外检测'!$T$4:$T$900,'1、架空线路红外检测'!$S$4:$S$900,$C6,'1、架空线路红外检测'!$G$4:$G$900,"=*连接位置",'1、架空线路红外检测'!$N$4:$N$900,"*"&amp;E$2&amp;"*")</f>
        <v>0</v>
      </c>
      <c r="F6" s="143">
        <f>SUMIFS('1、架空线路红外检测'!$T$4:$T$900,'1、架空线路红外检测'!$S$4:$S$900,$C6,'1、架空线路红外检测'!$G$4:$G$900,"=*连接位置",'1、架空线路红外检测'!$N$4:$N$900,"*"&amp;F$2&amp;"*")</f>
        <v>0</v>
      </c>
      <c r="G6" s="143">
        <f>SUMIFS('1、架空线路红外检测'!$T$4:$T$900,'1、架空线路红外检测'!$S$4:$S$900,$C6,'1、架空线路红外检测'!$G$4:$G$900,"=*连接位置",'1、架空线路红外检测'!$N$4:$N$900,"*"&amp;G$2&amp;"*")</f>
        <v>0</v>
      </c>
      <c r="H6" s="143">
        <f>SUMIFS('1、架空线路红外检测'!$T$4:$T$900,'1、架空线路红外检测'!$S$4:$S$900,$C6,'1、架空线路红外检测'!$G$4:$G$900,"=*连接位置",'1、架空线路红外检测'!$N$4:$N$900,"*"&amp;H$2&amp;"*")</f>
        <v>0</v>
      </c>
      <c r="I6" s="143">
        <f>SUMIFS('1、架空线路红外检测'!$T$4:$T$900,'1、架空线路红外检测'!$S$4:$S$900,$C6,'1、架空线路红外检测'!$G$4:$G$900,"=*连接位置",'1、架空线路红外检测'!$N$4:$N$900,"*"&amp;I$2&amp;"*")</f>
        <v>108</v>
      </c>
      <c r="J6" s="163">
        <f>SUMIFS('1、架空线路红外检测'!$T$4:$T$900,'1、架空线路红外检测'!$S$4:$S$900,$C6,'1、架空线路红外检测'!$G$4:$G$900,"=*连接位置",'1、架空线路红外检测'!$N$4:$N$900,"*"&amp;J$2&amp;"*")</f>
        <v>136</v>
      </c>
      <c r="K6" s="143">
        <f>SUMIFS('1、架空线路红外检测'!$T$4:$T$900,'1、架空线路红外检测'!$S$4:$S$900,$C6,'1、架空线路红外检测'!$G$4:$G$900,"=*连接位置",'1、架空线路红外检测'!$N$4:$N$900,"*"&amp;K$2&amp;"*")</f>
        <v>0</v>
      </c>
      <c r="L6" s="143">
        <f>SUMIFS('1、架空线路红外检测'!$T$4:$T$900,'1、架空线路红外检测'!$S$4:$S$900,$C6,'1、架空线路红外检测'!$G$4:$G$900,"=*连接位置",'1、架空线路红外检测'!$N$4:$N$900,"*"&amp;L$2&amp;"*")</f>
        <v>202</v>
      </c>
      <c r="M6" s="143">
        <f>SUMIFS('1、架空线路红外检测'!$T$4:$T$900,'1、架空线路红外检测'!$S$4:$S$900,$C6,'1、架空线路红外检测'!$G$4:$G$900,"=*连接位置",'1、架空线路红外检测'!$N$4:$N$900,"*"&amp;M$2&amp;"*")</f>
        <v>391</v>
      </c>
      <c r="N6" s="143">
        <f>SUMIFS('1、架空线路红外检测'!$T$4:$T$900,'1、架空线路红外检测'!$S$4:$S$900,$C6,'1、架空线路红外检测'!$G$4:$G$900,"=*连接位置",'1、架空线路红外检测'!$N$4:$N$900,"*"&amp;N$2&amp;"*")</f>
        <v>169</v>
      </c>
      <c r="O6" s="143">
        <f>SUMIFS('1、架空线路红外检测'!$T$4:$T$900,'1、架空线路红外检测'!$S$4:$S$900,$C6,'1、架空线路红外检测'!$G$4:$G$900,"=*连接位置",'1、架空线路红外检测'!$N$4:$N$900,"*"&amp;O$2&amp;"*")</f>
        <v>309</v>
      </c>
      <c r="P6" s="143">
        <f>SUMIFS('1、架空线路红外检测'!$W$4:$W$900,'1、架空线路红外检测'!$S$4:$S$900,$C6,'1、架空线路红外检测'!$G$4:$G$900,"=*连接位置",'1、架空线路红外检测'!$N$4:$N$900,"*"&amp;P$2&amp;"*")</f>
        <v>0</v>
      </c>
      <c r="Q6" s="143">
        <f>SUMIFS('1、架空线路红外检测'!$W$4:$W$900,'1、架空线路红外检测'!$S$4:$S$900,$C6,'1、架空线路红外检测'!$G$4:$G$900,"=*连接位置",'1、架空线路红外检测'!$N$4:$N$900,"*"&amp;Q$2&amp;"*")</f>
        <v>0</v>
      </c>
      <c r="R6" s="143">
        <f>SUMIFS('1、架空线路红外检测'!$W$4:$W$900,'1、架空线路红外检测'!$S$4:$S$900,$C6,'1、架空线路红外检测'!$G$4:$G$900,"=*连接位置",'1、架空线路红外检测'!$N$4:$N$900,"*"&amp;R$2&amp;"*")</f>
        <v>0</v>
      </c>
      <c r="S6" s="143">
        <f>SUMIFS('1、架空线路红外检测'!$W$4:$W$900,'1、架空线路红外检测'!$S$4:$S$900,$C6,'1、架空线路红外检测'!$G$4:$G$900,"=*连接位置",'1、架空线路红外检测'!$N$4:$N$900,"*"&amp;S$2&amp;"*")</f>
        <v>0</v>
      </c>
      <c r="T6" s="143">
        <f>SUMIFS('1、架空线路红外检测'!$W$4:$W$900,'1、架空线路红外检测'!$S$4:$S$900,$C6,'1、架空线路红外检测'!$G$4:$G$900,"=*连接位置",'1、架空线路红外检测'!$N$4:$N$900,"*"&amp;T$2&amp;"*")</f>
        <v>0</v>
      </c>
      <c r="U6" s="143">
        <f>SUMIFS('1、架空线路红外检测'!$W$4:$W$900,'1、架空线路红外检测'!$S$4:$S$900,$C6,'1、架空线路红外检测'!$G$4:$G$900,"=*连接位置",'1、架空线路红外检测'!$N$4:$N$900,"*"&amp;U$2&amp;"*")</f>
        <v>108</v>
      </c>
      <c r="V6" s="163">
        <f>SUMIFS('1、架空线路红外检测'!$W$4:$W$900,'1、架空线路红外检测'!$S$4:$S$900,$C6,'1、架空线路红外检测'!$G$4:$G$900,"=*连接位置",'1、架空线路红外检测'!$N$4:$N$900,"*"&amp;V$2&amp;"*")</f>
        <v>136</v>
      </c>
      <c r="W6" s="143">
        <f>SUMIFS('1、架空线路红外检测'!$W$4:$W$900,'1、架空线路红外检测'!$S$4:$S$900,$C6,'1、架空线路红外检测'!$G$4:$G$900,"=*连接位置",'1、架空线路红外检测'!$N$4:$N$900,"*"&amp;W$2&amp;"*")</f>
        <v>0</v>
      </c>
      <c r="X6" s="143">
        <f>SUMIFS('1、架空线路红外检测'!$W$4:$W$900,'1、架空线路红外检测'!$S$4:$S$900,$C6,'1、架空线路红外检测'!$G$4:$G$900,"=*连接位置",'1、架空线路红外检测'!$N$4:$N$900,"*"&amp;X$2&amp;"*")</f>
        <v>202</v>
      </c>
      <c r="Y6" s="143">
        <f>SUMIFS('1、架空线路红外检测'!$W$4:$W$900,'1、架空线路红外检测'!$S$4:$S$900,$C6,'1、架空线路红外检测'!$G$4:$G$900,"=*连接位置",'1、架空线路红外检测'!$N$4:$N$900,"*"&amp;Y$2&amp;"*")</f>
        <v>391</v>
      </c>
      <c r="Z6" s="143">
        <f>SUMIFS('1、架空线路红外检测'!$W$4:$W$900,'1、架空线路红外检测'!$S$4:$S$900,$C6,'1、架空线路红外检测'!$G$4:$G$900,"=*连接位置",'1、架空线路红外检测'!$N$4:$N$900,"*"&amp;Z$2&amp;"*")</f>
        <v>169</v>
      </c>
      <c r="AA6" s="143">
        <f>SUMIFS('1、架空线路红外检测'!$W$4:$W$900,'1、架空线路红外检测'!$S$4:$S$900,$C6,'1、架空线路红外检测'!$G$4:$G$900,"=*连接位置",'1、架空线路红外检测'!$N$4:$N$900,"*"&amp;AA$2&amp;"*")</f>
        <v>309</v>
      </c>
      <c r="AB6" s="135">
        <f t="shared" si="1"/>
        <v>1315</v>
      </c>
      <c r="AC6" s="135">
        <f t="shared" si="2"/>
        <v>1315</v>
      </c>
    </row>
    <row r="7" spans="1:29">
      <c r="A7" s="135" t="str">
        <f t="shared" si="0"/>
        <v>复合绝缘子红外检测-天河中心</v>
      </c>
      <c r="B7" s="135" t="s">
        <v>4333</v>
      </c>
      <c r="C7" s="158" t="s">
        <v>46</v>
      </c>
      <c r="D7" s="143">
        <f>SUMIFS('1、架空线路红外检测'!$T$4:$T$900,'1、架空线路红外检测'!$S$4:$S$900,$C7,'1、架空线路红外检测'!$G$4:$G$900,"=*复合绝缘子",'1、架空线路红外检测'!$N$4:$N$900,"*"&amp;D$2&amp;"*")</f>
        <v>0</v>
      </c>
      <c r="E7" s="143">
        <f>SUMIFS('1、架空线路红外检测'!$T$4:$T$900,'1、架空线路红外检测'!$S$4:$S$900,$C7,'1、架空线路红外检测'!$G$4:$G$900,"=*复合绝缘子",'1、架空线路红外检测'!$N$4:$N$900,"*"&amp;E$2&amp;"*")</f>
        <v>0</v>
      </c>
      <c r="F7" s="143">
        <f>SUMIFS('1、架空线路红外检测'!$T$4:$T$900,'1、架空线路红外检测'!$S$4:$S$900,$C7,'1、架空线路红外检测'!$G$4:$G$900,"=*复合绝缘子",'1、架空线路红外检测'!$N$4:$N$900,"*"&amp;F$2&amp;"*")</f>
        <v>3982</v>
      </c>
      <c r="G7" s="143">
        <f>SUMIFS('1、架空线路红外检测'!$T$4:$T$900,'1、架空线路红外检测'!$S$4:$S$900,$C7,'1、架空线路红外检测'!$G$4:$G$900,"=*复合绝缘子",'1、架空线路红外检测'!$N$4:$N$900,"*"&amp;G$2&amp;"*")</f>
        <v>3</v>
      </c>
      <c r="H7" s="143">
        <f>SUMIFS('1、架空线路红外检测'!$T$4:$T$900,'1、架空线路红外检测'!$S$4:$S$900,$C7,'1、架空线路红外检测'!$G$4:$G$900,"=*复合绝缘子",'1、架空线路红外检测'!$N$4:$N$900,"*"&amp;H$2&amp;"*")</f>
        <v>0</v>
      </c>
      <c r="I7" s="143">
        <f>SUMIFS('1、架空线路红外检测'!$T$4:$T$900,'1、架空线路红外检测'!$S$4:$S$900,$C7,'1、架空线路红外检测'!$G$4:$G$900,"=*复合绝缘子",'1、架空线路红外检测'!$N$4:$N$900,"*"&amp;I$2&amp;"*")</f>
        <v>0</v>
      </c>
      <c r="J7" s="163">
        <f>SUMIFS('1、架空线路红外检测'!$T$4:$T$900,'1、架空线路红外检测'!$S$4:$S$900,$C7,'1、架空线路红外检测'!$G$4:$G$900,"=*复合绝缘子",'1、架空线路红外检测'!$N$4:$N$900,"*"&amp;J$2&amp;"*")</f>
        <v>360</v>
      </c>
      <c r="K7" s="143">
        <f>SUMIFS('1、架空线路红外检测'!$T$4:$T$900,'1、架空线路红外检测'!$S$4:$S$900,$C7,'1、架空线路红外检测'!$G$4:$G$900,"=*复合绝缘子",'1、架空线路红外检测'!$N$4:$N$900,"*"&amp;K$2&amp;"*")</f>
        <v>1119</v>
      </c>
      <c r="L7" s="143">
        <f>SUMIFS('1、架空线路红外检测'!$T$4:$T$900,'1、架空线路红外检测'!$S$4:$S$900,$C7,'1、架空线路红外检测'!$G$4:$G$900,"=*复合绝缘子",'1、架空线路红外检测'!$N$4:$N$900,"*"&amp;L$2&amp;"*")</f>
        <v>2362</v>
      </c>
      <c r="M7" s="143">
        <f>SUMIFS('1、架空线路红外检测'!$T$4:$T$900,'1、架空线路红外检测'!$S$4:$S$900,$C7,'1、架空线路红外检测'!$G$4:$G$900,"=*复合绝缘子",'1、架空线路红外检测'!$N$4:$N$900,"*"&amp;M$2&amp;"*")</f>
        <v>276</v>
      </c>
      <c r="N7" s="143">
        <f>SUMIFS('1、架空线路红外检测'!$T$4:$T$900,'1、架空线路红外检测'!$S$4:$S$900,$C7,'1、架空线路红外检测'!$G$4:$G$900,"=*复合绝缘子",'1、架空线路红外检测'!$N$4:$N$900,"*"&amp;N$2&amp;"*")</f>
        <v>0</v>
      </c>
      <c r="O7" s="143">
        <f>SUMIFS('1、架空线路红外检测'!$T$4:$T$900,'1、架空线路红外检测'!$S$4:$S$900,$C7,'1、架空线路红外检测'!$G$4:$G$900,"=*复合绝缘子",'1、架空线路红外检测'!$N$4:$N$900,"*"&amp;O$2&amp;"*")</f>
        <v>0</v>
      </c>
      <c r="P7" s="143">
        <f>SUMIFS('1、架空线路红外检测'!$W$4:$W$900,'1、架空线路红外检测'!$S$4:$S$900,$C7,'1、架空线路红外检测'!$G$4:$G$900,"=*复合绝缘子",'1、架空线路红外检测'!$N$4:$N$900,"*"&amp;P$2&amp;"*")</f>
        <v>0</v>
      </c>
      <c r="Q7" s="143">
        <f>SUMIFS('1、架空线路红外检测'!$W$4:$W$900,'1、架空线路红外检测'!$S$4:$S$900,$C7,'1、架空线路红外检测'!$G$4:$G$900,"=*复合绝缘子",'1、架空线路红外检测'!$N$4:$N$900,"*"&amp;Q$2&amp;"*")</f>
        <v>0</v>
      </c>
      <c r="R7" s="143">
        <f>SUMIFS('1、架空线路红外检测'!$W$4:$W$900,'1、架空线路红外检测'!$S$4:$S$900,$C7,'1、架空线路红外检测'!$G$4:$G$900,"=*复合绝缘子",'1、架空线路红外检测'!$N$4:$N$900,"*"&amp;R$2&amp;"*")</f>
        <v>3982</v>
      </c>
      <c r="S7" s="143">
        <f>SUMIFS('1、架空线路红外检测'!$W$4:$W$900,'1、架空线路红外检测'!$S$4:$S$900,$C7,'1、架空线路红外检测'!$G$4:$G$900,"=*复合绝缘子",'1、架空线路红外检测'!$N$4:$N$900,"*"&amp;S$2&amp;"*")</f>
        <v>3</v>
      </c>
      <c r="T7" s="143">
        <f>SUMIFS('1、架空线路红外检测'!$W$4:$W$900,'1、架空线路红外检测'!$S$4:$S$900,$C7,'1、架空线路红外检测'!$G$4:$G$900,"=*复合绝缘子",'1、架空线路红外检测'!$N$4:$N$900,"*"&amp;T$2&amp;"*")</f>
        <v>0</v>
      </c>
      <c r="U7" s="143">
        <f>SUMIFS('1、架空线路红外检测'!$W$4:$W$900,'1、架空线路红外检测'!$S$4:$S$900,$C7,'1、架空线路红外检测'!$G$4:$G$900,"=*复合绝缘子",'1、架空线路红外检测'!$N$4:$N$900,"*"&amp;U$2&amp;"*")</f>
        <v>0</v>
      </c>
      <c r="V7" s="163">
        <f>SUMIFS('1、架空线路红外检测'!$W$4:$W$900,'1、架空线路红外检测'!$S$4:$S$900,$C7,'1、架空线路红外检测'!$G$4:$G$900,"=*复合绝缘子",'1、架空线路红外检测'!$N$4:$N$900,"*"&amp;V$2&amp;"*")</f>
        <v>360</v>
      </c>
      <c r="W7" s="143">
        <f>SUMIFS('1、架空线路红外检测'!$W$4:$W$900,'1、架空线路红外检测'!$S$4:$S$900,$C7,'1、架空线路红外检测'!$G$4:$G$900,"=*复合绝缘子",'1、架空线路红外检测'!$N$4:$N$900,"*"&amp;W$2&amp;"*")</f>
        <v>1119</v>
      </c>
      <c r="X7" s="143">
        <f>SUMIFS('1、架空线路红外检测'!$W$4:$W$900,'1、架空线路红外检测'!$S$4:$S$900,$C7,'1、架空线路红外检测'!$G$4:$G$900,"=*复合绝缘子",'1、架空线路红外检测'!$N$4:$N$900,"*"&amp;X$2&amp;"*")</f>
        <v>2362</v>
      </c>
      <c r="Y7" s="143">
        <f>SUMIFS('1、架空线路红外检测'!$W$4:$W$900,'1、架空线路红外检测'!$S$4:$S$900,$C7,'1、架空线路红外检测'!$G$4:$G$900,"=*复合绝缘子",'1、架空线路红外检测'!$N$4:$N$900,"*"&amp;Y$2&amp;"*")</f>
        <v>276</v>
      </c>
      <c r="Z7" s="143">
        <f>SUMIFS('1、架空线路红外检测'!$W$4:$W$900,'1、架空线路红外检测'!$S$4:$S$900,$C7,'1、架空线路红外检测'!$G$4:$G$900,"=*复合绝缘子",'1、架空线路红外检测'!$N$4:$N$900,"*"&amp;Z$2&amp;"*")</f>
        <v>0</v>
      </c>
      <c r="AA7" s="143">
        <f>SUMIFS('1、架空线路红外检测'!$W$4:$W$900,'1、架空线路红外检测'!$S$4:$S$900,$C7,'1、架空线路红外检测'!$G$4:$G$900,"=*复合绝缘子",'1、架空线路红外检测'!$N$4:$N$900,"*"&amp;AA$2&amp;"*")</f>
        <v>0</v>
      </c>
      <c r="AB7" s="135">
        <f t="shared" si="1"/>
        <v>8102</v>
      </c>
      <c r="AC7" s="135">
        <f t="shared" si="2"/>
        <v>8102</v>
      </c>
    </row>
    <row r="8" spans="1:29">
      <c r="A8" s="135" t="str">
        <f t="shared" si="0"/>
        <v>复合绝缘子红外检测-白云中心</v>
      </c>
      <c r="B8" s="135" t="s">
        <v>4333</v>
      </c>
      <c r="C8" s="158" t="s">
        <v>307</v>
      </c>
      <c r="D8" s="143">
        <f>SUMIFS('1、架空线路红外检测'!$T$4:$T$900,'1、架空线路红外检测'!$S$4:$S$900,$C8,'1、架空线路红外检测'!$G$4:$G$900,"=*复合绝缘子",'1、架空线路红外检测'!$N$4:$N$900,"*"&amp;D$2&amp;"*")</f>
        <v>0</v>
      </c>
      <c r="E8" s="143">
        <f>SUMIFS('1、架空线路红外检测'!$T$4:$T$900,'1、架空线路红外检测'!$S$4:$S$900,$C8,'1、架空线路红外检测'!$G$4:$G$900,"=*复合绝缘子",'1、架空线路红外检测'!$N$4:$N$900,"*"&amp;E$2&amp;"*")</f>
        <v>0</v>
      </c>
      <c r="F8" s="143">
        <f>SUMIFS('1、架空线路红外检测'!$T$4:$T$900,'1、架空线路红外检测'!$S$4:$S$900,$C8,'1、架空线路红外检测'!$G$4:$G$900,"=*复合绝缘子",'1、架空线路红外检测'!$N$4:$N$900,"*"&amp;F$2&amp;"*")</f>
        <v>0</v>
      </c>
      <c r="G8" s="143">
        <f>SUMIFS('1、架空线路红外检测'!$T$4:$T$900,'1、架空线路红外检测'!$S$4:$S$900,$C8,'1、架空线路红外检测'!$G$4:$G$900,"=*复合绝缘子",'1、架空线路红外检测'!$N$4:$N$900,"*"&amp;G$2&amp;"*")</f>
        <v>0</v>
      </c>
      <c r="H8" s="143">
        <f>SUMIFS('1、架空线路红外检测'!$T$4:$T$900,'1、架空线路红外检测'!$S$4:$S$900,$C8,'1、架空线路红外检测'!$G$4:$G$900,"=*复合绝缘子",'1、架空线路红外检测'!$N$4:$N$900,"*"&amp;H$2&amp;"*")</f>
        <v>2300</v>
      </c>
      <c r="I8" s="143">
        <f>SUMIFS('1、架空线路红外检测'!$T$4:$T$900,'1、架空线路红外检测'!$S$4:$S$900,$C8,'1、架空线路红外检测'!$G$4:$G$900,"=*复合绝缘子",'1、架空线路红外检测'!$N$4:$N$900,"*"&amp;I$2&amp;"*")</f>
        <v>1404</v>
      </c>
      <c r="J8" s="163">
        <f>SUMIFS('1、架空线路红外检测'!$T$4:$T$900,'1、架空线路红外检测'!$S$4:$S$900,$C8,'1、架空线路红外检测'!$G$4:$G$900,"=*复合绝缘子",'1、架空线路红外检测'!$N$4:$N$900,"*"&amp;J$2&amp;"*")</f>
        <v>561</v>
      </c>
      <c r="K8" s="143">
        <f>SUMIFS('1、架空线路红外检测'!$T$4:$T$900,'1、架空线路红外检测'!$S$4:$S$900,$C8,'1、架空线路红外检测'!$G$4:$G$900,"=*复合绝缘子",'1、架空线路红外检测'!$N$4:$N$900,"*"&amp;K$2&amp;"*")</f>
        <v>766</v>
      </c>
      <c r="L8" s="143">
        <f>SUMIFS('1、架空线路红外检测'!$T$4:$T$900,'1、架空线路红外检测'!$S$4:$S$900,$C8,'1、架空线路红外检测'!$G$4:$G$900,"=*复合绝缘子",'1、架空线路红外检测'!$N$4:$N$900,"*"&amp;L$2&amp;"*")</f>
        <v>1991</v>
      </c>
      <c r="M8" s="143">
        <f>SUMIFS('1、架空线路红外检测'!$T$4:$T$900,'1、架空线路红外检测'!$S$4:$S$900,$C8,'1、架空线路红外检测'!$G$4:$G$900,"=*复合绝缘子",'1、架空线路红外检测'!$N$4:$N$900,"*"&amp;M$2&amp;"*")</f>
        <v>0</v>
      </c>
      <c r="N8" s="143">
        <f>SUMIFS('1、架空线路红外检测'!$T$4:$T$900,'1、架空线路红外检测'!$S$4:$S$900,$C8,'1、架空线路红外检测'!$G$4:$G$900,"=*复合绝缘子",'1、架空线路红外检测'!$N$4:$N$900,"*"&amp;N$2&amp;"*")</f>
        <v>510</v>
      </c>
      <c r="O8" s="143">
        <f>SUMIFS('1、架空线路红外检测'!$T$4:$T$900,'1、架空线路红外检测'!$S$4:$S$900,$C8,'1、架空线路红外检测'!$G$4:$G$900,"=*复合绝缘子",'1、架空线路红外检测'!$N$4:$N$900,"*"&amp;O$2&amp;"*")</f>
        <v>0</v>
      </c>
      <c r="P8" s="143">
        <f>SUMIFS('1、架空线路红外检测'!$W$4:$W$900,'1、架空线路红外检测'!$S$4:$S$900,$C8,'1、架空线路红外检测'!$G$4:$G$900,"=*复合绝缘子",'1、架空线路红外检测'!$N$4:$N$900,"*"&amp;P$2&amp;"*")</f>
        <v>0</v>
      </c>
      <c r="Q8" s="143">
        <f>SUMIFS('1、架空线路红外检测'!$W$4:$W$900,'1、架空线路红外检测'!$S$4:$S$900,$C8,'1、架空线路红外检测'!$G$4:$G$900,"=*复合绝缘子",'1、架空线路红外检测'!$N$4:$N$900,"*"&amp;Q$2&amp;"*")</f>
        <v>0</v>
      </c>
      <c r="R8" s="143">
        <f>SUMIFS('1、架空线路红外检测'!$W$4:$W$900,'1、架空线路红外检测'!$S$4:$S$900,$C8,'1、架空线路红外检测'!$G$4:$G$900,"=*复合绝缘子",'1、架空线路红外检测'!$N$4:$N$900,"*"&amp;R$2&amp;"*")</f>
        <v>0</v>
      </c>
      <c r="S8" s="143">
        <f>SUMIFS('1、架空线路红外检测'!$W$4:$W$900,'1、架空线路红外检测'!$S$4:$S$900,$C8,'1、架空线路红外检测'!$G$4:$G$900,"=*复合绝缘子",'1、架空线路红外检测'!$N$4:$N$900,"*"&amp;S$2&amp;"*")</f>
        <v>0</v>
      </c>
      <c r="T8" s="143">
        <f>SUMIFS('1、架空线路红外检测'!$W$4:$W$900,'1、架空线路红外检测'!$S$4:$S$900,$C8,'1、架空线路红外检测'!$G$4:$G$900,"=*复合绝缘子",'1、架空线路红外检测'!$N$4:$N$900,"*"&amp;T$2&amp;"*")</f>
        <v>2300</v>
      </c>
      <c r="U8" s="143">
        <f>SUMIFS('1、架空线路红外检测'!$W$4:$W$900,'1、架空线路红外检测'!$S$4:$S$900,$C8,'1、架空线路红外检测'!$G$4:$G$900,"=*复合绝缘子",'1、架空线路红外检测'!$N$4:$N$900,"*"&amp;U$2&amp;"*")</f>
        <v>1404</v>
      </c>
      <c r="V8" s="163">
        <f>SUMIFS('1、架空线路红外检测'!$W$4:$W$900,'1、架空线路红外检测'!$S$4:$S$900,$C8,'1、架空线路红外检测'!$G$4:$G$900,"=*复合绝缘子",'1、架空线路红外检测'!$N$4:$N$900,"*"&amp;V$2&amp;"*")</f>
        <v>561</v>
      </c>
      <c r="W8" s="143">
        <f>SUMIFS('1、架空线路红外检测'!$W$4:$W$900,'1、架空线路红外检测'!$S$4:$S$900,$C8,'1、架空线路红外检测'!$G$4:$G$900,"=*复合绝缘子",'1、架空线路红外检测'!$N$4:$N$900,"*"&amp;W$2&amp;"*")</f>
        <v>766</v>
      </c>
      <c r="X8" s="143">
        <f>SUMIFS('1、架空线路红外检测'!$W$4:$W$900,'1、架空线路红外检测'!$S$4:$S$900,$C8,'1、架空线路红外检测'!$G$4:$G$900,"=*复合绝缘子",'1、架空线路红外检测'!$N$4:$N$900,"*"&amp;X$2&amp;"*")</f>
        <v>1991</v>
      </c>
      <c r="Y8" s="143">
        <f>SUMIFS('1、架空线路红外检测'!$W$4:$W$900,'1、架空线路红外检测'!$S$4:$S$900,$C8,'1、架空线路红外检测'!$G$4:$G$900,"=*复合绝缘子",'1、架空线路红外检测'!$N$4:$N$900,"*"&amp;Y$2&amp;"*")</f>
        <v>0</v>
      </c>
      <c r="Z8" s="143">
        <f>SUMIFS('1、架空线路红外检测'!$W$4:$W$900,'1、架空线路红外检测'!$S$4:$S$900,$C8,'1、架空线路红外检测'!$G$4:$G$900,"=*复合绝缘子",'1、架空线路红外检测'!$N$4:$N$900,"*"&amp;Z$2&amp;"*")</f>
        <v>510</v>
      </c>
      <c r="AA8" s="143">
        <f>SUMIFS('1、架空线路红外检测'!$W$4:$W$900,'1、架空线路红外检测'!$S$4:$S$900,$C8,'1、架空线路红外检测'!$G$4:$G$900,"=*复合绝缘子",'1、架空线路红外检测'!$N$4:$N$900,"*"&amp;AA$2&amp;"*")</f>
        <v>0</v>
      </c>
      <c r="AB8" s="135">
        <f t="shared" si="1"/>
        <v>7532</v>
      </c>
      <c r="AC8" s="135">
        <f t="shared" si="2"/>
        <v>7532</v>
      </c>
    </row>
    <row r="9" spans="1:29">
      <c r="A9" s="135" t="str">
        <f t="shared" si="0"/>
        <v>复合绝缘子红外检测-花都中心</v>
      </c>
      <c r="B9" s="135" t="s">
        <v>4333</v>
      </c>
      <c r="C9" s="158" t="s">
        <v>993</v>
      </c>
      <c r="D9" s="143">
        <f>SUMIFS('1、架空线路红外检测'!$T$4:$T$900,'1、架空线路红外检测'!$S$4:$S$900,$C9,'1、架空线路红外检测'!$G$4:$G$900,"=*复合绝缘子",'1、架空线路红外检测'!$N$4:$N$900,"*"&amp;D$2&amp;"*")</f>
        <v>0</v>
      </c>
      <c r="E9" s="143">
        <f>SUMIFS('1、架空线路红外检测'!$T$4:$T$900,'1、架空线路红外检测'!$S$4:$S$900,$C9,'1、架空线路红外检测'!$G$4:$G$900,"=*复合绝缘子",'1、架空线路红外检测'!$N$4:$N$900,"*"&amp;E$2&amp;"*")</f>
        <v>0</v>
      </c>
      <c r="F9" s="143">
        <f>SUMIFS('1、架空线路红外检测'!$T$4:$T$900,'1、架空线路红外检测'!$S$4:$S$900,$C9,'1、架空线路红外检测'!$G$4:$G$900,"=*复合绝缘子",'1、架空线路红外检测'!$N$4:$N$900,"*"&amp;F$2&amp;"*")</f>
        <v>654</v>
      </c>
      <c r="G9" s="143">
        <f>SUMIFS('1、架空线路红外检测'!$T$4:$T$900,'1、架空线路红外检测'!$S$4:$S$900,$C9,'1、架空线路红外检测'!$G$4:$G$900,"=*复合绝缘子",'1、架空线路红外检测'!$N$4:$N$900,"*"&amp;G$2&amp;"*")</f>
        <v>0</v>
      </c>
      <c r="H9" s="143">
        <f>SUMIFS('1、架空线路红外检测'!$T$4:$T$900,'1、架空线路红外检测'!$S$4:$S$900,$C9,'1、架空线路红外检测'!$G$4:$G$900,"=*复合绝缘子",'1、架空线路红外检测'!$N$4:$N$900,"*"&amp;H$2&amp;"*")</f>
        <v>118</v>
      </c>
      <c r="I9" s="143">
        <f>SUMIFS('1、架空线路红外检测'!$T$4:$T$900,'1、架空线路红外检测'!$S$4:$S$900,$C9,'1、架空线路红外检测'!$G$4:$G$900,"=*复合绝缘子",'1、架空线路红外检测'!$N$4:$N$900,"*"&amp;I$2&amp;"*")</f>
        <v>5807</v>
      </c>
      <c r="J9" s="163">
        <f>SUMIFS('1、架空线路红外检测'!$T$4:$T$900,'1、架空线路红外检测'!$S$4:$S$900,$C9,'1、架空线路红外检测'!$G$4:$G$900,"=*复合绝缘子",'1、架空线路红外检测'!$N$4:$N$900,"*"&amp;J$2&amp;"*")</f>
        <v>1905</v>
      </c>
      <c r="K9" s="143">
        <f>SUMIFS('1、架空线路红外检测'!$T$4:$T$900,'1、架空线路红外检测'!$S$4:$S$900,$C9,'1、架空线路红外检测'!$G$4:$G$900,"=*复合绝缘子",'1、架空线路红外检测'!$N$4:$N$900,"*"&amp;K$2&amp;"*")</f>
        <v>90</v>
      </c>
      <c r="L9" s="143">
        <f>SUMIFS('1、架空线路红外检测'!$T$4:$T$900,'1、架空线路红外检测'!$S$4:$S$900,$C9,'1、架空线路红外检测'!$G$4:$G$900,"=*复合绝缘子",'1、架空线路红外检测'!$N$4:$N$900,"*"&amp;L$2&amp;"*")</f>
        <v>726</v>
      </c>
      <c r="M9" s="143">
        <f>SUMIFS('1、架空线路红外检测'!$T$4:$T$900,'1、架空线路红外检测'!$S$4:$S$900,$C9,'1、架空线路红外检测'!$G$4:$G$900,"=*复合绝缘子",'1、架空线路红外检测'!$N$4:$N$900,"*"&amp;M$2&amp;"*")</f>
        <v>0</v>
      </c>
      <c r="N9" s="143">
        <f>SUMIFS('1、架空线路红外检测'!$T$4:$T$900,'1、架空线路红外检测'!$S$4:$S$900,$C9,'1、架空线路红外检测'!$G$4:$G$900,"=*复合绝缘子",'1、架空线路红外检测'!$N$4:$N$900,"*"&amp;N$2&amp;"*")</f>
        <v>0</v>
      </c>
      <c r="O9" s="143">
        <f>SUMIFS('1、架空线路红外检测'!$T$4:$T$900,'1、架空线路红外检测'!$S$4:$S$900,$C9,'1、架空线路红外检测'!$G$4:$G$900,"=*复合绝缘子",'1、架空线路红外检测'!$N$4:$N$900,"*"&amp;O$2&amp;"*")</f>
        <v>0</v>
      </c>
      <c r="P9" s="143">
        <f>SUMIFS('1、架空线路红外检测'!$W$4:$W$900,'1、架空线路红外检测'!$S$4:$S$900,$C9,'1、架空线路红外检测'!$G$4:$G$900,"=*复合绝缘子",'1、架空线路红外检测'!$N$4:$N$900,"*"&amp;P$2&amp;"*")</f>
        <v>0</v>
      </c>
      <c r="Q9" s="143">
        <f>SUMIFS('1、架空线路红外检测'!$W$4:$W$900,'1、架空线路红外检测'!$S$4:$S$900,$C9,'1、架空线路红外检测'!$G$4:$G$900,"=*复合绝缘子",'1、架空线路红外检测'!$N$4:$N$900,"*"&amp;Q$2&amp;"*")</f>
        <v>0</v>
      </c>
      <c r="R9" s="143">
        <f>SUMIFS('1、架空线路红外检测'!$W$4:$W$900,'1、架空线路红外检测'!$S$4:$S$900,$C9,'1、架空线路红外检测'!$G$4:$G$900,"=*复合绝缘子",'1、架空线路红外检测'!$N$4:$N$900,"*"&amp;R$2&amp;"*")</f>
        <v>654</v>
      </c>
      <c r="S9" s="143">
        <f>SUMIFS('1、架空线路红外检测'!$W$4:$W$900,'1、架空线路红外检测'!$S$4:$S$900,$C9,'1、架空线路红外检测'!$G$4:$G$900,"=*复合绝缘子",'1、架空线路红外检测'!$N$4:$N$900,"*"&amp;S$2&amp;"*")</f>
        <v>0</v>
      </c>
      <c r="T9" s="143">
        <f>SUMIFS('1、架空线路红外检测'!$W$4:$W$900,'1、架空线路红外检测'!$S$4:$S$900,$C9,'1、架空线路红外检测'!$G$4:$G$900,"=*复合绝缘子",'1、架空线路红外检测'!$N$4:$N$900,"*"&amp;T$2&amp;"*")</f>
        <v>118</v>
      </c>
      <c r="U9" s="143">
        <f>SUMIFS('1、架空线路红外检测'!$W$4:$W$900,'1、架空线路红外检测'!$S$4:$S$900,$C9,'1、架空线路红外检测'!$G$4:$G$900,"=*复合绝缘子",'1、架空线路红外检测'!$N$4:$N$900,"*"&amp;U$2&amp;"*")</f>
        <v>5807</v>
      </c>
      <c r="V9" s="163">
        <f>SUMIFS('1、架空线路红外检测'!$W$4:$W$900,'1、架空线路红外检测'!$S$4:$S$900,$C9,'1、架空线路红外检测'!$G$4:$G$900,"=*复合绝缘子",'1、架空线路红外检测'!$N$4:$N$900,"*"&amp;V$2&amp;"*")</f>
        <v>1905</v>
      </c>
      <c r="W9" s="143">
        <f>SUMIFS('1、架空线路红外检测'!$W$4:$W$900,'1、架空线路红外检测'!$S$4:$S$900,$C9,'1、架空线路红外检测'!$G$4:$G$900,"=*复合绝缘子",'1、架空线路红外检测'!$N$4:$N$900,"*"&amp;W$2&amp;"*")</f>
        <v>90</v>
      </c>
      <c r="X9" s="143">
        <f>SUMIFS('1、架空线路红外检测'!$W$4:$W$900,'1、架空线路红外检测'!$S$4:$S$900,$C9,'1、架空线路红外检测'!$G$4:$G$900,"=*复合绝缘子",'1、架空线路红外检测'!$N$4:$N$900,"*"&amp;X$2&amp;"*")</f>
        <v>726</v>
      </c>
      <c r="Y9" s="143">
        <f>SUMIFS('1、架空线路红外检测'!$W$4:$W$900,'1、架空线路红外检测'!$S$4:$S$900,$C9,'1、架空线路红外检测'!$G$4:$G$900,"=*复合绝缘子",'1、架空线路红外检测'!$N$4:$N$900,"*"&amp;Y$2&amp;"*")</f>
        <v>0</v>
      </c>
      <c r="Z9" s="143">
        <f>SUMIFS('1、架空线路红外检测'!$W$4:$W$900,'1、架空线路红外检测'!$S$4:$S$900,$C9,'1、架空线路红外检测'!$G$4:$G$900,"=*复合绝缘子",'1、架空线路红外检测'!$N$4:$N$900,"*"&amp;Z$2&amp;"*")</f>
        <v>0</v>
      </c>
      <c r="AA9" s="143">
        <f>SUMIFS('1、架空线路红外检测'!$W$4:$W$900,'1、架空线路红外检测'!$S$4:$S$900,$C9,'1、架空线路红外检测'!$G$4:$G$900,"=*复合绝缘子",'1、架空线路红外检测'!$N$4:$N$900,"*"&amp;AA$2&amp;"*")</f>
        <v>0</v>
      </c>
      <c r="AB9" s="135">
        <f t="shared" si="1"/>
        <v>9300</v>
      </c>
      <c r="AC9" s="135">
        <f t="shared" si="2"/>
        <v>9300</v>
      </c>
    </row>
    <row r="10" spans="1:29">
      <c r="A10" s="135" t="str">
        <f t="shared" si="0"/>
        <v>复合绝缘子红外检测-从化中心</v>
      </c>
      <c r="B10" s="135" t="s">
        <v>4333</v>
      </c>
      <c r="C10" s="159" t="s">
        <v>1731</v>
      </c>
      <c r="D10" s="143">
        <f>SUMIFS('1、架空线路红外检测'!$T$4:$T$900,'1、架空线路红外检测'!$S$4:$S$900,$C10,'1、架空线路红外检测'!$G$4:$G$900,"=*复合绝缘子",'1、架空线路红外检测'!$N$4:$N$900,"*"&amp;D$2&amp;"*")</f>
        <v>0</v>
      </c>
      <c r="E10" s="143">
        <f>SUMIFS('1、架空线路红外检测'!$T$4:$T$900,'1、架空线路红外检测'!$S$4:$S$900,$C10,'1、架空线路红外检测'!$G$4:$G$900,"=*复合绝缘子",'1、架空线路红外检测'!$N$4:$N$900,"*"&amp;E$2&amp;"*")</f>
        <v>0</v>
      </c>
      <c r="F10" s="143">
        <f>SUMIFS('1、架空线路红外检测'!$T$4:$T$900,'1、架空线路红外检测'!$S$4:$S$900,$C10,'1、架空线路红外检测'!$G$4:$G$900,"=*复合绝缘子",'1、架空线路红外检测'!$N$4:$N$900,"*"&amp;F$2&amp;"*")</f>
        <v>0</v>
      </c>
      <c r="G10" s="143">
        <f>SUMIFS('1、架空线路红外检测'!$T$4:$T$900,'1、架空线路红外检测'!$S$4:$S$900,$C10,'1、架空线路红外检测'!$G$4:$G$900,"=*复合绝缘子",'1、架空线路红外检测'!$N$4:$N$900,"*"&amp;G$2&amp;"*")</f>
        <v>0</v>
      </c>
      <c r="H10" s="143">
        <f>SUMIFS('1、架空线路红外检测'!$T$4:$T$900,'1、架空线路红外检测'!$S$4:$S$900,$C10,'1、架空线路红外检测'!$G$4:$G$900,"=*复合绝缘子",'1、架空线路红外检测'!$N$4:$N$900,"*"&amp;H$2&amp;"*")</f>
        <v>0</v>
      </c>
      <c r="I10" s="143">
        <f>SUMIFS('1、架空线路红外检测'!$T$4:$T$900,'1、架空线路红外检测'!$S$4:$S$900,$C10,'1、架空线路红外检测'!$G$4:$G$900,"=*复合绝缘子",'1、架空线路红外检测'!$N$4:$N$900,"*"&amp;I$2&amp;"*")</f>
        <v>168</v>
      </c>
      <c r="J10" s="163">
        <f>SUMIFS('1、架空线路红外检测'!$T$4:$T$900,'1、架空线路红外检测'!$S$4:$S$900,$C10,'1、架空线路红外检测'!$G$4:$G$900,"=*复合绝缘子",'1、架空线路红外检测'!$N$4:$N$900,"*"&amp;J$2&amp;"*")</f>
        <v>290</v>
      </c>
      <c r="K10" s="143">
        <f>SUMIFS('1、架空线路红外检测'!$T$4:$T$900,'1、架空线路红外检测'!$S$4:$S$900,$C10,'1、架空线路红外检测'!$G$4:$G$900,"=*复合绝缘子",'1、架空线路红外检测'!$N$4:$N$900,"*"&amp;K$2&amp;"*")</f>
        <v>0</v>
      </c>
      <c r="L10" s="143">
        <f>SUMIFS('1、架空线路红外检测'!$T$4:$T$900,'1、架空线路红外检测'!$S$4:$S$900,$C10,'1、架空线路红外检测'!$G$4:$G$900,"=*复合绝缘子",'1、架空线路红外检测'!$N$4:$N$900,"*"&amp;L$2&amp;"*")</f>
        <v>843</v>
      </c>
      <c r="M10" s="143">
        <f>SUMIFS('1、架空线路红外检测'!$T$4:$T$900,'1、架空线路红外检测'!$S$4:$S$900,$C10,'1、架空线路红外检测'!$G$4:$G$900,"=*复合绝缘子",'1、架空线路红外检测'!$N$4:$N$900,"*"&amp;M$2&amp;"*")</f>
        <v>1770</v>
      </c>
      <c r="N10" s="143">
        <f>SUMIFS('1、架空线路红外检测'!$T$4:$T$900,'1、架空线路红外检测'!$S$4:$S$900,$C10,'1、架空线路红外检测'!$G$4:$G$900,"=*复合绝缘子",'1、架空线路红外检测'!$N$4:$N$900,"*"&amp;N$2&amp;"*")</f>
        <v>78</v>
      </c>
      <c r="O10" s="143">
        <f>SUMIFS('1、架空线路红外检测'!$T$4:$T$900,'1、架空线路红外检测'!$S$4:$S$900,$C10,'1、架空线路红外检测'!$G$4:$G$900,"=*复合绝缘子",'1、架空线路红外检测'!$N$4:$N$900,"*"&amp;O$2&amp;"*")</f>
        <v>737</v>
      </c>
      <c r="P10" s="143">
        <f>SUMIFS('1、架空线路红外检测'!$W$4:$W$900,'1、架空线路红外检测'!$S$4:$S$900,$C10,'1、架空线路红外检测'!$G$4:$G$900,"=*复合绝缘子",'1、架空线路红外检测'!$N$4:$N$900,"*"&amp;P$2&amp;"*")</f>
        <v>0</v>
      </c>
      <c r="Q10" s="143">
        <f>SUMIFS('1、架空线路红外检测'!$W$4:$W$900,'1、架空线路红外检测'!$S$4:$S$900,$C10,'1、架空线路红外检测'!$G$4:$G$900,"=*复合绝缘子",'1、架空线路红外检测'!$N$4:$N$900,"*"&amp;Q$2&amp;"*")</f>
        <v>0</v>
      </c>
      <c r="R10" s="143">
        <f>SUMIFS('1、架空线路红外检测'!$W$4:$W$900,'1、架空线路红外检测'!$S$4:$S$900,$C10,'1、架空线路红外检测'!$G$4:$G$900,"=*复合绝缘子",'1、架空线路红外检测'!$N$4:$N$900,"*"&amp;R$2&amp;"*")</f>
        <v>0</v>
      </c>
      <c r="S10" s="143">
        <f>SUMIFS('1、架空线路红外检测'!$W$4:$W$900,'1、架空线路红外检测'!$S$4:$S$900,$C10,'1、架空线路红外检测'!$G$4:$G$900,"=*复合绝缘子",'1、架空线路红外检测'!$N$4:$N$900,"*"&amp;S$2&amp;"*")</f>
        <v>0</v>
      </c>
      <c r="T10" s="143">
        <f>SUMIFS('1、架空线路红外检测'!$W$4:$W$900,'1、架空线路红外检测'!$S$4:$S$900,$C10,'1、架空线路红外检测'!$G$4:$G$900,"=*复合绝缘子",'1、架空线路红外检测'!$N$4:$N$900,"*"&amp;T$2&amp;"*")</f>
        <v>0</v>
      </c>
      <c r="U10" s="143">
        <f>SUMIFS('1、架空线路红外检测'!$W$4:$W$900,'1、架空线路红外检测'!$S$4:$S$900,$C10,'1、架空线路红外检测'!$G$4:$G$900,"=*复合绝缘子",'1、架空线路红外检测'!$N$4:$N$900,"*"&amp;U$2&amp;"*")</f>
        <v>168</v>
      </c>
      <c r="V10" s="163">
        <f>SUMIFS('1、架空线路红外检测'!$W$4:$W$900,'1、架空线路红外检测'!$S$4:$S$900,$C10,'1、架空线路红外检测'!$G$4:$G$900,"=*复合绝缘子",'1、架空线路红外检测'!$N$4:$N$900,"*"&amp;V$2&amp;"*")</f>
        <v>290</v>
      </c>
      <c r="W10" s="143">
        <f>SUMIFS('1、架空线路红外检测'!$W$4:$W$900,'1、架空线路红外检测'!$S$4:$S$900,$C10,'1、架空线路红外检测'!$G$4:$G$900,"=*复合绝缘子",'1、架空线路红外检测'!$N$4:$N$900,"*"&amp;W$2&amp;"*")</f>
        <v>0</v>
      </c>
      <c r="X10" s="143">
        <f>SUMIFS('1、架空线路红外检测'!$W$4:$W$900,'1、架空线路红外检测'!$S$4:$S$900,$C10,'1、架空线路红外检测'!$G$4:$G$900,"=*复合绝缘子",'1、架空线路红外检测'!$N$4:$N$900,"*"&amp;X$2&amp;"*")</f>
        <v>843</v>
      </c>
      <c r="Y10" s="143">
        <f>SUMIFS('1、架空线路红外检测'!$W$4:$W$900,'1、架空线路红外检测'!$S$4:$S$900,$C10,'1、架空线路红外检测'!$G$4:$G$900,"=*复合绝缘子",'1、架空线路红外检测'!$N$4:$N$900,"*"&amp;Y$2&amp;"*")</f>
        <v>1770</v>
      </c>
      <c r="Z10" s="143">
        <f>SUMIFS('1、架空线路红外检测'!$W$4:$W$900,'1、架空线路红外检测'!$S$4:$S$900,$C10,'1、架空线路红外检测'!$G$4:$G$900,"=*复合绝缘子",'1、架空线路红外检测'!$N$4:$N$900,"*"&amp;Z$2&amp;"*")</f>
        <v>78</v>
      </c>
      <c r="AA10" s="143">
        <f>SUMIFS('1、架空线路红外检测'!$W$4:$W$900,'1、架空线路红外检测'!$S$4:$S$900,$C10,'1、架空线路红外检测'!$G$4:$G$900,"=*复合绝缘子",'1、架空线路红外检测'!$N$4:$N$900,"*"&amp;AA$2&amp;"*")</f>
        <v>737</v>
      </c>
      <c r="AB10" s="135">
        <f t="shared" si="1"/>
        <v>3886</v>
      </c>
      <c r="AC10" s="135">
        <f t="shared" si="2"/>
        <v>3886</v>
      </c>
    </row>
    <row r="11" spans="1:29">
      <c r="A11" s="135" t="str">
        <f t="shared" si="0"/>
        <v>瓷质绝缘子红外检测-天河中心</v>
      </c>
      <c r="B11" s="135" t="s">
        <v>4334</v>
      </c>
      <c r="C11" s="158" t="s">
        <v>46</v>
      </c>
      <c r="D11" s="143">
        <f>SUMIFS('1、架空线路红外检测'!$T$4:$T$900,'1、架空线路红外检测'!$S$4:$S$900,$C11,'1、架空线路红外检测'!$G$4:$G$900,"=*瓷质绝缘子",'1、架空线路红外检测'!$N$4:$N$900,"*"&amp;D$2&amp;"*")</f>
        <v>0</v>
      </c>
      <c r="E11" s="143">
        <f>SUMIFS('1、架空线路红外检测'!$T$4:$T$900,'1、架空线路红外检测'!$S$4:$S$900,$C11,'1、架空线路红外检测'!$G$4:$G$900,"=*瓷质绝缘子",'1、架空线路红外检测'!$N$4:$N$900,"*"&amp;E$2&amp;"*")</f>
        <v>0</v>
      </c>
      <c r="F11" s="143">
        <f>SUMIFS('1、架空线路红外检测'!$T$4:$T$900,'1、架空线路红外检测'!$S$4:$S$900,$C11,'1、架空线路红外检测'!$G$4:$G$900,"=*瓷质绝缘子",'1、架空线路红外检测'!$N$4:$N$900,"*"&amp;F$2&amp;"*")</f>
        <v>108</v>
      </c>
      <c r="G11" s="143">
        <f>SUMIFS('1、架空线路红外检测'!$T$4:$T$900,'1、架空线路红外检测'!$S$4:$S$900,$C11,'1、架空线路红外检测'!$G$4:$G$900,"=*瓷质绝缘子",'1、架空线路红外检测'!$N$4:$N$900,"*"&amp;G$2&amp;"*")</f>
        <v>0</v>
      </c>
      <c r="H11" s="143">
        <f>SUMIFS('1、架空线路红外检测'!$T$4:$T$900,'1、架空线路红外检测'!$S$4:$S$900,$C11,'1、架空线路红外检测'!$G$4:$G$900,"=*瓷质绝缘子",'1、架空线路红外检测'!$N$4:$N$900,"*"&amp;H$2&amp;"*")</f>
        <v>0</v>
      </c>
      <c r="I11" s="143">
        <f>SUMIFS('1、架空线路红外检测'!$T$4:$T$900,'1、架空线路红外检测'!$S$4:$S$900,$C11,'1、架空线路红外检测'!$G$4:$G$900,"=*瓷质绝缘子",'1、架空线路红外检测'!$N$4:$N$900,"*"&amp;I$2&amp;"*")</f>
        <v>0</v>
      </c>
      <c r="J11" s="163">
        <f>SUMIFS('1、架空线路红外检测'!$T$4:$T$900,'1、架空线路红外检测'!$S$4:$S$900,$C11,'1、架空线路红外检测'!$G$4:$G$900,"=*瓷质绝缘子",'1、架空线路红外检测'!$N$4:$N$900,"*"&amp;J$2&amp;"*")</f>
        <v>0</v>
      </c>
      <c r="K11" s="143">
        <f>SUMIFS('1、架空线路红外检测'!$T$4:$T$900,'1、架空线路红外检测'!$S$4:$S$900,$C11,'1、架空线路红外检测'!$G$4:$G$900,"=*瓷质绝缘子",'1、架空线路红外检测'!$N$4:$N$900,"*"&amp;K$2&amp;"*")</f>
        <v>0</v>
      </c>
      <c r="L11" s="143">
        <f>SUMIFS('1、架空线路红外检测'!$T$4:$T$900,'1、架空线路红外检测'!$S$4:$S$900,$C11,'1、架空线路红外检测'!$G$4:$G$900,"=*瓷质绝缘子",'1、架空线路红外检测'!$N$4:$N$900,"*"&amp;L$2&amp;"*")</f>
        <v>108</v>
      </c>
      <c r="M11" s="143">
        <f>SUMIFS('1、架空线路红外检测'!$T$4:$T$900,'1、架空线路红外检测'!$S$4:$S$900,$C11,'1、架空线路红外检测'!$G$4:$G$900,"=*瓷质绝缘子",'1、架空线路红外检测'!$N$4:$N$900,"*"&amp;M$2&amp;"*")</f>
        <v>0</v>
      </c>
      <c r="N11" s="143">
        <f>SUMIFS('1、架空线路红外检测'!$T$4:$T$900,'1、架空线路红外检测'!$S$4:$S$900,$C11,'1、架空线路红外检测'!$G$4:$G$900,"=*瓷质绝缘子",'1、架空线路红外检测'!$N$4:$N$900,"*"&amp;N$2&amp;"*")</f>
        <v>0</v>
      </c>
      <c r="O11" s="143">
        <f>SUMIFS('1、架空线路红外检测'!$T$4:$T$900,'1、架空线路红外检测'!$S$4:$S$900,$C11,'1、架空线路红外检测'!$G$4:$G$900,"=*瓷质绝缘子",'1、架空线路红外检测'!$N$4:$N$900,"*"&amp;O$2&amp;"*")</f>
        <v>0</v>
      </c>
      <c r="P11" s="143">
        <f>SUMIFS('1、架空线路红外检测'!$W$4:$W$900,'1、架空线路红外检测'!$S$4:$S$900,$C11,'1、架空线路红外检测'!$G$4:$G$900,"=*瓷质绝缘子",'1、架空线路红外检测'!$N$4:$N$900,"*"&amp;P$2&amp;"*")</f>
        <v>0</v>
      </c>
      <c r="Q11" s="143">
        <f>SUMIFS('1、架空线路红外检测'!$W$4:$W$900,'1、架空线路红外检测'!$S$4:$S$900,$C11,'1、架空线路红外检测'!$G$4:$G$900,"=*瓷质绝缘子",'1、架空线路红外检测'!$N$4:$N$900,"*"&amp;Q$2&amp;"*")</f>
        <v>0</v>
      </c>
      <c r="R11" s="143">
        <f>SUMIFS('1、架空线路红外检测'!$W$4:$W$900,'1、架空线路红外检测'!$S$4:$S$900,$C11,'1、架空线路红外检测'!$G$4:$G$900,"=*瓷质绝缘子",'1、架空线路红外检测'!$N$4:$N$900,"*"&amp;R$2&amp;"*")</f>
        <v>108</v>
      </c>
      <c r="S11" s="143">
        <f>SUMIFS('1、架空线路红外检测'!$W$4:$W$900,'1、架空线路红外检测'!$S$4:$S$900,$C11,'1、架空线路红外检测'!$G$4:$G$900,"=*瓷质绝缘子",'1、架空线路红外检测'!$N$4:$N$900,"*"&amp;S$2&amp;"*")</f>
        <v>0</v>
      </c>
      <c r="T11" s="143">
        <f>SUMIFS('1、架空线路红外检测'!$W$4:$W$900,'1、架空线路红外检测'!$S$4:$S$900,$C11,'1、架空线路红外检测'!$G$4:$G$900,"=*瓷质绝缘子",'1、架空线路红外检测'!$N$4:$N$900,"*"&amp;T$2&amp;"*")</f>
        <v>0</v>
      </c>
      <c r="U11" s="143">
        <f>SUMIFS('1、架空线路红外检测'!$W$4:$W$900,'1、架空线路红外检测'!$S$4:$S$900,$C11,'1、架空线路红外检测'!$G$4:$G$900,"=*瓷质绝缘子",'1、架空线路红外检测'!$N$4:$N$900,"*"&amp;U$2&amp;"*")</f>
        <v>0</v>
      </c>
      <c r="V11" s="163">
        <f>SUMIFS('1、架空线路红外检测'!$W$4:$W$900,'1、架空线路红外检测'!$S$4:$S$900,$C11,'1、架空线路红外检测'!$G$4:$G$900,"=*瓷质绝缘子",'1、架空线路红外检测'!$N$4:$N$900,"*"&amp;V$2&amp;"*")</f>
        <v>0</v>
      </c>
      <c r="W11" s="143">
        <f>SUMIFS('1、架空线路红外检测'!$W$4:$W$900,'1、架空线路红外检测'!$S$4:$S$900,$C11,'1、架空线路红外检测'!$G$4:$G$900,"=*瓷质绝缘子",'1、架空线路红外检测'!$N$4:$N$900,"*"&amp;W$2&amp;"*")</f>
        <v>0</v>
      </c>
      <c r="X11" s="143">
        <f>SUMIFS('1、架空线路红外检测'!$W$4:$W$900,'1、架空线路红外检测'!$S$4:$S$900,$C11,'1、架空线路红外检测'!$G$4:$G$900,"=*瓷质绝缘子",'1、架空线路红外检测'!$N$4:$N$900,"*"&amp;X$2&amp;"*")</f>
        <v>108</v>
      </c>
      <c r="Y11" s="143">
        <f>SUMIFS('1、架空线路红外检测'!$W$4:$W$900,'1、架空线路红外检测'!$S$4:$S$900,$C11,'1、架空线路红外检测'!$G$4:$G$900,"=*瓷质绝缘子",'1、架空线路红外检测'!$N$4:$N$900,"*"&amp;Y$2&amp;"*")</f>
        <v>0</v>
      </c>
      <c r="Z11" s="143">
        <f>SUMIFS('1、架空线路红外检测'!$W$4:$W$900,'1、架空线路红外检测'!$S$4:$S$900,$C11,'1、架空线路红外检测'!$G$4:$G$900,"=*瓷质绝缘子",'1、架空线路红外检测'!$N$4:$N$900,"*"&amp;Z$2&amp;"*")</f>
        <v>0</v>
      </c>
      <c r="AA11" s="143">
        <f>SUMIFS('1、架空线路红外检测'!$W$4:$W$900,'1、架空线路红外检测'!$S$4:$S$900,$C11,'1、架空线路红外检测'!$G$4:$G$900,"=*瓷质绝缘子",'1、架空线路红外检测'!$N$4:$N$900,"*"&amp;AA$2&amp;"*")</f>
        <v>0</v>
      </c>
      <c r="AB11" s="135">
        <f t="shared" si="1"/>
        <v>216</v>
      </c>
      <c r="AC11" s="135">
        <f t="shared" si="2"/>
        <v>216</v>
      </c>
    </row>
    <row r="12" spans="1:29">
      <c r="A12" s="135" t="str">
        <f t="shared" si="0"/>
        <v>瓷质绝缘子红外检测-白云中心</v>
      </c>
      <c r="B12" s="135" t="s">
        <v>4334</v>
      </c>
      <c r="C12" s="158" t="s">
        <v>307</v>
      </c>
      <c r="D12" s="143">
        <f>SUMIFS('1、架空线路红外检测'!$T$4:$T$900,'1、架空线路红外检测'!$S$4:$S$900,$C12,'1、架空线路红外检测'!$G$4:$G$900,"=*瓷质绝缘子",'1、架空线路红外检测'!$N$4:$N$900,"*"&amp;D$2&amp;"*")</f>
        <v>0</v>
      </c>
      <c r="E12" s="143">
        <f>SUMIFS('1、架空线路红外检测'!$T$4:$T$900,'1、架空线路红外检测'!$S$4:$S$900,$C12,'1、架空线路红外检测'!$G$4:$G$900,"=*瓷质绝缘子",'1、架空线路红外检测'!$N$4:$N$900,"*"&amp;E$2&amp;"*")</f>
        <v>0</v>
      </c>
      <c r="F12" s="143">
        <f>SUMIFS('1、架空线路红外检测'!$T$4:$T$900,'1、架空线路红外检测'!$S$4:$S$900,$C12,'1、架空线路红外检测'!$G$4:$G$900,"=*瓷质绝缘子",'1、架空线路红外检测'!$N$4:$N$900,"*"&amp;F$2&amp;"*")</f>
        <v>0</v>
      </c>
      <c r="G12" s="143">
        <f>SUMIFS('1、架空线路红外检测'!$T$4:$T$900,'1、架空线路红外检测'!$S$4:$S$900,$C12,'1、架空线路红外检测'!$G$4:$G$900,"=*瓷质绝缘子",'1、架空线路红外检测'!$N$4:$N$900,"*"&amp;G$2&amp;"*")</f>
        <v>0</v>
      </c>
      <c r="H12" s="143">
        <f>SUMIFS('1、架空线路红外检测'!$T$4:$T$900,'1、架空线路红外检测'!$S$4:$S$900,$C12,'1、架空线路红外检测'!$G$4:$G$900,"=*瓷质绝缘子",'1、架空线路红外检测'!$N$4:$N$900,"*"&amp;H$2&amp;"*")</f>
        <v>0</v>
      </c>
      <c r="I12" s="143">
        <f>SUMIFS('1、架空线路红外检测'!$T$4:$T$900,'1、架空线路红外检测'!$S$4:$S$900,$C12,'1、架空线路红外检测'!$G$4:$G$900,"=*瓷质绝缘子",'1、架空线路红外检测'!$N$4:$N$900,"*"&amp;I$2&amp;"*")</f>
        <v>0</v>
      </c>
      <c r="J12" s="163">
        <f>SUMIFS('1、架空线路红外检测'!$T$4:$T$900,'1、架空线路红外检测'!$S$4:$S$900,$C12,'1、架空线路红外检测'!$G$4:$G$900,"=*瓷质绝缘子",'1、架空线路红外检测'!$N$4:$N$900,"*"&amp;J$2&amp;"*")</f>
        <v>0</v>
      </c>
      <c r="K12" s="143">
        <f>SUMIFS('1、架空线路红外检测'!$T$4:$T$900,'1、架空线路红外检测'!$S$4:$S$900,$C12,'1、架空线路红外检测'!$G$4:$G$900,"=*瓷质绝缘子",'1、架空线路红外检测'!$N$4:$N$900,"*"&amp;K$2&amp;"*")</f>
        <v>0</v>
      </c>
      <c r="L12" s="143">
        <f>SUMIFS('1、架空线路红外检测'!$T$4:$T$900,'1、架空线路红外检测'!$S$4:$S$900,$C12,'1、架空线路红外检测'!$G$4:$G$900,"=*瓷质绝缘子",'1、架空线路红外检测'!$N$4:$N$900,"*"&amp;L$2&amp;"*")</f>
        <v>0</v>
      </c>
      <c r="M12" s="143">
        <f>SUMIFS('1、架空线路红外检测'!$T$4:$T$900,'1、架空线路红外检测'!$S$4:$S$900,$C12,'1、架空线路红外检测'!$G$4:$G$900,"=*瓷质绝缘子",'1、架空线路红外检测'!$N$4:$N$900,"*"&amp;M$2&amp;"*")</f>
        <v>0</v>
      </c>
      <c r="N12" s="143">
        <f>SUMIFS('1、架空线路红外检测'!$T$4:$T$900,'1、架空线路红外检测'!$S$4:$S$900,$C12,'1、架空线路红外检测'!$G$4:$G$900,"=*瓷质绝缘子",'1、架空线路红外检测'!$N$4:$N$900,"*"&amp;N$2&amp;"*")</f>
        <v>0</v>
      </c>
      <c r="O12" s="143">
        <f>SUMIFS('1、架空线路红外检测'!$T$4:$T$900,'1、架空线路红外检测'!$S$4:$S$900,$C12,'1、架空线路红外检测'!$G$4:$G$900,"=*瓷质绝缘子",'1、架空线路红外检测'!$N$4:$N$900,"*"&amp;O$2&amp;"*")</f>
        <v>0</v>
      </c>
      <c r="P12" s="143">
        <f>SUMIFS('1、架空线路红外检测'!$W$4:$W$900,'1、架空线路红外检测'!$S$4:$S$900,$C12,'1、架空线路红外检测'!$G$4:$G$900,"=*瓷质绝缘子",'1、架空线路红外检测'!$N$4:$N$900,"*"&amp;P$2&amp;"*")</f>
        <v>0</v>
      </c>
      <c r="Q12" s="143">
        <f>SUMIFS('1、架空线路红外检测'!$W$4:$W$900,'1、架空线路红外检测'!$S$4:$S$900,$C12,'1、架空线路红外检测'!$G$4:$G$900,"=*瓷质绝缘子",'1、架空线路红外检测'!$N$4:$N$900,"*"&amp;Q$2&amp;"*")</f>
        <v>0</v>
      </c>
      <c r="R12" s="143">
        <f>SUMIFS('1、架空线路红外检测'!$W$4:$W$900,'1、架空线路红外检测'!$S$4:$S$900,$C12,'1、架空线路红外检测'!$G$4:$G$900,"=*瓷质绝缘子",'1、架空线路红外检测'!$N$4:$N$900,"*"&amp;R$2&amp;"*")</f>
        <v>0</v>
      </c>
      <c r="S12" s="143">
        <f>SUMIFS('1、架空线路红外检测'!$W$4:$W$900,'1、架空线路红外检测'!$S$4:$S$900,$C12,'1、架空线路红外检测'!$G$4:$G$900,"=*瓷质绝缘子",'1、架空线路红外检测'!$N$4:$N$900,"*"&amp;S$2&amp;"*")</f>
        <v>0</v>
      </c>
      <c r="T12" s="143">
        <f>SUMIFS('1、架空线路红外检测'!$W$4:$W$900,'1、架空线路红外检测'!$S$4:$S$900,$C12,'1、架空线路红外检测'!$G$4:$G$900,"=*瓷质绝缘子",'1、架空线路红外检测'!$N$4:$N$900,"*"&amp;T$2&amp;"*")</f>
        <v>0</v>
      </c>
      <c r="U12" s="143">
        <f>SUMIFS('1、架空线路红外检测'!$W$4:$W$900,'1、架空线路红外检测'!$S$4:$S$900,$C12,'1、架空线路红外检测'!$G$4:$G$900,"=*瓷质绝缘子",'1、架空线路红外检测'!$N$4:$N$900,"*"&amp;U$2&amp;"*")</f>
        <v>0</v>
      </c>
      <c r="V12" s="163">
        <f>SUMIFS('1、架空线路红外检测'!$W$4:$W$900,'1、架空线路红外检测'!$S$4:$S$900,$C12,'1、架空线路红外检测'!$G$4:$G$900,"=*瓷质绝缘子",'1、架空线路红外检测'!$N$4:$N$900,"*"&amp;V$2&amp;"*")</f>
        <v>0</v>
      </c>
      <c r="W12" s="143">
        <f>SUMIFS('1、架空线路红外检测'!$W$4:$W$900,'1、架空线路红外检测'!$S$4:$S$900,$C12,'1、架空线路红外检测'!$G$4:$G$900,"=*瓷质绝缘子",'1、架空线路红外检测'!$N$4:$N$900,"*"&amp;W$2&amp;"*")</f>
        <v>0</v>
      </c>
      <c r="X12" s="143">
        <f>SUMIFS('1、架空线路红外检测'!$W$4:$W$900,'1、架空线路红外检测'!$S$4:$S$900,$C12,'1、架空线路红外检测'!$G$4:$G$900,"=*瓷质绝缘子",'1、架空线路红外检测'!$N$4:$N$900,"*"&amp;X$2&amp;"*")</f>
        <v>0</v>
      </c>
      <c r="Y12" s="143">
        <f>SUMIFS('1、架空线路红外检测'!$W$4:$W$900,'1、架空线路红外检测'!$S$4:$S$900,$C12,'1、架空线路红外检测'!$G$4:$G$900,"=*瓷质绝缘子",'1、架空线路红外检测'!$N$4:$N$900,"*"&amp;Y$2&amp;"*")</f>
        <v>0</v>
      </c>
      <c r="Z12" s="143">
        <f>SUMIFS('1、架空线路红外检测'!$W$4:$W$900,'1、架空线路红外检测'!$S$4:$S$900,$C12,'1、架空线路红外检测'!$G$4:$G$900,"=*瓷质绝缘子",'1、架空线路红外检测'!$N$4:$N$900,"*"&amp;Z$2&amp;"*")</f>
        <v>0</v>
      </c>
      <c r="AA12" s="143">
        <f>SUMIFS('1、架空线路红外检测'!$W$4:$W$900,'1、架空线路红外检测'!$S$4:$S$900,$C12,'1、架空线路红外检测'!$G$4:$G$900,"=*瓷质绝缘子",'1、架空线路红外检测'!$N$4:$N$900,"*"&amp;AA$2&amp;"*")</f>
        <v>0</v>
      </c>
      <c r="AB12" s="135">
        <f t="shared" si="1"/>
        <v>0</v>
      </c>
      <c r="AC12" s="135">
        <f t="shared" si="2"/>
        <v>0</v>
      </c>
    </row>
    <row r="13" spans="1:29">
      <c r="A13" s="135" t="str">
        <f t="shared" si="0"/>
        <v>瓷质绝缘子红外检测-花都中心</v>
      </c>
      <c r="B13" s="135" t="s">
        <v>4334</v>
      </c>
      <c r="C13" s="158" t="s">
        <v>993</v>
      </c>
      <c r="D13" s="143">
        <f>SUMIFS('1、架空线路红外检测'!$T$4:$T$900,'1、架空线路红外检测'!$S$4:$S$900,$C13,'1、架空线路红外检测'!$G$4:$G$900,"=*瓷质绝缘子",'1、架空线路红外检测'!$N$4:$N$900,"*"&amp;D$2&amp;"*")</f>
        <v>0</v>
      </c>
      <c r="E13" s="143">
        <f>SUMIFS('1、架空线路红外检测'!$T$4:$T$900,'1、架空线路红外检测'!$S$4:$S$900,$C13,'1、架空线路红外检测'!$G$4:$G$900,"=*瓷质绝缘子",'1、架空线路红外检测'!$N$4:$N$900,"*"&amp;E$2&amp;"*")</f>
        <v>0</v>
      </c>
      <c r="F13" s="143">
        <f>SUMIFS('1、架空线路红外检测'!$T$4:$T$900,'1、架空线路红外检测'!$S$4:$S$900,$C13,'1、架空线路红外检测'!$G$4:$G$900,"=*瓷质绝缘子",'1、架空线路红外检测'!$N$4:$N$900,"*"&amp;F$2&amp;"*")</f>
        <v>0</v>
      </c>
      <c r="G13" s="143">
        <f>SUMIFS('1、架空线路红外检测'!$T$4:$T$900,'1、架空线路红外检测'!$S$4:$S$900,$C13,'1、架空线路红外检测'!$G$4:$G$900,"=*瓷质绝缘子",'1、架空线路红外检测'!$N$4:$N$900,"*"&amp;G$2&amp;"*")</f>
        <v>0</v>
      </c>
      <c r="H13" s="143">
        <f>SUMIFS('1、架空线路红外检测'!$T$4:$T$900,'1、架空线路红外检测'!$S$4:$S$900,$C13,'1、架空线路红外检测'!$G$4:$G$900,"=*瓷质绝缘子",'1、架空线路红外检测'!$N$4:$N$900,"*"&amp;H$2&amp;"*")</f>
        <v>0</v>
      </c>
      <c r="I13" s="143">
        <f>SUMIFS('1、架空线路红外检测'!$T$4:$T$900,'1、架空线路红外检测'!$S$4:$S$900,$C13,'1、架空线路红外检测'!$G$4:$G$900,"=*瓷质绝缘子",'1、架空线路红外检测'!$N$4:$N$900,"*"&amp;I$2&amp;"*")</f>
        <v>0</v>
      </c>
      <c r="J13" s="163">
        <f>SUMIFS('1、架空线路红外检测'!$T$4:$T$900,'1、架空线路红外检测'!$S$4:$S$900,$C13,'1、架空线路红外检测'!$G$4:$G$900,"=*瓷质绝缘子",'1、架空线路红外检测'!$N$4:$N$900,"*"&amp;J$2&amp;"*")</f>
        <v>0</v>
      </c>
      <c r="K13" s="143">
        <f>SUMIFS('1、架空线路红外检测'!$T$4:$T$900,'1、架空线路红外检测'!$S$4:$S$900,$C13,'1、架空线路红外检测'!$G$4:$G$900,"=*瓷质绝缘子",'1、架空线路红外检测'!$N$4:$N$900,"*"&amp;K$2&amp;"*")</f>
        <v>0</v>
      </c>
      <c r="L13" s="143">
        <f>SUMIFS('1、架空线路红外检测'!$T$4:$T$900,'1、架空线路红外检测'!$S$4:$S$900,$C13,'1、架空线路红外检测'!$G$4:$G$900,"=*瓷质绝缘子",'1、架空线路红外检测'!$N$4:$N$900,"*"&amp;L$2&amp;"*")</f>
        <v>0</v>
      </c>
      <c r="M13" s="143">
        <f>SUMIFS('1、架空线路红外检测'!$T$4:$T$900,'1、架空线路红外检测'!$S$4:$S$900,$C13,'1、架空线路红外检测'!$G$4:$G$900,"=*瓷质绝缘子",'1、架空线路红外检测'!$N$4:$N$900,"*"&amp;M$2&amp;"*")</f>
        <v>0</v>
      </c>
      <c r="N13" s="143">
        <f>SUMIFS('1、架空线路红外检测'!$T$4:$T$900,'1、架空线路红外检测'!$S$4:$S$900,$C13,'1、架空线路红外检测'!$G$4:$G$900,"=*瓷质绝缘子",'1、架空线路红外检测'!$N$4:$N$900,"*"&amp;N$2&amp;"*")</f>
        <v>0</v>
      </c>
      <c r="O13" s="143">
        <f>SUMIFS('1、架空线路红外检测'!$T$4:$T$900,'1、架空线路红外检测'!$S$4:$S$900,$C13,'1、架空线路红外检测'!$G$4:$G$900,"=*瓷质绝缘子",'1、架空线路红外检测'!$N$4:$N$900,"*"&amp;O$2&amp;"*")</f>
        <v>0</v>
      </c>
      <c r="P13" s="143">
        <f>SUMIFS('1、架空线路红外检测'!$W$4:$W$900,'1、架空线路红外检测'!$S$4:$S$900,$C13,'1、架空线路红外检测'!$G$4:$G$900,"=*瓷质绝缘子",'1、架空线路红外检测'!$N$4:$N$900,"*"&amp;P$2&amp;"*")</f>
        <v>0</v>
      </c>
      <c r="Q13" s="143">
        <f>SUMIFS('1、架空线路红外检测'!$W$4:$W$900,'1、架空线路红外检测'!$S$4:$S$900,$C13,'1、架空线路红外检测'!$G$4:$G$900,"=*瓷质绝缘子",'1、架空线路红外检测'!$N$4:$N$900,"*"&amp;Q$2&amp;"*")</f>
        <v>0</v>
      </c>
      <c r="R13" s="143">
        <f>SUMIFS('1、架空线路红外检测'!$W$4:$W$900,'1、架空线路红外检测'!$S$4:$S$900,$C13,'1、架空线路红外检测'!$G$4:$G$900,"=*瓷质绝缘子",'1、架空线路红外检测'!$N$4:$N$900,"*"&amp;R$2&amp;"*")</f>
        <v>0</v>
      </c>
      <c r="S13" s="143">
        <f>SUMIFS('1、架空线路红外检测'!$W$4:$W$900,'1、架空线路红外检测'!$S$4:$S$900,$C13,'1、架空线路红外检测'!$G$4:$G$900,"=*瓷质绝缘子",'1、架空线路红外检测'!$N$4:$N$900,"*"&amp;S$2&amp;"*")</f>
        <v>0</v>
      </c>
      <c r="T13" s="143">
        <f>SUMIFS('1、架空线路红外检测'!$W$4:$W$900,'1、架空线路红外检测'!$S$4:$S$900,$C13,'1、架空线路红外检测'!$G$4:$G$900,"=*瓷质绝缘子",'1、架空线路红外检测'!$N$4:$N$900,"*"&amp;T$2&amp;"*")</f>
        <v>0</v>
      </c>
      <c r="U13" s="143">
        <f>SUMIFS('1、架空线路红外检测'!$W$4:$W$900,'1、架空线路红外检测'!$S$4:$S$900,$C13,'1、架空线路红外检测'!$G$4:$G$900,"=*瓷质绝缘子",'1、架空线路红外检测'!$N$4:$N$900,"*"&amp;U$2&amp;"*")</f>
        <v>0</v>
      </c>
      <c r="V13" s="163">
        <f>SUMIFS('1、架空线路红外检测'!$W$4:$W$900,'1、架空线路红外检测'!$S$4:$S$900,$C13,'1、架空线路红外检测'!$G$4:$G$900,"=*瓷质绝缘子",'1、架空线路红外检测'!$N$4:$N$900,"*"&amp;V$2&amp;"*")</f>
        <v>0</v>
      </c>
      <c r="W13" s="143">
        <f>SUMIFS('1、架空线路红外检测'!$W$4:$W$900,'1、架空线路红外检测'!$S$4:$S$900,$C13,'1、架空线路红外检测'!$G$4:$G$900,"=*瓷质绝缘子",'1、架空线路红外检测'!$N$4:$N$900,"*"&amp;W$2&amp;"*")</f>
        <v>0</v>
      </c>
      <c r="X13" s="143">
        <f>SUMIFS('1、架空线路红外检测'!$W$4:$W$900,'1、架空线路红外检测'!$S$4:$S$900,$C13,'1、架空线路红外检测'!$G$4:$G$900,"=*瓷质绝缘子",'1、架空线路红外检测'!$N$4:$N$900,"*"&amp;X$2&amp;"*")</f>
        <v>0</v>
      </c>
      <c r="Y13" s="143">
        <f>SUMIFS('1、架空线路红外检测'!$W$4:$W$900,'1、架空线路红外检测'!$S$4:$S$900,$C13,'1、架空线路红外检测'!$G$4:$G$900,"=*瓷质绝缘子",'1、架空线路红外检测'!$N$4:$N$900,"*"&amp;Y$2&amp;"*")</f>
        <v>0</v>
      </c>
      <c r="Z13" s="143">
        <f>SUMIFS('1、架空线路红外检测'!$W$4:$W$900,'1、架空线路红外检测'!$S$4:$S$900,$C13,'1、架空线路红外检测'!$G$4:$G$900,"=*瓷质绝缘子",'1、架空线路红外检测'!$N$4:$N$900,"*"&amp;Z$2&amp;"*")</f>
        <v>0</v>
      </c>
      <c r="AA13" s="143">
        <f>SUMIFS('1、架空线路红外检测'!$W$4:$W$900,'1、架空线路红外检测'!$S$4:$S$900,$C13,'1、架空线路红外检测'!$G$4:$G$900,"=*瓷质绝缘子",'1、架空线路红外检测'!$N$4:$N$900,"*"&amp;AA$2&amp;"*")</f>
        <v>0</v>
      </c>
      <c r="AB13" s="135">
        <f t="shared" si="1"/>
        <v>0</v>
      </c>
      <c r="AC13" s="135">
        <f t="shared" si="2"/>
        <v>0</v>
      </c>
    </row>
    <row r="14" spans="1:29">
      <c r="A14" s="135" t="str">
        <f t="shared" si="0"/>
        <v>瓷质绝缘子红外检测-从化中心</v>
      </c>
      <c r="B14" s="135" t="s">
        <v>4334</v>
      </c>
      <c r="C14" s="159" t="s">
        <v>1731</v>
      </c>
      <c r="D14" s="143">
        <f>SUMIFS('1、架空线路红外检测'!$T$4:$T$900,'1、架空线路红外检测'!$S$4:$S$900,$C14,'1、架空线路红外检测'!$G$4:$G$900,"=*瓷质绝缘子",'1、架空线路红外检测'!$N$4:$N$900,"*"&amp;D$2&amp;"*")</f>
        <v>0</v>
      </c>
      <c r="E14" s="143">
        <f>SUMIFS('1、架空线路红外检测'!$T$4:$T$900,'1、架空线路红外检测'!$S$4:$S$900,$C14,'1、架空线路红外检测'!$G$4:$G$900,"=*瓷质绝缘子",'1、架空线路红外检测'!$N$4:$N$900,"*"&amp;E$2&amp;"*")</f>
        <v>0</v>
      </c>
      <c r="F14" s="143">
        <f>SUMIFS('1、架空线路红外检测'!$T$4:$T$900,'1、架空线路红外检测'!$S$4:$S$900,$C14,'1、架空线路红外检测'!$G$4:$G$900,"=*瓷质绝缘子",'1、架空线路红外检测'!$N$4:$N$900,"*"&amp;F$2&amp;"*")</f>
        <v>0</v>
      </c>
      <c r="G14" s="143">
        <f>SUMIFS('1、架空线路红外检测'!$T$4:$T$900,'1、架空线路红外检测'!$S$4:$S$900,$C14,'1、架空线路红外检测'!$G$4:$G$900,"=*瓷质绝缘子",'1、架空线路红外检测'!$N$4:$N$900,"*"&amp;G$2&amp;"*")</f>
        <v>0</v>
      </c>
      <c r="H14" s="143">
        <f>SUMIFS('1、架空线路红外检测'!$T$4:$T$900,'1、架空线路红外检测'!$S$4:$S$900,$C14,'1、架空线路红外检测'!$G$4:$G$900,"=*瓷质绝缘子",'1、架空线路红外检测'!$N$4:$N$900,"*"&amp;H$2&amp;"*")</f>
        <v>0</v>
      </c>
      <c r="I14" s="143">
        <f>SUMIFS('1、架空线路红外检测'!$T$4:$T$900,'1、架空线路红外检测'!$S$4:$S$900,$C14,'1、架空线路红外检测'!$G$4:$G$900,"=*瓷质绝缘子",'1、架空线路红外检测'!$N$4:$N$900,"*"&amp;I$2&amp;"*")</f>
        <v>0</v>
      </c>
      <c r="J14" s="163">
        <f>SUMIFS('1、架空线路红外检测'!$T$4:$T$900,'1、架空线路红外检测'!$S$4:$S$900,$C14,'1、架空线路红外检测'!$G$4:$G$900,"=*瓷质绝缘子",'1、架空线路红外检测'!$N$4:$N$900,"*"&amp;J$2&amp;"*")</f>
        <v>0</v>
      </c>
      <c r="K14" s="143">
        <f>SUMIFS('1、架空线路红外检测'!$T$4:$T$900,'1、架空线路红外检测'!$S$4:$S$900,$C14,'1、架空线路红外检测'!$G$4:$G$900,"=*瓷质绝缘子",'1、架空线路红外检测'!$N$4:$N$900,"*"&amp;K$2&amp;"*")</f>
        <v>0</v>
      </c>
      <c r="L14" s="143">
        <f>SUMIFS('1、架空线路红外检测'!$T$4:$T$900,'1、架空线路红外检测'!$S$4:$S$900,$C14,'1、架空线路红外检测'!$G$4:$G$900,"=*瓷质绝缘子",'1、架空线路红外检测'!$N$4:$N$900,"*"&amp;L$2&amp;"*")</f>
        <v>0</v>
      </c>
      <c r="M14" s="143">
        <f>SUMIFS('1、架空线路红外检测'!$T$4:$T$900,'1、架空线路红外检测'!$S$4:$S$900,$C14,'1、架空线路红外检测'!$G$4:$G$900,"=*瓷质绝缘子",'1、架空线路红外检测'!$N$4:$N$900,"*"&amp;M$2&amp;"*")</f>
        <v>0</v>
      </c>
      <c r="N14" s="143">
        <f>SUMIFS('1、架空线路红外检测'!$T$4:$T$900,'1、架空线路红外检测'!$S$4:$S$900,$C14,'1、架空线路红外检测'!$G$4:$G$900,"=*瓷质绝缘子",'1、架空线路红外检测'!$N$4:$N$900,"*"&amp;N$2&amp;"*")</f>
        <v>0</v>
      </c>
      <c r="O14" s="143">
        <f>SUMIFS('1、架空线路红外检测'!$T$4:$T$900,'1、架空线路红外检测'!$S$4:$S$900,$C14,'1、架空线路红外检测'!$G$4:$G$900,"=*瓷质绝缘子",'1、架空线路红外检测'!$N$4:$N$900,"*"&amp;O$2&amp;"*")</f>
        <v>0</v>
      </c>
      <c r="P14" s="143">
        <f>SUMIFS('1、架空线路红外检测'!$W$4:$W$900,'1、架空线路红外检测'!$S$4:$S$900,$C14,'1、架空线路红外检测'!$G$4:$G$900,"=*瓷质绝缘子",'1、架空线路红外检测'!$N$4:$N$900,"*"&amp;P$2&amp;"*")</f>
        <v>0</v>
      </c>
      <c r="Q14" s="143">
        <f>SUMIFS('1、架空线路红外检测'!$W$4:$W$900,'1、架空线路红外检测'!$S$4:$S$900,$C14,'1、架空线路红外检测'!$G$4:$G$900,"=*瓷质绝缘子",'1、架空线路红外检测'!$N$4:$N$900,"*"&amp;Q$2&amp;"*")</f>
        <v>0</v>
      </c>
      <c r="R14" s="143">
        <f>SUMIFS('1、架空线路红外检测'!$W$4:$W$900,'1、架空线路红外检测'!$S$4:$S$900,$C14,'1、架空线路红外检测'!$G$4:$G$900,"=*瓷质绝缘子",'1、架空线路红外检测'!$N$4:$N$900,"*"&amp;R$2&amp;"*")</f>
        <v>0</v>
      </c>
      <c r="S14" s="143">
        <f>SUMIFS('1、架空线路红外检测'!$W$4:$W$900,'1、架空线路红外检测'!$S$4:$S$900,$C14,'1、架空线路红外检测'!$G$4:$G$900,"=*瓷质绝缘子",'1、架空线路红外检测'!$N$4:$N$900,"*"&amp;S$2&amp;"*")</f>
        <v>0</v>
      </c>
      <c r="T14" s="143">
        <f>SUMIFS('1、架空线路红外检测'!$W$4:$W$900,'1、架空线路红外检测'!$S$4:$S$900,$C14,'1、架空线路红外检测'!$G$4:$G$900,"=*瓷质绝缘子",'1、架空线路红外检测'!$N$4:$N$900,"*"&amp;T$2&amp;"*")</f>
        <v>0</v>
      </c>
      <c r="U14" s="143">
        <f>SUMIFS('1、架空线路红外检测'!$W$4:$W$900,'1、架空线路红外检测'!$S$4:$S$900,$C14,'1、架空线路红外检测'!$G$4:$G$900,"=*瓷质绝缘子",'1、架空线路红外检测'!$N$4:$N$900,"*"&amp;U$2&amp;"*")</f>
        <v>0</v>
      </c>
      <c r="V14" s="163">
        <f>SUMIFS('1、架空线路红外检测'!$W$4:$W$900,'1、架空线路红外检测'!$S$4:$S$900,$C14,'1、架空线路红外检测'!$G$4:$G$900,"=*瓷质绝缘子",'1、架空线路红外检测'!$N$4:$N$900,"*"&amp;V$2&amp;"*")</f>
        <v>0</v>
      </c>
      <c r="W14" s="143">
        <f>SUMIFS('1、架空线路红外检测'!$W$4:$W$900,'1、架空线路红外检测'!$S$4:$S$900,$C14,'1、架空线路红外检测'!$G$4:$G$900,"=*瓷质绝缘子",'1、架空线路红外检测'!$N$4:$N$900,"*"&amp;W$2&amp;"*")</f>
        <v>0</v>
      </c>
      <c r="X14" s="143">
        <f>SUMIFS('1、架空线路红外检测'!$W$4:$W$900,'1、架空线路红外检测'!$S$4:$S$900,$C14,'1、架空线路红外检测'!$G$4:$G$900,"=*瓷质绝缘子",'1、架空线路红外检测'!$N$4:$N$900,"*"&amp;X$2&amp;"*")</f>
        <v>0</v>
      </c>
      <c r="Y14" s="143">
        <f>SUMIFS('1、架空线路红外检测'!$W$4:$W$900,'1、架空线路红外检测'!$S$4:$S$900,$C14,'1、架空线路红外检测'!$G$4:$G$900,"=*瓷质绝缘子",'1、架空线路红外检测'!$N$4:$N$900,"*"&amp;Y$2&amp;"*")</f>
        <v>0</v>
      </c>
      <c r="Z14" s="143">
        <f>SUMIFS('1、架空线路红外检测'!$W$4:$W$900,'1、架空线路红外检测'!$S$4:$S$900,$C14,'1、架空线路红外检测'!$G$4:$G$900,"=*瓷质绝缘子",'1、架空线路红外检测'!$N$4:$N$900,"*"&amp;Z$2&amp;"*")</f>
        <v>0</v>
      </c>
      <c r="AA14" s="143">
        <f>SUMIFS('1、架空线路红外检测'!$W$4:$W$900,'1、架空线路红外检测'!$S$4:$S$900,$C14,'1、架空线路红外检测'!$G$4:$G$900,"=*瓷质绝缘子",'1、架空线路红外检测'!$N$4:$N$900,"*"&amp;AA$2&amp;"*")</f>
        <v>0</v>
      </c>
      <c r="AB14" s="135">
        <f t="shared" si="1"/>
        <v>0</v>
      </c>
      <c r="AC14" s="135">
        <f t="shared" si="2"/>
        <v>0</v>
      </c>
    </row>
    <row r="15" spans="1:29">
      <c r="A15" s="135" t="str">
        <f t="shared" ref="A15:A22" si="3">B15&amp;"-"&amp;C15</f>
        <v>避雷器红外检测-天河中心</v>
      </c>
      <c r="B15" s="135" t="s">
        <v>4049</v>
      </c>
      <c r="C15" s="158" t="s">
        <v>46</v>
      </c>
      <c r="D15" s="143">
        <f>SUMIFS('1、架空线路红外检测'!$T$4:$T$900,'1、架空线路红外检测'!$S$4:$S$900,$C15,'1、架空线路红外检测'!$G$4:$G$900,"=避雷器",'1、架空线路红外检测'!$N$4:$N$900,"*"&amp;D$2&amp;"*")</f>
        <v>0</v>
      </c>
      <c r="E15" s="143">
        <f>SUMIFS('1、架空线路红外检测'!$T$4:$T$900,'1、架空线路红外检测'!$S$4:$S$900,$C15,'1、架空线路红外检测'!$G$4:$G$900,"=避雷器",'1、架空线路红外检测'!$N$4:$N$900,"*"&amp;E$2&amp;"*")</f>
        <v>0</v>
      </c>
      <c r="F15" s="143">
        <f>SUMIFS('1、架空线路红外检测'!$T$4:$T$900,'1、架空线路红外检测'!$S$4:$S$900,$C15,'1、架空线路红外检测'!$G$4:$G$900,"=避雷器",'1、架空线路红外检测'!$N$4:$N$900,"*"&amp;F$2&amp;"*")</f>
        <v>18</v>
      </c>
      <c r="G15" s="143">
        <f>SUMIFS('1、架空线路红外检测'!$T$4:$T$900,'1、架空线路红外检测'!$S$4:$S$900,$C15,'1、架空线路红外检测'!$G$4:$G$900,"=避雷器",'1、架空线路红外检测'!$N$4:$N$900,"*"&amp;G$2&amp;"*")</f>
        <v>0</v>
      </c>
      <c r="H15" s="143">
        <f>SUMIFS('1、架空线路红外检测'!$T$4:$T$900,'1、架空线路红外检测'!$S$4:$S$900,$C15,'1、架空线路红外检测'!$G$4:$G$900,"=避雷器",'1、架空线路红外检测'!$N$4:$N$900,"*"&amp;H$2&amp;"*")</f>
        <v>0</v>
      </c>
      <c r="I15" s="143">
        <f>SUMIFS('1、架空线路红外检测'!$T$4:$T$900,'1、架空线路红外检测'!$S$4:$S$900,$C15,'1、架空线路红外检测'!$G$4:$G$900,"=避雷器",'1、架空线路红外检测'!$N$4:$N$900,"*"&amp;I$2&amp;"*")</f>
        <v>0</v>
      </c>
      <c r="J15" s="163">
        <f>SUMIFS('1、架空线路红外检测'!$T$4:$T$900,'1、架空线路红外检测'!$S$4:$S$900,$C15,'1、架空线路红外检测'!$G$4:$G$900,"=避雷器",'1、架空线路红外检测'!$N$4:$N$900,"*"&amp;J$2&amp;"*")</f>
        <v>18</v>
      </c>
      <c r="K15" s="143">
        <f>SUMIFS('1、架空线路红外检测'!$T$4:$T$900,'1、架空线路红外检测'!$S$4:$S$900,$C15,'1、架空线路红外检测'!$G$4:$G$900,"=避雷器",'1、架空线路红外检测'!$N$4:$N$900,"*"&amp;K$2&amp;"*")</f>
        <v>0</v>
      </c>
      <c r="L15" s="143">
        <f>SUMIFS('1、架空线路红外检测'!$T$4:$T$900,'1、架空线路红外检测'!$S$4:$S$900,$C15,'1、架空线路红外检测'!$G$4:$G$900,"=避雷器",'1、架空线路红外检测'!$N$4:$N$900,"*"&amp;L$2&amp;"*")</f>
        <v>40</v>
      </c>
      <c r="M15" s="143">
        <f>SUMIFS('1、架空线路红外检测'!$T$4:$T$900,'1、架空线路红外检测'!$S$4:$S$900,$C15,'1、架空线路红外检测'!$G$4:$G$900,"=避雷器",'1、架空线路红外检测'!$N$4:$N$900,"*"&amp;M$2&amp;"*")</f>
        <v>18</v>
      </c>
      <c r="N15" s="143">
        <f>SUMIFS('1、架空线路红外检测'!$T$4:$T$900,'1、架空线路红外检测'!$S$4:$S$900,$C15,'1、架空线路红外检测'!$G$4:$G$900,"=避雷器",'1、架空线路红外检测'!$N$4:$N$900,"*"&amp;N$2&amp;"*")</f>
        <v>0</v>
      </c>
      <c r="O15" s="143">
        <f>SUMIFS('1、架空线路红外检测'!$T$4:$T$900,'1、架空线路红外检测'!$S$4:$S$900,$C15,'1、架空线路红外检测'!$G$4:$G$900,"=避雷器",'1、架空线路红外检测'!$N$4:$N$900,"*"&amp;O$2&amp;"*")</f>
        <v>0</v>
      </c>
      <c r="P15" s="143">
        <f>SUMIFS('1、架空线路红外检测'!$W$4:$W$900,'1、架空线路红外检测'!$S$4:$S$900,$C15,'1、架空线路红外检测'!$G$4:$G$900,"=避雷器",'1、架空线路红外检测'!$N$4:$N$900,"*"&amp;P$2&amp;"*")</f>
        <v>0</v>
      </c>
      <c r="Q15" s="143">
        <f>SUMIFS('1、架空线路红外检测'!$W$4:$W$900,'1、架空线路红外检测'!$S$4:$S$900,$C15,'1、架空线路红外检测'!$G$4:$G$900,"=避雷器",'1、架空线路红外检测'!$N$4:$N$900,"*"&amp;Q$2&amp;"*")</f>
        <v>0</v>
      </c>
      <c r="R15" s="143">
        <f>SUMIFS('1、架空线路红外检测'!$W$4:$W$900,'1、架空线路红外检测'!$S$4:$S$900,$C15,'1、架空线路红外检测'!$G$4:$G$900,"=避雷器",'1、架空线路红外检测'!$N$4:$N$900,"*"&amp;R$2&amp;"*")</f>
        <v>18</v>
      </c>
      <c r="S15" s="143">
        <f>SUMIFS('1、架空线路红外检测'!$W$4:$W$900,'1、架空线路红外检测'!$S$4:$S$900,$C15,'1、架空线路红外检测'!$G$4:$G$900,"=避雷器",'1、架空线路红外检测'!$N$4:$N$900,"*"&amp;S$2&amp;"*")</f>
        <v>0</v>
      </c>
      <c r="T15" s="143">
        <f>SUMIFS('1、架空线路红外检测'!$W$4:$W$900,'1、架空线路红外检测'!$S$4:$S$900,$C15,'1、架空线路红外检测'!$G$4:$G$900,"=避雷器",'1、架空线路红外检测'!$N$4:$N$900,"*"&amp;T$2&amp;"*")</f>
        <v>0</v>
      </c>
      <c r="U15" s="143">
        <f>SUMIFS('1、架空线路红外检测'!$W$4:$W$900,'1、架空线路红外检测'!$S$4:$S$900,$C15,'1、架空线路红外检测'!$G$4:$G$900,"=避雷器",'1、架空线路红外检测'!$N$4:$N$900,"*"&amp;U$2&amp;"*")</f>
        <v>0</v>
      </c>
      <c r="V15" s="163">
        <f>SUMIFS('1、架空线路红外检测'!$W$4:$W$900,'1、架空线路红外检测'!$S$4:$S$900,$C15,'1、架空线路红外检测'!$G$4:$G$900,"=避雷器",'1、架空线路红外检测'!$N$4:$N$900,"*"&amp;V$2&amp;"*")</f>
        <v>18</v>
      </c>
      <c r="W15" s="143">
        <f>SUMIFS('1、架空线路红外检测'!$W$4:$W$900,'1、架空线路红外检测'!$S$4:$S$900,$C15,'1、架空线路红外检测'!$G$4:$G$900,"=避雷器",'1、架空线路红外检测'!$N$4:$N$900,"*"&amp;W$2&amp;"*")</f>
        <v>0</v>
      </c>
      <c r="X15" s="143">
        <f>SUMIFS('1、架空线路红外检测'!$W$4:$W$900,'1、架空线路红外检测'!$S$4:$S$900,$C15,'1、架空线路红外检测'!$G$4:$G$900,"=避雷器",'1、架空线路红外检测'!$N$4:$N$900,"*"&amp;X$2&amp;"*")</f>
        <v>40</v>
      </c>
      <c r="Y15" s="143">
        <f>SUMIFS('1、架空线路红外检测'!$W$4:$W$900,'1、架空线路红外检测'!$S$4:$S$900,$C15,'1、架空线路红外检测'!$G$4:$G$900,"=避雷器",'1、架空线路红外检测'!$N$4:$N$900,"*"&amp;Y$2&amp;"*")</f>
        <v>18</v>
      </c>
      <c r="Z15" s="143">
        <f>SUMIFS('1、架空线路红外检测'!$W$4:$W$900,'1、架空线路红外检测'!$S$4:$S$900,$C15,'1、架空线路红外检测'!$G$4:$G$900,"=避雷器",'1、架空线路红外检测'!$N$4:$N$900,"*"&amp;Z$2&amp;"*")</f>
        <v>0</v>
      </c>
      <c r="AA15" s="143">
        <f>SUMIFS('1、架空线路红外检测'!$W$4:$W$900,'1、架空线路红外检测'!$S$4:$S$900,$C15,'1、架空线路红外检测'!$G$4:$G$900,"=避雷器",'1、架空线路红外检测'!$N$4:$N$900,"*"&amp;AA$2&amp;"*")</f>
        <v>0</v>
      </c>
      <c r="AB15" s="135">
        <f t="shared" si="1"/>
        <v>94</v>
      </c>
      <c r="AC15" s="135">
        <f t="shared" si="2"/>
        <v>94</v>
      </c>
    </row>
    <row r="16" spans="1:29">
      <c r="A16" s="135" t="str">
        <f t="shared" si="3"/>
        <v>避雷器红外检测-白云中心</v>
      </c>
      <c r="B16" s="135" t="s">
        <v>4049</v>
      </c>
      <c r="C16" s="158" t="s">
        <v>307</v>
      </c>
      <c r="D16" s="143">
        <f>SUMIFS('1、架空线路红外检测'!$T$4:$T$900,'1、架空线路红外检测'!$S$4:$S$900,$C16,'1、架空线路红外检测'!$G$4:$G$900,"=避雷器",'1、架空线路红外检测'!$N$4:$N$900,"*"&amp;D$2&amp;"*")</f>
        <v>0</v>
      </c>
      <c r="E16" s="143">
        <f>SUMIFS('1、架空线路红外检测'!$T$4:$T$900,'1、架空线路红外检测'!$S$4:$S$900,$C16,'1、架空线路红外检测'!$G$4:$G$900,"=避雷器",'1、架空线路红外检测'!$N$4:$N$900,"*"&amp;E$2&amp;"*")</f>
        <v>0</v>
      </c>
      <c r="F16" s="143">
        <f>SUMIFS('1、架空线路红外检测'!$T$4:$T$900,'1、架空线路红外检测'!$S$4:$S$900,$C16,'1、架空线路红外检测'!$G$4:$G$900,"=避雷器",'1、架空线路红外检测'!$N$4:$N$900,"*"&amp;F$2&amp;"*")</f>
        <v>0</v>
      </c>
      <c r="G16" s="143">
        <f>SUMIFS('1、架空线路红外检测'!$T$4:$T$900,'1、架空线路红外检测'!$S$4:$S$900,$C16,'1、架空线路红外检测'!$G$4:$G$900,"=避雷器",'1、架空线路红外检测'!$N$4:$N$900,"*"&amp;G$2&amp;"*")</f>
        <v>0</v>
      </c>
      <c r="H16" s="143">
        <f>SUMIFS('1、架空线路红外检测'!$T$4:$T$900,'1、架空线路红外检测'!$S$4:$S$900,$C16,'1、架空线路红外检测'!$G$4:$G$900,"=避雷器",'1、架空线路红外检测'!$N$4:$N$900,"*"&amp;H$2&amp;"*")</f>
        <v>139</v>
      </c>
      <c r="I16" s="143">
        <f>SUMIFS('1、架空线路红外检测'!$T$4:$T$900,'1、架空线路红外检测'!$S$4:$S$900,$C16,'1、架空线路红外检测'!$G$4:$G$900,"=避雷器",'1、架空线路红外检测'!$N$4:$N$900,"*"&amp;I$2&amp;"*")</f>
        <v>21</v>
      </c>
      <c r="J16" s="163">
        <f>SUMIFS('1、架空线路红外检测'!$T$4:$T$900,'1、架空线路红外检测'!$S$4:$S$900,$C16,'1、架空线路红外检测'!$G$4:$G$900,"=避雷器",'1、架空线路红外检测'!$N$4:$N$900,"*"&amp;J$2&amp;"*")</f>
        <v>78</v>
      </c>
      <c r="K16" s="143">
        <f>SUMIFS('1、架空线路红外检测'!$T$4:$T$900,'1、架空线路红外检测'!$S$4:$S$900,$C16,'1、架空线路红外检测'!$G$4:$G$900,"=避雷器",'1、架空线路红外检测'!$N$4:$N$900,"*"&amp;K$2&amp;"*")</f>
        <v>77</v>
      </c>
      <c r="L16" s="143">
        <f>SUMIFS('1、架空线路红外检测'!$T$4:$T$900,'1、架空线路红外检测'!$S$4:$S$900,$C16,'1、架空线路红外检测'!$G$4:$G$900,"=避雷器",'1、架空线路红外检测'!$N$4:$N$900,"*"&amp;L$2&amp;"*")</f>
        <v>55</v>
      </c>
      <c r="M16" s="143">
        <f>SUMIFS('1、架空线路红外检测'!$T$4:$T$900,'1、架空线路红外检测'!$S$4:$S$900,$C16,'1、架空线路红外检测'!$G$4:$G$900,"=避雷器",'1、架空线路红外检测'!$N$4:$N$900,"*"&amp;M$2&amp;"*")</f>
        <v>0</v>
      </c>
      <c r="N16" s="143">
        <f>SUMIFS('1、架空线路红外检测'!$T$4:$T$900,'1、架空线路红外检测'!$S$4:$S$900,$C16,'1、架空线路红外检测'!$G$4:$G$900,"=避雷器",'1、架空线路红外检测'!$N$4:$N$900,"*"&amp;N$2&amp;"*")</f>
        <v>9</v>
      </c>
      <c r="O16" s="143">
        <f>SUMIFS('1、架空线路红外检测'!$T$4:$T$900,'1、架空线路红外检测'!$S$4:$S$900,$C16,'1、架空线路红外检测'!$G$4:$G$900,"=避雷器",'1、架空线路红外检测'!$N$4:$N$900,"*"&amp;O$2&amp;"*")</f>
        <v>0</v>
      </c>
      <c r="P16" s="143">
        <f>SUMIFS('1、架空线路红外检测'!$W$4:$W$900,'1、架空线路红外检测'!$S$4:$S$900,$C16,'1、架空线路红外检测'!$G$4:$G$900,"=避雷器",'1、架空线路红外检测'!$N$4:$N$900,"*"&amp;P$2&amp;"*")</f>
        <v>0</v>
      </c>
      <c r="Q16" s="143">
        <f>SUMIFS('1、架空线路红外检测'!$W$4:$W$900,'1、架空线路红外检测'!$S$4:$S$900,$C16,'1、架空线路红外检测'!$G$4:$G$900,"=避雷器",'1、架空线路红外检测'!$N$4:$N$900,"*"&amp;Q$2&amp;"*")</f>
        <v>0</v>
      </c>
      <c r="R16" s="143">
        <f>SUMIFS('1、架空线路红外检测'!$W$4:$W$900,'1、架空线路红外检测'!$S$4:$S$900,$C16,'1、架空线路红外检测'!$G$4:$G$900,"=避雷器",'1、架空线路红外检测'!$N$4:$N$900,"*"&amp;R$2&amp;"*")</f>
        <v>0</v>
      </c>
      <c r="S16" s="143">
        <f>SUMIFS('1、架空线路红外检测'!$W$4:$W$900,'1、架空线路红外检测'!$S$4:$S$900,$C16,'1、架空线路红外检测'!$G$4:$G$900,"=避雷器",'1、架空线路红外检测'!$N$4:$N$900,"*"&amp;S$2&amp;"*")</f>
        <v>0</v>
      </c>
      <c r="T16" s="143">
        <f>SUMIFS('1、架空线路红外检测'!$W$4:$W$900,'1、架空线路红外检测'!$S$4:$S$900,$C16,'1、架空线路红外检测'!$G$4:$G$900,"=避雷器",'1、架空线路红外检测'!$N$4:$N$900,"*"&amp;T$2&amp;"*")</f>
        <v>139</v>
      </c>
      <c r="U16" s="143">
        <f>SUMIFS('1、架空线路红外检测'!$W$4:$W$900,'1、架空线路红外检测'!$S$4:$S$900,$C16,'1、架空线路红外检测'!$G$4:$G$900,"=避雷器",'1、架空线路红外检测'!$N$4:$N$900,"*"&amp;U$2&amp;"*")</f>
        <v>21</v>
      </c>
      <c r="V16" s="163">
        <f>SUMIFS('1、架空线路红外检测'!$W$4:$W$900,'1、架空线路红外检测'!$S$4:$S$900,$C16,'1、架空线路红外检测'!$G$4:$G$900,"=避雷器",'1、架空线路红外检测'!$N$4:$N$900,"*"&amp;V$2&amp;"*")</f>
        <v>78</v>
      </c>
      <c r="W16" s="143">
        <f>SUMIFS('1、架空线路红外检测'!$W$4:$W$900,'1、架空线路红外检测'!$S$4:$S$900,$C16,'1、架空线路红外检测'!$G$4:$G$900,"=避雷器",'1、架空线路红外检测'!$N$4:$N$900,"*"&amp;W$2&amp;"*")</f>
        <v>77</v>
      </c>
      <c r="X16" s="143">
        <f>SUMIFS('1、架空线路红外检测'!$W$4:$W$900,'1、架空线路红外检测'!$S$4:$S$900,$C16,'1、架空线路红外检测'!$G$4:$G$900,"=避雷器",'1、架空线路红外检测'!$N$4:$N$900,"*"&amp;X$2&amp;"*")</f>
        <v>55</v>
      </c>
      <c r="Y16" s="143">
        <f>SUMIFS('1、架空线路红外检测'!$W$4:$W$900,'1、架空线路红外检测'!$S$4:$S$900,$C16,'1、架空线路红外检测'!$G$4:$G$900,"=避雷器",'1、架空线路红外检测'!$N$4:$N$900,"*"&amp;Y$2&amp;"*")</f>
        <v>0</v>
      </c>
      <c r="Z16" s="143">
        <f>SUMIFS('1、架空线路红外检测'!$W$4:$W$900,'1、架空线路红外检测'!$S$4:$S$900,$C16,'1、架空线路红外检测'!$G$4:$G$900,"=避雷器",'1、架空线路红外检测'!$N$4:$N$900,"*"&amp;Z$2&amp;"*")</f>
        <v>9</v>
      </c>
      <c r="AA16" s="143">
        <f>SUMIFS('1、架空线路红外检测'!$W$4:$W$900,'1、架空线路红外检测'!$S$4:$S$900,$C16,'1、架空线路红外检测'!$G$4:$G$900,"=避雷器",'1、架空线路红外检测'!$N$4:$N$900,"*"&amp;AA$2&amp;"*")</f>
        <v>0</v>
      </c>
      <c r="AB16" s="135">
        <f t="shared" si="1"/>
        <v>379</v>
      </c>
      <c r="AC16" s="135">
        <f t="shared" si="2"/>
        <v>379</v>
      </c>
    </row>
    <row r="17" spans="1:29">
      <c r="A17" s="135" t="str">
        <f t="shared" si="3"/>
        <v>避雷器红外检测-花都中心</v>
      </c>
      <c r="B17" s="135" t="s">
        <v>4049</v>
      </c>
      <c r="C17" s="158" t="s">
        <v>993</v>
      </c>
      <c r="D17" s="143">
        <f>SUMIFS('1、架空线路红外检测'!$T$4:$T$900,'1、架空线路红外检测'!$S$4:$S$900,$C17,'1、架空线路红外检测'!$G$4:$G$900,"=避雷器",'1、架空线路红外检测'!$N$4:$N$900,"*"&amp;D$2&amp;"*")</f>
        <v>0</v>
      </c>
      <c r="E17" s="143">
        <f>SUMIFS('1、架空线路红外检测'!$T$4:$T$900,'1、架空线路红外检测'!$S$4:$S$900,$C17,'1、架空线路红外检测'!$G$4:$G$900,"=避雷器",'1、架空线路红外检测'!$N$4:$N$900,"*"&amp;E$2&amp;"*")</f>
        <v>0</v>
      </c>
      <c r="F17" s="143">
        <f>SUMIFS('1、架空线路红外检测'!$T$4:$T$900,'1、架空线路红外检测'!$S$4:$S$900,$C17,'1、架空线路红外检测'!$G$4:$G$900,"=避雷器",'1、架空线路红外检测'!$N$4:$N$900,"*"&amp;F$2&amp;"*")</f>
        <v>27</v>
      </c>
      <c r="G17" s="143">
        <f>SUMIFS('1、架空线路红外检测'!$T$4:$T$900,'1、架空线路红外检测'!$S$4:$S$900,$C17,'1、架空线路红外检测'!$G$4:$G$900,"=避雷器",'1、架空线路红外检测'!$N$4:$N$900,"*"&amp;G$2&amp;"*")</f>
        <v>0</v>
      </c>
      <c r="H17" s="143">
        <f>SUMIFS('1、架空线路红外检测'!$T$4:$T$900,'1、架空线路红外检测'!$S$4:$S$900,$C17,'1、架空线路红外检测'!$G$4:$G$900,"=避雷器",'1、架空线路红外检测'!$N$4:$N$900,"*"&amp;H$2&amp;"*")</f>
        <v>57</v>
      </c>
      <c r="I17" s="143">
        <f>SUMIFS('1、架空线路红外检测'!$T$4:$T$900,'1、架空线路红外检测'!$S$4:$S$900,$C17,'1、架空线路红外检测'!$G$4:$G$900,"=避雷器",'1、架空线路红外检测'!$N$4:$N$900,"*"&amp;I$2&amp;"*")</f>
        <v>458</v>
      </c>
      <c r="J17" s="163">
        <f>SUMIFS('1、架空线路红外检测'!$T$4:$T$900,'1、架空线路红外检测'!$S$4:$S$900,$C17,'1、架空线路红外检测'!$G$4:$G$900,"=避雷器",'1、架空线路红外检测'!$N$4:$N$900,"*"&amp;J$2&amp;"*")</f>
        <v>174</v>
      </c>
      <c r="K17" s="143">
        <f>SUMIFS('1、架空线路红外检测'!$T$4:$T$900,'1、架空线路红外检测'!$S$4:$S$900,$C17,'1、架空线路红外检测'!$G$4:$G$900,"=避雷器",'1、架空线路红外检测'!$N$4:$N$900,"*"&amp;K$2&amp;"*")</f>
        <v>204</v>
      </c>
      <c r="L17" s="143">
        <f>SUMIFS('1、架空线路红外检测'!$T$4:$T$900,'1、架空线路红外检测'!$S$4:$S$900,$C17,'1、架空线路红外检测'!$G$4:$G$900,"=避雷器",'1、架空线路红外检测'!$N$4:$N$900,"*"&amp;L$2&amp;"*")</f>
        <v>137</v>
      </c>
      <c r="M17" s="143">
        <f>SUMIFS('1、架空线路红外检测'!$T$4:$T$900,'1、架空线路红外检测'!$S$4:$S$900,$C17,'1、架空线路红外检测'!$G$4:$G$900,"=避雷器",'1、架空线路红外检测'!$N$4:$N$900,"*"&amp;M$2&amp;"*")</f>
        <v>0</v>
      </c>
      <c r="N17" s="143">
        <f>SUMIFS('1、架空线路红外检测'!$T$4:$T$900,'1、架空线路红外检测'!$S$4:$S$900,$C17,'1、架空线路红外检测'!$G$4:$G$900,"=避雷器",'1、架空线路红外检测'!$N$4:$N$900,"*"&amp;N$2&amp;"*")</f>
        <v>0</v>
      </c>
      <c r="O17" s="143">
        <f>SUMIFS('1、架空线路红外检测'!$T$4:$T$900,'1、架空线路红外检测'!$S$4:$S$900,$C17,'1、架空线路红外检测'!$G$4:$G$900,"=避雷器",'1、架空线路红外检测'!$N$4:$N$900,"*"&amp;O$2&amp;"*")</f>
        <v>0</v>
      </c>
      <c r="P17" s="143">
        <f>SUMIFS('1、架空线路红外检测'!$W$4:$W$900,'1、架空线路红外检测'!$S$4:$S$900,$C17,'1、架空线路红外检测'!$G$4:$G$900,"=避雷器",'1、架空线路红外检测'!$N$4:$N$900,"*"&amp;P$2&amp;"*")</f>
        <v>0</v>
      </c>
      <c r="Q17" s="143">
        <f>SUMIFS('1、架空线路红外检测'!$W$4:$W$900,'1、架空线路红外检测'!$S$4:$S$900,$C17,'1、架空线路红外检测'!$G$4:$G$900,"=避雷器",'1、架空线路红外检测'!$N$4:$N$900,"*"&amp;Q$2&amp;"*")</f>
        <v>0</v>
      </c>
      <c r="R17" s="143">
        <f>SUMIFS('1、架空线路红外检测'!$W$4:$W$900,'1、架空线路红外检测'!$S$4:$S$900,$C17,'1、架空线路红外检测'!$G$4:$G$900,"=避雷器",'1、架空线路红外检测'!$N$4:$N$900,"*"&amp;R$2&amp;"*")</f>
        <v>27</v>
      </c>
      <c r="S17" s="143">
        <f>SUMIFS('1、架空线路红外检测'!$W$4:$W$900,'1、架空线路红外检测'!$S$4:$S$900,$C17,'1、架空线路红外检测'!$G$4:$G$900,"=避雷器",'1、架空线路红外检测'!$N$4:$N$900,"*"&amp;S$2&amp;"*")</f>
        <v>0</v>
      </c>
      <c r="T17" s="143">
        <f>SUMIFS('1、架空线路红外检测'!$W$4:$W$900,'1、架空线路红外检测'!$S$4:$S$900,$C17,'1、架空线路红外检测'!$G$4:$G$900,"=避雷器",'1、架空线路红外检测'!$N$4:$N$900,"*"&amp;T$2&amp;"*")</f>
        <v>57</v>
      </c>
      <c r="U17" s="143">
        <f>SUMIFS('1、架空线路红外检测'!$W$4:$W$900,'1、架空线路红外检测'!$S$4:$S$900,$C17,'1、架空线路红外检测'!$G$4:$G$900,"=避雷器",'1、架空线路红外检测'!$N$4:$N$900,"*"&amp;U$2&amp;"*")</f>
        <v>458</v>
      </c>
      <c r="V17" s="163">
        <f>SUMIFS('1、架空线路红外检测'!$W$4:$W$900,'1、架空线路红外检测'!$S$4:$S$900,$C17,'1、架空线路红外检测'!$G$4:$G$900,"=避雷器",'1、架空线路红外检测'!$N$4:$N$900,"*"&amp;V$2&amp;"*")</f>
        <v>174</v>
      </c>
      <c r="W17" s="143">
        <f>SUMIFS('1、架空线路红外检测'!$W$4:$W$900,'1、架空线路红外检测'!$S$4:$S$900,$C17,'1、架空线路红外检测'!$G$4:$G$900,"=避雷器",'1、架空线路红外检测'!$N$4:$N$900,"*"&amp;W$2&amp;"*")</f>
        <v>204</v>
      </c>
      <c r="X17" s="143">
        <f>SUMIFS('1、架空线路红外检测'!$W$4:$W$900,'1、架空线路红外检测'!$S$4:$S$900,$C17,'1、架空线路红外检测'!$G$4:$G$900,"=避雷器",'1、架空线路红外检测'!$N$4:$N$900,"*"&amp;X$2&amp;"*")</f>
        <v>137</v>
      </c>
      <c r="Y17" s="143">
        <f>SUMIFS('1、架空线路红外检测'!$W$4:$W$900,'1、架空线路红外检测'!$S$4:$S$900,$C17,'1、架空线路红外检测'!$G$4:$G$900,"=避雷器",'1、架空线路红外检测'!$N$4:$N$900,"*"&amp;Y$2&amp;"*")</f>
        <v>0</v>
      </c>
      <c r="Z17" s="143">
        <f>SUMIFS('1、架空线路红外检测'!$W$4:$W$900,'1、架空线路红外检测'!$S$4:$S$900,$C17,'1、架空线路红外检测'!$G$4:$G$900,"=避雷器",'1、架空线路红外检测'!$N$4:$N$900,"*"&amp;Z$2&amp;"*")</f>
        <v>0</v>
      </c>
      <c r="AA17" s="143">
        <f>SUMIFS('1、架空线路红外检测'!$W$4:$W$900,'1、架空线路红外检测'!$S$4:$S$900,$C17,'1、架空线路红外检测'!$G$4:$G$900,"=避雷器",'1、架空线路红外检测'!$N$4:$N$900,"*"&amp;AA$2&amp;"*")</f>
        <v>0</v>
      </c>
      <c r="AB17" s="135">
        <f t="shared" si="1"/>
        <v>1057</v>
      </c>
      <c r="AC17" s="135">
        <f t="shared" si="2"/>
        <v>1057</v>
      </c>
    </row>
    <row r="18" spans="1:29">
      <c r="A18" s="135" t="str">
        <f t="shared" si="3"/>
        <v>避雷器红外检测-从化中心</v>
      </c>
      <c r="B18" s="135" t="s">
        <v>4049</v>
      </c>
      <c r="C18" s="159" t="s">
        <v>1731</v>
      </c>
      <c r="D18" s="143">
        <f>SUMIFS('1、架空线路红外检测'!$T$4:$T$900,'1、架空线路红外检测'!$S$4:$S$900,$C18,'1、架空线路红外检测'!$G$4:$G$900,"=避雷器",'1、架空线路红外检测'!$N$4:$N$900,"*"&amp;D$2&amp;"*")</f>
        <v>0</v>
      </c>
      <c r="E18" s="143">
        <f>SUMIFS('1、架空线路红外检测'!$T$4:$T$900,'1、架空线路红外检测'!$S$4:$S$900,$C18,'1、架空线路红外检测'!$G$4:$G$900,"=避雷器",'1、架空线路红外检测'!$N$4:$N$900,"*"&amp;E$2&amp;"*")</f>
        <v>0</v>
      </c>
      <c r="F18" s="143">
        <f>SUMIFS('1、架空线路红外检测'!$T$4:$T$900,'1、架空线路红外检测'!$S$4:$S$900,$C18,'1、架空线路红外检测'!$G$4:$G$900,"=避雷器",'1、架空线路红外检测'!$N$4:$N$900,"*"&amp;F$2&amp;"*")</f>
        <v>0</v>
      </c>
      <c r="G18" s="143">
        <f>SUMIFS('1、架空线路红外检测'!$T$4:$T$900,'1、架空线路红外检测'!$S$4:$S$900,$C18,'1、架空线路红外检测'!$G$4:$G$900,"=避雷器",'1、架空线路红外检测'!$N$4:$N$900,"*"&amp;G$2&amp;"*")</f>
        <v>0</v>
      </c>
      <c r="H18" s="143">
        <f>SUMIFS('1、架空线路红外检测'!$T$4:$T$900,'1、架空线路红外检测'!$S$4:$S$900,$C18,'1、架空线路红外检测'!$G$4:$G$900,"=避雷器",'1、架空线路红外检测'!$N$4:$N$900,"*"&amp;H$2&amp;"*")</f>
        <v>0</v>
      </c>
      <c r="I18" s="143">
        <f>SUMIFS('1、架空线路红外检测'!$T$4:$T$900,'1、架空线路红外检测'!$S$4:$S$900,$C18,'1、架空线路红外检测'!$G$4:$G$900,"=避雷器",'1、架空线路红外检测'!$N$4:$N$900,"*"&amp;I$2&amp;"*")</f>
        <v>0</v>
      </c>
      <c r="J18" s="163">
        <f>SUMIFS('1、架空线路红外检测'!$T$4:$T$900,'1、架空线路红外检测'!$S$4:$S$900,$C18,'1、架空线路红外检测'!$G$4:$G$900,"=避雷器",'1、架空线路红外检测'!$N$4:$N$900,"*"&amp;J$2&amp;"*")</f>
        <v>75</v>
      </c>
      <c r="K18" s="143">
        <f>SUMIFS('1、架空线路红外检测'!$T$4:$T$900,'1、架空线路红外检测'!$S$4:$S$900,$C18,'1、架空线路红外检测'!$G$4:$G$900,"=避雷器",'1、架空线路红外检测'!$N$4:$N$900,"*"&amp;K$2&amp;"*")</f>
        <v>0</v>
      </c>
      <c r="L18" s="143">
        <f>SUMIFS('1、架空线路红外检测'!$T$4:$T$900,'1、架空线路红外检测'!$S$4:$S$900,$C18,'1、架空线路红外检测'!$G$4:$G$900,"=避雷器",'1、架空线路红外检测'!$N$4:$N$900,"*"&amp;L$2&amp;"*")</f>
        <v>208</v>
      </c>
      <c r="M18" s="143">
        <f>SUMIFS('1、架空线路红外检测'!$T$4:$T$900,'1、架空线路红外检测'!$S$4:$S$900,$C18,'1、架空线路红外检测'!$G$4:$G$900,"=避雷器",'1、架空线路红外检测'!$N$4:$N$900,"*"&amp;M$2&amp;"*")</f>
        <v>469</v>
      </c>
      <c r="N18" s="143">
        <f>SUMIFS('1、架空线路红外检测'!$T$4:$T$900,'1、架空线路红外检测'!$S$4:$S$900,$C18,'1、架空线路红外检测'!$G$4:$G$900,"=避雷器",'1、架空线路红外检测'!$N$4:$N$900,"*"&amp;N$2&amp;"*")</f>
        <v>178</v>
      </c>
      <c r="O18" s="143">
        <f>SUMIFS('1、架空线路红外检测'!$T$4:$T$900,'1、架空线路红外检测'!$S$4:$S$900,$C18,'1、架空线路红外检测'!$G$4:$G$900,"=避雷器",'1、架空线路红外检测'!$N$4:$N$900,"*"&amp;O$2&amp;"*")</f>
        <v>99</v>
      </c>
      <c r="P18" s="143">
        <f>SUMIFS('1、架空线路红外检测'!$W$4:$W$900,'1、架空线路红外检测'!$S$4:$S$900,$C18,'1、架空线路红外检测'!$G$4:$G$900,"=避雷器",'1、架空线路红外检测'!$N$4:$N$900,"*"&amp;P$2&amp;"*")</f>
        <v>0</v>
      </c>
      <c r="Q18" s="143">
        <f>SUMIFS('1、架空线路红外检测'!$W$4:$W$900,'1、架空线路红外检测'!$S$4:$S$900,$C18,'1、架空线路红外检测'!$G$4:$G$900,"=避雷器",'1、架空线路红外检测'!$N$4:$N$900,"*"&amp;Q$2&amp;"*")</f>
        <v>0</v>
      </c>
      <c r="R18" s="143">
        <f>SUMIFS('1、架空线路红外检测'!$W$4:$W$900,'1、架空线路红外检测'!$S$4:$S$900,$C18,'1、架空线路红外检测'!$G$4:$G$900,"=避雷器",'1、架空线路红外检测'!$N$4:$N$900,"*"&amp;R$2&amp;"*")</f>
        <v>0</v>
      </c>
      <c r="S18" s="143">
        <f>SUMIFS('1、架空线路红外检测'!$W$4:$W$900,'1、架空线路红外检测'!$S$4:$S$900,$C18,'1、架空线路红外检测'!$G$4:$G$900,"=避雷器",'1、架空线路红外检测'!$N$4:$N$900,"*"&amp;S$2&amp;"*")</f>
        <v>0</v>
      </c>
      <c r="T18" s="143">
        <f>SUMIFS('1、架空线路红外检测'!$W$4:$W$900,'1、架空线路红外检测'!$S$4:$S$900,$C18,'1、架空线路红外检测'!$G$4:$G$900,"=避雷器",'1、架空线路红外检测'!$N$4:$N$900,"*"&amp;T$2&amp;"*")</f>
        <v>0</v>
      </c>
      <c r="U18" s="143">
        <f>SUMIFS('1、架空线路红外检测'!$W$4:$W$900,'1、架空线路红外检测'!$S$4:$S$900,$C18,'1、架空线路红外检测'!$G$4:$G$900,"=避雷器",'1、架空线路红外检测'!$N$4:$N$900,"*"&amp;U$2&amp;"*")</f>
        <v>0</v>
      </c>
      <c r="V18" s="163">
        <f>SUMIFS('1、架空线路红外检测'!$W$4:$W$900,'1、架空线路红外检测'!$S$4:$S$900,$C18,'1、架空线路红外检测'!$G$4:$G$900,"=避雷器",'1、架空线路红外检测'!$N$4:$N$900,"*"&amp;V$2&amp;"*")</f>
        <v>75</v>
      </c>
      <c r="W18" s="143">
        <f>SUMIFS('1、架空线路红外检测'!$W$4:$W$900,'1、架空线路红外检测'!$S$4:$S$900,$C18,'1、架空线路红外检测'!$G$4:$G$900,"=避雷器",'1、架空线路红外检测'!$N$4:$N$900,"*"&amp;W$2&amp;"*")</f>
        <v>0</v>
      </c>
      <c r="X18" s="143">
        <f>SUMIFS('1、架空线路红外检测'!$W$4:$W$900,'1、架空线路红外检测'!$S$4:$S$900,$C18,'1、架空线路红外检测'!$G$4:$G$900,"=避雷器",'1、架空线路红外检测'!$N$4:$N$900,"*"&amp;X$2&amp;"*")</f>
        <v>208</v>
      </c>
      <c r="Y18" s="143">
        <f>SUMIFS('1、架空线路红外检测'!$W$4:$W$900,'1、架空线路红外检测'!$S$4:$S$900,$C18,'1、架空线路红外检测'!$G$4:$G$900,"=避雷器",'1、架空线路红外检测'!$N$4:$N$900,"*"&amp;Y$2&amp;"*")</f>
        <v>469</v>
      </c>
      <c r="Z18" s="143">
        <f>SUMIFS('1、架空线路红外检测'!$W$4:$W$900,'1、架空线路红外检测'!$S$4:$S$900,$C18,'1、架空线路红外检测'!$G$4:$G$900,"=避雷器",'1、架空线路红外检测'!$N$4:$N$900,"*"&amp;Z$2&amp;"*")</f>
        <v>178</v>
      </c>
      <c r="AA18" s="143">
        <f>SUMIFS('1、架空线路红外检测'!$W$4:$W$900,'1、架空线路红外检测'!$S$4:$S$900,$C18,'1、架空线路红外检测'!$G$4:$G$900,"=避雷器",'1、架空线路红外检测'!$N$4:$N$900,"*"&amp;AA$2&amp;"*")</f>
        <v>99</v>
      </c>
      <c r="AB18" s="135">
        <f t="shared" si="1"/>
        <v>1029</v>
      </c>
      <c r="AC18" s="135">
        <f t="shared" si="2"/>
        <v>1029</v>
      </c>
    </row>
    <row r="19" spans="1:29">
      <c r="A19" s="135" t="str">
        <f t="shared" si="3"/>
        <v>接地电阻测试-天河中心</v>
      </c>
      <c r="B19" s="135" t="s">
        <v>4335</v>
      </c>
      <c r="C19" s="158" t="s">
        <v>46</v>
      </c>
      <c r="D19" s="143">
        <f>SUMIFS('2、架空线路接地电阻测试'!$Q$3:$Q$194,'2、架空线路接地电阻测试'!$P$3:$P$194,$C19,'2、架空线路接地电阻测试'!$K$3:$K$194,"*"&amp;D$2&amp;"*")</f>
        <v>0</v>
      </c>
      <c r="E19" s="143">
        <f>SUMIFS('2、架空线路接地电阻测试'!$Q$3:$Q$194,'2、架空线路接地电阻测试'!$P$3:$P$194,$C19,'2、架空线路接地电阻测试'!$K$3:$K$194,"*"&amp;E$2&amp;"*")</f>
        <v>0</v>
      </c>
      <c r="F19" s="143">
        <f>SUMIFS('2、架空线路接地电阻测试'!$Q$3:$Q$194,'2、架空线路接地电阻测试'!$P$3:$P$194,$C19,'2、架空线路接地电阻测试'!$K$3:$K$194,"*"&amp;F$2&amp;"*")</f>
        <v>92</v>
      </c>
      <c r="G19" s="143">
        <f>SUMIFS('2、架空线路接地电阻测试'!$Q$3:$Q$194,'2、架空线路接地电阻测试'!$P$3:$P$194,$C19,'2、架空线路接地电阻测试'!$K$3:$K$194,"*"&amp;G$2&amp;"*")</f>
        <v>210</v>
      </c>
      <c r="H19" s="143">
        <f>SUMIFS('2、架空线路接地电阻测试'!$Q$3:$Q$194,'2、架空线路接地电阻测试'!$P$3:$P$194,$C19,'2、架空线路接地电阻测试'!$K$3:$K$194,"*"&amp;H$2&amp;"*")</f>
        <v>82</v>
      </c>
      <c r="I19" s="143">
        <f>SUMIFS('2、架空线路接地电阻测试'!$Q$3:$Q$194,'2、架空线路接地电阻测试'!$P$3:$P$194,$C19,'2、架空线路接地电阻测试'!$K$3:$K$194,"*"&amp;I$2&amp;"*")</f>
        <v>0</v>
      </c>
      <c r="J19" s="163">
        <f>SUMIFS('2、架空线路接地电阻测试'!$Q$3:$Q$194,'2、架空线路接地电阻测试'!$P$3:$P$194,$C19,'2、架空线路接地电阻测试'!$K$3:$K$194,"*"&amp;J$2&amp;"*")</f>
        <v>0</v>
      </c>
      <c r="K19" s="143">
        <f>SUMIFS('2、架空线路接地电阻测试'!$Q$3:$Q$194,'2、架空线路接地电阻测试'!$P$3:$P$194,$C19,'2、架空线路接地电阻测试'!$K$3:$K$194,"*"&amp;K$2&amp;"*")</f>
        <v>0</v>
      </c>
      <c r="L19" s="143">
        <f>SUMIFS('2、架空线路接地电阻测试'!$Q$3:$Q$194,'2、架空线路接地电阻测试'!$P$3:$P$194,$C19,'2、架空线路接地电阻测试'!$K$3:$K$194,"*"&amp;L$2&amp;"*")</f>
        <v>0</v>
      </c>
      <c r="M19" s="143">
        <f>SUMIFS('2、架空线路接地电阻测试'!$Q$3:$Q$194,'2、架空线路接地电阻测试'!$P$3:$P$194,$C19,'2、架空线路接地电阻测试'!$K$3:$K$194,"*"&amp;M$2&amp;"*")</f>
        <v>38</v>
      </c>
      <c r="N19" s="143">
        <f>SUMIFS('2、架空线路接地电阻测试'!$Q$3:$Q$194,'2、架空线路接地电阻测试'!$P$3:$P$194,$C19,'2、架空线路接地电阻测试'!$K$3:$K$194,"*"&amp;N$2&amp;"*")</f>
        <v>46</v>
      </c>
      <c r="O19" s="143">
        <f>SUMIFS('2、架空线路接地电阻测试'!$Q$3:$Q$194,'2、架空线路接地电阻测试'!$P$3:$P$194,$C19,'2、架空线路接地电阻测试'!$K$3:$K$194,"*"&amp;O$2&amp;"*")</f>
        <v>0</v>
      </c>
      <c r="P19" s="143">
        <f>SUMIFS('2、架空线路接地电阻测试'!$T$3:$T$194,'2、架空线路接地电阻测试'!$P$3:$P$194,$C19,'2、架空线路接地电阻测试'!$K$3:$K$194,"*"&amp;P$2&amp;"*")</f>
        <v>0</v>
      </c>
      <c r="Q19" s="143">
        <f>SUMIFS('2、架空线路接地电阻测试'!$T$3:$T$194,'2、架空线路接地电阻测试'!$P$3:$P$194,$C19,'2、架空线路接地电阻测试'!$K$3:$K$194,"*"&amp;Q$2&amp;"*")</f>
        <v>0</v>
      </c>
      <c r="R19" s="143">
        <f>SUMIFS('2、架空线路接地电阻测试'!$T$3:$T$194,'2、架空线路接地电阻测试'!$P$3:$P$194,$C19,'2、架空线路接地电阻测试'!$K$3:$K$194,"*"&amp;R$2&amp;"*")</f>
        <v>92</v>
      </c>
      <c r="S19" s="143">
        <f>SUMIFS('2、架空线路接地电阻测试'!$T$3:$T$194,'2、架空线路接地电阻测试'!$P$3:$P$194,$C19,'2、架空线路接地电阻测试'!$K$3:$K$194,"*"&amp;S$2&amp;"*")</f>
        <v>210</v>
      </c>
      <c r="T19" s="143">
        <f>SUMIFS('2、架空线路接地电阻测试'!$T$3:$T$194,'2、架空线路接地电阻测试'!$P$3:$P$194,$C19,'2、架空线路接地电阻测试'!$K$3:$K$194,"*"&amp;T$2&amp;"*")</f>
        <v>80</v>
      </c>
      <c r="U19" s="143">
        <f>SUMIFS('2、架空线路接地电阻测试'!$T$3:$T$194,'2、架空线路接地电阻测试'!$P$3:$P$194,$C19,'2、架空线路接地电阻测试'!$K$3:$K$194,"*"&amp;U$2&amp;"*")</f>
        <v>0</v>
      </c>
      <c r="V19" s="163">
        <f>SUMIFS('2、架空线路接地电阻测试'!$T$3:$T$194,'2、架空线路接地电阻测试'!$P$3:$P$194,$C19,'2、架空线路接地电阻测试'!$K$3:$K$194,"*"&amp;V$2&amp;"*")</f>
        <v>0</v>
      </c>
      <c r="W19" s="143">
        <f>SUMIFS('2、架空线路接地电阻测试'!$T$3:$T$194,'2、架空线路接地电阻测试'!$P$3:$P$194,$C19,'2、架空线路接地电阻测试'!$K$3:$K$194,"*"&amp;W$2&amp;"*")</f>
        <v>0</v>
      </c>
      <c r="X19" s="143">
        <f>SUMIFS('2、架空线路接地电阻测试'!$T$3:$T$194,'2、架空线路接地电阻测试'!$P$3:$P$194,$C19,'2、架空线路接地电阻测试'!$K$3:$K$194,"*"&amp;X$2&amp;"*")</f>
        <v>0</v>
      </c>
      <c r="Y19" s="143">
        <f>SUMIFS('2、架空线路接地电阻测试'!$T$3:$T$194,'2、架空线路接地电阻测试'!$P$3:$P$194,$C19,'2、架空线路接地电阻测试'!$K$3:$K$194,"*"&amp;Y$2&amp;"*")</f>
        <v>38</v>
      </c>
      <c r="Z19" s="143">
        <f>SUMIFS('2、架空线路接地电阻测试'!$T$3:$T$194,'2、架空线路接地电阻测试'!$P$3:$P$194,$C19,'2、架空线路接地电阻测试'!$K$3:$K$194,"*"&amp;Z$2&amp;"*")</f>
        <v>46</v>
      </c>
      <c r="AA19" s="143">
        <f>SUMIFS('2、架空线路接地电阻测试'!$T$3:$T$194,'2、架空线路接地电阻测试'!$P$3:$P$194,$C19,'2、架空线路接地电阻测试'!$K$3:$K$194,"*"&amp;AA$2&amp;"*")</f>
        <v>0</v>
      </c>
      <c r="AB19" s="135">
        <f t="shared" si="1"/>
        <v>468</v>
      </c>
      <c r="AC19" s="135">
        <f t="shared" si="2"/>
        <v>466</v>
      </c>
    </row>
    <row r="20" spans="1:29">
      <c r="A20" s="135" t="str">
        <f t="shared" si="3"/>
        <v>接地电阻测试-白云中心</v>
      </c>
      <c r="B20" s="135" t="s">
        <v>4335</v>
      </c>
      <c r="C20" s="158" t="s">
        <v>307</v>
      </c>
      <c r="D20" s="143">
        <f>SUMIFS('2、架空线路接地电阻测试'!$Q$3:$Q$194,'2、架空线路接地电阻测试'!$P$3:$P$194,$C20,'2、架空线路接地电阻测试'!$K$3:$K$194,"*"&amp;D$2&amp;"*")</f>
        <v>0</v>
      </c>
      <c r="E20" s="143">
        <f>SUMIFS('2、架空线路接地电阻测试'!$Q$3:$Q$194,'2、架空线路接地电阻测试'!$P$3:$P$194,$C20,'2、架空线路接地电阻测试'!$K$3:$K$194,"*"&amp;E$2&amp;"*")</f>
        <v>187</v>
      </c>
      <c r="F20" s="143">
        <f>SUMIFS('2、架空线路接地电阻测试'!$Q$3:$Q$194,'2、架空线路接地电阻测试'!$P$3:$P$194,$C20,'2、架空线路接地电阻测试'!$K$3:$K$194,"*"&amp;F$2&amp;"*")</f>
        <v>638</v>
      </c>
      <c r="G20" s="143">
        <f>SUMIFS('2、架空线路接地电阻测试'!$Q$3:$Q$194,'2、架空线路接地电阻测试'!$P$3:$P$194,$C20,'2、架空线路接地电阻测试'!$K$3:$K$194,"*"&amp;G$2&amp;"*")</f>
        <v>306</v>
      </c>
      <c r="H20" s="143">
        <f>SUMIFS('2、架空线路接地电阻测试'!$Q$3:$Q$194,'2、架空线路接地电阻测试'!$P$3:$P$194,$C20,'2、架空线路接地电阻测试'!$K$3:$K$194,"*"&amp;H$2&amp;"*")</f>
        <v>7</v>
      </c>
      <c r="I20" s="143">
        <f>SUMIFS('2、架空线路接地电阻测试'!$Q$3:$Q$194,'2、架空线路接地电阻测试'!$P$3:$P$194,$C20,'2、架空线路接地电阻测试'!$K$3:$K$194,"*"&amp;I$2&amp;"*")</f>
        <v>0</v>
      </c>
      <c r="J20" s="163">
        <f>SUMIFS('2、架空线路接地电阻测试'!$Q$3:$Q$194,'2、架空线路接地电阻测试'!$P$3:$P$194,$C20,'2、架空线路接地电阻测试'!$K$3:$K$194,"*"&amp;J$2&amp;"*")</f>
        <v>245</v>
      </c>
      <c r="K20" s="143">
        <f>SUMIFS('2、架空线路接地电阻测试'!$Q$3:$Q$194,'2、架空线路接地电阻测试'!$P$3:$P$194,$C20,'2、架空线路接地电阻测试'!$K$3:$K$194,"*"&amp;K$2&amp;"*")</f>
        <v>0</v>
      </c>
      <c r="L20" s="143">
        <f>SUMIFS('2、架空线路接地电阻测试'!$Q$3:$Q$194,'2、架空线路接地电阻测试'!$P$3:$P$194,$C20,'2、架空线路接地电阻测试'!$K$3:$K$194,"*"&amp;L$2&amp;"*")</f>
        <v>0</v>
      </c>
      <c r="M20" s="143">
        <f>SUMIFS('2、架空线路接地电阻测试'!$Q$3:$Q$194,'2、架空线路接地电阻测试'!$P$3:$P$194,$C20,'2、架空线路接地电阻测试'!$K$3:$K$194,"*"&amp;M$2&amp;"*")</f>
        <v>0</v>
      </c>
      <c r="N20" s="143">
        <f>SUMIFS('2、架空线路接地电阻测试'!$Q$3:$Q$194,'2、架空线路接地电阻测试'!$P$3:$P$194,$C20,'2、架空线路接地电阻测试'!$K$3:$K$194,"*"&amp;N$2&amp;"*")</f>
        <v>286</v>
      </c>
      <c r="O20" s="143">
        <f>SUMIFS('2、架空线路接地电阻测试'!$Q$3:$Q$194,'2、架空线路接地电阻测试'!$P$3:$P$194,$C20,'2、架空线路接地电阻测试'!$K$3:$K$194,"*"&amp;O$2&amp;"*")</f>
        <v>0</v>
      </c>
      <c r="P20" s="143">
        <f>SUMIFS('2、架空线路接地电阻测试'!$T$3:$T$194,'2、架空线路接地电阻测试'!$P$3:$P$194,$C20,'2、架空线路接地电阻测试'!$K$3:$K$194,"*"&amp;P$2&amp;"*")</f>
        <v>0</v>
      </c>
      <c r="Q20" s="143">
        <f>SUMIFS('2、架空线路接地电阻测试'!$T$3:$T$194,'2、架空线路接地电阻测试'!$P$3:$P$194,$C20,'2、架空线路接地电阻测试'!$K$3:$K$194,"*"&amp;Q$2&amp;"*")</f>
        <v>187</v>
      </c>
      <c r="R20" s="143">
        <f>SUMIFS('2、架空线路接地电阻测试'!$T$3:$T$194,'2、架空线路接地电阻测试'!$P$3:$P$194,$C20,'2、架空线路接地电阻测试'!$K$3:$K$194,"*"&amp;R$2&amp;"*")</f>
        <v>638</v>
      </c>
      <c r="S20" s="143">
        <f>SUMIFS('2、架空线路接地电阻测试'!$T$3:$T$194,'2、架空线路接地电阻测试'!$P$3:$P$194,$C20,'2、架空线路接地电阻测试'!$K$3:$K$194,"*"&amp;S$2&amp;"*")</f>
        <v>306</v>
      </c>
      <c r="T20" s="143">
        <f>SUMIFS('2、架空线路接地电阻测试'!$T$3:$T$194,'2、架空线路接地电阻测试'!$P$3:$P$194,$C20,'2、架空线路接地电阻测试'!$K$3:$K$194,"*"&amp;T$2&amp;"*")</f>
        <v>7</v>
      </c>
      <c r="U20" s="143">
        <f>SUMIFS('2、架空线路接地电阻测试'!$T$3:$T$194,'2、架空线路接地电阻测试'!$P$3:$P$194,$C20,'2、架空线路接地电阻测试'!$K$3:$K$194,"*"&amp;U$2&amp;"*")</f>
        <v>0</v>
      </c>
      <c r="V20" s="163">
        <f>SUMIFS('2、架空线路接地电阻测试'!$T$3:$T$194,'2、架空线路接地电阻测试'!$P$3:$P$194,$C20,'2、架空线路接地电阻测试'!$K$3:$K$194,"*"&amp;V$2&amp;"*")</f>
        <v>245</v>
      </c>
      <c r="W20" s="143">
        <f>SUMIFS('2、架空线路接地电阻测试'!$T$3:$T$194,'2、架空线路接地电阻测试'!$P$3:$P$194,$C20,'2、架空线路接地电阻测试'!$K$3:$K$194,"*"&amp;W$2&amp;"*")</f>
        <v>0</v>
      </c>
      <c r="X20" s="143">
        <f>SUMIFS('2、架空线路接地电阻测试'!$T$3:$T$194,'2、架空线路接地电阻测试'!$P$3:$P$194,$C20,'2、架空线路接地电阻测试'!$K$3:$K$194,"*"&amp;X$2&amp;"*")</f>
        <v>0</v>
      </c>
      <c r="Y20" s="143">
        <f>SUMIFS('2、架空线路接地电阻测试'!$T$3:$T$194,'2、架空线路接地电阻测试'!$P$3:$P$194,$C20,'2、架空线路接地电阻测试'!$K$3:$K$194,"*"&amp;Y$2&amp;"*")</f>
        <v>0</v>
      </c>
      <c r="Z20" s="143">
        <f>SUMIFS('2、架空线路接地电阻测试'!$T$3:$T$194,'2、架空线路接地电阻测试'!$P$3:$P$194,$C20,'2、架空线路接地电阻测试'!$K$3:$K$194,"*"&amp;Z$2&amp;"*")</f>
        <v>286</v>
      </c>
      <c r="AA20" s="143">
        <f>SUMIFS('2、架空线路接地电阻测试'!$T$3:$T$194,'2、架空线路接地电阻测试'!$P$3:$P$194,$C20,'2、架空线路接地电阻测试'!$K$3:$K$194,"*"&amp;AA$2&amp;"*")</f>
        <v>0</v>
      </c>
      <c r="AB20" s="135">
        <f t="shared" si="1"/>
        <v>1669</v>
      </c>
      <c r="AC20" s="135">
        <f t="shared" si="2"/>
        <v>1669</v>
      </c>
    </row>
    <row r="21" spans="1:29">
      <c r="A21" s="135" t="str">
        <f t="shared" si="3"/>
        <v>接地电阻测试-花都中心</v>
      </c>
      <c r="B21" s="135" t="s">
        <v>4335</v>
      </c>
      <c r="C21" s="158" t="s">
        <v>993</v>
      </c>
      <c r="D21" s="143">
        <f>SUMIFS('2、架空线路接地电阻测试'!$Q$3:$Q$194,'2、架空线路接地电阻测试'!$P$3:$P$194,$C21,'2、架空线路接地电阻测试'!$K$3:$K$194,"*"&amp;D$2&amp;"*")</f>
        <v>0</v>
      </c>
      <c r="E21" s="143">
        <f>SUMIFS('2、架空线路接地电阻测试'!$Q$3:$Q$194,'2、架空线路接地电阻测试'!$P$3:$P$194,$C21,'2、架空线路接地电阻测试'!$K$3:$K$194,"*"&amp;E$2&amp;"*")</f>
        <v>0</v>
      </c>
      <c r="F21" s="143">
        <f>SUMIFS('2、架空线路接地电阻测试'!$Q$3:$Q$194,'2、架空线路接地电阻测试'!$P$3:$P$194,$C21,'2、架空线路接地电阻测试'!$K$3:$K$194,"*"&amp;F$2&amp;"*")</f>
        <v>180</v>
      </c>
      <c r="G21" s="143">
        <f>SUMIFS('2、架空线路接地电阻测试'!$Q$3:$Q$194,'2、架空线路接地电阻测试'!$P$3:$P$194,$C21,'2、架空线路接地电阻测试'!$K$3:$K$194,"*"&amp;G$2&amp;"*")</f>
        <v>24</v>
      </c>
      <c r="H21" s="143">
        <f>SUMIFS('2、架空线路接地电阻测试'!$Q$3:$Q$194,'2、架空线路接地电阻测试'!$P$3:$P$194,$C21,'2、架空线路接地电阻测试'!$K$3:$K$194,"*"&amp;H$2&amp;"*")</f>
        <v>0</v>
      </c>
      <c r="I21" s="143">
        <f>SUMIFS('2、架空线路接地电阻测试'!$Q$3:$Q$194,'2、架空线路接地电阻测试'!$P$3:$P$194,$C21,'2、架空线路接地电阻测试'!$K$3:$K$194,"*"&amp;I$2&amp;"*")</f>
        <v>0</v>
      </c>
      <c r="J21" s="163">
        <f>SUMIFS('2、架空线路接地电阻测试'!$Q$3:$Q$194,'2、架空线路接地电阻测试'!$P$3:$P$194,$C21,'2、架空线路接地电阻测试'!$K$3:$K$194,"*"&amp;J$2&amp;"*")</f>
        <v>0</v>
      </c>
      <c r="K21" s="143">
        <f>SUMIFS('2、架空线路接地电阻测试'!$Q$3:$Q$194,'2、架空线路接地电阻测试'!$P$3:$P$194,$C21,'2、架空线路接地电阻测试'!$K$3:$K$194,"*"&amp;K$2&amp;"*")</f>
        <v>0</v>
      </c>
      <c r="L21" s="143">
        <f>SUMIFS('2、架空线路接地电阻测试'!$Q$3:$Q$194,'2、架空线路接地电阻测试'!$P$3:$P$194,$C21,'2、架空线路接地电阻测试'!$K$3:$K$194,"*"&amp;L$2&amp;"*")</f>
        <v>0</v>
      </c>
      <c r="M21" s="143">
        <f>SUMIFS('2、架空线路接地电阻测试'!$Q$3:$Q$194,'2、架空线路接地电阻测试'!$P$3:$P$194,$C21,'2、架空线路接地电阻测试'!$K$3:$K$194,"*"&amp;M$2&amp;"*")</f>
        <v>0</v>
      </c>
      <c r="N21" s="143">
        <f>SUMIFS('2、架空线路接地电阻测试'!$Q$3:$Q$194,'2、架空线路接地电阻测试'!$P$3:$P$194,$C21,'2、架空线路接地电阻测试'!$K$3:$K$194,"*"&amp;N$2&amp;"*")</f>
        <v>63</v>
      </c>
      <c r="O21" s="143">
        <f>SUMIFS('2、架空线路接地电阻测试'!$Q$3:$Q$194,'2、架空线路接地电阻测试'!$P$3:$P$194,$C21,'2、架空线路接地电阻测试'!$K$3:$K$194,"*"&amp;O$2&amp;"*")</f>
        <v>236</v>
      </c>
      <c r="P21" s="143">
        <f>SUMIFS('2、架空线路接地电阻测试'!$T$3:$T$194,'2、架空线路接地电阻测试'!$P$3:$P$194,$C21,'2、架空线路接地电阻测试'!$K$3:$K$194,"*"&amp;P$2&amp;"*")</f>
        <v>0</v>
      </c>
      <c r="Q21" s="143">
        <f>SUMIFS('2、架空线路接地电阻测试'!$T$3:$T$194,'2、架空线路接地电阻测试'!$P$3:$P$194,$C21,'2、架空线路接地电阻测试'!$K$3:$K$194,"*"&amp;Q$2&amp;"*")</f>
        <v>0</v>
      </c>
      <c r="R21" s="143">
        <f>SUMIFS('2、架空线路接地电阻测试'!$T$3:$T$194,'2、架空线路接地电阻测试'!$P$3:$P$194,$C21,'2、架空线路接地电阻测试'!$K$3:$K$194,"*"&amp;R$2&amp;"*")</f>
        <v>180</v>
      </c>
      <c r="S21" s="143">
        <f>SUMIFS('2、架空线路接地电阻测试'!$T$3:$T$194,'2、架空线路接地电阻测试'!$P$3:$P$194,$C21,'2、架空线路接地电阻测试'!$K$3:$K$194,"*"&amp;S$2&amp;"*")</f>
        <v>24</v>
      </c>
      <c r="T21" s="143">
        <f>SUMIFS('2、架空线路接地电阻测试'!$T$3:$T$194,'2、架空线路接地电阻测试'!$P$3:$P$194,$C21,'2、架空线路接地电阻测试'!$K$3:$K$194,"*"&amp;T$2&amp;"*")</f>
        <v>0</v>
      </c>
      <c r="U21" s="143">
        <f>SUMIFS('2、架空线路接地电阻测试'!$T$3:$T$194,'2、架空线路接地电阻测试'!$P$3:$P$194,$C21,'2、架空线路接地电阻测试'!$K$3:$K$194,"*"&amp;U$2&amp;"*")</f>
        <v>0</v>
      </c>
      <c r="V21" s="163">
        <f>SUMIFS('2、架空线路接地电阻测试'!$T$3:$T$194,'2、架空线路接地电阻测试'!$P$3:$P$194,$C21,'2、架空线路接地电阻测试'!$K$3:$K$194,"*"&amp;V$2&amp;"*")</f>
        <v>0</v>
      </c>
      <c r="W21" s="143">
        <f>SUMIFS('2、架空线路接地电阻测试'!$T$3:$T$194,'2、架空线路接地电阻测试'!$P$3:$P$194,$C21,'2、架空线路接地电阻测试'!$K$3:$K$194,"*"&amp;W$2&amp;"*")</f>
        <v>0</v>
      </c>
      <c r="X21" s="143">
        <f>SUMIFS('2、架空线路接地电阻测试'!$T$3:$T$194,'2、架空线路接地电阻测试'!$P$3:$P$194,$C21,'2、架空线路接地电阻测试'!$K$3:$K$194,"*"&amp;X$2&amp;"*")</f>
        <v>0</v>
      </c>
      <c r="Y21" s="143">
        <f>SUMIFS('2、架空线路接地电阻测试'!$T$3:$T$194,'2、架空线路接地电阻测试'!$P$3:$P$194,$C21,'2、架空线路接地电阻测试'!$K$3:$K$194,"*"&amp;Y$2&amp;"*")</f>
        <v>0</v>
      </c>
      <c r="Z21" s="143">
        <f>SUMIFS('2、架空线路接地电阻测试'!$T$3:$T$194,'2、架空线路接地电阻测试'!$P$3:$P$194,$C21,'2、架空线路接地电阻测试'!$K$3:$K$194,"*"&amp;Z$2&amp;"*")</f>
        <v>63</v>
      </c>
      <c r="AA21" s="143">
        <f>SUMIFS('2、架空线路接地电阻测试'!$T$3:$T$194,'2、架空线路接地电阻测试'!$P$3:$P$194,$C21,'2、架空线路接地电阻测试'!$K$3:$K$194,"*"&amp;AA$2&amp;"*")</f>
        <v>236</v>
      </c>
      <c r="AB21" s="135">
        <f t="shared" si="1"/>
        <v>503</v>
      </c>
      <c r="AC21" s="135">
        <f t="shared" si="2"/>
        <v>503</v>
      </c>
    </row>
    <row r="22" spans="1:29">
      <c r="A22" s="135" t="str">
        <f t="shared" si="3"/>
        <v>接地电阻测试-从化中心</v>
      </c>
      <c r="B22" s="135" t="s">
        <v>4335</v>
      </c>
      <c r="C22" s="159" t="s">
        <v>1731</v>
      </c>
      <c r="D22" s="143">
        <f>SUMIFS('2、架空线路接地电阻测试'!$Q$3:$Q$194,'2、架空线路接地电阻测试'!$P$3:$P$194,$C22,'2、架空线路接地电阻测试'!$K$3:$K$194,"*"&amp;D$2&amp;"*")</f>
        <v>0</v>
      </c>
      <c r="E22" s="143">
        <f>SUMIFS('2、架空线路接地电阻测试'!$Q$3:$Q$194,'2、架空线路接地电阻测试'!$P$3:$P$194,$C22,'2、架空线路接地电阻测试'!$K$3:$K$194,"*"&amp;E$2&amp;"*")</f>
        <v>0</v>
      </c>
      <c r="F22" s="143">
        <f>SUMIFS('2、架空线路接地电阻测试'!$Q$3:$Q$194,'2、架空线路接地电阻测试'!$P$3:$P$194,$C22,'2、架空线路接地电阻测试'!$K$3:$K$194,"*"&amp;F$2&amp;"*")</f>
        <v>0</v>
      </c>
      <c r="G22" s="143">
        <f>SUMIFS('2、架空线路接地电阻测试'!$Q$3:$Q$194,'2、架空线路接地电阻测试'!$P$3:$P$194,$C22,'2、架空线路接地电阻测试'!$K$3:$K$194,"*"&amp;G$2&amp;"*")</f>
        <v>0</v>
      </c>
      <c r="H22" s="143">
        <f>SUMIFS('2、架空线路接地电阻测试'!$Q$3:$Q$194,'2、架空线路接地电阻测试'!$P$3:$P$194,$C22,'2、架空线路接地电阻测试'!$K$3:$K$194,"*"&amp;H$2&amp;"*")</f>
        <v>0</v>
      </c>
      <c r="I22" s="143">
        <f>SUMIFS('2、架空线路接地电阻测试'!$Q$3:$Q$194,'2、架空线路接地电阻测试'!$P$3:$P$194,$C22,'2、架空线路接地电阻测试'!$K$3:$K$194,"*"&amp;I$2&amp;"*")</f>
        <v>0</v>
      </c>
      <c r="J22" s="163">
        <f>SUMIFS('2、架空线路接地电阻测试'!$Q$3:$Q$194,'2、架空线路接地电阻测试'!$P$3:$P$194,$C22,'2、架空线路接地电阻测试'!$K$3:$K$194,"*"&amp;J$2&amp;"*")</f>
        <v>0</v>
      </c>
      <c r="K22" s="143">
        <f>SUMIFS('2、架空线路接地电阻测试'!$Q$3:$Q$194,'2、架空线路接地电阻测试'!$P$3:$P$194,$C22,'2、架空线路接地电阻测试'!$K$3:$K$194,"*"&amp;K$2&amp;"*")</f>
        <v>0</v>
      </c>
      <c r="L22" s="143">
        <f>SUMIFS('2、架空线路接地电阻测试'!$Q$3:$Q$194,'2、架空线路接地电阻测试'!$P$3:$P$194,$C22,'2、架空线路接地电阻测试'!$K$3:$K$194,"*"&amp;L$2&amp;"*")</f>
        <v>12</v>
      </c>
      <c r="M22" s="143">
        <f>SUMIFS('2、架空线路接地电阻测试'!$Q$3:$Q$194,'2、架空线路接地电阻测试'!$P$3:$P$194,$C22,'2、架空线路接地电阻测试'!$K$3:$K$194,"*"&amp;M$2&amp;"*")</f>
        <v>44</v>
      </c>
      <c r="N22" s="143">
        <f>SUMIFS('2、架空线路接地电阻测试'!$Q$3:$Q$194,'2、架空线路接地电阻测试'!$P$3:$P$194,$C22,'2、架空线路接地电阻测试'!$K$3:$K$194,"*"&amp;N$2&amp;"*")</f>
        <v>0</v>
      </c>
      <c r="O22" s="143">
        <f>SUMIFS('2、架空线路接地电阻测试'!$Q$3:$Q$194,'2、架空线路接地电阻测试'!$P$3:$P$194,$C22,'2、架空线路接地电阻测试'!$K$3:$K$194,"*"&amp;O$2&amp;"*")</f>
        <v>592</v>
      </c>
      <c r="P22" s="143">
        <f>SUMIFS('2、架空线路接地电阻测试'!$T$3:$T$194,'2、架空线路接地电阻测试'!$P$3:$P$194,$C22,'2、架空线路接地电阻测试'!$K$3:$K$194,"*"&amp;P$2&amp;"*")</f>
        <v>0</v>
      </c>
      <c r="Q22" s="143">
        <f>SUMIFS('2、架空线路接地电阻测试'!$T$3:$T$194,'2、架空线路接地电阻测试'!$P$3:$P$194,$C22,'2、架空线路接地电阻测试'!$K$3:$K$194,"*"&amp;Q$2&amp;"*")</f>
        <v>0</v>
      </c>
      <c r="R22" s="143">
        <f>SUMIFS('2、架空线路接地电阻测试'!$T$3:$T$194,'2、架空线路接地电阻测试'!$P$3:$P$194,$C22,'2、架空线路接地电阻测试'!$K$3:$K$194,"*"&amp;R$2&amp;"*")</f>
        <v>0</v>
      </c>
      <c r="S22" s="143">
        <f>SUMIFS('2、架空线路接地电阻测试'!$T$3:$T$194,'2、架空线路接地电阻测试'!$P$3:$P$194,$C22,'2、架空线路接地电阻测试'!$K$3:$K$194,"*"&amp;S$2&amp;"*")</f>
        <v>0</v>
      </c>
      <c r="T22" s="143">
        <f>SUMIFS('2、架空线路接地电阻测试'!$T$3:$T$194,'2、架空线路接地电阻测试'!$P$3:$P$194,$C22,'2、架空线路接地电阻测试'!$K$3:$K$194,"*"&amp;T$2&amp;"*")</f>
        <v>0</v>
      </c>
      <c r="U22" s="143">
        <f>SUMIFS('2、架空线路接地电阻测试'!$T$3:$T$194,'2、架空线路接地电阻测试'!$P$3:$P$194,$C22,'2、架空线路接地电阻测试'!$K$3:$K$194,"*"&amp;U$2&amp;"*")</f>
        <v>0</v>
      </c>
      <c r="V22" s="163">
        <f>SUMIFS('2、架空线路接地电阻测试'!$T$3:$T$194,'2、架空线路接地电阻测试'!$P$3:$P$194,$C22,'2、架空线路接地电阻测试'!$K$3:$K$194,"*"&amp;V$2&amp;"*")</f>
        <v>0</v>
      </c>
      <c r="W22" s="143">
        <f>SUMIFS('2、架空线路接地电阻测试'!$T$3:$T$194,'2、架空线路接地电阻测试'!$P$3:$P$194,$C22,'2、架空线路接地电阻测试'!$K$3:$K$194,"*"&amp;W$2&amp;"*")</f>
        <v>0</v>
      </c>
      <c r="X22" s="143">
        <f>SUMIFS('2、架空线路接地电阻测试'!$T$3:$T$194,'2、架空线路接地电阻测试'!$P$3:$P$194,$C22,'2、架空线路接地电阻测试'!$K$3:$K$194,"*"&amp;X$2&amp;"*")</f>
        <v>12</v>
      </c>
      <c r="Y22" s="143">
        <f>SUMIFS('2、架空线路接地电阻测试'!$T$3:$T$194,'2、架空线路接地电阻测试'!$P$3:$P$194,$C22,'2、架空线路接地电阻测试'!$K$3:$K$194,"*"&amp;Y$2&amp;"*")</f>
        <v>44</v>
      </c>
      <c r="Z22" s="143">
        <f>SUMIFS('2、架空线路接地电阻测试'!$T$3:$T$194,'2、架空线路接地电阻测试'!$P$3:$P$194,$C22,'2、架空线路接地电阻测试'!$K$3:$K$194,"*"&amp;Z$2&amp;"*")</f>
        <v>0</v>
      </c>
      <c r="AA22" s="143">
        <f>SUMIFS('2、架空线路接地电阻测试'!$T$3:$T$194,'2、架空线路接地电阻测试'!$P$3:$P$194,$C22,'2、架空线路接地电阻测试'!$K$3:$K$194,"*"&amp;AA$2&amp;"*")</f>
        <v>592</v>
      </c>
      <c r="AB22" s="135">
        <f t="shared" si="1"/>
        <v>648</v>
      </c>
      <c r="AC22" s="135">
        <f t="shared" si="2"/>
        <v>648</v>
      </c>
    </row>
    <row r="23" spans="4:30">
      <c r="D23" s="135">
        <f>SUM(D3:D22)</f>
        <v>0</v>
      </c>
      <c r="E23" s="135">
        <f t="shared" ref="E23:AC23" si="4">SUM(E3:E22)</f>
        <v>187</v>
      </c>
      <c r="F23" s="135">
        <f t="shared" si="4"/>
        <v>6693</v>
      </c>
      <c r="G23" s="135">
        <f t="shared" si="4"/>
        <v>650</v>
      </c>
      <c r="H23" s="135">
        <f t="shared" si="4"/>
        <v>3850</v>
      </c>
      <c r="I23" s="135">
        <f t="shared" si="4"/>
        <v>9822</v>
      </c>
      <c r="J23" s="135">
        <f t="shared" si="4"/>
        <v>4653</v>
      </c>
      <c r="K23" s="135">
        <f t="shared" si="4"/>
        <v>3036</v>
      </c>
      <c r="L23" s="135">
        <f t="shared" si="4"/>
        <v>7961</v>
      </c>
      <c r="M23" s="135">
        <f t="shared" si="4"/>
        <v>3153</v>
      </c>
      <c r="N23" s="135">
        <f t="shared" si="4"/>
        <v>1571</v>
      </c>
      <c r="O23" s="135">
        <f t="shared" si="4"/>
        <v>1973</v>
      </c>
      <c r="P23" s="135">
        <f t="shared" si="4"/>
        <v>0</v>
      </c>
      <c r="Q23" s="135">
        <f t="shared" si="4"/>
        <v>187</v>
      </c>
      <c r="R23" s="135">
        <f t="shared" si="4"/>
        <v>6693</v>
      </c>
      <c r="S23" s="135">
        <f t="shared" si="4"/>
        <v>650</v>
      </c>
      <c r="T23" s="135">
        <f t="shared" si="4"/>
        <v>3848</v>
      </c>
      <c r="U23" s="135">
        <f t="shared" si="4"/>
        <v>9822</v>
      </c>
      <c r="V23" s="135">
        <f t="shared" si="4"/>
        <v>4653</v>
      </c>
      <c r="W23" s="135">
        <f t="shared" si="4"/>
        <v>3036</v>
      </c>
      <c r="X23" s="135">
        <f t="shared" si="4"/>
        <v>7961</v>
      </c>
      <c r="Y23" s="135">
        <f t="shared" si="4"/>
        <v>3153</v>
      </c>
      <c r="Z23" s="135">
        <f t="shared" si="4"/>
        <v>1571</v>
      </c>
      <c r="AA23" s="135">
        <f t="shared" si="4"/>
        <v>1973</v>
      </c>
      <c r="AB23" s="135">
        <f t="shared" si="4"/>
        <v>43549</v>
      </c>
      <c r="AC23" s="135">
        <f t="shared" si="4"/>
        <v>43547</v>
      </c>
      <c r="AD23" s="150">
        <f>AC23/AB23</f>
        <v>0.99995407472043</v>
      </c>
    </row>
    <row r="24" spans="4:16">
      <c r="D24" s="160">
        <f>SUM(D23:O23)</f>
        <v>43549</v>
      </c>
      <c r="P24" s="160">
        <f>SUM(P23:AA23)</f>
        <v>43547</v>
      </c>
    </row>
    <row r="346" spans="14:22">
      <c r="N346" s="151">
        <v>45140</v>
      </c>
      <c r="O346" s="151">
        <v>45140</v>
      </c>
      <c r="U346" s="152" t="s">
        <v>3320</v>
      </c>
      <c r="V346" s="152" t="s">
        <v>50</v>
      </c>
    </row>
    <row r="347" spans="14:22">
      <c r="N347" s="151">
        <v>45140</v>
      </c>
      <c r="O347" s="151">
        <v>45140</v>
      </c>
      <c r="U347" s="152" t="s">
        <v>3320</v>
      </c>
      <c r="V347" s="152" t="s">
        <v>3320</v>
      </c>
    </row>
    <row r="348" spans="14:22">
      <c r="N348" s="151">
        <v>45140</v>
      </c>
      <c r="O348" s="151">
        <v>45140</v>
      </c>
      <c r="U348" s="150" t="s">
        <v>3334</v>
      </c>
      <c r="V348" s="150" t="s">
        <v>3334</v>
      </c>
    </row>
    <row r="349" spans="14:22">
      <c r="N349" s="151">
        <v>45142</v>
      </c>
      <c r="O349" s="151">
        <v>45142</v>
      </c>
      <c r="U349" s="152" t="s">
        <v>3542</v>
      </c>
      <c r="V349" s="152" t="s">
        <v>3542</v>
      </c>
    </row>
    <row r="350" spans="14:22">
      <c r="N350" s="151">
        <v>45142</v>
      </c>
      <c r="O350" s="151">
        <v>45142</v>
      </c>
      <c r="U350" s="152" t="s">
        <v>3542</v>
      </c>
      <c r="V350" s="152" t="s">
        <v>3542</v>
      </c>
    </row>
    <row r="351" spans="14:22">
      <c r="N351" s="151">
        <v>45113</v>
      </c>
      <c r="O351" s="151">
        <v>45113</v>
      </c>
      <c r="U351" s="152" t="s">
        <v>3615</v>
      </c>
      <c r="V351" s="152" t="s">
        <v>3615</v>
      </c>
    </row>
    <row r="352" spans="14:22">
      <c r="N352" s="151">
        <v>45113</v>
      </c>
      <c r="O352" s="151">
        <v>45113</v>
      </c>
      <c r="U352" s="152" t="s">
        <v>3615</v>
      </c>
      <c r="V352" s="152" t="s">
        <v>50</v>
      </c>
    </row>
    <row r="353" spans="22:22">
      <c r="V353" s="152" t="s">
        <v>50</v>
      </c>
    </row>
    <row r="354" spans="22:22">
      <c r="V354" s="152" t="s">
        <v>50</v>
      </c>
    </row>
    <row r="355" spans="22:22">
      <c r="V355" s="152" t="s">
        <v>50</v>
      </c>
    </row>
    <row r="356" spans="22:22">
      <c r="V356" s="152" t="s">
        <v>50</v>
      </c>
    </row>
    <row r="357" spans="22:22">
      <c r="V357" s="152" t="s">
        <v>50</v>
      </c>
    </row>
    <row r="358" spans="22:22">
      <c r="V358" s="152" t="s">
        <v>50</v>
      </c>
    </row>
    <row r="359" spans="22:22">
      <c r="V359" s="152" t="s">
        <v>50</v>
      </c>
    </row>
    <row r="360" spans="22:22">
      <c r="V360" s="152" t="s">
        <v>50</v>
      </c>
    </row>
    <row r="361" spans="22:22">
      <c r="V361" s="152" t="s">
        <v>50</v>
      </c>
    </row>
    <row r="362" spans="22:22">
      <c r="V362" s="152" t="s">
        <v>50</v>
      </c>
    </row>
    <row r="363" spans="22:22">
      <c r="V363" s="152" t="s">
        <v>50</v>
      </c>
    </row>
    <row r="364" spans="22:22">
      <c r="V364" s="152" t="s">
        <v>50</v>
      </c>
    </row>
    <row r="365" spans="22:22">
      <c r="V365" s="152" t="s">
        <v>50</v>
      </c>
    </row>
    <row r="366" spans="22:22">
      <c r="V366" s="152" t="s">
        <v>50</v>
      </c>
    </row>
    <row r="367" spans="22:22">
      <c r="V367" s="152" t="s">
        <v>50</v>
      </c>
    </row>
    <row r="368" spans="22:22">
      <c r="V368" s="152" t="s">
        <v>50</v>
      </c>
    </row>
    <row r="369" spans="22:22">
      <c r="V369" s="152" t="s">
        <v>50</v>
      </c>
    </row>
    <row r="370" spans="22:22">
      <c r="V370" s="152" t="s">
        <v>50</v>
      </c>
    </row>
    <row r="371" spans="22:22">
      <c r="V371" s="152" t="s">
        <v>50</v>
      </c>
    </row>
    <row r="372" spans="22:22">
      <c r="V372" s="152" t="s">
        <v>50</v>
      </c>
    </row>
    <row r="373" spans="22:22">
      <c r="V373" s="152" t="s">
        <v>50</v>
      </c>
    </row>
    <row r="374" spans="22:22">
      <c r="V374" s="152" t="s">
        <v>50</v>
      </c>
    </row>
    <row r="375" spans="22:22">
      <c r="V375" s="152" t="s">
        <v>50</v>
      </c>
    </row>
    <row r="376" spans="22:22">
      <c r="V376" s="152" t="s">
        <v>50</v>
      </c>
    </row>
    <row r="377" spans="22:22">
      <c r="V377" s="152" t="s">
        <v>50</v>
      </c>
    </row>
    <row r="378" spans="22:22">
      <c r="V378" s="152" t="s">
        <v>50</v>
      </c>
    </row>
    <row r="379" spans="22:22">
      <c r="V379" s="152" t="s">
        <v>50</v>
      </c>
    </row>
    <row r="380" spans="22:22">
      <c r="V380" s="152" t="s">
        <v>50</v>
      </c>
    </row>
    <row r="381" spans="22:22">
      <c r="V381" s="152" t="s">
        <v>50</v>
      </c>
    </row>
    <row r="382" spans="22:22">
      <c r="V382" s="152" t="s">
        <v>50</v>
      </c>
    </row>
    <row r="383" spans="22:22">
      <c r="V383" s="152" t="s">
        <v>50</v>
      </c>
    </row>
    <row r="384" spans="22:22">
      <c r="V384" s="152" t="s">
        <v>50</v>
      </c>
    </row>
    <row r="385" spans="22:22">
      <c r="V385" s="152" t="s">
        <v>50</v>
      </c>
    </row>
    <row r="386" spans="22:22">
      <c r="V386" s="152" t="s">
        <v>50</v>
      </c>
    </row>
    <row r="387" spans="22:22">
      <c r="V387" s="152" t="s">
        <v>50</v>
      </c>
    </row>
    <row r="388" spans="22:22">
      <c r="V388" s="152" t="s">
        <v>50</v>
      </c>
    </row>
    <row r="389" spans="22:22">
      <c r="V389" s="152" t="s">
        <v>50</v>
      </c>
    </row>
    <row r="390" spans="22:22">
      <c r="V390" s="152" t="s">
        <v>50</v>
      </c>
    </row>
    <row r="391" spans="22:22">
      <c r="V391" s="152" t="s">
        <v>50</v>
      </c>
    </row>
    <row r="392" spans="22:22">
      <c r="V392" s="152" t="s">
        <v>50</v>
      </c>
    </row>
    <row r="393" spans="22:22">
      <c r="V393" s="152" t="s">
        <v>50</v>
      </c>
    </row>
    <row r="394" spans="22:22">
      <c r="V394" s="152" t="s">
        <v>50</v>
      </c>
    </row>
    <row r="395" spans="22:22">
      <c r="V395" s="152" t="s">
        <v>50</v>
      </c>
    </row>
    <row r="396" spans="22:22">
      <c r="V396" s="152" t="s">
        <v>50</v>
      </c>
    </row>
    <row r="397" spans="22:22">
      <c r="V397" s="152" t="s">
        <v>50</v>
      </c>
    </row>
    <row r="398" spans="22:22">
      <c r="V398" s="152" t="s">
        <v>50</v>
      </c>
    </row>
    <row r="399" spans="22:22">
      <c r="V399" s="152" t="s">
        <v>50</v>
      </c>
    </row>
    <row r="400" spans="22:22">
      <c r="V400" s="152" t="s">
        <v>50</v>
      </c>
    </row>
    <row r="401" spans="22:22">
      <c r="V401" s="152" t="s">
        <v>50</v>
      </c>
    </row>
    <row r="402" spans="22:22">
      <c r="V402" s="152" t="s">
        <v>50</v>
      </c>
    </row>
    <row r="403" spans="22:22">
      <c r="V403" s="152" t="s">
        <v>50</v>
      </c>
    </row>
    <row r="404" spans="22:22">
      <c r="V404" s="152" t="s">
        <v>50</v>
      </c>
    </row>
    <row r="405" spans="22:22">
      <c r="V405" s="152" t="s">
        <v>50</v>
      </c>
    </row>
    <row r="406" spans="22:22">
      <c r="V406" s="152" t="s">
        <v>50</v>
      </c>
    </row>
    <row r="407" spans="22:22">
      <c r="V407" s="152" t="s">
        <v>50</v>
      </c>
    </row>
    <row r="408" spans="22:22">
      <c r="V408" s="152" t="s">
        <v>50</v>
      </c>
    </row>
    <row r="409" spans="22:22">
      <c r="V409" s="152" t="s">
        <v>50</v>
      </c>
    </row>
    <row r="410" spans="22:22">
      <c r="V410" s="152" t="s">
        <v>50</v>
      </c>
    </row>
    <row r="411" spans="22:22">
      <c r="V411" s="152" t="s">
        <v>50</v>
      </c>
    </row>
    <row r="412" spans="22:22">
      <c r="V412" s="152" t="s">
        <v>50</v>
      </c>
    </row>
    <row r="413" spans="22:22">
      <c r="V413" s="152" t="s">
        <v>50</v>
      </c>
    </row>
    <row r="414" spans="22:22">
      <c r="V414" s="152" t="s">
        <v>50</v>
      </c>
    </row>
    <row r="415" spans="22:22">
      <c r="V415" s="152" t="s">
        <v>50</v>
      </c>
    </row>
    <row r="416" spans="22:22">
      <c r="V416" s="152" t="s">
        <v>50</v>
      </c>
    </row>
    <row r="417" spans="22:22">
      <c r="V417" s="152" t="s">
        <v>50</v>
      </c>
    </row>
    <row r="418" spans="22:22">
      <c r="V418" s="152" t="s">
        <v>50</v>
      </c>
    </row>
    <row r="446" s="154" customFormat="1" spans="3:3">
      <c r="C446" s="153"/>
    </row>
    <row r="447" s="154" customFormat="1" spans="3:3">
      <c r="C447" s="153"/>
    </row>
    <row r="448" s="154" customFormat="1" spans="3:3">
      <c r="C448" s="153"/>
    </row>
    <row r="449" s="154" customFormat="1" spans="3:3">
      <c r="C449" s="153"/>
    </row>
    <row r="450" s="154" customFormat="1" spans="3:3">
      <c r="C450" s="153"/>
    </row>
    <row r="451" s="154" customFormat="1" spans="3:3">
      <c r="C451" s="153"/>
    </row>
    <row r="452" s="154" customFormat="1" spans="3:3">
      <c r="C452" s="153"/>
    </row>
  </sheetData>
  <sheetProtection formatCells="0" insertHyperlinks="0" autoFilter="0"/>
  <mergeCells count="2">
    <mergeCell ref="C1:O1"/>
    <mergeCell ref="P1:AA1"/>
  </mergeCells>
  <conditionalFormatting sqref="D3:O6">
    <cfRule type="cellIs" dxfId="2" priority="54" operator="equal">
      <formula>0</formula>
    </cfRule>
  </conditionalFormatting>
  <conditionalFormatting sqref="P3:AA6">
    <cfRule type="cellIs" dxfId="2" priority="2" operator="equal">
      <formula>0</formula>
    </cfRule>
  </conditionalFormatting>
  <conditionalFormatting sqref="D7:O10">
    <cfRule type="cellIs" dxfId="2" priority="11" operator="equal">
      <formula>0</formula>
    </cfRule>
  </conditionalFormatting>
  <conditionalFormatting sqref="P7:AA10">
    <cfRule type="cellIs" dxfId="2" priority="1" operator="equal">
      <formula>0</formula>
    </cfRule>
  </conditionalFormatting>
  <conditionalFormatting sqref="D11:O14">
    <cfRule type="cellIs" dxfId="2" priority="10" operator="equal">
      <formula>0</formula>
    </cfRule>
  </conditionalFormatting>
  <conditionalFormatting sqref="P11:AA14">
    <cfRule type="cellIs" dxfId="2" priority="5" operator="equal">
      <formula>0</formula>
    </cfRule>
  </conditionalFormatting>
  <conditionalFormatting sqref="D15:O18">
    <cfRule type="cellIs" dxfId="2" priority="9" operator="equal">
      <formula>0</formula>
    </cfRule>
  </conditionalFormatting>
  <conditionalFormatting sqref="P15:AA18">
    <cfRule type="cellIs" dxfId="2" priority="4" operator="equal">
      <formula>0</formula>
    </cfRule>
  </conditionalFormatting>
  <conditionalFormatting sqref="D19:O22">
    <cfRule type="cellIs" dxfId="2" priority="8" operator="equal">
      <formula>0</formula>
    </cfRule>
  </conditionalFormatting>
  <conditionalFormatting sqref="P19:AA22">
    <cfRule type="cellIs" dxfId="2" priority="3" operator="equal">
      <formula>0</formula>
    </cfRule>
  </conditionalFormatting>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B452"/>
  <sheetViews>
    <sheetView topLeftCell="A16" workbookViewId="0">
      <pane xSplit="3" topLeftCell="E1" activePane="topRight" state="frozen"/>
      <selection/>
      <selection pane="topRight" activeCell="AC39" sqref="AC39"/>
    </sheetView>
  </sheetViews>
  <sheetFormatPr defaultColWidth="9" defaultRowHeight="14.25"/>
  <cols>
    <col min="1" max="1" width="30.25" customWidth="1"/>
    <col min="2" max="2" width="26.75" customWidth="1"/>
    <col min="3" max="3" width="9" style="134"/>
    <col min="4" max="4" width="5.625" style="135" customWidth="1"/>
    <col min="5" max="5" width="6.625" style="135" customWidth="1"/>
    <col min="6" max="6" width="5.625" style="135" customWidth="1"/>
    <col min="7" max="7" width="7" style="135" customWidth="1"/>
    <col min="8" max="10" width="5.625" style="135" customWidth="1"/>
    <col min="11" max="11" width="7.25" style="135" customWidth="1"/>
    <col min="12" max="27" width="5.625" style="135" customWidth="1"/>
    <col min="28" max="29" width="7" style="135" customWidth="1"/>
    <col min="30" max="30" width="6.375" style="135" customWidth="1"/>
    <col min="31" max="40" width="5.625" style="135" customWidth="1"/>
    <col min="41" max="42" width="6.5" style="135" customWidth="1"/>
    <col min="43" max="43" width="6.5" style="136" customWidth="1"/>
    <col min="44" max="53" width="5.625" style="136" customWidth="1"/>
    <col min="54" max="57" width="6.875" style="136" customWidth="1"/>
    <col min="58" max="67" width="6.125" style="136" customWidth="1"/>
    <col min="68" max="68" width="6.875" style="136" customWidth="1"/>
    <col min="69" max="69" width="7.375" style="136" customWidth="1"/>
    <col min="70" max="79" width="6.125" style="136" customWidth="1"/>
    <col min="80" max="81" width="7.125" style="135" customWidth="1"/>
    <col min="82" max="92" width="7.125" customWidth="1"/>
    <col min="93" max="93" width="7.125" style="135" customWidth="1"/>
    <col min="94" max="105" width="6.375" customWidth="1"/>
    <col min="106" max="106" width="7.125" style="135" customWidth="1"/>
  </cols>
  <sheetData>
    <row r="1" s="83" customFormat="1" spans="3:29">
      <c r="C1" s="137" t="s">
        <v>4336</v>
      </c>
      <c r="D1" s="138"/>
      <c r="E1" s="138"/>
      <c r="F1" s="138"/>
      <c r="G1" s="138"/>
      <c r="H1" s="138"/>
      <c r="I1" s="138"/>
      <c r="J1" s="138"/>
      <c r="K1" s="138"/>
      <c r="L1" s="138"/>
      <c r="M1" s="138"/>
      <c r="N1" s="138"/>
      <c r="O1" s="146"/>
      <c r="P1" s="137" t="s">
        <v>4315</v>
      </c>
      <c r="Q1" s="138"/>
      <c r="R1" s="138"/>
      <c r="S1" s="138"/>
      <c r="T1" s="138"/>
      <c r="U1" s="138"/>
      <c r="V1" s="138"/>
      <c r="W1" s="138"/>
      <c r="X1" s="138"/>
      <c r="Y1" s="138"/>
      <c r="Z1" s="138"/>
      <c r="AA1" s="146"/>
      <c r="AB1" s="148"/>
      <c r="AC1" s="148"/>
    </row>
    <row r="2" spans="1:106">
      <c r="A2" s="139" t="s">
        <v>4337</v>
      </c>
      <c r="B2" s="139" t="s">
        <v>4338</v>
      </c>
      <c r="C2" s="140" t="s">
        <v>4317</v>
      </c>
      <c r="D2" s="141" t="s">
        <v>4318</v>
      </c>
      <c r="E2" s="141" t="s">
        <v>4319</v>
      </c>
      <c r="F2" s="141" t="s">
        <v>4320</v>
      </c>
      <c r="G2" s="141" t="s">
        <v>4321</v>
      </c>
      <c r="H2" s="141" t="s">
        <v>4322</v>
      </c>
      <c r="I2" s="141" t="s">
        <v>4323</v>
      </c>
      <c r="J2" s="141" t="s">
        <v>4324</v>
      </c>
      <c r="K2" s="141" t="s">
        <v>4325</v>
      </c>
      <c r="L2" s="141" t="s">
        <v>4326</v>
      </c>
      <c r="M2" s="141" t="s">
        <v>4327</v>
      </c>
      <c r="N2" s="141" t="s">
        <v>4328</v>
      </c>
      <c r="O2" s="141" t="s">
        <v>4329</v>
      </c>
      <c r="P2" s="141" t="s">
        <v>4318</v>
      </c>
      <c r="Q2" s="141" t="s">
        <v>4319</v>
      </c>
      <c r="R2" s="141" t="s">
        <v>4320</v>
      </c>
      <c r="S2" s="141" t="s">
        <v>4321</v>
      </c>
      <c r="T2" s="141" t="s">
        <v>4322</v>
      </c>
      <c r="U2" s="141" t="s">
        <v>4323</v>
      </c>
      <c r="V2" s="141" t="s">
        <v>4324</v>
      </c>
      <c r="W2" s="141" t="s">
        <v>4325</v>
      </c>
      <c r="X2" s="141" t="s">
        <v>4326</v>
      </c>
      <c r="Y2" s="141" t="s">
        <v>4327</v>
      </c>
      <c r="Z2" s="141" t="s">
        <v>4328</v>
      </c>
      <c r="AA2" s="141" t="s">
        <v>4329</v>
      </c>
      <c r="AB2" s="148" t="s">
        <v>4330</v>
      </c>
      <c r="AC2" s="148" t="s">
        <v>4331</v>
      </c>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O2"/>
      <c r="DB2"/>
    </row>
    <row r="3" spans="1:106">
      <c r="A3" s="124" t="str">
        <f t="shared" ref="A3:A34" si="0">B3&amp;"-"&amp;C3</f>
        <v>交叉互联试验-天河中心</v>
      </c>
      <c r="B3" s="124" t="s">
        <v>2681</v>
      </c>
      <c r="C3" s="29" t="s">
        <v>46</v>
      </c>
      <c r="D3" s="142">
        <f>SUMIFS('3、电缆线路交叉互联预试'!$P$3:$P$34,'3、电缆线路交叉互联预试'!$M$3:$M$34,$C3,'3、电缆线路交叉互联预试'!$I$3:$I$34,"*"&amp;D$2&amp;"*")</f>
        <v>0</v>
      </c>
      <c r="E3" s="143">
        <f>SUMIFS('3、电缆线路交叉互联预试'!$P$3:$P$34,'3、电缆线路交叉互联预试'!$M$3:$M$34,$C3,'3、电缆线路交叉互联预试'!$I$3:$I$34,"*"&amp;E$2&amp;"*")</f>
        <v>18</v>
      </c>
      <c r="F3" s="143">
        <f>SUMIFS('3、电缆线路交叉互联预试'!$P$3:$P$34,'3、电缆线路交叉互联预试'!$M$3:$M$34,$C3,'3、电缆线路交叉互联预试'!$I$3:$I$34,"*"&amp;F$2&amp;"*")</f>
        <v>0</v>
      </c>
      <c r="G3" s="143">
        <f>SUMIFS('3、电缆线路交叉互联预试'!$P$3:$P$34,'3、电缆线路交叉互联预试'!$M$3:$M$34,$C3,'3、电缆线路交叉互联预试'!$I$3:$I$34,"*"&amp;G$2&amp;"*")</f>
        <v>0</v>
      </c>
      <c r="H3" s="143">
        <f>SUMIFS('3、电缆线路交叉互联预试'!$P$3:$P$34,'3、电缆线路交叉互联预试'!$M$3:$M$34,$C3,'3、电缆线路交叉互联预试'!$I$3:$I$34,"*"&amp;H$2&amp;"*")</f>
        <v>24</v>
      </c>
      <c r="I3" s="143">
        <f>SUMIFS('3、电缆线路交叉互联预试'!$P$3:$P$34,'3、电缆线路交叉互联预试'!$M$3:$M$34,$C3,'3、电缆线路交叉互联预试'!$I$3:$I$34,"*"&amp;I$2&amp;"*")</f>
        <v>0</v>
      </c>
      <c r="J3" s="143">
        <f>SUMIFS('3、电缆线路交叉互联预试'!$P$3:$P$34,'3、电缆线路交叉互联预试'!$M$3:$M$34,$C3,'3、电缆线路交叉互联预试'!$I$3:$I$34,"*"&amp;J$2&amp;"*")</f>
        <v>0</v>
      </c>
      <c r="K3" s="143">
        <f>SUMIFS('3、电缆线路交叉互联预试'!$P$3:$P$34,'3、电缆线路交叉互联预试'!$M$3:$M$34,$C3,'3、电缆线路交叉互联预试'!$I$3:$I$34,"*"&amp;K$2&amp;"*")</f>
        <v>9</v>
      </c>
      <c r="L3" s="143">
        <f>SUMIFS('3、电缆线路交叉互联预试'!$P$3:$P$34,'3、电缆线路交叉互联预试'!$M$3:$M$34,$C3,'3、电缆线路交叉互联预试'!$I$3:$I$34,"*"&amp;L$2&amp;"*")</f>
        <v>0</v>
      </c>
      <c r="M3" s="143">
        <f>SUMIFS('3、电缆线路交叉互联预试'!$P$3:$P$34,'3、电缆线路交叉互联预试'!$M$3:$M$34,$C3,'3、电缆线路交叉互联预试'!$I$3:$I$34,"*"&amp;M$2&amp;"*")</f>
        <v>0</v>
      </c>
      <c r="N3" s="143">
        <f>SUMIFS('3、电缆线路交叉互联预试'!$P$3:$P$34,'3、电缆线路交叉互联预试'!$M$3:$M$34,$C3,'3、电缆线路交叉互联预试'!$I$3:$I$34,"*"&amp;N$2&amp;"*")</f>
        <v>0</v>
      </c>
      <c r="O3" s="143">
        <f>SUMIFS('3、电缆线路交叉互联预试'!$P$3:$P$34,'3、电缆线路交叉互联预试'!$M$3:$M$34,$C3,'3、电缆线路交叉互联预试'!$I$3:$I$34,"*"&amp;O$2&amp;"*")</f>
        <v>0</v>
      </c>
      <c r="P3" s="143">
        <f>SUMIFS('3、电缆线路交叉互联预试'!$Q$3:$Q$34,'3、电缆线路交叉互联预试'!$M$3:$M$34,$C3,'3、电缆线路交叉互联预试'!$I$3:$I$34,"*"&amp;P$2&amp;"*")</f>
        <v>0</v>
      </c>
      <c r="Q3" s="143">
        <f>SUMIFS('3、电缆线路交叉互联预试'!$Q$3:$Q$34,'3、电缆线路交叉互联预试'!$M$3:$M$34,$C3,'3、电缆线路交叉互联预试'!$I$3:$I$34,"*"&amp;Q$2&amp;"*")</f>
        <v>18</v>
      </c>
      <c r="R3" s="143">
        <f>SUMIFS('3、电缆线路交叉互联预试'!$Q$3:$Q$34,'3、电缆线路交叉互联预试'!$M$3:$M$34,$C3,'3、电缆线路交叉互联预试'!$I$3:$I$34,"*"&amp;R$2&amp;"*")</f>
        <v>0</v>
      </c>
      <c r="S3" s="143">
        <f>SUMIFS('3、电缆线路交叉互联预试'!$Q$3:$Q$34,'3、电缆线路交叉互联预试'!$M$3:$M$34,$C3,'3、电缆线路交叉互联预试'!$I$3:$I$34,"*"&amp;S$2&amp;"*")</f>
        <v>0</v>
      </c>
      <c r="T3" s="143">
        <f>SUMIFS('3、电缆线路交叉互联预试'!$Q$3:$Q$34,'3、电缆线路交叉互联预试'!$M$3:$M$34,$C3,'3、电缆线路交叉互联预试'!$I$3:$I$34,"*"&amp;T$2&amp;"*")</f>
        <v>24</v>
      </c>
      <c r="U3" s="143">
        <f>SUMIFS('3、电缆线路交叉互联预试'!$Q$3:$Q$34,'3、电缆线路交叉互联预试'!$M$3:$M$34,$C3,'3、电缆线路交叉互联预试'!$I$3:$I$34,"*"&amp;U$2&amp;"*")</f>
        <v>0</v>
      </c>
      <c r="V3" s="143">
        <f>SUMIFS('3、电缆线路交叉互联预试'!$Q$3:$Q$34,'3、电缆线路交叉互联预试'!$M$3:$M$34,$C3,'3、电缆线路交叉互联预试'!$I$3:$I$34,"*"&amp;V$2&amp;"*")</f>
        <v>0</v>
      </c>
      <c r="W3" s="143">
        <f>SUMIFS('3、电缆线路交叉互联预试'!$Q$3:$Q$34,'3、电缆线路交叉互联预试'!$M$3:$M$34,$C3,'3、电缆线路交叉互联预试'!$I$3:$I$34,"*"&amp;W$2&amp;"*")</f>
        <v>9</v>
      </c>
      <c r="X3" s="143">
        <f>SUMIFS('3、电缆线路交叉互联预试'!$Q$3:$Q$34,'3、电缆线路交叉互联预试'!$M$3:$M$34,$C3,'3、电缆线路交叉互联预试'!$I$3:$I$34,"*"&amp;X$2&amp;"*")</f>
        <v>0</v>
      </c>
      <c r="Y3" s="143">
        <f>SUMIFS('3、电缆线路交叉互联预试'!$Q$3:$Q$34,'3、电缆线路交叉互联预试'!$M$3:$M$34,$C3,'3、电缆线路交叉互联预试'!$I$3:$I$34,"*"&amp;Y$2&amp;"*")</f>
        <v>0</v>
      </c>
      <c r="Z3" s="143">
        <f>SUMIFS('3、电缆线路交叉互联预试'!$Q$3:$Q$34,'3、电缆线路交叉互联预试'!$M$3:$M$34,$C3,'3、电缆线路交叉互联预试'!$I$3:$I$34,"*"&amp;Z$2&amp;"*")</f>
        <v>0</v>
      </c>
      <c r="AA3" s="143">
        <f>SUMIFS('3、电缆线路交叉互联预试'!$Q$3:$Q$34,'3、电缆线路交叉互联预试'!$M$3:$M$34,$C3,'3、电缆线路交叉互联预试'!$I$3:$I$34,"*"&amp;AA$2&amp;"*")</f>
        <v>0</v>
      </c>
      <c r="AB3" s="149">
        <f>SUM(D3:O3)</f>
        <v>51</v>
      </c>
      <c r="AC3" s="149">
        <f>SUM(P3:AA3)</f>
        <v>51</v>
      </c>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O3"/>
      <c r="DB3"/>
    </row>
    <row r="4" spans="1:106">
      <c r="A4" s="124" t="str">
        <f t="shared" si="0"/>
        <v>交叉互联试验-白云中心</v>
      </c>
      <c r="B4" s="124" t="s">
        <v>2681</v>
      </c>
      <c r="C4" s="29" t="s">
        <v>307</v>
      </c>
      <c r="D4" s="142">
        <f>SUMIFS('3、电缆线路交叉互联预试'!$P$3:$P$34,'3、电缆线路交叉互联预试'!$M$3:$M$34,$C4,'3、电缆线路交叉互联预试'!$I$3:$I$34,"*"&amp;D$2&amp;"*")</f>
        <v>0</v>
      </c>
      <c r="E4" s="143">
        <f>SUMIFS('3、电缆线路交叉互联预试'!$P$3:$P$34,'3、电缆线路交叉互联预试'!$M$3:$M$34,$C4,'3、电缆线路交叉互联预试'!$I$3:$I$34,"*"&amp;E$2&amp;"*")</f>
        <v>0</v>
      </c>
      <c r="F4" s="143">
        <f>SUMIFS('3、电缆线路交叉互联预试'!$P$3:$P$34,'3、电缆线路交叉互联预试'!$M$3:$M$34,$C4,'3、电缆线路交叉互联预试'!$I$3:$I$34,"*"&amp;F$2&amp;"*")</f>
        <v>9</v>
      </c>
      <c r="G4" s="143">
        <f>SUMIFS('3、电缆线路交叉互联预试'!$P$3:$P$34,'3、电缆线路交叉互联预试'!$M$3:$M$34,$C4,'3、电缆线路交叉互联预试'!$I$3:$I$34,"*"&amp;G$2&amp;"*")</f>
        <v>141</v>
      </c>
      <c r="H4" s="143">
        <f>SUMIFS('3、电缆线路交叉互联预试'!$P$3:$P$34,'3、电缆线路交叉互联预试'!$M$3:$M$34,$C4,'3、电缆线路交叉互联预试'!$I$3:$I$34,"*"&amp;H$2&amp;"*")</f>
        <v>39</v>
      </c>
      <c r="I4" s="143">
        <f>SUMIFS('3、电缆线路交叉互联预试'!$P$3:$P$34,'3、电缆线路交叉互联预试'!$M$3:$M$34,$C4,'3、电缆线路交叉互联预试'!$I$3:$I$34,"*"&amp;I$2&amp;"*")</f>
        <v>0</v>
      </c>
      <c r="J4" s="143">
        <f>SUMIFS('3、电缆线路交叉互联预试'!$P$3:$P$34,'3、电缆线路交叉互联预试'!$M$3:$M$34,$C4,'3、电缆线路交叉互联预试'!$I$3:$I$34,"*"&amp;J$2&amp;"*")</f>
        <v>27</v>
      </c>
      <c r="K4" s="143">
        <f>SUMIFS('3、电缆线路交叉互联预试'!$P$3:$P$34,'3、电缆线路交叉互联预试'!$M$3:$M$34,$C4,'3、电缆线路交叉互联预试'!$I$3:$I$34,"*"&amp;K$2&amp;"*")</f>
        <v>30</v>
      </c>
      <c r="L4" s="143">
        <f>SUMIFS('3、电缆线路交叉互联预试'!$P$3:$P$34,'3、电缆线路交叉互联预试'!$M$3:$M$34,$C4,'3、电缆线路交叉互联预试'!$I$3:$I$34,"*"&amp;L$2&amp;"*")</f>
        <v>9</v>
      </c>
      <c r="M4" s="143">
        <f>SUMIFS('3、电缆线路交叉互联预试'!$P$3:$P$34,'3、电缆线路交叉互联预试'!$M$3:$M$34,$C4,'3、电缆线路交叉互联预试'!$I$3:$I$34,"*"&amp;M$2&amp;"*")</f>
        <v>0</v>
      </c>
      <c r="N4" s="143">
        <f>SUMIFS('3、电缆线路交叉互联预试'!$P$3:$P$34,'3、电缆线路交叉互联预试'!$M$3:$M$34,$C4,'3、电缆线路交叉互联预试'!$I$3:$I$34,"*"&amp;N$2&amp;"*")</f>
        <v>0</v>
      </c>
      <c r="O4" s="143">
        <f>SUMIFS('3、电缆线路交叉互联预试'!$P$3:$P$34,'3、电缆线路交叉互联预试'!$M$3:$M$34,$C4,'3、电缆线路交叉互联预试'!$I$3:$I$34,"*"&amp;O$2&amp;"*")</f>
        <v>12</v>
      </c>
      <c r="P4" s="143">
        <f>SUMIFS('3、电缆线路交叉互联预试'!$Q$3:$Q$34,'3、电缆线路交叉互联预试'!$M$3:$M$34,$C4,'3、电缆线路交叉互联预试'!$I$3:$I$34,"*"&amp;P$2&amp;"*")</f>
        <v>0</v>
      </c>
      <c r="Q4" s="143">
        <f>SUMIFS('3、电缆线路交叉互联预试'!$Q$3:$Q$34,'3、电缆线路交叉互联预试'!$M$3:$M$34,$C4,'3、电缆线路交叉互联预试'!$I$3:$I$34,"*"&amp;Q$2&amp;"*")</f>
        <v>0</v>
      </c>
      <c r="R4" s="143">
        <f>SUMIFS('3、电缆线路交叉互联预试'!$Q$3:$Q$34,'3、电缆线路交叉互联预试'!$M$3:$M$34,$C4,'3、电缆线路交叉互联预试'!$I$3:$I$34,"*"&amp;R$2&amp;"*")</f>
        <v>9</v>
      </c>
      <c r="S4" s="143">
        <f>SUMIFS('3、电缆线路交叉互联预试'!$Q$3:$Q$34,'3、电缆线路交叉互联预试'!$M$3:$M$34,$C4,'3、电缆线路交叉互联预试'!$I$3:$I$34,"*"&amp;S$2&amp;"*")</f>
        <v>141</v>
      </c>
      <c r="T4" s="143">
        <f>SUMIFS('3、电缆线路交叉互联预试'!$Q$3:$Q$34,'3、电缆线路交叉互联预试'!$M$3:$M$34,$C4,'3、电缆线路交叉互联预试'!$I$3:$I$34,"*"&amp;T$2&amp;"*")</f>
        <v>39</v>
      </c>
      <c r="U4" s="143">
        <f>SUMIFS('3、电缆线路交叉互联预试'!$Q$3:$Q$34,'3、电缆线路交叉互联预试'!$M$3:$M$34,$C4,'3、电缆线路交叉互联预试'!$I$3:$I$34,"*"&amp;U$2&amp;"*")</f>
        <v>0</v>
      </c>
      <c r="V4" s="143">
        <f>SUMIFS('3、电缆线路交叉互联预试'!$Q$3:$Q$34,'3、电缆线路交叉互联预试'!$M$3:$M$34,$C4,'3、电缆线路交叉互联预试'!$I$3:$I$34,"*"&amp;V$2&amp;"*")</f>
        <v>27</v>
      </c>
      <c r="W4" s="143">
        <f>SUMIFS('3、电缆线路交叉互联预试'!$Q$3:$Q$34,'3、电缆线路交叉互联预试'!$M$3:$M$34,$C4,'3、电缆线路交叉互联预试'!$I$3:$I$34,"*"&amp;W$2&amp;"*")</f>
        <v>30</v>
      </c>
      <c r="X4" s="143">
        <f>SUMIFS('3、电缆线路交叉互联预试'!$Q$3:$Q$34,'3、电缆线路交叉互联预试'!$M$3:$M$34,$C4,'3、电缆线路交叉互联预试'!$I$3:$I$34,"*"&amp;X$2&amp;"*")</f>
        <v>9</v>
      </c>
      <c r="Y4" s="143">
        <f>SUMIFS('3、电缆线路交叉互联预试'!$Q$3:$Q$34,'3、电缆线路交叉互联预试'!$M$3:$M$34,$C4,'3、电缆线路交叉互联预试'!$I$3:$I$34,"*"&amp;Y$2&amp;"*")</f>
        <v>0</v>
      </c>
      <c r="Z4" s="143">
        <f>SUMIFS('3、电缆线路交叉互联预试'!$Q$3:$Q$34,'3、电缆线路交叉互联预试'!$M$3:$M$34,$C4,'3、电缆线路交叉互联预试'!$I$3:$I$34,"*"&amp;Z$2&amp;"*")</f>
        <v>0</v>
      </c>
      <c r="AA4" s="143">
        <f>SUMIFS('3、电缆线路交叉互联预试'!$Q$3:$Q$34,'3、电缆线路交叉互联预试'!$M$3:$M$34,$C4,'3、电缆线路交叉互联预试'!$I$3:$I$34,"*"&amp;AA$2&amp;"*")</f>
        <v>6</v>
      </c>
      <c r="AB4" s="149">
        <f t="shared" ref="AB4:AB34" si="1">SUM(D4:O4)</f>
        <v>267</v>
      </c>
      <c r="AC4" s="149">
        <f t="shared" ref="AC4:AC34" si="2">SUM(P4:AA4)</f>
        <v>261</v>
      </c>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O4"/>
      <c r="DB4"/>
    </row>
    <row r="5" spans="1:106">
      <c r="A5" s="124" t="str">
        <f t="shared" si="0"/>
        <v>交叉互联试验-花都中心</v>
      </c>
      <c r="B5" s="124" t="s">
        <v>2681</v>
      </c>
      <c r="C5" s="29" t="s">
        <v>993</v>
      </c>
      <c r="D5" s="142">
        <f>SUMIFS('3、电缆线路交叉互联预试'!$P$3:$P$34,'3、电缆线路交叉互联预试'!$M$3:$M$34,$C5,'3、电缆线路交叉互联预试'!$I$3:$I$34,"*"&amp;D$2&amp;"*")</f>
        <v>0</v>
      </c>
      <c r="E5" s="143">
        <f>SUMIFS('3、电缆线路交叉互联预试'!$P$3:$P$34,'3、电缆线路交叉互联预试'!$M$3:$M$34,$C5,'3、电缆线路交叉互联预试'!$I$3:$I$34,"*"&amp;E$2&amp;"*")</f>
        <v>0</v>
      </c>
      <c r="F5" s="143">
        <f>SUMIFS('3、电缆线路交叉互联预试'!$P$3:$P$34,'3、电缆线路交叉互联预试'!$M$3:$M$34,$C5,'3、电缆线路交叉互联预试'!$I$3:$I$34,"*"&amp;F$2&amp;"*")</f>
        <v>0</v>
      </c>
      <c r="G5" s="143">
        <f>SUMIFS('3、电缆线路交叉互联预试'!$P$3:$P$34,'3、电缆线路交叉互联预试'!$M$3:$M$34,$C5,'3、电缆线路交叉互联预试'!$I$3:$I$34,"*"&amp;G$2&amp;"*")</f>
        <v>0</v>
      </c>
      <c r="H5" s="143">
        <f>SUMIFS('3、电缆线路交叉互联预试'!$P$3:$P$34,'3、电缆线路交叉互联预试'!$M$3:$M$34,$C5,'3、电缆线路交叉互联预试'!$I$3:$I$34,"*"&amp;H$2&amp;"*")</f>
        <v>0</v>
      </c>
      <c r="I5" s="143">
        <f>SUMIFS('3、电缆线路交叉互联预试'!$P$3:$P$34,'3、电缆线路交叉互联预试'!$M$3:$M$34,$C5,'3、电缆线路交叉互联预试'!$I$3:$I$34,"*"&amp;I$2&amp;"*")</f>
        <v>54</v>
      </c>
      <c r="J5" s="143">
        <f>SUMIFS('3、电缆线路交叉互联预试'!$P$3:$P$34,'3、电缆线路交叉互联预试'!$M$3:$M$34,$C5,'3、电缆线路交叉互联预试'!$I$3:$I$34,"*"&amp;J$2&amp;"*")</f>
        <v>3</v>
      </c>
      <c r="K5" s="143">
        <f>SUMIFS('3、电缆线路交叉互联预试'!$P$3:$P$34,'3、电缆线路交叉互联预试'!$M$3:$M$34,$C5,'3、电缆线路交叉互联预试'!$I$3:$I$34,"*"&amp;K$2&amp;"*")</f>
        <v>0</v>
      </c>
      <c r="L5" s="143">
        <f>SUMIFS('3、电缆线路交叉互联预试'!$P$3:$P$34,'3、电缆线路交叉互联预试'!$M$3:$M$34,$C5,'3、电缆线路交叉互联预试'!$I$3:$I$34,"*"&amp;L$2&amp;"*")</f>
        <v>0</v>
      </c>
      <c r="M5" s="143">
        <f>SUMIFS('3、电缆线路交叉互联预试'!$P$3:$P$34,'3、电缆线路交叉互联预试'!$M$3:$M$34,$C5,'3、电缆线路交叉互联预试'!$I$3:$I$34,"*"&amp;M$2&amp;"*")</f>
        <v>0</v>
      </c>
      <c r="N5" s="143">
        <f>SUMIFS('3、电缆线路交叉互联预试'!$P$3:$P$34,'3、电缆线路交叉互联预试'!$M$3:$M$34,$C5,'3、电缆线路交叉互联预试'!$I$3:$I$34,"*"&amp;N$2&amp;"*")</f>
        <v>0</v>
      </c>
      <c r="O5" s="143">
        <f>SUMIFS('3、电缆线路交叉互联预试'!$P$3:$P$34,'3、电缆线路交叉互联预试'!$M$3:$M$34,$C5,'3、电缆线路交叉互联预试'!$I$3:$I$34,"*"&amp;O$2&amp;"*")</f>
        <v>3</v>
      </c>
      <c r="P5" s="143">
        <f>SUMIFS('3、电缆线路交叉互联预试'!$Q$3:$Q$34,'3、电缆线路交叉互联预试'!$M$3:$M$34,$C5,'3、电缆线路交叉互联预试'!$I$3:$I$34,"*"&amp;P$2&amp;"*")</f>
        <v>0</v>
      </c>
      <c r="Q5" s="143">
        <f>SUMIFS('3、电缆线路交叉互联预试'!$Q$3:$Q$34,'3、电缆线路交叉互联预试'!$M$3:$M$34,$C5,'3、电缆线路交叉互联预试'!$I$3:$I$34,"*"&amp;Q$2&amp;"*")</f>
        <v>0</v>
      </c>
      <c r="R5" s="143">
        <f>SUMIFS('3、电缆线路交叉互联预试'!$Q$3:$Q$34,'3、电缆线路交叉互联预试'!$M$3:$M$34,$C5,'3、电缆线路交叉互联预试'!$I$3:$I$34,"*"&amp;R$2&amp;"*")</f>
        <v>0</v>
      </c>
      <c r="S5" s="143">
        <f>SUMIFS('3、电缆线路交叉互联预试'!$Q$3:$Q$34,'3、电缆线路交叉互联预试'!$M$3:$M$34,$C5,'3、电缆线路交叉互联预试'!$I$3:$I$34,"*"&amp;S$2&amp;"*")</f>
        <v>0</v>
      </c>
      <c r="T5" s="143">
        <f>SUMIFS('3、电缆线路交叉互联预试'!$Q$3:$Q$34,'3、电缆线路交叉互联预试'!$M$3:$M$34,$C5,'3、电缆线路交叉互联预试'!$I$3:$I$34,"*"&amp;T$2&amp;"*")</f>
        <v>0</v>
      </c>
      <c r="U5" s="143">
        <f>SUMIFS('3、电缆线路交叉互联预试'!$Q$3:$Q$34,'3、电缆线路交叉互联预试'!$M$3:$M$34,$C5,'3、电缆线路交叉互联预试'!$I$3:$I$34,"*"&amp;U$2&amp;"*")</f>
        <v>54</v>
      </c>
      <c r="V5" s="143">
        <f>SUMIFS('3、电缆线路交叉互联预试'!$Q$3:$Q$34,'3、电缆线路交叉互联预试'!$M$3:$M$34,$C5,'3、电缆线路交叉互联预试'!$I$3:$I$34,"*"&amp;V$2&amp;"*")</f>
        <v>3</v>
      </c>
      <c r="W5" s="143">
        <f>SUMIFS('3、电缆线路交叉互联预试'!$Q$3:$Q$34,'3、电缆线路交叉互联预试'!$M$3:$M$34,$C5,'3、电缆线路交叉互联预试'!$I$3:$I$34,"*"&amp;W$2&amp;"*")</f>
        <v>0</v>
      </c>
      <c r="X5" s="143">
        <f>SUMIFS('3、电缆线路交叉互联预试'!$Q$3:$Q$34,'3、电缆线路交叉互联预试'!$M$3:$M$34,$C5,'3、电缆线路交叉互联预试'!$I$3:$I$34,"*"&amp;X$2&amp;"*")</f>
        <v>0</v>
      </c>
      <c r="Y5" s="143">
        <f>SUMIFS('3、电缆线路交叉互联预试'!$Q$3:$Q$34,'3、电缆线路交叉互联预试'!$M$3:$M$34,$C5,'3、电缆线路交叉互联预试'!$I$3:$I$34,"*"&amp;Y$2&amp;"*")</f>
        <v>0</v>
      </c>
      <c r="Z5" s="143">
        <f>SUMIFS('3、电缆线路交叉互联预试'!$Q$3:$Q$34,'3、电缆线路交叉互联预试'!$M$3:$M$34,$C5,'3、电缆线路交叉互联预试'!$I$3:$I$34,"*"&amp;Z$2&amp;"*")</f>
        <v>0</v>
      </c>
      <c r="AA5" s="143">
        <f>SUMIFS('3、电缆线路交叉互联预试'!$Q$3:$Q$34,'3、电缆线路交叉互联预试'!$M$3:$M$34,$C5,'3、电缆线路交叉互联预试'!$I$3:$I$34,"*"&amp;AA$2&amp;"*")</f>
        <v>3</v>
      </c>
      <c r="AB5" s="149">
        <f t="shared" si="1"/>
        <v>60</v>
      </c>
      <c r="AC5" s="149">
        <f t="shared" si="2"/>
        <v>60</v>
      </c>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O5"/>
      <c r="DB5"/>
    </row>
    <row r="6" spans="1:106">
      <c r="A6" s="124" t="str">
        <f t="shared" si="0"/>
        <v>交叉互联试验-从化中心</v>
      </c>
      <c r="B6" s="124" t="s">
        <v>2681</v>
      </c>
      <c r="C6" s="29" t="s">
        <v>1731</v>
      </c>
      <c r="D6" s="142">
        <f>SUMIFS('3、电缆线路交叉互联预试'!$P$3:$P$34,'3、电缆线路交叉互联预试'!$M$3:$M$34,$C6,'3、电缆线路交叉互联预试'!$I$3:$I$34,"*"&amp;D$2&amp;"*")</f>
        <v>0</v>
      </c>
      <c r="E6" s="143">
        <f>SUMIFS('3、电缆线路交叉互联预试'!$P$3:$P$34,'3、电缆线路交叉互联预试'!$M$3:$M$34,$C6,'3、电缆线路交叉互联预试'!$I$3:$I$34,"*"&amp;E$2&amp;"*")</f>
        <v>0</v>
      </c>
      <c r="F6" s="143">
        <f>SUMIFS('3、电缆线路交叉互联预试'!$P$3:$P$34,'3、电缆线路交叉互联预试'!$M$3:$M$34,$C6,'3、电缆线路交叉互联预试'!$I$3:$I$34,"*"&amp;F$2&amp;"*")</f>
        <v>0</v>
      </c>
      <c r="G6" s="143">
        <f>SUMIFS('3、电缆线路交叉互联预试'!$P$3:$P$34,'3、电缆线路交叉互联预试'!$M$3:$M$34,$C6,'3、电缆线路交叉互联预试'!$I$3:$I$34,"*"&amp;G$2&amp;"*")</f>
        <v>0</v>
      </c>
      <c r="H6" s="143">
        <f>SUMIFS('3、电缆线路交叉互联预试'!$P$3:$P$34,'3、电缆线路交叉互联预试'!$M$3:$M$34,$C6,'3、电缆线路交叉互联预试'!$I$3:$I$34,"*"&amp;H$2&amp;"*")</f>
        <v>0</v>
      </c>
      <c r="I6" s="143">
        <f>SUMIFS('3、电缆线路交叉互联预试'!$P$3:$P$34,'3、电缆线路交叉互联预试'!$M$3:$M$34,$C6,'3、电缆线路交叉互联预试'!$I$3:$I$34,"*"&amp;I$2&amp;"*")</f>
        <v>0</v>
      </c>
      <c r="J6" s="143">
        <f>SUMIFS('3、电缆线路交叉互联预试'!$P$3:$P$34,'3、电缆线路交叉互联预试'!$M$3:$M$34,$C6,'3、电缆线路交叉互联预试'!$I$3:$I$34,"*"&amp;J$2&amp;"*")</f>
        <v>0</v>
      </c>
      <c r="K6" s="143">
        <f>SUMIFS('3、电缆线路交叉互联预试'!$P$3:$P$34,'3、电缆线路交叉互联预试'!$M$3:$M$34,$C6,'3、电缆线路交叉互联预试'!$I$3:$I$34,"*"&amp;K$2&amp;"*")</f>
        <v>0</v>
      </c>
      <c r="L6" s="143">
        <f>SUMIFS('3、电缆线路交叉互联预试'!$P$3:$P$34,'3、电缆线路交叉互联预试'!$M$3:$M$34,$C6,'3、电缆线路交叉互联预试'!$I$3:$I$34,"*"&amp;L$2&amp;"*")</f>
        <v>0</v>
      </c>
      <c r="M6" s="143">
        <f>SUMIFS('3、电缆线路交叉互联预试'!$P$3:$P$34,'3、电缆线路交叉互联预试'!$M$3:$M$34,$C6,'3、电缆线路交叉互联预试'!$I$3:$I$34,"*"&amp;M$2&amp;"*")</f>
        <v>0</v>
      </c>
      <c r="N6" s="143">
        <f>SUMIFS('3、电缆线路交叉互联预试'!$P$3:$P$34,'3、电缆线路交叉互联预试'!$M$3:$M$34,$C6,'3、电缆线路交叉互联预试'!$I$3:$I$34,"*"&amp;N$2&amp;"*")</f>
        <v>0</v>
      </c>
      <c r="O6" s="143">
        <f>SUMIFS('3、电缆线路交叉互联预试'!$P$3:$P$34,'3、电缆线路交叉互联预试'!$M$3:$M$34,$C6,'3、电缆线路交叉互联预试'!$I$3:$I$34,"*"&amp;O$2&amp;"*")</f>
        <v>39</v>
      </c>
      <c r="P6" s="143">
        <f>SUMIFS('3、电缆线路交叉互联预试'!$Q$3:$Q$34,'3、电缆线路交叉互联预试'!$M$3:$M$34,$C6,'3、电缆线路交叉互联预试'!$I$3:$I$34,"*"&amp;P$2&amp;"*")</f>
        <v>0</v>
      </c>
      <c r="Q6" s="143">
        <f>SUMIFS('3、电缆线路交叉互联预试'!$Q$3:$Q$34,'3、电缆线路交叉互联预试'!$M$3:$M$34,$C6,'3、电缆线路交叉互联预试'!$I$3:$I$34,"*"&amp;Q$2&amp;"*")</f>
        <v>0</v>
      </c>
      <c r="R6" s="143">
        <f>SUMIFS('3、电缆线路交叉互联预试'!$Q$3:$Q$34,'3、电缆线路交叉互联预试'!$M$3:$M$34,$C6,'3、电缆线路交叉互联预试'!$I$3:$I$34,"*"&amp;R$2&amp;"*")</f>
        <v>0</v>
      </c>
      <c r="S6" s="143">
        <f>SUMIFS('3、电缆线路交叉互联预试'!$Q$3:$Q$34,'3、电缆线路交叉互联预试'!$M$3:$M$34,$C6,'3、电缆线路交叉互联预试'!$I$3:$I$34,"*"&amp;S$2&amp;"*")</f>
        <v>0</v>
      </c>
      <c r="T6" s="143">
        <f>SUMIFS('3、电缆线路交叉互联预试'!$Q$3:$Q$34,'3、电缆线路交叉互联预试'!$M$3:$M$34,$C6,'3、电缆线路交叉互联预试'!$I$3:$I$34,"*"&amp;T$2&amp;"*")</f>
        <v>0</v>
      </c>
      <c r="U6" s="143">
        <f>SUMIFS('3、电缆线路交叉互联预试'!$Q$3:$Q$34,'3、电缆线路交叉互联预试'!$M$3:$M$34,$C6,'3、电缆线路交叉互联预试'!$I$3:$I$34,"*"&amp;U$2&amp;"*")</f>
        <v>0</v>
      </c>
      <c r="V6" s="143">
        <f>SUMIFS('3、电缆线路交叉互联预试'!$Q$3:$Q$34,'3、电缆线路交叉互联预试'!$M$3:$M$34,$C6,'3、电缆线路交叉互联预试'!$I$3:$I$34,"*"&amp;V$2&amp;"*")</f>
        <v>0</v>
      </c>
      <c r="W6" s="143">
        <f>SUMIFS('3、电缆线路交叉互联预试'!$Q$3:$Q$34,'3、电缆线路交叉互联预试'!$M$3:$M$34,$C6,'3、电缆线路交叉互联预试'!$I$3:$I$34,"*"&amp;W$2&amp;"*")</f>
        <v>0</v>
      </c>
      <c r="X6" s="143">
        <f>SUMIFS('3、电缆线路交叉互联预试'!$Q$3:$Q$34,'3、电缆线路交叉互联预试'!$M$3:$M$34,$C6,'3、电缆线路交叉互联预试'!$I$3:$I$34,"*"&amp;X$2&amp;"*")</f>
        <v>0</v>
      </c>
      <c r="Y6" s="143">
        <f>SUMIFS('3、电缆线路交叉互联预试'!$Q$3:$Q$34,'3、电缆线路交叉互联预试'!$M$3:$M$34,$C6,'3、电缆线路交叉互联预试'!$I$3:$I$34,"*"&amp;Y$2&amp;"*")</f>
        <v>0</v>
      </c>
      <c r="Z6" s="143">
        <f>SUMIFS('3、电缆线路交叉互联预试'!$Q$3:$Q$34,'3、电缆线路交叉互联预试'!$M$3:$M$34,$C6,'3、电缆线路交叉互联预试'!$I$3:$I$34,"*"&amp;Z$2&amp;"*")</f>
        <v>0</v>
      </c>
      <c r="AA6" s="143">
        <f>SUMIFS('3、电缆线路交叉互联预试'!$Q$3:$Q$34,'3、电缆线路交叉互联预试'!$M$3:$M$34,$C6,'3、电缆线路交叉互联预试'!$I$3:$I$34,"*"&amp;AA$2&amp;"*")</f>
        <v>39</v>
      </c>
      <c r="AB6" s="149">
        <f t="shared" si="1"/>
        <v>39</v>
      </c>
      <c r="AC6" s="149">
        <f t="shared" si="2"/>
        <v>39</v>
      </c>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O6"/>
      <c r="DB6"/>
    </row>
    <row r="7" spans="1:29">
      <c r="A7" s="124" t="str">
        <f t="shared" si="0"/>
        <v>避雷器试验-天河中心</v>
      </c>
      <c r="B7" s="124" t="s">
        <v>4339</v>
      </c>
      <c r="C7" s="29" t="s">
        <v>46</v>
      </c>
      <c r="D7" s="143">
        <f>SUMIFS('4、终端场避雷器试验'!$O$4:$O$93,'4、终端场避雷器试验'!$N$4:$N$93,$C7,'4、终端场避雷器试验'!$J$4:$J$93,"*"&amp;D$2&amp;"*")</f>
        <v>0</v>
      </c>
      <c r="E7" s="143">
        <f>SUMIFS('4、终端场避雷器试验'!$O$4:$O$93,'4、终端场避雷器试验'!$N$4:$N$93,$C7,'4、终端场避雷器试验'!$J$4:$J$93,"*"&amp;E$2&amp;"*")</f>
        <v>0</v>
      </c>
      <c r="F7" s="143">
        <f>SUMIFS('4、终端场避雷器试验'!$O$4:$O$93,'4、终端场避雷器试验'!$N$4:$N$93,$C7,'4、终端场避雷器试验'!$J$4:$J$93,"*"&amp;F$2&amp;"*")</f>
        <v>0</v>
      </c>
      <c r="G7" s="143">
        <f>SUMIFS('4、终端场避雷器试验'!$O$4:$O$93,'4、终端场避雷器试验'!$N$4:$N$93,$C7,'4、终端场避雷器试验'!$J$4:$J$93,"*"&amp;G$2&amp;"*")</f>
        <v>0</v>
      </c>
      <c r="H7" s="143">
        <f>SUMIFS('4、终端场避雷器试验'!$O$4:$O$93,'4、终端场避雷器试验'!$N$4:$N$93,$C7,'4、终端场避雷器试验'!$J$4:$J$93,"*"&amp;H$2&amp;"*")</f>
        <v>72</v>
      </c>
      <c r="I7" s="143">
        <f>SUMIFS('4、终端场避雷器试验'!$O$4:$O$93,'4、终端场避雷器试验'!$N$4:$N$93,$C7,'4、终端场避雷器试验'!$J$4:$J$93,"*"&amp;I$2&amp;"*")</f>
        <v>0</v>
      </c>
      <c r="J7" s="143">
        <f>SUMIFS('4、终端场避雷器试验'!$O$4:$O$93,'4、终端场避雷器试验'!$N$4:$N$93,$C7,'4、终端场避雷器试验'!$J$4:$J$93,"*"&amp;J$2&amp;"*")</f>
        <v>0</v>
      </c>
      <c r="K7" s="143">
        <f>SUMIFS('4、终端场避雷器试验'!$O$4:$O$93,'4、终端场避雷器试验'!$N$4:$N$93,$C7,'4、终端场避雷器试验'!$J$4:$J$93,"*"&amp;K$2&amp;"*")</f>
        <v>0</v>
      </c>
      <c r="L7" s="143">
        <f>SUMIFS('4、终端场避雷器试验'!$O$4:$O$93,'4、终端场避雷器试验'!$N$4:$N$93,$C7,'4、终端场避雷器试验'!$J$4:$J$93,"*"&amp;L$2&amp;"*")</f>
        <v>0</v>
      </c>
      <c r="M7" s="143">
        <f>SUMIFS('4、终端场避雷器试验'!$O$4:$O$93,'4、终端场避雷器试验'!$N$4:$N$93,$C7,'4、终端场避雷器试验'!$J$4:$J$93,"*"&amp;M$2&amp;"*")</f>
        <v>0</v>
      </c>
      <c r="N7" s="143">
        <f>SUMIFS('4、终端场避雷器试验'!$O$4:$O$93,'4、终端场避雷器试验'!$N$4:$N$93,$C7,'4、终端场避雷器试验'!$J$4:$J$93,"*"&amp;N$2&amp;"*")</f>
        <v>0</v>
      </c>
      <c r="O7" s="143">
        <f>SUMIFS('4、终端场避雷器试验'!$O$4:$O$93,'4、终端场避雷器试验'!$N$4:$N$93,$C7,'4、终端场避雷器试验'!$J$4:$J$93,"*"&amp;O$2&amp;"*")</f>
        <v>0</v>
      </c>
      <c r="P7" s="143">
        <f>SUMIFS('4、终端场避雷器试验'!$R$4:$R$93,'4、终端场避雷器试验'!$N$4:$N$93,$C7,'4、终端场避雷器试验'!$J$4:$J$93,"*"&amp;P$2&amp;"*")</f>
        <v>0</v>
      </c>
      <c r="Q7" s="143">
        <f>SUMIFS('4、终端场避雷器试验'!$R$4:$R$93,'4、终端场避雷器试验'!$N$4:$N$93,$C7,'4、终端场避雷器试验'!$J$4:$J$93,"*"&amp;Q$2&amp;"*")</f>
        <v>0</v>
      </c>
      <c r="R7" s="143">
        <f>SUMIFS('4、终端场避雷器试验'!$R$4:$R$93,'4、终端场避雷器试验'!$N$4:$N$93,$C7,'4、终端场避雷器试验'!$J$4:$J$93,"*"&amp;R$2&amp;"*")</f>
        <v>0</v>
      </c>
      <c r="S7" s="143">
        <f>SUMIFS('4、终端场避雷器试验'!$R$4:$R$93,'4、终端场避雷器试验'!$N$4:$N$93,$C7,'4、终端场避雷器试验'!$J$4:$J$93,"*"&amp;S$2&amp;"*")</f>
        <v>0</v>
      </c>
      <c r="T7" s="143">
        <f>SUMIFS('4、终端场避雷器试验'!$R$4:$R$93,'4、终端场避雷器试验'!$N$4:$N$93,$C7,'4、终端场避雷器试验'!$J$4:$J$93,"*"&amp;T$2&amp;"*")</f>
        <v>72</v>
      </c>
      <c r="U7" s="143">
        <f>SUMIFS('4、终端场避雷器试验'!$R$4:$R$93,'4、终端场避雷器试验'!$N$4:$N$93,$C7,'4、终端场避雷器试验'!$J$4:$J$93,"*"&amp;U$2&amp;"*")</f>
        <v>0</v>
      </c>
      <c r="V7" s="143">
        <f>SUMIFS('4、终端场避雷器试验'!$R$4:$R$93,'4、终端场避雷器试验'!$N$4:$N$93,$C7,'4、终端场避雷器试验'!$J$4:$J$93,"*"&amp;V$2&amp;"*")</f>
        <v>0</v>
      </c>
      <c r="W7" s="143">
        <f>SUMIFS('4、终端场避雷器试验'!$R$4:$R$93,'4、终端场避雷器试验'!$N$4:$N$93,$C7,'4、终端场避雷器试验'!$J$4:$J$93,"*"&amp;W$2&amp;"*")</f>
        <v>0</v>
      </c>
      <c r="X7" s="143">
        <f>SUMIFS('4、终端场避雷器试验'!$R$4:$R$93,'4、终端场避雷器试验'!$N$4:$N$93,$C7,'4、终端场避雷器试验'!$J$4:$J$93,"*"&amp;X$2&amp;"*")</f>
        <v>0</v>
      </c>
      <c r="Y7" s="143">
        <f>SUMIFS('4、终端场避雷器试验'!$R$4:$R$93,'4、终端场避雷器试验'!$N$4:$N$93,$C7,'4、终端场避雷器试验'!$J$4:$J$93,"*"&amp;Y$2&amp;"*")</f>
        <v>0</v>
      </c>
      <c r="Z7" s="143">
        <f>SUMIFS('4、终端场避雷器试验'!$R$4:$R$93,'4、终端场避雷器试验'!$N$4:$N$93,$C7,'4、终端场避雷器试验'!$J$4:$J$93,"*"&amp;Z$2&amp;"*")</f>
        <v>0</v>
      </c>
      <c r="AA7" s="143">
        <f>SUMIFS('4、终端场避雷器试验'!$R$4:$R$93,'4、终端场避雷器试验'!$N$4:$N$93,$C7,'4、终端场避雷器试验'!$J$4:$J$93,"*"&amp;AA$2&amp;"*")</f>
        <v>0</v>
      </c>
      <c r="AB7" s="149">
        <f t="shared" si="1"/>
        <v>72</v>
      </c>
      <c r="AC7" s="149">
        <f t="shared" si="2"/>
        <v>72</v>
      </c>
    </row>
    <row r="8" spans="1:29">
      <c r="A8" s="124" t="str">
        <f t="shared" si="0"/>
        <v>避雷器试验-白云中心</v>
      </c>
      <c r="B8" s="124" t="s">
        <v>4339</v>
      </c>
      <c r="C8" s="29" t="s">
        <v>307</v>
      </c>
      <c r="D8" s="143">
        <f>SUMIFS('4、终端场避雷器试验'!$O$4:$O$93,'4、终端场避雷器试验'!$N$4:$N$93,$C8,'4、终端场避雷器试验'!$J$4:$J$93,"*"&amp;D$2&amp;"*")</f>
        <v>0</v>
      </c>
      <c r="E8" s="143">
        <f>SUMIFS('4、终端场避雷器试验'!$O$4:$O$93,'4、终端场避雷器试验'!$N$4:$N$93,$C8,'4、终端场避雷器试验'!$J$4:$J$93,"*"&amp;E$2&amp;"*")</f>
        <v>0</v>
      </c>
      <c r="F8" s="143">
        <f>SUMIFS('4、终端场避雷器试验'!$O$4:$O$93,'4、终端场避雷器试验'!$N$4:$N$93,$C8,'4、终端场避雷器试验'!$J$4:$J$93,"*"&amp;F$2&amp;"*")</f>
        <v>33</v>
      </c>
      <c r="G8" s="143">
        <f>SUMIFS('4、终端场避雷器试验'!$O$4:$O$93,'4、终端场避雷器试验'!$N$4:$N$93,$C8,'4、终端场避雷器试验'!$J$4:$J$93,"*"&amp;G$2&amp;"*")</f>
        <v>42</v>
      </c>
      <c r="H8" s="143">
        <f>SUMIFS('4、终端场避雷器试验'!$O$4:$O$93,'4、终端场避雷器试验'!$N$4:$N$93,$C8,'4、终端场避雷器试验'!$J$4:$J$93,"*"&amp;H$2&amp;"*")</f>
        <v>15</v>
      </c>
      <c r="I8" s="143">
        <f>SUMIFS('4、终端场避雷器试验'!$O$4:$O$93,'4、终端场避雷器试验'!$N$4:$N$93,$C8,'4、终端场避雷器试验'!$J$4:$J$93,"*"&amp;I$2&amp;"*")</f>
        <v>0</v>
      </c>
      <c r="J8" s="143">
        <f>SUMIFS('4、终端场避雷器试验'!$O$4:$O$93,'4、终端场避雷器试验'!$N$4:$N$93,$C8,'4、终端场避雷器试验'!$J$4:$J$93,"*"&amp;J$2&amp;"*")</f>
        <v>0</v>
      </c>
      <c r="K8" s="143">
        <f>SUMIFS('4、终端场避雷器试验'!$O$4:$O$93,'4、终端场避雷器试验'!$N$4:$N$93,$C8,'4、终端场避雷器试验'!$J$4:$J$93,"*"&amp;K$2&amp;"*")</f>
        <v>6</v>
      </c>
      <c r="L8" s="143">
        <f>SUMIFS('4、终端场避雷器试验'!$O$4:$O$93,'4、终端场避雷器试验'!$N$4:$N$93,$C8,'4、终端场避雷器试验'!$J$4:$J$93,"*"&amp;L$2&amp;"*")</f>
        <v>3</v>
      </c>
      <c r="M8" s="143">
        <f>SUMIFS('4、终端场避雷器试验'!$O$4:$O$93,'4、终端场避雷器试验'!$N$4:$N$93,$C8,'4、终端场避雷器试验'!$J$4:$J$93,"*"&amp;M$2&amp;"*")</f>
        <v>0</v>
      </c>
      <c r="N8" s="143">
        <f>SUMIFS('4、终端场避雷器试验'!$O$4:$O$93,'4、终端场避雷器试验'!$N$4:$N$93,$C8,'4、终端场避雷器试验'!$J$4:$J$93,"*"&amp;N$2&amp;"*")</f>
        <v>0</v>
      </c>
      <c r="O8" s="143">
        <f>SUMIFS('4、终端场避雷器试验'!$O$4:$O$93,'4、终端场避雷器试验'!$N$4:$N$93,$C8,'4、终端场避雷器试验'!$J$4:$J$93,"*"&amp;O$2&amp;"*")</f>
        <v>15</v>
      </c>
      <c r="P8" s="143">
        <f>SUMIFS('4、终端场避雷器试验'!$R$4:$R$93,'4、终端场避雷器试验'!$N$4:$N$93,$C8,'4、终端场避雷器试验'!$J$4:$J$93,"*"&amp;P$2&amp;"*")</f>
        <v>0</v>
      </c>
      <c r="Q8" s="143">
        <f>SUMIFS('4、终端场避雷器试验'!$R$4:$R$93,'4、终端场避雷器试验'!$N$4:$N$93,$C8,'4、终端场避雷器试验'!$J$4:$J$93,"*"&amp;Q$2&amp;"*")</f>
        <v>0</v>
      </c>
      <c r="R8" s="143">
        <f>SUMIFS('4、终端场避雷器试验'!$R$4:$R$93,'4、终端场避雷器试验'!$N$4:$N$93,$C8,'4、终端场避雷器试验'!$J$4:$J$93,"*"&amp;R$2&amp;"*")</f>
        <v>33</v>
      </c>
      <c r="S8" s="143">
        <f>SUMIFS('4、终端场避雷器试验'!$R$4:$R$93,'4、终端场避雷器试验'!$N$4:$N$93,$C8,'4、终端场避雷器试验'!$J$4:$J$93,"*"&amp;S$2&amp;"*")</f>
        <v>42</v>
      </c>
      <c r="T8" s="143">
        <f>SUMIFS('4、终端场避雷器试验'!$R$4:$R$93,'4、终端场避雷器试验'!$N$4:$N$93,$C8,'4、终端场避雷器试验'!$J$4:$J$93,"*"&amp;T$2&amp;"*")</f>
        <v>15</v>
      </c>
      <c r="U8" s="143">
        <f>SUMIFS('4、终端场避雷器试验'!$R$4:$R$93,'4、终端场避雷器试验'!$N$4:$N$93,$C8,'4、终端场避雷器试验'!$J$4:$J$93,"*"&amp;U$2&amp;"*")</f>
        <v>0</v>
      </c>
      <c r="V8" s="143">
        <f>SUMIFS('4、终端场避雷器试验'!$R$4:$R$93,'4、终端场避雷器试验'!$N$4:$N$93,$C8,'4、终端场避雷器试验'!$J$4:$J$93,"*"&amp;V$2&amp;"*")</f>
        <v>0</v>
      </c>
      <c r="W8" s="143">
        <f>SUMIFS('4、终端场避雷器试验'!$R$4:$R$93,'4、终端场避雷器试验'!$N$4:$N$93,$C8,'4、终端场避雷器试验'!$J$4:$J$93,"*"&amp;W$2&amp;"*")</f>
        <v>6</v>
      </c>
      <c r="X8" s="143">
        <f>SUMIFS('4、终端场避雷器试验'!$R$4:$R$93,'4、终端场避雷器试验'!$N$4:$N$93,$C8,'4、终端场避雷器试验'!$J$4:$J$93,"*"&amp;X$2&amp;"*")</f>
        <v>3</v>
      </c>
      <c r="Y8" s="143">
        <f>SUMIFS('4、终端场避雷器试验'!$R$4:$R$93,'4、终端场避雷器试验'!$N$4:$N$93,$C8,'4、终端场避雷器试验'!$J$4:$J$93,"*"&amp;Y$2&amp;"*")</f>
        <v>0</v>
      </c>
      <c r="Z8" s="143">
        <f>SUMIFS('4、终端场避雷器试验'!$R$4:$R$93,'4、终端场避雷器试验'!$N$4:$N$93,$C8,'4、终端场避雷器试验'!$J$4:$J$93,"*"&amp;Z$2&amp;"*")</f>
        <v>0</v>
      </c>
      <c r="AA8" s="143">
        <f>SUMIFS('4、终端场避雷器试验'!$R$4:$R$93,'4、终端场避雷器试验'!$N$4:$N$93,$C8,'4、终端场避雷器试验'!$J$4:$J$93,"*"&amp;AA$2&amp;"*")</f>
        <v>12</v>
      </c>
      <c r="AB8" s="149">
        <f t="shared" si="1"/>
        <v>114</v>
      </c>
      <c r="AC8" s="149">
        <f t="shared" si="2"/>
        <v>111</v>
      </c>
    </row>
    <row r="9" spans="1:29">
      <c r="A9" s="124" t="str">
        <f t="shared" si="0"/>
        <v>避雷器试验-花都中心</v>
      </c>
      <c r="B9" s="124" t="s">
        <v>4339</v>
      </c>
      <c r="C9" s="29" t="s">
        <v>993</v>
      </c>
      <c r="D9" s="143">
        <f>SUMIFS('4、终端场避雷器试验'!$O$4:$O$93,'4、终端场避雷器试验'!$N$4:$N$93,$C9,'4、终端场避雷器试验'!$J$4:$J$93,"*"&amp;D$2&amp;"*")</f>
        <v>0</v>
      </c>
      <c r="E9" s="143">
        <f>SUMIFS('4、终端场避雷器试验'!$O$4:$O$93,'4、终端场避雷器试验'!$N$4:$N$93,$C9,'4、终端场避雷器试验'!$J$4:$J$93,"*"&amp;E$2&amp;"*")</f>
        <v>0</v>
      </c>
      <c r="F9" s="143">
        <f>SUMIFS('4、终端场避雷器试验'!$O$4:$O$93,'4、终端场避雷器试验'!$N$4:$N$93,$C9,'4、终端场避雷器试验'!$J$4:$J$93,"*"&amp;F$2&amp;"*")</f>
        <v>12</v>
      </c>
      <c r="G9" s="143">
        <f>SUMIFS('4、终端场避雷器试验'!$O$4:$O$93,'4、终端场避雷器试验'!$N$4:$N$93,$C9,'4、终端场避雷器试验'!$J$4:$J$93,"*"&amp;G$2&amp;"*")</f>
        <v>18</v>
      </c>
      <c r="H9" s="143">
        <f>SUMIFS('4、终端场避雷器试验'!$O$4:$O$93,'4、终端场避雷器试验'!$N$4:$N$93,$C9,'4、终端场避雷器试验'!$J$4:$J$93,"*"&amp;H$2&amp;"*")</f>
        <v>0</v>
      </c>
      <c r="I9" s="143">
        <f>SUMIFS('4、终端场避雷器试验'!$O$4:$O$93,'4、终端场避雷器试验'!$N$4:$N$93,$C9,'4、终端场避雷器试验'!$J$4:$J$93,"*"&amp;I$2&amp;"*")</f>
        <v>6</v>
      </c>
      <c r="J9" s="143">
        <f>SUMIFS('4、终端场避雷器试验'!$O$4:$O$93,'4、终端场避雷器试验'!$N$4:$N$93,$C9,'4、终端场避雷器试验'!$J$4:$J$93,"*"&amp;J$2&amp;"*")</f>
        <v>0</v>
      </c>
      <c r="K9" s="143">
        <f>SUMIFS('4、终端场避雷器试验'!$O$4:$O$93,'4、终端场避雷器试验'!$N$4:$N$93,$C9,'4、终端场避雷器试验'!$J$4:$J$93,"*"&amp;K$2&amp;"*")</f>
        <v>0</v>
      </c>
      <c r="L9" s="143">
        <f>SUMIFS('4、终端场避雷器试验'!$O$4:$O$93,'4、终端场避雷器试验'!$N$4:$N$93,$C9,'4、终端场避雷器试验'!$J$4:$J$93,"*"&amp;L$2&amp;"*")</f>
        <v>0</v>
      </c>
      <c r="M9" s="143">
        <f>SUMIFS('4、终端场避雷器试验'!$O$4:$O$93,'4、终端场避雷器试验'!$N$4:$N$93,$C9,'4、终端场避雷器试验'!$J$4:$J$93,"*"&amp;M$2&amp;"*")</f>
        <v>6</v>
      </c>
      <c r="N9" s="143">
        <f>SUMIFS('4、终端场避雷器试验'!$O$4:$O$93,'4、终端场避雷器试验'!$N$4:$N$93,$C9,'4、终端场避雷器试验'!$J$4:$J$93,"*"&amp;N$2&amp;"*")</f>
        <v>0</v>
      </c>
      <c r="O9" s="143">
        <f>SUMIFS('4、终端场避雷器试验'!$O$4:$O$93,'4、终端场避雷器试验'!$N$4:$N$93,$C9,'4、终端场避雷器试验'!$J$4:$J$93,"*"&amp;O$2&amp;"*")</f>
        <v>0</v>
      </c>
      <c r="P9" s="143">
        <f>SUMIFS('4、终端场避雷器试验'!$R$4:$R$93,'4、终端场避雷器试验'!$N$4:$N$93,$C9,'4、终端场避雷器试验'!$J$4:$J$93,"*"&amp;P$2&amp;"*")</f>
        <v>0</v>
      </c>
      <c r="Q9" s="143">
        <f>SUMIFS('4、终端场避雷器试验'!$R$4:$R$93,'4、终端场避雷器试验'!$N$4:$N$93,$C9,'4、终端场避雷器试验'!$J$4:$J$93,"*"&amp;Q$2&amp;"*")</f>
        <v>0</v>
      </c>
      <c r="R9" s="143">
        <f>SUMIFS('4、终端场避雷器试验'!$R$4:$R$93,'4、终端场避雷器试验'!$N$4:$N$93,$C9,'4、终端场避雷器试验'!$J$4:$J$93,"*"&amp;R$2&amp;"*")</f>
        <v>12</v>
      </c>
      <c r="S9" s="143">
        <f>SUMIFS('4、终端场避雷器试验'!$R$4:$R$93,'4、终端场避雷器试验'!$N$4:$N$93,$C9,'4、终端场避雷器试验'!$J$4:$J$93,"*"&amp;S$2&amp;"*")</f>
        <v>18</v>
      </c>
      <c r="T9" s="143">
        <f>SUMIFS('4、终端场避雷器试验'!$R$4:$R$93,'4、终端场避雷器试验'!$N$4:$N$93,$C9,'4、终端场避雷器试验'!$J$4:$J$93,"*"&amp;T$2&amp;"*")</f>
        <v>0</v>
      </c>
      <c r="U9" s="143">
        <f>SUMIFS('4、终端场避雷器试验'!$R$4:$R$93,'4、终端场避雷器试验'!$N$4:$N$93,$C9,'4、终端场避雷器试验'!$J$4:$J$93,"*"&amp;U$2&amp;"*")</f>
        <v>6</v>
      </c>
      <c r="V9" s="143">
        <f>SUMIFS('4、终端场避雷器试验'!$R$4:$R$93,'4、终端场避雷器试验'!$N$4:$N$93,$C9,'4、终端场避雷器试验'!$J$4:$J$93,"*"&amp;V$2&amp;"*")</f>
        <v>0</v>
      </c>
      <c r="W9" s="143">
        <f>SUMIFS('4、终端场避雷器试验'!$R$4:$R$93,'4、终端场避雷器试验'!$N$4:$N$93,$C9,'4、终端场避雷器试验'!$J$4:$J$93,"*"&amp;W$2&amp;"*")</f>
        <v>0</v>
      </c>
      <c r="X9" s="143">
        <f>SUMIFS('4、终端场避雷器试验'!$R$4:$R$93,'4、终端场避雷器试验'!$N$4:$N$93,$C9,'4、终端场避雷器试验'!$J$4:$J$93,"*"&amp;X$2&amp;"*")</f>
        <v>0</v>
      </c>
      <c r="Y9" s="143">
        <f>SUMIFS('4、终端场避雷器试验'!$R$4:$R$93,'4、终端场避雷器试验'!$N$4:$N$93,$C9,'4、终端场避雷器试验'!$J$4:$J$93,"*"&amp;Y$2&amp;"*")</f>
        <v>6</v>
      </c>
      <c r="Z9" s="143">
        <f>SUMIFS('4、终端场避雷器试验'!$R$4:$R$93,'4、终端场避雷器试验'!$N$4:$N$93,$C9,'4、终端场避雷器试验'!$J$4:$J$93,"*"&amp;Z$2&amp;"*")</f>
        <v>0</v>
      </c>
      <c r="AA9" s="143">
        <f>SUMIFS('4、终端场避雷器试验'!$R$4:$R$93,'4、终端场避雷器试验'!$N$4:$N$93,$C9,'4、终端场避雷器试验'!$J$4:$J$93,"*"&amp;AA$2&amp;"*")</f>
        <v>0</v>
      </c>
      <c r="AB9" s="149">
        <f t="shared" si="1"/>
        <v>42</v>
      </c>
      <c r="AC9" s="149">
        <f t="shared" si="2"/>
        <v>42</v>
      </c>
    </row>
    <row r="10" spans="1:29">
      <c r="A10" s="124" t="str">
        <f t="shared" si="0"/>
        <v>避雷器试验-从化中心</v>
      </c>
      <c r="B10" s="124" t="s">
        <v>4339</v>
      </c>
      <c r="C10" s="29" t="s">
        <v>1731</v>
      </c>
      <c r="D10" s="143">
        <f>SUMIFS('4、终端场避雷器试验'!$O$4:$O$93,'4、终端场避雷器试验'!$N$4:$N$93,$C10,'4、终端场避雷器试验'!$J$4:$J$93,"*"&amp;D$2&amp;"*")</f>
        <v>0</v>
      </c>
      <c r="E10" s="143">
        <f>SUMIFS('4、终端场避雷器试验'!$O$4:$O$93,'4、终端场避雷器试验'!$N$4:$N$93,$C10,'4、终端场避雷器试验'!$J$4:$J$93,"*"&amp;E$2&amp;"*")</f>
        <v>0</v>
      </c>
      <c r="F10" s="143">
        <f>SUMIFS('4、终端场避雷器试验'!$O$4:$O$93,'4、终端场避雷器试验'!$N$4:$N$93,$C10,'4、终端场避雷器试验'!$J$4:$J$93,"*"&amp;F$2&amp;"*")</f>
        <v>0</v>
      </c>
      <c r="G10" s="143">
        <f>SUMIFS('4、终端场避雷器试验'!$O$4:$O$93,'4、终端场避雷器试验'!$N$4:$N$93,$C10,'4、终端场避雷器试验'!$J$4:$J$93,"*"&amp;G$2&amp;"*")</f>
        <v>57</v>
      </c>
      <c r="H10" s="143">
        <f>SUMIFS('4、终端场避雷器试验'!$O$4:$O$93,'4、终端场避雷器试验'!$N$4:$N$93,$C10,'4、终端场避雷器试验'!$J$4:$J$93,"*"&amp;H$2&amp;"*")</f>
        <v>0</v>
      </c>
      <c r="I10" s="143">
        <f>SUMIFS('4、终端场避雷器试验'!$O$4:$O$93,'4、终端场避雷器试验'!$N$4:$N$93,$C10,'4、终端场避雷器试验'!$J$4:$J$93,"*"&amp;I$2&amp;"*")</f>
        <v>0</v>
      </c>
      <c r="J10" s="143">
        <f>SUMIFS('4、终端场避雷器试验'!$O$4:$O$93,'4、终端场避雷器试验'!$N$4:$N$93,$C10,'4、终端场避雷器试验'!$J$4:$J$93,"*"&amp;J$2&amp;"*")</f>
        <v>0</v>
      </c>
      <c r="K10" s="143">
        <f>SUMIFS('4、终端场避雷器试验'!$O$4:$O$93,'4、终端场避雷器试验'!$N$4:$N$93,$C10,'4、终端场避雷器试验'!$J$4:$J$93,"*"&amp;K$2&amp;"*")</f>
        <v>0</v>
      </c>
      <c r="L10" s="143">
        <f>SUMIFS('4、终端场避雷器试验'!$O$4:$O$93,'4、终端场避雷器试验'!$N$4:$N$93,$C10,'4、终端场避雷器试验'!$J$4:$J$93,"*"&amp;L$2&amp;"*")</f>
        <v>0</v>
      </c>
      <c r="M10" s="143">
        <f>SUMIFS('4、终端场避雷器试验'!$O$4:$O$93,'4、终端场避雷器试验'!$N$4:$N$93,$C10,'4、终端场避雷器试验'!$J$4:$J$93,"*"&amp;M$2&amp;"*")</f>
        <v>0</v>
      </c>
      <c r="N10" s="143">
        <f>SUMIFS('4、终端场避雷器试验'!$O$4:$O$93,'4、终端场避雷器试验'!$N$4:$N$93,$C10,'4、终端场避雷器试验'!$J$4:$J$93,"*"&amp;N$2&amp;"*")</f>
        <v>0</v>
      </c>
      <c r="O10" s="143">
        <f>SUMIFS('4、终端场避雷器试验'!$O$4:$O$93,'4、终端场避雷器试验'!$N$4:$N$93,$C10,'4、终端场避雷器试验'!$J$4:$J$93,"*"&amp;O$2&amp;"*")</f>
        <v>21</v>
      </c>
      <c r="P10" s="143">
        <f>SUMIFS('4、终端场避雷器试验'!$R$4:$R$93,'4、终端场避雷器试验'!$N$4:$N$93,$C10,'4、终端场避雷器试验'!$J$4:$J$93,"*"&amp;P$2&amp;"*")</f>
        <v>0</v>
      </c>
      <c r="Q10" s="143">
        <f>SUMIFS('4、终端场避雷器试验'!$R$4:$R$93,'4、终端场避雷器试验'!$N$4:$N$93,$C10,'4、终端场避雷器试验'!$J$4:$J$93,"*"&amp;Q$2&amp;"*")</f>
        <v>0</v>
      </c>
      <c r="R10" s="143">
        <f>SUMIFS('4、终端场避雷器试验'!$R$4:$R$93,'4、终端场避雷器试验'!$N$4:$N$93,$C10,'4、终端场避雷器试验'!$J$4:$J$93,"*"&amp;R$2&amp;"*")</f>
        <v>0</v>
      </c>
      <c r="S10" s="143">
        <f>SUMIFS('4、终端场避雷器试验'!$R$4:$R$93,'4、终端场避雷器试验'!$N$4:$N$93,$C10,'4、终端场避雷器试验'!$J$4:$J$93,"*"&amp;S$2&amp;"*")</f>
        <v>57</v>
      </c>
      <c r="T10" s="143">
        <f>SUMIFS('4、终端场避雷器试验'!$R$4:$R$93,'4、终端场避雷器试验'!$N$4:$N$93,$C10,'4、终端场避雷器试验'!$J$4:$J$93,"*"&amp;T$2&amp;"*")</f>
        <v>0</v>
      </c>
      <c r="U10" s="143">
        <f>SUMIFS('4、终端场避雷器试验'!$R$4:$R$93,'4、终端场避雷器试验'!$N$4:$N$93,$C10,'4、终端场避雷器试验'!$J$4:$J$93,"*"&amp;U$2&amp;"*")</f>
        <v>0</v>
      </c>
      <c r="V10" s="143">
        <f>SUMIFS('4、终端场避雷器试验'!$R$4:$R$93,'4、终端场避雷器试验'!$N$4:$N$93,$C10,'4、终端场避雷器试验'!$J$4:$J$93,"*"&amp;V$2&amp;"*")</f>
        <v>0</v>
      </c>
      <c r="W10" s="143">
        <f>SUMIFS('4、终端场避雷器试验'!$R$4:$R$93,'4、终端场避雷器试验'!$N$4:$N$93,$C10,'4、终端场避雷器试验'!$J$4:$J$93,"*"&amp;W$2&amp;"*")</f>
        <v>0</v>
      </c>
      <c r="X10" s="143">
        <f>SUMIFS('4、终端场避雷器试验'!$R$4:$R$93,'4、终端场避雷器试验'!$N$4:$N$93,$C10,'4、终端场避雷器试验'!$J$4:$J$93,"*"&amp;X$2&amp;"*")</f>
        <v>0</v>
      </c>
      <c r="Y10" s="143">
        <f>SUMIFS('4、终端场避雷器试验'!$R$4:$R$93,'4、终端场避雷器试验'!$N$4:$N$93,$C10,'4、终端场避雷器试验'!$J$4:$J$93,"*"&amp;Y$2&amp;"*")</f>
        <v>0</v>
      </c>
      <c r="Z10" s="143">
        <f>SUMIFS('4、终端场避雷器试验'!$R$4:$R$93,'4、终端场避雷器试验'!$N$4:$N$93,$C10,'4、终端场避雷器试验'!$J$4:$J$93,"*"&amp;Z$2&amp;"*")</f>
        <v>0</v>
      </c>
      <c r="AA10" s="143">
        <f>SUMIFS('4、终端场避雷器试验'!$R$4:$R$93,'4、终端场避雷器试验'!$N$4:$N$93,$C10,'4、终端场避雷器试验'!$J$4:$J$93,"*"&amp;AA$2&amp;"*")</f>
        <v>21</v>
      </c>
      <c r="AB10" s="149">
        <f t="shared" si="1"/>
        <v>78</v>
      </c>
      <c r="AC10" s="149">
        <f t="shared" si="2"/>
        <v>78</v>
      </c>
    </row>
    <row r="11" spans="1:29">
      <c r="A11" s="124" t="str">
        <f t="shared" si="0"/>
        <v>护套环流-天河中心</v>
      </c>
      <c r="B11" s="124" t="s">
        <v>4340</v>
      </c>
      <c r="C11" s="29" t="s">
        <v>46</v>
      </c>
      <c r="D11" s="143">
        <f>SUMIFS('5、电缆护套环流检测'!$M$3:$M$899,'5、电缆护套环流检测'!$L$3:$L$899,$C11,'5、电缆护套环流检测'!$H$3:$H$899,"*"&amp;D$2&amp;"*")</f>
        <v>213</v>
      </c>
      <c r="E11" s="143">
        <f>SUMIFS('5、电缆护套环流检测'!$M$3:$M$899,'5、电缆护套环流检测'!$L$3:$L$899,$C11,'5、电缆护套环流检测'!$H$3:$H$899,"*"&amp;E$2&amp;"*")</f>
        <v>129</v>
      </c>
      <c r="F11" s="143">
        <f>SUMIFS('5、电缆护套环流检测'!$M$3:$M$899,'5、电缆护套环流检测'!$L$3:$L$899,$C11,'5、电缆护套环流检测'!$H$3:$H$899,"*"&amp;F$2&amp;"*")</f>
        <v>219</v>
      </c>
      <c r="G11" s="143">
        <f>SUMIFS('5、电缆护套环流检测'!$M$3:$M$899,'5、电缆护套环流检测'!$L$3:$L$899,$C11,'5、电缆护套环流检测'!$H$3:$H$899,"*"&amp;G$2&amp;"*")</f>
        <v>54</v>
      </c>
      <c r="H11" s="143">
        <f>SUMIFS('5、电缆护套环流检测'!$M$3:$M$899,'5、电缆护套环流检测'!$L$3:$L$899,$C11,'5、电缆护套环流检测'!$H$3:$H$899,"*"&amp;H$2&amp;"*")</f>
        <v>255</v>
      </c>
      <c r="I11" s="143">
        <f>SUMIFS('5、电缆护套环流检测'!$M$3:$M$899,'5、电缆护套环流检测'!$L$3:$L$899,$C11,'5、电缆护套环流检测'!$H$3:$H$899,"*"&amp;I$2&amp;"*")</f>
        <v>84</v>
      </c>
      <c r="J11" s="143">
        <f>SUMIFS('5、电缆护套环流检测'!$M$3:$M$899,'5、电缆护套环流检测'!$L$3:$L$899,$C11,'5、电缆护套环流检测'!$H$3:$H$899,"*"&amp;J$2&amp;"*")</f>
        <v>255</v>
      </c>
      <c r="K11" s="143">
        <f>SUMIFS('5、电缆护套环流检测'!$M$3:$M$899,'5、电缆护套环流检测'!$L$3:$L$899,$C11,'5、电缆护套环流检测'!$H$3:$H$899,"*"&amp;K$2&amp;"*")</f>
        <v>117</v>
      </c>
      <c r="L11" s="143">
        <f>SUMIFS('5、电缆护套环流检测'!$M$3:$M$899,'5、电缆护套环流检测'!$L$3:$L$899,$C11,'5、电缆护套环流检测'!$H$3:$H$899,"*"&amp;L$2&amp;"*")</f>
        <v>273</v>
      </c>
      <c r="M11" s="143">
        <f>SUMIFS('5、电缆护套环流检测'!$M$3:$M$899,'5、电缆护套环流检测'!$L$3:$L$899,$C11,'5、电缆护套环流检测'!$H$3:$H$899,"*"&amp;M$2&amp;"*")</f>
        <v>54</v>
      </c>
      <c r="N11" s="143">
        <f>SUMIFS('5、电缆护套环流检测'!$M$3:$M$899,'5、电缆护套环流检测'!$L$3:$L$899,$C11,'5、电缆护套环流检测'!$H$3:$H$899,"*"&amp;N$2&amp;"*")</f>
        <v>213</v>
      </c>
      <c r="O11" s="143">
        <f>SUMIFS('5、电缆护套环流检测'!$M$3:$M$899,'5、电缆护套环流检测'!$L$3:$L$899,$C11,'5、电缆护套环流检测'!$H$3:$H$899,"*"&amp;O$2&amp;"*")</f>
        <v>84</v>
      </c>
      <c r="P11" s="143">
        <f>SUMIFS('5、电缆护套环流检测'!$P$3:$P$899,'5、电缆护套环流检测'!$L$3:$L$899,$C11,'5、电缆护套环流检测'!$H$3:$H$899,"*"&amp;P$2&amp;"*")</f>
        <v>213</v>
      </c>
      <c r="Q11" s="143">
        <f>SUMIFS('5、电缆护套环流检测'!$P$3:$P$899,'5、电缆护套环流检测'!$L$3:$L$899,$C11,'5、电缆护套环流检测'!$H$3:$H$899,"*"&amp;Q$2&amp;"*")</f>
        <v>129</v>
      </c>
      <c r="R11" s="143">
        <f>SUMIFS('5、电缆护套环流检测'!$P$3:$P$899,'5、电缆护套环流检测'!$L$3:$L$899,$C11,'5、电缆护套环流检测'!$H$3:$H$899,"*"&amp;R$2&amp;"*")</f>
        <v>219</v>
      </c>
      <c r="S11" s="143">
        <f>SUMIFS('5、电缆护套环流检测'!$P$3:$P$899,'5、电缆护套环流检测'!$L$3:$L$899,$C11,'5、电缆护套环流检测'!$H$3:$H$899,"*"&amp;S$2&amp;"*")</f>
        <v>54</v>
      </c>
      <c r="T11" s="143">
        <f>SUMIFS('5、电缆护套环流检测'!$P$3:$P$899,'5、电缆护套环流检测'!$L$3:$L$899,$C11,'5、电缆护套环流检测'!$H$3:$H$899,"*"&amp;T$2&amp;"*")</f>
        <v>255</v>
      </c>
      <c r="U11" s="143">
        <f>SUMIFS('5、电缆护套环流检测'!$P$3:$P$899,'5、电缆护套环流检测'!$L$3:$L$899,$C11,'5、电缆护套环流检测'!$H$3:$H$899,"*"&amp;U$2&amp;"*")</f>
        <v>84</v>
      </c>
      <c r="V11" s="143">
        <f>SUMIFS('5、电缆护套环流检测'!$P$3:$P$899,'5、电缆护套环流检测'!$L$3:$L$899,$C11,'5、电缆护套环流检测'!$H$3:$H$899,"*"&amp;V$2&amp;"*")</f>
        <v>255</v>
      </c>
      <c r="W11" s="143">
        <f>SUMIFS('5、电缆护套环流检测'!$P$3:$P$899,'5、电缆护套环流检测'!$L$3:$L$899,$C11,'5、电缆护套环流检测'!$H$3:$H$899,"*"&amp;W$2&amp;"*")</f>
        <v>117</v>
      </c>
      <c r="X11" s="143">
        <f>SUMIFS('5、电缆护套环流检测'!$P$3:$P$899,'5、电缆护套环流检测'!$L$3:$L$899,$C11,'5、电缆护套环流检测'!$H$3:$H$899,"*"&amp;X$2&amp;"*")</f>
        <v>273</v>
      </c>
      <c r="Y11" s="143">
        <f>SUMIFS('5、电缆护套环流检测'!$P$3:$P$899,'5、电缆护套环流检测'!$L$3:$L$899,$C11,'5、电缆护套环流检测'!$H$3:$H$899,"*"&amp;Y$2&amp;"*")</f>
        <v>54</v>
      </c>
      <c r="Z11" s="143">
        <f>SUMIFS('5、电缆护套环流检测'!$P$3:$P$899,'5、电缆护套环流检测'!$L$3:$L$899,$C11,'5、电缆护套环流检测'!$H$3:$H$899,"*"&amp;Z$2&amp;"*")</f>
        <v>213</v>
      </c>
      <c r="AA11" s="143">
        <f>SUMIFS('5、电缆护套环流检测'!$P$3:$P$899,'5、电缆护套环流检测'!$L$3:$L$899,$C11,'5、电缆护套环流检测'!$H$3:$H$899,"*"&amp;AA$2&amp;"*")</f>
        <v>84</v>
      </c>
      <c r="AB11" s="149">
        <f t="shared" si="1"/>
        <v>1950</v>
      </c>
      <c r="AC11" s="149">
        <f t="shared" si="2"/>
        <v>1950</v>
      </c>
    </row>
    <row r="12" spans="1:29">
      <c r="A12" s="124" t="str">
        <f t="shared" si="0"/>
        <v>护套环流-白云中心</v>
      </c>
      <c r="B12" s="124" t="s">
        <v>4340</v>
      </c>
      <c r="C12" s="29" t="s">
        <v>307</v>
      </c>
      <c r="D12" s="143">
        <f>SUMIFS('5、电缆护套环流检测'!$M$3:$M$899,'5、电缆护套环流检测'!$L$3:$L$899,$C12,'5、电缆护套环流检测'!$H$3:$H$899,"*"&amp;D$2&amp;"*")</f>
        <v>372</v>
      </c>
      <c r="E12" s="143">
        <f>SUMIFS('5、电缆护套环流检测'!$M$3:$M$899,'5、电缆护套环流检测'!$L$3:$L$899,$C12,'5、电缆护套环流检测'!$H$3:$H$899,"*"&amp;E$2&amp;"*")</f>
        <v>150</v>
      </c>
      <c r="F12" s="143">
        <f>SUMIFS('5、电缆护套环流检测'!$M$3:$M$899,'5、电缆护套环流检测'!$L$3:$L$899,$C12,'5、电缆护套环流检测'!$H$3:$H$899,"*"&amp;F$2&amp;"*")</f>
        <v>234</v>
      </c>
      <c r="G12" s="143">
        <f>SUMIFS('5、电缆护套环流检测'!$M$3:$M$899,'5、电缆护套环流检测'!$L$3:$L$899,$C12,'5、电缆护套环流检测'!$H$3:$H$899,"*"&amp;G$2&amp;"*")</f>
        <v>66</v>
      </c>
      <c r="H12" s="143">
        <f>SUMIFS('5、电缆护套环流检测'!$M$3:$M$899,'5、电缆护套环流检测'!$L$3:$L$899,$C12,'5、电缆护套环流检测'!$H$3:$H$899,"*"&amp;H$2&amp;"*")</f>
        <v>261</v>
      </c>
      <c r="I12" s="143">
        <f>SUMIFS('5、电缆护套环流检测'!$M$3:$M$899,'5、电缆护套环流检测'!$L$3:$L$899,$C12,'5、电缆护套环流检测'!$H$3:$H$899,"*"&amp;I$2&amp;"*")</f>
        <v>54</v>
      </c>
      <c r="J12" s="143">
        <f>SUMIFS('5、电缆护套环流检测'!$M$3:$M$899,'5、电缆护套环流检测'!$L$3:$L$899,$C12,'5、电缆护套环流检测'!$H$3:$H$899,"*"&amp;J$2&amp;"*")</f>
        <v>465</v>
      </c>
      <c r="K12" s="143">
        <f>SUMIFS('5、电缆护套环流检测'!$M$3:$M$899,'5、电缆护套环流检测'!$L$3:$L$899,$C12,'5、电缆护套环流检测'!$H$3:$H$899,"*"&amp;K$2&amp;"*")</f>
        <v>150</v>
      </c>
      <c r="L12" s="143">
        <f>SUMIFS('5、电缆护套环流检测'!$M$3:$M$899,'5、电缆护套环流检测'!$L$3:$L$899,$C12,'5、电缆护套环流检测'!$H$3:$H$899,"*"&amp;L$2&amp;"*")</f>
        <v>381</v>
      </c>
      <c r="M12" s="143">
        <f>SUMIFS('5、电缆护套环流检测'!$M$3:$M$899,'5、电缆护套环流检测'!$L$3:$L$899,$C12,'5、电缆护套环流检测'!$H$3:$H$899,"*"&amp;M$2&amp;"*")</f>
        <v>66</v>
      </c>
      <c r="N12" s="143">
        <f>SUMIFS('5、电缆护套环流检测'!$M$3:$M$899,'5、电缆护套环流检测'!$L$3:$L$899,$C12,'5、电缆护套环流检测'!$H$3:$H$899,"*"&amp;N$2&amp;"*")</f>
        <v>150</v>
      </c>
      <c r="O12" s="143">
        <f>SUMIFS('5、电缆护套环流检测'!$M$3:$M$899,'5、电缆护套环流检测'!$L$3:$L$899,$C12,'5、电缆护套环流检测'!$H$3:$H$899,"*"&amp;O$2&amp;"*")</f>
        <v>54</v>
      </c>
      <c r="P12" s="143">
        <f>SUMIFS('5、电缆护套环流检测'!$P$3:$P$899,'5、电缆护套环流检测'!$L$3:$L$899,$C12,'5、电缆护套环流检测'!$H$3:$H$899,"*"&amp;P$2&amp;"*")</f>
        <v>372</v>
      </c>
      <c r="Q12" s="143">
        <f>SUMIFS('5、电缆护套环流检测'!$P$3:$P$899,'5、电缆护套环流检测'!$L$3:$L$899,$C12,'5、电缆护套环流检测'!$H$3:$H$899,"*"&amp;Q$2&amp;"*")</f>
        <v>150</v>
      </c>
      <c r="R12" s="143">
        <f>SUMIFS('5、电缆护套环流检测'!$P$3:$P$899,'5、电缆护套环流检测'!$L$3:$L$899,$C12,'5、电缆护套环流检测'!$H$3:$H$899,"*"&amp;R$2&amp;"*")</f>
        <v>234</v>
      </c>
      <c r="S12" s="143">
        <f>SUMIFS('5、电缆护套环流检测'!$P$3:$P$899,'5、电缆护套环流检测'!$L$3:$L$899,$C12,'5、电缆护套环流检测'!$H$3:$H$899,"*"&amp;S$2&amp;"*")</f>
        <v>66</v>
      </c>
      <c r="T12" s="143">
        <f>SUMIFS('5、电缆护套环流检测'!$P$3:$P$899,'5、电缆护套环流检测'!$L$3:$L$899,$C12,'5、电缆护套环流检测'!$H$3:$H$899,"*"&amp;T$2&amp;"*")</f>
        <v>261</v>
      </c>
      <c r="U12" s="143">
        <f>SUMIFS('5、电缆护套环流检测'!$P$3:$P$899,'5、电缆护套环流检测'!$L$3:$L$899,$C12,'5、电缆护套环流检测'!$H$3:$H$899,"*"&amp;U$2&amp;"*")</f>
        <v>54</v>
      </c>
      <c r="V12" s="143">
        <f>SUMIFS('5、电缆护套环流检测'!$P$3:$P$899,'5、电缆护套环流检测'!$L$3:$L$899,$C12,'5、电缆护套环流检测'!$H$3:$H$899,"*"&amp;V$2&amp;"*")</f>
        <v>465</v>
      </c>
      <c r="W12" s="143">
        <f>SUMIFS('5、电缆护套环流检测'!$P$3:$P$899,'5、电缆护套环流检测'!$L$3:$L$899,$C12,'5、电缆护套环流检测'!$H$3:$H$899,"*"&amp;W$2&amp;"*")</f>
        <v>150</v>
      </c>
      <c r="X12" s="143">
        <f>SUMIFS('5、电缆护套环流检测'!$P$3:$P$899,'5、电缆护套环流检测'!$L$3:$L$899,$C12,'5、电缆护套环流检测'!$H$3:$H$899,"*"&amp;X$2&amp;"*")</f>
        <v>372</v>
      </c>
      <c r="Y12" s="143">
        <f>SUMIFS('5、电缆护套环流检测'!$P$3:$P$899,'5、电缆护套环流检测'!$L$3:$L$899,$C12,'5、电缆护套环流检测'!$H$3:$H$899,"*"&amp;Y$2&amp;"*")</f>
        <v>66</v>
      </c>
      <c r="Z12" s="143">
        <f>SUMIFS('5、电缆护套环流检测'!$P$3:$P$899,'5、电缆护套环流检测'!$L$3:$L$899,$C12,'5、电缆护套环流检测'!$H$3:$H$899,"*"&amp;Z$2&amp;"*")</f>
        <v>141</v>
      </c>
      <c r="AA12" s="143">
        <f>SUMIFS('5、电缆护套环流检测'!$P$3:$P$899,'5、电缆护套环流检测'!$L$3:$L$899,$C12,'5、电缆护套环流检测'!$H$3:$H$899,"*"&amp;AA$2&amp;"*")</f>
        <v>54</v>
      </c>
      <c r="AB12" s="149">
        <f t="shared" si="1"/>
        <v>2403</v>
      </c>
      <c r="AC12" s="149">
        <f t="shared" si="2"/>
        <v>2385</v>
      </c>
    </row>
    <row r="13" spans="1:29">
      <c r="A13" s="124" t="str">
        <f t="shared" si="0"/>
        <v>护套环流-花都中心</v>
      </c>
      <c r="B13" s="124" t="s">
        <v>4340</v>
      </c>
      <c r="C13" s="29" t="s">
        <v>993</v>
      </c>
      <c r="D13" s="143">
        <f>SUMIFS('5、电缆护套环流检测'!$M$3:$M$899,'5、电缆护套环流检测'!$L$3:$L$899,$C13,'5、电缆护套环流检测'!$H$3:$H$899,"*"&amp;D$2&amp;"*")</f>
        <v>0</v>
      </c>
      <c r="E13" s="143">
        <f>SUMIFS('5、电缆护套环流检测'!$M$3:$M$899,'5、电缆护套环流检测'!$L$3:$L$899,$C13,'5、电缆护套环流检测'!$H$3:$H$899,"*"&amp;E$2&amp;"*")</f>
        <v>36</v>
      </c>
      <c r="F13" s="143">
        <f>SUMIFS('5、电缆护套环流检测'!$M$3:$M$899,'5、电缆护套环流检测'!$L$3:$L$899,$C13,'5、电缆护套环流检测'!$H$3:$H$899,"*"&amp;F$2&amp;"*")</f>
        <v>36</v>
      </c>
      <c r="G13" s="143">
        <f>SUMIFS('5、电缆护套环流检测'!$M$3:$M$899,'5、电缆护套环流检测'!$L$3:$L$899,$C13,'5、电缆护套环流检测'!$H$3:$H$899,"*"&amp;G$2&amp;"*")</f>
        <v>96</v>
      </c>
      <c r="H13" s="143">
        <f>SUMIFS('5、电缆护套环流检测'!$M$3:$M$899,'5、电缆护套环流检测'!$L$3:$L$899,$C13,'5、电缆护套环流检测'!$H$3:$H$899,"*"&amp;H$2&amp;"*")</f>
        <v>249</v>
      </c>
      <c r="I13" s="143">
        <f>SUMIFS('5、电缆护套环流检测'!$M$3:$M$899,'5、电缆护套环流检测'!$L$3:$L$899,$C13,'5、电缆护套环流检测'!$H$3:$H$899,"*"&amp;I$2&amp;"*")</f>
        <v>102</v>
      </c>
      <c r="J13" s="143">
        <f>SUMIFS('5、电缆护套环流检测'!$M$3:$M$899,'5、电缆护套环流检测'!$L$3:$L$899,$C13,'5、电缆护套环流检测'!$H$3:$H$899,"*"&amp;J$2&amp;"*")</f>
        <v>0</v>
      </c>
      <c r="K13" s="143">
        <f>SUMIFS('5、电缆护套环流检测'!$M$3:$M$899,'5、电缆护套环流检测'!$L$3:$L$899,$C13,'5、电缆护套环流检测'!$H$3:$H$899,"*"&amp;K$2&amp;"*")</f>
        <v>78</v>
      </c>
      <c r="L13" s="143">
        <f>SUMIFS('5、电缆护套环流检测'!$M$3:$M$899,'5、电缆护套环流检测'!$L$3:$L$899,$C13,'5、电缆护套环流检测'!$H$3:$H$899,"*"&amp;L$2&amp;"*")</f>
        <v>84</v>
      </c>
      <c r="M13" s="143">
        <f>SUMIFS('5、电缆护套环流检测'!$M$3:$M$899,'5、电缆护套环流检测'!$L$3:$L$899,$C13,'5、电缆护套环流检测'!$H$3:$H$899,"*"&amp;M$2&amp;"*")</f>
        <v>36</v>
      </c>
      <c r="N13" s="143">
        <f>SUMIFS('5、电缆护套环流检测'!$M$3:$M$899,'5、电缆护套环流检测'!$L$3:$L$899,$C13,'5、电缆护套环流检测'!$H$3:$H$899,"*"&amp;N$2&amp;"*")</f>
        <v>291</v>
      </c>
      <c r="O13" s="143">
        <f>SUMIFS('5、电缆护套环流检测'!$M$3:$M$899,'5、电缆护套环流检测'!$L$3:$L$899,$C13,'5、电缆护套环流检测'!$H$3:$H$899,"*"&amp;O$2&amp;"*")</f>
        <v>72</v>
      </c>
      <c r="P13" s="143">
        <f>SUMIFS('5、电缆护套环流检测'!$P$3:$P$899,'5、电缆护套环流检测'!$L$3:$L$899,$C13,'5、电缆护套环流检测'!$H$3:$H$899,"*"&amp;P$2&amp;"*")</f>
        <v>0</v>
      </c>
      <c r="Q13" s="143">
        <f>SUMIFS('5、电缆护套环流检测'!$P$3:$P$899,'5、电缆护套环流检测'!$L$3:$L$899,$C13,'5、电缆护套环流检测'!$H$3:$H$899,"*"&amp;Q$2&amp;"*")</f>
        <v>36</v>
      </c>
      <c r="R13" s="143">
        <f>SUMIFS('5、电缆护套环流检测'!$P$3:$P$899,'5、电缆护套环流检测'!$L$3:$L$899,$C13,'5、电缆护套环流检测'!$H$3:$H$899,"*"&amp;R$2&amp;"*")</f>
        <v>36</v>
      </c>
      <c r="S13" s="143">
        <f>SUMIFS('5、电缆护套环流检测'!$P$3:$P$899,'5、电缆护套环流检测'!$L$3:$L$899,$C13,'5、电缆护套环流检测'!$H$3:$H$899,"*"&amp;S$2&amp;"*")</f>
        <v>96</v>
      </c>
      <c r="T13" s="143">
        <f>SUMIFS('5、电缆护套环流检测'!$P$3:$P$899,'5、电缆护套环流检测'!$L$3:$L$899,$C13,'5、电缆护套环流检测'!$H$3:$H$899,"*"&amp;T$2&amp;"*")</f>
        <v>249</v>
      </c>
      <c r="U13" s="143">
        <f>SUMIFS('5、电缆护套环流检测'!$P$3:$P$899,'5、电缆护套环流检测'!$L$3:$L$899,$C13,'5、电缆护套环流检测'!$H$3:$H$899,"*"&amp;U$2&amp;"*")</f>
        <v>102</v>
      </c>
      <c r="V13" s="143">
        <f>SUMIFS('5、电缆护套环流检测'!$P$3:$P$899,'5、电缆护套环流检测'!$L$3:$L$899,$C13,'5、电缆护套环流检测'!$H$3:$H$899,"*"&amp;V$2&amp;"*")</f>
        <v>0</v>
      </c>
      <c r="W13" s="143">
        <f>SUMIFS('5、电缆护套环流检测'!$P$3:$P$899,'5、电缆护套环流检测'!$L$3:$L$899,$C13,'5、电缆护套环流检测'!$H$3:$H$899,"*"&amp;W$2&amp;"*")</f>
        <v>78</v>
      </c>
      <c r="X13" s="143">
        <f>SUMIFS('5、电缆护套环流检测'!$P$3:$P$899,'5、电缆护套环流检测'!$L$3:$L$899,$C13,'5、电缆护套环流检测'!$H$3:$H$899,"*"&amp;X$2&amp;"*")</f>
        <v>84</v>
      </c>
      <c r="Y13" s="143">
        <f>SUMIFS('5、电缆护套环流检测'!$P$3:$P$899,'5、电缆护套环流检测'!$L$3:$L$899,$C13,'5、电缆护套环流检测'!$H$3:$H$899,"*"&amp;Y$2&amp;"*")</f>
        <v>36</v>
      </c>
      <c r="Z13" s="143">
        <f>SUMIFS('5、电缆护套环流检测'!$P$3:$P$899,'5、电缆护套环流检测'!$L$3:$L$899,$C13,'5、电缆护套环流检测'!$H$3:$H$899,"*"&amp;Z$2&amp;"*")</f>
        <v>291</v>
      </c>
      <c r="AA13" s="143">
        <f>SUMIFS('5、电缆护套环流检测'!$P$3:$P$899,'5、电缆护套环流检测'!$L$3:$L$899,$C13,'5、电缆护套环流检测'!$H$3:$H$899,"*"&amp;AA$2&amp;"*")</f>
        <v>72</v>
      </c>
      <c r="AB13" s="149">
        <f t="shared" si="1"/>
        <v>1080</v>
      </c>
      <c r="AC13" s="149">
        <f t="shared" si="2"/>
        <v>1080</v>
      </c>
    </row>
    <row r="14" spans="1:29">
      <c r="A14" s="124" t="str">
        <f t="shared" si="0"/>
        <v>护套环流-从化中心</v>
      </c>
      <c r="B14" s="124" t="s">
        <v>4340</v>
      </c>
      <c r="C14" s="29" t="s">
        <v>1731</v>
      </c>
      <c r="D14" s="143">
        <f>SUMIFS('5、电缆护套环流检测'!$M$3:$M$899,'5、电缆护套环流检测'!$L$3:$L$899,$C14,'5、电缆护套环流检测'!$H$3:$H$899,"*"&amp;D$2&amp;"*")</f>
        <v>0</v>
      </c>
      <c r="E14" s="143">
        <f>SUMIFS('5、电缆护套环流检测'!$M$3:$M$899,'5、电缆护套环流检测'!$L$3:$L$899,$C14,'5、电缆护套环流检测'!$H$3:$H$899,"*"&amp;E$2&amp;"*")</f>
        <v>0</v>
      </c>
      <c r="F14" s="143">
        <f>SUMIFS('5、电缆护套环流检测'!$M$3:$M$899,'5、电缆护套环流检测'!$L$3:$L$899,$C14,'5、电缆护套环流检测'!$H$3:$H$899,"*"&amp;F$2&amp;"*")</f>
        <v>0</v>
      </c>
      <c r="G14" s="143">
        <f>SUMIFS('5、电缆护套环流检测'!$M$3:$M$899,'5、电缆护套环流检测'!$L$3:$L$899,$C14,'5、电缆护套环流检测'!$H$3:$H$899,"*"&amp;G$2&amp;"*")</f>
        <v>0</v>
      </c>
      <c r="H14" s="143">
        <f>SUMIFS('5、电缆护套环流检测'!$M$3:$M$899,'5、电缆护套环流检测'!$L$3:$L$899,$C14,'5、电缆护套环流检测'!$H$3:$H$899,"*"&amp;H$2&amp;"*")</f>
        <v>0</v>
      </c>
      <c r="I14" s="143">
        <f>SUMIFS('5、电缆护套环流检测'!$M$3:$M$899,'5、电缆护套环流检测'!$L$3:$L$899,$C14,'5、电缆护套环流检测'!$H$3:$H$899,"*"&amp;I$2&amp;"*")</f>
        <v>51</v>
      </c>
      <c r="J14" s="143">
        <f>SUMIFS('5、电缆护套环流检测'!$M$3:$M$899,'5、电缆护套环流检测'!$L$3:$L$899,$C14,'5、电缆护套环流检测'!$H$3:$H$899,"*"&amp;J$2&amp;"*")</f>
        <v>0</v>
      </c>
      <c r="K14" s="143">
        <f>SUMIFS('5、电缆护套环流检测'!$M$3:$M$899,'5、电缆护套环流检测'!$L$3:$L$899,$C14,'5、电缆护套环流检测'!$H$3:$H$899,"*"&amp;K$2&amp;"*")</f>
        <v>0</v>
      </c>
      <c r="L14" s="143">
        <f>SUMIFS('5、电缆护套环流检测'!$M$3:$M$899,'5、电缆护套环流检测'!$L$3:$L$899,$C14,'5、电缆护套环流检测'!$H$3:$H$899,"*"&amp;L$2&amp;"*")</f>
        <v>0</v>
      </c>
      <c r="M14" s="143">
        <f>SUMIFS('5、电缆护套环流检测'!$M$3:$M$899,'5、电缆护套环流检测'!$L$3:$L$899,$C14,'5、电缆护套环流检测'!$H$3:$H$899,"*"&amp;M$2&amp;"*")</f>
        <v>0</v>
      </c>
      <c r="N14" s="143">
        <f>SUMIFS('5、电缆护套环流检测'!$M$3:$M$899,'5、电缆护套环流检测'!$L$3:$L$899,$C14,'5、电缆护套环流检测'!$H$3:$H$899,"*"&amp;N$2&amp;"*")</f>
        <v>0</v>
      </c>
      <c r="O14" s="143">
        <f>SUMIFS('5、电缆护套环流检测'!$M$3:$M$899,'5、电缆护套环流检测'!$L$3:$L$899,$C14,'5、电缆护套环流检测'!$H$3:$H$899,"*"&amp;O$2&amp;"*")</f>
        <v>51</v>
      </c>
      <c r="P14" s="143">
        <f>SUMIFS('5、电缆护套环流检测'!$P$3:$P$899,'5、电缆护套环流检测'!$L$3:$L$899,$C14,'5、电缆护套环流检测'!$H$3:$H$899,"*"&amp;P$2&amp;"*")</f>
        <v>0</v>
      </c>
      <c r="Q14" s="143">
        <f>SUMIFS('5、电缆护套环流检测'!$P$3:$P$899,'5、电缆护套环流检测'!$L$3:$L$899,$C14,'5、电缆护套环流检测'!$H$3:$H$899,"*"&amp;Q$2&amp;"*")</f>
        <v>0</v>
      </c>
      <c r="R14" s="143">
        <f>SUMIFS('5、电缆护套环流检测'!$P$3:$P$899,'5、电缆护套环流检测'!$L$3:$L$899,$C14,'5、电缆护套环流检测'!$H$3:$H$899,"*"&amp;R$2&amp;"*")</f>
        <v>0</v>
      </c>
      <c r="S14" s="143">
        <f>SUMIFS('5、电缆护套环流检测'!$P$3:$P$899,'5、电缆护套环流检测'!$L$3:$L$899,$C14,'5、电缆护套环流检测'!$H$3:$H$899,"*"&amp;S$2&amp;"*")</f>
        <v>0</v>
      </c>
      <c r="T14" s="143">
        <f>SUMIFS('5、电缆护套环流检测'!$P$3:$P$899,'5、电缆护套环流检测'!$L$3:$L$899,$C14,'5、电缆护套环流检测'!$H$3:$H$899,"*"&amp;T$2&amp;"*")</f>
        <v>0</v>
      </c>
      <c r="U14" s="143">
        <f>SUMIFS('5、电缆护套环流检测'!$P$3:$P$899,'5、电缆护套环流检测'!$L$3:$L$899,$C14,'5、电缆护套环流检测'!$H$3:$H$899,"*"&amp;U$2&amp;"*")</f>
        <v>51</v>
      </c>
      <c r="V14" s="143">
        <f>SUMIFS('5、电缆护套环流检测'!$P$3:$P$899,'5、电缆护套环流检测'!$L$3:$L$899,$C14,'5、电缆护套环流检测'!$H$3:$H$899,"*"&amp;V$2&amp;"*")</f>
        <v>0</v>
      </c>
      <c r="W14" s="143">
        <f>SUMIFS('5、电缆护套环流检测'!$P$3:$P$899,'5、电缆护套环流检测'!$L$3:$L$899,$C14,'5、电缆护套环流检测'!$H$3:$H$899,"*"&amp;W$2&amp;"*")</f>
        <v>0</v>
      </c>
      <c r="X14" s="143">
        <f>SUMIFS('5、电缆护套环流检测'!$P$3:$P$899,'5、电缆护套环流检测'!$L$3:$L$899,$C14,'5、电缆护套环流检测'!$H$3:$H$899,"*"&amp;X$2&amp;"*")</f>
        <v>0</v>
      </c>
      <c r="Y14" s="143">
        <f>SUMIFS('5、电缆护套环流检测'!$P$3:$P$899,'5、电缆护套环流检测'!$L$3:$L$899,$C14,'5、电缆护套环流检测'!$H$3:$H$899,"*"&amp;Y$2&amp;"*")</f>
        <v>0</v>
      </c>
      <c r="Z14" s="143">
        <f>SUMIFS('5、电缆护套环流检测'!$P$3:$P$899,'5、电缆护套环流检测'!$L$3:$L$899,$C14,'5、电缆护套环流检测'!$H$3:$H$899,"*"&amp;Z$2&amp;"*")</f>
        <v>0</v>
      </c>
      <c r="AA14" s="143">
        <f>SUMIFS('5、电缆护套环流检测'!$P$3:$P$899,'5、电缆护套环流检测'!$L$3:$L$899,$C14,'5、电缆护套环流检测'!$H$3:$H$899,"*"&amp;AA$2&amp;"*")</f>
        <v>51</v>
      </c>
      <c r="AB14" s="149">
        <f t="shared" si="1"/>
        <v>102</v>
      </c>
      <c r="AC14" s="149">
        <f t="shared" si="2"/>
        <v>102</v>
      </c>
    </row>
    <row r="15" spans="1:29">
      <c r="A15" s="124" t="str">
        <f t="shared" si="0"/>
        <v>电缆终端红外检测-天河中心</v>
      </c>
      <c r="B15" s="124" t="s">
        <v>3887</v>
      </c>
      <c r="C15" s="29" t="s">
        <v>46</v>
      </c>
      <c r="D15" s="143">
        <f>SUMIFS('6、电缆终端红外检测'!$M$3:$M$700,'6、电缆终端红外检测'!$L$3:$L$700,$C15,'6、电缆终端红外检测'!$H$3:$H$700,"*"&amp;D$2&amp;"*")</f>
        <v>42</v>
      </c>
      <c r="E15" s="143">
        <f>SUMIFS('6、电缆终端红外检测'!$M$3:$M$700,'6、电缆终端红外检测'!$L$3:$L$700,$C15,'6、电缆终端红外检测'!$H$3:$H$700,"*"&amp;E$2&amp;"*")</f>
        <v>120</v>
      </c>
      <c r="F15" s="143">
        <f>SUMIFS('6、电缆终端红外检测'!$M$3:$M$700,'6、电缆终端红外检测'!$L$3:$L$700,$C15,'6、电缆终端红外检测'!$H$3:$H$700,"*"&amp;F$2&amp;"*")</f>
        <v>108</v>
      </c>
      <c r="G15" s="143">
        <f>SUMIFS('6、电缆终端红外检测'!$M$3:$M$700,'6、电缆终端红外检测'!$L$3:$L$700,$C15,'6、电缆终端红外检测'!$H$3:$H$700,"*"&amp;G$2&amp;"*")</f>
        <v>33</v>
      </c>
      <c r="H15" s="143">
        <f>SUMIFS('6、电缆终端红外检测'!$M$3:$M$700,'6、电缆终端红外检测'!$L$3:$L$700,$C15,'6、电缆终端红外检测'!$H$3:$H$700,"*"&amp;H$2&amp;"*")</f>
        <v>135</v>
      </c>
      <c r="I15" s="143">
        <f>SUMIFS('6、电缆终端红外检测'!$M$3:$M$700,'6、电缆终端红外检测'!$L$3:$L$700,$C15,'6、电缆终端红外检测'!$H$3:$H$700,"*"&amp;I$2&amp;"*")</f>
        <v>57</v>
      </c>
      <c r="J15" s="143">
        <f>SUMIFS('6、电缆终端红外检测'!$M$3:$M$700,'6、电缆终端红外检测'!$L$3:$L$700,$C15,'6、电缆终端红外检测'!$H$3:$H$700,"*"&amp;J$2&amp;"*")</f>
        <v>135</v>
      </c>
      <c r="K15" s="143">
        <f>SUMIFS('6、电缆终端红外检测'!$M$3:$M$700,'6、电缆终端红外检测'!$L$3:$L$700,$C15,'6、电缆终端红外检测'!$H$3:$H$700,"*"&amp;K$2&amp;"*")</f>
        <v>57</v>
      </c>
      <c r="L15" s="143">
        <f>SUMIFS('6、电缆终端红外检测'!$M$3:$M$700,'6、电缆终端红外检测'!$L$3:$L$700,$C15,'6、电缆终端红外检测'!$H$3:$H$700,"*"&amp;L$2&amp;"*")</f>
        <v>129</v>
      </c>
      <c r="M15" s="143">
        <f>SUMIFS('6、电缆终端红外检测'!$M$3:$M$700,'6、电缆终端红外检测'!$L$3:$L$700,$C15,'6、电缆终端红外检测'!$H$3:$H$700,"*"&amp;M$2&amp;"*")</f>
        <v>33</v>
      </c>
      <c r="N15" s="143">
        <f>SUMIFS('6、电缆终端红外检测'!$M$3:$M$700,'6、电缆终端红外检测'!$L$3:$L$700,$C15,'6、电缆终端红外检测'!$H$3:$H$700,"*"&amp;N$2&amp;"*")</f>
        <v>111</v>
      </c>
      <c r="O15" s="143">
        <f>SUMIFS('6、电缆终端红外检测'!$M$3:$M$700,'6、电缆终端红外检测'!$L$3:$L$700,$C15,'6、电缆终端红外检测'!$H$3:$H$700,"*"&amp;O$2&amp;"*")</f>
        <v>57</v>
      </c>
      <c r="P15" s="147">
        <f>SUMIFS('6、电缆终端红外检测'!$P$3:$P$700,'6、电缆终端红外检测'!$L$3:$L$700,$C15,'6、电缆终端红外检测'!$H$3:$H$700,"*"&amp;P$2&amp;"*")</f>
        <v>42</v>
      </c>
      <c r="Q15" s="147">
        <f>SUMIFS('6、电缆终端红外检测'!$P$3:$P$700,'6、电缆终端红外检测'!$L$3:$L$700,$C15,'6、电缆终端红外检测'!$H$3:$H$700,"*"&amp;Q$2&amp;"*")</f>
        <v>120</v>
      </c>
      <c r="R15" s="147">
        <f>SUMIFS('6、电缆终端红外检测'!$P$3:$P$700,'6、电缆终端红外检测'!$L$3:$L$700,$C15,'6、电缆终端红外检测'!$H$3:$H$700,"*"&amp;R$2&amp;"*")</f>
        <v>108</v>
      </c>
      <c r="S15" s="147">
        <f>SUMIFS('6、电缆终端红外检测'!$P$3:$P$700,'6、电缆终端红外检测'!$L$3:$L$700,$C15,'6、电缆终端红外检测'!$H$3:$H$700,"*"&amp;S$2&amp;"*")</f>
        <v>33</v>
      </c>
      <c r="T15" s="147">
        <f>SUMIFS('6、电缆终端红外检测'!$P$3:$P$700,'6、电缆终端红外检测'!$L$3:$L$700,$C15,'6、电缆终端红外检测'!$H$3:$H$700,"*"&amp;T$2&amp;"*")</f>
        <v>135</v>
      </c>
      <c r="U15" s="147">
        <f>SUMIFS('6、电缆终端红外检测'!$P$3:$P$700,'6、电缆终端红外检测'!$L$3:$L$700,$C15,'6、电缆终端红外检测'!$H$3:$H$700,"*"&amp;U$2&amp;"*")</f>
        <v>57</v>
      </c>
      <c r="V15" s="147">
        <f>SUMIFS('6、电缆终端红外检测'!$P$3:$P$700,'6、电缆终端红外检测'!$L$3:$L$700,$C15,'6、电缆终端红外检测'!$H$3:$H$700,"*"&amp;V$2&amp;"*")</f>
        <v>135</v>
      </c>
      <c r="W15" s="147">
        <f>SUMIFS('6、电缆终端红外检测'!$P$3:$P$700,'6、电缆终端红外检测'!$L$3:$L$700,$C15,'6、电缆终端红外检测'!$H$3:$H$700,"*"&amp;W$2&amp;"*")</f>
        <v>57</v>
      </c>
      <c r="X15" s="147">
        <f>SUMIFS('6、电缆终端红外检测'!$P$3:$P$700,'6、电缆终端红外检测'!$L$3:$L$700,$C15,'6、电缆终端红外检测'!$H$3:$H$700,"*"&amp;X$2&amp;"*")</f>
        <v>129</v>
      </c>
      <c r="Y15" s="147">
        <f>SUMIFS('6、电缆终端红外检测'!$P$3:$P$700,'6、电缆终端红外检测'!$L$3:$L$700,$C15,'6、电缆终端红外检测'!$H$3:$H$700,"*"&amp;Y$2&amp;"*")</f>
        <v>33</v>
      </c>
      <c r="Z15" s="147">
        <f>SUMIFS('6、电缆终端红外检测'!$P$3:$P$700,'6、电缆终端红外检测'!$L$3:$L$700,$C15,'6、电缆终端红外检测'!$H$3:$H$700,"*"&amp;Z$2&amp;"*")</f>
        <v>111</v>
      </c>
      <c r="AA15" s="147">
        <f>SUMIFS('6、电缆终端红外检测'!$P$3:$P$700,'6、电缆终端红外检测'!$L$3:$L$700,$C15,'6、电缆终端红外检测'!$H$3:$H$700,"*"&amp;AA$2&amp;"*")</f>
        <v>57</v>
      </c>
      <c r="AB15" s="149">
        <f t="shared" si="1"/>
        <v>1017</v>
      </c>
      <c r="AC15" s="149">
        <f t="shared" si="2"/>
        <v>1017</v>
      </c>
    </row>
    <row r="16" spans="1:29">
      <c r="A16" s="124" t="str">
        <f t="shared" si="0"/>
        <v>电缆终端红外检测-白云中心</v>
      </c>
      <c r="B16" s="124" t="s">
        <v>3887</v>
      </c>
      <c r="C16" s="29" t="s">
        <v>307</v>
      </c>
      <c r="D16" s="143">
        <f>SUMIFS('6、电缆终端红外检测'!$M$3:$M$700,'6、电缆终端红外检测'!$L$3:$L$700,$C16,'6、电缆终端红外检测'!$H$3:$H$700,"*"&amp;D$2&amp;"*")</f>
        <v>195</v>
      </c>
      <c r="E16" s="143">
        <f>SUMIFS('6、电缆终端红外检测'!$M$3:$M$700,'6、电缆终端红外检测'!$L$3:$L$700,$C16,'6、电缆终端红外检测'!$H$3:$H$700,"*"&amp;E$2&amp;"*")</f>
        <v>63</v>
      </c>
      <c r="F16" s="143">
        <f>SUMIFS('6、电缆终端红外检测'!$M$3:$M$700,'6、电缆终端红外检测'!$L$3:$L$700,$C16,'6、电缆终端红外检测'!$H$3:$H$700,"*"&amp;F$2&amp;"*")</f>
        <v>186</v>
      </c>
      <c r="G16" s="143">
        <f>SUMIFS('6、电缆终端红外检测'!$M$3:$M$700,'6、电缆终端红外检测'!$L$3:$L$700,$C16,'6、电缆终端红外检测'!$H$3:$H$700,"*"&amp;G$2&amp;"*")</f>
        <v>27</v>
      </c>
      <c r="H16" s="143">
        <f>SUMIFS('6、电缆终端红外检测'!$M$3:$M$700,'6、电缆终端红外检测'!$L$3:$L$700,$C16,'6、电缆终端红外检测'!$H$3:$H$700,"*"&amp;H$2&amp;"*")</f>
        <v>216</v>
      </c>
      <c r="I16" s="143">
        <f>SUMIFS('6、电缆终端红外检测'!$M$3:$M$700,'6、电缆终端红外检测'!$L$3:$L$700,$C16,'6、电缆终端红外检测'!$H$3:$H$700,"*"&amp;I$2&amp;"*")</f>
        <v>24</v>
      </c>
      <c r="J16" s="143">
        <f>SUMIFS('6、电缆终端红外检测'!$M$3:$M$700,'6、电缆终端红外检测'!$L$3:$L$700,$C16,'6、电缆终端红外检测'!$H$3:$H$700,"*"&amp;J$2&amp;"*")</f>
        <v>300</v>
      </c>
      <c r="K16" s="143">
        <f>SUMIFS('6、电缆终端红外检测'!$M$3:$M$700,'6、电缆终端红外检测'!$L$3:$L$700,$C16,'6、电缆终端红外检测'!$H$3:$H$700,"*"&amp;K$2&amp;"*")</f>
        <v>57</v>
      </c>
      <c r="L16" s="143">
        <f>SUMIFS('6、电缆终端红外检测'!$M$3:$M$700,'6、电缆终端红外检测'!$L$3:$L$700,$C16,'6、电缆终端红外检测'!$H$3:$H$700,"*"&amp;L$2&amp;"*")</f>
        <v>342</v>
      </c>
      <c r="M16" s="143">
        <f>SUMIFS('6、电缆终端红外检测'!$M$3:$M$700,'6、电缆终端红外检测'!$L$3:$L$700,$C16,'6、电缆终端红外检测'!$H$3:$H$700,"*"&amp;M$2&amp;"*")</f>
        <v>27</v>
      </c>
      <c r="N16" s="143">
        <f>SUMIFS('6、电缆终端红外检测'!$M$3:$M$700,'6、电缆终端红外检测'!$L$3:$L$700,$C16,'6、电缆终端红外检测'!$H$3:$H$700,"*"&amp;N$2&amp;"*")</f>
        <v>108</v>
      </c>
      <c r="O16" s="143">
        <f>SUMIFS('6、电缆终端红外检测'!$M$3:$M$700,'6、电缆终端红外检测'!$L$3:$L$700,$C16,'6、电缆终端红外检测'!$H$3:$H$700,"*"&amp;O$2&amp;"*")</f>
        <v>15</v>
      </c>
      <c r="P16" s="147">
        <f>SUMIFS('6、电缆终端红外检测'!$P$3:$P$700,'6、电缆终端红外检测'!$L$3:$L$700,$C16,'6、电缆终端红外检测'!$H$3:$H$700,"*"&amp;P$2&amp;"*")</f>
        <v>195</v>
      </c>
      <c r="Q16" s="147">
        <f>SUMIFS('6、电缆终端红外检测'!$P$3:$P$700,'6、电缆终端红外检测'!$L$3:$L$700,$C16,'6、电缆终端红外检测'!$H$3:$H$700,"*"&amp;Q$2&amp;"*")</f>
        <v>63</v>
      </c>
      <c r="R16" s="147">
        <f>SUMIFS('6、电缆终端红外检测'!$P$3:$P$700,'6、电缆终端红外检测'!$L$3:$L$700,$C16,'6、电缆终端红外检测'!$H$3:$H$700,"*"&amp;R$2&amp;"*")</f>
        <v>186</v>
      </c>
      <c r="S16" s="147">
        <f>SUMIFS('6、电缆终端红外检测'!$P$3:$P$700,'6、电缆终端红外检测'!$L$3:$L$700,$C16,'6、电缆终端红外检测'!$H$3:$H$700,"*"&amp;S$2&amp;"*")</f>
        <v>27</v>
      </c>
      <c r="T16" s="147">
        <f>SUMIFS('6、电缆终端红外检测'!$P$3:$P$700,'6、电缆终端红外检测'!$L$3:$L$700,$C16,'6、电缆终端红外检测'!$H$3:$H$700,"*"&amp;T$2&amp;"*")</f>
        <v>216</v>
      </c>
      <c r="U16" s="147">
        <f>SUMIFS('6、电缆终端红外检测'!$P$3:$P$700,'6、电缆终端红外检测'!$L$3:$L$700,$C16,'6、电缆终端红外检测'!$H$3:$H$700,"*"&amp;U$2&amp;"*")</f>
        <v>24</v>
      </c>
      <c r="V16" s="147">
        <f>SUMIFS('6、电缆终端红外检测'!$P$3:$P$700,'6、电缆终端红外检测'!$L$3:$L$700,$C16,'6、电缆终端红外检测'!$H$3:$H$700,"*"&amp;V$2&amp;"*")</f>
        <v>300</v>
      </c>
      <c r="W16" s="147">
        <f>SUMIFS('6、电缆终端红外检测'!$P$3:$P$700,'6、电缆终端红外检测'!$L$3:$L$700,$C16,'6、电缆终端红外检测'!$H$3:$H$700,"*"&amp;W$2&amp;"*")</f>
        <v>57</v>
      </c>
      <c r="X16" s="147">
        <f>SUMIFS('6、电缆终端红外检测'!$P$3:$P$700,'6、电缆终端红外检测'!$L$3:$L$700,$C16,'6、电缆终端红外检测'!$H$3:$H$700,"*"&amp;X$2&amp;"*")</f>
        <v>342</v>
      </c>
      <c r="Y16" s="147">
        <f>SUMIFS('6、电缆终端红外检测'!$P$3:$P$700,'6、电缆终端红外检测'!$L$3:$L$700,$C16,'6、电缆终端红外检测'!$H$3:$H$700,"*"&amp;Y$2&amp;"*")</f>
        <v>27</v>
      </c>
      <c r="Z16" s="147">
        <f>SUMIFS('6、电缆终端红外检测'!$P$3:$P$700,'6、电缆终端红外检测'!$L$3:$L$700,$C16,'6、电缆终端红外检测'!$H$3:$H$700,"*"&amp;Z$2&amp;"*")</f>
        <v>102</v>
      </c>
      <c r="AA16" s="147">
        <f>SUMIFS('6、电缆终端红外检测'!$P$3:$P$700,'6、电缆终端红外检测'!$L$3:$L$700,$C16,'6、电缆终端红外检测'!$H$3:$H$700,"*"&amp;AA$2&amp;"*")</f>
        <v>15</v>
      </c>
      <c r="AB16" s="149">
        <f t="shared" si="1"/>
        <v>1560</v>
      </c>
      <c r="AC16" s="149">
        <f t="shared" si="2"/>
        <v>1554</v>
      </c>
    </row>
    <row r="17" spans="1:29">
      <c r="A17" s="124" t="str">
        <f t="shared" si="0"/>
        <v>电缆终端红外检测-花都中心</v>
      </c>
      <c r="B17" s="124" t="s">
        <v>3887</v>
      </c>
      <c r="C17" s="29" t="s">
        <v>993</v>
      </c>
      <c r="D17" s="143">
        <f>SUMIFS('6、电缆终端红外检测'!$M$3:$M$700,'6、电缆终端红外检测'!$L$3:$L$700,$C17,'6、电缆终端红外检测'!$H$3:$H$700,"*"&amp;D$2&amp;"*")</f>
        <v>0</v>
      </c>
      <c r="E17" s="143">
        <f>SUMIFS('6、电缆终端红外检测'!$M$3:$M$700,'6、电缆终端红外检测'!$L$3:$L$700,$C17,'6、电缆终端红外检测'!$H$3:$H$700,"*"&amp;E$2&amp;"*")</f>
        <v>30</v>
      </c>
      <c r="F17" s="143">
        <f>SUMIFS('6、电缆终端红外检测'!$M$3:$M$700,'6、电缆终端红外检测'!$L$3:$L$700,$C17,'6、电缆终端红外检测'!$H$3:$H$700,"*"&amp;F$2&amp;"*")</f>
        <v>36</v>
      </c>
      <c r="G17" s="143">
        <f>SUMIFS('6、电缆终端红外检测'!$M$3:$M$700,'6、电缆终端红外检测'!$L$3:$L$700,$C17,'6、电缆终端红外检测'!$H$3:$H$700,"*"&amp;G$2&amp;"*")</f>
        <v>84</v>
      </c>
      <c r="H17" s="143">
        <f>SUMIFS('6、电缆终端红外检测'!$M$3:$M$700,'6、电缆终端红外检测'!$L$3:$L$700,$C17,'6、电缆终端红外检测'!$H$3:$H$700,"*"&amp;H$2&amp;"*")</f>
        <v>192</v>
      </c>
      <c r="I17" s="143">
        <f>SUMIFS('6、电缆终端红外检测'!$M$3:$M$700,'6、电缆终端红外检测'!$L$3:$L$700,$C17,'6、电缆终端红外检测'!$H$3:$H$700,"*"&amp;I$2&amp;"*")</f>
        <v>90</v>
      </c>
      <c r="J17" s="143">
        <f>SUMIFS('6、电缆终端红外检测'!$M$3:$M$700,'6、电缆终端红外检测'!$L$3:$L$700,$C17,'6、电缆终端红外检测'!$H$3:$H$700,"*"&amp;J$2&amp;"*")</f>
        <v>0</v>
      </c>
      <c r="K17" s="143">
        <f>SUMIFS('6、电缆终端红外检测'!$M$3:$M$700,'6、电缆终端红外检测'!$L$3:$L$700,$C17,'6、电缆终端红外检测'!$H$3:$H$700,"*"&amp;K$2&amp;"*")</f>
        <v>66</v>
      </c>
      <c r="L17" s="143">
        <f>SUMIFS('6、电缆终端红外检测'!$M$3:$M$700,'6、电缆终端红外检测'!$L$3:$L$700,$C17,'6、电缆终端红外检测'!$H$3:$H$700,"*"&amp;L$2&amp;"*")</f>
        <v>78</v>
      </c>
      <c r="M17" s="143">
        <f>SUMIFS('6、电缆终端红外检测'!$M$3:$M$700,'6、电缆终端红外检测'!$L$3:$L$700,$C17,'6、电缆终端红外检测'!$H$3:$H$700,"*"&amp;M$2&amp;"*")</f>
        <v>30</v>
      </c>
      <c r="N17" s="143">
        <f>SUMIFS('6、电缆终端红外检测'!$M$3:$M$700,'6、电缆终端红外检测'!$L$3:$L$700,$C17,'6、电缆终端红外检测'!$H$3:$H$700,"*"&amp;N$2&amp;"*")</f>
        <v>228</v>
      </c>
      <c r="O17" s="143">
        <f>SUMIFS('6、电缆终端红外检测'!$M$3:$M$700,'6、电缆终端红外检测'!$L$3:$L$700,$C17,'6、电缆终端红外检测'!$H$3:$H$700,"*"&amp;O$2&amp;"*")</f>
        <v>66</v>
      </c>
      <c r="P17" s="147">
        <f>SUMIFS('6、电缆终端红外检测'!$P$3:$P$700,'6、电缆终端红外检测'!$L$3:$L$700,$C17,'6、电缆终端红外检测'!$H$3:$H$700,"*"&amp;P$2&amp;"*")</f>
        <v>0</v>
      </c>
      <c r="Q17" s="147">
        <f>SUMIFS('6、电缆终端红外检测'!$P$3:$P$700,'6、电缆终端红外检测'!$L$3:$L$700,$C17,'6、电缆终端红外检测'!$H$3:$H$700,"*"&amp;Q$2&amp;"*")</f>
        <v>30</v>
      </c>
      <c r="R17" s="147">
        <f>SUMIFS('6、电缆终端红外检测'!$P$3:$P$700,'6、电缆终端红外检测'!$L$3:$L$700,$C17,'6、电缆终端红外检测'!$H$3:$H$700,"*"&amp;R$2&amp;"*")</f>
        <v>36</v>
      </c>
      <c r="S17" s="147">
        <f>SUMIFS('6、电缆终端红外检测'!$P$3:$P$700,'6、电缆终端红外检测'!$L$3:$L$700,$C17,'6、电缆终端红外检测'!$H$3:$H$700,"*"&amp;S$2&amp;"*")</f>
        <v>84</v>
      </c>
      <c r="T17" s="147">
        <f>SUMIFS('6、电缆终端红外检测'!$P$3:$P$700,'6、电缆终端红外检测'!$L$3:$L$700,$C17,'6、电缆终端红外检测'!$H$3:$H$700,"*"&amp;T$2&amp;"*")</f>
        <v>192</v>
      </c>
      <c r="U17" s="147">
        <f>SUMIFS('6、电缆终端红外检测'!$P$3:$P$700,'6、电缆终端红外检测'!$L$3:$L$700,$C17,'6、电缆终端红外检测'!$H$3:$H$700,"*"&amp;U$2&amp;"*")</f>
        <v>90</v>
      </c>
      <c r="V17" s="147">
        <f>SUMIFS('6、电缆终端红外检测'!$P$3:$P$700,'6、电缆终端红外检测'!$L$3:$L$700,$C17,'6、电缆终端红外检测'!$H$3:$H$700,"*"&amp;V$2&amp;"*")</f>
        <v>0</v>
      </c>
      <c r="W17" s="147">
        <f>SUMIFS('6、电缆终端红外检测'!$P$3:$P$700,'6、电缆终端红外检测'!$L$3:$L$700,$C17,'6、电缆终端红外检测'!$H$3:$H$700,"*"&amp;W$2&amp;"*")</f>
        <v>66</v>
      </c>
      <c r="X17" s="147">
        <f>SUMIFS('6、电缆终端红外检测'!$P$3:$P$700,'6、电缆终端红外检测'!$L$3:$L$700,$C17,'6、电缆终端红外检测'!$H$3:$H$700,"*"&amp;X$2&amp;"*")</f>
        <v>78</v>
      </c>
      <c r="Y17" s="147">
        <f>SUMIFS('6、电缆终端红外检测'!$P$3:$P$700,'6、电缆终端红外检测'!$L$3:$L$700,$C17,'6、电缆终端红外检测'!$H$3:$H$700,"*"&amp;Y$2&amp;"*")</f>
        <v>30</v>
      </c>
      <c r="Z17" s="147">
        <f>SUMIFS('6、电缆终端红外检测'!$P$3:$P$700,'6、电缆终端红外检测'!$L$3:$L$700,$C17,'6、电缆终端红外检测'!$H$3:$H$700,"*"&amp;Z$2&amp;"*")</f>
        <v>228</v>
      </c>
      <c r="AA17" s="147">
        <f>SUMIFS('6、电缆终端红外检测'!$P$3:$P$700,'6、电缆终端红外检测'!$L$3:$L$700,$C17,'6、电缆终端红外检测'!$H$3:$H$700,"*"&amp;AA$2&amp;"*")</f>
        <v>66</v>
      </c>
      <c r="AB17" s="149">
        <f t="shared" si="1"/>
        <v>900</v>
      </c>
      <c r="AC17" s="149">
        <f t="shared" si="2"/>
        <v>900</v>
      </c>
    </row>
    <row r="18" spans="1:29">
      <c r="A18" s="124" t="str">
        <f t="shared" si="0"/>
        <v>电缆终端红外检测-从化中心</v>
      </c>
      <c r="B18" s="124" t="s">
        <v>3887</v>
      </c>
      <c r="C18" s="29" t="s">
        <v>1731</v>
      </c>
      <c r="D18" s="143">
        <f>SUMIFS('6、电缆终端红外检测'!$M$3:$M$700,'6、电缆终端红外检测'!$L$3:$L$700,$C18,'6、电缆终端红外检测'!$H$3:$H$700,"*"&amp;D$2&amp;"*")</f>
        <v>0</v>
      </c>
      <c r="E18" s="143">
        <f>SUMIFS('6、电缆终端红外检测'!$M$3:$M$700,'6、电缆终端红外检测'!$L$3:$L$700,$C18,'6、电缆终端红外检测'!$H$3:$H$700,"*"&amp;E$2&amp;"*")</f>
        <v>0</v>
      </c>
      <c r="F18" s="143">
        <f>SUMIFS('6、电缆终端红外检测'!$M$3:$M$700,'6、电缆终端红外检测'!$L$3:$L$700,$C18,'6、电缆终端红外检测'!$H$3:$H$700,"*"&amp;F$2&amp;"*")</f>
        <v>0</v>
      </c>
      <c r="G18" s="143">
        <f>SUMIFS('6、电缆终端红外检测'!$M$3:$M$700,'6、电缆终端红外检测'!$L$3:$L$700,$C18,'6、电缆终端红外检测'!$H$3:$H$700,"*"&amp;G$2&amp;"*")</f>
        <v>0</v>
      </c>
      <c r="H18" s="143">
        <f>SUMIFS('6、电缆终端红外检测'!$M$3:$M$700,'6、电缆终端红外检测'!$L$3:$L$700,$C18,'6、电缆终端红外检测'!$H$3:$H$700,"*"&amp;H$2&amp;"*")</f>
        <v>0</v>
      </c>
      <c r="I18" s="143">
        <f>SUMIFS('6、电缆终端红外检测'!$M$3:$M$700,'6、电缆终端红外检测'!$L$3:$L$700,$C18,'6、电缆终端红外检测'!$H$3:$H$700,"*"&amp;I$2&amp;"*")</f>
        <v>57</v>
      </c>
      <c r="J18" s="143">
        <f>SUMIFS('6、电缆终端红外检测'!$M$3:$M$700,'6、电缆终端红外检测'!$L$3:$L$700,$C18,'6、电缆终端红外检测'!$H$3:$H$700,"*"&amp;J$2&amp;"*")</f>
        <v>0</v>
      </c>
      <c r="K18" s="143">
        <f>SUMIFS('6、电缆终端红外检测'!$M$3:$M$700,'6、电缆终端红外检测'!$L$3:$L$700,$C18,'6、电缆终端红外检测'!$H$3:$H$700,"*"&amp;K$2&amp;"*")</f>
        <v>0</v>
      </c>
      <c r="L18" s="143">
        <f>SUMIFS('6、电缆终端红外检测'!$M$3:$M$700,'6、电缆终端红外检测'!$L$3:$L$700,$C18,'6、电缆终端红外检测'!$H$3:$H$700,"*"&amp;L$2&amp;"*")</f>
        <v>0</v>
      </c>
      <c r="M18" s="143">
        <f>SUMIFS('6、电缆终端红外检测'!$M$3:$M$700,'6、电缆终端红外检测'!$L$3:$L$700,$C18,'6、电缆终端红外检测'!$H$3:$H$700,"*"&amp;M$2&amp;"*")</f>
        <v>0</v>
      </c>
      <c r="N18" s="143">
        <f>SUMIFS('6、电缆终端红外检测'!$M$3:$M$700,'6、电缆终端红外检测'!$L$3:$L$700,$C18,'6、电缆终端红外检测'!$H$3:$H$700,"*"&amp;N$2&amp;"*")</f>
        <v>0</v>
      </c>
      <c r="O18" s="143">
        <f>SUMIFS('6、电缆终端红外检测'!$M$3:$M$700,'6、电缆终端红外检测'!$L$3:$L$700,$C18,'6、电缆终端红外检测'!$H$3:$H$700,"*"&amp;O$2&amp;"*")</f>
        <v>57</v>
      </c>
      <c r="P18" s="147">
        <f>SUMIFS('6、电缆终端红外检测'!$P$3:$P$700,'6、电缆终端红外检测'!$L$3:$L$700,$C18,'6、电缆终端红外检测'!$H$3:$H$700,"*"&amp;P$2&amp;"*")</f>
        <v>0</v>
      </c>
      <c r="Q18" s="147">
        <f>SUMIFS('6、电缆终端红外检测'!$P$3:$P$700,'6、电缆终端红外检测'!$L$3:$L$700,$C18,'6、电缆终端红外检测'!$H$3:$H$700,"*"&amp;Q$2&amp;"*")</f>
        <v>0</v>
      </c>
      <c r="R18" s="147">
        <f>SUMIFS('6、电缆终端红外检测'!$P$3:$P$700,'6、电缆终端红外检测'!$L$3:$L$700,$C18,'6、电缆终端红外检测'!$H$3:$H$700,"*"&amp;R$2&amp;"*")</f>
        <v>0</v>
      </c>
      <c r="S18" s="147">
        <f>SUMIFS('6、电缆终端红外检测'!$P$3:$P$700,'6、电缆终端红外检测'!$L$3:$L$700,$C18,'6、电缆终端红外检测'!$H$3:$H$700,"*"&amp;S$2&amp;"*")</f>
        <v>0</v>
      </c>
      <c r="T18" s="147">
        <f>SUMIFS('6、电缆终端红外检测'!$P$3:$P$700,'6、电缆终端红外检测'!$L$3:$L$700,$C18,'6、电缆终端红外检测'!$H$3:$H$700,"*"&amp;T$2&amp;"*")</f>
        <v>0</v>
      </c>
      <c r="U18" s="147">
        <f>SUMIFS('6、电缆终端红外检测'!$P$3:$P$700,'6、电缆终端红外检测'!$L$3:$L$700,$C18,'6、电缆终端红外检测'!$H$3:$H$700,"*"&amp;U$2&amp;"*")</f>
        <v>57</v>
      </c>
      <c r="V18" s="147">
        <f>SUMIFS('6、电缆终端红外检测'!$P$3:$P$700,'6、电缆终端红外检测'!$L$3:$L$700,$C18,'6、电缆终端红外检测'!$H$3:$H$700,"*"&amp;V$2&amp;"*")</f>
        <v>0</v>
      </c>
      <c r="W18" s="147">
        <f>SUMIFS('6、电缆终端红外检测'!$P$3:$P$700,'6、电缆终端红外检测'!$L$3:$L$700,$C18,'6、电缆终端红外检测'!$H$3:$H$700,"*"&amp;W$2&amp;"*")</f>
        <v>0</v>
      </c>
      <c r="X18" s="147">
        <f>SUMIFS('6、电缆终端红外检测'!$P$3:$P$700,'6、电缆终端红外检测'!$L$3:$L$700,$C18,'6、电缆终端红外检测'!$H$3:$H$700,"*"&amp;X$2&amp;"*")</f>
        <v>0</v>
      </c>
      <c r="Y18" s="147">
        <f>SUMIFS('6、电缆终端红外检测'!$P$3:$P$700,'6、电缆终端红外检测'!$L$3:$L$700,$C18,'6、电缆终端红外检测'!$H$3:$H$700,"*"&amp;Y$2&amp;"*")</f>
        <v>0</v>
      </c>
      <c r="Z18" s="147">
        <f>SUMIFS('6、电缆终端红外检测'!$P$3:$P$700,'6、电缆终端红外检测'!$L$3:$L$700,$C18,'6、电缆终端红外检测'!$H$3:$H$700,"*"&amp;Z$2&amp;"*")</f>
        <v>0</v>
      </c>
      <c r="AA18" s="147">
        <f>SUMIFS('6、电缆终端红外检测'!$P$3:$P$700,'6、电缆终端红外检测'!$L$3:$L$700,$C18,'6、电缆终端红外检测'!$H$3:$H$700,"*"&amp;AA$2&amp;"*")</f>
        <v>57</v>
      </c>
      <c r="AB18" s="149">
        <f t="shared" si="1"/>
        <v>114</v>
      </c>
      <c r="AC18" s="149">
        <f t="shared" si="2"/>
        <v>114</v>
      </c>
    </row>
    <row r="19" spans="1:29">
      <c r="A19" s="124" t="str">
        <f t="shared" si="0"/>
        <v>电缆避雷器红外检测-天河中心</v>
      </c>
      <c r="B19" s="124" t="s">
        <v>4341</v>
      </c>
      <c r="C19" s="29" t="s">
        <v>46</v>
      </c>
      <c r="D19" s="143">
        <f>SUMIFS('7、避雷器红外检测'!$M$3:$M$400,'7、避雷器红外检测'!$L$3:$L$400,$C19,'7、避雷器红外检测'!$H$3:$H$400,"*"&amp;D$2&amp;"*")</f>
        <v>27</v>
      </c>
      <c r="E19" s="143">
        <f>SUMIFS('7、避雷器红外检测'!$M$3:$M$400,'7、避雷器红外检测'!$L$3:$L$400,$C19,'7、避雷器红外检测'!$H$3:$H$400,"*"&amp;E$2&amp;"*")</f>
        <v>0</v>
      </c>
      <c r="F19" s="143">
        <f>SUMIFS('7、避雷器红外检测'!$M$3:$M$400,'7、避雷器红外检测'!$L$3:$L$400,$C19,'7、避雷器红外检测'!$H$3:$H$400,"*"&amp;F$2&amp;"*")</f>
        <v>33</v>
      </c>
      <c r="G19" s="143">
        <f>SUMIFS('7、避雷器红外检测'!$M$3:$M$400,'7、避雷器红外检测'!$L$3:$L$400,$C19,'7、避雷器红外检测'!$H$3:$H$400,"*"&amp;G$2&amp;"*")</f>
        <v>21</v>
      </c>
      <c r="H19" s="143">
        <f>SUMIFS('7、避雷器红外检测'!$M$3:$M$400,'7、避雷器红外检测'!$L$3:$L$400,$C19,'7、避雷器红外检测'!$H$3:$H$400,"*"&amp;H$2&amp;"*")</f>
        <v>39</v>
      </c>
      <c r="I19" s="143">
        <f>SUMIFS('7、避雷器红外检测'!$M$3:$M$400,'7、避雷器红外检测'!$L$3:$L$400,$C19,'7、避雷器红外检测'!$H$3:$H$400,"*"&amp;I$2&amp;"*")</f>
        <v>0</v>
      </c>
      <c r="J19" s="143">
        <f>SUMIFS('7、避雷器红外检测'!$M$3:$M$400,'7、避雷器红外检测'!$L$3:$L$400,$C19,'7、避雷器红外检测'!$H$3:$H$400,"*"&amp;J$2&amp;"*")</f>
        <v>39</v>
      </c>
      <c r="K19" s="143">
        <f>SUMIFS('7、避雷器红外检测'!$M$3:$M$400,'7、避雷器红外检测'!$L$3:$L$400,$C19,'7、避雷器红外检测'!$H$3:$H$400,"*"&amp;K$2&amp;"*")</f>
        <v>0</v>
      </c>
      <c r="L19" s="143">
        <f>SUMIFS('7、避雷器红外检测'!$M$3:$M$400,'7、避雷器红外检测'!$L$3:$L$400,$C19,'7、避雷器红外检测'!$H$3:$H$400,"*"&amp;L$2&amp;"*")</f>
        <v>45</v>
      </c>
      <c r="M19" s="143">
        <f>SUMIFS('7、避雷器红外检测'!$M$3:$M$400,'7、避雷器红外检测'!$L$3:$L$400,$C19,'7、避雷器红外检测'!$H$3:$H$400,"*"&amp;M$2&amp;"*")</f>
        <v>21</v>
      </c>
      <c r="N19" s="143">
        <f>SUMIFS('7、避雷器红外检测'!$M$3:$M$400,'7、避雷器红外检测'!$L$3:$L$400,$C19,'7、避雷器红外检测'!$H$3:$H$400,"*"&amp;N$2&amp;"*")</f>
        <v>27</v>
      </c>
      <c r="O19" s="143">
        <f>SUMIFS('7、避雷器红外检测'!$M$3:$M$400,'7、避雷器红外检测'!$L$3:$L$400,$C19,'7、避雷器红外检测'!$H$3:$H$400,"*"&amp;O$2&amp;"*")</f>
        <v>0</v>
      </c>
      <c r="P19" s="143">
        <f>SUMIFS('7、避雷器红外检测'!$P$3:$P$400,'7、避雷器红外检测'!$L$3:$L$400,$C19,'7、避雷器红外检测'!$H$3:$H$400,"*"&amp;P$2&amp;"*")</f>
        <v>27</v>
      </c>
      <c r="Q19" s="143">
        <f>SUMIFS('7、避雷器红外检测'!$P$3:$P$400,'7、避雷器红外检测'!$L$3:$L$400,$C19,'7、避雷器红外检测'!$H$3:$H$400,"*"&amp;Q$2&amp;"*")</f>
        <v>0</v>
      </c>
      <c r="R19" s="143">
        <f>SUMIFS('7、避雷器红外检测'!$P$3:$P$400,'7、避雷器红外检测'!$L$3:$L$400,$C19,'7、避雷器红外检测'!$H$3:$H$400,"*"&amp;R$2&amp;"*")</f>
        <v>33</v>
      </c>
      <c r="S19" s="143">
        <f>SUMIFS('7、避雷器红外检测'!$P$3:$P$400,'7、避雷器红外检测'!$L$3:$L$400,$C19,'7、避雷器红外检测'!$H$3:$H$400,"*"&amp;S$2&amp;"*")</f>
        <v>21</v>
      </c>
      <c r="T19" s="143">
        <f>SUMIFS('7、避雷器红外检测'!$P$3:$P$400,'7、避雷器红外检测'!$L$3:$L$400,$C19,'7、避雷器红外检测'!$H$3:$H$400,"*"&amp;T$2&amp;"*")</f>
        <v>39</v>
      </c>
      <c r="U19" s="143">
        <f>SUMIFS('7、避雷器红外检测'!$P$3:$P$400,'7、避雷器红外检测'!$L$3:$L$400,$C19,'7、避雷器红外检测'!$H$3:$H$400,"*"&amp;U$2&amp;"*")</f>
        <v>0</v>
      </c>
      <c r="V19" s="143">
        <f>SUMIFS('7、避雷器红外检测'!$P$3:$P$400,'7、避雷器红外检测'!$L$3:$L$400,$C19,'7、避雷器红外检测'!$H$3:$H$400,"*"&amp;V$2&amp;"*")</f>
        <v>39</v>
      </c>
      <c r="W19" s="143">
        <f>SUMIFS('7、避雷器红外检测'!$P$3:$P$400,'7、避雷器红外检测'!$L$3:$L$400,$C19,'7、避雷器红外检测'!$H$3:$H$400,"*"&amp;W$2&amp;"*")</f>
        <v>0</v>
      </c>
      <c r="X19" s="143">
        <f>SUMIFS('7、避雷器红外检测'!$P$3:$P$400,'7、避雷器红外检测'!$L$3:$L$400,$C19,'7、避雷器红外检测'!$H$3:$H$400,"*"&amp;X$2&amp;"*")</f>
        <v>45</v>
      </c>
      <c r="Y19" s="143">
        <f>SUMIFS('7、避雷器红外检测'!$P$3:$P$400,'7、避雷器红外检测'!$L$3:$L$400,$C19,'7、避雷器红外检测'!$H$3:$H$400,"*"&amp;Y$2&amp;"*")</f>
        <v>21</v>
      </c>
      <c r="Z19" s="143">
        <f>SUMIFS('7、避雷器红外检测'!$P$3:$P$400,'7、避雷器红外检测'!$L$3:$L$400,$C19,'7、避雷器红外检测'!$H$3:$H$400,"*"&amp;Z$2&amp;"*")</f>
        <v>27</v>
      </c>
      <c r="AA19" s="143">
        <f>SUMIFS('7、避雷器红外检测'!$P$3:$P$400,'7、避雷器红外检测'!$L$3:$L$400,$C19,'7、避雷器红外检测'!$H$3:$H$400,"*"&amp;AA$2&amp;"*")</f>
        <v>0</v>
      </c>
      <c r="AB19" s="149">
        <f t="shared" si="1"/>
        <v>252</v>
      </c>
      <c r="AC19" s="149">
        <f t="shared" si="2"/>
        <v>252</v>
      </c>
    </row>
    <row r="20" spans="1:29">
      <c r="A20" s="124" t="str">
        <f t="shared" si="0"/>
        <v>电缆避雷器红外检测-白云中心</v>
      </c>
      <c r="B20" s="124" t="s">
        <v>4341</v>
      </c>
      <c r="C20" s="29" t="s">
        <v>307</v>
      </c>
      <c r="D20" s="143">
        <f>SUMIFS('7、避雷器红外检测'!$M$3:$M$400,'7、避雷器红外检测'!$L$3:$L$400,$C20,'7、避雷器红外检测'!$H$3:$H$400,"*"&amp;D$2&amp;"*")</f>
        <v>63</v>
      </c>
      <c r="E20" s="143">
        <f>SUMIFS('7、避雷器红外检测'!$M$3:$M$400,'7、避雷器红外检测'!$L$3:$L$400,$C20,'7、避雷器红外检测'!$H$3:$H$400,"*"&amp;E$2&amp;"*")</f>
        <v>45</v>
      </c>
      <c r="F20" s="143">
        <f>SUMIFS('7、避雷器红外检测'!$M$3:$M$400,'7、避雷器红外检测'!$L$3:$L$400,$C20,'7、避雷器红外检测'!$H$3:$H$400,"*"&amp;F$2&amp;"*")</f>
        <v>84</v>
      </c>
      <c r="G20" s="143">
        <f>SUMIFS('7、避雷器红外检测'!$M$3:$M$400,'7、避雷器红外检测'!$L$3:$L$400,$C20,'7、避雷器红外检测'!$H$3:$H$400,"*"&amp;G$2&amp;"*")</f>
        <v>24</v>
      </c>
      <c r="H20" s="143">
        <f>SUMIFS('7、避雷器红外检测'!$M$3:$M$400,'7、避雷器红外检测'!$L$3:$L$400,$C20,'7、避雷器红外检测'!$H$3:$H$400,"*"&amp;H$2&amp;"*")</f>
        <v>108</v>
      </c>
      <c r="I20" s="143">
        <f>SUMIFS('7、避雷器红外检测'!$M$3:$M$400,'7、避雷器红外检测'!$L$3:$L$400,$C20,'7、避雷器红外检测'!$H$3:$H$400,"*"&amp;I$2&amp;"*")</f>
        <v>24</v>
      </c>
      <c r="J20" s="143">
        <f>SUMIFS('7、避雷器红外检测'!$M$3:$M$400,'7、避雷器红外检测'!$L$3:$L$400,$C20,'7、避雷器红外检测'!$H$3:$H$400,"*"&amp;J$2&amp;"*")</f>
        <v>105</v>
      </c>
      <c r="K20" s="143">
        <f>SUMIFS('7、避雷器红外检测'!$M$3:$M$400,'7、避雷器红外检测'!$L$3:$L$400,$C20,'7、避雷器红外检测'!$H$3:$H$400,"*"&amp;K$2&amp;"*")</f>
        <v>42</v>
      </c>
      <c r="L20" s="143">
        <f>SUMIFS('7、避雷器红外检测'!$M$3:$M$400,'7、避雷器红外检测'!$L$3:$L$400,$C20,'7、避雷器红外检测'!$H$3:$H$400,"*"&amp;L$2&amp;"*")</f>
        <v>132</v>
      </c>
      <c r="M20" s="143">
        <f>SUMIFS('7、避雷器红外检测'!$M$3:$M$400,'7、避雷器红外检测'!$L$3:$L$400,$C20,'7、避雷器红外检测'!$H$3:$H$400,"*"&amp;M$2&amp;"*")</f>
        <v>24</v>
      </c>
      <c r="N20" s="143">
        <f>SUMIFS('7、避雷器红外检测'!$M$3:$M$400,'7、避雷器红外检测'!$L$3:$L$400,$C20,'7、避雷器红外检测'!$H$3:$H$400,"*"&amp;N$2&amp;"*")</f>
        <v>39</v>
      </c>
      <c r="O20" s="143">
        <f>SUMIFS('7、避雷器红外检测'!$M$3:$M$400,'7、避雷器红外检测'!$L$3:$L$400,$C20,'7、避雷器红外检测'!$H$3:$H$400,"*"&amp;O$2&amp;"*")</f>
        <v>18</v>
      </c>
      <c r="P20" s="143">
        <f>SUMIFS('7、避雷器红外检测'!$P$3:$P$400,'7、避雷器红外检测'!$L$3:$L$400,$C20,'7、避雷器红外检测'!$H$3:$H$400,"*"&amp;P$2&amp;"*")</f>
        <v>63</v>
      </c>
      <c r="Q20" s="143">
        <f>SUMIFS('7、避雷器红外检测'!$P$3:$P$400,'7、避雷器红外检测'!$L$3:$L$400,$C20,'7、避雷器红外检测'!$H$3:$H$400,"*"&amp;Q$2&amp;"*")</f>
        <v>45</v>
      </c>
      <c r="R20" s="143">
        <f>SUMIFS('7、避雷器红外检测'!$P$3:$P$400,'7、避雷器红外检测'!$L$3:$L$400,$C20,'7、避雷器红外检测'!$H$3:$H$400,"*"&amp;R$2&amp;"*")</f>
        <v>84</v>
      </c>
      <c r="S20" s="143">
        <f>SUMIFS('7、避雷器红外检测'!$P$3:$P$400,'7、避雷器红外检测'!$L$3:$L$400,$C20,'7、避雷器红外检测'!$H$3:$H$400,"*"&amp;S$2&amp;"*")</f>
        <v>24</v>
      </c>
      <c r="T20" s="143">
        <f>SUMIFS('7、避雷器红外检测'!$P$3:$P$400,'7、避雷器红外检测'!$L$3:$L$400,$C20,'7、避雷器红外检测'!$H$3:$H$400,"*"&amp;T$2&amp;"*")</f>
        <v>108</v>
      </c>
      <c r="U20" s="143">
        <f>SUMIFS('7、避雷器红外检测'!$P$3:$P$400,'7、避雷器红外检测'!$L$3:$L$400,$C20,'7、避雷器红外检测'!$H$3:$H$400,"*"&amp;U$2&amp;"*")</f>
        <v>24</v>
      </c>
      <c r="V20" s="143">
        <f>SUMIFS('7、避雷器红外检测'!$P$3:$P$400,'7、避雷器红外检测'!$L$3:$L$400,$C20,'7、避雷器红外检测'!$H$3:$H$400,"*"&amp;V$2&amp;"*")</f>
        <v>105</v>
      </c>
      <c r="W20" s="143">
        <f>SUMIFS('7、避雷器红外检测'!$P$3:$P$400,'7、避雷器红外检测'!$L$3:$L$400,$C20,'7、避雷器红外检测'!$H$3:$H$400,"*"&amp;W$2&amp;"*")</f>
        <v>42</v>
      </c>
      <c r="X20" s="143">
        <f>SUMIFS('7、避雷器红外检测'!$P$3:$P$400,'7、避雷器红外检测'!$L$3:$L$400,$C20,'7、避雷器红外检测'!$H$3:$H$400,"*"&amp;X$2&amp;"*")</f>
        <v>132</v>
      </c>
      <c r="Y20" s="143">
        <f>SUMIFS('7、避雷器红外检测'!$P$3:$P$400,'7、避雷器红外检测'!$L$3:$L$400,$C20,'7、避雷器红外检测'!$H$3:$H$400,"*"&amp;Y$2&amp;"*")</f>
        <v>24</v>
      </c>
      <c r="Z20" s="143">
        <f>SUMIFS('7、避雷器红外检测'!$P$3:$P$400,'7、避雷器红外检测'!$L$3:$L$400,$C20,'7、避雷器红外检测'!$H$3:$H$400,"*"&amp;Z$2&amp;"*")</f>
        <v>39</v>
      </c>
      <c r="AA20" s="143">
        <f>SUMIFS('7、避雷器红外检测'!$P$3:$P$400,'7、避雷器红外检测'!$L$3:$L$400,$C20,'7、避雷器红外检测'!$H$3:$H$400,"*"&amp;AA$2&amp;"*")</f>
        <v>18</v>
      </c>
      <c r="AB20" s="149">
        <f t="shared" si="1"/>
        <v>708</v>
      </c>
      <c r="AC20" s="149">
        <f t="shared" si="2"/>
        <v>708</v>
      </c>
    </row>
    <row r="21" spans="1:29">
      <c r="A21" s="124" t="str">
        <f t="shared" si="0"/>
        <v>电缆避雷器红外检测-花都中心</v>
      </c>
      <c r="B21" s="124" t="s">
        <v>4341</v>
      </c>
      <c r="C21" s="29" t="s">
        <v>993</v>
      </c>
      <c r="D21" s="143">
        <f>SUMIFS('7、避雷器红外检测'!$M$3:$M$400,'7、避雷器红外检测'!$L$3:$L$400,$C21,'7、避雷器红外检测'!$H$3:$H$400,"*"&amp;D$2&amp;"*")</f>
        <v>0</v>
      </c>
      <c r="E21" s="143">
        <f>SUMIFS('7、避雷器红外检测'!$M$3:$M$400,'7、避雷器红外检测'!$L$3:$L$400,$C21,'7、避雷器红外检测'!$H$3:$H$400,"*"&amp;E$2&amp;"*")</f>
        <v>6</v>
      </c>
      <c r="F21" s="143">
        <f>SUMIFS('7、避雷器红外检测'!$M$3:$M$400,'7、避雷器红外检测'!$L$3:$L$400,$C21,'7、避雷器红外检测'!$H$3:$H$400,"*"&amp;F$2&amp;"*")</f>
        <v>18</v>
      </c>
      <c r="G21" s="143">
        <f>SUMIFS('7、避雷器红外检测'!$M$3:$M$400,'7、避雷器红外检测'!$L$3:$L$400,$C21,'7、避雷器红外检测'!$H$3:$H$400,"*"&amp;G$2&amp;"*")</f>
        <v>36</v>
      </c>
      <c r="H21" s="143">
        <f>SUMIFS('7、避雷器红外检测'!$M$3:$M$400,'7、避雷器红外检测'!$L$3:$L$400,$C21,'7、避雷器红外检测'!$H$3:$H$400,"*"&amp;H$2&amp;"*")</f>
        <v>57</v>
      </c>
      <c r="I21" s="143">
        <f>SUMIFS('7、避雷器红外检测'!$M$3:$M$400,'7、避雷器红外检测'!$L$3:$L$400,$C21,'7、避雷器红外检测'!$H$3:$H$400,"*"&amp;I$2&amp;"*")</f>
        <v>36</v>
      </c>
      <c r="J21" s="143">
        <f>SUMIFS('7、避雷器红外检测'!$M$3:$M$400,'7、避雷器红外检测'!$L$3:$L$400,$C21,'7、避雷器红外检测'!$H$3:$H$400,"*"&amp;J$2&amp;"*")</f>
        <v>0</v>
      </c>
      <c r="K21" s="143">
        <f>SUMIFS('7、避雷器红外检测'!$M$3:$M$400,'7、避雷器红外检测'!$L$3:$L$400,$C21,'7、避雷器红外检测'!$H$3:$H$400,"*"&amp;K$2&amp;"*")</f>
        <v>24</v>
      </c>
      <c r="L21" s="143">
        <f>SUMIFS('7、避雷器红外检测'!$M$3:$M$400,'7、避雷器红外检测'!$L$3:$L$400,$C21,'7、避雷器红外检测'!$H$3:$H$400,"*"&amp;L$2&amp;"*")</f>
        <v>39</v>
      </c>
      <c r="M21" s="143">
        <f>SUMIFS('7、避雷器红外检测'!$M$3:$M$400,'7、避雷器红外检测'!$L$3:$L$400,$C21,'7、避雷器红外检测'!$H$3:$H$400,"*"&amp;M$2&amp;"*")</f>
        <v>6</v>
      </c>
      <c r="N21" s="143">
        <f>SUMIFS('7、避雷器红外检测'!$M$3:$M$400,'7、避雷器红外检测'!$L$3:$L$400,$C21,'7、避雷器红外检测'!$H$3:$H$400,"*"&amp;N$2&amp;"*")</f>
        <v>78</v>
      </c>
      <c r="O21" s="143">
        <f>SUMIFS('7、避雷器红外检测'!$M$3:$M$400,'7、避雷器红外检测'!$L$3:$L$400,$C21,'7、避雷器红外检测'!$H$3:$H$400,"*"&amp;O$2&amp;"*")</f>
        <v>24</v>
      </c>
      <c r="P21" s="143">
        <f>SUMIFS('7、避雷器红外检测'!$P$3:$P$400,'7、避雷器红外检测'!$L$3:$L$400,$C21,'7、避雷器红外检测'!$H$3:$H$400,"*"&amp;P$2&amp;"*")</f>
        <v>0</v>
      </c>
      <c r="Q21" s="143">
        <f>SUMIFS('7、避雷器红外检测'!$P$3:$P$400,'7、避雷器红外检测'!$L$3:$L$400,$C21,'7、避雷器红外检测'!$H$3:$H$400,"*"&amp;Q$2&amp;"*")</f>
        <v>6</v>
      </c>
      <c r="R21" s="143">
        <f>SUMIFS('7、避雷器红外检测'!$P$3:$P$400,'7、避雷器红外检测'!$L$3:$L$400,$C21,'7、避雷器红外检测'!$H$3:$H$400,"*"&amp;R$2&amp;"*")</f>
        <v>18</v>
      </c>
      <c r="S21" s="143">
        <f>SUMIFS('7、避雷器红外检测'!$P$3:$P$400,'7、避雷器红外检测'!$L$3:$L$400,$C21,'7、避雷器红外检测'!$H$3:$H$400,"*"&amp;S$2&amp;"*")</f>
        <v>36</v>
      </c>
      <c r="T21" s="143">
        <f>SUMIFS('7、避雷器红外检测'!$P$3:$P$400,'7、避雷器红外检测'!$L$3:$L$400,$C21,'7、避雷器红外检测'!$H$3:$H$400,"*"&amp;T$2&amp;"*")</f>
        <v>57</v>
      </c>
      <c r="U21" s="143">
        <f>SUMIFS('7、避雷器红外检测'!$P$3:$P$400,'7、避雷器红外检测'!$L$3:$L$400,$C21,'7、避雷器红外检测'!$H$3:$H$400,"*"&amp;U$2&amp;"*")</f>
        <v>36</v>
      </c>
      <c r="V21" s="143">
        <f>SUMIFS('7、避雷器红外检测'!$P$3:$P$400,'7、避雷器红外检测'!$L$3:$L$400,$C21,'7、避雷器红外检测'!$H$3:$H$400,"*"&amp;V$2&amp;"*")</f>
        <v>0</v>
      </c>
      <c r="W21" s="143">
        <f>SUMIFS('7、避雷器红外检测'!$P$3:$P$400,'7、避雷器红外检测'!$L$3:$L$400,$C21,'7、避雷器红外检测'!$H$3:$H$400,"*"&amp;W$2&amp;"*")</f>
        <v>24</v>
      </c>
      <c r="X21" s="143">
        <f>SUMIFS('7、避雷器红外检测'!$P$3:$P$400,'7、避雷器红外检测'!$L$3:$L$400,$C21,'7、避雷器红外检测'!$H$3:$H$400,"*"&amp;X$2&amp;"*")</f>
        <v>39</v>
      </c>
      <c r="Y21" s="143">
        <f>SUMIFS('7、避雷器红外检测'!$P$3:$P$400,'7、避雷器红外检测'!$L$3:$L$400,$C21,'7、避雷器红外检测'!$H$3:$H$400,"*"&amp;Y$2&amp;"*")</f>
        <v>6</v>
      </c>
      <c r="Z21" s="143">
        <f>SUMIFS('7、避雷器红外检测'!$P$3:$P$400,'7、避雷器红外检测'!$L$3:$L$400,$C21,'7、避雷器红外检测'!$H$3:$H$400,"*"&amp;Z$2&amp;"*")</f>
        <v>78</v>
      </c>
      <c r="AA21" s="143">
        <f>SUMIFS('7、避雷器红外检测'!$P$3:$P$400,'7、避雷器红外检测'!$L$3:$L$400,$C21,'7、避雷器红外检测'!$H$3:$H$400,"*"&amp;AA$2&amp;"*")</f>
        <v>24</v>
      </c>
      <c r="AB21" s="149">
        <f t="shared" si="1"/>
        <v>324</v>
      </c>
      <c r="AC21" s="149">
        <f t="shared" si="2"/>
        <v>324</v>
      </c>
    </row>
    <row r="22" spans="1:29">
      <c r="A22" s="124" t="str">
        <f t="shared" si="0"/>
        <v>电缆避雷器红外检测-从化中心</v>
      </c>
      <c r="B22" s="124" t="s">
        <v>4341</v>
      </c>
      <c r="C22" s="29" t="s">
        <v>1731</v>
      </c>
      <c r="D22" s="143">
        <f>SUMIFS('7、避雷器红外检测'!$M$3:$M$400,'7、避雷器红外检测'!$L$3:$L$400,$C22,'7、避雷器红外检测'!$H$3:$H$400,"*"&amp;D$2&amp;"*")</f>
        <v>0</v>
      </c>
      <c r="E22" s="143">
        <f>SUMIFS('7、避雷器红外检测'!$M$3:$M$400,'7、避雷器红外检测'!$L$3:$L$400,$C22,'7、避雷器红外检测'!$H$3:$H$400,"*"&amp;E$2&amp;"*")</f>
        <v>0</v>
      </c>
      <c r="F22" s="143">
        <f>SUMIFS('7、避雷器红外检测'!$M$3:$M$400,'7、避雷器红外检测'!$L$3:$L$400,$C22,'7、避雷器红外检测'!$H$3:$H$400,"*"&amp;F$2&amp;"*")</f>
        <v>0</v>
      </c>
      <c r="G22" s="143">
        <f>SUMIFS('7、避雷器红外检测'!$M$3:$M$400,'7、避雷器红外检测'!$L$3:$L$400,$C22,'7、避雷器红外检测'!$H$3:$H$400,"*"&amp;G$2&amp;"*")</f>
        <v>0</v>
      </c>
      <c r="H22" s="143">
        <f>SUMIFS('7、避雷器红外检测'!$M$3:$M$400,'7、避雷器红外检测'!$L$3:$L$400,$C22,'7、避雷器红外检测'!$H$3:$H$400,"*"&amp;H$2&amp;"*")</f>
        <v>0</v>
      </c>
      <c r="I22" s="143">
        <f>SUMIFS('7、避雷器红外检测'!$M$3:$M$400,'7、避雷器红外检测'!$L$3:$L$400,$C22,'7、避雷器红外检测'!$H$3:$H$400,"*"&amp;I$2&amp;"*")</f>
        <v>57</v>
      </c>
      <c r="J22" s="143">
        <f>SUMIFS('7、避雷器红外检测'!$M$3:$M$400,'7、避雷器红外检测'!$L$3:$L$400,$C22,'7、避雷器红外检测'!$H$3:$H$400,"*"&amp;J$2&amp;"*")</f>
        <v>0</v>
      </c>
      <c r="K22" s="143">
        <f>SUMIFS('7、避雷器红外检测'!$M$3:$M$400,'7、避雷器红外检测'!$L$3:$L$400,$C22,'7、避雷器红外检测'!$H$3:$H$400,"*"&amp;K$2&amp;"*")</f>
        <v>0</v>
      </c>
      <c r="L22" s="143">
        <f>SUMIFS('7、避雷器红外检测'!$M$3:$M$400,'7、避雷器红外检测'!$L$3:$L$400,$C22,'7、避雷器红外检测'!$H$3:$H$400,"*"&amp;L$2&amp;"*")</f>
        <v>0</v>
      </c>
      <c r="M22" s="143">
        <f>SUMIFS('7、避雷器红外检测'!$M$3:$M$400,'7、避雷器红外检测'!$L$3:$L$400,$C22,'7、避雷器红外检测'!$H$3:$H$400,"*"&amp;M$2&amp;"*")</f>
        <v>0</v>
      </c>
      <c r="N22" s="143">
        <f>SUMIFS('7、避雷器红外检测'!$M$3:$M$400,'7、避雷器红外检测'!$L$3:$L$400,$C22,'7、避雷器红外检测'!$H$3:$H$400,"*"&amp;N$2&amp;"*")</f>
        <v>0</v>
      </c>
      <c r="O22" s="143">
        <f>SUMIFS('7、避雷器红外检测'!$M$3:$M$400,'7、避雷器红外检测'!$L$3:$L$400,$C22,'7、避雷器红外检测'!$H$3:$H$400,"*"&amp;O$2&amp;"*")</f>
        <v>57</v>
      </c>
      <c r="P22" s="143">
        <f>SUMIFS('7、避雷器红外检测'!$P$3:$P$400,'7、避雷器红外检测'!$L$3:$L$400,$C22,'7、避雷器红外检测'!$H$3:$H$400,"*"&amp;P$2&amp;"*")</f>
        <v>0</v>
      </c>
      <c r="Q22" s="143">
        <f>SUMIFS('7、避雷器红外检测'!$P$3:$P$400,'7、避雷器红外检测'!$L$3:$L$400,$C22,'7、避雷器红外检测'!$H$3:$H$400,"*"&amp;Q$2&amp;"*")</f>
        <v>0</v>
      </c>
      <c r="R22" s="143">
        <f>SUMIFS('7、避雷器红外检测'!$P$3:$P$400,'7、避雷器红外检测'!$L$3:$L$400,$C22,'7、避雷器红外检测'!$H$3:$H$400,"*"&amp;R$2&amp;"*")</f>
        <v>0</v>
      </c>
      <c r="S22" s="143">
        <f>SUMIFS('7、避雷器红外检测'!$P$3:$P$400,'7、避雷器红外检测'!$L$3:$L$400,$C22,'7、避雷器红外检测'!$H$3:$H$400,"*"&amp;S$2&amp;"*")</f>
        <v>0</v>
      </c>
      <c r="T22" s="143">
        <f>SUMIFS('7、避雷器红外检测'!$P$3:$P$400,'7、避雷器红外检测'!$L$3:$L$400,$C22,'7、避雷器红外检测'!$H$3:$H$400,"*"&amp;T$2&amp;"*")</f>
        <v>0</v>
      </c>
      <c r="U22" s="143">
        <f>SUMIFS('7、避雷器红外检测'!$P$3:$P$400,'7、避雷器红外检测'!$L$3:$L$400,$C22,'7、避雷器红外检测'!$H$3:$H$400,"*"&amp;U$2&amp;"*")</f>
        <v>57</v>
      </c>
      <c r="V22" s="143">
        <f>SUMIFS('7、避雷器红外检测'!$P$3:$P$400,'7、避雷器红外检测'!$L$3:$L$400,$C22,'7、避雷器红外检测'!$H$3:$H$400,"*"&amp;V$2&amp;"*")</f>
        <v>0</v>
      </c>
      <c r="W22" s="143">
        <f>SUMIFS('7、避雷器红外检测'!$P$3:$P$400,'7、避雷器红外检测'!$L$3:$L$400,$C22,'7、避雷器红外检测'!$H$3:$H$400,"*"&amp;W$2&amp;"*")</f>
        <v>0</v>
      </c>
      <c r="X22" s="143">
        <f>SUMIFS('7、避雷器红外检测'!$P$3:$P$400,'7、避雷器红外检测'!$L$3:$L$400,$C22,'7、避雷器红外检测'!$H$3:$H$400,"*"&amp;X$2&amp;"*")</f>
        <v>0</v>
      </c>
      <c r="Y22" s="143">
        <f>SUMIFS('7、避雷器红外检测'!$P$3:$P$400,'7、避雷器红外检测'!$L$3:$L$400,$C22,'7、避雷器红外检测'!$H$3:$H$400,"*"&amp;Y$2&amp;"*")</f>
        <v>0</v>
      </c>
      <c r="Z22" s="143">
        <f>SUMIFS('7、避雷器红外检测'!$P$3:$P$400,'7、避雷器红外检测'!$L$3:$L$400,$C22,'7、避雷器红外检测'!$H$3:$H$400,"*"&amp;Z$2&amp;"*")</f>
        <v>0</v>
      </c>
      <c r="AA22" s="143">
        <f>SUMIFS('7、避雷器红外检测'!$P$3:$P$400,'7、避雷器红外检测'!$L$3:$L$400,$C22,'7、避雷器红外检测'!$H$3:$H$400,"*"&amp;AA$2&amp;"*")</f>
        <v>57</v>
      </c>
      <c r="AB22" s="149">
        <f t="shared" si="1"/>
        <v>114</v>
      </c>
      <c r="AC22" s="149">
        <f t="shared" si="2"/>
        <v>114</v>
      </c>
    </row>
    <row r="23" spans="1:29">
      <c r="A23" s="124" t="str">
        <f t="shared" si="0"/>
        <v>非直埋式中间接头红外检测-天河中心</v>
      </c>
      <c r="B23" s="144" t="s">
        <v>4102</v>
      </c>
      <c r="C23" s="29" t="s">
        <v>46</v>
      </c>
      <c r="D23" s="143">
        <f>SUMIFS('8、非直埋式中间接头红外检测 '!$M$3:$M$524,'8、非直埋式中间接头红外检测 '!$L$3:$L$524,$C23,'8、非直埋式中间接头红外检测 '!$H$3:$H$524,"*"&amp;D$2&amp;"*")</f>
        <v>537</v>
      </c>
      <c r="E23" s="143">
        <f>SUMIFS('8、非直埋式中间接头红外检测 '!$M$3:$M$524,'8、非直埋式中间接头红外检测 '!$L$3:$L$524,$C23,'8、非直埋式中间接头红外检测 '!$H$3:$H$524,"*"&amp;E$2&amp;"*")</f>
        <v>77</v>
      </c>
      <c r="F23" s="143">
        <f>SUMIFS('8、非直埋式中间接头红外检测 '!$M$3:$M$524,'8、非直埋式中间接头红外检测 '!$L$3:$L$524,$C23,'8、非直埋式中间接头红外检测 '!$H$3:$H$524,"*"&amp;F$2&amp;"*")</f>
        <v>495</v>
      </c>
      <c r="G23" s="143">
        <f>SUMIFS('8、非直埋式中间接头红外检测 '!$M$3:$M$524,'8、非直埋式中间接头红外检测 '!$L$3:$L$524,$C23,'8、非直埋式中间接头红外检测 '!$H$3:$H$524,"*"&amp;G$2&amp;"*")</f>
        <v>119</v>
      </c>
      <c r="H23" s="143">
        <f>SUMIFS('8、非直埋式中间接头红外检测 '!$M$3:$M$524,'8、非直埋式中间接头红外检测 '!$L$3:$L$524,$C23,'8、非直埋式中间接头红外检测 '!$H$3:$H$524,"*"&amp;H$2&amp;"*")</f>
        <v>495</v>
      </c>
      <c r="I23" s="143">
        <f>SUMIFS('8、非直埋式中间接头红外检测 '!$M$3:$M$524,'8、非直埋式中间接头红外检测 '!$L$3:$L$524,$C23,'8、非直埋式中间接头红外检测 '!$H$3:$H$524,"*"&amp;I$2&amp;"*")</f>
        <v>104</v>
      </c>
      <c r="J23" s="143">
        <f>SUMIFS('8、非直埋式中间接头红外检测 '!$M$3:$M$524,'8、非直埋式中间接头红外检测 '!$L$3:$L$524,$C23,'8、非直埋式中间接头红外检测 '!$H$3:$H$524,"*"&amp;J$2&amp;"*")</f>
        <v>510</v>
      </c>
      <c r="K23" s="143">
        <f>SUMIFS('8、非直埋式中间接头红外检测 '!$M$3:$M$524,'8、非直埋式中间接头红外检测 '!$L$3:$L$524,$C23,'8、非直埋式中间接头红外检测 '!$H$3:$H$524,"*"&amp;K$2&amp;"*")</f>
        <v>104</v>
      </c>
      <c r="L23" s="143">
        <f>SUMIFS('8、非直埋式中间接头红外检测 '!$M$3:$M$524,'8、非直埋式中间接头红外检测 '!$L$3:$L$524,$C23,'8、非直埋式中间接头红外检测 '!$H$3:$H$524,"*"&amp;L$2&amp;"*")</f>
        <v>510</v>
      </c>
      <c r="M23" s="143">
        <f>SUMIFS('8、非直埋式中间接头红外检测 '!$M$3:$M$524,'8、非直埋式中间接头红外检测 '!$L$3:$L$524,$C23,'8、非直埋式中间接头红外检测 '!$H$3:$H$524,"*"&amp;M$2&amp;"*")</f>
        <v>104</v>
      </c>
      <c r="N23" s="143">
        <f>SUMIFS('8、非直埋式中间接头红外检测 '!$M$3:$M$524,'8、非直埋式中间接头红外检测 '!$L$3:$L$524,$C23,'8、非直埋式中间接头红外检测 '!$H$3:$H$524,"*"&amp;N$2&amp;"*")</f>
        <v>510</v>
      </c>
      <c r="O23" s="143">
        <f>SUMIFS('8、非直埋式中间接头红外检测 '!$M$3:$M$524,'8、非直埋式中间接头红外检测 '!$L$3:$L$524,$C23,'8、非直埋式中间接头红外检测 '!$H$3:$H$524,"*"&amp;O$2&amp;"*")</f>
        <v>104</v>
      </c>
      <c r="P23" s="143">
        <f>SUMIFS('8、非直埋式中间接头红外检测 '!$P$3:$P$524,'8、非直埋式中间接头红外检测 '!$L$3:$L$524,$C23,'8、非直埋式中间接头红外检测 '!$H$3:$H$524,"*"&amp;P$2&amp;"*")</f>
        <v>537</v>
      </c>
      <c r="Q23" s="143">
        <f>SUMIFS('8、非直埋式中间接头红外检测 '!$P$3:$P$524,'8、非直埋式中间接头红外检测 '!$L$3:$L$524,$C23,'8、非直埋式中间接头红外检测 '!$H$3:$H$524,"*"&amp;Q$2&amp;"*")</f>
        <v>77</v>
      </c>
      <c r="R23" s="143">
        <f>SUMIFS('8、非直埋式中间接头红外检测 '!$P$3:$P$524,'8、非直埋式中间接头红外检测 '!$L$3:$L$524,$C23,'8、非直埋式中间接头红外检测 '!$H$3:$H$524,"*"&amp;R$2&amp;"*")</f>
        <v>495</v>
      </c>
      <c r="S23" s="143">
        <f>SUMIFS('8、非直埋式中间接头红外检测 '!$P$3:$P$524,'8、非直埋式中间接头红外检测 '!$L$3:$L$524,$C23,'8、非直埋式中间接头红外检测 '!$H$3:$H$524,"*"&amp;S$2&amp;"*")</f>
        <v>119</v>
      </c>
      <c r="T23" s="143">
        <f>SUMIFS('8、非直埋式中间接头红外检测 '!$P$3:$P$524,'8、非直埋式中间接头红外检测 '!$L$3:$L$524,$C23,'8、非直埋式中间接头红外检测 '!$H$3:$H$524,"*"&amp;T$2&amp;"*")</f>
        <v>495</v>
      </c>
      <c r="U23" s="143">
        <f>SUMIFS('8、非直埋式中间接头红外检测 '!$P$3:$P$524,'8、非直埋式中间接头红外检测 '!$L$3:$L$524,$C23,'8、非直埋式中间接头红外检测 '!$H$3:$H$524,"*"&amp;U$2&amp;"*")</f>
        <v>104</v>
      </c>
      <c r="V23" s="143">
        <f>SUMIFS('8、非直埋式中间接头红外检测 '!$P$3:$P$524,'8、非直埋式中间接头红外检测 '!$L$3:$L$524,$C23,'8、非直埋式中间接头红外检测 '!$H$3:$H$524,"*"&amp;V$2&amp;"*")</f>
        <v>510</v>
      </c>
      <c r="W23" s="143">
        <f>SUMIFS('8、非直埋式中间接头红外检测 '!$P$3:$P$524,'8、非直埋式中间接头红外检测 '!$L$3:$L$524,$C23,'8、非直埋式中间接头红外检测 '!$H$3:$H$524,"*"&amp;W$2&amp;"*")</f>
        <v>104</v>
      </c>
      <c r="X23" s="143">
        <f>SUMIFS('8、非直埋式中间接头红外检测 '!$P$3:$P$524,'8、非直埋式中间接头红外检测 '!$L$3:$L$524,$C23,'8、非直埋式中间接头红外检测 '!$H$3:$H$524,"*"&amp;X$2&amp;"*")</f>
        <v>474</v>
      </c>
      <c r="Y23" s="143">
        <f>SUMIFS('8、非直埋式中间接头红外检测 '!$P$3:$P$524,'8、非直埋式中间接头红外检测 '!$L$3:$L$524,$C23,'8、非直埋式中间接头红外检测 '!$H$3:$H$524,"*"&amp;Y$2&amp;"*")</f>
        <v>104</v>
      </c>
      <c r="Z23" s="143">
        <f>SUMIFS('8、非直埋式中间接头红外检测 '!$P$3:$P$524,'8、非直埋式中间接头红外检测 '!$L$3:$L$524,$C23,'8、非直埋式中间接头红外检测 '!$H$3:$H$524,"*"&amp;Z$2&amp;"*")</f>
        <v>69</v>
      </c>
      <c r="AA23" s="143">
        <f>SUMIFS('8、非直埋式中间接头红外检测 '!$P$3:$P$524,'8、非直埋式中间接头红外检测 '!$L$3:$L$524,$C23,'8、非直埋式中间接头红外检测 '!$H$3:$H$524,"*"&amp;AA$2&amp;"*")</f>
        <v>0</v>
      </c>
      <c r="AB23" s="149">
        <f t="shared" si="1"/>
        <v>3669</v>
      </c>
      <c r="AC23" s="149">
        <f t="shared" si="2"/>
        <v>3088</v>
      </c>
    </row>
    <row r="24" spans="1:29">
      <c r="A24" s="124" t="str">
        <f t="shared" si="0"/>
        <v>非直埋式中间接头红外检测-白云中心</v>
      </c>
      <c r="B24" s="144" t="s">
        <v>4102</v>
      </c>
      <c r="C24" s="29" t="s">
        <v>307</v>
      </c>
      <c r="D24" s="143">
        <f>SUMIFS('8、非直埋式中间接头红外检测 '!$M$3:$M$524,'8、非直埋式中间接头红外检测 '!$L$3:$L$524,$C24,'8、非直埋式中间接头红外检测 '!$H$3:$H$524,"*"&amp;D$2&amp;"*")</f>
        <v>228</v>
      </c>
      <c r="E24" s="143">
        <f>SUMIFS('8、非直埋式中间接头红外检测 '!$M$3:$M$524,'8、非直埋式中间接头红外检测 '!$L$3:$L$524,$C24,'8、非直埋式中间接头红外检测 '!$H$3:$H$524,"*"&amp;E$2&amp;"*")</f>
        <v>159</v>
      </c>
      <c r="F24" s="143">
        <f>SUMIFS('8、非直埋式中间接头红外检测 '!$M$3:$M$524,'8、非直埋式中间接头红外检测 '!$L$3:$L$524,$C24,'8、非直埋式中间接头红外检测 '!$H$3:$H$524,"*"&amp;F$2&amp;"*")</f>
        <v>78</v>
      </c>
      <c r="G24" s="143">
        <f>SUMIFS('8、非直埋式中间接头红外检测 '!$M$3:$M$524,'8、非直埋式中间接头红外检测 '!$L$3:$L$524,$C24,'8、非直埋式中间接头红外检测 '!$H$3:$H$524,"*"&amp;G$2&amp;"*")</f>
        <v>267</v>
      </c>
      <c r="H24" s="143">
        <f>SUMIFS('8、非直埋式中间接头红外检测 '!$M$3:$M$524,'8、非直埋式中间接头红外检测 '!$L$3:$L$524,$C24,'8、非直埋式中间接头红外检测 '!$H$3:$H$524,"*"&amp;H$2&amp;"*")</f>
        <v>78</v>
      </c>
      <c r="I24" s="143">
        <f>SUMIFS('8、非直埋式中间接头红外检测 '!$M$3:$M$524,'8、非直埋式中间接头红外检测 '!$L$3:$L$524,$C24,'8、非直埋式中间接头红外检测 '!$H$3:$H$524,"*"&amp;I$2&amp;"*")</f>
        <v>117</v>
      </c>
      <c r="J24" s="143">
        <f>SUMIFS('8、非直埋式中间接头红外检测 '!$M$3:$M$524,'8、非直埋式中间接头红外检测 '!$L$3:$L$524,$C24,'8、非直埋式中间接头红外检测 '!$H$3:$H$524,"*"&amp;J$2&amp;"*")</f>
        <v>228</v>
      </c>
      <c r="K24" s="143">
        <f>SUMIFS('8、非直埋式中间接头红外检测 '!$M$3:$M$524,'8、非直埋式中间接头红外检测 '!$L$3:$L$524,$C24,'8、非直埋式中间接头红外检测 '!$H$3:$H$524,"*"&amp;K$2&amp;"*")</f>
        <v>159</v>
      </c>
      <c r="L24" s="143">
        <f>SUMIFS('8、非直埋式中间接头红外检测 '!$M$3:$M$524,'8、非直埋式中间接头红外检测 '!$L$3:$L$524,$C24,'8、非直埋式中间接头红外检测 '!$H$3:$H$524,"*"&amp;L$2&amp;"*")</f>
        <v>78</v>
      </c>
      <c r="M24" s="143">
        <f>SUMIFS('8、非直埋式中间接头红外检测 '!$M$3:$M$524,'8、非直埋式中间接头红外检测 '!$L$3:$L$524,$C24,'8、非直埋式中间接头红外检测 '!$H$3:$H$524,"*"&amp;M$2&amp;"*")</f>
        <v>267</v>
      </c>
      <c r="N24" s="143">
        <f>SUMIFS('8、非直埋式中间接头红外检测 '!$M$3:$M$524,'8、非直埋式中间接头红外检测 '!$L$3:$L$524,$C24,'8、非直埋式中间接头红外检测 '!$H$3:$H$524,"*"&amp;N$2&amp;"*")</f>
        <v>78</v>
      </c>
      <c r="O24" s="143">
        <f>SUMIFS('8、非直埋式中间接头红外检测 '!$M$3:$M$524,'8、非直埋式中间接头红外检测 '!$L$3:$L$524,$C24,'8、非直埋式中间接头红外检测 '!$H$3:$H$524,"*"&amp;O$2&amp;"*")</f>
        <v>117</v>
      </c>
      <c r="P24" s="143">
        <f>SUMIFS('8、非直埋式中间接头红外检测 '!$P$3:$P$524,'8、非直埋式中间接头红外检测 '!$L$3:$L$524,$C24,'8、非直埋式中间接头红外检测 '!$H$3:$H$524,"*"&amp;P$2&amp;"*")</f>
        <v>228</v>
      </c>
      <c r="Q24" s="143">
        <f>SUMIFS('8、非直埋式中间接头红外检测 '!$P$3:$P$524,'8、非直埋式中间接头红外检测 '!$L$3:$L$524,$C24,'8、非直埋式中间接头红外检测 '!$H$3:$H$524,"*"&amp;Q$2&amp;"*")</f>
        <v>159</v>
      </c>
      <c r="R24" s="143">
        <f>SUMIFS('8、非直埋式中间接头红外检测 '!$P$3:$P$524,'8、非直埋式中间接头红外检测 '!$L$3:$L$524,$C24,'8、非直埋式中间接头红外检测 '!$H$3:$H$524,"*"&amp;R$2&amp;"*")</f>
        <v>78</v>
      </c>
      <c r="S24" s="143">
        <f>SUMIFS('8、非直埋式中间接头红外检测 '!$P$3:$P$524,'8、非直埋式中间接头红外检测 '!$L$3:$L$524,$C24,'8、非直埋式中间接头红外检测 '!$H$3:$H$524,"*"&amp;S$2&amp;"*")</f>
        <v>267</v>
      </c>
      <c r="T24" s="143">
        <f>SUMIFS('8、非直埋式中间接头红外检测 '!$P$3:$P$524,'8、非直埋式中间接头红外检测 '!$L$3:$L$524,$C24,'8、非直埋式中间接头红外检测 '!$H$3:$H$524,"*"&amp;T$2&amp;"*")</f>
        <v>78</v>
      </c>
      <c r="U24" s="143">
        <f>SUMIFS('8、非直埋式中间接头红外检测 '!$P$3:$P$524,'8、非直埋式中间接头红外检测 '!$L$3:$L$524,$C24,'8、非直埋式中间接头红外检测 '!$H$3:$H$524,"*"&amp;U$2&amp;"*")</f>
        <v>117</v>
      </c>
      <c r="V24" s="143">
        <f>SUMIFS('8、非直埋式中间接头红外检测 '!$P$3:$P$524,'8、非直埋式中间接头红外检测 '!$L$3:$L$524,$C24,'8、非直埋式中间接头红外检测 '!$H$3:$H$524,"*"&amp;V$2&amp;"*")</f>
        <v>228</v>
      </c>
      <c r="W24" s="143">
        <f>SUMIFS('8、非直埋式中间接头红外检测 '!$P$3:$P$524,'8、非直埋式中间接头红外检测 '!$L$3:$L$524,$C24,'8、非直埋式中间接头红外检测 '!$H$3:$H$524,"*"&amp;W$2&amp;"*")</f>
        <v>135</v>
      </c>
      <c r="X24" s="143">
        <f>SUMIFS('8、非直埋式中间接头红外检测 '!$P$3:$P$524,'8、非直埋式中间接头红外检测 '!$L$3:$L$524,$C24,'8、非直埋式中间接头红外检测 '!$H$3:$H$524,"*"&amp;X$2&amp;"*")</f>
        <v>78</v>
      </c>
      <c r="Y24" s="143">
        <f>SUMIFS('8、非直埋式中间接头红外检测 '!$P$3:$P$524,'8、非直埋式中间接头红外检测 '!$L$3:$L$524,$C24,'8、非直埋式中间接头红外检测 '!$H$3:$H$524,"*"&amp;Y$2&amp;"*")</f>
        <v>267</v>
      </c>
      <c r="Z24" s="143">
        <f>SUMIFS('8、非直埋式中间接头红外检测 '!$P$3:$P$524,'8、非直埋式中间接头红外检测 '!$L$3:$L$524,$C24,'8、非直埋式中间接头红外检测 '!$H$3:$H$524,"*"&amp;Z$2&amp;"*")</f>
        <v>57</v>
      </c>
      <c r="AA24" s="143">
        <f>SUMIFS('8、非直埋式中间接头红外检测 '!$P$3:$P$524,'8、非直埋式中间接头红外检测 '!$L$3:$L$524,$C24,'8、非直埋式中间接头红外检测 '!$H$3:$H$524,"*"&amp;AA$2&amp;"*")</f>
        <v>117</v>
      </c>
      <c r="AB24" s="149">
        <f t="shared" si="1"/>
        <v>1854</v>
      </c>
      <c r="AC24" s="149">
        <f t="shared" si="2"/>
        <v>1809</v>
      </c>
    </row>
    <row r="25" spans="1:105">
      <c r="A25" s="124" t="str">
        <f t="shared" si="0"/>
        <v>非直埋式中间接头红外检测-花都中心</v>
      </c>
      <c r="B25" s="144" t="s">
        <v>4102</v>
      </c>
      <c r="C25" s="29" t="s">
        <v>993</v>
      </c>
      <c r="D25" s="143">
        <f>SUMIFS('8、非直埋式中间接头红外检测 '!$M$3:$M$524,'8、非直埋式中间接头红外检测 '!$L$3:$L$524,$C25,'8、非直埋式中间接头红外检测 '!$H$3:$H$524,"*"&amp;D$2&amp;"*")</f>
        <v>0</v>
      </c>
      <c r="E25" s="143">
        <f>SUMIFS('8、非直埋式中间接头红外检测 '!$M$3:$M$524,'8、非直埋式中间接头红外检测 '!$L$3:$L$524,$C25,'8、非直埋式中间接头红外检测 '!$H$3:$H$524,"*"&amp;E$2&amp;"*")</f>
        <v>24</v>
      </c>
      <c r="F25" s="143">
        <f>SUMIFS('8、非直埋式中间接头红外检测 '!$M$3:$M$524,'8、非直埋式中间接头红外检测 '!$L$3:$L$524,$C25,'8、非直埋式中间接头红外检测 '!$H$3:$H$524,"*"&amp;F$2&amp;"*")</f>
        <v>93</v>
      </c>
      <c r="G25" s="143">
        <f>SUMIFS('8、非直埋式中间接头红外检测 '!$M$3:$M$524,'8、非直埋式中间接头红外检测 '!$L$3:$L$524,$C25,'8、非直埋式中间接头红外检测 '!$H$3:$H$524,"*"&amp;G$2&amp;"*")</f>
        <v>24</v>
      </c>
      <c r="H25" s="143">
        <f>SUMIFS('8、非直埋式中间接头红外检测 '!$M$3:$M$524,'8、非直埋式中间接头红外检测 '!$L$3:$L$524,$C25,'8、非直埋式中间接头红外检测 '!$H$3:$H$524,"*"&amp;H$2&amp;"*")</f>
        <v>60</v>
      </c>
      <c r="I25" s="143">
        <f>SUMIFS('8、非直埋式中间接头红外检测 '!$M$3:$M$524,'8、非直埋式中间接头红外检测 '!$L$3:$L$524,$C25,'8、非直埋式中间接头红外检测 '!$H$3:$H$524,"*"&amp;I$2&amp;"*")</f>
        <v>117</v>
      </c>
      <c r="J25" s="143">
        <f>SUMIFS('8、非直埋式中间接头红外检测 '!$M$3:$M$524,'8、非直埋式中间接头红外检测 '!$L$3:$L$524,$C25,'8、非直埋式中间接头红外检测 '!$H$3:$H$524,"*"&amp;J$2&amp;"*")</f>
        <v>0</v>
      </c>
      <c r="K25" s="143">
        <f>SUMIFS('8、非直埋式中间接头红外检测 '!$M$3:$M$524,'8、非直埋式中间接头红外检测 '!$L$3:$L$524,$C25,'8、非直埋式中间接头红外检测 '!$H$3:$H$524,"*"&amp;K$2&amp;"*")</f>
        <v>117</v>
      </c>
      <c r="L25" s="143">
        <f>SUMIFS('8、非直埋式中间接头红外检测 '!$M$3:$M$524,'8、非直埋式中间接头红外检测 '!$L$3:$L$524,$C25,'8、非直埋式中间接头红外检测 '!$H$3:$H$524,"*"&amp;L$2&amp;"*")</f>
        <v>93</v>
      </c>
      <c r="M25" s="143">
        <f>SUMIFS('8、非直埋式中间接头红外检测 '!$M$3:$M$524,'8、非直埋式中间接头红外检测 '!$L$3:$L$524,$C25,'8、非直埋式中间接头红外检测 '!$H$3:$H$524,"*"&amp;M$2&amp;"*")</f>
        <v>21</v>
      </c>
      <c r="N25" s="143">
        <f>SUMIFS('8、非直埋式中间接头红外检测 '!$M$3:$M$524,'8、非直埋式中间接头红外检测 '!$L$3:$L$524,$C25,'8、非直埋式中间接头红外检测 '!$H$3:$H$524,"*"&amp;N$2&amp;"*")</f>
        <v>60</v>
      </c>
      <c r="O25" s="143">
        <f>SUMIFS('8、非直埋式中间接头红外检测 '!$M$3:$M$524,'8、非直埋式中间接头红外检测 '!$L$3:$L$524,$C25,'8、非直埋式中间接头红外检测 '!$H$3:$H$524,"*"&amp;O$2&amp;"*")</f>
        <v>114</v>
      </c>
      <c r="P25" s="143">
        <f>SUMIFS('8、非直埋式中间接头红外检测 '!$P$3:$P$524,'8、非直埋式中间接头红外检测 '!$L$3:$L$524,$C25,'8、非直埋式中间接头红外检测 '!$H$3:$H$524,"*"&amp;P$2&amp;"*")</f>
        <v>0</v>
      </c>
      <c r="Q25" s="143">
        <f>SUMIFS('8、非直埋式中间接头红外检测 '!$P$3:$P$524,'8、非直埋式中间接头红外检测 '!$L$3:$L$524,$C25,'8、非直埋式中间接头红外检测 '!$H$3:$H$524,"*"&amp;Q$2&amp;"*")</f>
        <v>24</v>
      </c>
      <c r="R25" s="143">
        <f>SUMIFS('8、非直埋式中间接头红外检测 '!$P$3:$P$524,'8、非直埋式中间接头红外检测 '!$L$3:$L$524,$C25,'8、非直埋式中间接头红外检测 '!$H$3:$H$524,"*"&amp;R$2&amp;"*")</f>
        <v>93</v>
      </c>
      <c r="S25" s="143">
        <f>SUMIFS('8、非直埋式中间接头红外检测 '!$P$3:$P$524,'8、非直埋式中间接头红外检测 '!$L$3:$L$524,$C25,'8、非直埋式中间接头红外检测 '!$H$3:$H$524,"*"&amp;S$2&amp;"*")</f>
        <v>24</v>
      </c>
      <c r="T25" s="143">
        <f>SUMIFS('8、非直埋式中间接头红外检测 '!$P$3:$P$524,'8、非直埋式中间接头红外检测 '!$L$3:$L$524,$C25,'8、非直埋式中间接头红外检测 '!$H$3:$H$524,"*"&amp;T$2&amp;"*")</f>
        <v>60</v>
      </c>
      <c r="U25" s="143">
        <f>SUMIFS('8、非直埋式中间接头红外检测 '!$P$3:$P$524,'8、非直埋式中间接头红外检测 '!$L$3:$L$524,$C25,'8、非直埋式中间接头红外检测 '!$H$3:$H$524,"*"&amp;U$2&amp;"*")</f>
        <v>117</v>
      </c>
      <c r="V25" s="143">
        <f>SUMIFS('8、非直埋式中间接头红外检测 '!$P$3:$P$524,'8、非直埋式中间接头红外检测 '!$L$3:$L$524,$C25,'8、非直埋式中间接头红外检测 '!$H$3:$H$524,"*"&amp;V$2&amp;"*")</f>
        <v>0</v>
      </c>
      <c r="W25" s="143">
        <f>SUMIFS('8、非直埋式中间接头红外检测 '!$P$3:$P$524,'8、非直埋式中间接头红外检测 '!$L$3:$L$524,$C25,'8、非直埋式中间接头红外检测 '!$H$3:$H$524,"*"&amp;W$2&amp;"*")</f>
        <v>117</v>
      </c>
      <c r="X25" s="143">
        <f>SUMIFS('8、非直埋式中间接头红外检测 '!$P$3:$P$524,'8、非直埋式中间接头红外检测 '!$L$3:$L$524,$C25,'8、非直埋式中间接头红外检测 '!$H$3:$H$524,"*"&amp;X$2&amp;"*")</f>
        <v>93</v>
      </c>
      <c r="Y25" s="143">
        <f>SUMIFS('8、非直埋式中间接头红外检测 '!$P$3:$P$524,'8、非直埋式中间接头红外检测 '!$L$3:$L$524,$C25,'8、非直埋式中间接头红外检测 '!$H$3:$H$524,"*"&amp;Y$2&amp;"*")</f>
        <v>21</v>
      </c>
      <c r="Z25" s="143">
        <f>SUMIFS('8、非直埋式中间接头红外检测 '!$P$3:$P$524,'8、非直埋式中间接头红外检测 '!$L$3:$L$524,$C25,'8、非直埋式中间接头红外检测 '!$H$3:$H$524,"*"&amp;Z$2&amp;"*")</f>
        <v>60</v>
      </c>
      <c r="AA25" s="143">
        <f>SUMIFS('8、非直埋式中间接头红外检测 '!$P$3:$P$524,'8、非直埋式中间接头红外检测 '!$L$3:$L$524,$C25,'8、非直埋式中间接头红外检测 '!$H$3:$H$524,"*"&amp;AA$2&amp;"*")</f>
        <v>114</v>
      </c>
      <c r="AB25" s="149">
        <f t="shared" si="1"/>
        <v>723</v>
      </c>
      <c r="AC25" s="149">
        <f t="shared" si="2"/>
        <v>723</v>
      </c>
      <c r="BA25" s="135"/>
      <c r="BN25" s="135"/>
      <c r="BO25" s="135"/>
      <c r="CA25" s="135"/>
      <c r="CN25" s="135"/>
      <c r="DA25" s="135"/>
    </row>
    <row r="26" spans="1:105">
      <c r="A26" s="124" t="str">
        <f t="shared" si="0"/>
        <v>非直埋式中间接头红外检测-从化中心</v>
      </c>
      <c r="B26" s="144" t="s">
        <v>4102</v>
      </c>
      <c r="C26" s="29" t="s">
        <v>1731</v>
      </c>
      <c r="D26" s="143">
        <f>SUMIFS('8、非直埋式中间接头红外检测 '!$M$3:$M$524,'8、非直埋式中间接头红外检测 '!$L$3:$L$524,$C26,'8、非直埋式中间接头红外检测 '!$H$3:$H$524,"*"&amp;D$2&amp;"*")</f>
        <v>0</v>
      </c>
      <c r="E26" s="143">
        <f>SUMIFS('8、非直埋式中间接头红外检测 '!$M$3:$M$524,'8、非直埋式中间接头红外检测 '!$L$3:$L$524,$C26,'8、非直埋式中间接头红外检测 '!$H$3:$H$524,"*"&amp;E$2&amp;"*")</f>
        <v>0</v>
      </c>
      <c r="F26" s="143">
        <f>SUMIFS('8、非直埋式中间接头红外检测 '!$M$3:$M$524,'8、非直埋式中间接头红外检测 '!$L$3:$L$524,$C26,'8、非直埋式中间接头红外检测 '!$H$3:$H$524,"*"&amp;F$2&amp;"*")</f>
        <v>0</v>
      </c>
      <c r="G26" s="143">
        <f>SUMIFS('8、非直埋式中间接头红外检测 '!$M$3:$M$524,'8、非直埋式中间接头红外检测 '!$L$3:$L$524,$C26,'8、非直埋式中间接头红外检测 '!$H$3:$H$524,"*"&amp;G$2&amp;"*")</f>
        <v>0</v>
      </c>
      <c r="H26" s="143">
        <f>SUMIFS('8、非直埋式中间接头红外检测 '!$M$3:$M$524,'8、非直埋式中间接头红外检测 '!$L$3:$L$524,$C26,'8、非直埋式中间接头红外检测 '!$H$3:$H$524,"*"&amp;H$2&amp;"*")</f>
        <v>0</v>
      </c>
      <c r="I26" s="143">
        <f>SUMIFS('8、非直埋式中间接头红外检测 '!$M$3:$M$524,'8、非直埋式中间接头红外检测 '!$L$3:$L$524,$C26,'8、非直埋式中间接头红外检测 '!$H$3:$H$524,"*"&amp;I$2&amp;"*")</f>
        <v>0</v>
      </c>
      <c r="J26" s="143">
        <f>SUMIFS('8、非直埋式中间接头红外检测 '!$M$3:$M$524,'8、非直埋式中间接头红外检测 '!$L$3:$L$524,$C26,'8、非直埋式中间接头红外检测 '!$H$3:$H$524,"*"&amp;J$2&amp;"*")</f>
        <v>0</v>
      </c>
      <c r="K26" s="143">
        <f>SUMIFS('8、非直埋式中间接头红外检测 '!$M$3:$M$524,'8、非直埋式中间接头红外检测 '!$L$3:$L$524,$C26,'8、非直埋式中间接头红外检测 '!$H$3:$H$524,"*"&amp;K$2&amp;"*")</f>
        <v>0</v>
      </c>
      <c r="L26" s="143">
        <f>SUMIFS('8、非直埋式中间接头红外检测 '!$M$3:$M$524,'8、非直埋式中间接头红外检测 '!$L$3:$L$524,$C26,'8、非直埋式中间接头红外检测 '!$H$3:$H$524,"*"&amp;L$2&amp;"*")</f>
        <v>0</v>
      </c>
      <c r="M26" s="143">
        <f>SUMIFS('8、非直埋式中间接头红外检测 '!$M$3:$M$524,'8、非直埋式中间接头红外检测 '!$L$3:$L$524,$C26,'8、非直埋式中间接头红外检测 '!$H$3:$H$524,"*"&amp;M$2&amp;"*")</f>
        <v>0</v>
      </c>
      <c r="N26" s="143">
        <f>SUMIFS('8、非直埋式中间接头红外检测 '!$M$3:$M$524,'8、非直埋式中间接头红外检测 '!$L$3:$L$524,$C26,'8、非直埋式中间接头红外检测 '!$H$3:$H$524,"*"&amp;N$2&amp;"*")</f>
        <v>0</v>
      </c>
      <c r="O26" s="143">
        <f>SUMIFS('8、非直埋式中间接头红外检测 '!$M$3:$M$524,'8、非直埋式中间接头红外检测 '!$L$3:$L$524,$C26,'8、非直埋式中间接头红外检测 '!$H$3:$H$524,"*"&amp;O$2&amp;"*")</f>
        <v>0</v>
      </c>
      <c r="P26" s="143">
        <f>SUMIFS('8、非直埋式中间接头红外检测 '!$P$3:$P$524,'8、非直埋式中间接头红外检测 '!$L$3:$L$524,$C26,'8、非直埋式中间接头红外检测 '!$H$3:$H$524,"*"&amp;P$2&amp;"*")</f>
        <v>0</v>
      </c>
      <c r="Q26" s="143">
        <f>SUMIFS('8、非直埋式中间接头红外检测 '!$P$3:$P$524,'8、非直埋式中间接头红外检测 '!$L$3:$L$524,$C26,'8、非直埋式中间接头红外检测 '!$H$3:$H$524,"*"&amp;Q$2&amp;"*")</f>
        <v>0</v>
      </c>
      <c r="R26" s="143">
        <f>SUMIFS('8、非直埋式中间接头红外检测 '!$P$3:$P$524,'8、非直埋式中间接头红外检测 '!$L$3:$L$524,$C26,'8、非直埋式中间接头红外检测 '!$H$3:$H$524,"*"&amp;R$2&amp;"*")</f>
        <v>0</v>
      </c>
      <c r="S26" s="143">
        <f>SUMIFS('8、非直埋式中间接头红外检测 '!$P$3:$P$524,'8、非直埋式中间接头红外检测 '!$L$3:$L$524,$C26,'8、非直埋式中间接头红外检测 '!$H$3:$H$524,"*"&amp;S$2&amp;"*")</f>
        <v>0</v>
      </c>
      <c r="T26" s="143">
        <f>SUMIFS('8、非直埋式中间接头红外检测 '!$P$3:$P$524,'8、非直埋式中间接头红外检测 '!$L$3:$L$524,$C26,'8、非直埋式中间接头红外检测 '!$H$3:$H$524,"*"&amp;T$2&amp;"*")</f>
        <v>0</v>
      </c>
      <c r="U26" s="143">
        <f>SUMIFS('8、非直埋式中间接头红外检测 '!$P$3:$P$524,'8、非直埋式中间接头红外检测 '!$L$3:$L$524,$C26,'8、非直埋式中间接头红外检测 '!$H$3:$H$524,"*"&amp;U$2&amp;"*")</f>
        <v>0</v>
      </c>
      <c r="V26" s="143">
        <f>SUMIFS('8、非直埋式中间接头红外检测 '!$P$3:$P$524,'8、非直埋式中间接头红外检测 '!$L$3:$L$524,$C26,'8、非直埋式中间接头红外检测 '!$H$3:$H$524,"*"&amp;V$2&amp;"*")</f>
        <v>0</v>
      </c>
      <c r="W26" s="143">
        <f>SUMIFS('8、非直埋式中间接头红外检测 '!$P$3:$P$524,'8、非直埋式中间接头红外检测 '!$L$3:$L$524,$C26,'8、非直埋式中间接头红外检测 '!$H$3:$H$524,"*"&amp;W$2&amp;"*")</f>
        <v>0</v>
      </c>
      <c r="X26" s="143">
        <f>SUMIFS('8、非直埋式中间接头红外检测 '!$P$3:$P$524,'8、非直埋式中间接头红外检测 '!$L$3:$L$524,$C26,'8、非直埋式中间接头红外检测 '!$H$3:$H$524,"*"&amp;X$2&amp;"*")</f>
        <v>0</v>
      </c>
      <c r="Y26" s="143">
        <f>SUMIFS('8、非直埋式中间接头红外检测 '!$P$3:$P$524,'8、非直埋式中间接头红外检测 '!$L$3:$L$524,$C26,'8、非直埋式中间接头红外检测 '!$H$3:$H$524,"*"&amp;Y$2&amp;"*")</f>
        <v>0</v>
      </c>
      <c r="Z26" s="143">
        <f>SUMIFS('8、非直埋式中间接头红外检测 '!$P$3:$P$524,'8、非直埋式中间接头红外检测 '!$L$3:$L$524,$C26,'8、非直埋式中间接头红外检测 '!$H$3:$H$524,"*"&amp;Z$2&amp;"*")</f>
        <v>0</v>
      </c>
      <c r="AA26" s="143">
        <f>SUMIFS('8、非直埋式中间接头红外检测 '!$P$3:$P$524,'8、非直埋式中间接头红外检测 '!$L$3:$L$524,$C26,'8、非直埋式中间接头红外检测 '!$H$3:$H$524,"*"&amp;AA$2&amp;"*")</f>
        <v>0</v>
      </c>
      <c r="AB26" s="149">
        <f t="shared" si="1"/>
        <v>0</v>
      </c>
      <c r="AC26" s="149">
        <f t="shared" si="2"/>
        <v>0</v>
      </c>
      <c r="BA26" s="135"/>
      <c r="BN26" s="135"/>
      <c r="BO26" s="135"/>
      <c r="CA26" s="135"/>
      <c r="CN26" s="135"/>
      <c r="DA26" s="135"/>
    </row>
    <row r="27" spans="1:105">
      <c r="A27" s="124" t="str">
        <f t="shared" si="0"/>
        <v>局放试验-天河中心</v>
      </c>
      <c r="B27" s="124" t="s">
        <v>4256</v>
      </c>
      <c r="C27" s="29" t="s">
        <v>46</v>
      </c>
      <c r="D27" s="143">
        <f>SUMIFS('9、局放试验计划'!$M$3:$M$70,'9、局放试验计划'!$L$3:$L$70,$C27&amp;"*",'9、局放试验计划'!$H$3:$H$70,"*"&amp;D$2&amp;"*")</f>
        <v>0</v>
      </c>
      <c r="E27" s="143">
        <f>SUMIFS('9、局放试验计划'!$M$3:$M$70,'9、局放试验计划'!$L$3:$L$70,$C27&amp;"*",'9、局放试验计划'!$H$3:$H$70,"*"&amp;E$2&amp;"*")</f>
        <v>0</v>
      </c>
      <c r="F27" s="143">
        <f>SUMIFS('9、局放试验计划'!$M$3:$M$70,'9、局放试验计划'!$L$3:$L$70,$C27&amp;"*",'9、局放试验计划'!$H$3:$H$70,"*"&amp;F$2&amp;"*")</f>
        <v>0</v>
      </c>
      <c r="G27" s="143">
        <f>SUMIFS('9、局放试验计划'!$M$3:$M$70,'9、局放试验计划'!$L$3:$L$70,$C27&amp;"*",'9、局放试验计划'!$H$3:$H$70,"*"&amp;G$2&amp;"*")</f>
        <v>0</v>
      </c>
      <c r="H27" s="143">
        <f>SUMIFS('9、局放试验计划'!$M$3:$M$70,'9、局放试验计划'!$L$3:$L$70,$C27&amp;"*",'9、局放试验计划'!$H$3:$H$70,"*"&amp;H$2&amp;"*")</f>
        <v>0</v>
      </c>
      <c r="I27" s="143">
        <f>SUMIFS('9、局放试验计划'!$M$3:$M$70,'9、局放试验计划'!$L$3:$L$70,$C27&amp;"*",'9、局放试验计划'!$H$3:$H$70,"*"&amp;I$2&amp;"*")</f>
        <v>0</v>
      </c>
      <c r="J27" s="143">
        <f>SUMIFS('9、局放试验计划'!$M$3:$M$70,'9、局放试验计划'!$L$3:$L$70,$C27&amp;"*",'9、局放试验计划'!$H$3:$H$70,"*"&amp;J$2&amp;"*")</f>
        <v>0</v>
      </c>
      <c r="K27" s="143">
        <f>SUMIFS('9、局放试验计划'!$M$3:$M$70,'9、局放试验计划'!$L$3:$L$70,$C27&amp;"*",'9、局放试验计划'!$H$3:$H$70,"*"&amp;K$2&amp;"*")</f>
        <v>0</v>
      </c>
      <c r="L27" s="143">
        <f>SUMIFS('9、局放试验计划'!$M$3:$M$70,'9、局放试验计划'!$L$3:$L$70,$C27&amp;"*",'9、局放试验计划'!$H$3:$H$70,"*"&amp;L$2&amp;"*")</f>
        <v>0</v>
      </c>
      <c r="M27" s="143">
        <f>SUMIFS('9、局放试验计划'!$M$3:$M$70,'9、局放试验计划'!$L$3:$L$70,$C27&amp;"*",'9、局放试验计划'!$H$3:$H$70,"*"&amp;M$2&amp;"*")</f>
        <v>0</v>
      </c>
      <c r="N27" s="143">
        <f>SUMIFS('9、局放试验计划'!$M$3:$M$70,'9、局放试验计划'!$L$3:$L$70,$C27&amp;"*",'9、局放试验计划'!$H$3:$H$70,"*"&amp;N$2&amp;"*")</f>
        <v>0</v>
      </c>
      <c r="O27" s="143">
        <f>SUMIFS('9、局放试验计划'!$M$3:$M$70,'9、局放试验计划'!$L$3:$L$70,$C27&amp;"*",'9、局放试验计划'!$H$3:$H$70,"*"&amp;O$2&amp;"*")</f>
        <v>420</v>
      </c>
      <c r="P27" s="143">
        <f>SUMIFS('9、局放试验计划'!$P$3:$P$70,'9、局放试验计划'!$L$3:$L$70,$C27&amp;"*",'9、局放试验计划'!$H$3:$H$70,"*"&amp;P$2&amp;"*")</f>
        <v>0</v>
      </c>
      <c r="Q27" s="143">
        <f>SUMIFS('9、局放试验计划'!$P$3:$P$70,'9、局放试验计划'!$L$3:$L$70,$C27&amp;"*",'9、局放试验计划'!$H$3:$H$70,"*"&amp;Q$2&amp;"*")</f>
        <v>0</v>
      </c>
      <c r="R27" s="143">
        <f>SUMIFS('9、局放试验计划'!$P$3:$P$70,'9、局放试验计划'!$L$3:$L$70,$C27&amp;"*",'9、局放试验计划'!$H$3:$H$70,"*"&amp;R$2&amp;"*")</f>
        <v>0</v>
      </c>
      <c r="S27" s="143">
        <f>SUMIFS('9、局放试验计划'!$P$3:$P$70,'9、局放试验计划'!$L$3:$L$70,$C27&amp;"*",'9、局放试验计划'!$H$3:$H$70,"*"&amp;S$2&amp;"*")</f>
        <v>0</v>
      </c>
      <c r="T27" s="143">
        <f>SUMIFS('9、局放试验计划'!$P$3:$P$70,'9、局放试验计划'!$L$3:$L$70,$C27&amp;"*",'9、局放试验计划'!$H$3:$H$70,"*"&amp;T$2&amp;"*")</f>
        <v>0</v>
      </c>
      <c r="U27" s="143">
        <f>SUMIFS('9、局放试验计划'!$P$3:$P$70,'9、局放试验计划'!$L$3:$L$70,$C27&amp;"*",'9、局放试验计划'!$H$3:$H$70,"*"&amp;U$2&amp;"*")</f>
        <v>0</v>
      </c>
      <c r="V27" s="143">
        <f>SUMIFS('9、局放试验计划'!$P$3:$P$70,'9、局放试验计划'!$L$3:$L$70,$C27&amp;"*",'9、局放试验计划'!$H$3:$H$70,"*"&amp;V$2&amp;"*")</f>
        <v>0</v>
      </c>
      <c r="W27" s="143">
        <f>SUMIFS('9、局放试验计划'!$P$3:$P$70,'9、局放试验计划'!$L$3:$L$70,$C27&amp;"*",'9、局放试验计划'!$H$3:$H$70,"*"&amp;W$2&amp;"*")</f>
        <v>0</v>
      </c>
      <c r="X27" s="143">
        <f>SUMIFS('9、局放试验计划'!$P$3:$P$70,'9、局放试验计划'!$L$3:$L$70,$C27&amp;"*",'9、局放试验计划'!$H$3:$H$70,"*"&amp;X$2&amp;"*")</f>
        <v>0</v>
      </c>
      <c r="Y27" s="143">
        <f>SUMIFS('9、局放试验计划'!$P$3:$P$70,'9、局放试验计划'!$L$3:$L$70,$C27&amp;"*",'9、局放试验计划'!$H$3:$H$70,"*"&amp;Y$2&amp;"*")</f>
        <v>0</v>
      </c>
      <c r="Z27" s="143">
        <f>SUMIFS('9、局放试验计划'!$P$3:$P$70,'9、局放试验计划'!$L$3:$L$70,$C27&amp;"*",'9、局放试验计划'!$H$3:$H$70,"*"&amp;Z$2&amp;"*")</f>
        <v>0</v>
      </c>
      <c r="AA27" s="143">
        <f>SUMIFS('9、局放试验计划'!$P$3:$P$70,'9、局放试验计划'!$L$3:$L$70,$C27&amp;"*",'9、局放试验计划'!$H$3:$H$70,"*"&amp;AA$2&amp;"*")</f>
        <v>420</v>
      </c>
      <c r="AB27" s="149">
        <f t="shared" si="1"/>
        <v>420</v>
      </c>
      <c r="AC27" s="149">
        <f t="shared" si="2"/>
        <v>420</v>
      </c>
      <c r="BA27" s="135"/>
      <c r="BN27" s="135"/>
      <c r="BO27" s="135"/>
      <c r="CA27" s="135"/>
      <c r="CN27" s="135"/>
      <c r="DA27" s="135"/>
    </row>
    <row r="28" spans="1:105">
      <c r="A28" s="124" t="str">
        <f t="shared" si="0"/>
        <v>局放试验-白云中心</v>
      </c>
      <c r="B28" s="124" t="s">
        <v>4256</v>
      </c>
      <c r="C28" s="29" t="s">
        <v>307</v>
      </c>
      <c r="D28" s="143">
        <f>SUMIFS('9、局放试验计划'!$M$3:$M$70,'9、局放试验计划'!$L$3:$L$70,$C28&amp;"*",'9、局放试验计划'!$H$3:$H$70,"*"&amp;D$2&amp;"*")</f>
        <v>0</v>
      </c>
      <c r="E28" s="143">
        <f>SUMIFS('9、局放试验计划'!$M$3:$M$70,'9、局放试验计划'!$L$3:$L$70,$C28&amp;"*",'9、局放试验计划'!$H$3:$H$70,"*"&amp;E$2&amp;"*")</f>
        <v>0</v>
      </c>
      <c r="F28" s="143">
        <f>SUMIFS('9、局放试验计划'!$M$3:$M$70,'9、局放试验计划'!$L$3:$L$70,$C28&amp;"*",'9、局放试验计划'!$H$3:$H$70,"*"&amp;F$2&amp;"*")</f>
        <v>0</v>
      </c>
      <c r="G28" s="143">
        <f>SUMIFS('9、局放试验计划'!$M$3:$M$70,'9、局放试验计划'!$L$3:$L$70,$C28&amp;"*",'9、局放试验计划'!$H$3:$H$70,"*"&amp;G$2&amp;"*")</f>
        <v>0</v>
      </c>
      <c r="H28" s="143">
        <f>SUMIFS('9、局放试验计划'!$M$3:$M$70,'9、局放试验计划'!$L$3:$L$70,$C28&amp;"*",'9、局放试验计划'!$H$3:$H$70,"*"&amp;H$2&amp;"*")</f>
        <v>0</v>
      </c>
      <c r="I28" s="143">
        <f>SUMIFS('9、局放试验计划'!$M$3:$M$70,'9、局放试验计划'!$L$3:$L$70,$C28&amp;"*",'9、局放试验计划'!$H$3:$H$70,"*"&amp;I$2&amp;"*")</f>
        <v>0</v>
      </c>
      <c r="J28" s="143">
        <f>SUMIFS('9、局放试验计划'!$M$3:$M$70,'9、局放试验计划'!$L$3:$L$70,$C28&amp;"*",'9、局放试验计划'!$H$3:$H$70,"*"&amp;J$2&amp;"*")</f>
        <v>0</v>
      </c>
      <c r="K28" s="143">
        <f>SUMIFS('9、局放试验计划'!$M$3:$M$70,'9、局放试验计划'!$L$3:$L$70,$C28&amp;"*",'9、局放试验计划'!$H$3:$H$70,"*"&amp;K$2&amp;"*")</f>
        <v>0</v>
      </c>
      <c r="L28" s="143">
        <f>SUMIFS('9、局放试验计划'!$M$3:$M$70,'9、局放试验计划'!$L$3:$L$70,$C28&amp;"*",'9、局放试验计划'!$H$3:$H$70,"*"&amp;L$2&amp;"*")</f>
        <v>0</v>
      </c>
      <c r="M28" s="143">
        <f>SUMIFS('9、局放试验计划'!$M$3:$M$70,'9、局放试验计划'!$L$3:$L$70,$C28&amp;"*",'9、局放试验计划'!$H$3:$H$70,"*"&amp;M$2&amp;"*")</f>
        <v>0</v>
      </c>
      <c r="N28" s="143">
        <f>SUMIFS('9、局放试验计划'!$M$3:$M$70,'9、局放试验计划'!$L$3:$L$70,$C28&amp;"*",'9、局放试验计划'!$H$3:$H$70,"*"&amp;N$2&amp;"*")</f>
        <v>0</v>
      </c>
      <c r="O28" s="143">
        <f>SUMIFS('9、局放试验计划'!$M$3:$M$70,'9、局放试验计划'!$L$3:$L$70,$C28&amp;"*",'9、局放试验计划'!$H$3:$H$70,"*"&amp;O$2&amp;"*")</f>
        <v>258</v>
      </c>
      <c r="P28" s="143">
        <f>SUMIFS('9、局放试验计划'!$P$3:$P$70,'9、局放试验计划'!$L$3:$L$70,$C28&amp;"*",'9、局放试验计划'!$H$3:$H$70,"*"&amp;P$2&amp;"*")</f>
        <v>0</v>
      </c>
      <c r="Q28" s="143">
        <f>SUMIFS('9、局放试验计划'!$P$3:$P$70,'9、局放试验计划'!$L$3:$L$70,$C28&amp;"*",'9、局放试验计划'!$H$3:$H$70,"*"&amp;Q$2&amp;"*")</f>
        <v>0</v>
      </c>
      <c r="R28" s="143">
        <f>SUMIFS('9、局放试验计划'!$P$3:$P$70,'9、局放试验计划'!$L$3:$L$70,$C28&amp;"*",'9、局放试验计划'!$H$3:$H$70,"*"&amp;R$2&amp;"*")</f>
        <v>0</v>
      </c>
      <c r="S28" s="143">
        <f>SUMIFS('9、局放试验计划'!$P$3:$P$70,'9、局放试验计划'!$L$3:$L$70,$C28&amp;"*",'9、局放试验计划'!$H$3:$H$70,"*"&amp;S$2&amp;"*")</f>
        <v>0</v>
      </c>
      <c r="T28" s="143">
        <f>SUMIFS('9、局放试验计划'!$P$3:$P$70,'9、局放试验计划'!$L$3:$L$70,$C28&amp;"*",'9、局放试验计划'!$H$3:$H$70,"*"&amp;T$2&amp;"*")</f>
        <v>0</v>
      </c>
      <c r="U28" s="143">
        <f>SUMIFS('9、局放试验计划'!$P$3:$P$70,'9、局放试验计划'!$L$3:$L$70,$C28&amp;"*",'9、局放试验计划'!$H$3:$H$70,"*"&amp;U$2&amp;"*")</f>
        <v>0</v>
      </c>
      <c r="V28" s="143">
        <f>SUMIFS('9、局放试验计划'!$P$3:$P$70,'9、局放试验计划'!$L$3:$L$70,$C28&amp;"*",'9、局放试验计划'!$H$3:$H$70,"*"&amp;V$2&amp;"*")</f>
        <v>0</v>
      </c>
      <c r="W28" s="143">
        <f>SUMIFS('9、局放试验计划'!$P$3:$P$70,'9、局放试验计划'!$L$3:$L$70,$C28&amp;"*",'9、局放试验计划'!$H$3:$H$70,"*"&amp;W$2&amp;"*")</f>
        <v>0</v>
      </c>
      <c r="X28" s="143">
        <f>SUMIFS('9、局放试验计划'!$P$3:$P$70,'9、局放试验计划'!$L$3:$L$70,$C28&amp;"*",'9、局放试验计划'!$H$3:$H$70,"*"&amp;X$2&amp;"*")</f>
        <v>0</v>
      </c>
      <c r="Y28" s="143">
        <f>SUMIFS('9、局放试验计划'!$P$3:$P$70,'9、局放试验计划'!$L$3:$L$70,$C28&amp;"*",'9、局放试验计划'!$H$3:$H$70,"*"&amp;Y$2&amp;"*")</f>
        <v>0</v>
      </c>
      <c r="Z28" s="143">
        <f>SUMIFS('9、局放试验计划'!$P$3:$P$70,'9、局放试验计划'!$L$3:$L$70,$C28&amp;"*",'9、局放试验计划'!$H$3:$H$70,"*"&amp;Z$2&amp;"*")</f>
        <v>0</v>
      </c>
      <c r="AA28" s="143">
        <f>SUMIFS('9、局放试验计划'!$P$3:$P$70,'9、局放试验计划'!$L$3:$L$70,$C28&amp;"*",'9、局放试验计划'!$H$3:$H$70,"*"&amp;AA$2&amp;"*")</f>
        <v>234</v>
      </c>
      <c r="AB28" s="149">
        <f t="shared" si="1"/>
        <v>258</v>
      </c>
      <c r="AC28" s="149">
        <f t="shared" si="2"/>
        <v>234</v>
      </c>
      <c r="BA28" s="135"/>
      <c r="BN28" s="135"/>
      <c r="BO28" s="135"/>
      <c r="CA28" s="135"/>
      <c r="CN28" s="135"/>
      <c r="DA28" s="135"/>
    </row>
    <row r="29" spans="1:105">
      <c r="A29" s="124" t="str">
        <f t="shared" si="0"/>
        <v>局放试验-花都中心</v>
      </c>
      <c r="B29" s="124" t="s">
        <v>4256</v>
      </c>
      <c r="C29" s="29" t="s">
        <v>993</v>
      </c>
      <c r="D29" s="143">
        <f>SUMIFS('9、局放试验计划'!$M$3:$M$70,'9、局放试验计划'!$L$3:$L$70,$C29&amp;"*",'9、局放试验计划'!$H$3:$H$70,"*"&amp;D$2&amp;"*")</f>
        <v>0</v>
      </c>
      <c r="E29" s="143">
        <f>SUMIFS('9、局放试验计划'!$M$3:$M$70,'9、局放试验计划'!$L$3:$L$70,$C29&amp;"*",'9、局放试验计划'!$H$3:$H$70,"*"&amp;E$2&amp;"*")</f>
        <v>0</v>
      </c>
      <c r="F29" s="143">
        <f>SUMIFS('9、局放试验计划'!$M$3:$M$70,'9、局放试验计划'!$L$3:$L$70,$C29&amp;"*",'9、局放试验计划'!$H$3:$H$70,"*"&amp;F$2&amp;"*")</f>
        <v>0</v>
      </c>
      <c r="G29" s="143">
        <f>SUMIFS('9、局放试验计划'!$M$3:$M$70,'9、局放试验计划'!$L$3:$L$70,$C29&amp;"*",'9、局放试验计划'!$H$3:$H$70,"*"&amp;G$2&amp;"*")</f>
        <v>0</v>
      </c>
      <c r="H29" s="143">
        <f>SUMIFS('9、局放试验计划'!$M$3:$M$70,'9、局放试验计划'!$L$3:$L$70,$C29&amp;"*",'9、局放试验计划'!$H$3:$H$70,"*"&amp;H$2&amp;"*")</f>
        <v>0</v>
      </c>
      <c r="I29" s="143">
        <f>SUMIFS('9、局放试验计划'!$M$3:$M$70,'9、局放试验计划'!$L$3:$L$70,$C29&amp;"*",'9、局放试验计划'!$H$3:$H$70,"*"&amp;I$2&amp;"*")</f>
        <v>0</v>
      </c>
      <c r="J29" s="143">
        <f>SUMIFS('9、局放试验计划'!$M$3:$M$70,'9、局放试验计划'!$L$3:$L$70,$C29&amp;"*",'9、局放试验计划'!$H$3:$H$70,"*"&amp;J$2&amp;"*")</f>
        <v>0</v>
      </c>
      <c r="K29" s="143">
        <f>SUMIFS('9、局放试验计划'!$M$3:$M$70,'9、局放试验计划'!$L$3:$L$70,$C29&amp;"*",'9、局放试验计划'!$H$3:$H$70,"*"&amp;K$2&amp;"*")</f>
        <v>0</v>
      </c>
      <c r="L29" s="143">
        <f>SUMIFS('9、局放试验计划'!$M$3:$M$70,'9、局放试验计划'!$L$3:$L$70,$C29&amp;"*",'9、局放试验计划'!$H$3:$H$70,"*"&amp;L$2&amp;"*")</f>
        <v>0</v>
      </c>
      <c r="M29" s="143">
        <f>SUMIFS('9、局放试验计划'!$M$3:$M$70,'9、局放试验计划'!$L$3:$L$70,$C29&amp;"*",'9、局放试验计划'!$H$3:$H$70,"*"&amp;M$2&amp;"*")</f>
        <v>0</v>
      </c>
      <c r="N29" s="143">
        <f>SUMIFS('9、局放试验计划'!$M$3:$M$70,'9、局放试验计划'!$L$3:$L$70,$C29&amp;"*",'9、局放试验计划'!$H$3:$H$70,"*"&amp;N$2&amp;"*")</f>
        <v>0</v>
      </c>
      <c r="O29" s="143">
        <f>SUMIFS('9、局放试验计划'!$M$3:$M$70,'9、局放试验计划'!$L$3:$L$70,$C29&amp;"*",'9、局放试验计划'!$H$3:$H$70,"*"&amp;O$2&amp;"*")</f>
        <v>228</v>
      </c>
      <c r="P29" s="143">
        <f>SUMIFS('9、局放试验计划'!$P$3:$P$70,'9、局放试验计划'!$L$3:$L$70,$C29&amp;"*",'9、局放试验计划'!$H$3:$H$70,"*"&amp;P$2&amp;"*")</f>
        <v>0</v>
      </c>
      <c r="Q29" s="143">
        <f>SUMIFS('9、局放试验计划'!$P$3:$P$70,'9、局放试验计划'!$L$3:$L$70,$C29&amp;"*",'9、局放试验计划'!$H$3:$H$70,"*"&amp;Q$2&amp;"*")</f>
        <v>0</v>
      </c>
      <c r="R29" s="143">
        <f>SUMIFS('9、局放试验计划'!$P$3:$P$70,'9、局放试验计划'!$L$3:$L$70,$C29&amp;"*",'9、局放试验计划'!$H$3:$H$70,"*"&amp;R$2&amp;"*")</f>
        <v>0</v>
      </c>
      <c r="S29" s="143">
        <f>SUMIFS('9、局放试验计划'!$P$3:$P$70,'9、局放试验计划'!$L$3:$L$70,$C29&amp;"*",'9、局放试验计划'!$H$3:$H$70,"*"&amp;S$2&amp;"*")</f>
        <v>0</v>
      </c>
      <c r="T29" s="143">
        <f>SUMIFS('9、局放试验计划'!$P$3:$P$70,'9、局放试验计划'!$L$3:$L$70,$C29&amp;"*",'9、局放试验计划'!$H$3:$H$70,"*"&amp;T$2&amp;"*")</f>
        <v>0</v>
      </c>
      <c r="U29" s="143">
        <f>SUMIFS('9、局放试验计划'!$P$3:$P$70,'9、局放试验计划'!$L$3:$L$70,$C29&amp;"*",'9、局放试验计划'!$H$3:$H$70,"*"&amp;U$2&amp;"*")</f>
        <v>0</v>
      </c>
      <c r="V29" s="143">
        <f>SUMIFS('9、局放试验计划'!$P$3:$P$70,'9、局放试验计划'!$L$3:$L$70,$C29&amp;"*",'9、局放试验计划'!$H$3:$H$70,"*"&amp;V$2&amp;"*")</f>
        <v>0</v>
      </c>
      <c r="W29" s="143">
        <f>SUMIFS('9、局放试验计划'!$P$3:$P$70,'9、局放试验计划'!$L$3:$L$70,$C29&amp;"*",'9、局放试验计划'!$H$3:$H$70,"*"&amp;W$2&amp;"*")</f>
        <v>0</v>
      </c>
      <c r="X29" s="143">
        <f>SUMIFS('9、局放试验计划'!$P$3:$P$70,'9、局放试验计划'!$L$3:$L$70,$C29&amp;"*",'9、局放试验计划'!$H$3:$H$70,"*"&amp;X$2&amp;"*")</f>
        <v>0</v>
      </c>
      <c r="Y29" s="143">
        <f>SUMIFS('9、局放试验计划'!$P$3:$P$70,'9、局放试验计划'!$L$3:$L$70,$C29&amp;"*",'9、局放试验计划'!$H$3:$H$70,"*"&amp;Y$2&amp;"*")</f>
        <v>0</v>
      </c>
      <c r="Z29" s="143">
        <f>SUMIFS('9、局放试验计划'!$P$3:$P$70,'9、局放试验计划'!$L$3:$L$70,$C29&amp;"*",'9、局放试验计划'!$H$3:$H$70,"*"&amp;Z$2&amp;"*")</f>
        <v>0</v>
      </c>
      <c r="AA29" s="143">
        <f>SUMIFS('9、局放试验计划'!$P$3:$P$70,'9、局放试验计划'!$L$3:$L$70,$C29&amp;"*",'9、局放试验计划'!$H$3:$H$70,"*"&amp;AA$2&amp;"*")</f>
        <v>228</v>
      </c>
      <c r="AB29" s="149">
        <f t="shared" si="1"/>
        <v>228</v>
      </c>
      <c r="AC29" s="149">
        <f t="shared" si="2"/>
        <v>228</v>
      </c>
      <c r="BA29" s="135"/>
      <c r="BN29" s="135"/>
      <c r="BO29" s="135"/>
      <c r="CA29" s="135"/>
      <c r="CN29" s="135"/>
      <c r="DA29" s="135"/>
    </row>
    <row r="30" spans="1:105">
      <c r="A30" s="124" t="str">
        <f t="shared" si="0"/>
        <v>局放试验-从化中心</v>
      </c>
      <c r="B30" s="124" t="s">
        <v>4256</v>
      </c>
      <c r="C30" s="29" t="s">
        <v>1731</v>
      </c>
      <c r="D30" s="143">
        <f>SUMIFS('9、局放试验计划'!$M$3:$M$70,'9、局放试验计划'!$L$3:$L$70,$C30&amp;"*",'9、局放试验计划'!$H$3:$H$70,"*"&amp;D$2&amp;"*")</f>
        <v>0</v>
      </c>
      <c r="E30" s="143">
        <f>SUMIFS('9、局放试验计划'!$M$3:$M$70,'9、局放试验计划'!$L$3:$L$70,$C30&amp;"*",'9、局放试验计划'!$H$3:$H$70,"*"&amp;E$2&amp;"*")</f>
        <v>0</v>
      </c>
      <c r="F30" s="143">
        <f>SUMIFS('9、局放试验计划'!$M$3:$M$70,'9、局放试验计划'!$L$3:$L$70,$C30&amp;"*",'9、局放试验计划'!$H$3:$H$70,"*"&amp;F$2&amp;"*")</f>
        <v>0</v>
      </c>
      <c r="G30" s="143">
        <f>SUMIFS('9、局放试验计划'!$M$3:$M$70,'9、局放试验计划'!$L$3:$L$70,$C30&amp;"*",'9、局放试验计划'!$H$3:$H$70,"*"&amp;G$2&amp;"*")</f>
        <v>0</v>
      </c>
      <c r="H30" s="143">
        <f>SUMIFS('9、局放试验计划'!$M$3:$M$70,'9、局放试验计划'!$L$3:$L$70,$C30&amp;"*",'9、局放试验计划'!$H$3:$H$70,"*"&amp;H$2&amp;"*")</f>
        <v>0</v>
      </c>
      <c r="I30" s="143">
        <f>SUMIFS('9、局放试验计划'!$M$3:$M$70,'9、局放试验计划'!$L$3:$L$70,$C30&amp;"*",'9、局放试验计划'!$H$3:$H$70,"*"&amp;I$2&amp;"*")</f>
        <v>0</v>
      </c>
      <c r="J30" s="143">
        <f>SUMIFS('9、局放试验计划'!$M$3:$M$70,'9、局放试验计划'!$L$3:$L$70,$C30&amp;"*",'9、局放试验计划'!$H$3:$H$70,"*"&amp;J$2&amp;"*")</f>
        <v>0</v>
      </c>
      <c r="K30" s="143">
        <f>SUMIFS('9、局放试验计划'!$M$3:$M$70,'9、局放试验计划'!$L$3:$L$70,$C30&amp;"*",'9、局放试验计划'!$H$3:$H$70,"*"&amp;K$2&amp;"*")</f>
        <v>0</v>
      </c>
      <c r="L30" s="143">
        <f>SUMIFS('9、局放试验计划'!$M$3:$M$70,'9、局放试验计划'!$L$3:$L$70,$C30&amp;"*",'9、局放试验计划'!$H$3:$H$70,"*"&amp;L$2&amp;"*")</f>
        <v>0</v>
      </c>
      <c r="M30" s="143">
        <f>SUMIFS('9、局放试验计划'!$M$3:$M$70,'9、局放试验计划'!$L$3:$L$70,$C30&amp;"*",'9、局放试验计划'!$H$3:$H$70,"*"&amp;M$2&amp;"*")</f>
        <v>0</v>
      </c>
      <c r="N30" s="143">
        <f>SUMIFS('9、局放试验计划'!$M$3:$M$70,'9、局放试验计划'!$L$3:$L$70,$C30&amp;"*",'9、局放试验计划'!$H$3:$H$70,"*"&amp;N$2&amp;"*")</f>
        <v>0</v>
      </c>
      <c r="O30" s="143">
        <f>SUMIFS('9、局放试验计划'!$M$3:$M$70,'9、局放试验计划'!$L$3:$L$70,$C30&amp;"*",'9、局放试验计划'!$H$3:$H$70,"*"&amp;O$2&amp;"*")</f>
        <v>6</v>
      </c>
      <c r="P30" s="143">
        <f>SUMIFS('9、局放试验计划'!$P$3:$P$70,'9、局放试验计划'!$L$3:$L$70,$C30&amp;"*",'9、局放试验计划'!$H$3:$H$70,"*"&amp;P$2&amp;"*")</f>
        <v>0</v>
      </c>
      <c r="Q30" s="143">
        <f>SUMIFS('9、局放试验计划'!$P$3:$P$70,'9、局放试验计划'!$L$3:$L$70,$C30&amp;"*",'9、局放试验计划'!$H$3:$H$70,"*"&amp;Q$2&amp;"*")</f>
        <v>0</v>
      </c>
      <c r="R30" s="143">
        <f>SUMIFS('9、局放试验计划'!$P$3:$P$70,'9、局放试验计划'!$L$3:$L$70,$C30&amp;"*",'9、局放试验计划'!$H$3:$H$70,"*"&amp;R$2&amp;"*")</f>
        <v>0</v>
      </c>
      <c r="S30" s="143">
        <f>SUMIFS('9、局放试验计划'!$P$3:$P$70,'9、局放试验计划'!$L$3:$L$70,$C30&amp;"*",'9、局放试验计划'!$H$3:$H$70,"*"&amp;S$2&amp;"*")</f>
        <v>0</v>
      </c>
      <c r="T30" s="143">
        <f>SUMIFS('9、局放试验计划'!$P$3:$P$70,'9、局放试验计划'!$L$3:$L$70,$C30&amp;"*",'9、局放试验计划'!$H$3:$H$70,"*"&amp;T$2&amp;"*")</f>
        <v>0</v>
      </c>
      <c r="U30" s="143">
        <f>SUMIFS('9、局放试验计划'!$P$3:$P$70,'9、局放试验计划'!$L$3:$L$70,$C30&amp;"*",'9、局放试验计划'!$H$3:$H$70,"*"&amp;U$2&amp;"*")</f>
        <v>0</v>
      </c>
      <c r="V30" s="143">
        <f>SUMIFS('9、局放试验计划'!$P$3:$P$70,'9、局放试验计划'!$L$3:$L$70,$C30&amp;"*",'9、局放试验计划'!$H$3:$H$70,"*"&amp;V$2&amp;"*")</f>
        <v>0</v>
      </c>
      <c r="W30" s="143">
        <f>SUMIFS('9、局放试验计划'!$P$3:$P$70,'9、局放试验计划'!$L$3:$L$70,$C30&amp;"*",'9、局放试验计划'!$H$3:$H$70,"*"&amp;W$2&amp;"*")</f>
        <v>0</v>
      </c>
      <c r="X30" s="143">
        <f>SUMIFS('9、局放试验计划'!$P$3:$P$70,'9、局放试验计划'!$L$3:$L$70,$C30&amp;"*",'9、局放试验计划'!$H$3:$H$70,"*"&amp;X$2&amp;"*")</f>
        <v>0</v>
      </c>
      <c r="Y30" s="143">
        <f>SUMIFS('9、局放试验计划'!$P$3:$P$70,'9、局放试验计划'!$L$3:$L$70,$C30&amp;"*",'9、局放试验计划'!$H$3:$H$70,"*"&amp;Y$2&amp;"*")</f>
        <v>0</v>
      </c>
      <c r="Z30" s="143">
        <f>SUMIFS('9、局放试验计划'!$P$3:$P$70,'9、局放试验计划'!$L$3:$L$70,$C30&amp;"*",'9、局放试验计划'!$H$3:$H$70,"*"&amp;Z$2&amp;"*")</f>
        <v>0</v>
      </c>
      <c r="AA30" s="143">
        <f>SUMIFS('9、局放试验计划'!$P$3:$P$70,'9、局放试验计划'!$L$3:$L$70,$C30&amp;"*",'9、局放试验计划'!$H$3:$H$70,"*"&amp;AA$2&amp;"*")</f>
        <v>6</v>
      </c>
      <c r="AB30" s="149">
        <f t="shared" si="1"/>
        <v>6</v>
      </c>
      <c r="AC30" s="149">
        <f t="shared" si="2"/>
        <v>6</v>
      </c>
      <c r="BA30" s="135"/>
      <c r="BN30" s="135"/>
      <c r="BO30" s="135"/>
      <c r="CA30" s="135"/>
      <c r="CN30" s="135"/>
      <c r="DA30" s="135"/>
    </row>
    <row r="31" spans="1:105">
      <c r="A31" s="124" t="str">
        <f t="shared" si="0"/>
        <v>高压电缆T接筒SF6气体测试-天河中心</v>
      </c>
      <c r="B31" s="124" t="s">
        <v>4302</v>
      </c>
      <c r="C31" s="29" t="s">
        <v>46</v>
      </c>
      <c r="D31" s="143">
        <f>SUMIFS('10、SF6气体检测'!$N$3:$N$14,'10、SF6气体检测'!$M$3:$M$14,$C31,'10、SF6气体检测'!$I$3:$I$14,"*"&amp;D$2&amp;"*")</f>
        <v>0</v>
      </c>
      <c r="E31" s="143">
        <f>SUMIFS('10、SF6气体检测'!$N$3:$N$14,'10、SF6气体检测'!$M$3:$M$14,$C31,'10、SF6气体检测'!$I$3:$I$14,"*"&amp;E$2&amp;"*")</f>
        <v>0</v>
      </c>
      <c r="F31" s="143">
        <f>SUMIFS('10、SF6气体检测'!$N$3:$N$14,'10、SF6气体检测'!$M$3:$M$14,$C31,'10、SF6气体检测'!$I$3:$I$14,"*"&amp;F$2&amp;"*")</f>
        <v>0</v>
      </c>
      <c r="G31" s="143">
        <f>SUMIFS('10、SF6气体检测'!$N$3:$N$14,'10、SF6气体检测'!$M$3:$M$14,$C31,'10、SF6气体检测'!$I$3:$I$14,"*"&amp;G$2&amp;"*")</f>
        <v>0</v>
      </c>
      <c r="H31" s="143">
        <f>SUMIFS('10、SF6气体检测'!$N$3:$N$14,'10、SF6气体检测'!$M$3:$M$14,$C31,'10、SF6气体检测'!$I$3:$I$14,"*"&amp;H$2&amp;"*")</f>
        <v>0</v>
      </c>
      <c r="I31" s="143">
        <f>SUMIFS('10、SF6气体检测'!$N$3:$N$14,'10、SF6气体检测'!$M$3:$M$14,$C31,'10、SF6气体检测'!$I$3:$I$14,"*"&amp;I$2&amp;"*")</f>
        <v>0</v>
      </c>
      <c r="J31" s="143">
        <f>SUMIFS('10、SF6气体检测'!$N$3:$N$14,'10、SF6气体检测'!$M$3:$M$14,$C31,'10、SF6气体检测'!$I$3:$I$14,"*"&amp;J$2&amp;"*")</f>
        <v>0</v>
      </c>
      <c r="K31" s="143">
        <f>SUMIFS('10、SF6气体检测'!$N$3:$N$14,'10、SF6气体检测'!$M$3:$M$14,$C31,'10、SF6气体检测'!$I$3:$I$14,"*"&amp;K$2&amp;"*")</f>
        <v>0</v>
      </c>
      <c r="L31" s="143">
        <f>SUMIFS('10、SF6气体检测'!$N$3:$N$14,'10、SF6气体检测'!$M$3:$M$14,$C31,'10、SF6气体检测'!$I$3:$I$14,"*"&amp;L$2&amp;"*")</f>
        <v>0</v>
      </c>
      <c r="M31" s="143">
        <f>SUMIFS('10、SF6气体检测'!$N$3:$N$14,'10、SF6气体检测'!$M$3:$M$14,$C31,'10、SF6气体检测'!$I$3:$I$14,"*"&amp;M$2&amp;"*")</f>
        <v>0</v>
      </c>
      <c r="N31" s="143">
        <f>SUMIFS('10、SF6气体检测'!$N$3:$N$14,'10、SF6气体检测'!$M$3:$M$14,$C31,'10、SF6气体检测'!$I$3:$I$14,"*"&amp;N$2&amp;"*")</f>
        <v>0</v>
      </c>
      <c r="O31" s="143">
        <f>SUMIFS('10、SF6气体检测'!$N$3:$N$14,'10、SF6气体检测'!$M$3:$M$14,$C31,'10、SF6气体检测'!$I$3:$I$14,"*"&amp;O$2&amp;"*")</f>
        <v>3</v>
      </c>
      <c r="P31" s="143">
        <f>SUMIFS('10、SF6气体检测'!$Q$3:$Q$14,'10、SF6气体检测'!$M$3:$M$14,$C31,'10、SF6气体检测'!$I$3:$I$14,"*"&amp;P$2&amp;"*")</f>
        <v>0</v>
      </c>
      <c r="Q31" s="143">
        <f>SUMIFS('10、SF6气体检测'!$Q$3:$Q$14,'10、SF6气体检测'!$M$3:$M$14,$C31,'10、SF6气体检测'!$I$3:$I$14,"*"&amp;Q$2&amp;"*")</f>
        <v>0</v>
      </c>
      <c r="R31" s="143">
        <f>SUMIFS('10、SF6气体检测'!$Q$3:$Q$14,'10、SF6气体检测'!$M$3:$M$14,$C31,'10、SF6气体检测'!$I$3:$I$14,"*"&amp;R$2&amp;"*")</f>
        <v>0</v>
      </c>
      <c r="S31" s="143">
        <f>SUMIFS('10、SF6气体检测'!$Q$3:$Q$14,'10、SF6气体检测'!$M$3:$M$14,$C31,'10、SF6气体检测'!$I$3:$I$14,"*"&amp;S$2&amp;"*")</f>
        <v>0</v>
      </c>
      <c r="T31" s="143">
        <f>SUMIFS('10、SF6气体检测'!$Q$3:$Q$14,'10、SF6气体检测'!$M$3:$M$14,$C31,'10、SF6气体检测'!$I$3:$I$14,"*"&amp;T$2&amp;"*")</f>
        <v>0</v>
      </c>
      <c r="U31" s="143">
        <f>SUMIFS('10、SF6气体检测'!$Q$3:$Q$14,'10、SF6气体检测'!$M$3:$M$14,$C31,'10、SF6气体检测'!$I$3:$I$14,"*"&amp;U$2&amp;"*")</f>
        <v>0</v>
      </c>
      <c r="V31" s="143">
        <f>SUMIFS('10、SF6气体检测'!$Q$3:$Q$14,'10、SF6气体检测'!$M$3:$M$14,$C31,'10、SF6气体检测'!$I$3:$I$14,"*"&amp;V$2&amp;"*")</f>
        <v>0</v>
      </c>
      <c r="W31" s="143">
        <f>SUMIFS('10、SF6气体检测'!$Q$3:$Q$14,'10、SF6气体检测'!$M$3:$M$14,$C31,'10、SF6气体检测'!$I$3:$I$14,"*"&amp;W$2&amp;"*")</f>
        <v>0</v>
      </c>
      <c r="X31" s="143">
        <f>SUMIFS('10、SF6气体检测'!$Q$3:$Q$14,'10、SF6气体检测'!$M$3:$M$14,$C31,'10、SF6气体检测'!$I$3:$I$14,"*"&amp;X$2&amp;"*")</f>
        <v>0</v>
      </c>
      <c r="Y31" s="143">
        <f>SUMIFS('10、SF6气体检测'!$Q$3:$Q$14,'10、SF6气体检测'!$M$3:$M$14,$C31,'10、SF6气体检测'!$I$3:$I$14,"*"&amp;Y$2&amp;"*")</f>
        <v>0</v>
      </c>
      <c r="Z31" s="143">
        <f>SUMIFS('10、SF6气体检测'!$Q$3:$Q$14,'10、SF6气体检测'!$M$3:$M$14,$C31,'10、SF6气体检测'!$I$3:$I$14,"*"&amp;Z$2&amp;"*")</f>
        <v>0</v>
      </c>
      <c r="AA31" s="143">
        <f>SUMIFS('10、SF6气体检测'!$Q$3:$Q$14,'10、SF6气体检测'!$M$3:$M$14,$C31,'10、SF6气体检测'!$I$3:$I$14,"*"&amp;AA$2&amp;"*")</f>
        <v>3</v>
      </c>
      <c r="AB31" s="149">
        <f t="shared" si="1"/>
        <v>3</v>
      </c>
      <c r="AC31" s="149">
        <f t="shared" si="2"/>
        <v>3</v>
      </c>
      <c r="BA31" s="135"/>
      <c r="BN31" s="135"/>
      <c r="BO31" s="135"/>
      <c r="CA31" s="135"/>
      <c r="CN31" s="135"/>
      <c r="DA31" s="135"/>
    </row>
    <row r="32" spans="1:105">
      <c r="A32" s="124" t="str">
        <f t="shared" si="0"/>
        <v>高压电缆T接筒SF6气体测试-白云中心</v>
      </c>
      <c r="B32" s="124" t="s">
        <v>4302</v>
      </c>
      <c r="C32" s="29" t="s">
        <v>307</v>
      </c>
      <c r="D32" s="143">
        <f>SUMIFS('10、SF6气体检测'!$N$3:$N$14,'10、SF6气体检测'!$M$3:$M$14,$C32,'10、SF6气体检测'!$I$3:$I$14,"*"&amp;D$2&amp;"*")</f>
        <v>0</v>
      </c>
      <c r="E32" s="143">
        <f>SUMIFS('10、SF6气体检测'!$N$3:$N$14,'10、SF6气体检测'!$M$3:$M$14,$C32,'10、SF6气体检测'!$I$3:$I$14,"*"&amp;E$2&amp;"*")</f>
        <v>0</v>
      </c>
      <c r="F32" s="143">
        <f>SUMIFS('10、SF6气体检测'!$N$3:$N$14,'10、SF6气体检测'!$M$3:$M$14,$C32,'10、SF6气体检测'!$I$3:$I$14,"*"&amp;F$2&amp;"*")</f>
        <v>0</v>
      </c>
      <c r="G32" s="143">
        <f>SUMIFS('10、SF6气体检测'!$N$3:$N$14,'10、SF6气体检测'!$M$3:$M$14,$C32,'10、SF6气体检测'!$I$3:$I$14,"*"&amp;G$2&amp;"*")</f>
        <v>0</v>
      </c>
      <c r="H32" s="143">
        <f>SUMIFS('10、SF6气体检测'!$N$3:$N$14,'10、SF6气体检测'!$M$3:$M$14,$C32,'10、SF6气体检测'!$I$3:$I$14,"*"&amp;H$2&amp;"*")</f>
        <v>0</v>
      </c>
      <c r="I32" s="143">
        <f>SUMIFS('10、SF6气体检测'!$N$3:$N$14,'10、SF6气体检测'!$M$3:$M$14,$C32,'10、SF6气体检测'!$I$3:$I$14,"*"&amp;I$2&amp;"*")</f>
        <v>0</v>
      </c>
      <c r="J32" s="143">
        <f>SUMIFS('10、SF6气体检测'!$N$3:$N$14,'10、SF6气体检测'!$M$3:$M$14,$C32,'10、SF6气体检测'!$I$3:$I$14,"*"&amp;J$2&amp;"*")</f>
        <v>0</v>
      </c>
      <c r="K32" s="143">
        <f>SUMIFS('10、SF6气体检测'!$N$3:$N$14,'10、SF6气体检测'!$M$3:$M$14,$C32,'10、SF6气体检测'!$I$3:$I$14,"*"&amp;K$2&amp;"*")</f>
        <v>0</v>
      </c>
      <c r="L32" s="143">
        <f>SUMIFS('10、SF6气体检测'!$N$3:$N$14,'10、SF6气体检测'!$M$3:$M$14,$C32,'10、SF6气体检测'!$I$3:$I$14,"*"&amp;L$2&amp;"*")</f>
        <v>0</v>
      </c>
      <c r="M32" s="143">
        <f>SUMIFS('10、SF6气体检测'!$N$3:$N$14,'10、SF6气体检测'!$M$3:$M$14,$C32,'10、SF6气体检测'!$I$3:$I$14,"*"&amp;M$2&amp;"*")</f>
        <v>0</v>
      </c>
      <c r="N32" s="143">
        <f>SUMIFS('10、SF6气体检测'!$N$3:$N$14,'10、SF6气体检测'!$M$3:$M$14,$C32,'10、SF6气体检测'!$I$3:$I$14,"*"&amp;N$2&amp;"*")</f>
        <v>0</v>
      </c>
      <c r="O32" s="143">
        <f>SUMIFS('10、SF6气体检测'!$N$3:$N$14,'10、SF6气体检测'!$M$3:$M$14,$C32,'10、SF6气体检测'!$I$3:$I$14,"*"&amp;O$2&amp;"*")</f>
        <v>21</v>
      </c>
      <c r="P32" s="143">
        <f>SUMIFS('10、SF6气体检测'!$Q$3:$Q$14,'10、SF6气体检测'!$M$3:$M$14,$C32,'10、SF6气体检测'!$I$3:$I$14,"*"&amp;P$2&amp;"*")</f>
        <v>0</v>
      </c>
      <c r="Q32" s="143">
        <f>SUMIFS('10、SF6气体检测'!$Q$3:$Q$14,'10、SF6气体检测'!$M$3:$M$14,$C32,'10、SF6气体检测'!$I$3:$I$14,"*"&amp;Q$2&amp;"*")</f>
        <v>0</v>
      </c>
      <c r="R32" s="143">
        <f>SUMIFS('10、SF6气体检测'!$Q$3:$Q$14,'10、SF6气体检测'!$M$3:$M$14,$C32,'10、SF6气体检测'!$I$3:$I$14,"*"&amp;R$2&amp;"*")</f>
        <v>0</v>
      </c>
      <c r="S32" s="143">
        <f>SUMIFS('10、SF6气体检测'!$Q$3:$Q$14,'10、SF6气体检测'!$M$3:$M$14,$C32,'10、SF6气体检测'!$I$3:$I$14,"*"&amp;S$2&amp;"*")</f>
        <v>0</v>
      </c>
      <c r="T32" s="143">
        <f>SUMIFS('10、SF6气体检测'!$Q$3:$Q$14,'10、SF6气体检测'!$M$3:$M$14,$C32,'10、SF6气体检测'!$I$3:$I$14,"*"&amp;T$2&amp;"*")</f>
        <v>0</v>
      </c>
      <c r="U32" s="143">
        <f>SUMIFS('10、SF6气体检测'!$Q$3:$Q$14,'10、SF6气体检测'!$M$3:$M$14,$C32,'10、SF6气体检测'!$I$3:$I$14,"*"&amp;U$2&amp;"*")</f>
        <v>0</v>
      </c>
      <c r="V32" s="143">
        <f>SUMIFS('10、SF6气体检测'!$Q$3:$Q$14,'10、SF6气体检测'!$M$3:$M$14,$C32,'10、SF6气体检测'!$I$3:$I$14,"*"&amp;V$2&amp;"*")</f>
        <v>0</v>
      </c>
      <c r="W32" s="143">
        <f>SUMIFS('10、SF6气体检测'!$Q$3:$Q$14,'10、SF6气体检测'!$M$3:$M$14,$C32,'10、SF6气体检测'!$I$3:$I$14,"*"&amp;W$2&amp;"*")</f>
        <v>0</v>
      </c>
      <c r="X32" s="143">
        <f>SUMIFS('10、SF6气体检测'!$Q$3:$Q$14,'10、SF6气体检测'!$M$3:$M$14,$C32,'10、SF6气体检测'!$I$3:$I$14,"*"&amp;X$2&amp;"*")</f>
        <v>0</v>
      </c>
      <c r="Y32" s="143">
        <f>SUMIFS('10、SF6气体检测'!$Q$3:$Q$14,'10、SF6气体检测'!$M$3:$M$14,$C32,'10、SF6气体检测'!$I$3:$I$14,"*"&amp;Y$2&amp;"*")</f>
        <v>0</v>
      </c>
      <c r="Z32" s="143">
        <f>SUMIFS('10、SF6气体检测'!$Q$3:$Q$14,'10、SF6气体检测'!$M$3:$M$14,$C32,'10、SF6气体检测'!$I$3:$I$14,"*"&amp;Z$2&amp;"*")</f>
        <v>0</v>
      </c>
      <c r="AA32" s="143">
        <f>SUMIFS('10、SF6气体检测'!$Q$3:$Q$14,'10、SF6气体检测'!$M$3:$M$14,$C32,'10、SF6气体检测'!$I$3:$I$14,"*"&amp;AA$2&amp;"*")</f>
        <v>21</v>
      </c>
      <c r="AB32" s="149">
        <f t="shared" si="1"/>
        <v>21</v>
      </c>
      <c r="AC32" s="149">
        <f t="shared" si="2"/>
        <v>21</v>
      </c>
      <c r="BA32" s="135"/>
      <c r="BN32" s="135"/>
      <c r="BO32" s="135"/>
      <c r="CA32" s="135"/>
      <c r="CN32" s="135"/>
      <c r="DA32" s="135"/>
    </row>
    <row r="33" spans="1:105">
      <c r="A33" s="124" t="str">
        <f t="shared" si="0"/>
        <v>高压电缆T接筒SF6气体测试-花都中心</v>
      </c>
      <c r="B33" s="124" t="s">
        <v>4302</v>
      </c>
      <c r="C33" s="29" t="s">
        <v>993</v>
      </c>
      <c r="D33" s="143">
        <f>SUMIFS('10、SF6气体检测'!$N$3:$N$14,'10、SF6气体检测'!$M$3:$M$14,$C33,'10、SF6气体检测'!$I$3:$I$14,"*"&amp;D$2&amp;"*")</f>
        <v>0</v>
      </c>
      <c r="E33" s="143">
        <f>SUMIFS('10、SF6气体检测'!$N$3:$N$14,'10、SF6气体检测'!$M$3:$M$14,$C33,'10、SF6气体检测'!$I$3:$I$14,"*"&amp;E$2&amp;"*")</f>
        <v>0</v>
      </c>
      <c r="F33" s="143">
        <f>SUMIFS('10、SF6气体检测'!$N$3:$N$14,'10、SF6气体检测'!$M$3:$M$14,$C33,'10、SF6气体检测'!$I$3:$I$14,"*"&amp;F$2&amp;"*")</f>
        <v>0</v>
      </c>
      <c r="G33" s="143">
        <f>SUMIFS('10、SF6气体检测'!$N$3:$N$14,'10、SF6气体检测'!$M$3:$M$14,$C33,'10、SF6气体检测'!$I$3:$I$14,"*"&amp;G$2&amp;"*")</f>
        <v>0</v>
      </c>
      <c r="H33" s="143">
        <f>SUMIFS('10、SF6气体检测'!$N$3:$N$14,'10、SF6气体检测'!$M$3:$M$14,$C33,'10、SF6气体检测'!$I$3:$I$14,"*"&amp;H$2&amp;"*")</f>
        <v>0</v>
      </c>
      <c r="I33" s="143">
        <f>SUMIFS('10、SF6气体检测'!$N$3:$N$14,'10、SF6气体检测'!$M$3:$M$14,$C33,'10、SF6气体检测'!$I$3:$I$14,"*"&amp;I$2&amp;"*")</f>
        <v>0</v>
      </c>
      <c r="J33" s="143">
        <f>SUMIFS('10、SF6气体检测'!$N$3:$N$14,'10、SF6气体检测'!$M$3:$M$14,$C33,'10、SF6气体检测'!$I$3:$I$14,"*"&amp;J$2&amp;"*")</f>
        <v>0</v>
      </c>
      <c r="K33" s="143">
        <f>SUMIFS('10、SF6气体检测'!$N$3:$N$14,'10、SF6气体检测'!$M$3:$M$14,$C33,'10、SF6气体检测'!$I$3:$I$14,"*"&amp;K$2&amp;"*")</f>
        <v>0</v>
      </c>
      <c r="L33" s="143">
        <f>SUMIFS('10、SF6气体检测'!$N$3:$N$14,'10、SF6气体检测'!$M$3:$M$14,$C33,'10、SF6气体检测'!$I$3:$I$14,"*"&amp;L$2&amp;"*")</f>
        <v>0</v>
      </c>
      <c r="M33" s="143">
        <f>SUMIFS('10、SF6气体检测'!$N$3:$N$14,'10、SF6气体检测'!$M$3:$M$14,$C33,'10、SF6气体检测'!$I$3:$I$14,"*"&amp;M$2&amp;"*")</f>
        <v>0</v>
      </c>
      <c r="N33" s="143">
        <f>SUMIFS('10、SF6气体检测'!$N$3:$N$14,'10、SF6气体检测'!$M$3:$M$14,$C33,'10、SF6气体检测'!$I$3:$I$14,"*"&amp;N$2&amp;"*")</f>
        <v>0</v>
      </c>
      <c r="O33" s="143">
        <f>SUMIFS('10、SF6气体检测'!$N$3:$N$14,'10、SF6气体检测'!$M$3:$M$14,$C33,'10、SF6气体检测'!$I$3:$I$14,"*"&amp;O$2&amp;"*")</f>
        <v>6</v>
      </c>
      <c r="P33" s="143">
        <f>SUMIFS('10、SF6气体检测'!$Q$3:$Q$14,'10、SF6气体检测'!$M$3:$M$14,$C33,'10、SF6气体检测'!$I$3:$I$14,"*"&amp;P$2&amp;"*")</f>
        <v>0</v>
      </c>
      <c r="Q33" s="143">
        <f>SUMIFS('10、SF6气体检测'!$Q$3:$Q$14,'10、SF6气体检测'!$M$3:$M$14,$C33,'10、SF6气体检测'!$I$3:$I$14,"*"&amp;Q$2&amp;"*")</f>
        <v>0</v>
      </c>
      <c r="R33" s="143">
        <f>SUMIFS('10、SF6气体检测'!$Q$3:$Q$14,'10、SF6气体检测'!$M$3:$M$14,$C33,'10、SF6气体检测'!$I$3:$I$14,"*"&amp;R$2&amp;"*")</f>
        <v>0</v>
      </c>
      <c r="S33" s="143">
        <f>SUMIFS('10、SF6气体检测'!$Q$3:$Q$14,'10、SF6气体检测'!$M$3:$M$14,$C33,'10、SF6气体检测'!$I$3:$I$14,"*"&amp;S$2&amp;"*")</f>
        <v>0</v>
      </c>
      <c r="T33" s="143">
        <f>SUMIFS('10、SF6气体检测'!$Q$3:$Q$14,'10、SF6气体检测'!$M$3:$M$14,$C33,'10、SF6气体检测'!$I$3:$I$14,"*"&amp;T$2&amp;"*")</f>
        <v>0</v>
      </c>
      <c r="U33" s="143">
        <f>SUMIFS('10、SF6气体检测'!$Q$3:$Q$14,'10、SF6气体检测'!$M$3:$M$14,$C33,'10、SF6气体检测'!$I$3:$I$14,"*"&amp;U$2&amp;"*")</f>
        <v>0</v>
      </c>
      <c r="V33" s="143">
        <f>SUMIFS('10、SF6气体检测'!$Q$3:$Q$14,'10、SF6气体检测'!$M$3:$M$14,$C33,'10、SF6气体检测'!$I$3:$I$14,"*"&amp;V$2&amp;"*")</f>
        <v>0</v>
      </c>
      <c r="W33" s="143">
        <f>SUMIFS('10、SF6气体检测'!$Q$3:$Q$14,'10、SF6气体检测'!$M$3:$M$14,$C33,'10、SF6气体检测'!$I$3:$I$14,"*"&amp;W$2&amp;"*")</f>
        <v>0</v>
      </c>
      <c r="X33" s="143">
        <f>SUMIFS('10、SF6气体检测'!$Q$3:$Q$14,'10、SF6气体检测'!$M$3:$M$14,$C33,'10、SF6气体检测'!$I$3:$I$14,"*"&amp;X$2&amp;"*")</f>
        <v>0</v>
      </c>
      <c r="Y33" s="143">
        <f>SUMIFS('10、SF6气体检测'!$Q$3:$Q$14,'10、SF6气体检测'!$M$3:$M$14,$C33,'10、SF6气体检测'!$I$3:$I$14,"*"&amp;Y$2&amp;"*")</f>
        <v>0</v>
      </c>
      <c r="Z33" s="143">
        <f>SUMIFS('10、SF6气体检测'!$Q$3:$Q$14,'10、SF6气体检测'!$M$3:$M$14,$C33,'10、SF6气体检测'!$I$3:$I$14,"*"&amp;Z$2&amp;"*")</f>
        <v>0</v>
      </c>
      <c r="AA33" s="143">
        <f>SUMIFS('10、SF6气体检测'!$Q$3:$Q$14,'10、SF6气体检测'!$M$3:$M$14,$C33,'10、SF6气体检测'!$I$3:$I$14,"*"&amp;AA$2&amp;"*")</f>
        <v>6</v>
      </c>
      <c r="AB33" s="149">
        <f t="shared" si="1"/>
        <v>6</v>
      </c>
      <c r="AC33" s="149">
        <f t="shared" si="2"/>
        <v>6</v>
      </c>
      <c r="BA33" s="135"/>
      <c r="BN33" s="135"/>
      <c r="BO33" s="135"/>
      <c r="CA33" s="135"/>
      <c r="CN33" s="135"/>
      <c r="DA33" s="135"/>
    </row>
    <row r="34" spans="1:105">
      <c r="A34" s="124" t="str">
        <f t="shared" si="0"/>
        <v>高压电缆T接筒SF6气体测试-从化中心</v>
      </c>
      <c r="B34" s="124" t="s">
        <v>4302</v>
      </c>
      <c r="C34" s="29" t="s">
        <v>1731</v>
      </c>
      <c r="D34" s="143">
        <f>SUMIFS('10、SF6气体检测'!$N$3:$N$14,'10、SF6气体检测'!$M$3:$M$14,$C34,'10、SF6气体检测'!$I$3:$I$14,"*"&amp;D$2&amp;"*")</f>
        <v>0</v>
      </c>
      <c r="E34" s="143">
        <f>SUMIFS('10、SF6气体检测'!$N$3:$N$14,'10、SF6气体检测'!$M$3:$M$14,$C34,'10、SF6气体检测'!$I$3:$I$14,"*"&amp;E$2&amp;"*")</f>
        <v>0</v>
      </c>
      <c r="F34" s="143">
        <f>SUMIFS('10、SF6气体检测'!$N$3:$N$14,'10、SF6气体检测'!$M$3:$M$14,$C34,'10、SF6气体检测'!$I$3:$I$14,"*"&amp;F$2&amp;"*")</f>
        <v>0</v>
      </c>
      <c r="G34" s="143">
        <f>SUMIFS('10、SF6气体检测'!$N$3:$N$14,'10、SF6气体检测'!$M$3:$M$14,$C34,'10、SF6气体检测'!$I$3:$I$14,"*"&amp;G$2&amp;"*")</f>
        <v>0</v>
      </c>
      <c r="H34" s="143">
        <f>SUMIFS('10、SF6气体检测'!$N$3:$N$14,'10、SF6气体检测'!$M$3:$M$14,$C34,'10、SF6气体检测'!$I$3:$I$14,"*"&amp;H$2&amp;"*")</f>
        <v>0</v>
      </c>
      <c r="I34" s="143">
        <f>SUMIFS('10、SF6气体检测'!$N$3:$N$14,'10、SF6气体检测'!$M$3:$M$14,$C34,'10、SF6气体检测'!$I$3:$I$14,"*"&amp;I$2&amp;"*")</f>
        <v>0</v>
      </c>
      <c r="J34" s="143">
        <f>SUMIFS('10、SF6气体检测'!$N$3:$N$14,'10、SF6气体检测'!$M$3:$M$14,$C34,'10、SF6气体检测'!$I$3:$I$14,"*"&amp;J$2&amp;"*")</f>
        <v>0</v>
      </c>
      <c r="K34" s="143">
        <f>SUMIFS('10、SF6气体检测'!$N$3:$N$14,'10、SF6气体检测'!$M$3:$M$14,$C34,'10、SF6气体检测'!$I$3:$I$14,"*"&amp;K$2&amp;"*")</f>
        <v>0</v>
      </c>
      <c r="L34" s="143">
        <f>SUMIFS('10、SF6气体检测'!$N$3:$N$14,'10、SF6气体检测'!$M$3:$M$14,$C34,'10、SF6气体检测'!$I$3:$I$14,"*"&amp;L$2&amp;"*")</f>
        <v>0</v>
      </c>
      <c r="M34" s="143">
        <f>SUMIFS('10、SF6气体检测'!$N$3:$N$14,'10、SF6气体检测'!$M$3:$M$14,$C34,'10、SF6气体检测'!$I$3:$I$14,"*"&amp;M$2&amp;"*")</f>
        <v>0</v>
      </c>
      <c r="N34" s="143">
        <f>SUMIFS('10、SF6气体检测'!$N$3:$N$14,'10、SF6气体检测'!$M$3:$M$14,$C34,'10、SF6气体检测'!$I$3:$I$14,"*"&amp;N$2&amp;"*")</f>
        <v>0</v>
      </c>
      <c r="O34" s="143">
        <f>SUMIFS('10、SF6气体检测'!$N$3:$N$14,'10、SF6气体检测'!$M$3:$M$14,$C34,'10、SF6气体检测'!$I$3:$I$14,"*"&amp;O$2&amp;"*")</f>
        <v>0</v>
      </c>
      <c r="P34" s="143">
        <f>SUMIFS('10、SF6气体检测'!$Q$3:$Q$14,'10、SF6气体检测'!$M$3:$M$14,$C34,'10、SF6气体检测'!$I$3:$I$14,"*"&amp;P$2&amp;"*")</f>
        <v>0</v>
      </c>
      <c r="Q34" s="143">
        <f>SUMIFS('10、SF6气体检测'!$Q$3:$Q$14,'10、SF6气体检测'!$M$3:$M$14,$C34,'10、SF6气体检测'!$I$3:$I$14,"*"&amp;Q$2&amp;"*")</f>
        <v>0</v>
      </c>
      <c r="R34" s="143">
        <f>SUMIFS('10、SF6气体检测'!$Q$3:$Q$14,'10、SF6气体检测'!$M$3:$M$14,$C34,'10、SF6气体检测'!$I$3:$I$14,"*"&amp;R$2&amp;"*")</f>
        <v>0</v>
      </c>
      <c r="S34" s="143">
        <f>SUMIFS('10、SF6气体检测'!$Q$3:$Q$14,'10、SF6气体检测'!$M$3:$M$14,$C34,'10、SF6气体检测'!$I$3:$I$14,"*"&amp;S$2&amp;"*")</f>
        <v>0</v>
      </c>
      <c r="T34" s="143">
        <f>SUMIFS('10、SF6气体检测'!$Q$3:$Q$14,'10、SF6气体检测'!$M$3:$M$14,$C34,'10、SF6气体检测'!$I$3:$I$14,"*"&amp;T$2&amp;"*")</f>
        <v>0</v>
      </c>
      <c r="U34" s="143">
        <f>SUMIFS('10、SF6气体检测'!$Q$3:$Q$14,'10、SF6气体检测'!$M$3:$M$14,$C34,'10、SF6气体检测'!$I$3:$I$14,"*"&amp;U$2&amp;"*")</f>
        <v>0</v>
      </c>
      <c r="V34" s="143">
        <f>SUMIFS('10、SF6气体检测'!$Q$3:$Q$14,'10、SF6气体检测'!$M$3:$M$14,$C34,'10、SF6气体检测'!$I$3:$I$14,"*"&amp;V$2&amp;"*")</f>
        <v>0</v>
      </c>
      <c r="W34" s="143">
        <f>SUMIFS('10、SF6气体检测'!$Q$3:$Q$14,'10、SF6气体检测'!$M$3:$M$14,$C34,'10、SF6气体检测'!$I$3:$I$14,"*"&amp;W$2&amp;"*")</f>
        <v>0</v>
      </c>
      <c r="X34" s="143">
        <f>SUMIFS('10、SF6气体检测'!$Q$3:$Q$14,'10、SF6气体检测'!$M$3:$M$14,$C34,'10、SF6气体检测'!$I$3:$I$14,"*"&amp;X$2&amp;"*")</f>
        <v>0</v>
      </c>
      <c r="Y34" s="143">
        <f>SUMIFS('10、SF6气体检测'!$Q$3:$Q$14,'10、SF6气体检测'!$M$3:$M$14,$C34,'10、SF6气体检测'!$I$3:$I$14,"*"&amp;Y$2&amp;"*")</f>
        <v>0</v>
      </c>
      <c r="Z34" s="143">
        <f>SUMIFS('10、SF6气体检测'!$Q$3:$Q$14,'10、SF6气体检测'!$M$3:$M$14,$C34,'10、SF6气体检测'!$I$3:$I$14,"*"&amp;Z$2&amp;"*")</f>
        <v>0</v>
      </c>
      <c r="AA34" s="143">
        <f>SUMIFS('10、SF6气体检测'!$Q$3:$Q$14,'10、SF6气体检测'!$M$3:$M$14,$C34,'10、SF6气体检测'!$I$3:$I$14,"*"&amp;AA$2&amp;"*")</f>
        <v>0</v>
      </c>
      <c r="AB34" s="149">
        <f t="shared" si="1"/>
        <v>0</v>
      </c>
      <c r="AC34" s="149">
        <f t="shared" si="2"/>
        <v>0</v>
      </c>
      <c r="BA34" s="135"/>
      <c r="BN34" s="135"/>
      <c r="BO34" s="135"/>
      <c r="CA34" s="135"/>
      <c r="CN34" s="135"/>
      <c r="DA34" s="135"/>
    </row>
    <row r="35" spans="3:105">
      <c r="C35" s="145"/>
      <c r="AB35" s="135">
        <f>SUM(AB3:AB34)</f>
        <v>18435</v>
      </c>
      <c r="AC35" s="135">
        <f>SUM(AC3:AC34)</f>
        <v>17752</v>
      </c>
      <c r="AD35" s="150">
        <f>AC35/AB35</f>
        <v>0.962950908597776</v>
      </c>
      <c r="BA35" s="135"/>
      <c r="BN35" s="135"/>
      <c r="BO35" s="135"/>
      <c r="CA35" s="135"/>
      <c r="CN35" s="135"/>
      <c r="DA35" s="135"/>
    </row>
    <row r="36" s="83" customFormat="1" spans="3:29">
      <c r="C36" s="137" t="s">
        <v>4336</v>
      </c>
      <c r="D36" s="138"/>
      <c r="E36" s="138"/>
      <c r="F36" s="138"/>
      <c r="G36" s="138"/>
      <c r="H36" s="138"/>
      <c r="I36" s="138"/>
      <c r="J36" s="138"/>
      <c r="K36" s="138"/>
      <c r="L36" s="138"/>
      <c r="M36" s="138"/>
      <c r="N36" s="138"/>
      <c r="O36" s="146"/>
      <c r="P36" s="137" t="s">
        <v>4315</v>
      </c>
      <c r="Q36" s="138"/>
      <c r="R36" s="138"/>
      <c r="S36" s="138"/>
      <c r="T36" s="138"/>
      <c r="U36" s="138"/>
      <c r="V36" s="138"/>
      <c r="W36" s="138"/>
      <c r="X36" s="138"/>
      <c r="Y36" s="138"/>
      <c r="Z36" s="138"/>
      <c r="AA36" s="146"/>
      <c r="AB36" s="148"/>
      <c r="AC36" s="148"/>
    </row>
    <row r="37" customFormat="1" spans="1:29">
      <c r="A37" s="139" t="s">
        <v>4342</v>
      </c>
      <c r="B37" s="139" t="s">
        <v>4338</v>
      </c>
      <c r="C37" s="140" t="s">
        <v>4317</v>
      </c>
      <c r="D37" s="141" t="s">
        <v>4318</v>
      </c>
      <c r="E37" s="141" t="s">
        <v>4319</v>
      </c>
      <c r="F37" s="141" t="s">
        <v>4320</v>
      </c>
      <c r="G37" s="141" t="s">
        <v>4321</v>
      </c>
      <c r="H37" s="141" t="s">
        <v>4322</v>
      </c>
      <c r="I37" s="141" t="s">
        <v>4323</v>
      </c>
      <c r="J37" s="141" t="s">
        <v>4324</v>
      </c>
      <c r="K37" s="141" t="s">
        <v>4325</v>
      </c>
      <c r="L37" s="141" t="s">
        <v>4326</v>
      </c>
      <c r="M37" s="141" t="s">
        <v>4327</v>
      </c>
      <c r="N37" s="141" t="s">
        <v>4328</v>
      </c>
      <c r="O37" s="141" t="s">
        <v>4329</v>
      </c>
      <c r="P37" s="141" t="s">
        <v>4318</v>
      </c>
      <c r="Q37" s="141" t="s">
        <v>4319</v>
      </c>
      <c r="R37" s="141" t="s">
        <v>4320</v>
      </c>
      <c r="S37" s="141" t="s">
        <v>4321</v>
      </c>
      <c r="T37" s="141" t="s">
        <v>4322</v>
      </c>
      <c r="U37" s="141" t="s">
        <v>4323</v>
      </c>
      <c r="V37" s="141" t="s">
        <v>4324</v>
      </c>
      <c r="W37" s="141" t="s">
        <v>4325</v>
      </c>
      <c r="X37" s="141" t="s">
        <v>4326</v>
      </c>
      <c r="Y37" s="141" t="s">
        <v>4327</v>
      </c>
      <c r="Z37" s="141" t="s">
        <v>4328</v>
      </c>
      <c r="AA37" s="141" t="s">
        <v>4329</v>
      </c>
      <c r="AB37" s="148" t="s">
        <v>4330</v>
      </c>
      <c r="AC37" s="148" t="s">
        <v>4331</v>
      </c>
    </row>
    <row r="38" customFormat="1" spans="1:29">
      <c r="A38" s="124" t="str">
        <f t="shared" ref="A38:A69" si="3">B38&amp;"-"&amp;C38</f>
        <v>交叉互联试验-天河中心</v>
      </c>
      <c r="B38" s="124" t="s">
        <v>2681</v>
      </c>
      <c r="C38" s="29" t="s">
        <v>46</v>
      </c>
      <c r="D38" s="143">
        <f>COUNTIFS('3、电缆线路交叉互联预试'!$M$3:$M$34,$C38,'3、电缆线路交叉互联预试'!$I$3:$I$34,"*"&amp;D$37&amp;"*")</f>
        <v>0</v>
      </c>
      <c r="E38" s="143">
        <f>COUNTIFS('3、电缆线路交叉互联预试'!$M$3:$M$34,$C38,'3、电缆线路交叉互联预试'!$I$3:$I$34,"*"&amp;E$37&amp;"*")</f>
        <v>2</v>
      </c>
      <c r="F38" s="143">
        <f>COUNTIFS('3、电缆线路交叉互联预试'!$M$3:$M$34,$C38,'3、电缆线路交叉互联预试'!$I$3:$I$34,"*"&amp;F$37&amp;"*")</f>
        <v>0</v>
      </c>
      <c r="G38" s="143">
        <f>COUNTIFS('3、电缆线路交叉互联预试'!$M$3:$M$34,$C38,'3、电缆线路交叉互联预试'!$I$3:$I$34,"*"&amp;G$37&amp;"*")</f>
        <v>0</v>
      </c>
      <c r="H38" s="143">
        <f>COUNTIFS('3、电缆线路交叉互联预试'!$M$3:$M$34,$C38,'3、电缆线路交叉互联预试'!$I$3:$I$34,"*"&amp;H$37&amp;"*")</f>
        <v>1</v>
      </c>
      <c r="I38" s="143">
        <f>COUNTIFS('3、电缆线路交叉互联预试'!$M$3:$M$34,$C38,'3、电缆线路交叉互联预试'!$I$3:$I$34,"*"&amp;I$37&amp;"*")</f>
        <v>0</v>
      </c>
      <c r="J38" s="143">
        <f>COUNTIFS('3、电缆线路交叉互联预试'!$M$3:$M$34,$C38,'3、电缆线路交叉互联预试'!$I$3:$I$34,"*"&amp;J$37&amp;"*")</f>
        <v>0</v>
      </c>
      <c r="K38" s="143">
        <f>COUNTIFS('3、电缆线路交叉互联预试'!$M$3:$M$34,$C38,'3、电缆线路交叉互联预试'!$I$3:$I$34,"*"&amp;K$37&amp;"*")</f>
        <v>1</v>
      </c>
      <c r="L38" s="143">
        <f>COUNTIFS('3、电缆线路交叉互联预试'!$M$3:$M$34,$C38,'3、电缆线路交叉互联预试'!$I$3:$I$34,"*"&amp;L$37&amp;"*")</f>
        <v>0</v>
      </c>
      <c r="M38" s="143">
        <f>COUNTIFS('3、电缆线路交叉互联预试'!$M$3:$M$34,$C38,'3、电缆线路交叉互联预试'!$I$3:$I$34,"*"&amp;M$37&amp;"*")</f>
        <v>0</v>
      </c>
      <c r="N38" s="143">
        <f>COUNTIFS('3、电缆线路交叉互联预试'!$M$3:$M$34,$C38,'3、电缆线路交叉互联预试'!$I$3:$I$34,"*"&amp;N$37&amp;"*")</f>
        <v>0</v>
      </c>
      <c r="O38" s="143">
        <f>COUNTIFS('3、电缆线路交叉互联预试'!$M$3:$M$34,$C38,'3、电缆线路交叉互联预试'!$I$3:$I$34,"*"&amp;O$37&amp;"*")</f>
        <v>0</v>
      </c>
      <c r="P38" s="143">
        <f>COUNTIFS('3、电缆线路交叉互联预试'!$M$3:$M$34,$C38,'3、电缆线路交叉互联预试'!$AG$3:$AG$34,"=已完成",'3、电缆线路交叉互联预试'!$I$3:$I$34,"*"&amp;P$37&amp;"*")</f>
        <v>0</v>
      </c>
      <c r="Q38" s="143">
        <f>COUNTIFS('3、电缆线路交叉互联预试'!$M$3:$M$34,$C38,'3、电缆线路交叉互联预试'!$AG$3:$AG$34,"=已完成",'3、电缆线路交叉互联预试'!$I$3:$I$34,"*"&amp;Q$37&amp;"*")</f>
        <v>2</v>
      </c>
      <c r="R38" s="143">
        <f>COUNTIFS('3、电缆线路交叉互联预试'!$M$3:$M$34,$C38,'3、电缆线路交叉互联预试'!$AG$3:$AG$34,"=已完成",'3、电缆线路交叉互联预试'!$I$3:$I$34,"*"&amp;R$37&amp;"*")</f>
        <v>0</v>
      </c>
      <c r="S38" s="143">
        <f>COUNTIFS('3、电缆线路交叉互联预试'!$M$3:$M$34,$C38,'3、电缆线路交叉互联预试'!$AG$3:$AG$34,"=已完成",'3、电缆线路交叉互联预试'!$I$3:$I$34,"*"&amp;S$37&amp;"*")</f>
        <v>0</v>
      </c>
      <c r="T38" s="143">
        <f>COUNTIFS('3、电缆线路交叉互联预试'!$M$3:$M$34,$C38,'3、电缆线路交叉互联预试'!$AG$3:$AG$34,"=已完成",'3、电缆线路交叉互联预试'!$I$3:$I$34,"*"&amp;T$37&amp;"*")</f>
        <v>1</v>
      </c>
      <c r="U38" s="143">
        <f>COUNTIFS('3、电缆线路交叉互联预试'!$M$3:$M$34,$C38,'3、电缆线路交叉互联预试'!$AG$3:$AG$34,"=已完成",'3、电缆线路交叉互联预试'!$I$3:$I$34,"*"&amp;U$37&amp;"*")</f>
        <v>0</v>
      </c>
      <c r="V38" s="143">
        <f>COUNTIFS('3、电缆线路交叉互联预试'!$M$3:$M$34,$C38,'3、电缆线路交叉互联预试'!$AG$3:$AG$34,"=已完成",'3、电缆线路交叉互联预试'!$I$3:$I$34,"*"&amp;V$37&amp;"*")</f>
        <v>0</v>
      </c>
      <c r="W38" s="143">
        <f>COUNTIFS('3、电缆线路交叉互联预试'!$M$3:$M$34,$C38,'3、电缆线路交叉互联预试'!$AG$3:$AG$34,"=已完成",'3、电缆线路交叉互联预试'!$I$3:$I$34,"*"&amp;W$37&amp;"*")</f>
        <v>1</v>
      </c>
      <c r="X38" s="143">
        <f>COUNTIFS('3、电缆线路交叉互联预试'!$M$3:$M$34,$C38,'3、电缆线路交叉互联预试'!$AG$3:$AG$34,"=已完成",'3、电缆线路交叉互联预试'!$I$3:$I$34,"*"&amp;X$37&amp;"*")</f>
        <v>0</v>
      </c>
      <c r="Y38" s="143">
        <f>COUNTIFS('3、电缆线路交叉互联预试'!$M$3:$M$34,$C38,'3、电缆线路交叉互联预试'!$AG$3:$AG$34,"=已完成",'3、电缆线路交叉互联预试'!$I$3:$I$34,"*"&amp;Y$37&amp;"*")</f>
        <v>0</v>
      </c>
      <c r="Z38" s="143">
        <f>COUNTIFS('3、电缆线路交叉互联预试'!$M$3:$M$34,$C38,'3、电缆线路交叉互联预试'!$AG$3:$AG$34,"=已完成",'3、电缆线路交叉互联预试'!$I$3:$I$34,"*"&amp;Z$37&amp;"*")</f>
        <v>0</v>
      </c>
      <c r="AA38" s="143">
        <f>COUNTIFS('3、电缆线路交叉互联预试'!$M$3:$M$34,$C38,'3、电缆线路交叉互联预试'!$AG$3:$AG$34,"=已完成",'3、电缆线路交叉互联预试'!$I$3:$I$34,"*"&amp;AA$37&amp;"*")</f>
        <v>0</v>
      </c>
      <c r="AB38" s="149">
        <f t="shared" ref="AB38:AB69" si="4">SUM(D38:O38)</f>
        <v>4</v>
      </c>
      <c r="AC38" s="149">
        <f t="shared" ref="AC38:AC69" si="5">SUM(P38:AA38)</f>
        <v>4</v>
      </c>
    </row>
    <row r="39" customFormat="1" spans="1:29">
      <c r="A39" s="124" t="str">
        <f t="shared" si="3"/>
        <v>交叉互联试验-白云中心</v>
      </c>
      <c r="B39" s="124" t="s">
        <v>2681</v>
      </c>
      <c r="C39" s="29" t="s">
        <v>307</v>
      </c>
      <c r="D39" s="143">
        <f>COUNTIFS('3、电缆线路交叉互联预试'!$M$3:$M$34,$C39,'3、电缆线路交叉互联预试'!$I$3:$I$34,"*"&amp;D$37&amp;"*")</f>
        <v>0</v>
      </c>
      <c r="E39" s="143">
        <f>COUNTIFS('3、电缆线路交叉互联预试'!$M$3:$M$34,$C39,'3、电缆线路交叉互联预试'!$I$3:$I$34,"*"&amp;E$37&amp;"*")</f>
        <v>0</v>
      </c>
      <c r="F39" s="143">
        <f>COUNTIFS('3、电缆线路交叉互联预试'!$M$3:$M$34,$C39,'3、电缆线路交叉互联预试'!$I$3:$I$34,"*"&amp;F$37&amp;"*")</f>
        <v>1</v>
      </c>
      <c r="G39" s="143">
        <f>COUNTIFS('3、电缆线路交叉互联预试'!$M$3:$M$34,$C39,'3、电缆线路交叉互联预试'!$I$3:$I$34,"*"&amp;G$37&amp;"*")</f>
        <v>5</v>
      </c>
      <c r="H39" s="143">
        <f>COUNTIFS('3、电缆线路交叉互联预试'!$M$3:$M$34,$C39,'3、电缆线路交叉互联预试'!$I$3:$I$34,"*"&amp;H$37&amp;"*")</f>
        <v>5</v>
      </c>
      <c r="I39" s="143">
        <f>COUNTIFS('3、电缆线路交叉互联预试'!$M$3:$M$34,$C39,'3、电缆线路交叉互联预试'!$I$3:$I$34,"*"&amp;I$37&amp;"*")</f>
        <v>0</v>
      </c>
      <c r="J39" s="143">
        <f>COUNTIFS('3、电缆线路交叉互联预试'!$M$3:$M$34,$C39,'3、电缆线路交叉互联预试'!$I$3:$I$34,"*"&amp;J$37&amp;"*")</f>
        <v>1</v>
      </c>
      <c r="K39" s="143">
        <f>COUNTIFS('3、电缆线路交叉互联预试'!$M$3:$M$34,$C39,'3、电缆线路交叉互联预试'!$I$3:$I$34,"*"&amp;K$37&amp;"*")</f>
        <v>2</v>
      </c>
      <c r="L39" s="143">
        <f>COUNTIFS('3、电缆线路交叉互联预试'!$M$3:$M$34,$C39,'3、电缆线路交叉互联预试'!$I$3:$I$34,"*"&amp;L$37&amp;"*")</f>
        <v>1</v>
      </c>
      <c r="M39" s="143">
        <f>COUNTIFS('3、电缆线路交叉互联预试'!$M$3:$M$34,$C39,'3、电缆线路交叉互联预试'!$I$3:$I$34,"*"&amp;M$37&amp;"*")</f>
        <v>0</v>
      </c>
      <c r="N39" s="143">
        <f>COUNTIFS('3、电缆线路交叉互联预试'!$M$3:$M$34,$C39,'3、电缆线路交叉互联预试'!$I$3:$I$34,"*"&amp;N$37&amp;"*")</f>
        <v>0</v>
      </c>
      <c r="O39" s="143">
        <f>COUNTIFS('3、电缆线路交叉互联预试'!$M$3:$M$34,$C39,'3、电缆线路交叉互联预试'!$I$3:$I$34,"*"&amp;O$37&amp;"*")</f>
        <v>4</v>
      </c>
      <c r="P39" s="143">
        <f>COUNTIFS('3、电缆线路交叉互联预试'!$M$3:$M$34,$C39,'3、电缆线路交叉互联预试'!$AG$3:$AG$34,"=已完成",'3、电缆线路交叉互联预试'!$I$3:$I$34,"*"&amp;P$37&amp;"*")</f>
        <v>0</v>
      </c>
      <c r="Q39" s="143">
        <f>COUNTIFS('3、电缆线路交叉互联预试'!$M$3:$M$34,$C39,'3、电缆线路交叉互联预试'!$AG$3:$AG$34,"=已完成",'3、电缆线路交叉互联预试'!$I$3:$I$34,"*"&amp;Q$37&amp;"*")</f>
        <v>0</v>
      </c>
      <c r="R39" s="143">
        <f>COUNTIFS('3、电缆线路交叉互联预试'!$M$3:$M$34,$C39,'3、电缆线路交叉互联预试'!$AG$3:$AG$34,"=已完成",'3、电缆线路交叉互联预试'!$I$3:$I$34,"*"&amp;R$37&amp;"*")</f>
        <v>1</v>
      </c>
      <c r="S39" s="143">
        <f>COUNTIFS('3、电缆线路交叉互联预试'!$M$3:$M$34,$C39,'3、电缆线路交叉互联预试'!$AG$3:$AG$34,"=已完成",'3、电缆线路交叉互联预试'!$I$3:$I$34,"*"&amp;S$37&amp;"*")</f>
        <v>5</v>
      </c>
      <c r="T39" s="143">
        <f>COUNTIFS('3、电缆线路交叉互联预试'!$M$3:$M$34,$C39,'3、电缆线路交叉互联预试'!$AG$3:$AG$34,"=已完成",'3、电缆线路交叉互联预试'!$I$3:$I$34,"*"&amp;T$37&amp;"*")</f>
        <v>5</v>
      </c>
      <c r="U39" s="143">
        <f>COUNTIFS('3、电缆线路交叉互联预试'!$M$3:$M$34,$C39,'3、电缆线路交叉互联预试'!$AG$3:$AG$34,"=已完成",'3、电缆线路交叉互联预试'!$I$3:$I$34,"*"&amp;U$37&amp;"*")</f>
        <v>0</v>
      </c>
      <c r="V39" s="143">
        <f>COUNTIFS('3、电缆线路交叉互联预试'!$M$3:$M$34,$C39,'3、电缆线路交叉互联预试'!$AG$3:$AG$34,"=已完成",'3、电缆线路交叉互联预试'!$I$3:$I$34,"*"&amp;V$37&amp;"*")</f>
        <v>1</v>
      </c>
      <c r="W39" s="143">
        <f>COUNTIFS('3、电缆线路交叉互联预试'!$M$3:$M$34,$C39,'3、电缆线路交叉互联预试'!$AG$3:$AG$34,"=已完成",'3、电缆线路交叉互联预试'!$I$3:$I$34,"*"&amp;W$37&amp;"*")</f>
        <v>2</v>
      </c>
      <c r="X39" s="143">
        <f>COUNTIFS('3、电缆线路交叉互联预试'!$M$3:$M$34,$C39,'3、电缆线路交叉互联预试'!$AG$3:$AG$34,"=已完成",'3、电缆线路交叉互联预试'!$I$3:$I$34,"*"&amp;X$37&amp;"*")</f>
        <v>1</v>
      </c>
      <c r="Y39" s="143">
        <f>COUNTIFS('3、电缆线路交叉互联预试'!$M$3:$M$34,$C39,'3、电缆线路交叉互联预试'!$AG$3:$AG$34,"=已完成",'3、电缆线路交叉互联预试'!$I$3:$I$34,"*"&amp;Y$37&amp;"*")</f>
        <v>0</v>
      </c>
      <c r="Z39" s="143">
        <f>COUNTIFS('3、电缆线路交叉互联预试'!$M$3:$M$34,$C39,'3、电缆线路交叉互联预试'!$AG$3:$AG$34,"=已完成",'3、电缆线路交叉互联预试'!$I$3:$I$34,"*"&amp;Z$37&amp;"*")</f>
        <v>0</v>
      </c>
      <c r="AA39" s="143">
        <f>COUNTIFS('3、电缆线路交叉互联预试'!$M$3:$M$34,$C39,'3、电缆线路交叉互联预试'!$AG$3:$AG$34,"=已完成",'3、电缆线路交叉互联预试'!$I$3:$I$34,"*"&amp;AA$37&amp;"*")</f>
        <v>2</v>
      </c>
      <c r="AB39" s="149">
        <f t="shared" si="4"/>
        <v>19</v>
      </c>
      <c r="AC39" s="149">
        <f t="shared" si="5"/>
        <v>17</v>
      </c>
    </row>
    <row r="40" customFormat="1" spans="1:29">
      <c r="A40" s="124" t="str">
        <f t="shared" si="3"/>
        <v>交叉互联试验-花都中心</v>
      </c>
      <c r="B40" s="124" t="s">
        <v>2681</v>
      </c>
      <c r="C40" s="29" t="s">
        <v>993</v>
      </c>
      <c r="D40" s="143">
        <f>COUNTIFS('3、电缆线路交叉互联预试'!$M$3:$M$34,$C40,'3、电缆线路交叉互联预试'!$I$3:$I$34,"*"&amp;D$37&amp;"*")</f>
        <v>0</v>
      </c>
      <c r="E40" s="143">
        <f>COUNTIFS('3、电缆线路交叉互联预试'!$M$3:$M$34,$C40,'3、电缆线路交叉互联预试'!$I$3:$I$34,"*"&amp;E$37&amp;"*")</f>
        <v>0</v>
      </c>
      <c r="F40" s="143">
        <f>COUNTIFS('3、电缆线路交叉互联预试'!$M$3:$M$34,$C40,'3、电缆线路交叉互联预试'!$I$3:$I$34,"*"&amp;F$37&amp;"*")</f>
        <v>0</v>
      </c>
      <c r="G40" s="143">
        <f>COUNTIFS('3、电缆线路交叉互联预试'!$M$3:$M$34,$C40,'3、电缆线路交叉互联预试'!$I$3:$I$34,"*"&amp;G$37&amp;"*")</f>
        <v>0</v>
      </c>
      <c r="H40" s="143">
        <f>COUNTIFS('3、电缆线路交叉互联预试'!$M$3:$M$34,$C40,'3、电缆线路交叉互联预试'!$I$3:$I$34,"*"&amp;H$37&amp;"*")</f>
        <v>0</v>
      </c>
      <c r="I40" s="143">
        <f>COUNTIFS('3、电缆线路交叉互联预试'!$M$3:$M$34,$C40,'3、电缆线路交叉互联预试'!$I$3:$I$34,"*"&amp;I$37&amp;"*")</f>
        <v>2</v>
      </c>
      <c r="J40" s="143">
        <f>COUNTIFS('3、电缆线路交叉互联预试'!$M$3:$M$34,$C40,'3、电缆线路交叉互联预试'!$I$3:$I$34,"*"&amp;J$37&amp;"*")</f>
        <v>1</v>
      </c>
      <c r="K40" s="143">
        <f>COUNTIFS('3、电缆线路交叉互联预试'!$M$3:$M$34,$C40,'3、电缆线路交叉互联预试'!$I$3:$I$34,"*"&amp;K$37&amp;"*")</f>
        <v>0</v>
      </c>
      <c r="L40" s="143">
        <f>COUNTIFS('3、电缆线路交叉互联预试'!$M$3:$M$34,$C40,'3、电缆线路交叉互联预试'!$I$3:$I$34,"*"&amp;L$37&amp;"*")</f>
        <v>0</v>
      </c>
      <c r="M40" s="143">
        <f>COUNTIFS('3、电缆线路交叉互联预试'!$M$3:$M$34,$C40,'3、电缆线路交叉互联预试'!$I$3:$I$34,"*"&amp;M$37&amp;"*")</f>
        <v>0</v>
      </c>
      <c r="N40" s="143">
        <f>COUNTIFS('3、电缆线路交叉互联预试'!$M$3:$M$34,$C40,'3、电缆线路交叉互联预试'!$I$3:$I$34,"*"&amp;N$37&amp;"*")</f>
        <v>0</v>
      </c>
      <c r="O40" s="143">
        <f>COUNTIFS('3、电缆线路交叉互联预试'!$M$3:$M$34,$C40,'3、电缆线路交叉互联预试'!$I$3:$I$34,"*"&amp;O$37&amp;"*")</f>
        <v>1</v>
      </c>
      <c r="P40" s="143">
        <f>COUNTIFS('3、电缆线路交叉互联预试'!$M$3:$M$34,$C40,'3、电缆线路交叉互联预试'!$AG$3:$AG$34,"=已完成",'3、电缆线路交叉互联预试'!$I$3:$I$34,"*"&amp;P$37&amp;"*")</f>
        <v>0</v>
      </c>
      <c r="Q40" s="143">
        <f>COUNTIFS('3、电缆线路交叉互联预试'!$M$3:$M$34,$C40,'3、电缆线路交叉互联预试'!$AG$3:$AG$34,"=已完成",'3、电缆线路交叉互联预试'!$I$3:$I$34,"*"&amp;Q$37&amp;"*")</f>
        <v>0</v>
      </c>
      <c r="R40" s="143">
        <f>COUNTIFS('3、电缆线路交叉互联预试'!$M$3:$M$34,$C40,'3、电缆线路交叉互联预试'!$AG$3:$AG$34,"=已完成",'3、电缆线路交叉互联预试'!$I$3:$I$34,"*"&amp;R$37&amp;"*")</f>
        <v>0</v>
      </c>
      <c r="S40" s="143">
        <f>COUNTIFS('3、电缆线路交叉互联预试'!$M$3:$M$34,$C40,'3、电缆线路交叉互联预试'!$AG$3:$AG$34,"=已完成",'3、电缆线路交叉互联预试'!$I$3:$I$34,"*"&amp;S$37&amp;"*")</f>
        <v>0</v>
      </c>
      <c r="T40" s="143">
        <f>COUNTIFS('3、电缆线路交叉互联预试'!$M$3:$M$34,$C40,'3、电缆线路交叉互联预试'!$AG$3:$AG$34,"=已完成",'3、电缆线路交叉互联预试'!$I$3:$I$34,"*"&amp;T$37&amp;"*")</f>
        <v>0</v>
      </c>
      <c r="U40" s="143">
        <f>COUNTIFS('3、电缆线路交叉互联预试'!$M$3:$M$34,$C40,'3、电缆线路交叉互联预试'!$AG$3:$AG$34,"=已完成",'3、电缆线路交叉互联预试'!$I$3:$I$34,"*"&amp;U$37&amp;"*")</f>
        <v>2</v>
      </c>
      <c r="V40" s="143">
        <f>COUNTIFS('3、电缆线路交叉互联预试'!$M$3:$M$34,$C40,'3、电缆线路交叉互联预试'!$AG$3:$AG$34,"=已完成",'3、电缆线路交叉互联预试'!$I$3:$I$34,"*"&amp;V$37&amp;"*")</f>
        <v>1</v>
      </c>
      <c r="W40" s="143">
        <f>COUNTIFS('3、电缆线路交叉互联预试'!$M$3:$M$34,$C40,'3、电缆线路交叉互联预试'!$AG$3:$AG$34,"=已完成",'3、电缆线路交叉互联预试'!$I$3:$I$34,"*"&amp;W$37&amp;"*")</f>
        <v>0</v>
      </c>
      <c r="X40" s="143">
        <f>COUNTIFS('3、电缆线路交叉互联预试'!$M$3:$M$34,$C40,'3、电缆线路交叉互联预试'!$AG$3:$AG$34,"=已完成",'3、电缆线路交叉互联预试'!$I$3:$I$34,"*"&amp;X$37&amp;"*")</f>
        <v>0</v>
      </c>
      <c r="Y40" s="143">
        <f>COUNTIFS('3、电缆线路交叉互联预试'!$M$3:$M$34,$C40,'3、电缆线路交叉互联预试'!$AG$3:$AG$34,"=已完成",'3、电缆线路交叉互联预试'!$I$3:$I$34,"*"&amp;Y$37&amp;"*")</f>
        <v>0</v>
      </c>
      <c r="Z40" s="143">
        <f>COUNTIFS('3、电缆线路交叉互联预试'!$M$3:$M$34,$C40,'3、电缆线路交叉互联预试'!$AG$3:$AG$34,"=已完成",'3、电缆线路交叉互联预试'!$I$3:$I$34,"*"&amp;Z$37&amp;"*")</f>
        <v>0</v>
      </c>
      <c r="AA40" s="143">
        <f>COUNTIFS('3、电缆线路交叉互联预试'!$M$3:$M$34,$C40,'3、电缆线路交叉互联预试'!$AG$3:$AG$34,"=已完成",'3、电缆线路交叉互联预试'!$I$3:$I$34,"*"&amp;AA$37&amp;"*")</f>
        <v>1</v>
      </c>
      <c r="AB40" s="149">
        <f t="shared" si="4"/>
        <v>4</v>
      </c>
      <c r="AC40" s="149">
        <f t="shared" si="5"/>
        <v>4</v>
      </c>
    </row>
    <row r="41" customFormat="1" spans="1:29">
      <c r="A41" s="124" t="str">
        <f t="shared" si="3"/>
        <v>交叉互联试验-从化中心</v>
      </c>
      <c r="B41" s="124" t="s">
        <v>2681</v>
      </c>
      <c r="C41" s="29" t="s">
        <v>1731</v>
      </c>
      <c r="D41" s="143">
        <f>COUNTIFS('3、电缆线路交叉互联预试'!$M$3:$M$34,$C41,'3、电缆线路交叉互联预试'!$I$3:$I$34,"*"&amp;D$37&amp;"*")</f>
        <v>0</v>
      </c>
      <c r="E41" s="143">
        <f>COUNTIFS('3、电缆线路交叉互联预试'!$M$3:$M$34,$C41,'3、电缆线路交叉互联预试'!$I$3:$I$34,"*"&amp;E$37&amp;"*")</f>
        <v>0</v>
      </c>
      <c r="F41" s="143">
        <f>COUNTIFS('3、电缆线路交叉互联预试'!$M$3:$M$34,$C41,'3、电缆线路交叉互联预试'!$I$3:$I$34,"*"&amp;F$37&amp;"*")</f>
        <v>0</v>
      </c>
      <c r="G41" s="143">
        <f>COUNTIFS('3、电缆线路交叉互联预试'!$M$3:$M$34,$C41,'3、电缆线路交叉互联预试'!$I$3:$I$34,"*"&amp;G$37&amp;"*")</f>
        <v>0</v>
      </c>
      <c r="H41" s="143">
        <f>COUNTIFS('3、电缆线路交叉互联预试'!$M$3:$M$34,$C41,'3、电缆线路交叉互联预试'!$I$3:$I$34,"*"&amp;H$37&amp;"*")</f>
        <v>0</v>
      </c>
      <c r="I41" s="143">
        <f>COUNTIFS('3、电缆线路交叉互联预试'!$M$3:$M$34,$C41,'3、电缆线路交叉互联预试'!$I$3:$I$34,"*"&amp;I$37&amp;"*")</f>
        <v>0</v>
      </c>
      <c r="J41" s="143">
        <f>COUNTIFS('3、电缆线路交叉互联预试'!$M$3:$M$34,$C41,'3、电缆线路交叉互联预试'!$I$3:$I$34,"*"&amp;J$37&amp;"*")</f>
        <v>0</v>
      </c>
      <c r="K41" s="143">
        <f>COUNTIFS('3、电缆线路交叉互联预试'!$M$3:$M$34,$C41,'3、电缆线路交叉互联预试'!$I$3:$I$34,"*"&amp;K$37&amp;"*")</f>
        <v>0</v>
      </c>
      <c r="L41" s="143">
        <f>COUNTIFS('3、电缆线路交叉互联预试'!$M$3:$M$34,$C41,'3、电缆线路交叉互联预试'!$I$3:$I$34,"*"&amp;L$37&amp;"*")</f>
        <v>0</v>
      </c>
      <c r="M41" s="143">
        <f>COUNTIFS('3、电缆线路交叉互联预试'!$M$3:$M$34,$C41,'3、电缆线路交叉互联预试'!$I$3:$I$34,"*"&amp;M$37&amp;"*")</f>
        <v>0</v>
      </c>
      <c r="N41" s="143">
        <f>COUNTIFS('3、电缆线路交叉互联预试'!$M$3:$M$34,$C41,'3、电缆线路交叉互联预试'!$I$3:$I$34,"*"&amp;N$37&amp;"*")</f>
        <v>0</v>
      </c>
      <c r="O41" s="143">
        <f>COUNTIFS('3、电缆线路交叉互联预试'!$M$3:$M$34,$C41,'3、电缆线路交叉互联预试'!$I$3:$I$34,"*"&amp;O$37&amp;"*")</f>
        <v>5</v>
      </c>
      <c r="P41" s="143">
        <f>COUNTIFS('3、电缆线路交叉互联预试'!$M$3:$M$34,$C41,'3、电缆线路交叉互联预试'!$AG$3:$AG$34,"=已完成",'3、电缆线路交叉互联预试'!$I$3:$I$34,"*"&amp;P$37&amp;"*")</f>
        <v>0</v>
      </c>
      <c r="Q41" s="143">
        <f>COUNTIFS('3、电缆线路交叉互联预试'!$M$3:$M$34,$C41,'3、电缆线路交叉互联预试'!$AG$3:$AG$34,"=已完成",'3、电缆线路交叉互联预试'!$I$3:$I$34,"*"&amp;Q$37&amp;"*")</f>
        <v>0</v>
      </c>
      <c r="R41" s="143">
        <f>COUNTIFS('3、电缆线路交叉互联预试'!$M$3:$M$34,$C41,'3、电缆线路交叉互联预试'!$AG$3:$AG$34,"=已完成",'3、电缆线路交叉互联预试'!$I$3:$I$34,"*"&amp;R$37&amp;"*")</f>
        <v>0</v>
      </c>
      <c r="S41" s="143">
        <f>COUNTIFS('3、电缆线路交叉互联预试'!$M$3:$M$34,$C41,'3、电缆线路交叉互联预试'!$AG$3:$AG$34,"=已完成",'3、电缆线路交叉互联预试'!$I$3:$I$34,"*"&amp;S$37&amp;"*")</f>
        <v>0</v>
      </c>
      <c r="T41" s="143">
        <f>COUNTIFS('3、电缆线路交叉互联预试'!$M$3:$M$34,$C41,'3、电缆线路交叉互联预试'!$AG$3:$AG$34,"=已完成",'3、电缆线路交叉互联预试'!$I$3:$I$34,"*"&amp;T$37&amp;"*")</f>
        <v>0</v>
      </c>
      <c r="U41" s="143">
        <f>COUNTIFS('3、电缆线路交叉互联预试'!$M$3:$M$34,$C41,'3、电缆线路交叉互联预试'!$AG$3:$AG$34,"=已完成",'3、电缆线路交叉互联预试'!$I$3:$I$34,"*"&amp;U$37&amp;"*")</f>
        <v>0</v>
      </c>
      <c r="V41" s="143">
        <f>COUNTIFS('3、电缆线路交叉互联预试'!$M$3:$M$34,$C41,'3、电缆线路交叉互联预试'!$AG$3:$AG$34,"=已完成",'3、电缆线路交叉互联预试'!$I$3:$I$34,"*"&amp;V$37&amp;"*")</f>
        <v>0</v>
      </c>
      <c r="W41" s="143">
        <f>COUNTIFS('3、电缆线路交叉互联预试'!$M$3:$M$34,$C41,'3、电缆线路交叉互联预试'!$AG$3:$AG$34,"=已完成",'3、电缆线路交叉互联预试'!$I$3:$I$34,"*"&amp;W$37&amp;"*")</f>
        <v>0</v>
      </c>
      <c r="X41" s="143">
        <f>COUNTIFS('3、电缆线路交叉互联预试'!$M$3:$M$34,$C41,'3、电缆线路交叉互联预试'!$AG$3:$AG$34,"=已完成",'3、电缆线路交叉互联预试'!$I$3:$I$34,"*"&amp;X$37&amp;"*")</f>
        <v>0</v>
      </c>
      <c r="Y41" s="143">
        <f>COUNTIFS('3、电缆线路交叉互联预试'!$M$3:$M$34,$C41,'3、电缆线路交叉互联预试'!$AG$3:$AG$34,"=已完成",'3、电缆线路交叉互联预试'!$I$3:$I$34,"*"&amp;Y$37&amp;"*")</f>
        <v>0</v>
      </c>
      <c r="Z41" s="143">
        <f>COUNTIFS('3、电缆线路交叉互联预试'!$M$3:$M$34,$C41,'3、电缆线路交叉互联预试'!$AG$3:$AG$34,"=已完成",'3、电缆线路交叉互联预试'!$I$3:$I$34,"*"&amp;Z$37&amp;"*")</f>
        <v>0</v>
      </c>
      <c r="AA41" s="143">
        <f>COUNTIFS('3、电缆线路交叉互联预试'!$M$3:$M$34,$C41,'3、电缆线路交叉互联预试'!$AG$3:$AG$34,"=已完成",'3、电缆线路交叉互联预试'!$I$3:$I$34,"*"&amp;AA$37&amp;"*")</f>
        <v>5</v>
      </c>
      <c r="AB41" s="149">
        <f t="shared" si="4"/>
        <v>5</v>
      </c>
      <c r="AC41" s="149">
        <f t="shared" si="5"/>
        <v>5</v>
      </c>
    </row>
    <row r="42" spans="1:29">
      <c r="A42" s="124" t="str">
        <f t="shared" si="3"/>
        <v>避雷器试验-天河中心</v>
      </c>
      <c r="B42" s="124" t="s">
        <v>4339</v>
      </c>
      <c r="C42" s="29" t="s">
        <v>46</v>
      </c>
      <c r="D42" s="143">
        <f>COUNTIFS('4、终端场避雷器试验'!$N$4:$N$93,$C42,'4、终端场避雷器试验'!$J$4:$J$93,"*"&amp;D$37&amp;"*")</f>
        <v>0</v>
      </c>
      <c r="E42" s="143">
        <f>COUNTIFS('4、终端场避雷器试验'!$N$4:$N$93,$C42,'4、终端场避雷器试验'!$J$4:$J$93,"*"&amp;E$37&amp;"*")</f>
        <v>0</v>
      </c>
      <c r="F42" s="143">
        <f>COUNTIFS('4、终端场避雷器试验'!$N$4:$N$93,$C42,'4、终端场避雷器试验'!$J$4:$J$93,"*"&amp;F$37&amp;"*")</f>
        <v>0</v>
      </c>
      <c r="G42" s="143">
        <f>COUNTIFS('4、终端场避雷器试验'!$N$4:$N$93,$C42,'4、终端场避雷器试验'!$J$4:$J$93,"*"&amp;G$37&amp;"*")</f>
        <v>0</v>
      </c>
      <c r="H42" s="143">
        <f>COUNTIFS('4、终端场避雷器试验'!$N$4:$N$93,$C42,'4、终端场避雷器试验'!$J$4:$J$93,"*"&amp;H$37&amp;"*")</f>
        <v>24</v>
      </c>
      <c r="I42" s="143">
        <f>COUNTIFS('4、终端场避雷器试验'!$N$4:$N$93,$C42,'4、终端场避雷器试验'!$J$4:$J$93,"*"&amp;I$37&amp;"*")</f>
        <v>0</v>
      </c>
      <c r="J42" s="143">
        <f>COUNTIFS('4、终端场避雷器试验'!$N$4:$N$93,$C42,'4、终端场避雷器试验'!$J$4:$J$93,"*"&amp;J$37&amp;"*")</f>
        <v>0</v>
      </c>
      <c r="K42" s="143">
        <f>COUNTIFS('4、终端场避雷器试验'!$N$4:$N$93,$C42,'4、终端场避雷器试验'!$J$4:$J$93,"*"&amp;K$37&amp;"*")</f>
        <v>0</v>
      </c>
      <c r="L42" s="143">
        <f>COUNTIFS('4、终端场避雷器试验'!$N$4:$N$93,$C42,'4、终端场避雷器试验'!$J$4:$J$93,"*"&amp;L$37&amp;"*")</f>
        <v>0</v>
      </c>
      <c r="M42" s="143">
        <f>COUNTIFS('4、终端场避雷器试验'!$N$4:$N$93,$C42,'4、终端场避雷器试验'!$J$4:$J$93,"*"&amp;M$37&amp;"*")</f>
        <v>0</v>
      </c>
      <c r="N42" s="143">
        <f>COUNTIFS('4、终端场避雷器试验'!$N$4:$N$93,$C42,'4、终端场避雷器试验'!$J$4:$J$93,"*"&amp;N$37&amp;"*")</f>
        <v>0</v>
      </c>
      <c r="O42" s="143">
        <f>COUNTIFS('4、终端场避雷器试验'!$N$4:$N$93,$C42,'4、终端场避雷器试验'!$J$4:$J$93,"*"&amp;O$37&amp;"*")</f>
        <v>0</v>
      </c>
      <c r="P42" s="143">
        <f>COUNTIFS('4、终端场避雷器试验'!$N$4:$N$93,$C42,'4、终端场避雷器试验'!$X$4:$X$93,"=已完成",'4、终端场避雷器试验'!$J$4:$J$93,"*"&amp;P$37&amp;"*")</f>
        <v>0</v>
      </c>
      <c r="Q42" s="143">
        <f>COUNTIFS('4、终端场避雷器试验'!$N$4:$N$93,$C42,'4、终端场避雷器试验'!$X$4:$X$93,"=已完成",'4、终端场避雷器试验'!$J$4:$J$93,"*"&amp;Q$37&amp;"*")</f>
        <v>0</v>
      </c>
      <c r="R42" s="143">
        <f>COUNTIFS('4、终端场避雷器试验'!$N$4:$N$93,$C42,'4、终端场避雷器试验'!$X$4:$X$93,"=已完成",'4、终端场避雷器试验'!$J$4:$J$93,"*"&amp;R$37&amp;"*")</f>
        <v>0</v>
      </c>
      <c r="S42" s="143">
        <f>COUNTIFS('4、终端场避雷器试验'!$N$4:$N$93,$C42,'4、终端场避雷器试验'!$X$4:$X$93,"=已完成",'4、终端场避雷器试验'!$J$4:$J$93,"*"&amp;S$37&amp;"*")</f>
        <v>0</v>
      </c>
      <c r="T42" s="143">
        <f>COUNTIFS('4、终端场避雷器试验'!$N$4:$N$93,$C42,'4、终端场避雷器试验'!$X$4:$X$93,"=已完成",'4、终端场避雷器试验'!$J$4:$J$93,"*"&amp;T$37&amp;"*")</f>
        <v>24</v>
      </c>
      <c r="U42" s="143">
        <f>COUNTIFS('4、终端场避雷器试验'!$N$4:$N$93,$C42,'4、终端场避雷器试验'!$X$4:$X$93,"=已完成",'4、终端场避雷器试验'!$J$4:$J$93,"*"&amp;U$37&amp;"*")</f>
        <v>0</v>
      </c>
      <c r="V42" s="143">
        <f>COUNTIFS('4、终端场避雷器试验'!$N$4:$N$93,$C42,'4、终端场避雷器试验'!$X$4:$X$93,"=已完成",'4、终端场避雷器试验'!$J$4:$J$93,"*"&amp;V$37&amp;"*")</f>
        <v>0</v>
      </c>
      <c r="W42" s="143">
        <f>COUNTIFS('4、终端场避雷器试验'!$N$4:$N$93,$C42,'4、终端场避雷器试验'!$X$4:$X$93,"=已完成",'4、终端场避雷器试验'!$J$4:$J$93,"*"&amp;W$37&amp;"*")</f>
        <v>0</v>
      </c>
      <c r="X42" s="143">
        <f>COUNTIFS('4、终端场避雷器试验'!$N$4:$N$93,$C42,'4、终端场避雷器试验'!$X$4:$X$93,"=已完成",'4、终端场避雷器试验'!$J$4:$J$93,"*"&amp;X$37&amp;"*")</f>
        <v>0</v>
      </c>
      <c r="Y42" s="143">
        <f>COUNTIFS('4、终端场避雷器试验'!$N$4:$N$93,$C42,'4、终端场避雷器试验'!$X$4:$X$93,"=已完成",'4、终端场避雷器试验'!$J$4:$J$93,"*"&amp;Y$37&amp;"*")</f>
        <v>0</v>
      </c>
      <c r="Z42" s="143">
        <f>COUNTIFS('4、终端场避雷器试验'!$N$4:$N$93,$C42,'4、终端场避雷器试验'!$X$4:$X$93,"=已完成",'4、终端场避雷器试验'!$J$4:$J$93,"*"&amp;Z$37&amp;"*")</f>
        <v>0</v>
      </c>
      <c r="AA42" s="143">
        <f>COUNTIFS('4、终端场避雷器试验'!$N$4:$N$93,$C42,'4、终端场避雷器试验'!$X$4:$X$93,"=已完成",'4、终端场避雷器试验'!$J$4:$J$93,"*"&amp;AA$37&amp;"*")</f>
        <v>0</v>
      </c>
      <c r="AB42" s="149">
        <f t="shared" si="4"/>
        <v>24</v>
      </c>
      <c r="AC42" s="149">
        <f t="shared" si="5"/>
        <v>24</v>
      </c>
    </row>
    <row r="43" spans="1:29">
      <c r="A43" s="124" t="str">
        <f t="shared" si="3"/>
        <v>避雷器试验-白云中心</v>
      </c>
      <c r="B43" s="124" t="s">
        <v>4339</v>
      </c>
      <c r="C43" s="29" t="s">
        <v>307</v>
      </c>
      <c r="D43" s="143">
        <f>COUNTIFS('4、终端场避雷器试验'!$N$4:$N$93,$C43,'4、终端场避雷器试验'!$J$4:$J$93,"*"&amp;D$37&amp;"*")</f>
        <v>0</v>
      </c>
      <c r="E43" s="143">
        <f>COUNTIFS('4、终端场避雷器试验'!$N$4:$N$93,$C43,'4、终端场避雷器试验'!$J$4:$J$93,"*"&amp;E$37&amp;"*")</f>
        <v>0</v>
      </c>
      <c r="F43" s="143">
        <f>COUNTIFS('4、终端场避雷器试验'!$N$4:$N$93,$C43,'4、终端场避雷器试验'!$J$4:$J$93,"*"&amp;F$37&amp;"*")</f>
        <v>11</v>
      </c>
      <c r="G43" s="143">
        <f>COUNTIFS('4、终端场避雷器试验'!$N$4:$N$93,$C43,'4、终端场避雷器试验'!$J$4:$J$93,"*"&amp;G$37&amp;"*")</f>
        <v>11</v>
      </c>
      <c r="H43" s="143">
        <f>COUNTIFS('4、终端场避雷器试验'!$N$4:$N$93,$C43,'4、终端场避雷器试验'!$J$4:$J$93,"*"&amp;H$37&amp;"*")</f>
        <v>3</v>
      </c>
      <c r="I43" s="143">
        <f>COUNTIFS('4、终端场避雷器试验'!$N$4:$N$93,$C43,'4、终端场避雷器试验'!$J$4:$J$93,"*"&amp;I$37&amp;"*")</f>
        <v>0</v>
      </c>
      <c r="J43" s="143">
        <f>COUNTIFS('4、终端场避雷器试验'!$N$4:$N$93,$C43,'4、终端场避雷器试验'!$J$4:$J$93,"*"&amp;J$37&amp;"*")</f>
        <v>0</v>
      </c>
      <c r="K43" s="143">
        <f>COUNTIFS('4、终端场避雷器试验'!$N$4:$N$93,$C43,'4、终端场避雷器试验'!$J$4:$J$93,"*"&amp;K$37&amp;"*")</f>
        <v>2</v>
      </c>
      <c r="L43" s="143">
        <f>COUNTIFS('4、终端场避雷器试验'!$N$4:$N$93,$C43,'4、终端场避雷器试验'!$J$4:$J$93,"*"&amp;L$37&amp;"*")</f>
        <v>1</v>
      </c>
      <c r="M43" s="143">
        <f>COUNTIFS('4、终端场避雷器试验'!$N$4:$N$93,$C43,'4、终端场避雷器试验'!$J$4:$J$93,"*"&amp;M$37&amp;"*")</f>
        <v>0</v>
      </c>
      <c r="N43" s="143">
        <f>COUNTIFS('4、终端场避雷器试验'!$N$4:$N$93,$C43,'4、终端场避雷器试验'!$J$4:$J$93,"*"&amp;N$37&amp;"*")</f>
        <v>0</v>
      </c>
      <c r="O43" s="143">
        <f>COUNTIFS('4、终端场避雷器试验'!$N$4:$N$93,$C43,'4、终端场避雷器试验'!$J$4:$J$93,"*"&amp;O$37&amp;"*")</f>
        <v>3</v>
      </c>
      <c r="P43" s="143">
        <f>COUNTIFS('4、终端场避雷器试验'!$N$4:$N$93,$C43,'4、终端场避雷器试验'!$X$4:$X$93,"=已完成",'4、终端场避雷器试验'!$J$4:$J$93,"*"&amp;P$37&amp;"*")</f>
        <v>0</v>
      </c>
      <c r="Q43" s="143">
        <f>COUNTIFS('4、终端场避雷器试验'!$N$4:$N$93,$C43,'4、终端场避雷器试验'!$X$4:$X$93,"=已完成",'4、终端场避雷器试验'!$J$4:$J$93,"*"&amp;Q$37&amp;"*")</f>
        <v>0</v>
      </c>
      <c r="R43" s="143">
        <f>COUNTIFS('4、终端场避雷器试验'!$N$4:$N$93,$C43,'4、终端场避雷器试验'!$X$4:$X$93,"=已完成",'4、终端场避雷器试验'!$J$4:$J$93,"*"&amp;R$37&amp;"*")</f>
        <v>11</v>
      </c>
      <c r="S43" s="143">
        <f>COUNTIFS('4、终端场避雷器试验'!$N$4:$N$93,$C43,'4、终端场避雷器试验'!$X$4:$X$93,"=已完成",'4、终端场避雷器试验'!$J$4:$J$93,"*"&amp;S$37&amp;"*")</f>
        <v>10</v>
      </c>
      <c r="T43" s="143">
        <f>COUNTIFS('4、终端场避雷器试验'!$N$4:$N$93,$C43,'4、终端场避雷器试验'!$X$4:$X$93,"=已完成",'4、终端场避雷器试验'!$J$4:$J$93,"*"&amp;T$37&amp;"*")</f>
        <v>3</v>
      </c>
      <c r="U43" s="143">
        <f>COUNTIFS('4、终端场避雷器试验'!$N$4:$N$93,$C43,'4、终端场避雷器试验'!$X$4:$X$93,"=已完成",'4、终端场避雷器试验'!$J$4:$J$93,"*"&amp;U$37&amp;"*")</f>
        <v>0</v>
      </c>
      <c r="V43" s="143">
        <f>COUNTIFS('4、终端场避雷器试验'!$N$4:$N$93,$C43,'4、终端场避雷器试验'!$X$4:$X$93,"=已完成",'4、终端场避雷器试验'!$J$4:$J$93,"*"&amp;V$37&amp;"*")</f>
        <v>0</v>
      </c>
      <c r="W43" s="143">
        <f>COUNTIFS('4、终端场避雷器试验'!$N$4:$N$93,$C43,'4、终端场避雷器试验'!$X$4:$X$93,"=已完成",'4、终端场避雷器试验'!$J$4:$J$93,"*"&amp;W$37&amp;"*")</f>
        <v>2</v>
      </c>
      <c r="X43" s="143">
        <f>COUNTIFS('4、终端场避雷器试验'!$N$4:$N$93,$C43,'4、终端场避雷器试验'!$X$4:$X$93,"=已完成",'4、终端场避雷器试验'!$J$4:$J$93,"*"&amp;X$37&amp;"*")</f>
        <v>1</v>
      </c>
      <c r="Y43" s="143">
        <f>COUNTIFS('4、终端场避雷器试验'!$N$4:$N$93,$C43,'4、终端场避雷器试验'!$X$4:$X$93,"=已完成",'4、终端场避雷器试验'!$J$4:$J$93,"*"&amp;Y$37&amp;"*")</f>
        <v>0</v>
      </c>
      <c r="Z43" s="143">
        <f>COUNTIFS('4、终端场避雷器试验'!$N$4:$N$93,$C43,'4、终端场避雷器试验'!$X$4:$X$93,"=已完成",'4、终端场避雷器试验'!$J$4:$J$93,"*"&amp;Z$37&amp;"*")</f>
        <v>0</v>
      </c>
      <c r="AA43" s="143">
        <f>COUNTIFS('4、终端场避雷器试验'!$N$4:$N$93,$C43,'4、终端场避雷器试验'!$X$4:$X$93,"=已完成",'4、终端场避雷器试验'!$J$4:$J$93,"*"&amp;AA$37&amp;"*")</f>
        <v>2</v>
      </c>
      <c r="AB43" s="149">
        <f t="shared" si="4"/>
        <v>31</v>
      </c>
      <c r="AC43" s="149">
        <f t="shared" si="5"/>
        <v>29</v>
      </c>
    </row>
    <row r="44" spans="1:29">
      <c r="A44" s="124" t="str">
        <f t="shared" si="3"/>
        <v>避雷器试验-花都中心</v>
      </c>
      <c r="B44" s="124" t="s">
        <v>4339</v>
      </c>
      <c r="C44" s="29" t="s">
        <v>993</v>
      </c>
      <c r="D44" s="143">
        <f>COUNTIFS('4、终端场避雷器试验'!$N$4:$N$93,$C44,'4、终端场避雷器试验'!$J$4:$J$93,"*"&amp;D$37&amp;"*")</f>
        <v>0</v>
      </c>
      <c r="E44" s="143">
        <f>COUNTIFS('4、终端场避雷器试验'!$N$4:$N$93,$C44,'4、终端场避雷器试验'!$J$4:$J$93,"*"&amp;E$37&amp;"*")</f>
        <v>0</v>
      </c>
      <c r="F44" s="143">
        <f>COUNTIFS('4、终端场避雷器试验'!$N$4:$N$93,$C44,'4、终端场避雷器试验'!$J$4:$J$93,"*"&amp;F$37&amp;"*")</f>
        <v>4</v>
      </c>
      <c r="G44" s="143">
        <f>COUNTIFS('4、终端场避雷器试验'!$N$4:$N$93,$C44,'4、终端场避雷器试验'!$J$4:$J$93,"*"&amp;G$37&amp;"*")</f>
        <v>6</v>
      </c>
      <c r="H44" s="143">
        <f>COUNTIFS('4、终端场避雷器试验'!$N$4:$N$93,$C44,'4、终端场避雷器试验'!$J$4:$J$93,"*"&amp;H$37&amp;"*")</f>
        <v>0</v>
      </c>
      <c r="I44" s="143">
        <f>COUNTIFS('4、终端场避雷器试验'!$N$4:$N$93,$C44,'4、终端场避雷器试验'!$J$4:$J$93,"*"&amp;I$37&amp;"*")</f>
        <v>2</v>
      </c>
      <c r="J44" s="143">
        <f>COUNTIFS('4、终端场避雷器试验'!$N$4:$N$93,$C44,'4、终端场避雷器试验'!$J$4:$J$93,"*"&amp;J$37&amp;"*")</f>
        <v>0</v>
      </c>
      <c r="K44" s="143">
        <f>COUNTIFS('4、终端场避雷器试验'!$N$4:$N$93,$C44,'4、终端场避雷器试验'!$J$4:$J$93,"*"&amp;K$37&amp;"*")</f>
        <v>0</v>
      </c>
      <c r="L44" s="143">
        <f>COUNTIFS('4、终端场避雷器试验'!$N$4:$N$93,$C44,'4、终端场避雷器试验'!$J$4:$J$93,"*"&amp;L$37&amp;"*")</f>
        <v>0</v>
      </c>
      <c r="M44" s="143">
        <f>COUNTIFS('4、终端场避雷器试验'!$N$4:$N$93,$C44,'4、终端场避雷器试验'!$J$4:$J$93,"*"&amp;M$37&amp;"*")</f>
        <v>1</v>
      </c>
      <c r="N44" s="143">
        <f>COUNTIFS('4、终端场避雷器试验'!$N$4:$N$93,$C44,'4、终端场避雷器试验'!$J$4:$J$93,"*"&amp;N$37&amp;"*")</f>
        <v>0</v>
      </c>
      <c r="O44" s="143">
        <f>COUNTIFS('4、终端场避雷器试验'!$N$4:$N$93,$C44,'4、终端场避雷器试验'!$J$4:$J$93,"*"&amp;O$37&amp;"*")</f>
        <v>0</v>
      </c>
      <c r="P44" s="143">
        <f>COUNTIFS('4、终端场避雷器试验'!$N$4:$N$93,$C44,'4、终端场避雷器试验'!$X$4:$X$93,"=已完成",'4、终端场避雷器试验'!$J$4:$J$93,"*"&amp;P$37&amp;"*")</f>
        <v>0</v>
      </c>
      <c r="Q44" s="143">
        <f>COUNTIFS('4、终端场避雷器试验'!$N$4:$N$93,$C44,'4、终端场避雷器试验'!$X$4:$X$93,"=已完成",'4、终端场避雷器试验'!$J$4:$J$93,"*"&amp;Q$37&amp;"*")</f>
        <v>0</v>
      </c>
      <c r="R44" s="143">
        <f>COUNTIFS('4、终端场避雷器试验'!$N$4:$N$93,$C44,'4、终端场避雷器试验'!$X$4:$X$93,"=已完成",'4、终端场避雷器试验'!$J$4:$J$93,"*"&amp;R$37&amp;"*")</f>
        <v>4</v>
      </c>
      <c r="S44" s="143">
        <f>COUNTIFS('4、终端场避雷器试验'!$N$4:$N$93,$C44,'4、终端场避雷器试验'!$X$4:$X$93,"=已完成",'4、终端场避雷器试验'!$J$4:$J$93,"*"&amp;S$37&amp;"*")</f>
        <v>6</v>
      </c>
      <c r="T44" s="143">
        <f>COUNTIFS('4、终端场避雷器试验'!$N$4:$N$93,$C44,'4、终端场避雷器试验'!$X$4:$X$93,"=已完成",'4、终端场避雷器试验'!$J$4:$J$93,"*"&amp;T$37&amp;"*")</f>
        <v>0</v>
      </c>
      <c r="U44" s="143">
        <f>COUNTIFS('4、终端场避雷器试验'!$N$4:$N$93,$C44,'4、终端场避雷器试验'!$X$4:$X$93,"=已完成",'4、终端场避雷器试验'!$J$4:$J$93,"*"&amp;U$37&amp;"*")</f>
        <v>2</v>
      </c>
      <c r="V44" s="143">
        <f>COUNTIFS('4、终端场避雷器试验'!$N$4:$N$93,$C44,'4、终端场避雷器试验'!$X$4:$X$93,"=已完成",'4、终端场避雷器试验'!$J$4:$J$93,"*"&amp;V$37&amp;"*")</f>
        <v>0</v>
      </c>
      <c r="W44" s="143">
        <f>COUNTIFS('4、终端场避雷器试验'!$N$4:$N$93,$C44,'4、终端场避雷器试验'!$X$4:$X$93,"=已完成",'4、终端场避雷器试验'!$J$4:$J$93,"*"&amp;W$37&amp;"*")</f>
        <v>0</v>
      </c>
      <c r="X44" s="143">
        <f>COUNTIFS('4、终端场避雷器试验'!$N$4:$N$93,$C44,'4、终端场避雷器试验'!$X$4:$X$93,"=已完成",'4、终端场避雷器试验'!$J$4:$J$93,"*"&amp;X$37&amp;"*")</f>
        <v>0</v>
      </c>
      <c r="Y44" s="143">
        <f>COUNTIFS('4、终端场避雷器试验'!$N$4:$N$93,$C44,'4、终端场避雷器试验'!$X$4:$X$93,"=已完成",'4、终端场避雷器试验'!$J$4:$J$93,"*"&amp;Y$37&amp;"*")</f>
        <v>1</v>
      </c>
      <c r="Z44" s="143">
        <f>COUNTIFS('4、终端场避雷器试验'!$N$4:$N$93,$C44,'4、终端场避雷器试验'!$X$4:$X$93,"=已完成",'4、终端场避雷器试验'!$J$4:$J$93,"*"&amp;Z$37&amp;"*")</f>
        <v>0</v>
      </c>
      <c r="AA44" s="143">
        <f>COUNTIFS('4、终端场避雷器试验'!$N$4:$N$93,$C44,'4、终端场避雷器试验'!$X$4:$X$93,"=已完成",'4、终端场避雷器试验'!$J$4:$J$93,"*"&amp;AA$37&amp;"*")</f>
        <v>0</v>
      </c>
      <c r="AB44" s="149">
        <f t="shared" si="4"/>
        <v>13</v>
      </c>
      <c r="AC44" s="149">
        <f t="shared" si="5"/>
        <v>13</v>
      </c>
    </row>
    <row r="45" spans="1:29">
      <c r="A45" s="124" t="str">
        <f t="shared" si="3"/>
        <v>避雷器试验-从化中心</v>
      </c>
      <c r="B45" s="124" t="s">
        <v>4339</v>
      </c>
      <c r="C45" s="29" t="s">
        <v>1731</v>
      </c>
      <c r="D45" s="143">
        <f>COUNTIFS('4、终端场避雷器试验'!$N$4:$N$93,$C45,'4、终端场避雷器试验'!$J$4:$J$93,"*"&amp;D$37&amp;"*")</f>
        <v>0</v>
      </c>
      <c r="E45" s="143">
        <f>COUNTIFS('4、终端场避雷器试验'!$N$4:$N$93,$C45,'4、终端场避雷器试验'!$J$4:$J$93,"*"&amp;E$37&amp;"*")</f>
        <v>0</v>
      </c>
      <c r="F45" s="143">
        <f>COUNTIFS('4、终端场避雷器试验'!$N$4:$N$93,$C45,'4、终端场避雷器试验'!$J$4:$J$93,"*"&amp;F$37&amp;"*")</f>
        <v>0</v>
      </c>
      <c r="G45" s="143">
        <f>COUNTIFS('4、终端场避雷器试验'!$N$4:$N$93,$C45,'4、终端场避雷器试验'!$J$4:$J$93,"*"&amp;G$37&amp;"*")</f>
        <v>15</v>
      </c>
      <c r="H45" s="143">
        <f>COUNTIFS('4、终端场避雷器试验'!$N$4:$N$93,$C45,'4、终端场避雷器试验'!$J$4:$J$93,"*"&amp;H$37&amp;"*")</f>
        <v>0</v>
      </c>
      <c r="I45" s="143">
        <f>COUNTIFS('4、终端场避雷器试验'!$N$4:$N$93,$C45,'4、终端场避雷器试验'!$J$4:$J$93,"*"&amp;I$37&amp;"*")</f>
        <v>0</v>
      </c>
      <c r="J45" s="143">
        <f>COUNTIFS('4、终端场避雷器试验'!$N$4:$N$93,$C45,'4、终端场避雷器试验'!$J$4:$J$93,"*"&amp;J$37&amp;"*")</f>
        <v>0</v>
      </c>
      <c r="K45" s="143">
        <f>COUNTIFS('4、终端场避雷器试验'!$N$4:$N$93,$C45,'4、终端场避雷器试验'!$J$4:$J$93,"*"&amp;K$37&amp;"*")</f>
        <v>0</v>
      </c>
      <c r="L45" s="143">
        <f>COUNTIFS('4、终端场避雷器试验'!$N$4:$N$93,$C45,'4、终端场避雷器试验'!$J$4:$J$93,"*"&amp;L$37&amp;"*")</f>
        <v>0</v>
      </c>
      <c r="M45" s="143">
        <f>COUNTIFS('4、终端场避雷器试验'!$N$4:$N$93,$C45,'4、终端场避雷器试验'!$J$4:$J$93,"*"&amp;M$37&amp;"*")</f>
        <v>0</v>
      </c>
      <c r="N45" s="143">
        <f>COUNTIFS('4、终端场避雷器试验'!$N$4:$N$93,$C45,'4、终端场避雷器试验'!$J$4:$J$93,"*"&amp;N$37&amp;"*")</f>
        <v>0</v>
      </c>
      <c r="O45" s="143">
        <f>COUNTIFS('4、终端场避雷器试验'!$N$4:$N$93,$C45,'4、终端场避雷器试验'!$J$4:$J$93,"*"&amp;O$37&amp;"*")</f>
        <v>5</v>
      </c>
      <c r="P45" s="143">
        <f>COUNTIFS('4、终端场避雷器试验'!$N$4:$N$93,$C45,'4、终端场避雷器试验'!$X$4:$X$93,"=已完成",'4、终端场避雷器试验'!$J$4:$J$93,"*"&amp;P$37&amp;"*")</f>
        <v>0</v>
      </c>
      <c r="Q45" s="143">
        <f>COUNTIFS('4、终端场避雷器试验'!$N$4:$N$93,$C45,'4、终端场避雷器试验'!$X$4:$X$93,"=已完成",'4、终端场避雷器试验'!$J$4:$J$93,"*"&amp;Q$37&amp;"*")</f>
        <v>0</v>
      </c>
      <c r="R45" s="143">
        <f>COUNTIFS('4、终端场避雷器试验'!$N$4:$N$93,$C45,'4、终端场避雷器试验'!$X$4:$X$93,"=已完成",'4、终端场避雷器试验'!$J$4:$J$93,"*"&amp;R$37&amp;"*")</f>
        <v>0</v>
      </c>
      <c r="S45" s="143">
        <f>COUNTIFS('4、终端场避雷器试验'!$N$4:$N$93,$C45,'4、终端场避雷器试验'!$X$4:$X$93,"=已完成",'4、终端场避雷器试验'!$J$4:$J$93,"*"&amp;S$37&amp;"*")</f>
        <v>15</v>
      </c>
      <c r="T45" s="143">
        <f>COUNTIFS('4、终端场避雷器试验'!$N$4:$N$93,$C45,'4、终端场避雷器试验'!$X$4:$X$93,"=已完成",'4、终端场避雷器试验'!$J$4:$J$93,"*"&amp;T$37&amp;"*")</f>
        <v>0</v>
      </c>
      <c r="U45" s="143">
        <f>COUNTIFS('4、终端场避雷器试验'!$N$4:$N$93,$C45,'4、终端场避雷器试验'!$X$4:$X$93,"=已完成",'4、终端场避雷器试验'!$J$4:$J$93,"*"&amp;U$37&amp;"*")</f>
        <v>0</v>
      </c>
      <c r="V45" s="143">
        <f>COUNTIFS('4、终端场避雷器试验'!$N$4:$N$93,$C45,'4、终端场避雷器试验'!$X$4:$X$93,"=已完成",'4、终端场避雷器试验'!$J$4:$J$93,"*"&amp;V$37&amp;"*")</f>
        <v>0</v>
      </c>
      <c r="W45" s="143">
        <f>COUNTIFS('4、终端场避雷器试验'!$N$4:$N$93,$C45,'4、终端场避雷器试验'!$X$4:$X$93,"=已完成",'4、终端场避雷器试验'!$J$4:$J$93,"*"&amp;W$37&amp;"*")</f>
        <v>0</v>
      </c>
      <c r="X45" s="143">
        <f>COUNTIFS('4、终端场避雷器试验'!$N$4:$N$93,$C45,'4、终端场避雷器试验'!$X$4:$X$93,"=已完成",'4、终端场避雷器试验'!$J$4:$J$93,"*"&amp;X$37&amp;"*")</f>
        <v>0</v>
      </c>
      <c r="Y45" s="143">
        <f>COUNTIFS('4、终端场避雷器试验'!$N$4:$N$93,$C45,'4、终端场避雷器试验'!$X$4:$X$93,"=已完成",'4、终端场避雷器试验'!$J$4:$J$93,"*"&amp;Y$37&amp;"*")</f>
        <v>0</v>
      </c>
      <c r="Z45" s="143">
        <f>COUNTIFS('4、终端场避雷器试验'!$N$4:$N$93,$C45,'4、终端场避雷器试验'!$X$4:$X$93,"=已完成",'4、终端场避雷器试验'!$J$4:$J$93,"*"&amp;Z$37&amp;"*")</f>
        <v>0</v>
      </c>
      <c r="AA45" s="143">
        <f>COUNTIFS('4、终端场避雷器试验'!$N$4:$N$93,$C45,'4、终端场避雷器试验'!$X$4:$X$93,"=已完成",'4、终端场避雷器试验'!$J$4:$J$93,"*"&amp;AA$37&amp;"*")</f>
        <v>5</v>
      </c>
      <c r="AB45" s="149">
        <f t="shared" si="4"/>
        <v>20</v>
      </c>
      <c r="AC45" s="149">
        <f t="shared" si="5"/>
        <v>20</v>
      </c>
    </row>
    <row r="46" spans="1:29">
      <c r="A46" s="124" t="str">
        <f t="shared" si="3"/>
        <v>护套环流-天河中心</v>
      </c>
      <c r="B46" s="124" t="s">
        <v>4340</v>
      </c>
      <c r="C46" s="29" t="s">
        <v>46</v>
      </c>
      <c r="D46" s="143">
        <f>COUNTIFS('5、电缆护套环流检测'!$L$3:$L$899,$C46,'5、电缆护套环流检测'!$H$3:$H$899,"*"&amp;D$37&amp;"*")</f>
        <v>38</v>
      </c>
      <c r="E46" s="143">
        <f>COUNTIFS('5、电缆护套环流检测'!$L$3:$L$899,$C46,'5、电缆护套环流检测'!$H$3:$H$899,"*"&amp;E$37&amp;"*")</f>
        <v>29</v>
      </c>
      <c r="F46" s="143">
        <f>COUNTIFS('5、电缆护套环流检测'!$L$3:$L$899,$C46,'5、电缆护套环流检测'!$H$3:$H$899,"*"&amp;F$37&amp;"*")</f>
        <v>39</v>
      </c>
      <c r="G46" s="143">
        <f>COUNTIFS('5、电缆护套环流检测'!$L$3:$L$899,$C46,'5、电缆护套环流检测'!$H$3:$H$899,"*"&amp;G$37&amp;"*")</f>
        <v>8</v>
      </c>
      <c r="H46" s="143">
        <f>COUNTIFS('5、电缆护套环流检测'!$L$3:$L$899,$C46,'5、电缆护套环流检测'!$H$3:$H$899,"*"&amp;H$37&amp;"*")</f>
        <v>49</v>
      </c>
      <c r="I46" s="143">
        <f>COUNTIFS('5、电缆护套环流检测'!$L$3:$L$899,$C46,'5、电缆护套环流检测'!$H$3:$H$899,"*"&amp;I$37&amp;"*")</f>
        <v>15</v>
      </c>
      <c r="J46" s="143">
        <f>COUNTIFS('5、电缆护套环流检测'!$L$3:$L$899,$C46,'5、电缆护套环流检测'!$H$3:$H$899,"*"&amp;J$37&amp;"*")</f>
        <v>49</v>
      </c>
      <c r="K46" s="143">
        <f>COUNTIFS('5、电缆护套环流检测'!$L$3:$L$899,$C46,'5、电缆护套环流检测'!$H$3:$H$899,"*"&amp;K$37&amp;"*")</f>
        <v>25</v>
      </c>
      <c r="L46" s="143">
        <f>COUNTIFS('5、电缆护套环流检测'!$L$3:$L$899,$C46,'5、电缆护套环流检测'!$H$3:$H$899,"*"&amp;L$37&amp;"*")</f>
        <v>54</v>
      </c>
      <c r="M46" s="143">
        <f>COUNTIFS('5、电缆护套环流检测'!$L$3:$L$899,$C46,'5、电缆护套环流检测'!$H$3:$H$899,"*"&amp;M$37&amp;"*")</f>
        <v>8</v>
      </c>
      <c r="N46" s="143">
        <f>COUNTIFS('5、电缆护套环流检测'!$L$3:$L$899,$C46,'5、电缆护套环流检测'!$H$3:$H$899,"*"&amp;N$37&amp;"*")</f>
        <v>38</v>
      </c>
      <c r="O46" s="143">
        <f>COUNTIFS('5、电缆护套环流检测'!$L$3:$L$899,$C46,'5、电缆护套环流检测'!$H$3:$H$899,"*"&amp;O$37&amp;"*")</f>
        <v>15</v>
      </c>
      <c r="P46" s="143">
        <f>COUNTIFS('5、电缆护套环流检测'!$L$3:$L$899,$C46,'5、电缆护套环流检测'!$V$3:$V$899,"=已完成",'5、电缆护套环流检测'!$H$3:$H$899,"*"&amp;P$37&amp;"*")</f>
        <v>38</v>
      </c>
      <c r="Q46" s="143">
        <f>COUNTIFS('5、电缆护套环流检测'!$L$3:$L$899,$C46,'5、电缆护套环流检测'!$V$3:$V$899,"=已完成",'5、电缆护套环流检测'!$H$3:$H$899,"*"&amp;Q$37&amp;"*")</f>
        <v>29</v>
      </c>
      <c r="R46" s="143">
        <f>COUNTIFS('5、电缆护套环流检测'!$L$3:$L$899,$C46,'5、电缆护套环流检测'!$V$3:$V$899,"=已完成",'5、电缆护套环流检测'!$H$3:$H$899,"*"&amp;R$37&amp;"*")</f>
        <v>39</v>
      </c>
      <c r="S46" s="143">
        <f>COUNTIFS('5、电缆护套环流检测'!$L$3:$L$899,$C46,'5、电缆护套环流检测'!$V$3:$V$899,"=已完成",'5、电缆护套环流检测'!$H$3:$H$899,"*"&amp;S$37&amp;"*")</f>
        <v>8</v>
      </c>
      <c r="T46" s="143">
        <f>COUNTIFS('5、电缆护套环流检测'!$L$3:$L$899,$C46,'5、电缆护套环流检测'!$V$3:$V$899,"=已完成",'5、电缆护套环流检测'!$H$3:$H$899,"*"&amp;T$37&amp;"*")</f>
        <v>49</v>
      </c>
      <c r="U46" s="143">
        <f>COUNTIFS('5、电缆护套环流检测'!$L$3:$L$899,$C46,'5、电缆护套环流检测'!$V$3:$V$899,"=已完成",'5、电缆护套环流检测'!$H$3:$H$899,"*"&amp;U$37&amp;"*")</f>
        <v>15</v>
      </c>
      <c r="V46" s="143">
        <f>COUNTIFS('5、电缆护套环流检测'!$L$3:$L$899,$C46,'5、电缆护套环流检测'!$V$3:$V$899,"=已完成",'5、电缆护套环流检测'!$H$3:$H$899,"*"&amp;V$37&amp;"*")</f>
        <v>49</v>
      </c>
      <c r="W46" s="143">
        <f>COUNTIFS('5、电缆护套环流检测'!$L$3:$L$899,$C46,'5、电缆护套环流检测'!$V$3:$V$899,"=已完成",'5、电缆护套环流检测'!$H$3:$H$899,"*"&amp;W$37&amp;"*")</f>
        <v>25</v>
      </c>
      <c r="X46" s="143">
        <f>COUNTIFS('5、电缆护套环流检测'!$L$3:$L$899,$C46,'5、电缆护套环流检测'!$V$3:$V$899,"=已完成",'5、电缆护套环流检测'!$H$3:$H$899,"*"&amp;X$37&amp;"*")</f>
        <v>54</v>
      </c>
      <c r="Y46" s="143">
        <f>COUNTIFS('5、电缆护套环流检测'!$L$3:$L$899,$C46,'5、电缆护套环流检测'!$V$3:$V$899,"=已完成",'5、电缆护套环流检测'!$H$3:$H$899,"*"&amp;Y$37&amp;"*")</f>
        <v>8</v>
      </c>
      <c r="Z46" s="143">
        <f>COUNTIFS('5、电缆护套环流检测'!$L$3:$L$899,$C46,'5、电缆护套环流检测'!$V$3:$V$899,"=已完成",'5、电缆护套环流检测'!$H$3:$H$899,"*"&amp;Z$37&amp;"*")</f>
        <v>38</v>
      </c>
      <c r="AA46" s="143">
        <f>COUNTIFS('5、电缆护套环流检测'!$L$3:$L$899,$C46,'5、电缆护套环流检测'!$V$3:$V$899,"=已完成",'5、电缆护套环流检测'!$H$3:$H$899,"*"&amp;AA$37&amp;"*")</f>
        <v>15</v>
      </c>
      <c r="AB46" s="149">
        <f t="shared" si="4"/>
        <v>367</v>
      </c>
      <c r="AC46" s="149">
        <f t="shared" si="5"/>
        <v>367</v>
      </c>
    </row>
    <row r="47" spans="1:29">
      <c r="A47" s="124" t="str">
        <f t="shared" si="3"/>
        <v>护套环流-白云中心</v>
      </c>
      <c r="B47" s="124" t="s">
        <v>4340</v>
      </c>
      <c r="C47" s="29" t="s">
        <v>307</v>
      </c>
      <c r="D47" s="143">
        <f>COUNTIFS('5、电缆护套环流检测'!$L$3:$L$899,$C47,'5、电缆护套环流检测'!$H$3:$H$899,"*"&amp;D$37&amp;"*")</f>
        <v>31</v>
      </c>
      <c r="E47" s="143">
        <f>COUNTIFS('5、电缆护套环流检测'!$L$3:$L$899,$C47,'5、电缆护套环流检测'!$H$3:$H$899,"*"&amp;E$37&amp;"*")</f>
        <v>23</v>
      </c>
      <c r="F47" s="143">
        <f>COUNTIFS('5、电缆护套环流检测'!$L$3:$L$899,$C47,'5、电缆护套环流检测'!$H$3:$H$899,"*"&amp;F$37&amp;"*")</f>
        <v>40</v>
      </c>
      <c r="G47" s="143">
        <f>COUNTIFS('5、电缆护套环流检测'!$L$3:$L$899,$C47,'5、电缆护套环流检测'!$H$3:$H$899,"*"&amp;G$37&amp;"*")</f>
        <v>9</v>
      </c>
      <c r="H47" s="143">
        <f>COUNTIFS('5、电缆护套环流检测'!$L$3:$L$899,$C47,'5、电缆护套环流检测'!$H$3:$H$899,"*"&amp;H$37&amp;"*")</f>
        <v>42</v>
      </c>
      <c r="I47" s="143">
        <f>COUNTIFS('5、电缆护套环流检测'!$L$3:$L$899,$C47,'5、电缆护套环流检测'!$H$3:$H$899,"*"&amp;I$37&amp;"*")</f>
        <v>7</v>
      </c>
      <c r="J47" s="143">
        <f>COUNTIFS('5、电缆护套环流检测'!$L$3:$L$899,$C47,'5、电缆护套环流检测'!$H$3:$H$899,"*"&amp;J$37&amp;"*")</f>
        <v>47</v>
      </c>
      <c r="K47" s="143">
        <f>COUNTIFS('5、电缆护套环流检测'!$L$3:$L$899,$C47,'5、电缆护套环流检测'!$H$3:$H$899,"*"&amp;K$37&amp;"*")</f>
        <v>24</v>
      </c>
      <c r="L47" s="143">
        <f>COUNTIFS('5、电缆护套环流检测'!$L$3:$L$899,$C47,'5、电缆护套环流检测'!$H$3:$H$899,"*"&amp;L$37&amp;"*")</f>
        <v>58</v>
      </c>
      <c r="M47" s="143">
        <f>COUNTIFS('5、电缆护套环流检测'!$L$3:$L$899,$C47,'5、电缆护套环流检测'!$H$3:$H$899,"*"&amp;M$37&amp;"*")</f>
        <v>9</v>
      </c>
      <c r="N47" s="143">
        <f>COUNTIFS('5、电缆护套环流检测'!$L$3:$L$899,$C47,'5、电缆护套环流检测'!$H$3:$H$899,"*"&amp;N$37&amp;"*")</f>
        <v>25</v>
      </c>
      <c r="O47" s="143">
        <f>COUNTIFS('5、电缆护套环流检测'!$L$3:$L$899,$C47,'5、电缆护套环流检测'!$H$3:$H$899,"*"&amp;O$37&amp;"*")</f>
        <v>7</v>
      </c>
      <c r="P47" s="143">
        <f>COUNTIFS('5、电缆护套环流检测'!$L$3:$L$899,$C47,'5、电缆护套环流检测'!$V$3:$V$899,"=已完成",'5、电缆护套环流检测'!$H$3:$H$899,"*"&amp;P$37&amp;"*")</f>
        <v>31</v>
      </c>
      <c r="Q47" s="143">
        <f>COUNTIFS('5、电缆护套环流检测'!$L$3:$L$899,$C47,'5、电缆护套环流检测'!$V$3:$V$899,"=已完成",'5、电缆护套环流检测'!$H$3:$H$899,"*"&amp;Q$37&amp;"*")</f>
        <v>23</v>
      </c>
      <c r="R47" s="143">
        <f>COUNTIFS('5、电缆护套环流检测'!$L$3:$L$899,$C47,'5、电缆护套环流检测'!$V$3:$V$899,"=已完成",'5、电缆护套环流检测'!$H$3:$H$899,"*"&amp;R$37&amp;"*")</f>
        <v>40</v>
      </c>
      <c r="S47" s="143">
        <f>COUNTIFS('5、电缆护套环流检测'!$L$3:$L$899,$C47,'5、电缆护套环流检测'!$V$3:$V$899,"=已完成",'5、电缆护套环流检测'!$H$3:$H$899,"*"&amp;S$37&amp;"*")</f>
        <v>9</v>
      </c>
      <c r="T47" s="143">
        <f>COUNTIFS('5、电缆护套环流检测'!$L$3:$L$899,$C47,'5、电缆护套环流检测'!$V$3:$V$899,"=已完成",'5、电缆护套环流检测'!$H$3:$H$899,"*"&amp;T$37&amp;"*")</f>
        <v>42</v>
      </c>
      <c r="U47" s="143">
        <f>COUNTIFS('5、电缆护套环流检测'!$L$3:$L$899,$C47,'5、电缆护套环流检测'!$V$3:$V$899,"=已完成",'5、电缆护套环流检测'!$H$3:$H$899,"*"&amp;U$37&amp;"*")</f>
        <v>7</v>
      </c>
      <c r="V47" s="143">
        <f>COUNTIFS('5、电缆护套环流检测'!$L$3:$L$899,$C47,'5、电缆护套环流检测'!$V$3:$V$899,"=已完成",'5、电缆护套环流检测'!$H$3:$H$899,"*"&amp;V$37&amp;"*")</f>
        <v>47</v>
      </c>
      <c r="W47" s="143">
        <f>COUNTIFS('5、电缆护套环流检测'!$L$3:$L$899,$C47,'5、电缆护套环流检测'!$V$3:$V$899,"=已完成",'5、电缆护套环流检测'!$H$3:$H$899,"*"&amp;W$37&amp;"*")</f>
        <v>24</v>
      </c>
      <c r="X47" s="143">
        <f>COUNTIFS('5、电缆护套环流检测'!$L$3:$L$899,$C47,'5、电缆护套环流检测'!$V$3:$V$899,"=已完成",'5、电缆护套环流检测'!$H$3:$H$899,"*"&amp;X$37&amp;"*")</f>
        <v>57</v>
      </c>
      <c r="Y47" s="143">
        <f>COUNTIFS('5、电缆护套环流检测'!$L$3:$L$899,$C47,'5、电缆护套环流检测'!$V$3:$V$899,"=已完成",'5、电缆护套环流检测'!$H$3:$H$899,"*"&amp;Y$37&amp;"*")</f>
        <v>9</v>
      </c>
      <c r="Z47" s="143">
        <f>COUNTIFS('5、电缆护套环流检测'!$L$3:$L$899,$C47,'5、电缆护套环流检测'!$V$3:$V$899,"=已完成",'5、电缆护套环流检测'!$H$3:$H$899,"*"&amp;Z$37&amp;"*")</f>
        <v>24</v>
      </c>
      <c r="AA47" s="143">
        <f>COUNTIFS('5、电缆护套环流检测'!$L$3:$L$899,$C47,'5、电缆护套环流检测'!$V$3:$V$899,"=已完成",'5、电缆护套环流检测'!$H$3:$H$899,"*"&amp;AA$37&amp;"*")</f>
        <v>7</v>
      </c>
      <c r="AB47" s="149">
        <f t="shared" si="4"/>
        <v>322</v>
      </c>
      <c r="AC47" s="149">
        <f t="shared" si="5"/>
        <v>320</v>
      </c>
    </row>
    <row r="48" spans="1:29">
      <c r="A48" s="124" t="str">
        <f t="shared" si="3"/>
        <v>护套环流-花都中心</v>
      </c>
      <c r="B48" s="124" t="s">
        <v>4340</v>
      </c>
      <c r="C48" s="29" t="s">
        <v>993</v>
      </c>
      <c r="D48" s="143">
        <f>COUNTIFS('5、电缆护套环流检测'!$L$3:$L$899,$C48,'5、电缆护套环流检测'!$H$3:$H$899,"*"&amp;D$37&amp;"*")</f>
        <v>0</v>
      </c>
      <c r="E48" s="143">
        <f>COUNTIFS('5、电缆护套环流检测'!$L$3:$L$899,$C48,'5、电缆护套环流检测'!$H$3:$H$899,"*"&amp;E$37&amp;"*")</f>
        <v>6</v>
      </c>
      <c r="F48" s="143">
        <f>COUNTIFS('5、电缆护套环流检测'!$L$3:$L$899,$C48,'5、电缆护套环流检测'!$H$3:$H$899,"*"&amp;F$37&amp;"*")</f>
        <v>6</v>
      </c>
      <c r="G48" s="143">
        <f>COUNTIFS('5、电缆护套环流检测'!$L$3:$L$899,$C48,'5、电缆护套环流检测'!$H$3:$H$899,"*"&amp;G$37&amp;"*")</f>
        <v>16</v>
      </c>
      <c r="H48" s="143">
        <f>COUNTIFS('5、电缆护套环流检测'!$L$3:$L$899,$C48,'5、电缆护套环流检测'!$H$3:$H$899,"*"&amp;H$37&amp;"*")</f>
        <v>29</v>
      </c>
      <c r="I48" s="143">
        <f>COUNTIFS('5、电缆护套环流检测'!$L$3:$L$899,$C48,'5、电缆护套环流检测'!$H$3:$H$899,"*"&amp;I$37&amp;"*")</f>
        <v>14</v>
      </c>
      <c r="J48" s="143">
        <f>COUNTIFS('5、电缆护套环流检测'!$L$3:$L$899,$C48,'5、电缆护套环流检测'!$H$3:$H$899,"*"&amp;J$37&amp;"*")</f>
        <v>0</v>
      </c>
      <c r="K48" s="143">
        <f>COUNTIFS('5、电缆护套环流检测'!$L$3:$L$899,$C48,'5、电缆护套环流检测'!$H$3:$H$899,"*"&amp;K$37&amp;"*")</f>
        <v>10</v>
      </c>
      <c r="L48" s="143">
        <f>COUNTIFS('5、电缆护套环流检测'!$L$3:$L$899,$C48,'5、电缆护套环流检测'!$H$3:$H$899,"*"&amp;L$37&amp;"*")</f>
        <v>11</v>
      </c>
      <c r="M48" s="143">
        <f>COUNTIFS('5、电缆护套环流检测'!$L$3:$L$899,$C48,'5、电缆护套环流检测'!$H$3:$H$899,"*"&amp;M$37&amp;"*")</f>
        <v>6</v>
      </c>
      <c r="N48" s="143">
        <f>COUNTIFS('5、电缆护套环流检测'!$L$3:$L$899,$C48,'5、电缆护套环流检测'!$H$3:$H$899,"*"&amp;N$37&amp;"*")</f>
        <v>36</v>
      </c>
      <c r="O48" s="143">
        <f>COUNTIFS('5、电缆护套环流检测'!$L$3:$L$899,$C48,'5、电缆护套环流检测'!$H$3:$H$899,"*"&amp;O$37&amp;"*")</f>
        <v>12</v>
      </c>
      <c r="P48" s="143">
        <f>COUNTIFS('5、电缆护套环流检测'!$L$3:$L$899,$C48,'5、电缆护套环流检测'!$V$3:$V$899,"=已完成",'5、电缆护套环流检测'!$H$3:$H$899,"*"&amp;P$37&amp;"*")</f>
        <v>0</v>
      </c>
      <c r="Q48" s="143">
        <f>COUNTIFS('5、电缆护套环流检测'!$L$3:$L$899,$C48,'5、电缆护套环流检测'!$V$3:$V$899,"=已完成",'5、电缆护套环流检测'!$H$3:$H$899,"*"&amp;Q$37&amp;"*")</f>
        <v>6</v>
      </c>
      <c r="R48" s="143">
        <f>COUNTIFS('5、电缆护套环流检测'!$L$3:$L$899,$C48,'5、电缆护套环流检测'!$V$3:$V$899,"=已完成",'5、电缆护套环流检测'!$H$3:$H$899,"*"&amp;R$37&amp;"*")</f>
        <v>6</v>
      </c>
      <c r="S48" s="143">
        <f>COUNTIFS('5、电缆护套环流检测'!$L$3:$L$899,$C48,'5、电缆护套环流检测'!$V$3:$V$899,"=已完成",'5、电缆护套环流检测'!$H$3:$H$899,"*"&amp;S$37&amp;"*")</f>
        <v>16</v>
      </c>
      <c r="T48" s="143">
        <f>COUNTIFS('5、电缆护套环流检测'!$L$3:$L$899,$C48,'5、电缆护套环流检测'!$V$3:$V$899,"=已完成",'5、电缆护套环流检测'!$H$3:$H$899,"*"&amp;T$37&amp;"*")</f>
        <v>29</v>
      </c>
      <c r="U48" s="143">
        <f>COUNTIFS('5、电缆护套环流检测'!$L$3:$L$899,$C48,'5、电缆护套环流检测'!$V$3:$V$899,"=已完成",'5、电缆护套环流检测'!$H$3:$H$899,"*"&amp;U$37&amp;"*")</f>
        <v>14</v>
      </c>
      <c r="V48" s="143">
        <f>COUNTIFS('5、电缆护套环流检测'!$L$3:$L$899,$C48,'5、电缆护套环流检测'!$V$3:$V$899,"=已完成",'5、电缆护套环流检测'!$H$3:$H$899,"*"&amp;V$37&amp;"*")</f>
        <v>0</v>
      </c>
      <c r="W48" s="143">
        <f>COUNTIFS('5、电缆护套环流检测'!$L$3:$L$899,$C48,'5、电缆护套环流检测'!$V$3:$V$899,"=已完成",'5、电缆护套环流检测'!$H$3:$H$899,"*"&amp;W$37&amp;"*")</f>
        <v>10</v>
      </c>
      <c r="X48" s="143">
        <f>COUNTIFS('5、电缆护套环流检测'!$L$3:$L$899,$C48,'5、电缆护套环流检测'!$V$3:$V$899,"=已完成",'5、电缆护套环流检测'!$H$3:$H$899,"*"&amp;X$37&amp;"*")</f>
        <v>11</v>
      </c>
      <c r="Y48" s="143">
        <f>COUNTIFS('5、电缆护套环流检测'!$L$3:$L$899,$C48,'5、电缆护套环流检测'!$V$3:$V$899,"=已完成",'5、电缆护套环流检测'!$H$3:$H$899,"*"&amp;Y$37&amp;"*")</f>
        <v>6</v>
      </c>
      <c r="Z48" s="143">
        <f>COUNTIFS('5、电缆护套环流检测'!$L$3:$L$899,$C48,'5、电缆护套环流检测'!$V$3:$V$899,"=已完成",'5、电缆护套环流检测'!$H$3:$H$899,"*"&amp;Z$37&amp;"*")</f>
        <v>36</v>
      </c>
      <c r="AA48" s="143">
        <f>COUNTIFS('5、电缆护套环流检测'!$L$3:$L$899,$C48,'5、电缆护套环流检测'!$V$3:$V$899,"=已完成",'5、电缆护套环流检测'!$H$3:$H$899,"*"&amp;AA$37&amp;"*")</f>
        <v>12</v>
      </c>
      <c r="AB48" s="149">
        <f t="shared" si="4"/>
        <v>146</v>
      </c>
      <c r="AC48" s="149">
        <f t="shared" si="5"/>
        <v>146</v>
      </c>
    </row>
    <row r="49" spans="1:29">
      <c r="A49" s="124" t="str">
        <f t="shared" si="3"/>
        <v>护套环流-从化中心</v>
      </c>
      <c r="B49" s="124" t="s">
        <v>4340</v>
      </c>
      <c r="C49" s="29" t="s">
        <v>1731</v>
      </c>
      <c r="D49" s="143">
        <f>COUNTIFS('5、电缆护套环流检测'!$L$3:$L$899,$C49,'5、电缆护套环流检测'!$H$3:$H$899,"*"&amp;D$37&amp;"*")</f>
        <v>0</v>
      </c>
      <c r="E49" s="143">
        <f>COUNTIFS('5、电缆护套环流检测'!$L$3:$L$899,$C49,'5、电缆护套环流检测'!$H$3:$H$899,"*"&amp;E$37&amp;"*")</f>
        <v>0</v>
      </c>
      <c r="F49" s="143">
        <f>COUNTIFS('5、电缆护套环流检测'!$L$3:$L$899,$C49,'5、电缆护套环流检测'!$H$3:$H$899,"*"&amp;F$37&amp;"*")</f>
        <v>0</v>
      </c>
      <c r="G49" s="143">
        <f>COUNTIFS('5、电缆护套环流检测'!$L$3:$L$899,$C49,'5、电缆护套环流检测'!$H$3:$H$899,"*"&amp;G$37&amp;"*")</f>
        <v>0</v>
      </c>
      <c r="H49" s="143">
        <f>COUNTIFS('5、电缆护套环流检测'!$L$3:$L$899,$C49,'5、电缆护套环流检测'!$H$3:$H$899,"*"&amp;H$37&amp;"*")</f>
        <v>0</v>
      </c>
      <c r="I49" s="143">
        <f>COUNTIFS('5、电缆护套环流检测'!$L$3:$L$899,$C49,'5、电缆护套环流检测'!$H$3:$H$899,"*"&amp;I$37&amp;"*")</f>
        <v>15</v>
      </c>
      <c r="J49" s="143">
        <f>COUNTIFS('5、电缆护套环流检测'!$L$3:$L$899,$C49,'5、电缆护套环流检测'!$H$3:$H$899,"*"&amp;J$37&amp;"*")</f>
        <v>0</v>
      </c>
      <c r="K49" s="143">
        <f>COUNTIFS('5、电缆护套环流检测'!$L$3:$L$899,$C49,'5、电缆护套环流检测'!$H$3:$H$899,"*"&amp;K$37&amp;"*")</f>
        <v>0</v>
      </c>
      <c r="L49" s="143">
        <f>COUNTIFS('5、电缆护套环流检测'!$L$3:$L$899,$C49,'5、电缆护套环流检测'!$H$3:$H$899,"*"&amp;L$37&amp;"*")</f>
        <v>0</v>
      </c>
      <c r="M49" s="143">
        <f>COUNTIFS('5、电缆护套环流检测'!$L$3:$L$899,$C49,'5、电缆护套环流检测'!$H$3:$H$899,"*"&amp;M$37&amp;"*")</f>
        <v>0</v>
      </c>
      <c r="N49" s="143">
        <f>COUNTIFS('5、电缆护套环流检测'!$L$3:$L$899,$C49,'5、电缆护套环流检测'!$H$3:$H$899,"*"&amp;N$37&amp;"*")</f>
        <v>0</v>
      </c>
      <c r="O49" s="143">
        <f>COUNTIFS('5、电缆护套环流检测'!$L$3:$L$899,$C49,'5、电缆护套环流检测'!$H$3:$H$899,"*"&amp;O$37&amp;"*")</f>
        <v>15</v>
      </c>
      <c r="P49" s="143">
        <f>COUNTIFS('5、电缆护套环流检测'!$L$3:$L$899,$C49,'5、电缆护套环流检测'!$V$3:$V$899,"=已完成",'5、电缆护套环流检测'!$H$3:$H$899,"*"&amp;P$37&amp;"*")</f>
        <v>0</v>
      </c>
      <c r="Q49" s="143">
        <f>COUNTIFS('5、电缆护套环流检测'!$L$3:$L$899,$C49,'5、电缆护套环流检测'!$V$3:$V$899,"=已完成",'5、电缆护套环流检测'!$H$3:$H$899,"*"&amp;Q$37&amp;"*")</f>
        <v>0</v>
      </c>
      <c r="R49" s="143">
        <f>COUNTIFS('5、电缆护套环流检测'!$L$3:$L$899,$C49,'5、电缆护套环流检测'!$V$3:$V$899,"=已完成",'5、电缆护套环流检测'!$H$3:$H$899,"*"&amp;R$37&amp;"*")</f>
        <v>0</v>
      </c>
      <c r="S49" s="143">
        <f>COUNTIFS('5、电缆护套环流检测'!$L$3:$L$899,$C49,'5、电缆护套环流检测'!$V$3:$V$899,"=已完成",'5、电缆护套环流检测'!$H$3:$H$899,"*"&amp;S$37&amp;"*")</f>
        <v>0</v>
      </c>
      <c r="T49" s="143">
        <f>COUNTIFS('5、电缆护套环流检测'!$L$3:$L$899,$C49,'5、电缆护套环流检测'!$V$3:$V$899,"=已完成",'5、电缆护套环流检测'!$H$3:$H$899,"*"&amp;T$37&amp;"*")</f>
        <v>0</v>
      </c>
      <c r="U49" s="143">
        <f>COUNTIFS('5、电缆护套环流检测'!$L$3:$L$899,$C49,'5、电缆护套环流检测'!$V$3:$V$899,"=已完成",'5、电缆护套环流检测'!$H$3:$H$899,"*"&amp;U$37&amp;"*")</f>
        <v>15</v>
      </c>
      <c r="V49" s="143">
        <f>COUNTIFS('5、电缆护套环流检测'!$L$3:$L$899,$C49,'5、电缆护套环流检测'!$V$3:$V$899,"=已完成",'5、电缆护套环流检测'!$H$3:$H$899,"*"&amp;V$37&amp;"*")</f>
        <v>0</v>
      </c>
      <c r="W49" s="143">
        <f>COUNTIFS('5、电缆护套环流检测'!$L$3:$L$899,$C49,'5、电缆护套环流检测'!$V$3:$V$899,"=已完成",'5、电缆护套环流检测'!$H$3:$H$899,"*"&amp;W$37&amp;"*")</f>
        <v>0</v>
      </c>
      <c r="X49" s="143">
        <f>COUNTIFS('5、电缆护套环流检测'!$L$3:$L$899,$C49,'5、电缆护套环流检测'!$V$3:$V$899,"=已完成",'5、电缆护套环流检测'!$H$3:$H$899,"*"&amp;X$37&amp;"*")</f>
        <v>0</v>
      </c>
      <c r="Y49" s="143">
        <f>COUNTIFS('5、电缆护套环流检测'!$L$3:$L$899,$C49,'5、电缆护套环流检测'!$V$3:$V$899,"=已完成",'5、电缆护套环流检测'!$H$3:$H$899,"*"&amp;Y$37&amp;"*")</f>
        <v>0</v>
      </c>
      <c r="Z49" s="143">
        <f>COUNTIFS('5、电缆护套环流检测'!$L$3:$L$899,$C49,'5、电缆护套环流检测'!$V$3:$V$899,"=已完成",'5、电缆护套环流检测'!$H$3:$H$899,"*"&amp;Z$37&amp;"*")</f>
        <v>0</v>
      </c>
      <c r="AA49" s="143">
        <f>COUNTIFS('5、电缆护套环流检测'!$L$3:$L$899,$C49,'5、电缆护套环流检测'!$V$3:$V$899,"=已完成",'5、电缆护套环流检测'!$H$3:$H$899,"*"&amp;AA$37&amp;"*")</f>
        <v>15</v>
      </c>
      <c r="AB49" s="149">
        <f t="shared" si="4"/>
        <v>30</v>
      </c>
      <c r="AC49" s="149">
        <f t="shared" si="5"/>
        <v>30</v>
      </c>
    </row>
    <row r="50" spans="1:29">
      <c r="A50" s="124" t="str">
        <f t="shared" si="3"/>
        <v>电缆终端红外检测-天河中心</v>
      </c>
      <c r="B50" s="124" t="s">
        <v>3887</v>
      </c>
      <c r="C50" s="29" t="s">
        <v>46</v>
      </c>
      <c r="D50" s="143">
        <f>COUNTIFS('6、电缆终端红外检测'!$L$3:$L$700,$C50,'6、电缆终端红外检测'!$H$3:$H$700,"*"&amp;D$37&amp;"*")</f>
        <v>9</v>
      </c>
      <c r="E50" s="143">
        <f>COUNTIFS('6、电缆终端红外检测'!$L$3:$L$700,$C50,'6、电缆终端红外检测'!$H$3:$H$700,"*"&amp;E$37&amp;"*")</f>
        <v>21</v>
      </c>
      <c r="F50" s="143">
        <f>COUNTIFS('6、电缆终端红外检测'!$L$3:$L$700,$C50,'6、电缆终端红外检测'!$H$3:$H$700,"*"&amp;F$37&amp;"*")</f>
        <v>21</v>
      </c>
      <c r="G50" s="143">
        <f>COUNTIFS('6、电缆终端红外检测'!$L$3:$L$700,$C50,'6、电缆终端红外检测'!$H$3:$H$700,"*"&amp;G$37&amp;"*")</f>
        <v>4</v>
      </c>
      <c r="H50" s="143">
        <f>COUNTIFS('6、电缆终端红外检测'!$L$3:$L$700,$C50,'6、电缆终端红外检测'!$H$3:$H$700,"*"&amp;H$37&amp;"*")</f>
        <v>30</v>
      </c>
      <c r="I50" s="143">
        <f>COUNTIFS('6、电缆终端红外检测'!$L$3:$L$700,$C50,'6、电缆终端红外检测'!$H$3:$H$700,"*"&amp;I$37&amp;"*")</f>
        <v>12</v>
      </c>
      <c r="J50" s="143">
        <f>COUNTIFS('6、电缆终端红外检测'!$L$3:$L$700,$C50,'6、电缆终端红外检测'!$H$3:$H$700,"*"&amp;J$37&amp;"*")</f>
        <v>30</v>
      </c>
      <c r="K50" s="143">
        <f>COUNTIFS('6、电缆终端红外检测'!$L$3:$L$700,$C50,'6、电缆终端红外检测'!$H$3:$H$700,"*"&amp;K$37&amp;"*")</f>
        <v>10</v>
      </c>
      <c r="L50" s="143">
        <f>COUNTIFS('6、电缆终端红外检测'!$L$3:$L$700,$C50,'6、电缆终端红外检测'!$H$3:$H$700,"*"&amp;L$37&amp;"*")</f>
        <v>28</v>
      </c>
      <c r="M50" s="143">
        <f>COUNTIFS('6、电缆终端红外检测'!$L$3:$L$700,$C50,'6、电缆终端红外检测'!$H$3:$H$700,"*"&amp;M$37&amp;"*")</f>
        <v>4</v>
      </c>
      <c r="N50" s="143">
        <f>COUNTIFS('6、电缆终端红外检测'!$L$3:$L$700,$C50,'6、电缆终端红外检测'!$H$3:$H$700,"*"&amp;N$37&amp;"*")</f>
        <v>22</v>
      </c>
      <c r="O50" s="143">
        <f>COUNTIFS('6、电缆终端红外检测'!$L$3:$L$700,$C50,'6、电缆终端红外检测'!$H$3:$H$700,"*"&amp;O$37&amp;"*")</f>
        <v>12</v>
      </c>
      <c r="P50" s="143">
        <f>COUNTIFS('6、电缆终端红外检测'!$L$3:$L$700,$C50,'6、电缆终端红外检测'!$V$3:$V$700,"=已完成",'6、电缆终端红外检测'!$H$3:$H$700,"*"&amp;P$37&amp;"*")</f>
        <v>9</v>
      </c>
      <c r="Q50" s="143">
        <f>COUNTIFS('6、电缆终端红外检测'!$L$3:$L$700,$C50,'6、电缆终端红外检测'!$V$3:$V$700,"=已完成",'6、电缆终端红外检测'!$H$3:$H$700,"*"&amp;Q$37&amp;"*")</f>
        <v>21</v>
      </c>
      <c r="R50" s="143">
        <f>COUNTIFS('6、电缆终端红外检测'!$L$3:$L$700,$C50,'6、电缆终端红外检测'!$V$3:$V$700,"=已完成",'6、电缆终端红外检测'!$H$3:$H$700,"*"&amp;R$37&amp;"*")</f>
        <v>21</v>
      </c>
      <c r="S50" s="143">
        <f>COUNTIFS('6、电缆终端红外检测'!$L$3:$L$700,$C50,'6、电缆终端红外检测'!$V$3:$V$700,"=已完成",'6、电缆终端红外检测'!$H$3:$H$700,"*"&amp;S$37&amp;"*")</f>
        <v>4</v>
      </c>
      <c r="T50" s="143">
        <f>COUNTIFS('6、电缆终端红外检测'!$L$3:$L$700,$C50,'6、电缆终端红外检测'!$V$3:$V$700,"=已完成",'6、电缆终端红外检测'!$H$3:$H$700,"*"&amp;T$37&amp;"*")</f>
        <v>30</v>
      </c>
      <c r="U50" s="143">
        <f>COUNTIFS('6、电缆终端红外检测'!$L$3:$L$700,$C50,'6、电缆终端红外检测'!$V$3:$V$700,"=已完成",'6、电缆终端红外检测'!$H$3:$H$700,"*"&amp;U$37&amp;"*")</f>
        <v>12</v>
      </c>
      <c r="V50" s="143">
        <f>COUNTIFS('6、电缆终端红外检测'!$L$3:$L$700,$C50,'6、电缆终端红外检测'!$V$3:$V$700,"=已完成",'6、电缆终端红外检测'!$H$3:$H$700,"*"&amp;V$37&amp;"*")</f>
        <v>30</v>
      </c>
      <c r="W50" s="143">
        <f>COUNTIFS('6、电缆终端红外检测'!$L$3:$L$700,$C50,'6、电缆终端红外检测'!$V$3:$V$700,"=已完成",'6、电缆终端红外检测'!$H$3:$H$700,"*"&amp;W$37&amp;"*")</f>
        <v>10</v>
      </c>
      <c r="X50" s="143">
        <f>COUNTIFS('6、电缆终端红外检测'!$L$3:$L$700,$C50,'6、电缆终端红外检测'!$V$3:$V$700,"=已完成",'6、电缆终端红外检测'!$H$3:$H$700,"*"&amp;X$37&amp;"*")</f>
        <v>28</v>
      </c>
      <c r="Y50" s="143">
        <f>COUNTIFS('6、电缆终端红外检测'!$L$3:$L$700,$C50,'6、电缆终端红外检测'!$V$3:$V$700,"=已完成",'6、电缆终端红外检测'!$H$3:$H$700,"*"&amp;Y$37&amp;"*")</f>
        <v>4</v>
      </c>
      <c r="Z50" s="143">
        <f>COUNTIFS('6、电缆终端红外检测'!$L$3:$L$700,$C50,'6、电缆终端红外检测'!$V$3:$V$700,"=已完成",'6、电缆终端红外检测'!$H$3:$H$700,"*"&amp;Z$37&amp;"*")</f>
        <v>22</v>
      </c>
      <c r="AA50" s="143">
        <f>COUNTIFS('6、电缆终端红外检测'!$L$3:$L$700,$C50,'6、电缆终端红外检测'!$V$3:$V$700,"=已完成",'6、电缆终端红外检测'!$H$3:$H$700,"*"&amp;AA$37&amp;"*")</f>
        <v>12</v>
      </c>
      <c r="AB50" s="149">
        <f t="shared" si="4"/>
        <v>203</v>
      </c>
      <c r="AC50" s="149">
        <f t="shared" si="5"/>
        <v>203</v>
      </c>
    </row>
    <row r="51" spans="1:29">
      <c r="A51" s="124" t="str">
        <f t="shared" si="3"/>
        <v>电缆终端红外检测-白云中心</v>
      </c>
      <c r="B51" s="124" t="s">
        <v>3887</v>
      </c>
      <c r="C51" s="29" t="s">
        <v>307</v>
      </c>
      <c r="D51" s="143">
        <f>COUNTIFS('6、电缆终端红外检测'!$L$3:$L$700,$C51,'6、电缆终端红外检测'!$H$3:$H$700,"*"&amp;D$37&amp;"*")</f>
        <v>28</v>
      </c>
      <c r="E51" s="143">
        <f>COUNTIFS('6、电缆终端红外检测'!$L$3:$L$700,$C51,'6、电缆终端红外检测'!$H$3:$H$700,"*"&amp;E$37&amp;"*")</f>
        <v>12</v>
      </c>
      <c r="F51" s="143">
        <f>COUNTIFS('6、电缆终端红外检测'!$L$3:$L$700,$C51,'6、电缆终端红外检测'!$H$3:$H$700,"*"&amp;F$37&amp;"*")</f>
        <v>34</v>
      </c>
      <c r="G51" s="143">
        <f>COUNTIFS('6、电缆终端红外检测'!$L$3:$L$700,$C51,'6、电缆终端红外检测'!$H$3:$H$700,"*"&amp;G$37&amp;"*")</f>
        <v>6</v>
      </c>
      <c r="H51" s="143">
        <f>COUNTIFS('6、电缆终端红外检测'!$L$3:$L$700,$C51,'6、电缆终端红外检测'!$H$3:$H$700,"*"&amp;H$37&amp;"*")</f>
        <v>38</v>
      </c>
      <c r="I51" s="143">
        <f>COUNTIFS('6、电缆终端红外检测'!$L$3:$L$700,$C51,'6、电缆终端红外检测'!$H$3:$H$700,"*"&amp;I$37&amp;"*")</f>
        <v>5</v>
      </c>
      <c r="J51" s="143">
        <f>COUNTIFS('6、电缆终端红外检测'!$L$3:$L$700,$C51,'6、电缆终端红外检测'!$H$3:$H$700,"*"&amp;J$37&amp;"*")</f>
        <v>48</v>
      </c>
      <c r="K51" s="143">
        <f>COUNTIFS('6、电缆终端红外检测'!$L$3:$L$700,$C51,'6、电缆终端红外检测'!$H$3:$H$700,"*"&amp;K$37&amp;"*")</f>
        <v>11</v>
      </c>
      <c r="L51" s="143">
        <f>COUNTIFS('6、电缆终端红外检测'!$L$3:$L$700,$C51,'6、电缆终端红外检测'!$H$3:$H$700,"*"&amp;L$37&amp;"*")</f>
        <v>55</v>
      </c>
      <c r="M51" s="143">
        <f>COUNTIFS('6、电缆终端红外检测'!$L$3:$L$700,$C51,'6、电缆终端红外检测'!$H$3:$H$700,"*"&amp;M$37&amp;"*")</f>
        <v>6</v>
      </c>
      <c r="N51" s="143">
        <f>COUNTIFS('6、电缆终端红外检测'!$L$3:$L$700,$C51,'6、电缆终端红外检测'!$H$3:$H$700,"*"&amp;N$37&amp;"*")</f>
        <v>20</v>
      </c>
      <c r="O51" s="143">
        <f>COUNTIFS('6、电缆终端红外检测'!$L$3:$L$700,$C51,'6、电缆终端红外检测'!$H$3:$H$700,"*"&amp;O$37&amp;"*")</f>
        <v>4</v>
      </c>
      <c r="P51" s="143">
        <f>COUNTIFS('6、电缆终端红外检测'!$L$3:$L$700,$C51,'6、电缆终端红外检测'!$V$3:$V$700,"=已完成",'6、电缆终端红外检测'!$H$3:$H$700,"*"&amp;P$37&amp;"*")</f>
        <v>28</v>
      </c>
      <c r="Q51" s="143">
        <f>COUNTIFS('6、电缆终端红外检测'!$L$3:$L$700,$C51,'6、电缆终端红外检测'!$V$3:$V$700,"=已完成",'6、电缆终端红外检测'!$H$3:$H$700,"*"&amp;Q$37&amp;"*")</f>
        <v>12</v>
      </c>
      <c r="R51" s="143">
        <f>COUNTIFS('6、电缆终端红外检测'!$L$3:$L$700,$C51,'6、电缆终端红外检测'!$V$3:$V$700,"=已完成",'6、电缆终端红外检测'!$H$3:$H$700,"*"&amp;R$37&amp;"*")</f>
        <v>34</v>
      </c>
      <c r="S51" s="143">
        <f>COUNTIFS('6、电缆终端红外检测'!$L$3:$L$700,$C51,'6、电缆终端红外检测'!$V$3:$V$700,"=已完成",'6、电缆终端红外检测'!$H$3:$H$700,"*"&amp;S$37&amp;"*")</f>
        <v>6</v>
      </c>
      <c r="T51" s="143">
        <f>COUNTIFS('6、电缆终端红外检测'!$L$3:$L$700,$C51,'6、电缆终端红外检测'!$V$3:$V$700,"=已完成",'6、电缆终端红外检测'!$H$3:$H$700,"*"&amp;T$37&amp;"*")</f>
        <v>38</v>
      </c>
      <c r="U51" s="143">
        <f>COUNTIFS('6、电缆终端红外检测'!$L$3:$L$700,$C51,'6、电缆终端红外检测'!$V$3:$V$700,"=已完成",'6、电缆终端红外检测'!$H$3:$H$700,"*"&amp;U$37&amp;"*")</f>
        <v>5</v>
      </c>
      <c r="V51" s="143">
        <f>COUNTIFS('6、电缆终端红外检测'!$L$3:$L$700,$C51,'6、电缆终端红外检测'!$V$3:$V$700,"=已完成",'6、电缆终端红外检测'!$H$3:$H$700,"*"&amp;V$37&amp;"*")</f>
        <v>48</v>
      </c>
      <c r="W51" s="143">
        <f>COUNTIFS('6、电缆终端红外检测'!$L$3:$L$700,$C51,'6、电缆终端红外检测'!$V$3:$V$700,"=已完成",'6、电缆终端红外检测'!$H$3:$H$700,"*"&amp;W$37&amp;"*")</f>
        <v>11</v>
      </c>
      <c r="X51" s="143">
        <f>COUNTIFS('6、电缆终端红外检测'!$L$3:$L$700,$C51,'6、电缆终端红外检测'!$V$3:$V$700,"=已完成",'6、电缆终端红外检测'!$H$3:$H$700,"*"&amp;X$37&amp;"*")</f>
        <v>55</v>
      </c>
      <c r="Y51" s="143">
        <f>COUNTIFS('6、电缆终端红外检测'!$L$3:$L$700,$C51,'6、电缆终端红外检测'!$V$3:$V$700,"=已完成",'6、电缆终端红外检测'!$H$3:$H$700,"*"&amp;Y$37&amp;"*")</f>
        <v>6</v>
      </c>
      <c r="Z51" s="143">
        <f>COUNTIFS('6、电缆终端红外检测'!$L$3:$L$700,$C51,'6、电缆终端红外检测'!$V$3:$V$700,"=已完成",'6、电缆终端红外检测'!$H$3:$H$700,"*"&amp;Z$37&amp;"*")</f>
        <v>20</v>
      </c>
      <c r="AA51" s="143">
        <f>COUNTIFS('6、电缆终端红外检测'!$L$3:$L$700,$C51,'6、电缆终端红外检测'!$V$3:$V$700,"=已完成",'6、电缆终端红外检测'!$H$3:$H$700,"*"&amp;AA$37&amp;"*")</f>
        <v>4</v>
      </c>
      <c r="AB51" s="149">
        <f t="shared" si="4"/>
        <v>267</v>
      </c>
      <c r="AC51" s="149">
        <f t="shared" si="5"/>
        <v>267</v>
      </c>
    </row>
    <row r="52" spans="1:29">
      <c r="A52" s="124" t="str">
        <f t="shared" si="3"/>
        <v>电缆终端红外检测-花都中心</v>
      </c>
      <c r="B52" s="124" t="s">
        <v>3887</v>
      </c>
      <c r="C52" s="29" t="s">
        <v>993</v>
      </c>
      <c r="D52" s="143">
        <f>COUNTIFS('6、电缆终端红外检测'!$L$3:$L$700,$C52,'6、电缆终端红外检测'!$H$3:$H$700,"*"&amp;D$37&amp;"*")</f>
        <v>0</v>
      </c>
      <c r="E52" s="143">
        <f>COUNTIFS('6、电缆终端红外检测'!$L$3:$L$700,$C52,'6、电缆终端红外检测'!$H$3:$H$700,"*"&amp;E$37&amp;"*")</f>
        <v>6</v>
      </c>
      <c r="F52" s="143">
        <f>COUNTIFS('6、电缆终端红外检测'!$L$3:$L$700,$C52,'6、电缆终端红外检测'!$H$3:$H$700,"*"&amp;F$37&amp;"*")</f>
        <v>6</v>
      </c>
      <c r="G52" s="143">
        <f>COUNTIFS('6、电缆终端红外检测'!$L$3:$L$700,$C52,'6、电缆终端红外检测'!$H$3:$H$700,"*"&amp;G$37&amp;"*")</f>
        <v>16</v>
      </c>
      <c r="H52" s="143">
        <f>COUNTIFS('6、电缆终端红外检测'!$L$3:$L$700,$C52,'6、电缆终端红外检测'!$H$3:$H$700,"*"&amp;H$37&amp;"*")</f>
        <v>29</v>
      </c>
      <c r="I52" s="143">
        <f>COUNTIFS('6、电缆终端红外检测'!$L$3:$L$700,$C52,'6、电缆终端红外检测'!$H$3:$H$700,"*"&amp;I$37&amp;"*")</f>
        <v>14</v>
      </c>
      <c r="J52" s="143">
        <f>COUNTIFS('6、电缆终端红外检测'!$L$3:$L$700,$C52,'6、电缆终端红外检测'!$H$3:$H$700,"*"&amp;J$37&amp;"*")</f>
        <v>0</v>
      </c>
      <c r="K52" s="143">
        <f>COUNTIFS('6、电缆终端红外检测'!$L$3:$L$700,$C52,'6、电缆终端红外检测'!$H$3:$H$700,"*"&amp;K$37&amp;"*")</f>
        <v>10</v>
      </c>
      <c r="L52" s="143">
        <f>COUNTIFS('6、电缆终端红外检测'!$L$3:$L$700,$C52,'6、电缆终端红外检测'!$H$3:$H$700,"*"&amp;L$37&amp;"*")</f>
        <v>11</v>
      </c>
      <c r="M52" s="143">
        <f>COUNTIFS('6、电缆终端红外检测'!$L$3:$L$700,$C52,'6、电缆终端红外检测'!$H$3:$H$700,"*"&amp;M$37&amp;"*")</f>
        <v>6</v>
      </c>
      <c r="N52" s="143">
        <f>COUNTIFS('6、电缆终端红外检测'!$L$3:$L$700,$C52,'6、电缆终端红外检测'!$H$3:$H$700,"*"&amp;N$37&amp;"*")</f>
        <v>36</v>
      </c>
      <c r="O52" s="143">
        <f>COUNTIFS('6、电缆终端红外检测'!$L$3:$L$700,$C52,'6、电缆终端红外检测'!$H$3:$H$700,"*"&amp;O$37&amp;"*")</f>
        <v>12</v>
      </c>
      <c r="P52" s="143">
        <f>COUNTIFS('6、电缆终端红外检测'!$L$3:$L$700,$C52,'6、电缆终端红外检测'!$V$3:$V$700,"=已完成",'6、电缆终端红外检测'!$H$3:$H$700,"*"&amp;P$37&amp;"*")</f>
        <v>0</v>
      </c>
      <c r="Q52" s="143">
        <f>COUNTIFS('6、电缆终端红外检测'!$L$3:$L$700,$C52,'6、电缆终端红外检测'!$V$3:$V$700,"=已完成",'6、电缆终端红外检测'!$H$3:$H$700,"*"&amp;Q$37&amp;"*")</f>
        <v>6</v>
      </c>
      <c r="R52" s="143">
        <f>COUNTIFS('6、电缆终端红外检测'!$L$3:$L$700,$C52,'6、电缆终端红外检测'!$V$3:$V$700,"=已完成",'6、电缆终端红外检测'!$H$3:$H$700,"*"&amp;R$37&amp;"*")</f>
        <v>6</v>
      </c>
      <c r="S52" s="143">
        <f>COUNTIFS('6、电缆终端红外检测'!$L$3:$L$700,$C52,'6、电缆终端红外检测'!$V$3:$V$700,"=已完成",'6、电缆终端红外检测'!$H$3:$H$700,"*"&amp;S$37&amp;"*")</f>
        <v>16</v>
      </c>
      <c r="T52" s="143">
        <f>COUNTIFS('6、电缆终端红外检测'!$L$3:$L$700,$C52,'6、电缆终端红外检测'!$V$3:$V$700,"=已完成",'6、电缆终端红外检测'!$H$3:$H$700,"*"&amp;T$37&amp;"*")</f>
        <v>29</v>
      </c>
      <c r="U52" s="143">
        <f>COUNTIFS('6、电缆终端红外检测'!$L$3:$L$700,$C52,'6、电缆终端红外检测'!$V$3:$V$700,"=已完成",'6、电缆终端红外检测'!$H$3:$H$700,"*"&amp;U$37&amp;"*")</f>
        <v>14</v>
      </c>
      <c r="V52" s="143">
        <f>COUNTIFS('6、电缆终端红外检测'!$L$3:$L$700,$C52,'6、电缆终端红外检测'!$V$3:$V$700,"=已完成",'6、电缆终端红外检测'!$H$3:$H$700,"*"&amp;V$37&amp;"*")</f>
        <v>0</v>
      </c>
      <c r="W52" s="143">
        <f>COUNTIFS('6、电缆终端红外检测'!$L$3:$L$700,$C52,'6、电缆终端红外检测'!$V$3:$V$700,"=已完成",'6、电缆终端红外检测'!$H$3:$H$700,"*"&amp;W$37&amp;"*")</f>
        <v>10</v>
      </c>
      <c r="X52" s="143">
        <f>COUNTIFS('6、电缆终端红外检测'!$L$3:$L$700,$C52,'6、电缆终端红外检测'!$V$3:$V$700,"=已完成",'6、电缆终端红外检测'!$H$3:$H$700,"*"&amp;X$37&amp;"*")</f>
        <v>11</v>
      </c>
      <c r="Y52" s="143">
        <f>COUNTIFS('6、电缆终端红外检测'!$L$3:$L$700,$C52,'6、电缆终端红外检测'!$V$3:$V$700,"=已完成",'6、电缆终端红外检测'!$H$3:$H$700,"*"&amp;Y$37&amp;"*")</f>
        <v>6</v>
      </c>
      <c r="Z52" s="143">
        <f>COUNTIFS('6、电缆终端红外检测'!$L$3:$L$700,$C52,'6、电缆终端红外检测'!$V$3:$V$700,"=已完成",'6、电缆终端红外检测'!$H$3:$H$700,"*"&amp;Z$37&amp;"*")</f>
        <v>36</v>
      </c>
      <c r="AA52" s="143">
        <f>COUNTIFS('6、电缆终端红外检测'!$L$3:$L$700,$C52,'6、电缆终端红外检测'!$V$3:$V$700,"=已完成",'6、电缆终端红外检测'!$H$3:$H$700,"*"&amp;AA$37&amp;"*")</f>
        <v>12</v>
      </c>
      <c r="AB52" s="149">
        <f t="shared" si="4"/>
        <v>146</v>
      </c>
      <c r="AC52" s="149">
        <f t="shared" si="5"/>
        <v>146</v>
      </c>
    </row>
    <row r="53" spans="1:29">
      <c r="A53" s="124" t="str">
        <f t="shared" si="3"/>
        <v>电缆终端红外检测-从化中心</v>
      </c>
      <c r="B53" s="124" t="s">
        <v>3887</v>
      </c>
      <c r="C53" s="29" t="s">
        <v>1731</v>
      </c>
      <c r="D53" s="143">
        <f>COUNTIFS('6、电缆终端红外检测'!$L$3:$L$700,$C53,'6、电缆终端红外检测'!$H$3:$H$700,"*"&amp;D$37&amp;"*")</f>
        <v>0</v>
      </c>
      <c r="E53" s="143">
        <f>COUNTIFS('6、电缆终端红外检测'!$L$3:$L$700,$C53,'6、电缆终端红外检测'!$H$3:$H$700,"*"&amp;E$37&amp;"*")</f>
        <v>0</v>
      </c>
      <c r="F53" s="143">
        <f>COUNTIFS('6、电缆终端红外检测'!$L$3:$L$700,$C53,'6、电缆终端红外检测'!$H$3:$H$700,"*"&amp;F$37&amp;"*")</f>
        <v>0</v>
      </c>
      <c r="G53" s="143">
        <f>COUNTIFS('6、电缆终端红外检测'!$L$3:$L$700,$C53,'6、电缆终端红外检测'!$H$3:$H$700,"*"&amp;G$37&amp;"*")</f>
        <v>0</v>
      </c>
      <c r="H53" s="143">
        <f>COUNTIFS('6、电缆终端红外检测'!$L$3:$L$700,$C53,'6、电缆终端红外检测'!$H$3:$H$700,"*"&amp;H$37&amp;"*")</f>
        <v>0</v>
      </c>
      <c r="I53" s="143">
        <f>COUNTIFS('6、电缆终端红外检测'!$L$3:$L$700,$C53,'6、电缆终端红外检测'!$H$3:$H$700,"*"&amp;I$37&amp;"*")</f>
        <v>15</v>
      </c>
      <c r="J53" s="143">
        <f>COUNTIFS('6、电缆终端红外检测'!$L$3:$L$700,$C53,'6、电缆终端红外检测'!$H$3:$H$700,"*"&amp;J$37&amp;"*")</f>
        <v>0</v>
      </c>
      <c r="K53" s="143">
        <f>COUNTIFS('6、电缆终端红外检测'!$L$3:$L$700,$C53,'6、电缆终端红外检测'!$H$3:$H$700,"*"&amp;K$37&amp;"*")</f>
        <v>0</v>
      </c>
      <c r="L53" s="143">
        <f>COUNTIFS('6、电缆终端红外检测'!$L$3:$L$700,$C53,'6、电缆终端红外检测'!$H$3:$H$700,"*"&amp;L$37&amp;"*")</f>
        <v>0</v>
      </c>
      <c r="M53" s="143">
        <f>COUNTIFS('6、电缆终端红外检测'!$L$3:$L$700,$C53,'6、电缆终端红外检测'!$H$3:$H$700,"*"&amp;M$37&amp;"*")</f>
        <v>0</v>
      </c>
      <c r="N53" s="143">
        <f>COUNTIFS('6、电缆终端红外检测'!$L$3:$L$700,$C53,'6、电缆终端红外检测'!$H$3:$H$700,"*"&amp;N$37&amp;"*")</f>
        <v>0</v>
      </c>
      <c r="O53" s="143">
        <f>COUNTIFS('6、电缆终端红外检测'!$L$3:$L$700,$C53,'6、电缆终端红外检测'!$H$3:$H$700,"*"&amp;O$37&amp;"*")</f>
        <v>15</v>
      </c>
      <c r="P53" s="143">
        <f>COUNTIFS('6、电缆终端红外检测'!$L$3:$L$700,$C53,'6、电缆终端红外检测'!$V$3:$V$700,"=已完成",'6、电缆终端红外检测'!$H$3:$H$700,"*"&amp;P$37&amp;"*")</f>
        <v>0</v>
      </c>
      <c r="Q53" s="143">
        <f>COUNTIFS('6、电缆终端红外检测'!$L$3:$L$700,$C53,'6、电缆终端红外检测'!$V$3:$V$700,"=已完成",'6、电缆终端红外检测'!$H$3:$H$700,"*"&amp;Q$37&amp;"*")</f>
        <v>0</v>
      </c>
      <c r="R53" s="143">
        <f>COUNTIFS('6、电缆终端红外检测'!$L$3:$L$700,$C53,'6、电缆终端红外检测'!$V$3:$V$700,"=已完成",'6、电缆终端红外检测'!$H$3:$H$700,"*"&amp;R$37&amp;"*")</f>
        <v>0</v>
      </c>
      <c r="S53" s="143">
        <f>COUNTIFS('6、电缆终端红外检测'!$L$3:$L$700,$C53,'6、电缆终端红外检测'!$V$3:$V$700,"=已完成",'6、电缆终端红外检测'!$H$3:$H$700,"*"&amp;S$37&amp;"*")</f>
        <v>0</v>
      </c>
      <c r="T53" s="143">
        <f>COUNTIFS('6、电缆终端红外检测'!$L$3:$L$700,$C53,'6、电缆终端红外检测'!$V$3:$V$700,"=已完成",'6、电缆终端红外检测'!$H$3:$H$700,"*"&amp;T$37&amp;"*")</f>
        <v>0</v>
      </c>
      <c r="U53" s="143">
        <f>COUNTIFS('6、电缆终端红外检测'!$L$3:$L$700,$C53,'6、电缆终端红外检测'!$V$3:$V$700,"=已完成",'6、电缆终端红外检测'!$H$3:$H$700,"*"&amp;U$37&amp;"*")</f>
        <v>15</v>
      </c>
      <c r="V53" s="143">
        <f>COUNTIFS('6、电缆终端红外检测'!$L$3:$L$700,$C53,'6、电缆终端红外检测'!$V$3:$V$700,"=已完成",'6、电缆终端红外检测'!$H$3:$H$700,"*"&amp;V$37&amp;"*")</f>
        <v>0</v>
      </c>
      <c r="W53" s="143">
        <f>COUNTIFS('6、电缆终端红外检测'!$L$3:$L$700,$C53,'6、电缆终端红外检测'!$V$3:$V$700,"=已完成",'6、电缆终端红外检测'!$H$3:$H$700,"*"&amp;W$37&amp;"*")</f>
        <v>0</v>
      </c>
      <c r="X53" s="143">
        <f>COUNTIFS('6、电缆终端红外检测'!$L$3:$L$700,$C53,'6、电缆终端红外检测'!$V$3:$V$700,"=已完成",'6、电缆终端红外检测'!$H$3:$H$700,"*"&amp;X$37&amp;"*")</f>
        <v>0</v>
      </c>
      <c r="Y53" s="143">
        <f>COUNTIFS('6、电缆终端红外检测'!$L$3:$L$700,$C53,'6、电缆终端红外检测'!$V$3:$V$700,"=已完成",'6、电缆终端红外检测'!$H$3:$H$700,"*"&amp;Y$37&amp;"*")</f>
        <v>0</v>
      </c>
      <c r="Z53" s="143">
        <f>COUNTIFS('6、电缆终端红外检测'!$L$3:$L$700,$C53,'6、电缆终端红外检测'!$V$3:$V$700,"=已完成",'6、电缆终端红外检测'!$H$3:$H$700,"*"&amp;Z$37&amp;"*")</f>
        <v>0</v>
      </c>
      <c r="AA53" s="143">
        <f>COUNTIFS('6、电缆终端红外检测'!$L$3:$L$700,$C53,'6、电缆终端红外检测'!$V$3:$V$700,"=已完成",'6、电缆终端红外检测'!$H$3:$H$700,"*"&amp;AA$37&amp;"*")</f>
        <v>15</v>
      </c>
      <c r="AB53" s="149">
        <f t="shared" si="4"/>
        <v>30</v>
      </c>
      <c r="AC53" s="149">
        <f t="shared" si="5"/>
        <v>30</v>
      </c>
    </row>
    <row r="54" spans="1:29">
      <c r="A54" s="124" t="str">
        <f t="shared" si="3"/>
        <v>电缆避雷器红外检测-天河中心</v>
      </c>
      <c r="B54" s="124" t="s">
        <v>4341</v>
      </c>
      <c r="C54" s="29" t="s">
        <v>46</v>
      </c>
      <c r="D54" s="143">
        <f>COUNTIFS('7、避雷器红外检测'!$L$3:$L$400,$C54,'7、避雷器红外检测'!$H$3:$H$400,"*"&amp;D$37&amp;"*")</f>
        <v>7</v>
      </c>
      <c r="E54" s="143">
        <f>COUNTIFS('7、避雷器红外检测'!$L$3:$L$400,$C54,'7、避雷器红外检测'!$H$3:$H$400,"*"&amp;E$37&amp;"*")</f>
        <v>0</v>
      </c>
      <c r="F54" s="143">
        <f>COUNTIFS('7、避雷器红外检测'!$L$3:$L$400,$C54,'7、避雷器红外检测'!$H$3:$H$400,"*"&amp;F$37&amp;"*")</f>
        <v>9</v>
      </c>
      <c r="G54" s="143">
        <f>COUNTIFS('7、避雷器红外检测'!$L$3:$L$400,$C54,'7、避雷器红外检测'!$H$3:$H$400,"*"&amp;G$37&amp;"*")</f>
        <v>7</v>
      </c>
      <c r="H54" s="143">
        <f>COUNTIFS('7、避雷器红外检测'!$L$3:$L$400,$C54,'7、避雷器红外检测'!$H$3:$H$400,"*"&amp;H$37&amp;"*")</f>
        <v>11</v>
      </c>
      <c r="I54" s="143">
        <f>COUNTIFS('7、避雷器红外检测'!$L$3:$L$400,$C54,'7、避雷器红外检测'!$H$3:$H$400,"*"&amp;I$37&amp;"*")</f>
        <v>0</v>
      </c>
      <c r="J54" s="143">
        <f>COUNTIFS('7、避雷器红外检测'!$L$3:$L$400,$C54,'7、避雷器红外检测'!$H$3:$H$400,"*"&amp;J$37&amp;"*")</f>
        <v>11</v>
      </c>
      <c r="K54" s="143">
        <f>COUNTIFS('7、避雷器红外检测'!$L$3:$L$400,$C54,'7、避雷器红外检测'!$H$3:$H$400,"*"&amp;K$37&amp;"*")</f>
        <v>0</v>
      </c>
      <c r="L54" s="143">
        <f>COUNTIFS('7、避雷器红外检测'!$L$3:$L$400,$C54,'7、避雷器红外检测'!$H$3:$H$400,"*"&amp;L$37&amp;"*")</f>
        <v>13</v>
      </c>
      <c r="M54" s="143">
        <f>COUNTIFS('7、避雷器红外检测'!$L$3:$L$400,$C54,'7、避雷器红外检测'!$H$3:$H$400,"*"&amp;M$37&amp;"*")</f>
        <v>7</v>
      </c>
      <c r="N54" s="143">
        <f>COUNTIFS('7、避雷器红外检测'!$L$3:$L$400,$C54,'7、避雷器红外检测'!$H$3:$H$400,"*"&amp;N$37&amp;"*")</f>
        <v>7</v>
      </c>
      <c r="O54" s="143">
        <f>COUNTIFS('7、避雷器红外检测'!$L$3:$L$400,$C54,'7、避雷器红外检测'!$H$3:$H$400,"*"&amp;O$37&amp;"*")</f>
        <v>0</v>
      </c>
      <c r="P54" s="143">
        <f>COUNTIFS('7、避雷器红外检测'!$L$3:$L$400,$C54,'7、避雷器红外检测'!$V$3:$V$400,"=已完成",'7、避雷器红外检测'!$H$3:$H$400,"*"&amp;P$37&amp;"*")</f>
        <v>7</v>
      </c>
      <c r="Q54" s="143">
        <f>COUNTIFS('7、避雷器红外检测'!$L$3:$L$400,$C54,'7、避雷器红外检测'!$V$3:$V$400,"=已完成",'7、避雷器红外检测'!$H$3:$H$400,"*"&amp;Q$37&amp;"*")</f>
        <v>0</v>
      </c>
      <c r="R54" s="143">
        <f>COUNTIFS('7、避雷器红外检测'!$L$3:$L$400,$C54,'7、避雷器红外检测'!$V$3:$V$400,"=已完成",'7、避雷器红外检测'!$H$3:$H$400,"*"&amp;R$37&amp;"*")</f>
        <v>9</v>
      </c>
      <c r="S54" s="143">
        <f>COUNTIFS('7、避雷器红外检测'!$L$3:$L$400,$C54,'7、避雷器红外检测'!$V$3:$V$400,"=已完成",'7、避雷器红外检测'!$H$3:$H$400,"*"&amp;S$37&amp;"*")</f>
        <v>7</v>
      </c>
      <c r="T54" s="143">
        <f>COUNTIFS('7、避雷器红外检测'!$L$3:$L$400,$C54,'7、避雷器红外检测'!$V$3:$V$400,"=已完成",'7、避雷器红外检测'!$H$3:$H$400,"*"&amp;T$37&amp;"*")</f>
        <v>11</v>
      </c>
      <c r="U54" s="143">
        <f>COUNTIFS('7、避雷器红外检测'!$L$3:$L$400,$C54,'7、避雷器红外检测'!$V$3:$V$400,"=已完成",'7、避雷器红外检测'!$H$3:$H$400,"*"&amp;U$37&amp;"*")</f>
        <v>0</v>
      </c>
      <c r="V54" s="143">
        <f>COUNTIFS('7、避雷器红外检测'!$L$3:$L$400,$C54,'7、避雷器红外检测'!$V$3:$V$400,"=已完成",'7、避雷器红外检测'!$H$3:$H$400,"*"&amp;V$37&amp;"*")</f>
        <v>11</v>
      </c>
      <c r="W54" s="143">
        <f>COUNTIFS('7、避雷器红外检测'!$L$3:$L$400,$C54,'7、避雷器红外检测'!$V$3:$V$400,"=已完成",'7、避雷器红外检测'!$H$3:$H$400,"*"&amp;W$37&amp;"*")</f>
        <v>0</v>
      </c>
      <c r="X54" s="143">
        <f>COUNTIFS('7、避雷器红外检测'!$L$3:$L$400,$C54,'7、避雷器红外检测'!$V$3:$V$400,"=已完成",'7、避雷器红外检测'!$H$3:$H$400,"*"&amp;X$37&amp;"*")</f>
        <v>13</v>
      </c>
      <c r="Y54" s="143">
        <f>COUNTIFS('7、避雷器红外检测'!$L$3:$L$400,$C54,'7、避雷器红外检测'!$V$3:$V$400,"=已完成",'7、避雷器红外检测'!$H$3:$H$400,"*"&amp;Y$37&amp;"*")</f>
        <v>7</v>
      </c>
      <c r="Z54" s="143">
        <f>COUNTIFS('7、避雷器红外检测'!$L$3:$L$400,$C54,'7、避雷器红外检测'!$V$3:$V$400,"=已完成",'7、避雷器红外检测'!$H$3:$H$400,"*"&amp;Z$37&amp;"*")</f>
        <v>7</v>
      </c>
      <c r="AA54" s="143">
        <f>COUNTIFS('7、避雷器红外检测'!$L$3:$L$400,$C54,'7、避雷器红外检测'!$V$3:$V$400,"=已完成",'7、避雷器红外检测'!$H$3:$H$400,"*"&amp;AA$37&amp;"*")</f>
        <v>0</v>
      </c>
      <c r="AB54" s="149">
        <f t="shared" si="4"/>
        <v>72</v>
      </c>
      <c r="AC54" s="149">
        <f t="shared" si="5"/>
        <v>72</v>
      </c>
    </row>
    <row r="55" spans="1:29">
      <c r="A55" s="124" t="str">
        <f t="shared" si="3"/>
        <v>电缆避雷器红外检测-白云中心</v>
      </c>
      <c r="B55" s="124" t="s">
        <v>4341</v>
      </c>
      <c r="C55" s="29" t="s">
        <v>307</v>
      </c>
      <c r="D55" s="143">
        <f>COUNTIFS('7、避雷器红外检测'!$L$3:$L$400,$C55,'7、避雷器红外检测'!$H$3:$H$400,"*"&amp;D$37&amp;"*")</f>
        <v>15</v>
      </c>
      <c r="E55" s="143">
        <f>COUNTIFS('7、避雷器红外检测'!$L$3:$L$400,$C55,'7、避雷器红外检测'!$H$3:$H$400,"*"&amp;E$37&amp;"*")</f>
        <v>10</v>
      </c>
      <c r="F55" s="143">
        <f>COUNTIFS('7、避雷器红外检测'!$L$3:$L$400,$C55,'7、避雷器红外检测'!$H$3:$H$400,"*"&amp;F$37&amp;"*")</f>
        <v>22</v>
      </c>
      <c r="G55" s="143">
        <f>COUNTIFS('7、避雷器红外检测'!$L$3:$L$400,$C55,'7、避雷器红外检测'!$H$3:$H$400,"*"&amp;G$37&amp;"*")</f>
        <v>5</v>
      </c>
      <c r="H55" s="143">
        <f>COUNTIFS('7、避雷器红外检测'!$L$3:$L$400,$C55,'7、避雷器红外检测'!$H$3:$H$400,"*"&amp;H$37&amp;"*")</f>
        <v>29</v>
      </c>
      <c r="I55" s="143">
        <f>COUNTIFS('7、避雷器红外检测'!$L$3:$L$400,$C55,'7、避雷器红外检测'!$H$3:$H$400,"*"&amp;I$37&amp;"*")</f>
        <v>4</v>
      </c>
      <c r="J55" s="143">
        <f>COUNTIFS('7、避雷器红外检测'!$L$3:$L$400,$C55,'7、避雷器红外检测'!$H$3:$H$400,"*"&amp;J$37&amp;"*")</f>
        <v>28</v>
      </c>
      <c r="K55" s="143">
        <f>COUNTIFS('7、避雷器红外检测'!$L$3:$L$400,$C55,'7、避雷器红外检测'!$H$3:$H$400,"*"&amp;K$37&amp;"*")</f>
        <v>9</v>
      </c>
      <c r="L55" s="143">
        <f>COUNTIFS('7、避雷器红外检测'!$L$3:$L$400,$C55,'7、避雷器红外检测'!$H$3:$H$400,"*"&amp;L$37&amp;"*")</f>
        <v>36</v>
      </c>
      <c r="M55" s="143">
        <f>COUNTIFS('7、避雷器红外检测'!$L$3:$L$400,$C55,'7、避雷器红外检测'!$H$3:$H$400,"*"&amp;M$37&amp;"*")</f>
        <v>5</v>
      </c>
      <c r="N55" s="143">
        <f>COUNTIFS('7、避雷器红外检测'!$L$3:$L$400,$C55,'7、避雷器红外检测'!$H$3:$H$400,"*"&amp;N$37&amp;"*")</f>
        <v>10</v>
      </c>
      <c r="O55" s="143">
        <f>COUNTIFS('7、避雷器红外检测'!$L$3:$L$400,$C55,'7、避雷器红外检测'!$H$3:$H$400,"*"&amp;O$37&amp;"*")</f>
        <v>3</v>
      </c>
      <c r="P55" s="143">
        <f>COUNTIFS('7、避雷器红外检测'!$L$3:$L$400,$C55,'7、避雷器红外检测'!$V$3:$V$400,"=已完成",'7、避雷器红外检测'!$H$3:$H$400,"*"&amp;P$37&amp;"*")</f>
        <v>15</v>
      </c>
      <c r="Q55" s="143">
        <f>COUNTIFS('7、避雷器红外检测'!$L$3:$L$400,$C55,'7、避雷器红外检测'!$V$3:$V$400,"=已完成",'7、避雷器红外检测'!$H$3:$H$400,"*"&amp;Q$37&amp;"*")</f>
        <v>10</v>
      </c>
      <c r="R55" s="143">
        <f>COUNTIFS('7、避雷器红外检测'!$L$3:$L$400,$C55,'7、避雷器红外检测'!$V$3:$V$400,"=已完成",'7、避雷器红外检测'!$H$3:$H$400,"*"&amp;R$37&amp;"*")</f>
        <v>22</v>
      </c>
      <c r="S55" s="143">
        <f>COUNTIFS('7、避雷器红外检测'!$L$3:$L$400,$C55,'7、避雷器红外检测'!$V$3:$V$400,"=已完成",'7、避雷器红外检测'!$H$3:$H$400,"*"&amp;S$37&amp;"*")</f>
        <v>5</v>
      </c>
      <c r="T55" s="143">
        <f>COUNTIFS('7、避雷器红外检测'!$L$3:$L$400,$C55,'7、避雷器红外检测'!$V$3:$V$400,"=已完成",'7、避雷器红外检测'!$H$3:$H$400,"*"&amp;T$37&amp;"*")</f>
        <v>29</v>
      </c>
      <c r="U55" s="143">
        <f>COUNTIFS('7、避雷器红外检测'!$L$3:$L$400,$C55,'7、避雷器红外检测'!$V$3:$V$400,"=已完成",'7、避雷器红外检测'!$H$3:$H$400,"*"&amp;U$37&amp;"*")</f>
        <v>4</v>
      </c>
      <c r="V55" s="143">
        <f>COUNTIFS('7、避雷器红外检测'!$L$3:$L$400,$C55,'7、避雷器红外检测'!$V$3:$V$400,"=已完成",'7、避雷器红外检测'!$H$3:$H$400,"*"&amp;V$37&amp;"*")</f>
        <v>28</v>
      </c>
      <c r="W55" s="143">
        <f>COUNTIFS('7、避雷器红外检测'!$L$3:$L$400,$C55,'7、避雷器红外检测'!$V$3:$V$400,"=已完成",'7、避雷器红外检测'!$H$3:$H$400,"*"&amp;W$37&amp;"*")</f>
        <v>9</v>
      </c>
      <c r="X55" s="143">
        <f>COUNTIFS('7、避雷器红外检测'!$L$3:$L$400,$C55,'7、避雷器红外检测'!$V$3:$V$400,"=已完成",'7、避雷器红外检测'!$H$3:$H$400,"*"&amp;X$37&amp;"*")</f>
        <v>36</v>
      </c>
      <c r="Y55" s="143">
        <f>COUNTIFS('7、避雷器红外检测'!$L$3:$L$400,$C55,'7、避雷器红外检测'!$V$3:$V$400,"=已完成",'7、避雷器红外检测'!$H$3:$H$400,"*"&amp;Y$37&amp;"*")</f>
        <v>5</v>
      </c>
      <c r="Z55" s="143">
        <f>COUNTIFS('7、避雷器红外检测'!$L$3:$L$400,$C55,'7、避雷器红外检测'!$V$3:$V$400,"=已完成",'7、避雷器红外检测'!$H$3:$H$400,"*"&amp;Z$37&amp;"*")</f>
        <v>9</v>
      </c>
      <c r="AA55" s="143">
        <f>COUNTIFS('7、避雷器红外检测'!$L$3:$L$400,$C55,'7、避雷器红外检测'!$V$3:$V$400,"=已完成",'7、避雷器红外检测'!$H$3:$H$400,"*"&amp;AA$37&amp;"*")</f>
        <v>3</v>
      </c>
      <c r="AB55" s="149">
        <f t="shared" si="4"/>
        <v>176</v>
      </c>
      <c r="AC55" s="149">
        <f t="shared" si="5"/>
        <v>175</v>
      </c>
    </row>
    <row r="56" spans="1:29">
      <c r="A56" s="124" t="str">
        <f t="shared" si="3"/>
        <v>电缆避雷器红外检测-花都中心</v>
      </c>
      <c r="B56" s="124" t="s">
        <v>4341</v>
      </c>
      <c r="C56" s="29" t="s">
        <v>993</v>
      </c>
      <c r="D56" s="143">
        <f>COUNTIFS('7、避雷器红外检测'!$L$3:$L$400,$C56,'7、避雷器红外检测'!$H$3:$H$400,"*"&amp;D$37&amp;"*")</f>
        <v>0</v>
      </c>
      <c r="E56" s="143">
        <f>COUNTIFS('7、避雷器红外检测'!$L$3:$L$400,$C56,'7、避雷器红外检测'!$H$3:$H$400,"*"&amp;E$37&amp;"*")</f>
        <v>1</v>
      </c>
      <c r="F56" s="143">
        <f>COUNTIFS('7、避雷器红外检测'!$L$3:$L$400,$C56,'7、避雷器红外检测'!$H$3:$H$400,"*"&amp;F$37&amp;"*")</f>
        <v>6</v>
      </c>
      <c r="G56" s="143">
        <f>COUNTIFS('7、避雷器红外检测'!$L$3:$L$400,$C56,'7、避雷器红外检测'!$H$3:$H$400,"*"&amp;G$37&amp;"*")</f>
        <v>11</v>
      </c>
      <c r="H56" s="143">
        <f>COUNTIFS('7、避雷器红外检测'!$L$3:$L$400,$C56,'7、避雷器红外检测'!$H$3:$H$400,"*"&amp;H$37&amp;"*")</f>
        <v>15</v>
      </c>
      <c r="I56" s="143">
        <f>COUNTIFS('7、避雷器红外检测'!$L$3:$L$400,$C56,'7、避雷器红外检测'!$H$3:$H$400,"*"&amp;I$37&amp;"*")</f>
        <v>9</v>
      </c>
      <c r="J56" s="143">
        <f>COUNTIFS('7、避雷器红外检测'!$L$3:$L$400,$C56,'7、避雷器红外检测'!$H$3:$H$400,"*"&amp;J$37&amp;"*")</f>
        <v>0</v>
      </c>
      <c r="K56" s="143">
        <f>COUNTIFS('7、避雷器红外检测'!$L$3:$L$400,$C56,'7、避雷器红外检测'!$H$3:$H$400,"*"&amp;K$37&amp;"*")</f>
        <v>5</v>
      </c>
      <c r="L56" s="143">
        <f>COUNTIFS('7、避雷器红外检测'!$L$3:$L$400,$C56,'7、避雷器红外检测'!$H$3:$H$400,"*"&amp;L$37&amp;"*")</f>
        <v>11</v>
      </c>
      <c r="M56" s="143">
        <f>COUNTIFS('7、避雷器红外检测'!$L$3:$L$400,$C56,'7、避雷器红外检测'!$H$3:$H$400,"*"&amp;M$37&amp;"*")</f>
        <v>1</v>
      </c>
      <c r="N56" s="143">
        <f>COUNTIFS('7、避雷器红外检测'!$L$3:$L$400,$C56,'7、避雷器红外检测'!$H$3:$H$400,"*"&amp;N$37&amp;"*")</f>
        <v>22</v>
      </c>
      <c r="O56" s="143">
        <f>COUNTIFS('7、避雷器红外检测'!$L$3:$L$400,$C56,'7、避雷器红外检测'!$H$3:$H$400,"*"&amp;O$37&amp;"*")</f>
        <v>7</v>
      </c>
      <c r="P56" s="143">
        <f>COUNTIFS('7、避雷器红外检测'!$L$3:$L$400,$C56,'7、避雷器红外检测'!$V$3:$V$400,"=已完成",'7、避雷器红外检测'!$H$3:$H$400,"*"&amp;P$37&amp;"*")</f>
        <v>0</v>
      </c>
      <c r="Q56" s="143">
        <f>COUNTIFS('7、避雷器红外检测'!$L$3:$L$400,$C56,'7、避雷器红外检测'!$V$3:$V$400,"=已完成",'7、避雷器红外检测'!$H$3:$H$400,"*"&amp;Q$37&amp;"*")</f>
        <v>1</v>
      </c>
      <c r="R56" s="143">
        <f>COUNTIFS('7、避雷器红外检测'!$L$3:$L$400,$C56,'7、避雷器红外检测'!$V$3:$V$400,"=已完成",'7、避雷器红外检测'!$H$3:$H$400,"*"&amp;R$37&amp;"*")</f>
        <v>6</v>
      </c>
      <c r="S56" s="143">
        <f>COUNTIFS('7、避雷器红外检测'!$L$3:$L$400,$C56,'7、避雷器红外检测'!$V$3:$V$400,"=已完成",'7、避雷器红外检测'!$H$3:$H$400,"*"&amp;S$37&amp;"*")</f>
        <v>11</v>
      </c>
      <c r="T56" s="143">
        <f>COUNTIFS('7、避雷器红外检测'!$L$3:$L$400,$C56,'7、避雷器红外检测'!$V$3:$V$400,"=已完成",'7、避雷器红外检测'!$H$3:$H$400,"*"&amp;T$37&amp;"*")</f>
        <v>15</v>
      </c>
      <c r="U56" s="143">
        <f>COUNTIFS('7、避雷器红外检测'!$L$3:$L$400,$C56,'7、避雷器红外检测'!$V$3:$V$400,"=已完成",'7、避雷器红外检测'!$H$3:$H$400,"*"&amp;U$37&amp;"*")</f>
        <v>9</v>
      </c>
      <c r="V56" s="143">
        <f>COUNTIFS('7、避雷器红外检测'!$L$3:$L$400,$C56,'7、避雷器红外检测'!$V$3:$V$400,"=已完成",'7、避雷器红外检测'!$H$3:$H$400,"*"&amp;V$37&amp;"*")</f>
        <v>0</v>
      </c>
      <c r="W56" s="143">
        <f>COUNTIFS('7、避雷器红外检测'!$L$3:$L$400,$C56,'7、避雷器红外检测'!$V$3:$V$400,"=已完成",'7、避雷器红外检测'!$H$3:$H$400,"*"&amp;W$37&amp;"*")</f>
        <v>5</v>
      </c>
      <c r="X56" s="143">
        <f>COUNTIFS('7、避雷器红外检测'!$L$3:$L$400,$C56,'7、避雷器红外检测'!$V$3:$V$400,"=已完成",'7、避雷器红外检测'!$H$3:$H$400,"*"&amp;X$37&amp;"*")</f>
        <v>11</v>
      </c>
      <c r="Y56" s="143">
        <f>COUNTIFS('7、避雷器红外检测'!$L$3:$L$400,$C56,'7、避雷器红外检测'!$V$3:$V$400,"=已完成",'7、避雷器红外检测'!$H$3:$H$400,"*"&amp;Y$37&amp;"*")</f>
        <v>1</v>
      </c>
      <c r="Z56" s="143">
        <f>COUNTIFS('7、避雷器红外检测'!$L$3:$L$400,$C56,'7、避雷器红外检测'!$V$3:$V$400,"=已完成",'7、避雷器红外检测'!$H$3:$H$400,"*"&amp;Z$37&amp;"*")</f>
        <v>22</v>
      </c>
      <c r="AA56" s="143">
        <f>COUNTIFS('7、避雷器红外检测'!$L$3:$L$400,$C56,'7、避雷器红外检测'!$V$3:$V$400,"=已完成",'7、避雷器红外检测'!$H$3:$H$400,"*"&amp;AA$37&amp;"*")</f>
        <v>7</v>
      </c>
      <c r="AB56" s="149">
        <f t="shared" si="4"/>
        <v>88</v>
      </c>
      <c r="AC56" s="149">
        <f t="shared" si="5"/>
        <v>88</v>
      </c>
    </row>
    <row r="57" spans="1:29">
      <c r="A57" s="124" t="str">
        <f t="shared" si="3"/>
        <v>电缆避雷器红外检测-从化中心</v>
      </c>
      <c r="B57" s="124" t="s">
        <v>4341</v>
      </c>
      <c r="C57" s="29" t="s">
        <v>1731</v>
      </c>
      <c r="D57" s="143">
        <f>COUNTIFS('7、避雷器红外检测'!$L$3:$L$400,$C57,'7、避雷器红外检测'!$H$3:$H$400,"*"&amp;D$37&amp;"*")</f>
        <v>0</v>
      </c>
      <c r="E57" s="143">
        <f>COUNTIFS('7、避雷器红外检测'!$L$3:$L$400,$C57,'7、避雷器红外检测'!$H$3:$H$400,"*"&amp;E$37&amp;"*")</f>
        <v>0</v>
      </c>
      <c r="F57" s="143">
        <f>COUNTIFS('7、避雷器红外检测'!$L$3:$L$400,$C57,'7、避雷器红外检测'!$H$3:$H$400,"*"&amp;F$37&amp;"*")</f>
        <v>0</v>
      </c>
      <c r="G57" s="143">
        <f>COUNTIFS('7、避雷器红外检测'!$L$3:$L$400,$C57,'7、避雷器红外检测'!$H$3:$H$400,"*"&amp;G$37&amp;"*")</f>
        <v>0</v>
      </c>
      <c r="H57" s="143">
        <f>COUNTIFS('7、避雷器红外检测'!$L$3:$L$400,$C57,'7、避雷器红外检测'!$H$3:$H$400,"*"&amp;H$37&amp;"*")</f>
        <v>0</v>
      </c>
      <c r="I57" s="143">
        <f>COUNTIFS('7、避雷器红外检测'!$L$3:$L$400,$C57,'7、避雷器红外检测'!$H$3:$H$400,"*"&amp;I$37&amp;"*")</f>
        <v>15</v>
      </c>
      <c r="J57" s="143">
        <f>COUNTIFS('7、避雷器红外检测'!$L$3:$L$400,$C57,'7、避雷器红外检测'!$H$3:$H$400,"*"&amp;J$37&amp;"*")</f>
        <v>0</v>
      </c>
      <c r="K57" s="143">
        <f>COUNTIFS('7、避雷器红外检测'!$L$3:$L$400,$C57,'7、避雷器红外检测'!$H$3:$H$400,"*"&amp;K$37&amp;"*")</f>
        <v>0</v>
      </c>
      <c r="L57" s="143">
        <f>COUNTIFS('7、避雷器红外检测'!$L$3:$L$400,$C57,'7、避雷器红外检测'!$H$3:$H$400,"*"&amp;L$37&amp;"*")</f>
        <v>0</v>
      </c>
      <c r="M57" s="143">
        <f>COUNTIFS('7、避雷器红外检测'!$L$3:$L$400,$C57,'7、避雷器红外检测'!$H$3:$H$400,"*"&amp;M$37&amp;"*")</f>
        <v>0</v>
      </c>
      <c r="N57" s="143">
        <f>COUNTIFS('7、避雷器红外检测'!$L$3:$L$400,$C57,'7、避雷器红外检测'!$H$3:$H$400,"*"&amp;N$37&amp;"*")</f>
        <v>0</v>
      </c>
      <c r="O57" s="143">
        <f>COUNTIFS('7、避雷器红外检测'!$L$3:$L$400,$C57,'7、避雷器红外检测'!$H$3:$H$400,"*"&amp;O$37&amp;"*")</f>
        <v>15</v>
      </c>
      <c r="P57" s="143">
        <f>COUNTIFS('7、避雷器红外检测'!$L$3:$L$400,$C57,'7、避雷器红外检测'!$V$3:$V$400,"=已完成",'7、避雷器红外检测'!$H$3:$H$400,"*"&amp;P$37&amp;"*")</f>
        <v>0</v>
      </c>
      <c r="Q57" s="143">
        <f>COUNTIFS('7、避雷器红外检测'!$L$3:$L$400,$C57,'7、避雷器红外检测'!$V$3:$V$400,"=已完成",'7、避雷器红外检测'!$H$3:$H$400,"*"&amp;Q$37&amp;"*")</f>
        <v>0</v>
      </c>
      <c r="R57" s="143">
        <f>COUNTIFS('7、避雷器红外检测'!$L$3:$L$400,$C57,'7、避雷器红外检测'!$V$3:$V$400,"=已完成",'7、避雷器红外检测'!$H$3:$H$400,"*"&amp;R$37&amp;"*")</f>
        <v>0</v>
      </c>
      <c r="S57" s="143">
        <f>COUNTIFS('7、避雷器红外检测'!$L$3:$L$400,$C57,'7、避雷器红外检测'!$V$3:$V$400,"=已完成",'7、避雷器红外检测'!$H$3:$H$400,"*"&amp;S$37&amp;"*")</f>
        <v>0</v>
      </c>
      <c r="T57" s="143">
        <f>COUNTIFS('7、避雷器红外检测'!$L$3:$L$400,$C57,'7、避雷器红外检测'!$V$3:$V$400,"=已完成",'7、避雷器红外检测'!$H$3:$H$400,"*"&amp;T$37&amp;"*")</f>
        <v>0</v>
      </c>
      <c r="U57" s="143">
        <f>COUNTIFS('7、避雷器红外检测'!$L$3:$L$400,$C57,'7、避雷器红外检测'!$V$3:$V$400,"=已完成",'7、避雷器红外检测'!$H$3:$H$400,"*"&amp;U$37&amp;"*")</f>
        <v>15</v>
      </c>
      <c r="V57" s="143">
        <f>COUNTIFS('7、避雷器红外检测'!$L$3:$L$400,$C57,'7、避雷器红外检测'!$V$3:$V$400,"=已完成",'7、避雷器红外检测'!$H$3:$H$400,"*"&amp;V$37&amp;"*")</f>
        <v>0</v>
      </c>
      <c r="W57" s="143">
        <f>COUNTIFS('7、避雷器红外检测'!$L$3:$L$400,$C57,'7、避雷器红外检测'!$V$3:$V$400,"=已完成",'7、避雷器红外检测'!$H$3:$H$400,"*"&amp;W$37&amp;"*")</f>
        <v>0</v>
      </c>
      <c r="X57" s="143">
        <f>COUNTIFS('7、避雷器红外检测'!$L$3:$L$400,$C57,'7、避雷器红外检测'!$V$3:$V$400,"=已完成",'7、避雷器红外检测'!$H$3:$H$400,"*"&amp;X$37&amp;"*")</f>
        <v>0</v>
      </c>
      <c r="Y57" s="143">
        <f>COUNTIFS('7、避雷器红外检测'!$L$3:$L$400,$C57,'7、避雷器红外检测'!$V$3:$V$400,"=已完成",'7、避雷器红外检测'!$H$3:$H$400,"*"&amp;Y$37&amp;"*")</f>
        <v>0</v>
      </c>
      <c r="Z57" s="143">
        <f>COUNTIFS('7、避雷器红外检测'!$L$3:$L$400,$C57,'7、避雷器红外检测'!$V$3:$V$400,"=已完成",'7、避雷器红外检测'!$H$3:$H$400,"*"&amp;Z$37&amp;"*")</f>
        <v>0</v>
      </c>
      <c r="AA57" s="143">
        <f>COUNTIFS('7、避雷器红外检测'!$L$3:$L$400,$C57,'7、避雷器红外检测'!$V$3:$V$400,"=已完成",'7、避雷器红外检测'!$H$3:$H$400,"*"&amp;AA$37&amp;"*")</f>
        <v>15</v>
      </c>
      <c r="AB57" s="149">
        <f t="shared" si="4"/>
        <v>30</v>
      </c>
      <c r="AC57" s="149">
        <f t="shared" si="5"/>
        <v>30</v>
      </c>
    </row>
    <row r="58" spans="1:29">
      <c r="A58" s="124" t="str">
        <f t="shared" si="3"/>
        <v>非直埋式中间接头红外检测-天河中心</v>
      </c>
      <c r="B58" s="144" t="s">
        <v>4102</v>
      </c>
      <c r="C58" s="29" t="s">
        <v>46</v>
      </c>
      <c r="D58" s="143">
        <f>COUNTIFS('8、非直埋式中间接头红外检测 '!$L$3:$L$524,$C58,'8、非直埋式中间接头红外检测 '!$H$3:$H$524,"*"&amp;D$37&amp;"*")</f>
        <v>46</v>
      </c>
      <c r="E58" s="143">
        <f>COUNTIFS('8、非直埋式中间接头红外检测 '!$L$3:$L$524,$C58,'8、非直埋式中间接头红外检测 '!$H$3:$H$524,"*"&amp;E$37&amp;"*")</f>
        <v>7</v>
      </c>
      <c r="F58" s="143">
        <f>COUNTIFS('8、非直埋式中间接头红外检测 '!$L$3:$L$524,$C58,'8、非直埋式中间接头红外检测 '!$H$3:$H$524,"*"&amp;F$37&amp;"*")</f>
        <v>42</v>
      </c>
      <c r="G58" s="143">
        <f>COUNTIFS('8、非直埋式中间接头红外检测 '!$L$3:$L$524,$C58,'8、非直埋式中间接头红外检测 '!$H$3:$H$524,"*"&amp;G$37&amp;"*")</f>
        <v>11</v>
      </c>
      <c r="H58" s="143">
        <f>COUNTIFS('8、非直埋式中间接头红外检测 '!$L$3:$L$524,$C58,'8、非直埋式中间接头红外检测 '!$H$3:$H$524,"*"&amp;H$37&amp;"*")</f>
        <v>42</v>
      </c>
      <c r="I58" s="143">
        <f>COUNTIFS('8、非直埋式中间接头红外检测 '!$L$3:$L$524,$C58,'8、非直埋式中间接头红外检测 '!$H$3:$H$524,"*"&amp;I$37&amp;"*")</f>
        <v>10</v>
      </c>
      <c r="J58" s="143">
        <f>COUNTIFS('8、非直埋式中间接头红外检测 '!$L$3:$L$524,$C58,'8、非直埋式中间接头红外检测 '!$H$3:$H$524,"*"&amp;J$37&amp;"*")</f>
        <v>43</v>
      </c>
      <c r="K58" s="143">
        <f>COUNTIFS('8、非直埋式中间接头红外检测 '!$L$3:$L$524,$C58,'8、非直埋式中间接头红外检测 '!$H$3:$H$524,"*"&amp;K$37&amp;"*")</f>
        <v>10</v>
      </c>
      <c r="L58" s="143">
        <f>COUNTIFS('8、非直埋式中间接头红外检测 '!$L$3:$L$524,$C58,'8、非直埋式中间接头红外检测 '!$H$3:$H$524,"*"&amp;L$37&amp;"*")</f>
        <v>43</v>
      </c>
      <c r="M58" s="143">
        <f>COUNTIFS('8、非直埋式中间接头红外检测 '!$L$3:$L$524,$C58,'8、非直埋式中间接头红外检测 '!$H$3:$H$524,"*"&amp;M$37&amp;"*")</f>
        <v>10</v>
      </c>
      <c r="N58" s="143">
        <f>COUNTIFS('8、非直埋式中间接头红外检测 '!$L$3:$L$524,$C58,'8、非直埋式中间接头红外检测 '!$H$3:$H$524,"*"&amp;N$37&amp;"*")</f>
        <v>43</v>
      </c>
      <c r="O58" s="143">
        <f>COUNTIFS('8、非直埋式中间接头红外检测 '!$L$3:$L$524,$C58,'8、非直埋式中间接头红外检测 '!$H$3:$H$524,"*"&amp;O$37&amp;"*")</f>
        <v>10</v>
      </c>
      <c r="P58" s="143">
        <f>COUNTIFS('8、非直埋式中间接头红外检测 '!$L$3:$L$524,$C58,'8、非直埋式中间接头红外检测 '!$V$3:$V$524,"=已完成",'8、非直埋式中间接头红外检测 '!$H$3:$H$524,"*"&amp;P$37&amp;"*")</f>
        <v>46</v>
      </c>
      <c r="Q58" s="143">
        <f>COUNTIFS('8、非直埋式中间接头红外检测 '!$L$3:$L$524,$C58,'8、非直埋式中间接头红外检测 '!$V$3:$V$524,"=已完成",'8、非直埋式中间接头红外检测 '!$H$3:$H$524,"*"&amp;Q$37&amp;"*")</f>
        <v>7</v>
      </c>
      <c r="R58" s="143">
        <f>COUNTIFS('8、非直埋式中间接头红外检测 '!$L$3:$L$524,$C58,'8、非直埋式中间接头红外检测 '!$V$3:$V$524,"=已完成",'8、非直埋式中间接头红外检测 '!$H$3:$H$524,"*"&amp;R$37&amp;"*")</f>
        <v>42</v>
      </c>
      <c r="S58" s="143">
        <f>COUNTIFS('8、非直埋式中间接头红外检测 '!$L$3:$L$524,$C58,'8、非直埋式中间接头红外检测 '!$V$3:$V$524,"=已完成",'8、非直埋式中间接头红外检测 '!$H$3:$H$524,"*"&amp;S$37&amp;"*")</f>
        <v>11</v>
      </c>
      <c r="T58" s="143">
        <f>COUNTIFS('8、非直埋式中间接头红外检测 '!$L$3:$L$524,$C58,'8、非直埋式中间接头红外检测 '!$V$3:$V$524,"=已完成",'8、非直埋式中间接头红外检测 '!$H$3:$H$524,"*"&amp;T$37&amp;"*")</f>
        <v>42</v>
      </c>
      <c r="U58" s="143">
        <f>COUNTIFS('8、非直埋式中间接头红外检测 '!$L$3:$L$524,$C58,'8、非直埋式中间接头红外检测 '!$V$3:$V$524,"=已完成",'8、非直埋式中间接头红外检测 '!$H$3:$H$524,"*"&amp;U$37&amp;"*")</f>
        <v>10</v>
      </c>
      <c r="V58" s="143">
        <f>COUNTIFS('8、非直埋式中间接头红外检测 '!$L$3:$L$524,$C58,'8、非直埋式中间接头红外检测 '!$V$3:$V$524,"=已完成",'8、非直埋式中间接头红外检测 '!$H$3:$H$524,"*"&amp;V$37&amp;"*")</f>
        <v>43</v>
      </c>
      <c r="W58" s="143">
        <f>COUNTIFS('8、非直埋式中间接头红外检测 '!$L$3:$L$524,$C58,'8、非直埋式中间接头红外检测 '!$V$3:$V$524,"=已完成",'8、非直埋式中间接头红外检测 '!$H$3:$H$524,"*"&amp;W$37&amp;"*")</f>
        <v>10</v>
      </c>
      <c r="X58" s="143">
        <f>COUNTIFS('8、非直埋式中间接头红外检测 '!$L$3:$L$524,$C58,'8、非直埋式中间接头红外检测 '!$V$3:$V$524,"=已完成",'8、非直埋式中间接头红外检测 '!$H$3:$H$524,"*"&amp;X$37&amp;"*")</f>
        <v>40</v>
      </c>
      <c r="Y58" s="143">
        <f>COUNTIFS('8、非直埋式中间接头红外检测 '!$L$3:$L$524,$C58,'8、非直埋式中间接头红外检测 '!$V$3:$V$524,"=已完成",'8、非直埋式中间接头红外检测 '!$H$3:$H$524,"*"&amp;Y$37&amp;"*")</f>
        <v>10</v>
      </c>
      <c r="Z58" s="143">
        <f>COUNTIFS('8、非直埋式中间接头红外检测 '!$L$3:$L$524,$C58,'8、非直埋式中间接头红外检测 '!$V$3:$V$524,"=已完成",'8、非直埋式中间接头红外检测 '!$H$3:$H$524,"*"&amp;Z$37&amp;"*")</f>
        <v>7</v>
      </c>
      <c r="AA58" s="143">
        <f>COUNTIFS('8、非直埋式中间接头红外检测 '!$L$3:$L$524,$C58,'8、非直埋式中间接头红外检测 '!$V$3:$V$524,"=已完成",'8、非直埋式中间接头红外检测 '!$H$3:$H$524,"*"&amp;AA$37&amp;"*")</f>
        <v>0</v>
      </c>
      <c r="AB58" s="149">
        <f t="shared" si="4"/>
        <v>317</v>
      </c>
      <c r="AC58" s="149">
        <f t="shared" si="5"/>
        <v>268</v>
      </c>
    </row>
    <row r="59" spans="1:29">
      <c r="A59" s="124" t="str">
        <f t="shared" si="3"/>
        <v>非直埋式中间接头红外检测-白云中心</v>
      </c>
      <c r="B59" s="144" t="s">
        <v>4102</v>
      </c>
      <c r="C59" s="29" t="s">
        <v>307</v>
      </c>
      <c r="D59" s="143">
        <f>COUNTIFS('8、非直埋式中间接头红外检测 '!$L$3:$L$524,$C59,'8、非直埋式中间接头红外检测 '!$H$3:$H$524,"*"&amp;D$37&amp;"*")</f>
        <v>12</v>
      </c>
      <c r="E59" s="143">
        <f>COUNTIFS('8、非直埋式中间接头红外检测 '!$L$3:$L$524,$C59,'8、非直埋式中间接头红外检测 '!$H$3:$H$524,"*"&amp;E$37&amp;"*")</f>
        <v>14</v>
      </c>
      <c r="F59" s="143">
        <f>COUNTIFS('8、非直埋式中间接头红外检测 '!$L$3:$L$524,$C59,'8、非直埋式中间接头红外检测 '!$H$3:$H$524,"*"&amp;F$37&amp;"*")</f>
        <v>9</v>
      </c>
      <c r="G59" s="143">
        <f>COUNTIFS('8、非直埋式中间接头红外检测 '!$L$3:$L$524,$C59,'8、非直埋式中间接头红外检测 '!$H$3:$H$524,"*"&amp;G$37&amp;"*")</f>
        <v>10</v>
      </c>
      <c r="H59" s="143">
        <f>COUNTIFS('8、非直埋式中间接头红外检测 '!$L$3:$L$524,$C59,'8、非直埋式中间接头红外检测 '!$H$3:$H$524,"*"&amp;H$37&amp;"*")</f>
        <v>9</v>
      </c>
      <c r="I59" s="143">
        <f>COUNTIFS('8、非直埋式中间接头红外检测 '!$L$3:$L$524,$C59,'8、非直埋式中间接头红外检测 '!$H$3:$H$524,"*"&amp;I$37&amp;"*")</f>
        <v>7</v>
      </c>
      <c r="J59" s="143">
        <f>COUNTIFS('8、非直埋式中间接头红外检测 '!$L$3:$L$524,$C59,'8、非直埋式中间接头红外检测 '!$H$3:$H$524,"*"&amp;J$37&amp;"*")</f>
        <v>12</v>
      </c>
      <c r="K59" s="143">
        <f>COUNTIFS('8、非直埋式中间接头红外检测 '!$L$3:$L$524,$C59,'8、非直埋式中间接头红外检测 '!$H$3:$H$524,"*"&amp;K$37&amp;"*")</f>
        <v>14</v>
      </c>
      <c r="L59" s="143">
        <f>COUNTIFS('8、非直埋式中间接头红外检测 '!$L$3:$L$524,$C59,'8、非直埋式中间接头红外检测 '!$H$3:$H$524,"*"&amp;L$37&amp;"*")</f>
        <v>9</v>
      </c>
      <c r="M59" s="143">
        <f>COUNTIFS('8、非直埋式中间接头红外检测 '!$L$3:$L$524,$C59,'8、非直埋式中间接头红外检测 '!$H$3:$H$524,"*"&amp;M$37&amp;"*")</f>
        <v>10</v>
      </c>
      <c r="N59" s="143">
        <f>COUNTIFS('8、非直埋式中间接头红外检测 '!$L$3:$L$524,$C59,'8、非直埋式中间接头红外检测 '!$H$3:$H$524,"*"&amp;N$37&amp;"*")</f>
        <v>9</v>
      </c>
      <c r="O59" s="143">
        <f>COUNTIFS('8、非直埋式中间接头红外检测 '!$L$3:$L$524,$C59,'8、非直埋式中间接头红外检测 '!$H$3:$H$524,"*"&amp;O$37&amp;"*")</f>
        <v>7</v>
      </c>
      <c r="P59" s="143">
        <f>COUNTIFS('8、非直埋式中间接头红外检测 '!$L$3:$L$524,$C59,'8、非直埋式中间接头红外检测 '!$V$3:$V$524,"=已完成",'8、非直埋式中间接头红外检测 '!$H$3:$H$524,"*"&amp;P$37&amp;"*")</f>
        <v>12</v>
      </c>
      <c r="Q59" s="143">
        <f>COUNTIFS('8、非直埋式中间接头红外检测 '!$L$3:$L$524,$C59,'8、非直埋式中间接头红外检测 '!$V$3:$V$524,"=已完成",'8、非直埋式中间接头红外检测 '!$H$3:$H$524,"*"&amp;Q$37&amp;"*")</f>
        <v>14</v>
      </c>
      <c r="R59" s="143">
        <f>COUNTIFS('8、非直埋式中间接头红外检测 '!$L$3:$L$524,$C59,'8、非直埋式中间接头红外检测 '!$V$3:$V$524,"=已完成",'8、非直埋式中间接头红外检测 '!$H$3:$H$524,"*"&amp;R$37&amp;"*")</f>
        <v>9</v>
      </c>
      <c r="S59" s="143">
        <f>COUNTIFS('8、非直埋式中间接头红外检测 '!$L$3:$L$524,$C59,'8、非直埋式中间接头红外检测 '!$V$3:$V$524,"=已完成",'8、非直埋式中间接头红外检测 '!$H$3:$H$524,"*"&amp;S$37&amp;"*")</f>
        <v>10</v>
      </c>
      <c r="T59" s="143">
        <f>COUNTIFS('8、非直埋式中间接头红外检测 '!$L$3:$L$524,$C59,'8、非直埋式中间接头红外检测 '!$V$3:$V$524,"=已完成",'8、非直埋式中间接头红外检测 '!$H$3:$H$524,"*"&amp;T$37&amp;"*")</f>
        <v>9</v>
      </c>
      <c r="U59" s="143">
        <f>COUNTIFS('8、非直埋式中间接头红外检测 '!$L$3:$L$524,$C59,'8、非直埋式中间接头红外检测 '!$V$3:$V$524,"=已完成",'8、非直埋式中间接头红外检测 '!$H$3:$H$524,"*"&amp;U$37&amp;"*")</f>
        <v>7</v>
      </c>
      <c r="V59" s="143">
        <f>COUNTIFS('8、非直埋式中间接头红外检测 '!$L$3:$L$524,$C59,'8、非直埋式中间接头红外检测 '!$V$3:$V$524,"=已完成",'8、非直埋式中间接头红外检测 '!$H$3:$H$524,"*"&amp;V$37&amp;"*")</f>
        <v>12</v>
      </c>
      <c r="W59" s="143">
        <f>COUNTIFS('8、非直埋式中间接头红外检测 '!$L$3:$L$524,$C59,'8、非直埋式中间接头红外检测 '!$V$3:$V$524,"=已完成",'8、非直埋式中间接头红外检测 '!$H$3:$H$524,"*"&amp;W$37&amp;"*")</f>
        <v>12</v>
      </c>
      <c r="X59" s="143">
        <f>COUNTIFS('8、非直埋式中间接头红外检测 '!$L$3:$L$524,$C59,'8、非直埋式中间接头红外检测 '!$V$3:$V$524,"=已完成",'8、非直埋式中间接头红外检测 '!$H$3:$H$524,"*"&amp;X$37&amp;"*")</f>
        <v>9</v>
      </c>
      <c r="Y59" s="143">
        <f>COUNTIFS('8、非直埋式中间接头红外检测 '!$L$3:$L$524,$C59,'8、非直埋式中间接头红外检测 '!$V$3:$V$524,"=已完成",'8、非直埋式中间接头红外检测 '!$H$3:$H$524,"*"&amp;Y$37&amp;"*")</f>
        <v>10</v>
      </c>
      <c r="Z59" s="143">
        <f>COUNTIFS('8、非直埋式中间接头红外检测 '!$L$3:$L$524,$C59,'8、非直埋式中间接头红外检测 '!$V$3:$V$524,"=已完成",'8、非直埋式中间接头红外检测 '!$H$3:$H$524,"*"&amp;Z$37&amp;"*")</f>
        <v>4</v>
      </c>
      <c r="AA59" s="143">
        <f>COUNTIFS('8、非直埋式中间接头红外检测 '!$L$3:$L$524,$C59,'8、非直埋式中间接头红外检测 '!$V$3:$V$524,"=已完成",'8、非直埋式中间接头红外检测 '!$H$3:$H$524,"*"&amp;AA$37&amp;"*")</f>
        <v>7</v>
      </c>
      <c r="AB59" s="149">
        <f t="shared" si="4"/>
        <v>122</v>
      </c>
      <c r="AC59" s="149">
        <f t="shared" si="5"/>
        <v>115</v>
      </c>
    </row>
    <row r="60" spans="1:105">
      <c r="A60" s="124" t="str">
        <f t="shared" si="3"/>
        <v>非直埋式中间接头红外检测-花都中心</v>
      </c>
      <c r="B60" s="144" t="s">
        <v>4102</v>
      </c>
      <c r="C60" s="29" t="s">
        <v>993</v>
      </c>
      <c r="D60" s="143">
        <f>COUNTIFS('8、非直埋式中间接头红外检测 '!$L$3:$L$524,$C60,'8、非直埋式中间接头红外检测 '!$H$3:$H$524,"*"&amp;D$37&amp;"*")</f>
        <v>0</v>
      </c>
      <c r="E60" s="143">
        <f>COUNTIFS('8、非直埋式中间接头红外检测 '!$L$3:$L$524,$C60,'8、非直埋式中间接头红外检测 '!$H$3:$H$524,"*"&amp;E$37&amp;"*")</f>
        <v>2</v>
      </c>
      <c r="F60" s="143">
        <f>COUNTIFS('8、非直埋式中间接头红外检测 '!$L$3:$L$524,$C60,'8、非直埋式中间接头红外检测 '!$H$3:$H$524,"*"&amp;F$37&amp;"*")</f>
        <v>7</v>
      </c>
      <c r="G60" s="143">
        <f>COUNTIFS('8、非直埋式中间接头红外检测 '!$L$3:$L$524,$C60,'8、非直埋式中间接头红外检测 '!$H$3:$H$524,"*"&amp;G$37&amp;"*")</f>
        <v>2</v>
      </c>
      <c r="H60" s="143">
        <f>COUNTIFS('8、非直埋式中间接头红外检测 '!$L$3:$L$524,$C60,'8、非直埋式中间接头红外检测 '!$H$3:$H$524,"*"&amp;H$37&amp;"*")</f>
        <v>6</v>
      </c>
      <c r="I60" s="143">
        <f>COUNTIFS('8、非直埋式中间接头红外检测 '!$L$3:$L$524,$C60,'8、非直埋式中间接头红外检测 '!$H$3:$H$524,"*"&amp;I$37&amp;"*")</f>
        <v>9</v>
      </c>
      <c r="J60" s="143">
        <f>COUNTIFS('8、非直埋式中间接头红外检测 '!$L$3:$L$524,$C60,'8、非直埋式中间接头红外检测 '!$H$3:$H$524,"*"&amp;J$37&amp;"*")</f>
        <v>0</v>
      </c>
      <c r="K60" s="143">
        <f>COUNTIFS('8、非直埋式中间接头红外检测 '!$L$3:$L$524,$C60,'8、非直埋式中间接头红外检测 '!$H$3:$H$524,"*"&amp;K$37&amp;"*")</f>
        <v>9</v>
      </c>
      <c r="L60" s="143">
        <f>COUNTIFS('8、非直埋式中间接头红外检测 '!$L$3:$L$524,$C60,'8、非直埋式中间接头红外检测 '!$H$3:$H$524,"*"&amp;L$37&amp;"*")</f>
        <v>7</v>
      </c>
      <c r="M60" s="143">
        <f>COUNTIFS('8、非直埋式中间接头红外检测 '!$L$3:$L$524,$C60,'8、非直埋式中间接头红外检测 '!$H$3:$H$524,"*"&amp;M$37&amp;"*")</f>
        <v>2</v>
      </c>
      <c r="N60" s="143">
        <f>COUNTIFS('8、非直埋式中间接头红外检测 '!$L$3:$L$524,$C60,'8、非直埋式中间接头红外检测 '!$H$3:$H$524,"*"&amp;N$37&amp;"*")</f>
        <v>6</v>
      </c>
      <c r="O60" s="143">
        <f>COUNTIFS('8、非直埋式中间接头红外检测 '!$L$3:$L$524,$C60,'8、非直埋式中间接头红外检测 '!$H$3:$H$524,"*"&amp;O$37&amp;"*")</f>
        <v>9</v>
      </c>
      <c r="P60" s="143">
        <f>COUNTIFS('8、非直埋式中间接头红外检测 '!$L$3:$L$524,$C60,'8、非直埋式中间接头红外检测 '!$V$3:$V$524,"=已完成",'8、非直埋式中间接头红外检测 '!$H$3:$H$524,"*"&amp;P$37&amp;"*")</f>
        <v>0</v>
      </c>
      <c r="Q60" s="143">
        <f>COUNTIFS('8、非直埋式中间接头红外检测 '!$L$3:$L$524,$C60,'8、非直埋式中间接头红外检测 '!$V$3:$V$524,"=已完成",'8、非直埋式中间接头红外检测 '!$H$3:$H$524,"*"&amp;Q$37&amp;"*")</f>
        <v>2</v>
      </c>
      <c r="R60" s="143">
        <f>COUNTIFS('8、非直埋式中间接头红外检测 '!$L$3:$L$524,$C60,'8、非直埋式中间接头红外检测 '!$V$3:$V$524,"=已完成",'8、非直埋式中间接头红外检测 '!$H$3:$H$524,"*"&amp;R$37&amp;"*")</f>
        <v>7</v>
      </c>
      <c r="S60" s="143">
        <f>COUNTIFS('8、非直埋式中间接头红外检测 '!$L$3:$L$524,$C60,'8、非直埋式中间接头红外检测 '!$V$3:$V$524,"=已完成",'8、非直埋式中间接头红外检测 '!$H$3:$H$524,"*"&amp;S$37&amp;"*")</f>
        <v>2</v>
      </c>
      <c r="T60" s="143">
        <f>COUNTIFS('8、非直埋式中间接头红外检测 '!$L$3:$L$524,$C60,'8、非直埋式中间接头红外检测 '!$V$3:$V$524,"=已完成",'8、非直埋式中间接头红外检测 '!$H$3:$H$524,"*"&amp;T$37&amp;"*")</f>
        <v>6</v>
      </c>
      <c r="U60" s="143">
        <f>COUNTIFS('8、非直埋式中间接头红外检测 '!$L$3:$L$524,$C60,'8、非直埋式中间接头红外检测 '!$V$3:$V$524,"=已完成",'8、非直埋式中间接头红外检测 '!$H$3:$H$524,"*"&amp;U$37&amp;"*")</f>
        <v>9</v>
      </c>
      <c r="V60" s="143">
        <f>COUNTIFS('8、非直埋式中间接头红外检测 '!$L$3:$L$524,$C60,'8、非直埋式中间接头红外检测 '!$V$3:$V$524,"=已完成",'8、非直埋式中间接头红外检测 '!$H$3:$H$524,"*"&amp;V$37&amp;"*")</f>
        <v>0</v>
      </c>
      <c r="W60" s="143">
        <f>COUNTIFS('8、非直埋式中间接头红外检测 '!$L$3:$L$524,$C60,'8、非直埋式中间接头红外检测 '!$V$3:$V$524,"=已完成",'8、非直埋式中间接头红外检测 '!$H$3:$H$524,"*"&amp;W$37&amp;"*")</f>
        <v>9</v>
      </c>
      <c r="X60" s="143">
        <f>COUNTIFS('8、非直埋式中间接头红外检测 '!$L$3:$L$524,$C60,'8、非直埋式中间接头红外检测 '!$V$3:$V$524,"=已完成",'8、非直埋式中间接头红外检测 '!$H$3:$H$524,"*"&amp;X$37&amp;"*")</f>
        <v>7</v>
      </c>
      <c r="Y60" s="143">
        <f>COUNTIFS('8、非直埋式中间接头红外检测 '!$L$3:$L$524,$C60,'8、非直埋式中间接头红外检测 '!$V$3:$V$524,"=已完成",'8、非直埋式中间接头红外检测 '!$H$3:$H$524,"*"&amp;Y$37&amp;"*")</f>
        <v>2</v>
      </c>
      <c r="Z60" s="143">
        <f>COUNTIFS('8、非直埋式中间接头红外检测 '!$L$3:$L$524,$C60,'8、非直埋式中间接头红外检测 '!$V$3:$V$524,"=已完成",'8、非直埋式中间接头红外检测 '!$H$3:$H$524,"*"&amp;Z$37&amp;"*")</f>
        <v>6</v>
      </c>
      <c r="AA60" s="143">
        <f>COUNTIFS('8、非直埋式中间接头红外检测 '!$L$3:$L$524,$C60,'8、非直埋式中间接头红外检测 '!$V$3:$V$524,"=已完成",'8、非直埋式中间接头红外检测 '!$H$3:$H$524,"*"&amp;AA$37&amp;"*")</f>
        <v>9</v>
      </c>
      <c r="AB60" s="149">
        <f t="shared" si="4"/>
        <v>59</v>
      </c>
      <c r="AC60" s="149">
        <f t="shared" si="5"/>
        <v>59</v>
      </c>
      <c r="BA60" s="135"/>
      <c r="BN60" s="135"/>
      <c r="BO60" s="135"/>
      <c r="CA60" s="135"/>
      <c r="CN60" s="135"/>
      <c r="DA60" s="135"/>
    </row>
    <row r="61" spans="1:105">
      <c r="A61" s="124" t="str">
        <f t="shared" si="3"/>
        <v>非直埋式中间接头红外检测-从化中心</v>
      </c>
      <c r="B61" s="144" t="s">
        <v>4102</v>
      </c>
      <c r="C61" s="29" t="s">
        <v>1731</v>
      </c>
      <c r="D61" s="143">
        <f>COUNTIFS('8、非直埋式中间接头红外检测 '!$L$3:$L$524,$C61,'8、非直埋式中间接头红外检测 '!$H$3:$H$524,"*"&amp;D$37&amp;"*")</f>
        <v>0</v>
      </c>
      <c r="E61" s="143">
        <f>COUNTIFS('8、非直埋式中间接头红外检测 '!$L$3:$L$524,$C61,'8、非直埋式中间接头红外检测 '!$H$3:$H$524,"*"&amp;E$37&amp;"*")</f>
        <v>0</v>
      </c>
      <c r="F61" s="143">
        <f>COUNTIFS('8、非直埋式中间接头红外检测 '!$L$3:$L$524,$C61,'8、非直埋式中间接头红外检测 '!$H$3:$H$524,"*"&amp;F$37&amp;"*")</f>
        <v>0</v>
      </c>
      <c r="G61" s="143">
        <f>COUNTIFS('8、非直埋式中间接头红外检测 '!$L$3:$L$524,$C61,'8、非直埋式中间接头红外检测 '!$H$3:$H$524,"*"&amp;G$37&amp;"*")</f>
        <v>0</v>
      </c>
      <c r="H61" s="143">
        <f>COUNTIFS('8、非直埋式中间接头红外检测 '!$L$3:$L$524,$C61,'8、非直埋式中间接头红外检测 '!$H$3:$H$524,"*"&amp;H$37&amp;"*")</f>
        <v>0</v>
      </c>
      <c r="I61" s="143">
        <f>COUNTIFS('8、非直埋式中间接头红外检测 '!$L$3:$L$524,$C61,'8、非直埋式中间接头红外检测 '!$H$3:$H$524,"*"&amp;I$37&amp;"*")</f>
        <v>0</v>
      </c>
      <c r="J61" s="143">
        <f>COUNTIFS('8、非直埋式中间接头红外检测 '!$L$3:$L$524,$C61,'8、非直埋式中间接头红外检测 '!$H$3:$H$524,"*"&amp;J$37&amp;"*")</f>
        <v>0</v>
      </c>
      <c r="K61" s="143">
        <f>COUNTIFS('8、非直埋式中间接头红外检测 '!$L$3:$L$524,$C61,'8、非直埋式中间接头红外检测 '!$H$3:$H$524,"*"&amp;K$37&amp;"*")</f>
        <v>0</v>
      </c>
      <c r="L61" s="143">
        <f>COUNTIFS('8、非直埋式中间接头红外检测 '!$L$3:$L$524,$C61,'8、非直埋式中间接头红外检测 '!$H$3:$H$524,"*"&amp;L$37&amp;"*")</f>
        <v>0</v>
      </c>
      <c r="M61" s="143">
        <f>COUNTIFS('8、非直埋式中间接头红外检测 '!$L$3:$L$524,$C61,'8、非直埋式中间接头红外检测 '!$H$3:$H$524,"*"&amp;M$37&amp;"*")</f>
        <v>0</v>
      </c>
      <c r="N61" s="143">
        <f>COUNTIFS('8、非直埋式中间接头红外检测 '!$L$3:$L$524,$C61,'8、非直埋式中间接头红外检测 '!$H$3:$H$524,"*"&amp;N$37&amp;"*")</f>
        <v>0</v>
      </c>
      <c r="O61" s="143">
        <f>COUNTIFS('8、非直埋式中间接头红外检测 '!$L$3:$L$524,$C61,'8、非直埋式中间接头红外检测 '!$H$3:$H$524,"*"&amp;O$37&amp;"*")</f>
        <v>0</v>
      </c>
      <c r="P61" s="143">
        <f>COUNTIFS('8、非直埋式中间接头红外检测 '!$L$3:$L$524,$C61,'8、非直埋式中间接头红外检测 '!$V$3:$V$524,"=已完成",'8、非直埋式中间接头红外检测 '!$H$3:$H$524,"*"&amp;P$37&amp;"*")</f>
        <v>0</v>
      </c>
      <c r="Q61" s="143">
        <f>COUNTIFS('8、非直埋式中间接头红外检测 '!$L$3:$L$524,$C61,'8、非直埋式中间接头红外检测 '!$V$3:$V$524,"=已完成",'8、非直埋式中间接头红外检测 '!$H$3:$H$524,"*"&amp;Q$37&amp;"*")</f>
        <v>0</v>
      </c>
      <c r="R61" s="143">
        <f>COUNTIFS('8、非直埋式中间接头红外检测 '!$L$3:$L$524,$C61,'8、非直埋式中间接头红外检测 '!$V$3:$V$524,"=已完成",'8、非直埋式中间接头红外检测 '!$H$3:$H$524,"*"&amp;R$37&amp;"*")</f>
        <v>0</v>
      </c>
      <c r="S61" s="143">
        <f>COUNTIFS('8、非直埋式中间接头红外检测 '!$L$3:$L$524,$C61,'8、非直埋式中间接头红外检测 '!$V$3:$V$524,"=已完成",'8、非直埋式中间接头红外检测 '!$H$3:$H$524,"*"&amp;S$37&amp;"*")</f>
        <v>0</v>
      </c>
      <c r="T61" s="143">
        <f>COUNTIFS('8、非直埋式中间接头红外检测 '!$L$3:$L$524,$C61,'8、非直埋式中间接头红外检测 '!$V$3:$V$524,"=已完成",'8、非直埋式中间接头红外检测 '!$H$3:$H$524,"*"&amp;T$37&amp;"*")</f>
        <v>0</v>
      </c>
      <c r="U61" s="143">
        <f>COUNTIFS('8、非直埋式中间接头红外检测 '!$L$3:$L$524,$C61,'8、非直埋式中间接头红外检测 '!$V$3:$V$524,"=已完成",'8、非直埋式中间接头红外检测 '!$H$3:$H$524,"*"&amp;U$37&amp;"*")</f>
        <v>0</v>
      </c>
      <c r="V61" s="143">
        <f>COUNTIFS('8、非直埋式中间接头红外检测 '!$L$3:$L$524,$C61,'8、非直埋式中间接头红外检测 '!$V$3:$V$524,"=已完成",'8、非直埋式中间接头红外检测 '!$H$3:$H$524,"*"&amp;V$37&amp;"*")</f>
        <v>0</v>
      </c>
      <c r="W61" s="143">
        <f>COUNTIFS('8、非直埋式中间接头红外检测 '!$L$3:$L$524,$C61,'8、非直埋式中间接头红外检测 '!$V$3:$V$524,"=已完成",'8、非直埋式中间接头红外检测 '!$H$3:$H$524,"*"&amp;W$37&amp;"*")</f>
        <v>0</v>
      </c>
      <c r="X61" s="143">
        <f>COUNTIFS('8、非直埋式中间接头红外检测 '!$L$3:$L$524,$C61,'8、非直埋式中间接头红外检测 '!$V$3:$V$524,"=已完成",'8、非直埋式中间接头红外检测 '!$H$3:$H$524,"*"&amp;X$37&amp;"*")</f>
        <v>0</v>
      </c>
      <c r="Y61" s="143">
        <f>COUNTIFS('8、非直埋式中间接头红外检测 '!$L$3:$L$524,$C61,'8、非直埋式中间接头红外检测 '!$V$3:$V$524,"=已完成",'8、非直埋式中间接头红外检测 '!$H$3:$H$524,"*"&amp;Y$37&amp;"*")</f>
        <v>0</v>
      </c>
      <c r="Z61" s="143">
        <f>COUNTIFS('8、非直埋式中间接头红外检测 '!$L$3:$L$524,$C61,'8、非直埋式中间接头红外检测 '!$V$3:$V$524,"=已完成",'8、非直埋式中间接头红外检测 '!$H$3:$H$524,"*"&amp;Z$37&amp;"*")</f>
        <v>0</v>
      </c>
      <c r="AA61" s="143">
        <f>COUNTIFS('8、非直埋式中间接头红外检测 '!$L$3:$L$524,$C61,'8、非直埋式中间接头红外检测 '!$V$3:$V$524,"=已完成",'8、非直埋式中间接头红外检测 '!$H$3:$H$524,"*"&amp;AA$37&amp;"*")</f>
        <v>0</v>
      </c>
      <c r="AB61" s="149">
        <f t="shared" si="4"/>
        <v>0</v>
      </c>
      <c r="AC61" s="149">
        <f t="shared" si="5"/>
        <v>0</v>
      </c>
      <c r="BA61" s="135"/>
      <c r="BN61" s="135"/>
      <c r="BO61" s="135"/>
      <c r="CA61" s="135"/>
      <c r="CN61" s="135"/>
      <c r="DA61" s="135"/>
    </row>
    <row r="62" spans="1:105">
      <c r="A62" s="124" t="str">
        <f t="shared" si="3"/>
        <v>局放试验-天河中心</v>
      </c>
      <c r="B62" s="124" t="s">
        <v>4256</v>
      </c>
      <c r="C62" s="29" t="s">
        <v>46</v>
      </c>
      <c r="D62" s="143">
        <f>COUNTIFS('9、局放试验计划'!$L$3:$L$70,$C62&amp;"*",'9、局放试验计划'!$H$3:$H$70,"*"&amp;D$37&amp;"*")</f>
        <v>0</v>
      </c>
      <c r="E62" s="143">
        <f>COUNTIFS('9、局放试验计划'!$L$3:$L$70,$C62&amp;"*",'9、局放试验计划'!$H$3:$H$70,"*"&amp;E$37&amp;"*")</f>
        <v>0</v>
      </c>
      <c r="F62" s="143">
        <f>COUNTIFS('9、局放试验计划'!$L$3:$L$70,$C62&amp;"*",'9、局放试验计划'!$H$3:$H$70,"*"&amp;F$37&amp;"*")</f>
        <v>0</v>
      </c>
      <c r="G62" s="143">
        <f>COUNTIFS('9、局放试验计划'!$L$3:$L$70,$C62&amp;"*",'9、局放试验计划'!$H$3:$H$70,"*"&amp;G$37&amp;"*")</f>
        <v>0</v>
      </c>
      <c r="H62" s="143">
        <f>COUNTIFS('9、局放试验计划'!$L$3:$L$70,$C62&amp;"*",'9、局放试验计划'!$H$3:$H$70,"*"&amp;H$37&amp;"*")</f>
        <v>0</v>
      </c>
      <c r="I62" s="143">
        <f>COUNTIFS('9、局放试验计划'!$L$3:$L$70,$C62&amp;"*",'9、局放试验计划'!$H$3:$H$70,"*"&amp;I$37&amp;"*")</f>
        <v>0</v>
      </c>
      <c r="J62" s="143">
        <f>COUNTIFS('9、局放试验计划'!$L$3:$L$70,$C62&amp;"*",'9、局放试验计划'!$H$3:$H$70,"*"&amp;J$37&amp;"*")</f>
        <v>0</v>
      </c>
      <c r="K62" s="143">
        <f>COUNTIFS('9、局放试验计划'!$L$3:$L$70,$C62&amp;"*",'9、局放试验计划'!$H$3:$H$70,"*"&amp;K$37&amp;"*")</f>
        <v>0</v>
      </c>
      <c r="L62" s="143">
        <f>COUNTIFS('9、局放试验计划'!$L$3:$L$70,$C62&amp;"*",'9、局放试验计划'!$H$3:$H$70,"*"&amp;L$37&amp;"*")</f>
        <v>0</v>
      </c>
      <c r="M62" s="143">
        <f>COUNTIFS('9、局放试验计划'!$L$3:$L$70,$C62&amp;"*",'9、局放试验计划'!$H$3:$H$70,"*"&amp;M$37&amp;"*")</f>
        <v>0</v>
      </c>
      <c r="N62" s="143">
        <f>COUNTIFS('9、局放试验计划'!$L$3:$L$70,$C62&amp;"*",'9、局放试验计划'!$H$3:$H$70,"*"&amp;N$37&amp;"*")</f>
        <v>0</v>
      </c>
      <c r="O62" s="143">
        <f>COUNTIFS('9、局放试验计划'!$L$3:$L$70,$C62&amp;"*",'9、局放试验计划'!$H$3:$H$70,"*"&amp;O$37&amp;"*")</f>
        <v>31</v>
      </c>
      <c r="P62" s="143">
        <f>COUNTIFS('9、局放试验计划'!$L$3:$L$70,$C62&amp;"*",'9、局放试验计划'!$V$3:$V$70,"=已完成",'9、局放试验计划'!$H$3:$H$70,"*"&amp;P$37&amp;"*")</f>
        <v>0</v>
      </c>
      <c r="Q62" s="143">
        <f>COUNTIFS('9、局放试验计划'!$L$3:$L$70,$C62&amp;"*",'9、局放试验计划'!$V$3:$V$70,"=已完成",'9、局放试验计划'!$H$3:$H$70,"*"&amp;Q$37&amp;"*")</f>
        <v>0</v>
      </c>
      <c r="R62" s="143">
        <f>COUNTIFS('9、局放试验计划'!$L$3:$L$70,$C62&amp;"*",'9、局放试验计划'!$V$3:$V$70,"=已完成",'9、局放试验计划'!$H$3:$H$70,"*"&amp;R$37&amp;"*")</f>
        <v>0</v>
      </c>
      <c r="S62" s="143">
        <f>COUNTIFS('9、局放试验计划'!$L$3:$L$70,$C62&amp;"*",'9、局放试验计划'!$V$3:$V$70,"=已完成",'9、局放试验计划'!$H$3:$H$70,"*"&amp;S$37&amp;"*")</f>
        <v>0</v>
      </c>
      <c r="T62" s="143">
        <f>COUNTIFS('9、局放试验计划'!$L$3:$L$70,$C62&amp;"*",'9、局放试验计划'!$V$3:$V$70,"=已完成",'9、局放试验计划'!$H$3:$H$70,"*"&amp;T$37&amp;"*")</f>
        <v>0</v>
      </c>
      <c r="U62" s="143">
        <f>COUNTIFS('9、局放试验计划'!$L$3:$L$70,$C62&amp;"*",'9、局放试验计划'!$V$3:$V$70,"=已完成",'9、局放试验计划'!$H$3:$H$70,"*"&amp;U$37&amp;"*")</f>
        <v>0</v>
      </c>
      <c r="V62" s="143">
        <f>COUNTIFS('9、局放试验计划'!$L$3:$L$70,$C62&amp;"*",'9、局放试验计划'!$V$3:$V$70,"=已完成",'9、局放试验计划'!$H$3:$H$70,"*"&amp;V$37&amp;"*")</f>
        <v>0</v>
      </c>
      <c r="W62" s="143">
        <f>COUNTIFS('9、局放试验计划'!$L$3:$L$70,$C62&amp;"*",'9、局放试验计划'!$V$3:$V$70,"=已完成",'9、局放试验计划'!$H$3:$H$70,"*"&amp;W$37&amp;"*")</f>
        <v>0</v>
      </c>
      <c r="X62" s="143">
        <f>COUNTIFS('9、局放试验计划'!$L$3:$L$70,$C62&amp;"*",'9、局放试验计划'!$V$3:$V$70,"=已完成",'9、局放试验计划'!$H$3:$H$70,"*"&amp;X$37&amp;"*")</f>
        <v>0</v>
      </c>
      <c r="Y62" s="143">
        <f>COUNTIFS('9、局放试验计划'!$L$3:$L$70,$C62&amp;"*",'9、局放试验计划'!$V$3:$V$70,"=已完成",'9、局放试验计划'!$H$3:$H$70,"*"&amp;Y$37&amp;"*")</f>
        <v>0</v>
      </c>
      <c r="Z62" s="143">
        <f>COUNTIFS('9、局放试验计划'!$L$3:$L$70,$C62&amp;"*",'9、局放试验计划'!$V$3:$V$70,"=已完成",'9、局放试验计划'!$H$3:$H$70,"*"&amp;Z$37&amp;"*")</f>
        <v>0</v>
      </c>
      <c r="AA62" s="143">
        <f>COUNTIFS('9、局放试验计划'!$L$3:$L$70,$C62&amp;"*",'9、局放试验计划'!$V$3:$V$70,"=已完成",'9、局放试验计划'!$H$3:$H$70,"*"&amp;AA$37&amp;"*")</f>
        <v>31</v>
      </c>
      <c r="AB62" s="149">
        <f t="shared" si="4"/>
        <v>31</v>
      </c>
      <c r="AC62" s="149">
        <f t="shared" si="5"/>
        <v>31</v>
      </c>
      <c r="BA62" s="135"/>
      <c r="BN62" s="135"/>
      <c r="BO62" s="135"/>
      <c r="CA62" s="135"/>
      <c r="CN62" s="135"/>
      <c r="DA62" s="135"/>
    </row>
    <row r="63" spans="1:105">
      <c r="A63" s="124" t="str">
        <f t="shared" si="3"/>
        <v>局放试验-白云中心</v>
      </c>
      <c r="B63" s="124" t="s">
        <v>4256</v>
      </c>
      <c r="C63" s="29" t="s">
        <v>307</v>
      </c>
      <c r="D63" s="143">
        <f>COUNTIFS('9、局放试验计划'!$L$3:$L$70,$C63&amp;"*",'9、局放试验计划'!$H$3:$H$70,"*"&amp;D$37&amp;"*")</f>
        <v>0</v>
      </c>
      <c r="E63" s="143">
        <f>COUNTIFS('9、局放试验计划'!$L$3:$L$70,$C63&amp;"*",'9、局放试验计划'!$H$3:$H$70,"*"&amp;E$37&amp;"*")</f>
        <v>0</v>
      </c>
      <c r="F63" s="143">
        <f>COUNTIFS('9、局放试验计划'!$L$3:$L$70,$C63&amp;"*",'9、局放试验计划'!$H$3:$H$70,"*"&amp;F$37&amp;"*")</f>
        <v>0</v>
      </c>
      <c r="G63" s="143">
        <f>COUNTIFS('9、局放试验计划'!$L$3:$L$70,$C63&amp;"*",'9、局放试验计划'!$H$3:$H$70,"*"&amp;G$37&amp;"*")</f>
        <v>0</v>
      </c>
      <c r="H63" s="143">
        <f>COUNTIFS('9、局放试验计划'!$L$3:$L$70,$C63&amp;"*",'9、局放试验计划'!$H$3:$H$70,"*"&amp;H$37&amp;"*")</f>
        <v>0</v>
      </c>
      <c r="I63" s="143">
        <f>COUNTIFS('9、局放试验计划'!$L$3:$L$70,$C63&amp;"*",'9、局放试验计划'!$H$3:$H$70,"*"&amp;I$37&amp;"*")</f>
        <v>0</v>
      </c>
      <c r="J63" s="143">
        <f>COUNTIFS('9、局放试验计划'!$L$3:$L$70,$C63&amp;"*",'9、局放试验计划'!$H$3:$H$70,"*"&amp;J$37&amp;"*")</f>
        <v>0</v>
      </c>
      <c r="K63" s="143">
        <f>COUNTIFS('9、局放试验计划'!$L$3:$L$70,$C63&amp;"*",'9、局放试验计划'!$H$3:$H$70,"*"&amp;K$37&amp;"*")</f>
        <v>0</v>
      </c>
      <c r="L63" s="143">
        <f>COUNTIFS('9、局放试验计划'!$L$3:$L$70,$C63&amp;"*",'9、局放试验计划'!$H$3:$H$70,"*"&amp;L$37&amp;"*")</f>
        <v>0</v>
      </c>
      <c r="M63" s="143">
        <f>COUNTIFS('9、局放试验计划'!$L$3:$L$70,$C63&amp;"*",'9、局放试验计划'!$H$3:$H$70,"*"&amp;M$37&amp;"*")</f>
        <v>0</v>
      </c>
      <c r="N63" s="143">
        <f>COUNTIFS('9、局放试验计划'!$L$3:$L$70,$C63&amp;"*",'9、局放试验计划'!$H$3:$H$70,"*"&amp;N$37&amp;"*")</f>
        <v>0</v>
      </c>
      <c r="O63" s="143">
        <f>COUNTIFS('9、局放试验计划'!$L$3:$L$70,$C63&amp;"*",'9、局放试验计划'!$H$3:$H$70,"*"&amp;O$37&amp;"*")</f>
        <v>19</v>
      </c>
      <c r="P63" s="143">
        <f>COUNTIFS('9、局放试验计划'!$L$3:$L$70,$C63&amp;"*",'9、局放试验计划'!$V$3:$V$70,"=已完成",'9、局放试验计划'!$H$3:$H$70,"*"&amp;P$37&amp;"*")</f>
        <v>0</v>
      </c>
      <c r="Q63" s="143">
        <f>COUNTIFS('9、局放试验计划'!$L$3:$L$70,$C63&amp;"*",'9、局放试验计划'!$V$3:$V$70,"=已完成",'9、局放试验计划'!$H$3:$H$70,"*"&amp;Q$37&amp;"*")</f>
        <v>0</v>
      </c>
      <c r="R63" s="143">
        <f>COUNTIFS('9、局放试验计划'!$L$3:$L$70,$C63&amp;"*",'9、局放试验计划'!$V$3:$V$70,"=已完成",'9、局放试验计划'!$H$3:$H$70,"*"&amp;R$37&amp;"*")</f>
        <v>0</v>
      </c>
      <c r="S63" s="143">
        <f>COUNTIFS('9、局放试验计划'!$L$3:$L$70,$C63&amp;"*",'9、局放试验计划'!$V$3:$V$70,"=已完成",'9、局放试验计划'!$H$3:$H$70,"*"&amp;S$37&amp;"*")</f>
        <v>0</v>
      </c>
      <c r="T63" s="143">
        <f>COUNTIFS('9、局放试验计划'!$L$3:$L$70,$C63&amp;"*",'9、局放试验计划'!$V$3:$V$70,"=已完成",'9、局放试验计划'!$H$3:$H$70,"*"&amp;T$37&amp;"*")</f>
        <v>0</v>
      </c>
      <c r="U63" s="143">
        <f>COUNTIFS('9、局放试验计划'!$L$3:$L$70,$C63&amp;"*",'9、局放试验计划'!$V$3:$V$70,"=已完成",'9、局放试验计划'!$H$3:$H$70,"*"&amp;U$37&amp;"*")</f>
        <v>0</v>
      </c>
      <c r="V63" s="143">
        <f>COUNTIFS('9、局放试验计划'!$L$3:$L$70,$C63&amp;"*",'9、局放试验计划'!$V$3:$V$70,"=已完成",'9、局放试验计划'!$H$3:$H$70,"*"&amp;V$37&amp;"*")</f>
        <v>0</v>
      </c>
      <c r="W63" s="143">
        <f>COUNTIFS('9、局放试验计划'!$L$3:$L$70,$C63&amp;"*",'9、局放试验计划'!$V$3:$V$70,"=已完成",'9、局放试验计划'!$H$3:$H$70,"*"&amp;W$37&amp;"*")</f>
        <v>0</v>
      </c>
      <c r="X63" s="143">
        <f>COUNTIFS('9、局放试验计划'!$L$3:$L$70,$C63&amp;"*",'9、局放试验计划'!$V$3:$V$70,"=已完成",'9、局放试验计划'!$H$3:$H$70,"*"&amp;X$37&amp;"*")</f>
        <v>0</v>
      </c>
      <c r="Y63" s="143">
        <f>COUNTIFS('9、局放试验计划'!$L$3:$L$70,$C63&amp;"*",'9、局放试验计划'!$V$3:$V$70,"=已完成",'9、局放试验计划'!$H$3:$H$70,"*"&amp;Y$37&amp;"*")</f>
        <v>0</v>
      </c>
      <c r="Z63" s="143">
        <f>COUNTIFS('9、局放试验计划'!$L$3:$L$70,$C63&amp;"*",'9、局放试验计划'!$V$3:$V$70,"=已完成",'9、局放试验计划'!$H$3:$H$70,"*"&amp;Z$37&amp;"*")</f>
        <v>0</v>
      </c>
      <c r="AA63" s="143">
        <f>COUNTIFS('9、局放试验计划'!$L$3:$L$70,$C63&amp;"*",'9、局放试验计划'!$V$3:$V$70,"=已完成",'9、局放试验计划'!$H$3:$H$70,"*"&amp;AA$37&amp;"*")</f>
        <v>18</v>
      </c>
      <c r="AB63" s="149">
        <f t="shared" si="4"/>
        <v>19</v>
      </c>
      <c r="AC63" s="149">
        <f t="shared" si="5"/>
        <v>18</v>
      </c>
      <c r="BA63" s="135"/>
      <c r="BN63" s="135"/>
      <c r="BO63" s="135"/>
      <c r="CA63" s="135"/>
      <c r="CN63" s="135"/>
      <c r="DA63" s="135"/>
    </row>
    <row r="64" spans="1:105">
      <c r="A64" s="124" t="str">
        <f t="shared" si="3"/>
        <v>局放试验-花都中心</v>
      </c>
      <c r="B64" s="124" t="s">
        <v>4256</v>
      </c>
      <c r="C64" s="29" t="s">
        <v>993</v>
      </c>
      <c r="D64" s="143">
        <f>COUNTIFS('9、局放试验计划'!$L$3:$L$70,$C64&amp;"*",'9、局放试验计划'!$H$3:$H$70,"*"&amp;D$37&amp;"*")</f>
        <v>0</v>
      </c>
      <c r="E64" s="143">
        <f>COUNTIFS('9、局放试验计划'!$L$3:$L$70,$C64&amp;"*",'9、局放试验计划'!$H$3:$H$70,"*"&amp;E$37&amp;"*")</f>
        <v>0</v>
      </c>
      <c r="F64" s="143">
        <f>COUNTIFS('9、局放试验计划'!$L$3:$L$70,$C64&amp;"*",'9、局放试验计划'!$H$3:$H$70,"*"&amp;F$37&amp;"*")</f>
        <v>0</v>
      </c>
      <c r="G64" s="143">
        <f>COUNTIFS('9、局放试验计划'!$L$3:$L$70,$C64&amp;"*",'9、局放试验计划'!$H$3:$H$70,"*"&amp;G$37&amp;"*")</f>
        <v>0</v>
      </c>
      <c r="H64" s="143">
        <f>COUNTIFS('9、局放试验计划'!$L$3:$L$70,$C64&amp;"*",'9、局放试验计划'!$H$3:$H$70,"*"&amp;H$37&amp;"*")</f>
        <v>0</v>
      </c>
      <c r="I64" s="143">
        <f>COUNTIFS('9、局放试验计划'!$L$3:$L$70,$C64&amp;"*",'9、局放试验计划'!$H$3:$H$70,"*"&amp;I$37&amp;"*")</f>
        <v>0</v>
      </c>
      <c r="J64" s="143">
        <f>COUNTIFS('9、局放试验计划'!$L$3:$L$70,$C64&amp;"*",'9、局放试验计划'!$H$3:$H$70,"*"&amp;J$37&amp;"*")</f>
        <v>0</v>
      </c>
      <c r="K64" s="143">
        <f>COUNTIFS('9、局放试验计划'!$L$3:$L$70,$C64&amp;"*",'9、局放试验计划'!$H$3:$H$70,"*"&amp;K$37&amp;"*")</f>
        <v>0</v>
      </c>
      <c r="L64" s="143">
        <f>COUNTIFS('9、局放试验计划'!$L$3:$L$70,$C64&amp;"*",'9、局放试验计划'!$H$3:$H$70,"*"&amp;L$37&amp;"*")</f>
        <v>0</v>
      </c>
      <c r="M64" s="143">
        <f>COUNTIFS('9、局放试验计划'!$L$3:$L$70,$C64&amp;"*",'9、局放试验计划'!$H$3:$H$70,"*"&amp;M$37&amp;"*")</f>
        <v>0</v>
      </c>
      <c r="N64" s="143">
        <f>COUNTIFS('9、局放试验计划'!$L$3:$L$70,$C64&amp;"*",'9、局放试验计划'!$H$3:$H$70,"*"&amp;N$37&amp;"*")</f>
        <v>0</v>
      </c>
      <c r="O64" s="143">
        <f>COUNTIFS('9、局放试验计划'!$L$3:$L$70,$C64&amp;"*",'9、局放试验计划'!$H$3:$H$70,"*"&amp;O$37&amp;"*")</f>
        <v>16</v>
      </c>
      <c r="P64" s="143">
        <f>COUNTIFS('9、局放试验计划'!$L$3:$L$70,$C64&amp;"*",'9、局放试验计划'!$V$3:$V$70,"=已完成",'9、局放试验计划'!$H$3:$H$70,"*"&amp;P$37&amp;"*")</f>
        <v>0</v>
      </c>
      <c r="Q64" s="143">
        <f>COUNTIFS('9、局放试验计划'!$L$3:$L$70,$C64&amp;"*",'9、局放试验计划'!$V$3:$V$70,"=已完成",'9、局放试验计划'!$H$3:$H$70,"*"&amp;Q$37&amp;"*")</f>
        <v>0</v>
      </c>
      <c r="R64" s="143">
        <f>COUNTIFS('9、局放试验计划'!$L$3:$L$70,$C64&amp;"*",'9、局放试验计划'!$V$3:$V$70,"=已完成",'9、局放试验计划'!$H$3:$H$70,"*"&amp;R$37&amp;"*")</f>
        <v>0</v>
      </c>
      <c r="S64" s="143">
        <f>COUNTIFS('9、局放试验计划'!$L$3:$L$70,$C64&amp;"*",'9、局放试验计划'!$V$3:$V$70,"=已完成",'9、局放试验计划'!$H$3:$H$70,"*"&amp;S$37&amp;"*")</f>
        <v>0</v>
      </c>
      <c r="T64" s="143">
        <f>COUNTIFS('9、局放试验计划'!$L$3:$L$70,$C64&amp;"*",'9、局放试验计划'!$V$3:$V$70,"=已完成",'9、局放试验计划'!$H$3:$H$70,"*"&amp;T$37&amp;"*")</f>
        <v>0</v>
      </c>
      <c r="U64" s="143">
        <f>COUNTIFS('9、局放试验计划'!$L$3:$L$70,$C64&amp;"*",'9、局放试验计划'!$V$3:$V$70,"=已完成",'9、局放试验计划'!$H$3:$H$70,"*"&amp;U$37&amp;"*")</f>
        <v>0</v>
      </c>
      <c r="V64" s="143">
        <f>COUNTIFS('9、局放试验计划'!$L$3:$L$70,$C64&amp;"*",'9、局放试验计划'!$V$3:$V$70,"=已完成",'9、局放试验计划'!$H$3:$H$70,"*"&amp;V$37&amp;"*")</f>
        <v>0</v>
      </c>
      <c r="W64" s="143">
        <f>COUNTIFS('9、局放试验计划'!$L$3:$L$70,$C64&amp;"*",'9、局放试验计划'!$V$3:$V$70,"=已完成",'9、局放试验计划'!$H$3:$H$70,"*"&amp;W$37&amp;"*")</f>
        <v>0</v>
      </c>
      <c r="X64" s="143">
        <f>COUNTIFS('9、局放试验计划'!$L$3:$L$70,$C64&amp;"*",'9、局放试验计划'!$V$3:$V$70,"=已完成",'9、局放试验计划'!$H$3:$H$70,"*"&amp;X$37&amp;"*")</f>
        <v>0</v>
      </c>
      <c r="Y64" s="143">
        <f>COUNTIFS('9、局放试验计划'!$L$3:$L$70,$C64&amp;"*",'9、局放试验计划'!$V$3:$V$70,"=已完成",'9、局放试验计划'!$H$3:$H$70,"*"&amp;Y$37&amp;"*")</f>
        <v>0</v>
      </c>
      <c r="Z64" s="143">
        <f>COUNTIFS('9、局放试验计划'!$L$3:$L$70,$C64&amp;"*",'9、局放试验计划'!$V$3:$V$70,"=已完成",'9、局放试验计划'!$H$3:$H$70,"*"&amp;Z$37&amp;"*")</f>
        <v>0</v>
      </c>
      <c r="AA64" s="143">
        <f>COUNTIFS('9、局放试验计划'!$L$3:$L$70,$C64&amp;"*",'9、局放试验计划'!$V$3:$V$70,"=已完成",'9、局放试验计划'!$H$3:$H$70,"*"&amp;AA$37&amp;"*")</f>
        <v>16</v>
      </c>
      <c r="AB64" s="149">
        <f t="shared" si="4"/>
        <v>16</v>
      </c>
      <c r="AC64" s="149">
        <f t="shared" si="5"/>
        <v>16</v>
      </c>
      <c r="BA64" s="135"/>
      <c r="BN64" s="135"/>
      <c r="BO64" s="135"/>
      <c r="CA64" s="135"/>
      <c r="CN64" s="135"/>
      <c r="DA64" s="135"/>
    </row>
    <row r="65" spans="1:105">
      <c r="A65" s="124" t="str">
        <f t="shared" si="3"/>
        <v>局放试验-从化中心</v>
      </c>
      <c r="B65" s="124" t="s">
        <v>4256</v>
      </c>
      <c r="C65" s="29" t="s">
        <v>1731</v>
      </c>
      <c r="D65" s="143">
        <f>COUNTIFS('9、局放试验计划'!$L$3:$L$70,$C65&amp;"*",'9、局放试验计划'!$H$3:$H$70,"*"&amp;D$37&amp;"*")</f>
        <v>0</v>
      </c>
      <c r="E65" s="143">
        <f>COUNTIFS('9、局放试验计划'!$L$3:$L$70,$C65&amp;"*",'9、局放试验计划'!$H$3:$H$70,"*"&amp;E$37&amp;"*")</f>
        <v>0</v>
      </c>
      <c r="F65" s="143">
        <f>COUNTIFS('9、局放试验计划'!$L$3:$L$70,$C65&amp;"*",'9、局放试验计划'!$H$3:$H$70,"*"&amp;F$37&amp;"*")</f>
        <v>0</v>
      </c>
      <c r="G65" s="143">
        <f>COUNTIFS('9、局放试验计划'!$L$3:$L$70,$C65&amp;"*",'9、局放试验计划'!$H$3:$H$70,"*"&amp;G$37&amp;"*")</f>
        <v>0</v>
      </c>
      <c r="H65" s="143">
        <f>COUNTIFS('9、局放试验计划'!$L$3:$L$70,$C65&amp;"*",'9、局放试验计划'!$H$3:$H$70,"*"&amp;H$37&amp;"*")</f>
        <v>0</v>
      </c>
      <c r="I65" s="143">
        <f>COUNTIFS('9、局放试验计划'!$L$3:$L$70,$C65&amp;"*",'9、局放试验计划'!$H$3:$H$70,"*"&amp;I$37&amp;"*")</f>
        <v>0</v>
      </c>
      <c r="J65" s="143">
        <f>COUNTIFS('9、局放试验计划'!$L$3:$L$70,$C65&amp;"*",'9、局放试验计划'!$H$3:$H$70,"*"&amp;J$37&amp;"*")</f>
        <v>0</v>
      </c>
      <c r="K65" s="143">
        <f>COUNTIFS('9、局放试验计划'!$L$3:$L$70,$C65&amp;"*",'9、局放试验计划'!$H$3:$H$70,"*"&amp;K$37&amp;"*")</f>
        <v>0</v>
      </c>
      <c r="L65" s="143">
        <f>COUNTIFS('9、局放试验计划'!$L$3:$L$70,$C65&amp;"*",'9、局放试验计划'!$H$3:$H$70,"*"&amp;L$37&amp;"*")</f>
        <v>0</v>
      </c>
      <c r="M65" s="143">
        <f>COUNTIFS('9、局放试验计划'!$L$3:$L$70,$C65&amp;"*",'9、局放试验计划'!$H$3:$H$70,"*"&amp;M$37&amp;"*")</f>
        <v>0</v>
      </c>
      <c r="N65" s="143">
        <f>COUNTIFS('9、局放试验计划'!$L$3:$L$70,$C65&amp;"*",'9、局放试验计划'!$H$3:$H$70,"*"&amp;N$37&amp;"*")</f>
        <v>0</v>
      </c>
      <c r="O65" s="143">
        <f>COUNTIFS('9、局放试验计划'!$L$3:$L$70,$C65&amp;"*",'9、局放试验计划'!$H$3:$H$70,"*"&amp;O$37&amp;"*")</f>
        <v>2</v>
      </c>
      <c r="P65" s="143">
        <f>COUNTIFS('9、局放试验计划'!$L$3:$L$70,$C65&amp;"*",'9、局放试验计划'!$V$3:$V$70,"=已完成",'9、局放试验计划'!$H$3:$H$70,"*"&amp;P$37&amp;"*")</f>
        <v>0</v>
      </c>
      <c r="Q65" s="143">
        <f>COUNTIFS('9、局放试验计划'!$L$3:$L$70,$C65&amp;"*",'9、局放试验计划'!$V$3:$V$70,"=已完成",'9、局放试验计划'!$H$3:$H$70,"*"&amp;Q$37&amp;"*")</f>
        <v>0</v>
      </c>
      <c r="R65" s="143">
        <f>COUNTIFS('9、局放试验计划'!$L$3:$L$70,$C65&amp;"*",'9、局放试验计划'!$V$3:$V$70,"=已完成",'9、局放试验计划'!$H$3:$H$70,"*"&amp;R$37&amp;"*")</f>
        <v>0</v>
      </c>
      <c r="S65" s="143">
        <f>COUNTIFS('9、局放试验计划'!$L$3:$L$70,$C65&amp;"*",'9、局放试验计划'!$V$3:$V$70,"=已完成",'9、局放试验计划'!$H$3:$H$70,"*"&amp;S$37&amp;"*")</f>
        <v>0</v>
      </c>
      <c r="T65" s="143">
        <f>COUNTIFS('9、局放试验计划'!$L$3:$L$70,$C65&amp;"*",'9、局放试验计划'!$V$3:$V$70,"=已完成",'9、局放试验计划'!$H$3:$H$70,"*"&amp;T$37&amp;"*")</f>
        <v>0</v>
      </c>
      <c r="U65" s="143">
        <f>COUNTIFS('9、局放试验计划'!$L$3:$L$70,$C65&amp;"*",'9、局放试验计划'!$V$3:$V$70,"=已完成",'9、局放试验计划'!$H$3:$H$70,"*"&amp;U$37&amp;"*")</f>
        <v>0</v>
      </c>
      <c r="V65" s="143">
        <f>COUNTIFS('9、局放试验计划'!$L$3:$L$70,$C65&amp;"*",'9、局放试验计划'!$V$3:$V$70,"=已完成",'9、局放试验计划'!$H$3:$H$70,"*"&amp;V$37&amp;"*")</f>
        <v>0</v>
      </c>
      <c r="W65" s="143">
        <f>COUNTIFS('9、局放试验计划'!$L$3:$L$70,$C65&amp;"*",'9、局放试验计划'!$V$3:$V$70,"=已完成",'9、局放试验计划'!$H$3:$H$70,"*"&amp;W$37&amp;"*")</f>
        <v>0</v>
      </c>
      <c r="X65" s="143">
        <f>COUNTIFS('9、局放试验计划'!$L$3:$L$70,$C65&amp;"*",'9、局放试验计划'!$V$3:$V$70,"=已完成",'9、局放试验计划'!$H$3:$H$70,"*"&amp;X$37&amp;"*")</f>
        <v>0</v>
      </c>
      <c r="Y65" s="143">
        <f>COUNTIFS('9、局放试验计划'!$L$3:$L$70,$C65&amp;"*",'9、局放试验计划'!$V$3:$V$70,"=已完成",'9、局放试验计划'!$H$3:$H$70,"*"&amp;Y$37&amp;"*")</f>
        <v>0</v>
      </c>
      <c r="Z65" s="143">
        <f>COUNTIFS('9、局放试验计划'!$L$3:$L$70,$C65&amp;"*",'9、局放试验计划'!$V$3:$V$70,"=已完成",'9、局放试验计划'!$H$3:$H$70,"*"&amp;Z$37&amp;"*")</f>
        <v>0</v>
      </c>
      <c r="AA65" s="143">
        <f>COUNTIFS('9、局放试验计划'!$L$3:$L$70,$C65&amp;"*",'9、局放试验计划'!$V$3:$V$70,"=已完成",'9、局放试验计划'!$H$3:$H$70,"*"&amp;AA$37&amp;"*")</f>
        <v>2</v>
      </c>
      <c r="AB65" s="149">
        <f t="shared" si="4"/>
        <v>2</v>
      </c>
      <c r="AC65" s="149">
        <f t="shared" si="5"/>
        <v>2</v>
      </c>
      <c r="BA65" s="135"/>
      <c r="BN65" s="135"/>
      <c r="BO65" s="135"/>
      <c r="CA65" s="135"/>
      <c r="CN65" s="135"/>
      <c r="DA65" s="135"/>
    </row>
    <row r="66" spans="1:105">
      <c r="A66" s="124" t="str">
        <f t="shared" si="3"/>
        <v>高压电缆T接筒SF6气体测试-天河中心</v>
      </c>
      <c r="B66" s="124" t="s">
        <v>4302</v>
      </c>
      <c r="C66" s="29" t="s">
        <v>46</v>
      </c>
      <c r="D66" s="143">
        <f>COUNTIFS('10、SF6气体检测'!$M$3:$M$14,$C66,'10、SF6气体检测'!$I$3:$I$14,"*"&amp;D$37&amp;"*")</f>
        <v>0</v>
      </c>
      <c r="E66" s="143">
        <f>COUNTIFS('10、SF6气体检测'!$M$3:$M$14,$C66,'10、SF6气体检测'!$I$3:$I$14,"*"&amp;E$37&amp;"*")</f>
        <v>0</v>
      </c>
      <c r="F66" s="143">
        <f>COUNTIFS('10、SF6气体检测'!$M$3:$M$14,$C66,'10、SF6气体检测'!$I$3:$I$14,"*"&amp;F$37&amp;"*")</f>
        <v>0</v>
      </c>
      <c r="G66" s="143">
        <f>COUNTIFS('10、SF6气体检测'!$M$3:$M$14,$C66,'10、SF6气体检测'!$I$3:$I$14,"*"&amp;G$37&amp;"*")</f>
        <v>0</v>
      </c>
      <c r="H66" s="143">
        <f>COUNTIFS('10、SF6气体检测'!$M$3:$M$14,$C66,'10、SF6气体检测'!$I$3:$I$14,"*"&amp;H$37&amp;"*")</f>
        <v>0</v>
      </c>
      <c r="I66" s="143">
        <f>COUNTIFS('10、SF6气体检测'!$M$3:$M$14,$C66,'10、SF6气体检测'!$I$3:$I$14,"*"&amp;I$37&amp;"*")</f>
        <v>0</v>
      </c>
      <c r="J66" s="143">
        <f>COUNTIFS('10、SF6气体检测'!$M$3:$M$14,$C66,'10、SF6气体检测'!$I$3:$I$14,"*"&amp;J$37&amp;"*")</f>
        <v>0</v>
      </c>
      <c r="K66" s="143">
        <f>COUNTIFS('10、SF6气体检测'!$M$3:$M$14,$C66,'10、SF6气体检测'!$I$3:$I$14,"*"&amp;K$37&amp;"*")</f>
        <v>0</v>
      </c>
      <c r="L66" s="143">
        <f>COUNTIFS('10、SF6气体检测'!$M$3:$M$14,$C66,'10、SF6气体检测'!$I$3:$I$14,"*"&amp;L$37&amp;"*")</f>
        <v>0</v>
      </c>
      <c r="M66" s="143">
        <f>COUNTIFS('10、SF6气体检测'!$M$3:$M$14,$C66,'10、SF6气体检测'!$I$3:$I$14,"*"&amp;M$37&amp;"*")</f>
        <v>0</v>
      </c>
      <c r="N66" s="143">
        <f>COUNTIFS('10、SF6气体检测'!$M$3:$M$14,$C66,'10、SF6气体检测'!$I$3:$I$14,"*"&amp;N$37&amp;"*")</f>
        <v>0</v>
      </c>
      <c r="O66" s="143">
        <f>COUNTIFS('10、SF6气体检测'!$M$3:$M$14,$C66,'10、SF6气体检测'!$I$3:$I$14,"*"&amp;O$37&amp;"*")</f>
        <v>3</v>
      </c>
      <c r="P66" s="143">
        <f>COUNTIFS('10、SF6气体检测'!$M$3:$M$14,$C66,'10、SF6气体检测'!$W$3:$W$14,"=已完成",'10、SF6气体检测'!$I$3:$I$14,"*"&amp;P$37&amp;"*")</f>
        <v>0</v>
      </c>
      <c r="Q66" s="143">
        <f>COUNTIFS('10、SF6气体检测'!$M$3:$M$14,$C66,'10、SF6气体检测'!$W$3:$W$14,"=已完成",'10、SF6气体检测'!$I$3:$I$14,"*"&amp;Q$37&amp;"*")</f>
        <v>0</v>
      </c>
      <c r="R66" s="143">
        <f>COUNTIFS('10、SF6气体检测'!$M$3:$M$14,$C66,'10、SF6气体检测'!$W$3:$W$14,"=已完成",'10、SF6气体检测'!$I$3:$I$14,"*"&amp;R$37&amp;"*")</f>
        <v>0</v>
      </c>
      <c r="S66" s="143">
        <f>COUNTIFS('10、SF6气体检测'!$M$3:$M$14,$C66,'10、SF6气体检测'!$W$3:$W$14,"=已完成",'10、SF6气体检测'!$I$3:$I$14,"*"&amp;S$37&amp;"*")</f>
        <v>0</v>
      </c>
      <c r="T66" s="143">
        <f>COUNTIFS('10、SF6气体检测'!$M$3:$M$14,$C66,'10、SF6气体检测'!$W$3:$W$14,"=已完成",'10、SF6气体检测'!$I$3:$I$14,"*"&amp;T$37&amp;"*")</f>
        <v>0</v>
      </c>
      <c r="U66" s="143">
        <f>COUNTIFS('10、SF6气体检测'!$M$3:$M$14,$C66,'10、SF6气体检测'!$W$3:$W$14,"=已完成",'10、SF6气体检测'!$I$3:$I$14,"*"&amp;U$37&amp;"*")</f>
        <v>0</v>
      </c>
      <c r="V66" s="143">
        <f>COUNTIFS('10、SF6气体检测'!$M$3:$M$14,$C66,'10、SF6气体检测'!$W$3:$W$14,"=已完成",'10、SF6气体检测'!$I$3:$I$14,"*"&amp;V$37&amp;"*")</f>
        <v>0</v>
      </c>
      <c r="W66" s="143">
        <f>COUNTIFS('10、SF6气体检测'!$M$3:$M$14,$C66,'10、SF6气体检测'!$W$3:$W$14,"=已完成",'10、SF6气体检测'!$I$3:$I$14,"*"&amp;W$37&amp;"*")</f>
        <v>0</v>
      </c>
      <c r="X66" s="143">
        <f>COUNTIFS('10、SF6气体检测'!$M$3:$M$14,$C66,'10、SF6气体检测'!$W$3:$W$14,"=已完成",'10、SF6气体检测'!$I$3:$I$14,"*"&amp;X$37&amp;"*")</f>
        <v>0</v>
      </c>
      <c r="Y66" s="143">
        <f>COUNTIFS('10、SF6气体检测'!$M$3:$M$14,$C66,'10、SF6气体检测'!$W$3:$W$14,"=已完成",'10、SF6气体检测'!$I$3:$I$14,"*"&amp;Y$37&amp;"*")</f>
        <v>0</v>
      </c>
      <c r="Z66" s="143">
        <f>COUNTIFS('10、SF6气体检测'!$M$3:$M$14,$C66,'10、SF6气体检测'!$W$3:$W$14,"=已完成",'10、SF6气体检测'!$I$3:$I$14,"*"&amp;Z$37&amp;"*")</f>
        <v>0</v>
      </c>
      <c r="AA66" s="143">
        <f>COUNTIFS('10、SF6气体检测'!$M$3:$M$14,$C66,'10、SF6气体检测'!$W$3:$W$14,"=已完成",'10、SF6气体检测'!$I$3:$I$14,"*"&amp;AA$37&amp;"*")</f>
        <v>3</v>
      </c>
      <c r="AB66" s="149">
        <f t="shared" si="4"/>
        <v>3</v>
      </c>
      <c r="AC66" s="149">
        <f t="shared" si="5"/>
        <v>3</v>
      </c>
      <c r="BA66" s="135"/>
      <c r="BN66" s="135"/>
      <c r="BO66" s="135"/>
      <c r="CA66" s="135"/>
      <c r="CN66" s="135"/>
      <c r="DA66" s="135"/>
    </row>
    <row r="67" spans="1:105">
      <c r="A67" s="124" t="str">
        <f t="shared" si="3"/>
        <v>高压电缆T接筒SF6气体测试-白云中心</v>
      </c>
      <c r="B67" s="124" t="s">
        <v>4302</v>
      </c>
      <c r="C67" s="29" t="s">
        <v>307</v>
      </c>
      <c r="D67" s="143">
        <f>COUNTIFS('10、SF6气体检测'!$M$3:$M$14,$C67,'10、SF6气体检测'!$I$3:$I$14,"*"&amp;D$37&amp;"*")</f>
        <v>0</v>
      </c>
      <c r="E67" s="143">
        <f>COUNTIFS('10、SF6气体检测'!$M$3:$M$14,$C67,'10、SF6气体检测'!$I$3:$I$14,"*"&amp;E$37&amp;"*")</f>
        <v>0</v>
      </c>
      <c r="F67" s="143">
        <f>COUNTIFS('10、SF6气体检测'!$M$3:$M$14,$C67,'10、SF6气体检测'!$I$3:$I$14,"*"&amp;F$37&amp;"*")</f>
        <v>0</v>
      </c>
      <c r="G67" s="143">
        <f>COUNTIFS('10、SF6气体检测'!$M$3:$M$14,$C67,'10、SF6气体检测'!$I$3:$I$14,"*"&amp;G$37&amp;"*")</f>
        <v>0</v>
      </c>
      <c r="H67" s="143">
        <f>COUNTIFS('10、SF6气体检测'!$M$3:$M$14,$C67,'10、SF6气体检测'!$I$3:$I$14,"*"&amp;H$37&amp;"*")</f>
        <v>0</v>
      </c>
      <c r="I67" s="143">
        <f>COUNTIFS('10、SF6气体检测'!$M$3:$M$14,$C67,'10、SF6气体检测'!$I$3:$I$14,"*"&amp;I$37&amp;"*")</f>
        <v>0</v>
      </c>
      <c r="J67" s="143">
        <f>COUNTIFS('10、SF6气体检测'!$M$3:$M$14,$C67,'10、SF6气体检测'!$I$3:$I$14,"*"&amp;J$37&amp;"*")</f>
        <v>0</v>
      </c>
      <c r="K67" s="143">
        <f>COUNTIFS('10、SF6气体检测'!$M$3:$M$14,$C67,'10、SF6气体检测'!$I$3:$I$14,"*"&amp;K$37&amp;"*")</f>
        <v>0</v>
      </c>
      <c r="L67" s="143">
        <f>COUNTIFS('10、SF6气体检测'!$M$3:$M$14,$C67,'10、SF6气体检测'!$I$3:$I$14,"*"&amp;L$37&amp;"*")</f>
        <v>0</v>
      </c>
      <c r="M67" s="143">
        <f>COUNTIFS('10、SF6气体检测'!$M$3:$M$14,$C67,'10、SF6气体检测'!$I$3:$I$14,"*"&amp;M$37&amp;"*")</f>
        <v>0</v>
      </c>
      <c r="N67" s="143">
        <f>COUNTIFS('10、SF6气体检测'!$M$3:$M$14,$C67,'10、SF6气体检测'!$I$3:$I$14,"*"&amp;N$37&amp;"*")</f>
        <v>0</v>
      </c>
      <c r="O67" s="143">
        <f>COUNTIFS('10、SF6气体检测'!$M$3:$M$14,$C67,'10、SF6气体检测'!$I$3:$I$14,"*"&amp;O$37&amp;"*")</f>
        <v>7</v>
      </c>
      <c r="P67" s="143">
        <f>COUNTIFS('10、SF6气体检测'!$M$3:$M$14,$C67,'10、SF6气体检测'!$W$3:$W$14,"=已完成",'10、SF6气体检测'!$I$3:$I$14,"*"&amp;P$37&amp;"*")</f>
        <v>0</v>
      </c>
      <c r="Q67" s="143">
        <f>COUNTIFS('10、SF6气体检测'!$M$3:$M$14,$C67,'10、SF6气体检测'!$W$3:$W$14,"=已完成",'10、SF6气体检测'!$I$3:$I$14,"*"&amp;Q$37&amp;"*")</f>
        <v>0</v>
      </c>
      <c r="R67" s="143">
        <f>COUNTIFS('10、SF6气体检测'!$M$3:$M$14,$C67,'10、SF6气体检测'!$W$3:$W$14,"=已完成",'10、SF6气体检测'!$I$3:$I$14,"*"&amp;R$37&amp;"*")</f>
        <v>0</v>
      </c>
      <c r="S67" s="143">
        <f>COUNTIFS('10、SF6气体检测'!$M$3:$M$14,$C67,'10、SF6气体检测'!$W$3:$W$14,"=已完成",'10、SF6气体检测'!$I$3:$I$14,"*"&amp;S$37&amp;"*")</f>
        <v>0</v>
      </c>
      <c r="T67" s="143">
        <f>COUNTIFS('10、SF6气体检测'!$M$3:$M$14,$C67,'10、SF6气体检测'!$W$3:$W$14,"=已完成",'10、SF6气体检测'!$I$3:$I$14,"*"&amp;T$37&amp;"*")</f>
        <v>0</v>
      </c>
      <c r="U67" s="143">
        <f>COUNTIFS('10、SF6气体检测'!$M$3:$M$14,$C67,'10、SF6气体检测'!$W$3:$W$14,"=已完成",'10、SF6气体检测'!$I$3:$I$14,"*"&amp;U$37&amp;"*")</f>
        <v>0</v>
      </c>
      <c r="V67" s="143">
        <f>COUNTIFS('10、SF6气体检测'!$M$3:$M$14,$C67,'10、SF6气体检测'!$W$3:$W$14,"=已完成",'10、SF6气体检测'!$I$3:$I$14,"*"&amp;V$37&amp;"*")</f>
        <v>0</v>
      </c>
      <c r="W67" s="143">
        <f>COUNTIFS('10、SF6气体检测'!$M$3:$M$14,$C67,'10、SF6气体检测'!$W$3:$W$14,"=已完成",'10、SF6气体检测'!$I$3:$I$14,"*"&amp;W$37&amp;"*")</f>
        <v>0</v>
      </c>
      <c r="X67" s="143">
        <f>COUNTIFS('10、SF6气体检测'!$M$3:$M$14,$C67,'10、SF6气体检测'!$W$3:$W$14,"=已完成",'10、SF6气体检测'!$I$3:$I$14,"*"&amp;X$37&amp;"*")</f>
        <v>0</v>
      </c>
      <c r="Y67" s="143">
        <f>COUNTIFS('10、SF6气体检测'!$M$3:$M$14,$C67,'10、SF6气体检测'!$W$3:$W$14,"=已完成",'10、SF6气体检测'!$I$3:$I$14,"*"&amp;Y$37&amp;"*")</f>
        <v>0</v>
      </c>
      <c r="Z67" s="143">
        <f>COUNTIFS('10、SF6气体检测'!$M$3:$M$14,$C67,'10、SF6气体检测'!$W$3:$W$14,"=已完成",'10、SF6气体检测'!$I$3:$I$14,"*"&amp;Z$37&amp;"*")</f>
        <v>0</v>
      </c>
      <c r="AA67" s="143">
        <f>COUNTIFS('10、SF6气体检测'!$M$3:$M$14,$C67,'10、SF6气体检测'!$W$3:$W$14,"=已完成",'10、SF6气体检测'!$I$3:$I$14,"*"&amp;AA$37&amp;"*")</f>
        <v>7</v>
      </c>
      <c r="AB67" s="149">
        <f t="shared" si="4"/>
        <v>7</v>
      </c>
      <c r="AC67" s="149">
        <f t="shared" si="5"/>
        <v>7</v>
      </c>
      <c r="BA67" s="135"/>
      <c r="BN67" s="135"/>
      <c r="BO67" s="135"/>
      <c r="CA67" s="135"/>
      <c r="CN67" s="135"/>
      <c r="DA67" s="135"/>
    </row>
    <row r="68" spans="1:105">
      <c r="A68" s="124" t="str">
        <f t="shared" si="3"/>
        <v>高压电缆T接筒SF6气体测试-花都中心</v>
      </c>
      <c r="B68" s="124" t="s">
        <v>4302</v>
      </c>
      <c r="C68" s="29" t="s">
        <v>993</v>
      </c>
      <c r="D68" s="143">
        <f>COUNTIFS('10、SF6气体检测'!$M$3:$M$14,$C68,'10、SF6气体检测'!$I$3:$I$14,"*"&amp;D$37&amp;"*")</f>
        <v>0</v>
      </c>
      <c r="E68" s="143">
        <f>COUNTIFS('10、SF6气体检测'!$M$3:$M$14,$C68,'10、SF6气体检测'!$I$3:$I$14,"*"&amp;E$37&amp;"*")</f>
        <v>0</v>
      </c>
      <c r="F68" s="143">
        <f>COUNTIFS('10、SF6气体检测'!$M$3:$M$14,$C68,'10、SF6气体检测'!$I$3:$I$14,"*"&amp;F$37&amp;"*")</f>
        <v>0</v>
      </c>
      <c r="G68" s="143">
        <f>COUNTIFS('10、SF6气体检测'!$M$3:$M$14,$C68,'10、SF6气体检测'!$I$3:$I$14,"*"&amp;G$37&amp;"*")</f>
        <v>0</v>
      </c>
      <c r="H68" s="143">
        <f>COUNTIFS('10、SF6气体检测'!$M$3:$M$14,$C68,'10、SF6气体检测'!$I$3:$I$14,"*"&amp;H$37&amp;"*")</f>
        <v>0</v>
      </c>
      <c r="I68" s="143">
        <f>COUNTIFS('10、SF6气体检测'!$M$3:$M$14,$C68,'10、SF6气体检测'!$I$3:$I$14,"*"&amp;I$37&amp;"*")</f>
        <v>0</v>
      </c>
      <c r="J68" s="143">
        <f>COUNTIFS('10、SF6气体检测'!$M$3:$M$14,$C68,'10、SF6气体检测'!$I$3:$I$14,"*"&amp;J$37&amp;"*")</f>
        <v>0</v>
      </c>
      <c r="K68" s="143">
        <f>COUNTIFS('10、SF6气体检测'!$M$3:$M$14,$C68,'10、SF6气体检测'!$I$3:$I$14,"*"&amp;K$37&amp;"*")</f>
        <v>0</v>
      </c>
      <c r="L68" s="143">
        <f>COUNTIFS('10、SF6气体检测'!$M$3:$M$14,$C68,'10、SF6气体检测'!$I$3:$I$14,"*"&amp;L$37&amp;"*")</f>
        <v>0</v>
      </c>
      <c r="M68" s="143">
        <f>COUNTIFS('10、SF6气体检测'!$M$3:$M$14,$C68,'10、SF6气体检测'!$I$3:$I$14,"*"&amp;M$37&amp;"*")</f>
        <v>0</v>
      </c>
      <c r="N68" s="143">
        <f>COUNTIFS('10、SF6气体检测'!$M$3:$M$14,$C68,'10、SF6气体检测'!$I$3:$I$14,"*"&amp;N$37&amp;"*")</f>
        <v>0</v>
      </c>
      <c r="O68" s="143">
        <f>COUNTIFS('10、SF6气体检测'!$M$3:$M$14,$C68,'10、SF6气体检测'!$I$3:$I$14,"*"&amp;O$37&amp;"*")</f>
        <v>2</v>
      </c>
      <c r="P68" s="143">
        <f>COUNTIFS('10、SF6气体检测'!$M$3:$M$14,$C68,'10、SF6气体检测'!$W$3:$W$14,"=已完成",'10、SF6气体检测'!$I$3:$I$14,"*"&amp;P$37&amp;"*")</f>
        <v>0</v>
      </c>
      <c r="Q68" s="143">
        <f>COUNTIFS('10、SF6气体检测'!$M$3:$M$14,$C68,'10、SF6气体检测'!$W$3:$W$14,"=已完成",'10、SF6气体检测'!$I$3:$I$14,"*"&amp;Q$37&amp;"*")</f>
        <v>0</v>
      </c>
      <c r="R68" s="143">
        <f>COUNTIFS('10、SF6气体检测'!$M$3:$M$14,$C68,'10、SF6气体检测'!$W$3:$W$14,"=已完成",'10、SF6气体检测'!$I$3:$I$14,"*"&amp;R$37&amp;"*")</f>
        <v>0</v>
      </c>
      <c r="S68" s="143">
        <f>COUNTIFS('10、SF6气体检测'!$M$3:$M$14,$C68,'10、SF6气体检测'!$W$3:$W$14,"=已完成",'10、SF6气体检测'!$I$3:$I$14,"*"&amp;S$37&amp;"*")</f>
        <v>0</v>
      </c>
      <c r="T68" s="143">
        <f>COUNTIFS('10、SF6气体检测'!$M$3:$M$14,$C68,'10、SF6气体检测'!$W$3:$W$14,"=已完成",'10、SF6气体检测'!$I$3:$I$14,"*"&amp;T$37&amp;"*")</f>
        <v>0</v>
      </c>
      <c r="U68" s="143">
        <f>COUNTIFS('10、SF6气体检测'!$M$3:$M$14,$C68,'10、SF6气体检测'!$W$3:$W$14,"=已完成",'10、SF6气体检测'!$I$3:$I$14,"*"&amp;U$37&amp;"*")</f>
        <v>0</v>
      </c>
      <c r="V68" s="143">
        <f>COUNTIFS('10、SF6气体检测'!$M$3:$M$14,$C68,'10、SF6气体检测'!$W$3:$W$14,"=已完成",'10、SF6气体检测'!$I$3:$I$14,"*"&amp;V$37&amp;"*")</f>
        <v>0</v>
      </c>
      <c r="W68" s="143">
        <f>COUNTIFS('10、SF6气体检测'!$M$3:$M$14,$C68,'10、SF6气体检测'!$W$3:$W$14,"=已完成",'10、SF6气体检测'!$I$3:$I$14,"*"&amp;W$37&amp;"*")</f>
        <v>0</v>
      </c>
      <c r="X68" s="143">
        <f>COUNTIFS('10、SF6气体检测'!$M$3:$M$14,$C68,'10、SF6气体检测'!$W$3:$W$14,"=已完成",'10、SF6气体检测'!$I$3:$I$14,"*"&amp;X$37&amp;"*")</f>
        <v>0</v>
      </c>
      <c r="Y68" s="143">
        <f>COUNTIFS('10、SF6气体检测'!$M$3:$M$14,$C68,'10、SF6气体检测'!$W$3:$W$14,"=已完成",'10、SF6气体检测'!$I$3:$I$14,"*"&amp;Y$37&amp;"*")</f>
        <v>0</v>
      </c>
      <c r="Z68" s="143">
        <f>COUNTIFS('10、SF6气体检测'!$M$3:$M$14,$C68,'10、SF6气体检测'!$W$3:$W$14,"=已完成",'10、SF6气体检测'!$I$3:$I$14,"*"&amp;Z$37&amp;"*")</f>
        <v>0</v>
      </c>
      <c r="AA68" s="143">
        <f>COUNTIFS('10、SF6气体检测'!$M$3:$M$14,$C68,'10、SF6气体检测'!$W$3:$W$14,"=已完成",'10、SF6气体检测'!$I$3:$I$14,"*"&amp;AA$37&amp;"*")</f>
        <v>2</v>
      </c>
      <c r="AB68" s="149">
        <f t="shared" si="4"/>
        <v>2</v>
      </c>
      <c r="AC68" s="149">
        <f t="shared" si="5"/>
        <v>2</v>
      </c>
      <c r="BA68" s="135"/>
      <c r="BN68" s="135"/>
      <c r="BO68" s="135"/>
      <c r="CA68" s="135"/>
      <c r="CN68" s="135"/>
      <c r="DA68" s="135"/>
    </row>
    <row r="69" spans="1:105">
      <c r="A69" s="124" t="str">
        <f t="shared" si="3"/>
        <v>高压电缆T接筒SF6气体测试-从化中心</v>
      </c>
      <c r="B69" s="124" t="s">
        <v>4302</v>
      </c>
      <c r="C69" s="29" t="s">
        <v>1731</v>
      </c>
      <c r="D69" s="143">
        <f>COUNTIFS('10、SF6气体检测'!$M$3:$M$14,$C69,'10、SF6气体检测'!$I$3:$I$14,"*"&amp;D$37&amp;"*")</f>
        <v>0</v>
      </c>
      <c r="E69" s="143">
        <f>COUNTIFS('10、SF6气体检测'!$M$3:$M$14,$C69,'10、SF6气体检测'!$I$3:$I$14,"*"&amp;E$37&amp;"*")</f>
        <v>0</v>
      </c>
      <c r="F69" s="143">
        <f>COUNTIFS('10、SF6气体检测'!$M$3:$M$14,$C69,'10、SF6气体检测'!$I$3:$I$14,"*"&amp;F$37&amp;"*")</f>
        <v>0</v>
      </c>
      <c r="G69" s="143">
        <f>COUNTIFS('10、SF6气体检测'!$M$3:$M$14,$C69,'10、SF6气体检测'!$I$3:$I$14,"*"&amp;G$37&amp;"*")</f>
        <v>0</v>
      </c>
      <c r="H69" s="143">
        <f>COUNTIFS('10、SF6气体检测'!$M$3:$M$14,$C69,'10、SF6气体检测'!$I$3:$I$14,"*"&amp;H$37&amp;"*")</f>
        <v>0</v>
      </c>
      <c r="I69" s="143">
        <f>COUNTIFS('10、SF6气体检测'!$M$3:$M$14,$C69,'10、SF6气体检测'!$I$3:$I$14,"*"&amp;I$37&amp;"*")</f>
        <v>0</v>
      </c>
      <c r="J69" s="143">
        <f>COUNTIFS('10、SF6气体检测'!$M$3:$M$14,$C69,'10、SF6气体检测'!$I$3:$I$14,"*"&amp;J$37&amp;"*")</f>
        <v>0</v>
      </c>
      <c r="K69" s="143">
        <f>COUNTIFS('10、SF6气体检测'!$M$3:$M$14,$C69,'10、SF6气体检测'!$I$3:$I$14,"*"&amp;K$37&amp;"*")</f>
        <v>0</v>
      </c>
      <c r="L69" s="143">
        <f>COUNTIFS('10、SF6气体检测'!$M$3:$M$14,$C69,'10、SF6气体检测'!$I$3:$I$14,"*"&amp;L$37&amp;"*")</f>
        <v>0</v>
      </c>
      <c r="M69" s="143">
        <f>COUNTIFS('10、SF6气体检测'!$M$3:$M$14,$C69,'10、SF6气体检测'!$I$3:$I$14,"*"&amp;M$37&amp;"*")</f>
        <v>0</v>
      </c>
      <c r="N69" s="143">
        <f>COUNTIFS('10、SF6气体检测'!$M$3:$M$14,$C69,'10、SF6气体检测'!$I$3:$I$14,"*"&amp;N$37&amp;"*")</f>
        <v>0</v>
      </c>
      <c r="O69" s="143">
        <f>COUNTIFS('10、SF6气体检测'!$M$3:$M$14,$C69,'10、SF6气体检测'!$I$3:$I$14,"*"&amp;O$37&amp;"*")</f>
        <v>0</v>
      </c>
      <c r="P69" s="143">
        <f>COUNTIFS('10、SF6气体检测'!$M$3:$M$14,$C69,'10、SF6气体检测'!$W$3:$W$14,"=已完成",'10、SF6气体检测'!$I$3:$I$14,"*"&amp;P$37&amp;"*")</f>
        <v>0</v>
      </c>
      <c r="Q69" s="143">
        <f>COUNTIFS('10、SF6气体检测'!$M$3:$M$14,$C69,'10、SF6气体检测'!$W$3:$W$14,"=已完成",'10、SF6气体检测'!$I$3:$I$14,"*"&amp;Q$37&amp;"*")</f>
        <v>0</v>
      </c>
      <c r="R69" s="143">
        <f>COUNTIFS('10、SF6气体检测'!$M$3:$M$14,$C69,'10、SF6气体检测'!$W$3:$W$14,"=已完成",'10、SF6气体检测'!$I$3:$I$14,"*"&amp;R$37&amp;"*")</f>
        <v>0</v>
      </c>
      <c r="S69" s="143">
        <f>COUNTIFS('10、SF6气体检测'!$M$3:$M$14,$C69,'10、SF6气体检测'!$W$3:$W$14,"=已完成",'10、SF6气体检测'!$I$3:$I$14,"*"&amp;S$37&amp;"*")</f>
        <v>0</v>
      </c>
      <c r="T69" s="143">
        <f>COUNTIFS('10、SF6气体检测'!$M$3:$M$14,$C69,'10、SF6气体检测'!$W$3:$W$14,"=已完成",'10、SF6气体检测'!$I$3:$I$14,"*"&amp;T$37&amp;"*")</f>
        <v>0</v>
      </c>
      <c r="U69" s="143">
        <f>COUNTIFS('10、SF6气体检测'!$M$3:$M$14,$C69,'10、SF6气体检测'!$W$3:$W$14,"=已完成",'10、SF6气体检测'!$I$3:$I$14,"*"&amp;U$37&amp;"*")</f>
        <v>0</v>
      </c>
      <c r="V69" s="143">
        <f>COUNTIFS('10、SF6气体检测'!$M$3:$M$14,$C69,'10、SF6气体检测'!$W$3:$W$14,"=已完成",'10、SF6气体检测'!$I$3:$I$14,"*"&amp;V$37&amp;"*")</f>
        <v>0</v>
      </c>
      <c r="W69" s="143">
        <f>COUNTIFS('10、SF6气体检测'!$M$3:$M$14,$C69,'10、SF6气体检测'!$W$3:$W$14,"=已完成",'10、SF6气体检测'!$I$3:$I$14,"*"&amp;W$37&amp;"*")</f>
        <v>0</v>
      </c>
      <c r="X69" s="143">
        <f>COUNTIFS('10、SF6气体检测'!$M$3:$M$14,$C69,'10、SF6气体检测'!$W$3:$W$14,"=已完成",'10、SF6气体检测'!$I$3:$I$14,"*"&amp;X$37&amp;"*")</f>
        <v>0</v>
      </c>
      <c r="Y69" s="143">
        <f>COUNTIFS('10、SF6气体检测'!$M$3:$M$14,$C69,'10、SF6气体检测'!$W$3:$W$14,"=已完成",'10、SF6气体检测'!$I$3:$I$14,"*"&amp;Y$37&amp;"*")</f>
        <v>0</v>
      </c>
      <c r="Z69" s="143">
        <f>COUNTIFS('10、SF6气体检测'!$M$3:$M$14,$C69,'10、SF6气体检测'!$W$3:$W$14,"=已完成",'10、SF6气体检测'!$I$3:$I$14,"*"&amp;Z$37&amp;"*")</f>
        <v>0</v>
      </c>
      <c r="AA69" s="143">
        <f>COUNTIFS('10、SF6气体检测'!$M$3:$M$14,$C69,'10、SF6气体检测'!$W$3:$W$14,"=已完成",'10、SF6气体检测'!$I$3:$I$14,"*"&amp;AA$37&amp;"*")</f>
        <v>0</v>
      </c>
      <c r="AB69" s="149">
        <f t="shared" si="4"/>
        <v>0</v>
      </c>
      <c r="AC69" s="149">
        <f t="shared" si="5"/>
        <v>0</v>
      </c>
      <c r="BA69" s="135"/>
      <c r="BN69" s="135"/>
      <c r="BO69" s="135"/>
      <c r="CA69" s="135"/>
      <c r="CN69" s="135"/>
      <c r="DA69" s="135"/>
    </row>
    <row r="70" spans="28:30">
      <c r="AB70" s="135">
        <f>SUM(AB38:AB69)</f>
        <v>2575</v>
      </c>
      <c r="AC70" s="135">
        <f>SUM(AC38:AC69)</f>
        <v>2511</v>
      </c>
      <c r="AD70" s="150">
        <f>AC70/AB70</f>
        <v>0.975145631067961</v>
      </c>
    </row>
    <row r="346" spans="14:22">
      <c r="N346" s="151">
        <v>45140</v>
      </c>
      <c r="O346" s="151">
        <v>45140</v>
      </c>
      <c r="U346" s="152" t="s">
        <v>3320</v>
      </c>
      <c r="V346" s="152" t="s">
        <v>50</v>
      </c>
    </row>
    <row r="347" spans="14:22">
      <c r="N347" s="151">
        <v>45140</v>
      </c>
      <c r="O347" s="151">
        <v>45140</v>
      </c>
      <c r="U347" s="152" t="s">
        <v>3320</v>
      </c>
      <c r="V347" s="152" t="s">
        <v>3320</v>
      </c>
    </row>
    <row r="348" spans="14:22">
      <c r="N348" s="151">
        <v>45140</v>
      </c>
      <c r="O348" s="151">
        <v>45140</v>
      </c>
      <c r="U348" s="152" t="s">
        <v>3334</v>
      </c>
      <c r="V348" s="152" t="s">
        <v>3334</v>
      </c>
    </row>
    <row r="349" spans="14:22">
      <c r="N349" s="151">
        <v>45142</v>
      </c>
      <c r="O349" s="151">
        <v>45142</v>
      </c>
      <c r="U349" s="152" t="s">
        <v>3542</v>
      </c>
      <c r="V349" s="152" t="s">
        <v>3542</v>
      </c>
    </row>
    <row r="350" spans="14:22">
      <c r="N350" s="151">
        <v>45142</v>
      </c>
      <c r="O350" s="151">
        <v>45142</v>
      </c>
      <c r="U350" s="152" t="s">
        <v>3542</v>
      </c>
      <c r="V350" s="152" t="s">
        <v>3542</v>
      </c>
    </row>
    <row r="351" spans="14:22">
      <c r="N351" s="151">
        <v>45113</v>
      </c>
      <c r="O351" s="151">
        <v>45113</v>
      </c>
      <c r="U351" s="152" t="s">
        <v>3615</v>
      </c>
      <c r="V351" s="152" t="s">
        <v>3615</v>
      </c>
    </row>
    <row r="352" spans="14:22">
      <c r="N352" s="151">
        <v>45113</v>
      </c>
      <c r="O352" s="151">
        <v>45113</v>
      </c>
      <c r="U352" s="152" t="s">
        <v>3615</v>
      </c>
      <c r="V352" s="152" t="s">
        <v>50</v>
      </c>
    </row>
    <row r="353" spans="22:22">
      <c r="V353" s="152" t="s">
        <v>50</v>
      </c>
    </row>
    <row r="354" spans="22:22">
      <c r="V354" s="152" t="s">
        <v>50</v>
      </c>
    </row>
    <row r="355" spans="22:22">
      <c r="V355" s="152" t="s">
        <v>50</v>
      </c>
    </row>
    <row r="356" spans="22:22">
      <c r="V356" s="152" t="s">
        <v>50</v>
      </c>
    </row>
    <row r="357" spans="22:22">
      <c r="V357" s="152" t="s">
        <v>50</v>
      </c>
    </row>
    <row r="358" spans="22:22">
      <c r="V358" s="152" t="s">
        <v>50</v>
      </c>
    </row>
    <row r="359" spans="22:22">
      <c r="V359" s="152" t="s">
        <v>50</v>
      </c>
    </row>
    <row r="360" spans="22:22">
      <c r="V360" s="152" t="s">
        <v>50</v>
      </c>
    </row>
    <row r="361" spans="22:22">
      <c r="V361" s="152" t="s">
        <v>50</v>
      </c>
    </row>
    <row r="362" spans="22:22">
      <c r="V362" s="152" t="s">
        <v>50</v>
      </c>
    </row>
    <row r="363" spans="22:22">
      <c r="V363" s="152" t="s">
        <v>50</v>
      </c>
    </row>
    <row r="364" spans="22:22">
      <c r="V364" s="152" t="s">
        <v>50</v>
      </c>
    </row>
    <row r="365" spans="22:22">
      <c r="V365" s="152" t="s">
        <v>50</v>
      </c>
    </row>
    <row r="366" spans="22:22">
      <c r="V366" s="152" t="s">
        <v>50</v>
      </c>
    </row>
    <row r="367" spans="22:22">
      <c r="V367" s="152" t="s">
        <v>50</v>
      </c>
    </row>
    <row r="368" spans="22:22">
      <c r="V368" s="152" t="s">
        <v>50</v>
      </c>
    </row>
    <row r="369" spans="22:22">
      <c r="V369" s="152" t="s">
        <v>50</v>
      </c>
    </row>
    <row r="370" spans="22:22">
      <c r="V370" s="152" t="s">
        <v>50</v>
      </c>
    </row>
    <row r="371" spans="22:22">
      <c r="V371" s="152" t="s">
        <v>50</v>
      </c>
    </row>
    <row r="372" spans="22:22">
      <c r="V372" s="152" t="s">
        <v>50</v>
      </c>
    </row>
    <row r="373" spans="22:22">
      <c r="V373" s="152" t="s">
        <v>50</v>
      </c>
    </row>
    <row r="374" spans="22:22">
      <c r="V374" s="152" t="s">
        <v>50</v>
      </c>
    </row>
    <row r="375" spans="22:22">
      <c r="V375" s="152" t="s">
        <v>50</v>
      </c>
    </row>
    <row r="376" spans="22:22">
      <c r="V376" s="152" t="s">
        <v>50</v>
      </c>
    </row>
    <row r="377" spans="22:22">
      <c r="V377" s="152" t="s">
        <v>50</v>
      </c>
    </row>
    <row r="378" spans="22:22">
      <c r="V378" s="152" t="s">
        <v>50</v>
      </c>
    </row>
    <row r="379" spans="22:22">
      <c r="V379" s="152" t="s">
        <v>50</v>
      </c>
    </row>
    <row r="380" spans="22:22">
      <c r="V380" s="152" t="s">
        <v>50</v>
      </c>
    </row>
    <row r="381" spans="22:22">
      <c r="V381" s="152" t="s">
        <v>50</v>
      </c>
    </row>
    <row r="382" spans="22:22">
      <c r="V382" s="152" t="s">
        <v>50</v>
      </c>
    </row>
    <row r="383" spans="22:22">
      <c r="V383" s="152" t="s">
        <v>50</v>
      </c>
    </row>
    <row r="384" spans="22:22">
      <c r="V384" s="152" t="s">
        <v>50</v>
      </c>
    </row>
    <row r="385" spans="22:22">
      <c r="V385" s="152" t="s">
        <v>50</v>
      </c>
    </row>
    <row r="386" spans="22:22">
      <c r="V386" s="152" t="s">
        <v>50</v>
      </c>
    </row>
    <row r="387" spans="22:22">
      <c r="V387" s="152" t="s">
        <v>50</v>
      </c>
    </row>
    <row r="388" spans="22:22">
      <c r="V388" s="152" t="s">
        <v>50</v>
      </c>
    </row>
    <row r="389" spans="22:22">
      <c r="V389" s="152" t="s">
        <v>50</v>
      </c>
    </row>
    <row r="390" spans="22:22">
      <c r="V390" s="152" t="s">
        <v>50</v>
      </c>
    </row>
    <row r="391" spans="22:22">
      <c r="V391" s="152" t="s">
        <v>50</v>
      </c>
    </row>
    <row r="392" spans="22:22">
      <c r="V392" s="152" t="s">
        <v>50</v>
      </c>
    </row>
    <row r="393" spans="22:22">
      <c r="V393" s="152" t="s">
        <v>50</v>
      </c>
    </row>
    <row r="394" spans="22:22">
      <c r="V394" s="152" t="s">
        <v>50</v>
      </c>
    </row>
    <row r="395" spans="22:22">
      <c r="V395" s="152" t="s">
        <v>50</v>
      </c>
    </row>
    <row r="396" spans="22:22">
      <c r="V396" s="152" t="s">
        <v>50</v>
      </c>
    </row>
    <row r="397" spans="22:22">
      <c r="V397" s="152" t="s">
        <v>50</v>
      </c>
    </row>
    <row r="398" spans="22:22">
      <c r="V398" s="152" t="s">
        <v>50</v>
      </c>
    </row>
    <row r="399" spans="22:22">
      <c r="V399" s="152" t="s">
        <v>50</v>
      </c>
    </row>
    <row r="400" spans="22:22">
      <c r="V400" s="152" t="s">
        <v>50</v>
      </c>
    </row>
    <row r="401" spans="22:22">
      <c r="V401" s="152" t="s">
        <v>50</v>
      </c>
    </row>
    <row r="402" spans="22:22">
      <c r="V402" s="152" t="s">
        <v>50</v>
      </c>
    </row>
    <row r="403" spans="22:22">
      <c r="V403" s="152" t="s">
        <v>50</v>
      </c>
    </row>
    <row r="404" spans="22:22">
      <c r="V404" s="152" t="s">
        <v>50</v>
      </c>
    </row>
    <row r="405" spans="22:22">
      <c r="V405" s="152" t="s">
        <v>50</v>
      </c>
    </row>
    <row r="406" spans="22:22">
      <c r="V406" s="152" t="s">
        <v>50</v>
      </c>
    </row>
    <row r="407" spans="22:22">
      <c r="V407" s="152" t="s">
        <v>50</v>
      </c>
    </row>
    <row r="408" spans="22:22">
      <c r="V408" s="152" t="s">
        <v>50</v>
      </c>
    </row>
    <row r="409" spans="22:22">
      <c r="V409" s="152" t="s">
        <v>50</v>
      </c>
    </row>
    <row r="410" spans="22:22">
      <c r="V410" s="152" t="s">
        <v>50</v>
      </c>
    </row>
    <row r="411" spans="22:22">
      <c r="V411" s="152" t="s">
        <v>50</v>
      </c>
    </row>
    <row r="412" spans="22:22">
      <c r="V412" s="152" t="s">
        <v>50</v>
      </c>
    </row>
    <row r="413" spans="22:22">
      <c r="V413" s="152" t="s">
        <v>50</v>
      </c>
    </row>
    <row r="414" spans="22:22">
      <c r="V414" s="152" t="s">
        <v>50</v>
      </c>
    </row>
    <row r="415" spans="22:22">
      <c r="V415" s="152" t="s">
        <v>50</v>
      </c>
    </row>
    <row r="416" spans="22:22">
      <c r="V416" s="152" t="s">
        <v>50</v>
      </c>
    </row>
    <row r="417" spans="22:22">
      <c r="V417" s="152" t="s">
        <v>50</v>
      </c>
    </row>
    <row r="418" spans="22:22">
      <c r="V418" s="152" t="s">
        <v>50</v>
      </c>
    </row>
    <row r="446" s="82" customFormat="1" spans="3:106">
      <c r="C446" s="153"/>
      <c r="D446" s="154"/>
      <c r="E446" s="154"/>
      <c r="F446" s="154"/>
      <c r="G446" s="154"/>
      <c r="H446" s="154"/>
      <c r="I446" s="154"/>
      <c r="J446" s="154"/>
      <c r="K446" s="154"/>
      <c r="L446" s="154"/>
      <c r="M446" s="154"/>
      <c r="N446" s="154"/>
      <c r="O446" s="154"/>
      <c r="P446" s="154"/>
      <c r="Q446" s="154"/>
      <c r="R446" s="154"/>
      <c r="S446" s="154"/>
      <c r="T446" s="154"/>
      <c r="U446" s="154"/>
      <c r="V446" s="154"/>
      <c r="W446" s="154"/>
      <c r="X446" s="154"/>
      <c r="Y446" s="154"/>
      <c r="Z446" s="154"/>
      <c r="AA446" s="154"/>
      <c r="AB446" s="154"/>
      <c r="AC446" s="154"/>
      <c r="AD446" s="154"/>
      <c r="AE446" s="154"/>
      <c r="AF446" s="154"/>
      <c r="AG446" s="154"/>
      <c r="AH446" s="154"/>
      <c r="AI446" s="154"/>
      <c r="AJ446" s="154"/>
      <c r="AK446" s="154"/>
      <c r="AL446" s="154"/>
      <c r="AM446" s="154"/>
      <c r="AN446" s="154"/>
      <c r="AO446" s="154"/>
      <c r="AP446" s="154"/>
      <c r="AQ446" s="155"/>
      <c r="AR446" s="155"/>
      <c r="AS446" s="155"/>
      <c r="AT446" s="155"/>
      <c r="AU446" s="155"/>
      <c r="AV446" s="155"/>
      <c r="AW446" s="155"/>
      <c r="AX446" s="155"/>
      <c r="AY446" s="155"/>
      <c r="AZ446" s="155"/>
      <c r="BA446" s="155"/>
      <c r="BB446" s="155"/>
      <c r="BC446" s="155"/>
      <c r="BD446" s="155"/>
      <c r="BE446" s="155"/>
      <c r="BF446" s="155"/>
      <c r="BG446" s="155"/>
      <c r="BH446" s="155"/>
      <c r="BI446" s="155"/>
      <c r="BJ446" s="155"/>
      <c r="BK446" s="155"/>
      <c r="BL446" s="155"/>
      <c r="BM446" s="155"/>
      <c r="BN446" s="155"/>
      <c r="BO446" s="155"/>
      <c r="BP446" s="155"/>
      <c r="BQ446" s="155"/>
      <c r="BR446" s="155"/>
      <c r="BS446" s="155"/>
      <c r="BT446" s="155"/>
      <c r="BU446" s="155"/>
      <c r="BV446" s="155"/>
      <c r="BW446" s="155"/>
      <c r="BX446" s="155"/>
      <c r="BY446" s="155"/>
      <c r="BZ446" s="155"/>
      <c r="CA446" s="155"/>
      <c r="CB446" s="154"/>
      <c r="CC446" s="154"/>
      <c r="CO446" s="154"/>
      <c r="DB446" s="154"/>
    </row>
    <row r="447" s="82" customFormat="1" spans="3:106">
      <c r="C447" s="153"/>
      <c r="D447" s="154"/>
      <c r="E447" s="154"/>
      <c r="F447" s="154"/>
      <c r="G447" s="154"/>
      <c r="H447" s="154"/>
      <c r="I447" s="154"/>
      <c r="J447" s="154"/>
      <c r="K447" s="154"/>
      <c r="L447" s="154"/>
      <c r="M447" s="154"/>
      <c r="N447" s="154"/>
      <c r="O447" s="154"/>
      <c r="P447" s="154"/>
      <c r="Q447" s="154"/>
      <c r="R447" s="154"/>
      <c r="S447" s="154"/>
      <c r="T447" s="154"/>
      <c r="U447" s="154"/>
      <c r="V447" s="154"/>
      <c r="W447" s="154"/>
      <c r="X447" s="154"/>
      <c r="Y447" s="154"/>
      <c r="Z447" s="154"/>
      <c r="AA447" s="154"/>
      <c r="AB447" s="154"/>
      <c r="AC447" s="154"/>
      <c r="AD447" s="154"/>
      <c r="AE447" s="154"/>
      <c r="AF447" s="154"/>
      <c r="AG447" s="154"/>
      <c r="AH447" s="154"/>
      <c r="AI447" s="154"/>
      <c r="AJ447" s="154"/>
      <c r="AK447" s="154"/>
      <c r="AL447" s="154"/>
      <c r="AM447" s="154"/>
      <c r="AN447" s="154"/>
      <c r="AO447" s="154"/>
      <c r="AP447" s="154"/>
      <c r="AQ447" s="155"/>
      <c r="AR447" s="155"/>
      <c r="AS447" s="155"/>
      <c r="AT447" s="155"/>
      <c r="AU447" s="155"/>
      <c r="AV447" s="155"/>
      <c r="AW447" s="155"/>
      <c r="AX447" s="155"/>
      <c r="AY447" s="155"/>
      <c r="AZ447" s="155"/>
      <c r="BA447" s="155"/>
      <c r="BB447" s="155"/>
      <c r="BC447" s="155"/>
      <c r="BD447" s="155"/>
      <c r="BE447" s="155"/>
      <c r="BF447" s="155"/>
      <c r="BG447" s="155"/>
      <c r="BH447" s="155"/>
      <c r="BI447" s="155"/>
      <c r="BJ447" s="155"/>
      <c r="BK447" s="155"/>
      <c r="BL447" s="155"/>
      <c r="BM447" s="155"/>
      <c r="BN447" s="155"/>
      <c r="BO447" s="155"/>
      <c r="BP447" s="155"/>
      <c r="BQ447" s="155"/>
      <c r="BR447" s="155"/>
      <c r="BS447" s="155"/>
      <c r="BT447" s="155"/>
      <c r="BU447" s="155"/>
      <c r="BV447" s="155"/>
      <c r="BW447" s="155"/>
      <c r="BX447" s="155"/>
      <c r="BY447" s="155"/>
      <c r="BZ447" s="155"/>
      <c r="CA447" s="155"/>
      <c r="CB447" s="154"/>
      <c r="CC447" s="154"/>
      <c r="CO447" s="154"/>
      <c r="DB447" s="154"/>
    </row>
    <row r="448" s="82" customFormat="1" spans="3:106">
      <c r="C448" s="153"/>
      <c r="D448" s="154"/>
      <c r="E448" s="154"/>
      <c r="F448" s="154"/>
      <c r="G448" s="154"/>
      <c r="H448" s="154"/>
      <c r="I448" s="154"/>
      <c r="J448" s="154"/>
      <c r="K448" s="154"/>
      <c r="L448" s="154"/>
      <c r="M448" s="154"/>
      <c r="N448" s="154"/>
      <c r="O448" s="154"/>
      <c r="P448" s="154"/>
      <c r="Q448" s="154"/>
      <c r="R448" s="154"/>
      <c r="S448" s="154"/>
      <c r="T448" s="154"/>
      <c r="U448" s="154"/>
      <c r="V448" s="154"/>
      <c r="W448" s="154"/>
      <c r="X448" s="154"/>
      <c r="Y448" s="154"/>
      <c r="Z448" s="154"/>
      <c r="AA448" s="154"/>
      <c r="AB448" s="154"/>
      <c r="AC448" s="154"/>
      <c r="AD448" s="154"/>
      <c r="AE448" s="154"/>
      <c r="AF448" s="154"/>
      <c r="AG448" s="154"/>
      <c r="AH448" s="154"/>
      <c r="AI448" s="154"/>
      <c r="AJ448" s="154"/>
      <c r="AK448" s="154"/>
      <c r="AL448" s="154"/>
      <c r="AM448" s="154"/>
      <c r="AN448" s="154"/>
      <c r="AO448" s="154"/>
      <c r="AP448" s="154"/>
      <c r="AQ448" s="155"/>
      <c r="AR448" s="155"/>
      <c r="AS448" s="155"/>
      <c r="AT448" s="155"/>
      <c r="AU448" s="155"/>
      <c r="AV448" s="155"/>
      <c r="AW448" s="155"/>
      <c r="AX448" s="155"/>
      <c r="AY448" s="155"/>
      <c r="AZ448" s="155"/>
      <c r="BA448" s="155"/>
      <c r="BB448" s="155"/>
      <c r="BC448" s="155"/>
      <c r="BD448" s="155"/>
      <c r="BE448" s="155"/>
      <c r="BF448" s="155"/>
      <c r="BG448" s="155"/>
      <c r="BH448" s="155"/>
      <c r="BI448" s="155"/>
      <c r="BJ448" s="155"/>
      <c r="BK448" s="155"/>
      <c r="BL448" s="155"/>
      <c r="BM448" s="155"/>
      <c r="BN448" s="155"/>
      <c r="BO448" s="155"/>
      <c r="BP448" s="155"/>
      <c r="BQ448" s="155"/>
      <c r="BR448" s="155"/>
      <c r="BS448" s="155"/>
      <c r="BT448" s="155"/>
      <c r="BU448" s="155"/>
      <c r="BV448" s="155"/>
      <c r="BW448" s="155"/>
      <c r="BX448" s="155"/>
      <c r="BY448" s="155"/>
      <c r="BZ448" s="155"/>
      <c r="CA448" s="155"/>
      <c r="CB448" s="154"/>
      <c r="CC448" s="154"/>
      <c r="CO448" s="154"/>
      <c r="DB448" s="154"/>
    </row>
    <row r="449" s="82" customFormat="1" spans="3:106">
      <c r="C449" s="153"/>
      <c r="D449" s="154"/>
      <c r="E449" s="154"/>
      <c r="F449" s="154"/>
      <c r="G449" s="154"/>
      <c r="H449" s="154"/>
      <c r="I449" s="154"/>
      <c r="J449" s="154"/>
      <c r="K449" s="154"/>
      <c r="L449" s="154"/>
      <c r="M449" s="154"/>
      <c r="N449" s="154"/>
      <c r="O449" s="154"/>
      <c r="P449" s="154"/>
      <c r="Q449" s="154"/>
      <c r="R449" s="154"/>
      <c r="S449" s="154"/>
      <c r="T449" s="154"/>
      <c r="U449" s="154"/>
      <c r="V449" s="154"/>
      <c r="W449" s="154"/>
      <c r="X449" s="154"/>
      <c r="Y449" s="154"/>
      <c r="Z449" s="154"/>
      <c r="AA449" s="154"/>
      <c r="AB449" s="154"/>
      <c r="AC449" s="154"/>
      <c r="AD449" s="154"/>
      <c r="AE449" s="154"/>
      <c r="AF449" s="154"/>
      <c r="AG449" s="154"/>
      <c r="AH449" s="154"/>
      <c r="AI449" s="154"/>
      <c r="AJ449" s="154"/>
      <c r="AK449" s="154"/>
      <c r="AL449" s="154"/>
      <c r="AM449" s="154"/>
      <c r="AN449" s="154"/>
      <c r="AO449" s="154"/>
      <c r="AP449" s="154"/>
      <c r="AQ449" s="155"/>
      <c r="AR449" s="155"/>
      <c r="AS449" s="155"/>
      <c r="AT449" s="155"/>
      <c r="AU449" s="155"/>
      <c r="AV449" s="155"/>
      <c r="AW449" s="155"/>
      <c r="AX449" s="155"/>
      <c r="AY449" s="155"/>
      <c r="AZ449" s="155"/>
      <c r="BA449" s="155"/>
      <c r="BB449" s="155"/>
      <c r="BC449" s="155"/>
      <c r="BD449" s="155"/>
      <c r="BE449" s="155"/>
      <c r="BF449" s="155"/>
      <c r="BG449" s="155"/>
      <c r="BH449" s="155"/>
      <c r="BI449" s="155"/>
      <c r="BJ449" s="155"/>
      <c r="BK449" s="155"/>
      <c r="BL449" s="155"/>
      <c r="BM449" s="155"/>
      <c r="BN449" s="155"/>
      <c r="BO449" s="155"/>
      <c r="BP449" s="155"/>
      <c r="BQ449" s="155"/>
      <c r="BR449" s="155"/>
      <c r="BS449" s="155"/>
      <c r="BT449" s="155"/>
      <c r="BU449" s="155"/>
      <c r="BV449" s="155"/>
      <c r="BW449" s="155"/>
      <c r="BX449" s="155"/>
      <c r="BY449" s="155"/>
      <c r="BZ449" s="155"/>
      <c r="CA449" s="155"/>
      <c r="CB449" s="154"/>
      <c r="CC449" s="154"/>
      <c r="CO449" s="154"/>
      <c r="DB449" s="154"/>
    </row>
    <row r="450" s="82" customFormat="1" spans="3:106">
      <c r="C450" s="153"/>
      <c r="D450" s="154"/>
      <c r="E450" s="154"/>
      <c r="F450" s="154"/>
      <c r="G450" s="154"/>
      <c r="H450" s="154"/>
      <c r="I450" s="154"/>
      <c r="J450" s="154"/>
      <c r="K450" s="154"/>
      <c r="L450" s="154"/>
      <c r="M450" s="154"/>
      <c r="N450" s="154"/>
      <c r="O450" s="154"/>
      <c r="P450" s="154"/>
      <c r="Q450" s="154"/>
      <c r="R450" s="154"/>
      <c r="S450" s="154"/>
      <c r="T450" s="154"/>
      <c r="U450" s="154"/>
      <c r="V450" s="154"/>
      <c r="W450" s="154"/>
      <c r="X450" s="154"/>
      <c r="Y450" s="154"/>
      <c r="Z450" s="154"/>
      <c r="AA450" s="154"/>
      <c r="AB450" s="154"/>
      <c r="AC450" s="154"/>
      <c r="AD450" s="154"/>
      <c r="AE450" s="154"/>
      <c r="AF450" s="154"/>
      <c r="AG450" s="154"/>
      <c r="AH450" s="154"/>
      <c r="AI450" s="154"/>
      <c r="AJ450" s="154"/>
      <c r="AK450" s="154"/>
      <c r="AL450" s="154"/>
      <c r="AM450" s="154"/>
      <c r="AN450" s="154"/>
      <c r="AO450" s="154"/>
      <c r="AP450" s="154"/>
      <c r="AQ450" s="155"/>
      <c r="AR450" s="155"/>
      <c r="AS450" s="155"/>
      <c r="AT450" s="155"/>
      <c r="AU450" s="155"/>
      <c r="AV450" s="155"/>
      <c r="AW450" s="155"/>
      <c r="AX450" s="155"/>
      <c r="AY450" s="155"/>
      <c r="AZ450" s="155"/>
      <c r="BA450" s="155"/>
      <c r="BB450" s="155"/>
      <c r="BC450" s="155"/>
      <c r="BD450" s="155"/>
      <c r="BE450" s="155"/>
      <c r="BF450" s="155"/>
      <c r="BG450" s="155"/>
      <c r="BH450" s="155"/>
      <c r="BI450" s="155"/>
      <c r="BJ450" s="155"/>
      <c r="BK450" s="155"/>
      <c r="BL450" s="155"/>
      <c r="BM450" s="155"/>
      <c r="BN450" s="155"/>
      <c r="BO450" s="155"/>
      <c r="BP450" s="155"/>
      <c r="BQ450" s="155"/>
      <c r="BR450" s="155"/>
      <c r="BS450" s="155"/>
      <c r="BT450" s="155"/>
      <c r="BU450" s="155"/>
      <c r="BV450" s="155"/>
      <c r="BW450" s="155"/>
      <c r="BX450" s="155"/>
      <c r="BY450" s="155"/>
      <c r="BZ450" s="155"/>
      <c r="CA450" s="155"/>
      <c r="CB450" s="154"/>
      <c r="CC450" s="154"/>
      <c r="CO450" s="154"/>
      <c r="DB450" s="154"/>
    </row>
    <row r="451" s="82" customFormat="1" spans="3:106">
      <c r="C451" s="153"/>
      <c r="D451" s="154"/>
      <c r="E451" s="154"/>
      <c r="F451" s="154"/>
      <c r="G451" s="154"/>
      <c r="H451" s="154"/>
      <c r="I451" s="154"/>
      <c r="J451" s="154"/>
      <c r="K451" s="154"/>
      <c r="L451" s="154"/>
      <c r="M451" s="154"/>
      <c r="N451" s="154"/>
      <c r="O451" s="154"/>
      <c r="P451" s="154"/>
      <c r="Q451" s="154"/>
      <c r="R451" s="154"/>
      <c r="S451" s="154"/>
      <c r="T451" s="154"/>
      <c r="U451" s="154"/>
      <c r="V451" s="154"/>
      <c r="W451" s="154"/>
      <c r="X451" s="154"/>
      <c r="Y451" s="154"/>
      <c r="Z451" s="154"/>
      <c r="AA451" s="154"/>
      <c r="AB451" s="154"/>
      <c r="AC451" s="154"/>
      <c r="AD451" s="154"/>
      <c r="AE451" s="154"/>
      <c r="AF451" s="154"/>
      <c r="AG451" s="154"/>
      <c r="AH451" s="154"/>
      <c r="AI451" s="154"/>
      <c r="AJ451" s="154"/>
      <c r="AK451" s="154"/>
      <c r="AL451" s="154"/>
      <c r="AM451" s="154"/>
      <c r="AN451" s="154"/>
      <c r="AO451" s="154"/>
      <c r="AP451" s="154"/>
      <c r="AQ451" s="155"/>
      <c r="AR451" s="155"/>
      <c r="AS451" s="155"/>
      <c r="AT451" s="155"/>
      <c r="AU451" s="155"/>
      <c r="AV451" s="155"/>
      <c r="AW451" s="155"/>
      <c r="AX451" s="155"/>
      <c r="AY451" s="155"/>
      <c r="AZ451" s="155"/>
      <c r="BA451" s="155"/>
      <c r="BB451" s="155"/>
      <c r="BC451" s="155"/>
      <c r="BD451" s="155"/>
      <c r="BE451" s="155"/>
      <c r="BF451" s="155"/>
      <c r="BG451" s="155"/>
      <c r="BH451" s="155"/>
      <c r="BI451" s="155"/>
      <c r="BJ451" s="155"/>
      <c r="BK451" s="155"/>
      <c r="BL451" s="155"/>
      <c r="BM451" s="155"/>
      <c r="BN451" s="155"/>
      <c r="BO451" s="155"/>
      <c r="BP451" s="155"/>
      <c r="BQ451" s="155"/>
      <c r="BR451" s="155"/>
      <c r="BS451" s="155"/>
      <c r="BT451" s="155"/>
      <c r="BU451" s="155"/>
      <c r="BV451" s="155"/>
      <c r="BW451" s="155"/>
      <c r="BX451" s="155"/>
      <c r="BY451" s="155"/>
      <c r="BZ451" s="155"/>
      <c r="CA451" s="155"/>
      <c r="CB451" s="154"/>
      <c r="CC451" s="154"/>
      <c r="CO451" s="154"/>
      <c r="DB451" s="154"/>
    </row>
    <row r="452" s="82" customFormat="1" spans="3:106">
      <c r="C452" s="153"/>
      <c r="D452" s="154"/>
      <c r="E452" s="154"/>
      <c r="F452" s="154"/>
      <c r="G452" s="154"/>
      <c r="H452" s="154"/>
      <c r="I452" s="154"/>
      <c r="J452" s="154"/>
      <c r="K452" s="154"/>
      <c r="L452" s="154"/>
      <c r="M452" s="154"/>
      <c r="N452" s="154"/>
      <c r="O452" s="154"/>
      <c r="P452" s="154"/>
      <c r="Q452" s="154"/>
      <c r="R452" s="154"/>
      <c r="S452" s="154"/>
      <c r="T452" s="154"/>
      <c r="U452" s="154"/>
      <c r="V452" s="154"/>
      <c r="W452" s="154"/>
      <c r="X452" s="154"/>
      <c r="Y452" s="154"/>
      <c r="Z452" s="154"/>
      <c r="AA452" s="154"/>
      <c r="AB452" s="154"/>
      <c r="AC452" s="154"/>
      <c r="AD452" s="154"/>
      <c r="AE452" s="154"/>
      <c r="AF452" s="154"/>
      <c r="AG452" s="154"/>
      <c r="AH452" s="154"/>
      <c r="AI452" s="154"/>
      <c r="AJ452" s="154"/>
      <c r="AK452" s="154"/>
      <c r="AL452" s="154"/>
      <c r="AM452" s="154"/>
      <c r="AN452" s="154"/>
      <c r="AO452" s="154"/>
      <c r="AP452" s="154"/>
      <c r="AQ452" s="155"/>
      <c r="AR452" s="155"/>
      <c r="AS452" s="155"/>
      <c r="AT452" s="155"/>
      <c r="AU452" s="155"/>
      <c r="AV452" s="155"/>
      <c r="AW452" s="155"/>
      <c r="AX452" s="155"/>
      <c r="AY452" s="155"/>
      <c r="AZ452" s="155"/>
      <c r="BA452" s="155"/>
      <c r="BB452" s="155"/>
      <c r="BC452" s="155"/>
      <c r="BD452" s="155"/>
      <c r="BE452" s="155"/>
      <c r="BF452" s="155"/>
      <c r="BG452" s="155"/>
      <c r="BH452" s="155"/>
      <c r="BI452" s="155"/>
      <c r="BJ452" s="155"/>
      <c r="BK452" s="155"/>
      <c r="BL452" s="155"/>
      <c r="BM452" s="155"/>
      <c r="BN452" s="155"/>
      <c r="BO452" s="155"/>
      <c r="BP452" s="155"/>
      <c r="BQ452" s="155"/>
      <c r="BR452" s="155"/>
      <c r="BS452" s="155"/>
      <c r="BT452" s="155"/>
      <c r="BU452" s="155"/>
      <c r="BV452" s="155"/>
      <c r="BW452" s="155"/>
      <c r="BX452" s="155"/>
      <c r="BY452" s="155"/>
      <c r="BZ452" s="155"/>
      <c r="CA452" s="155"/>
      <c r="CB452" s="154"/>
      <c r="CC452" s="154"/>
      <c r="CO452" s="154"/>
      <c r="DB452" s="154"/>
    </row>
  </sheetData>
  <sheetProtection formatCells="0" insertHyperlinks="0" autoFilter="0"/>
  <mergeCells count="4">
    <mergeCell ref="C1:O1"/>
    <mergeCell ref="P1:AA1"/>
    <mergeCell ref="C36:O36"/>
    <mergeCell ref="P36:AA36"/>
  </mergeCells>
  <conditionalFormatting sqref="C3:O6 C19:C22 C11:C14 AB3:XFD3 AD4:XFD6 AB4:AC34">
    <cfRule type="cellIs" dxfId="2" priority="190" operator="equal">
      <formula>0</formula>
    </cfRule>
  </conditionalFormatting>
  <conditionalFormatting sqref="P3:AA6">
    <cfRule type="cellIs" dxfId="3" priority="54" operator="greaterThan">
      <formula>0</formula>
    </cfRule>
    <cfRule type="cellIs" dxfId="2" priority="55" operator="equal">
      <formula>0</formula>
    </cfRule>
  </conditionalFormatting>
  <conditionalFormatting sqref="C7:C10 C23:C35 C15:C18">
    <cfRule type="cellIs" dxfId="2" priority="63" operator="equal">
      <formula>0</formula>
    </cfRule>
  </conditionalFormatting>
  <conditionalFormatting sqref="D7:O10">
    <cfRule type="cellIs" dxfId="2" priority="62" operator="equal">
      <formula>0</formula>
    </cfRule>
  </conditionalFormatting>
  <conditionalFormatting sqref="P7:AA10">
    <cfRule type="cellIs" dxfId="3" priority="52" operator="greaterThan">
      <formula>0</formula>
    </cfRule>
    <cfRule type="cellIs" dxfId="2" priority="53" operator="equal">
      <formula>0</formula>
    </cfRule>
  </conditionalFormatting>
  <conditionalFormatting sqref="D11:O14">
    <cfRule type="cellIs" dxfId="2" priority="61" operator="equal">
      <formula>0</formula>
    </cfRule>
  </conditionalFormatting>
  <conditionalFormatting sqref="P11:AA14">
    <cfRule type="cellIs" dxfId="3" priority="50" operator="greaterThan">
      <formula>0</formula>
    </cfRule>
    <cfRule type="cellIs" dxfId="2" priority="51" operator="equal">
      <formula>0</formula>
    </cfRule>
  </conditionalFormatting>
  <conditionalFormatting sqref="D15:O18">
    <cfRule type="cellIs" dxfId="2" priority="60" operator="equal">
      <formula>0</formula>
    </cfRule>
  </conditionalFormatting>
  <conditionalFormatting sqref="P15:AA18">
    <cfRule type="cellIs" dxfId="3" priority="48" operator="greaterThan">
      <formula>0</formula>
    </cfRule>
    <cfRule type="cellIs" dxfId="2" priority="49" operator="equal">
      <formula>0</formula>
    </cfRule>
  </conditionalFormatting>
  <conditionalFormatting sqref="D19:O22">
    <cfRule type="cellIs" dxfId="2" priority="59" operator="equal">
      <formula>0</formula>
    </cfRule>
  </conditionalFormatting>
  <conditionalFormatting sqref="P19:AA22">
    <cfRule type="cellIs" dxfId="3" priority="46" operator="greaterThan">
      <formula>0</formula>
    </cfRule>
    <cfRule type="cellIs" dxfId="2" priority="47" operator="equal">
      <formula>0</formula>
    </cfRule>
  </conditionalFormatting>
  <conditionalFormatting sqref="D23:O26">
    <cfRule type="cellIs" dxfId="2" priority="58" operator="equal">
      <formula>0</formula>
    </cfRule>
  </conditionalFormatting>
  <conditionalFormatting sqref="P23:AA26">
    <cfRule type="cellIs" dxfId="2" priority="45" operator="equal">
      <formula>0</formula>
    </cfRule>
  </conditionalFormatting>
  <conditionalFormatting sqref="D27:O30">
    <cfRule type="cellIs" dxfId="2" priority="57" operator="equal">
      <formula>0</formula>
    </cfRule>
  </conditionalFormatting>
  <conditionalFormatting sqref="P27:AA30">
    <cfRule type="cellIs" dxfId="3" priority="43" operator="greaterThan">
      <formula>0</formula>
    </cfRule>
    <cfRule type="cellIs" dxfId="2" priority="44" operator="equal">
      <formula>0</formula>
    </cfRule>
  </conditionalFormatting>
  <conditionalFormatting sqref="D31:O34">
    <cfRule type="cellIs" dxfId="2" priority="56" operator="equal">
      <formula>0</formula>
    </cfRule>
  </conditionalFormatting>
  <conditionalFormatting sqref="P31:AA34">
    <cfRule type="cellIs" dxfId="3" priority="41" operator="greaterThan">
      <formula>0</formula>
    </cfRule>
    <cfRule type="cellIs" dxfId="2" priority="42" operator="equal">
      <formula>0</formula>
    </cfRule>
  </conditionalFormatting>
  <conditionalFormatting sqref="C38:C41 C54:C57 C46:C49 AB38:XFD38 AD39:XFD41 AB39:AC69">
    <cfRule type="cellIs" dxfId="2" priority="40" operator="equal">
      <formula>0</formula>
    </cfRule>
  </conditionalFormatting>
  <conditionalFormatting sqref="D38:O41">
    <cfRule type="cellIs" dxfId="2" priority="16" operator="equal">
      <formula>0</formula>
    </cfRule>
  </conditionalFormatting>
  <conditionalFormatting sqref="P38:AA41">
    <cfRule type="cellIs" dxfId="2" priority="8" operator="equal">
      <formula>0</formula>
    </cfRule>
  </conditionalFormatting>
  <conditionalFormatting sqref="C42:C45 C58:C69 C50:C53">
    <cfRule type="cellIs" dxfId="2" priority="39" operator="equal">
      <formula>0</formula>
    </cfRule>
  </conditionalFormatting>
  <conditionalFormatting sqref="D42:O45">
    <cfRule type="cellIs" dxfId="2" priority="15" operator="equal">
      <formula>0</formula>
    </cfRule>
  </conditionalFormatting>
  <conditionalFormatting sqref="P42:AA45">
    <cfRule type="cellIs" dxfId="2" priority="7" operator="equal">
      <formula>0</formula>
    </cfRule>
  </conditionalFormatting>
  <conditionalFormatting sqref="D46:O49">
    <cfRule type="cellIs" dxfId="2" priority="14" operator="equal">
      <formula>0</formula>
    </cfRule>
  </conditionalFormatting>
  <conditionalFormatting sqref="P46:AA49">
    <cfRule type="cellIs" dxfId="2" priority="6" operator="equal">
      <formula>0</formula>
    </cfRule>
  </conditionalFormatting>
  <conditionalFormatting sqref="D50:O53">
    <cfRule type="cellIs" dxfId="2" priority="13" operator="equal">
      <formula>0</formula>
    </cfRule>
  </conditionalFormatting>
  <conditionalFormatting sqref="P50:AA53">
    <cfRule type="cellIs" dxfId="2" priority="5" operator="equal">
      <formula>0</formula>
    </cfRule>
  </conditionalFormatting>
  <conditionalFormatting sqref="D54:O57">
    <cfRule type="cellIs" dxfId="2" priority="12" operator="equal">
      <formula>0</formula>
    </cfRule>
  </conditionalFormatting>
  <conditionalFormatting sqref="P54:AA57">
    <cfRule type="cellIs" dxfId="2" priority="4" operator="equal">
      <formula>0</formula>
    </cfRule>
  </conditionalFormatting>
  <conditionalFormatting sqref="D58:O61">
    <cfRule type="cellIs" dxfId="2" priority="11" operator="equal">
      <formula>0</formula>
    </cfRule>
  </conditionalFormatting>
  <conditionalFormatting sqref="P58:AA61">
    <cfRule type="cellIs" dxfId="2" priority="3" operator="equal">
      <formula>0</formula>
    </cfRule>
  </conditionalFormatting>
  <conditionalFormatting sqref="D62:O65">
    <cfRule type="cellIs" dxfId="2" priority="10" operator="equal">
      <formula>0</formula>
    </cfRule>
  </conditionalFormatting>
  <conditionalFormatting sqref="P62:AA65">
    <cfRule type="cellIs" dxfId="2" priority="2" operator="equal">
      <formula>0</formula>
    </cfRule>
  </conditionalFormatting>
  <conditionalFormatting sqref="D66:O69">
    <cfRule type="cellIs" dxfId="2" priority="9" operator="equal">
      <formula>0</formula>
    </cfRule>
  </conditionalFormatting>
  <conditionalFormatting sqref="P66:AA69">
    <cfRule type="cellIs" dxfId="2" priority="1" operator="equal">
      <formula>0</formula>
    </cfRule>
  </conditionalFormatting>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X452"/>
  <sheetViews>
    <sheetView tabSelected="1" workbookViewId="0">
      <pane xSplit="1" topLeftCell="E1" activePane="topRight" state="frozen"/>
      <selection/>
      <selection pane="topRight" activeCell="N24" sqref="N24"/>
    </sheetView>
  </sheetViews>
  <sheetFormatPr defaultColWidth="9" defaultRowHeight="14.25"/>
  <cols>
    <col min="1" max="1" width="23.125" customWidth="1"/>
    <col min="3" max="3" width="12.625"/>
    <col min="4" max="4" width="9.25"/>
    <col min="5" max="5" width="12.625"/>
    <col min="6" max="6" width="9.25"/>
    <col min="7" max="7" width="11.125"/>
    <col min="10" max="13" width="12.625"/>
    <col min="14" max="14" width="11.5"/>
    <col min="15" max="15" width="12.625"/>
    <col min="16" max="16" width="11.5"/>
    <col min="17" max="23" width="12.625"/>
  </cols>
  <sheetData>
    <row r="1" spans="1:17">
      <c r="A1" s="84" t="s">
        <v>4343</v>
      </c>
      <c r="B1" s="85" t="s">
        <v>46</v>
      </c>
      <c r="C1" s="85"/>
      <c r="D1" s="85"/>
      <c r="E1" s="85"/>
      <c r="F1" s="85" t="s">
        <v>307</v>
      </c>
      <c r="G1" s="85"/>
      <c r="H1" s="85"/>
      <c r="I1" s="85"/>
      <c r="J1" s="85" t="s">
        <v>993</v>
      </c>
      <c r="K1" s="85"/>
      <c r="L1" s="85"/>
      <c r="M1" s="85"/>
      <c r="N1" s="85" t="s">
        <v>1731</v>
      </c>
      <c r="O1" s="85"/>
      <c r="P1" s="85"/>
      <c r="Q1" s="85"/>
    </row>
    <row r="2" ht="15" spans="1:23">
      <c r="A2" s="86"/>
      <c r="B2" s="87" t="s">
        <v>4344</v>
      </c>
      <c r="C2" s="87" t="s">
        <v>4345</v>
      </c>
      <c r="D2" s="87" t="s">
        <v>4346</v>
      </c>
      <c r="E2" s="87" t="s">
        <v>4347</v>
      </c>
      <c r="F2" s="87" t="s">
        <v>4344</v>
      </c>
      <c r="G2" s="87" t="s">
        <v>4345</v>
      </c>
      <c r="H2" s="87" t="s">
        <v>4346</v>
      </c>
      <c r="I2" s="87" t="s">
        <v>4347</v>
      </c>
      <c r="J2" s="87" t="s">
        <v>4344</v>
      </c>
      <c r="K2" s="87" t="s">
        <v>4345</v>
      </c>
      <c r="L2" s="87" t="s">
        <v>4346</v>
      </c>
      <c r="M2" s="87" t="s">
        <v>4347</v>
      </c>
      <c r="N2" s="87" t="s">
        <v>4344</v>
      </c>
      <c r="O2" s="87" t="s">
        <v>4345</v>
      </c>
      <c r="P2" s="87" t="s">
        <v>4346</v>
      </c>
      <c r="Q2" s="124" t="s">
        <v>4347</v>
      </c>
      <c r="R2" s="124" t="s">
        <v>4348</v>
      </c>
      <c r="S2" s="124" t="s">
        <v>4349</v>
      </c>
      <c r="T2" s="124" t="s">
        <v>4350</v>
      </c>
      <c r="U2" s="124" t="s">
        <v>4351</v>
      </c>
      <c r="V2" s="124"/>
      <c r="W2" s="124"/>
    </row>
    <row r="3" ht="17.25" spans="1:21">
      <c r="A3" s="88" t="s">
        <v>4332</v>
      </c>
      <c r="B3" s="90">
        <f>VLOOKUP($A3&amp;"-"&amp;$B$1,'架空专业(月度统计)(自动）'!$A$2:$AC$22,28,FALSE)</f>
        <v>2263</v>
      </c>
      <c r="C3" s="90">
        <f>VLOOKUP($A3&amp;"-"&amp;$B$1,'架空专业(月度统计)(自动）'!$A$2:$AC$22,29,FALSE)</f>
        <v>2263</v>
      </c>
      <c r="D3" s="94">
        <f>VLOOKUP($A3&amp;"-"&amp;$B$1,'架空专业(月度统计)(自动）'!$A$2:$AC$22,15,FALSE)</f>
        <v>0</v>
      </c>
      <c r="E3" s="94">
        <f>VLOOKUP($A3&amp;"-"&amp;$B$1,'架空专业(月度统计)(自动）'!$A$2:$AC$22,27,FALSE)</f>
        <v>0</v>
      </c>
      <c r="F3" s="90">
        <f>VLOOKUP($A3&amp;"-"&amp;$F$1,'架空专业(月度统计)(自动）'!$A$2:$AC$22,28,FALSE)</f>
        <v>2349</v>
      </c>
      <c r="G3" s="90">
        <f>VLOOKUP($A3&amp;"-"&amp;$F$1,'架空专业(月度统计)(自动）'!$A$2:$AC$22,29,FALSE)</f>
        <v>2349</v>
      </c>
      <c r="H3" s="94">
        <f>VLOOKUP($A3&amp;"-"&amp;$F$1,'架空专业(月度统计)(自动）'!$A$2:$AC$22,15,FALSE)</f>
        <v>0</v>
      </c>
      <c r="I3" s="94">
        <f>VLOOKUP($A3&amp;"-"&amp;$F$1,'架空专业(月度统计)(自动）'!$A$2:$AC$22,27,FALSE)</f>
        <v>0</v>
      </c>
      <c r="J3" s="90">
        <f>VLOOKUP($A3&amp;"-"&amp;$J$1,'架空专业(月度统计)(自动）'!$A$2:$AC$22,28,FALSE)</f>
        <v>2739</v>
      </c>
      <c r="K3" s="90">
        <f>VLOOKUP($A3&amp;"-"&amp;$J$1,'架空专业(月度统计)(自动）'!$A$2:$AC$22,29,FALSE)</f>
        <v>2739</v>
      </c>
      <c r="L3" s="94">
        <f>VLOOKUP($A3&amp;"-"&amp;$J$1,'架空专业(月度统计)(自动）'!$A$2:$AC$22,15,FALSE)</f>
        <v>0</v>
      </c>
      <c r="M3" s="94">
        <f>VLOOKUP($A3&amp;"-"&amp;$J$1,'架空专业(月度统计)(自动）'!$A$2:$AC$22,27,FALSE)</f>
        <v>0</v>
      </c>
      <c r="N3" s="90">
        <f>VLOOKUP($A3&amp;"-"&amp;$N$1,'架空专业(月度统计)(自动）'!$A$2:$AC$22,28,FALSE)</f>
        <v>1315</v>
      </c>
      <c r="O3" s="90">
        <f>VLOOKUP($A3&amp;"-"&amp;$N$1,'架空专业(月度统计)(自动）'!$A$2:$AC$22,29,FALSE)</f>
        <v>1315</v>
      </c>
      <c r="P3" s="90">
        <f>VLOOKUP($A3&amp;"-"&amp;$N$1,'架空专业(月度统计)(自动）'!$A$2:$AC$22,15,FALSE)</f>
        <v>309</v>
      </c>
      <c r="Q3" s="90">
        <f>VLOOKUP($A3&amp;"-"&amp;$N$1,'架空专业(月度统计)(自动）'!$A$2:$AC$22,27,FALSE)</f>
        <v>309</v>
      </c>
      <c r="R3" s="101">
        <f t="shared" ref="R3:R7" si="0">C3/B3</f>
        <v>1</v>
      </c>
      <c r="S3" s="101">
        <f t="shared" ref="S3:S7" si="1">G3/F3</f>
        <v>1</v>
      </c>
      <c r="T3" s="101">
        <f t="shared" ref="T3:T7" si="2">K3/J3</f>
        <v>1</v>
      </c>
      <c r="U3" s="101">
        <f t="shared" ref="U3:U7" si="3">O3/N3</f>
        <v>1</v>
      </c>
    </row>
    <row r="4" ht="17.25" spans="1:21">
      <c r="A4" s="88" t="s">
        <v>4333</v>
      </c>
      <c r="B4" s="90">
        <f>VLOOKUP($A4&amp;"-"&amp;$B$1,'架空专业(月度统计)(自动）'!$A$2:$AC$22,28,FALSE)</f>
        <v>8102</v>
      </c>
      <c r="C4" s="90">
        <f>VLOOKUP($A4&amp;"-"&amp;$B$1,'架空专业(月度统计)(自动）'!$A$2:$AC$22,29,FALSE)</f>
        <v>8102</v>
      </c>
      <c r="D4" s="94">
        <f>VLOOKUP($A4&amp;"-"&amp;$B$1,'架空专业(月度统计)(自动）'!$A$2:$AC$22,15,FALSE)</f>
        <v>0</v>
      </c>
      <c r="E4" s="94">
        <f>VLOOKUP($A4&amp;"-"&amp;$B$1,'架空专业(月度统计)(自动）'!$A$2:$AC$22,27,FALSE)</f>
        <v>0</v>
      </c>
      <c r="F4" s="90">
        <f>VLOOKUP($A4&amp;"-"&amp;$F$1,'架空专业(月度统计)(自动）'!$A$2:$AC$22,28,FALSE)</f>
        <v>7532</v>
      </c>
      <c r="G4" s="90">
        <f>VLOOKUP($A4&amp;"-"&amp;$F$1,'架空专业(月度统计)(自动）'!$A$2:$AC$22,29,FALSE)</f>
        <v>7532</v>
      </c>
      <c r="H4" s="94">
        <f>VLOOKUP($A4&amp;"-"&amp;$F$1,'架空专业(月度统计)(自动）'!$A$2:$AC$22,15,FALSE)</f>
        <v>0</v>
      </c>
      <c r="I4" s="94">
        <f>VLOOKUP($A4&amp;"-"&amp;$F$1,'架空专业(月度统计)(自动）'!$A$2:$AC$22,27,FALSE)</f>
        <v>0</v>
      </c>
      <c r="J4" s="90">
        <f>VLOOKUP($A4&amp;"-"&amp;$J$1,'架空专业(月度统计)(自动）'!$A$2:$AC$22,28,FALSE)</f>
        <v>9300</v>
      </c>
      <c r="K4" s="90">
        <f>VLOOKUP($A4&amp;"-"&amp;$J$1,'架空专业(月度统计)(自动）'!$A$2:$AC$22,29,FALSE)</f>
        <v>9300</v>
      </c>
      <c r="L4" s="94">
        <f>VLOOKUP($A4&amp;"-"&amp;$J$1,'架空专业(月度统计)(自动）'!$A$2:$AC$22,15,FALSE)</f>
        <v>0</v>
      </c>
      <c r="M4" s="94">
        <f>VLOOKUP($A4&amp;"-"&amp;$J$1,'架空专业(月度统计)(自动）'!$A$2:$AC$22,27,FALSE)</f>
        <v>0</v>
      </c>
      <c r="N4" s="90">
        <f>VLOOKUP($A4&amp;"-"&amp;$N$1,'架空专业(月度统计)(自动）'!$A$2:$AC$22,28,FALSE)</f>
        <v>3886</v>
      </c>
      <c r="O4" s="90">
        <f>VLOOKUP($A4&amp;"-"&amp;$N$1,'架空专业(月度统计)(自动）'!$A$2:$AC$22,29,FALSE)</f>
        <v>3886</v>
      </c>
      <c r="P4" s="90">
        <f>VLOOKUP($A4&amp;"-"&amp;$N$1,'架空专业(月度统计)(自动）'!$A$2:$AC$22,15,FALSE)</f>
        <v>737</v>
      </c>
      <c r="Q4" s="90">
        <f>VLOOKUP($A4&amp;"-"&amp;$N$1,'架空专业(月度统计)(自动）'!$A$2:$AC$22,27,FALSE)</f>
        <v>737</v>
      </c>
      <c r="R4" s="101">
        <f t="shared" si="0"/>
        <v>1</v>
      </c>
      <c r="S4" s="101">
        <f t="shared" si="1"/>
        <v>1</v>
      </c>
      <c r="T4" s="101">
        <f t="shared" si="2"/>
        <v>1</v>
      </c>
      <c r="U4" s="101">
        <f t="shared" si="3"/>
        <v>1</v>
      </c>
    </row>
    <row r="5" ht="17.25" spans="1:21">
      <c r="A5" s="88" t="s">
        <v>4334</v>
      </c>
      <c r="B5" s="90">
        <f>VLOOKUP($A5&amp;"-"&amp;$B$1,'架空专业(月度统计)(自动）'!$A$2:$AC$22,28,FALSE)</f>
        <v>216</v>
      </c>
      <c r="C5" s="90">
        <f>VLOOKUP($A5&amp;"-"&amp;$B$1,'架空专业(月度统计)(自动）'!$A$2:$AC$22,29,FALSE)</f>
        <v>216</v>
      </c>
      <c r="D5" s="94">
        <f>VLOOKUP($A5&amp;"-"&amp;$B$1,'架空专业(月度统计)(自动）'!$A$2:$AC$22,15,FALSE)</f>
        <v>0</v>
      </c>
      <c r="E5" s="94">
        <f>VLOOKUP($A5&amp;"-"&amp;$B$1,'架空专业(月度统计)(自动）'!$A$2:$AC$22,27,FALSE)</f>
        <v>0</v>
      </c>
      <c r="F5" s="90">
        <f>VLOOKUP($A5&amp;"-"&amp;$F$1,'架空专业(月度统计)(自动）'!$A$2:$AC$22,28,FALSE)</f>
        <v>0</v>
      </c>
      <c r="G5" s="90">
        <f>VLOOKUP($A5&amp;"-"&amp;$F$1,'架空专业(月度统计)(自动）'!$A$2:$AC$22,29,FALSE)</f>
        <v>0</v>
      </c>
      <c r="H5" s="94">
        <f>VLOOKUP($A5&amp;"-"&amp;$F$1,'架空专业(月度统计)(自动）'!$A$2:$AC$22,15,FALSE)</f>
        <v>0</v>
      </c>
      <c r="I5" s="94">
        <f>VLOOKUP($A5&amp;"-"&amp;$F$1,'架空专业(月度统计)(自动）'!$A$2:$AC$22,27,FALSE)</f>
        <v>0</v>
      </c>
      <c r="J5" s="90">
        <f>VLOOKUP($A5&amp;"-"&amp;$J$1,'架空专业(月度统计)(自动）'!$A$2:$AC$22,28,FALSE)</f>
        <v>0</v>
      </c>
      <c r="K5" s="90">
        <f>VLOOKUP($A5&amp;"-"&amp;$J$1,'架空专业(月度统计)(自动）'!$A$2:$AC$22,29,FALSE)</f>
        <v>0</v>
      </c>
      <c r="L5" s="94">
        <f>VLOOKUP($A5&amp;"-"&amp;$J$1,'架空专业(月度统计)(自动）'!$A$2:$AC$22,15,FALSE)</f>
        <v>0</v>
      </c>
      <c r="M5" s="94">
        <f>VLOOKUP($A5&amp;"-"&amp;$J$1,'架空专业(月度统计)(自动）'!$A$2:$AC$22,27,FALSE)</f>
        <v>0</v>
      </c>
      <c r="N5" s="90">
        <f>VLOOKUP($A5&amp;"-"&amp;$N$1,'架空专业(月度统计)(自动）'!$A$2:$AC$22,28,FALSE)</f>
        <v>0</v>
      </c>
      <c r="O5" s="90">
        <f>VLOOKUP($A5&amp;"-"&amp;$N$1,'架空专业(月度统计)(自动）'!$A$2:$AC$22,29,FALSE)</f>
        <v>0</v>
      </c>
      <c r="P5" s="90">
        <f>VLOOKUP($A5&amp;"-"&amp;$N$1,'架空专业(月度统计)(自动）'!$A$2:$AC$22,15,FALSE)</f>
        <v>0</v>
      </c>
      <c r="Q5" s="90">
        <f>VLOOKUP($A5&amp;"-"&amp;$N$1,'架空专业(月度统计)(自动）'!$A$2:$AC$22,27,FALSE)</f>
        <v>0</v>
      </c>
      <c r="R5" s="101">
        <f t="shared" si="0"/>
        <v>1</v>
      </c>
      <c r="S5" s="101" t="e">
        <f t="shared" si="1"/>
        <v>#DIV/0!</v>
      </c>
      <c r="T5" s="101" t="e">
        <f t="shared" si="2"/>
        <v>#DIV/0!</v>
      </c>
      <c r="U5" s="101" t="e">
        <f t="shared" si="3"/>
        <v>#DIV/0!</v>
      </c>
    </row>
    <row r="6" ht="17.25" spans="1:21">
      <c r="A6" s="88" t="s">
        <v>4049</v>
      </c>
      <c r="B6" s="90">
        <f>VLOOKUP($A6&amp;"-"&amp;$B$1,'架空专业(月度统计)(自动）'!$A$2:$AC$22,28,FALSE)</f>
        <v>94</v>
      </c>
      <c r="C6" s="90">
        <f>VLOOKUP($A6&amp;"-"&amp;$B$1,'架空专业(月度统计)(自动）'!$A$2:$AC$22,29,FALSE)</f>
        <v>94</v>
      </c>
      <c r="D6" s="94">
        <f>VLOOKUP($A6&amp;"-"&amp;$B$1,'架空专业(月度统计)(自动）'!$A$2:$AC$22,15,FALSE)</f>
        <v>0</v>
      </c>
      <c r="E6" s="94">
        <f>VLOOKUP($A6&amp;"-"&amp;$B$1,'架空专业(月度统计)(自动）'!$A$2:$AC$22,27,FALSE)</f>
        <v>0</v>
      </c>
      <c r="F6" s="90">
        <f>VLOOKUP($A6&amp;"-"&amp;$F$1,'架空专业(月度统计)(自动）'!$A$2:$AC$22,28,FALSE)</f>
        <v>379</v>
      </c>
      <c r="G6" s="90">
        <f>VLOOKUP($A6&amp;"-"&amp;$F$1,'架空专业(月度统计)(自动）'!$A$2:$AC$22,29,FALSE)</f>
        <v>379</v>
      </c>
      <c r="H6" s="94">
        <f>VLOOKUP($A6&amp;"-"&amp;$F$1,'架空专业(月度统计)(自动）'!$A$2:$AC$22,15,FALSE)</f>
        <v>0</v>
      </c>
      <c r="I6" s="94">
        <f>VLOOKUP($A6&amp;"-"&amp;$F$1,'架空专业(月度统计)(自动）'!$A$2:$AC$22,27,FALSE)</f>
        <v>0</v>
      </c>
      <c r="J6" s="90">
        <f>VLOOKUP($A6&amp;"-"&amp;$J$1,'架空专业(月度统计)(自动）'!$A$2:$AC$22,28,FALSE)</f>
        <v>1057</v>
      </c>
      <c r="K6" s="90">
        <f>VLOOKUP($A6&amp;"-"&amp;$J$1,'架空专业(月度统计)(自动）'!$A$2:$AC$22,29,FALSE)</f>
        <v>1057</v>
      </c>
      <c r="L6" s="94">
        <f>VLOOKUP($A6&amp;"-"&amp;$J$1,'架空专业(月度统计)(自动）'!$A$2:$AC$22,15,FALSE)</f>
        <v>0</v>
      </c>
      <c r="M6" s="94">
        <f>VLOOKUP($A6&amp;"-"&amp;$J$1,'架空专业(月度统计)(自动）'!$A$2:$AC$22,27,FALSE)</f>
        <v>0</v>
      </c>
      <c r="N6" s="90">
        <f>VLOOKUP($A6&amp;"-"&amp;$N$1,'架空专业(月度统计)(自动）'!$A$2:$AC$22,28,FALSE)</f>
        <v>1029</v>
      </c>
      <c r="O6" s="90">
        <f>VLOOKUP($A6&amp;"-"&amp;$N$1,'架空专业(月度统计)(自动）'!$A$2:$AC$22,29,FALSE)</f>
        <v>1029</v>
      </c>
      <c r="P6" s="90">
        <f>VLOOKUP($A6&amp;"-"&amp;$N$1,'架空专业(月度统计)(自动）'!$A$2:$AC$22,15,FALSE)</f>
        <v>99</v>
      </c>
      <c r="Q6" s="90">
        <f>VLOOKUP($A6&amp;"-"&amp;$N$1,'架空专业(月度统计)(自动）'!$A$2:$AC$22,27,FALSE)</f>
        <v>99</v>
      </c>
      <c r="R6" s="101">
        <f t="shared" si="0"/>
        <v>1</v>
      </c>
      <c r="S6" s="101">
        <f t="shared" si="1"/>
        <v>1</v>
      </c>
      <c r="T6" s="101">
        <f t="shared" si="2"/>
        <v>1</v>
      </c>
      <c r="U6" s="101">
        <f t="shared" si="3"/>
        <v>1</v>
      </c>
    </row>
    <row r="7" ht="17.25" spans="1:21">
      <c r="A7" s="88" t="s">
        <v>4335</v>
      </c>
      <c r="B7" s="90">
        <f>VLOOKUP($A7&amp;"-"&amp;$B$1,'架空专业(月度统计)(自动）'!$A$2:$AC$22,28,FALSE)</f>
        <v>468</v>
      </c>
      <c r="C7" s="90">
        <f>VLOOKUP($A7&amp;"-"&amp;$B$1,'架空专业(月度统计)(自动）'!$A$2:$AC$22,29,FALSE)</f>
        <v>466</v>
      </c>
      <c r="D7" s="94">
        <f>VLOOKUP($A7&amp;"-"&amp;$B$1,'架空专业(月度统计)(自动）'!$A$2:$AC$22,15,FALSE)</f>
        <v>0</v>
      </c>
      <c r="E7" s="94">
        <f>VLOOKUP($A7&amp;"-"&amp;$B$1,'架空专业(月度统计)(自动）'!$A$2:$AC$22,27,FALSE)</f>
        <v>0</v>
      </c>
      <c r="F7" s="90">
        <f>VLOOKUP($A7&amp;"-"&amp;$F$1,'架空专业(月度统计)(自动）'!$A$2:$AC$22,28,FALSE)</f>
        <v>1669</v>
      </c>
      <c r="G7" s="90">
        <f>VLOOKUP($A7&amp;"-"&amp;$F$1,'架空专业(月度统计)(自动）'!$A$2:$AC$22,29,FALSE)</f>
        <v>1669</v>
      </c>
      <c r="H7" s="94">
        <f>VLOOKUP($A7&amp;"-"&amp;$F$1,'架空专业(月度统计)(自动）'!$A$2:$AC$22,15,FALSE)</f>
        <v>0</v>
      </c>
      <c r="I7" s="94">
        <f>VLOOKUP($A7&amp;"-"&amp;$F$1,'架空专业(月度统计)(自动）'!$A$2:$AC$22,27,FALSE)</f>
        <v>0</v>
      </c>
      <c r="J7" s="90">
        <f>VLOOKUP($A7&amp;"-"&amp;$J$1,'架空专业(月度统计)(自动）'!$A$2:$AC$22,28,FALSE)</f>
        <v>503</v>
      </c>
      <c r="K7" s="90">
        <f>VLOOKUP($A7&amp;"-"&amp;$J$1,'架空专业(月度统计)(自动）'!$A$2:$AC$22,29,FALSE)</f>
        <v>503</v>
      </c>
      <c r="L7" s="94">
        <f>VLOOKUP($A7&amp;"-"&amp;$J$1,'架空专业(月度统计)(自动）'!$A$2:$AC$22,15,FALSE)</f>
        <v>236</v>
      </c>
      <c r="M7" s="94">
        <f>VLOOKUP($A7&amp;"-"&amp;$J$1,'架空专业(月度统计)(自动）'!$A$2:$AC$22,27,FALSE)</f>
        <v>236</v>
      </c>
      <c r="N7" s="90">
        <f>VLOOKUP($A7&amp;"-"&amp;$N$1,'架空专业(月度统计)(自动）'!$A$2:$AC$22,28,FALSE)</f>
        <v>648</v>
      </c>
      <c r="O7" s="90">
        <f>VLOOKUP($A7&amp;"-"&amp;$N$1,'架空专业(月度统计)(自动）'!$A$2:$AC$22,29,FALSE)</f>
        <v>648</v>
      </c>
      <c r="P7" s="90">
        <f>VLOOKUP($A7&amp;"-"&amp;$N$1,'架空专业(月度统计)(自动）'!$A$2:$AC$22,15,FALSE)</f>
        <v>592</v>
      </c>
      <c r="Q7" s="90">
        <f>VLOOKUP($A7&amp;"-"&amp;$N$1,'架空专业(月度统计)(自动）'!$A$2:$AC$22,27,FALSE)</f>
        <v>592</v>
      </c>
      <c r="R7" s="101">
        <f t="shared" si="0"/>
        <v>0.995726495726496</v>
      </c>
      <c r="S7" s="101">
        <f t="shared" si="1"/>
        <v>1</v>
      </c>
      <c r="T7" s="101">
        <f t="shared" si="2"/>
        <v>1</v>
      </c>
      <c r="U7" s="101">
        <f t="shared" si="3"/>
        <v>1</v>
      </c>
    </row>
    <row r="8" ht="17.25" spans="1:21">
      <c r="A8" s="92" t="s">
        <v>2681</v>
      </c>
      <c r="B8" s="90">
        <f>VLOOKUP($A8&amp;"-"&amp;$B$1,'电缆专业(月度统计)(自动）'!$A$2:$AC$34,28,FALSE)</f>
        <v>51</v>
      </c>
      <c r="C8" s="90">
        <f>VLOOKUP($A8&amp;"-"&amp;$B$1,'电缆专业(月度统计)(自动）'!$A$2:$AC$34,29,FALSE)</f>
        <v>51</v>
      </c>
      <c r="D8" s="94">
        <f>VLOOKUP($A8&amp;"-"&amp;$B$1,'电缆专业(月度统计)(自动）'!$A$2:$AC$34,15,FALSE)</f>
        <v>0</v>
      </c>
      <c r="E8" s="94">
        <f>VLOOKUP($A8&amp;"-"&amp;$B$1,'电缆专业(月度统计)(自动）'!$A$2:$AC$34,27,FALSE)</f>
        <v>0</v>
      </c>
      <c r="F8" s="90">
        <f>VLOOKUP($A8&amp;"-"&amp;$F$1,'电缆专业(月度统计)(自动）'!$A$2:$AC$34,28,FALSE)</f>
        <v>267</v>
      </c>
      <c r="G8" s="90">
        <f>VLOOKUP($A8&amp;"-"&amp;$F$1,'电缆专业(月度统计)(自动）'!$A$2:$AC$34,29,FALSE)</f>
        <v>261</v>
      </c>
      <c r="H8" s="94">
        <f>VLOOKUP($A8&amp;"-"&amp;$F$1,'电缆专业(月度统计)(自动）'!$A$2:$AC$34,15,FALSE)</f>
        <v>12</v>
      </c>
      <c r="I8" s="94">
        <f>VLOOKUP($A8&amp;"-"&amp;$F$1,'电缆专业(月度统计)(自动）'!$A$2:$AC$34,27,FALSE)</f>
        <v>6</v>
      </c>
      <c r="J8" s="90">
        <f>VLOOKUP($A8&amp;"-"&amp;$J$1,'电缆专业(月度统计)(自动）'!$A$2:$AC$34,28,FALSE)</f>
        <v>60</v>
      </c>
      <c r="K8" s="90">
        <f>VLOOKUP($A8&amp;"-"&amp;$J$1,'电缆专业(月度统计)(自动）'!$A$2:$AC$34,29,FALSE)</f>
        <v>60</v>
      </c>
      <c r="L8" s="94">
        <f>VLOOKUP($A8&amp;"-"&amp;$J$1,'电缆专业(月度统计)(自动）'!$A$2:$AC$34,15,FALSE)</f>
        <v>3</v>
      </c>
      <c r="M8" s="94">
        <f>VLOOKUP($A8&amp;"-"&amp;$J$1,'电缆专业(月度统计)(自动）'!$A$2:$AC$34,27,FALSE)</f>
        <v>3</v>
      </c>
      <c r="N8" s="90">
        <f>VLOOKUP($A8&amp;"-"&amp;$N$1,'电缆专业(月度统计)(自动）'!$A$2:$AC$34,28,FALSE)</f>
        <v>39</v>
      </c>
      <c r="O8" s="90">
        <f>VLOOKUP($A8&amp;"-"&amp;$N$1,'电缆专业(月度统计)(自动）'!$A$2:$AC$34,29,FALSE)</f>
        <v>39</v>
      </c>
      <c r="P8" s="90">
        <f>VLOOKUP($A8&amp;"-"&amp;$N$1,'电缆专业(月度统计)(自动）'!$A$2:$AC$34,15,FALSE)</f>
        <v>39</v>
      </c>
      <c r="Q8" s="90">
        <f>VLOOKUP($A8&amp;"-"&amp;$N$1,'电缆专业(月度统计)(自动）'!$A$2:$AC$34,27,FALSE)</f>
        <v>39</v>
      </c>
      <c r="R8" s="101">
        <f t="shared" ref="R8:R13" si="4">J24/I24</f>
        <v>1</v>
      </c>
      <c r="S8" s="101">
        <f t="shared" ref="S8:S13" si="5">N24/M24</f>
        <v>0.894736842105263</v>
      </c>
      <c r="T8" s="101">
        <f t="shared" ref="T8:T13" si="6">R24/Q24</f>
        <v>1</v>
      </c>
      <c r="U8" s="101">
        <f t="shared" ref="U8:U13" si="7">V24/U24</f>
        <v>1</v>
      </c>
    </row>
    <row r="9" ht="17.25" spans="1:21">
      <c r="A9" s="92" t="s">
        <v>4339</v>
      </c>
      <c r="B9" s="90">
        <f>VLOOKUP($A9&amp;"-"&amp;$B$1,'电缆专业(月度统计)(自动）'!$A$2:$AC$34,28,FALSE)</f>
        <v>72</v>
      </c>
      <c r="C9" s="90">
        <f>VLOOKUP($A9&amp;"-"&amp;$B$1,'电缆专业(月度统计)(自动）'!$A$2:$AC$34,29,FALSE)</f>
        <v>72</v>
      </c>
      <c r="D9" s="94">
        <f>VLOOKUP($A9&amp;"-"&amp;$B$1,'电缆专业(月度统计)(自动）'!$A$2:$AC$34,15,FALSE)</f>
        <v>0</v>
      </c>
      <c r="E9" s="94">
        <f>VLOOKUP($A9&amp;"-"&amp;$B$1,'电缆专业(月度统计)(自动）'!$A$2:$AC$34,27,FALSE)</f>
        <v>0</v>
      </c>
      <c r="F9" s="90">
        <f>VLOOKUP($A9&amp;"-"&amp;$F$1,'电缆专业(月度统计)(自动）'!$A$2:$AC$34,28,FALSE)</f>
        <v>114</v>
      </c>
      <c r="G9" s="90">
        <f>VLOOKUP($A9&amp;"-"&amp;$F$1,'电缆专业(月度统计)(自动）'!$A$2:$AC$34,29,FALSE)</f>
        <v>111</v>
      </c>
      <c r="H9" s="94">
        <f>VLOOKUP($A9&amp;"-"&amp;$F$1,'电缆专业(月度统计)(自动）'!$A$2:$AC$34,15,FALSE)</f>
        <v>15</v>
      </c>
      <c r="I9" s="94">
        <f>VLOOKUP($A9&amp;"-"&amp;$F$1,'电缆专业(月度统计)(自动）'!$A$2:$AC$34,27,FALSE)</f>
        <v>12</v>
      </c>
      <c r="J9" s="90">
        <f>VLOOKUP($A9&amp;"-"&amp;$J$1,'电缆专业(月度统计)(自动）'!$A$2:$AC$34,28,FALSE)</f>
        <v>42</v>
      </c>
      <c r="K9" s="90">
        <f>VLOOKUP($A9&amp;"-"&amp;$J$1,'电缆专业(月度统计)(自动）'!$A$2:$AC$34,29,FALSE)</f>
        <v>42</v>
      </c>
      <c r="L9" s="94">
        <f>VLOOKUP($A9&amp;"-"&amp;$J$1,'电缆专业(月度统计)(自动）'!$A$2:$AC$34,15,FALSE)</f>
        <v>0</v>
      </c>
      <c r="M9" s="94">
        <f>VLOOKUP($A9&amp;"-"&amp;$J$1,'电缆专业(月度统计)(自动）'!$A$2:$AC$34,27,FALSE)</f>
        <v>0</v>
      </c>
      <c r="N9" s="90">
        <f>VLOOKUP($A9&amp;"-"&amp;$N$1,'电缆专业(月度统计)(自动）'!$A$2:$AC$34,28,FALSE)</f>
        <v>78</v>
      </c>
      <c r="O9" s="90">
        <f>VLOOKUP($A9&amp;"-"&amp;$N$1,'电缆专业(月度统计)(自动）'!$A$2:$AC$34,29,FALSE)</f>
        <v>78</v>
      </c>
      <c r="P9" s="90">
        <f>VLOOKUP($A9&amp;"-"&amp;$N$1,'电缆专业(月度统计)(自动）'!$A$2:$AC$34,15,FALSE)</f>
        <v>21</v>
      </c>
      <c r="Q9" s="90">
        <f>VLOOKUP($A9&amp;"-"&amp;$N$1,'电缆专业(月度统计)(自动）'!$A$2:$AC$34,27,FALSE)</f>
        <v>21</v>
      </c>
      <c r="R9" s="101">
        <f t="shared" si="4"/>
        <v>1</v>
      </c>
      <c r="S9" s="101">
        <f t="shared" si="5"/>
        <v>0.935483870967742</v>
      </c>
      <c r="T9" s="101">
        <f t="shared" si="6"/>
        <v>1</v>
      </c>
      <c r="U9" s="101">
        <f t="shared" si="7"/>
        <v>1</v>
      </c>
    </row>
    <row r="10" ht="17.25" spans="1:21">
      <c r="A10" s="92" t="s">
        <v>4340</v>
      </c>
      <c r="B10" s="90">
        <f>VLOOKUP($A10&amp;"-"&amp;$B$1,'电缆专业(月度统计)(自动）'!$A$2:$AC$34,28,FALSE)</f>
        <v>1950</v>
      </c>
      <c r="C10" s="90">
        <f>VLOOKUP($A10&amp;"-"&amp;$B$1,'电缆专业(月度统计)(自动）'!$A$2:$AC$34,29,FALSE)</f>
        <v>1950</v>
      </c>
      <c r="D10" s="94">
        <f>VLOOKUP($A10&amp;"-"&amp;$B$1,'电缆专业(月度统计)(自动）'!$A$2:$AC$34,15,FALSE)</f>
        <v>84</v>
      </c>
      <c r="E10" s="94">
        <f>VLOOKUP($A10&amp;"-"&amp;$B$1,'电缆专业(月度统计)(自动）'!$A$2:$AC$34,27,FALSE)</f>
        <v>84</v>
      </c>
      <c r="F10" s="90">
        <f>VLOOKUP($A10&amp;"-"&amp;$F$1,'电缆专业(月度统计)(自动）'!$A$2:$AC$34,28,FALSE)</f>
        <v>2403</v>
      </c>
      <c r="G10" s="90">
        <f>VLOOKUP($A10&amp;"-"&amp;$F$1,'电缆专业(月度统计)(自动）'!$A$2:$AC$34,29,FALSE)</f>
        <v>2385</v>
      </c>
      <c r="H10" s="94">
        <f>VLOOKUP($A10&amp;"-"&amp;$F$1,'电缆专业(月度统计)(自动）'!$A$2:$AC$34,15,FALSE)</f>
        <v>54</v>
      </c>
      <c r="I10" s="94">
        <f>VLOOKUP($A10&amp;"-"&amp;$F$1,'电缆专业(月度统计)(自动）'!$A$2:$AC$34,27,FALSE)</f>
        <v>54</v>
      </c>
      <c r="J10" s="90">
        <f>VLOOKUP($A10&amp;"-"&amp;$J$1,'电缆专业(月度统计)(自动）'!$A$2:$AC$34,28,FALSE)</f>
        <v>1080</v>
      </c>
      <c r="K10" s="90">
        <f>VLOOKUP($A10&amp;"-"&amp;$J$1,'电缆专业(月度统计)(自动）'!$A$2:$AC$34,29,FALSE)</f>
        <v>1080</v>
      </c>
      <c r="L10" s="94">
        <f>VLOOKUP($A10&amp;"-"&amp;$J$1,'电缆专业(月度统计)(自动）'!$A$2:$AC$34,15,FALSE)</f>
        <v>72</v>
      </c>
      <c r="M10" s="94">
        <f>VLOOKUP($A10&amp;"-"&amp;$J$1,'电缆专业(月度统计)(自动）'!$A$2:$AC$34,27,FALSE)</f>
        <v>72</v>
      </c>
      <c r="N10" s="90">
        <f>VLOOKUP($A10&amp;"-"&amp;$N$1,'电缆专业(月度统计)(自动）'!$A$2:$AC$34,28,FALSE)</f>
        <v>102</v>
      </c>
      <c r="O10" s="90">
        <f>VLOOKUP($A10&amp;"-"&amp;$N$1,'电缆专业(月度统计)(自动）'!$A$2:$AC$34,29,FALSE)</f>
        <v>102</v>
      </c>
      <c r="P10" s="90">
        <f>VLOOKUP($A10&amp;"-"&amp;$N$1,'电缆专业(月度统计)(自动）'!$A$2:$AC$34,15,FALSE)</f>
        <v>51</v>
      </c>
      <c r="Q10" s="90">
        <f>VLOOKUP($A10&amp;"-"&amp;$N$1,'电缆专业(月度统计)(自动）'!$A$2:$AC$34,27,FALSE)</f>
        <v>51</v>
      </c>
      <c r="R10" s="101">
        <f t="shared" si="4"/>
        <v>1</v>
      </c>
      <c r="S10" s="101">
        <f t="shared" si="5"/>
        <v>0.993788819875776</v>
      </c>
      <c r="T10" s="101">
        <f t="shared" si="6"/>
        <v>1</v>
      </c>
      <c r="U10" s="101">
        <f t="shared" si="7"/>
        <v>1</v>
      </c>
    </row>
    <row r="11" ht="17.25" spans="1:21">
      <c r="A11" s="92" t="s">
        <v>3887</v>
      </c>
      <c r="B11" s="90">
        <f>VLOOKUP($A11&amp;"-"&amp;$B$1,'电缆专业(月度统计)(自动）'!$A$2:$AC$34,28,FALSE)</f>
        <v>1017</v>
      </c>
      <c r="C11" s="90">
        <f>VLOOKUP($A11&amp;"-"&amp;$B$1,'电缆专业(月度统计)(自动）'!$A$2:$AC$34,29,FALSE)</f>
        <v>1017</v>
      </c>
      <c r="D11" s="94">
        <f>VLOOKUP($A11&amp;"-"&amp;$B$1,'电缆专业(月度统计)(自动）'!$A$2:$AC$34,15,FALSE)</f>
        <v>57</v>
      </c>
      <c r="E11" s="94">
        <f>VLOOKUP($A11&amp;"-"&amp;$B$1,'电缆专业(月度统计)(自动）'!$A$2:$AC$34,27,FALSE)</f>
        <v>57</v>
      </c>
      <c r="F11" s="90">
        <f>VLOOKUP($A11&amp;"-"&amp;$F$1,'电缆专业(月度统计)(自动）'!$A$2:$AC$34,28,FALSE)</f>
        <v>1560</v>
      </c>
      <c r="G11" s="90">
        <f>VLOOKUP($A11&amp;"-"&amp;$F$1,'电缆专业(月度统计)(自动）'!$A$2:$AC$34,29,FALSE)</f>
        <v>1554</v>
      </c>
      <c r="H11" s="94">
        <f>VLOOKUP($A11&amp;"-"&amp;$F$1,'电缆专业(月度统计)(自动）'!$A$2:$AC$34,15,FALSE)</f>
        <v>15</v>
      </c>
      <c r="I11" s="94">
        <f>VLOOKUP($A11&amp;"-"&amp;$F$1,'电缆专业(月度统计)(自动）'!$A$2:$AC$34,27,FALSE)</f>
        <v>15</v>
      </c>
      <c r="J11" s="90">
        <f>VLOOKUP($A11&amp;"-"&amp;$J$1,'电缆专业(月度统计)(自动）'!$A$2:$AC$34,28,FALSE)</f>
        <v>900</v>
      </c>
      <c r="K11" s="90">
        <f>VLOOKUP($A11&amp;"-"&amp;$J$1,'电缆专业(月度统计)(自动）'!$A$2:$AC$34,29,FALSE)</f>
        <v>900</v>
      </c>
      <c r="L11" s="94">
        <f>VLOOKUP($A11&amp;"-"&amp;$J$1,'电缆专业(月度统计)(自动）'!$A$2:$AC$34,15,FALSE)</f>
        <v>66</v>
      </c>
      <c r="M11" s="94">
        <f>VLOOKUP($A11&amp;"-"&amp;$J$1,'电缆专业(月度统计)(自动）'!$A$2:$AC$34,27,FALSE)</f>
        <v>66</v>
      </c>
      <c r="N11" s="90">
        <f>VLOOKUP($A11&amp;"-"&amp;$N$1,'电缆专业(月度统计)(自动）'!$A$2:$AC$34,28,FALSE)</f>
        <v>114</v>
      </c>
      <c r="O11" s="90">
        <f>VLOOKUP($A11&amp;"-"&amp;$N$1,'电缆专业(月度统计)(自动）'!$A$2:$AC$34,29,FALSE)</f>
        <v>114</v>
      </c>
      <c r="P11" s="90">
        <f>VLOOKUP($A11&amp;"-"&amp;$N$1,'电缆专业(月度统计)(自动）'!$A$2:$AC$34,15,FALSE)</f>
        <v>57</v>
      </c>
      <c r="Q11" s="90">
        <f>VLOOKUP($A11&amp;"-"&amp;$N$1,'电缆专业(月度统计)(自动）'!$A$2:$AC$34,27,FALSE)</f>
        <v>57</v>
      </c>
      <c r="R11" s="101">
        <f t="shared" si="4"/>
        <v>1</v>
      </c>
      <c r="S11" s="101">
        <f t="shared" si="5"/>
        <v>1</v>
      </c>
      <c r="T11" s="101">
        <f t="shared" si="6"/>
        <v>1</v>
      </c>
      <c r="U11" s="101">
        <f t="shared" si="7"/>
        <v>1</v>
      </c>
    </row>
    <row r="12" ht="17.25" spans="1:21">
      <c r="A12" s="92" t="s">
        <v>4341</v>
      </c>
      <c r="B12" s="90">
        <f>VLOOKUP($A12&amp;"-"&amp;$B$1,'电缆专业(月度统计)(自动）'!$A$2:$AC$34,28,FALSE)</f>
        <v>252</v>
      </c>
      <c r="C12" s="90">
        <f>VLOOKUP($A12&amp;"-"&amp;$B$1,'电缆专业(月度统计)(自动）'!$A$2:$AC$34,29,FALSE)</f>
        <v>252</v>
      </c>
      <c r="D12" s="94">
        <f>VLOOKUP($A12&amp;"-"&amp;$B$1,'电缆专业(月度统计)(自动）'!$A$2:$AC$34,15,FALSE)</f>
        <v>0</v>
      </c>
      <c r="E12" s="94">
        <f>VLOOKUP($A12&amp;"-"&amp;$B$1,'电缆专业(月度统计)(自动）'!$A$2:$AC$34,27,FALSE)</f>
        <v>0</v>
      </c>
      <c r="F12" s="90">
        <f>VLOOKUP($A12&amp;"-"&amp;$F$1,'电缆专业(月度统计)(自动）'!$A$2:$AC$34,28,FALSE)</f>
        <v>708</v>
      </c>
      <c r="G12" s="90">
        <f>VLOOKUP($A12&amp;"-"&amp;$F$1,'电缆专业(月度统计)(自动）'!$A$2:$AC$34,29,FALSE)</f>
        <v>708</v>
      </c>
      <c r="H12" s="94">
        <f>VLOOKUP($A12&amp;"-"&amp;$F$1,'电缆专业(月度统计)(自动）'!$A$2:$AC$34,15,FALSE)</f>
        <v>18</v>
      </c>
      <c r="I12" s="94">
        <f>VLOOKUP($A12&amp;"-"&amp;$F$1,'电缆专业(月度统计)(自动）'!$A$2:$AC$34,27,FALSE)</f>
        <v>18</v>
      </c>
      <c r="J12" s="90">
        <f>VLOOKUP($A12&amp;"-"&amp;$J$1,'电缆专业(月度统计)(自动）'!$A$2:$AC$34,28,FALSE)</f>
        <v>324</v>
      </c>
      <c r="K12" s="90">
        <f>VLOOKUP($A12&amp;"-"&amp;$J$1,'电缆专业(月度统计)(自动）'!$A$2:$AC$34,29,FALSE)</f>
        <v>324</v>
      </c>
      <c r="L12" s="94">
        <f>VLOOKUP($A12&amp;"-"&amp;$J$1,'电缆专业(月度统计)(自动）'!$A$2:$AC$34,15,FALSE)</f>
        <v>24</v>
      </c>
      <c r="M12" s="94">
        <f>VLOOKUP($A12&amp;"-"&amp;$J$1,'电缆专业(月度统计)(自动）'!$A$2:$AC$34,27,FALSE)</f>
        <v>24</v>
      </c>
      <c r="N12" s="90">
        <f>VLOOKUP($A12&amp;"-"&amp;$N$1,'电缆专业(月度统计)(自动）'!$A$2:$AC$34,28,FALSE)</f>
        <v>114</v>
      </c>
      <c r="O12" s="90">
        <f>VLOOKUP($A12&amp;"-"&amp;$N$1,'电缆专业(月度统计)(自动）'!$A$2:$AC$34,29,FALSE)</f>
        <v>114</v>
      </c>
      <c r="P12" s="90">
        <f>VLOOKUP($A12&amp;"-"&amp;$N$1,'电缆专业(月度统计)(自动）'!$A$2:$AC$34,15,FALSE)</f>
        <v>57</v>
      </c>
      <c r="Q12" s="90">
        <f>VLOOKUP($A12&amp;"-"&amp;$N$1,'电缆专业(月度统计)(自动）'!$A$2:$AC$34,27,FALSE)</f>
        <v>57</v>
      </c>
      <c r="R12" s="101">
        <f t="shared" si="4"/>
        <v>1</v>
      </c>
      <c r="S12" s="101">
        <f t="shared" si="5"/>
        <v>0.994318181818182</v>
      </c>
      <c r="T12" s="101">
        <f t="shared" si="6"/>
        <v>1</v>
      </c>
      <c r="U12" s="101">
        <f t="shared" si="7"/>
        <v>1</v>
      </c>
    </row>
    <row r="13" ht="17.25" spans="1:21">
      <c r="A13" s="92" t="s">
        <v>4102</v>
      </c>
      <c r="B13" s="90">
        <f>VLOOKUP($A13&amp;"-"&amp;$B$1,'电缆专业(月度统计)(自动）'!$A$2:$AC$34,28,FALSE)</f>
        <v>3669</v>
      </c>
      <c r="C13" s="90">
        <f>VLOOKUP($A13&amp;"-"&amp;$B$1,'电缆专业(月度统计)(自动）'!$A$2:$AC$34,29,FALSE)</f>
        <v>3088</v>
      </c>
      <c r="D13" s="94">
        <f>VLOOKUP($A13&amp;"-"&amp;$B$1,'电缆专业(月度统计)(自动）'!$A$2:$AC$34,15,FALSE)</f>
        <v>104</v>
      </c>
      <c r="E13" s="94">
        <f>VLOOKUP($A13&amp;"-"&amp;$B$1,'电缆专业(月度统计)(自动）'!$A$2:$AC$34,27,FALSE)</f>
        <v>0</v>
      </c>
      <c r="F13" s="90">
        <f>VLOOKUP($A13&amp;"-"&amp;$F$1,'电缆专业(月度统计)(自动）'!$A$2:$AC$34,28,FALSE)</f>
        <v>1854</v>
      </c>
      <c r="G13" s="90">
        <f>VLOOKUP($A13&amp;"-"&amp;$F$1,'电缆专业(月度统计)(自动）'!$A$2:$AC$34,29,FALSE)</f>
        <v>1809</v>
      </c>
      <c r="H13" s="94">
        <f>VLOOKUP($A13&amp;"-"&amp;$F$1,'电缆专业(月度统计)(自动）'!$A$2:$AC$34,15,FALSE)</f>
        <v>117</v>
      </c>
      <c r="I13" s="94">
        <f>VLOOKUP($A13&amp;"-"&amp;$F$1,'电缆专业(月度统计)(自动）'!$A$2:$AC$34,27,FALSE)</f>
        <v>117</v>
      </c>
      <c r="J13" s="90">
        <f>VLOOKUP($A13&amp;"-"&amp;$J$1,'电缆专业(月度统计)(自动）'!$A$2:$AC$34,28,FALSE)</f>
        <v>723</v>
      </c>
      <c r="K13" s="90">
        <f>VLOOKUP($A13&amp;"-"&amp;$J$1,'电缆专业(月度统计)(自动）'!$A$2:$AC$34,29,FALSE)</f>
        <v>723</v>
      </c>
      <c r="L13" s="94">
        <f>VLOOKUP($A13&amp;"-"&amp;$J$1,'电缆专业(月度统计)(自动）'!$A$2:$AC$34,15,FALSE)</f>
        <v>114</v>
      </c>
      <c r="M13" s="94">
        <f>VLOOKUP($A13&amp;"-"&amp;$J$1,'电缆专业(月度统计)(自动）'!$A$2:$AC$34,27,FALSE)</f>
        <v>114</v>
      </c>
      <c r="N13" s="90">
        <f>VLOOKUP($A13&amp;"-"&amp;$N$1,'电缆专业(月度统计)(自动）'!$A$2:$AC$34,28,FALSE)</f>
        <v>0</v>
      </c>
      <c r="O13" s="90">
        <f>VLOOKUP($A13&amp;"-"&amp;$N$1,'电缆专业(月度统计)(自动）'!$A$2:$AC$34,29,FALSE)</f>
        <v>0</v>
      </c>
      <c r="P13" s="90">
        <f>VLOOKUP($A13&amp;"-"&amp;$N$1,'电缆专业(月度统计)(自动）'!$A$2:$AC$34,15,FALSE)</f>
        <v>0</v>
      </c>
      <c r="Q13" s="90">
        <f>VLOOKUP($A13&amp;"-"&amp;$N$1,'电缆专业(月度统计)(自动）'!$A$2:$AC$34,27,FALSE)</f>
        <v>0</v>
      </c>
      <c r="R13" s="101">
        <f t="shared" si="4"/>
        <v>0.845425867507886</v>
      </c>
      <c r="S13" s="101">
        <f t="shared" si="5"/>
        <v>0.942622950819672</v>
      </c>
      <c r="T13" s="101">
        <f t="shared" si="6"/>
        <v>1</v>
      </c>
      <c r="U13" s="101" t="e">
        <f t="shared" si="7"/>
        <v>#DIV/0!</v>
      </c>
    </row>
    <row r="14" ht="17.25" spans="1:21">
      <c r="A14" s="92" t="s">
        <v>4256</v>
      </c>
      <c r="B14" s="90">
        <f>VLOOKUP($A14&amp;"-"&amp;$B$1,'电缆专业(月度统计)(自动）'!$A$2:$AC$34,28,FALSE)</f>
        <v>420</v>
      </c>
      <c r="C14" s="90">
        <f>VLOOKUP($A14&amp;"-"&amp;$B$1,'电缆专业(月度统计)(自动）'!$A$2:$AC$34,29,FALSE)</f>
        <v>420</v>
      </c>
      <c r="D14" s="94">
        <f>VLOOKUP($A14&amp;"-"&amp;$B$1,'电缆专业(月度统计)(自动）'!$A$2:$AC$34,15,FALSE)</f>
        <v>420</v>
      </c>
      <c r="E14" s="94">
        <f>VLOOKUP($A14&amp;"-"&amp;$B$1,'电缆专业(月度统计)(自动）'!$A$2:$AC$34,27,FALSE)</f>
        <v>420</v>
      </c>
      <c r="F14" s="90">
        <f>VLOOKUP($A14&amp;"-"&amp;$F$1,'电缆专业(月度统计)(自动）'!$A$2:$AC$34,28,FALSE)</f>
        <v>258</v>
      </c>
      <c r="G14" s="90">
        <f>VLOOKUP($A14&amp;"-"&amp;$F$1,'电缆专业(月度统计)(自动）'!$A$2:$AC$34,29,FALSE)</f>
        <v>234</v>
      </c>
      <c r="H14" s="94">
        <f>VLOOKUP($A14&amp;"-"&amp;$F$1,'电缆专业(月度统计)(自动）'!$A$2:$AC$34,15,FALSE)</f>
        <v>258</v>
      </c>
      <c r="I14" s="94">
        <f>VLOOKUP($A14&amp;"-"&amp;$F$1,'电缆专业(月度统计)(自动）'!$A$2:$AC$34,27,FALSE)</f>
        <v>234</v>
      </c>
      <c r="J14" s="90">
        <f>VLOOKUP($A14&amp;"-"&amp;$J$1,'电缆专业(月度统计)(自动）'!$A$2:$AC$34,28,FALSE)</f>
        <v>228</v>
      </c>
      <c r="K14" s="90">
        <f>VLOOKUP($A14&amp;"-"&amp;$J$1,'电缆专业(月度统计)(自动）'!$A$2:$AC$34,29,FALSE)</f>
        <v>228</v>
      </c>
      <c r="L14" s="94">
        <f>VLOOKUP($A14&amp;"-"&amp;$J$1,'电缆专业(月度统计)(自动）'!$A$2:$AC$34,15,FALSE)</f>
        <v>228</v>
      </c>
      <c r="M14" s="94">
        <f>VLOOKUP($A14&amp;"-"&amp;$J$1,'电缆专业(月度统计)(自动）'!$A$2:$AC$34,27,FALSE)</f>
        <v>228</v>
      </c>
      <c r="N14" s="90">
        <f>VLOOKUP($A14&amp;"-"&amp;$N$1,'电缆专业(月度统计)(自动）'!$A$2:$AC$34,28,FALSE)</f>
        <v>6</v>
      </c>
      <c r="O14" s="90">
        <f>VLOOKUP($A14&amp;"-"&amp;$N$1,'电缆专业(月度统计)(自动）'!$A$2:$AC$34,29,FALSE)</f>
        <v>6</v>
      </c>
      <c r="P14" s="90">
        <f>VLOOKUP($A14&amp;"-"&amp;$N$1,'电缆专业(月度统计)(自动）'!$A$2:$AC$34,15,FALSE)</f>
        <v>6</v>
      </c>
      <c r="Q14" s="90">
        <f>VLOOKUP($A14&amp;"-"&amp;$N$1,'电缆专业(月度统计)(自动）'!$A$2:$AC$34,27,FALSE)</f>
        <v>6</v>
      </c>
      <c r="R14" s="101">
        <f>J31/I31</f>
        <v>1</v>
      </c>
      <c r="S14" s="101">
        <f>N31/M31</f>
        <v>0.947368421052632</v>
      </c>
      <c r="T14" s="101">
        <f>R31/Q31</f>
        <v>1</v>
      </c>
      <c r="U14" s="101">
        <f>V31/U31</f>
        <v>1</v>
      </c>
    </row>
    <row r="15" ht="17.25" spans="1:21">
      <c r="A15" s="92" t="s">
        <v>4302</v>
      </c>
      <c r="B15" s="90">
        <f>VLOOKUP($A15&amp;"-"&amp;$B$1,'电缆专业(月度统计)(自动）'!$A$2:$AC$34,28,FALSE)</f>
        <v>3</v>
      </c>
      <c r="C15" s="90">
        <f>VLOOKUP($A15&amp;"-"&amp;$B$1,'电缆专业(月度统计)(自动）'!$A$2:$AC$34,29,FALSE)</f>
        <v>3</v>
      </c>
      <c r="D15" s="94">
        <f>VLOOKUP($A15&amp;"-"&amp;$B$1,'电缆专业(月度统计)(自动）'!$A$2:$AC$34,15,FALSE)</f>
        <v>3</v>
      </c>
      <c r="E15" s="94">
        <f>VLOOKUP($A15&amp;"-"&amp;$B$1,'电缆专业(月度统计)(自动）'!$A$2:$AC$34,27,FALSE)</f>
        <v>3</v>
      </c>
      <c r="F15" s="90">
        <f>VLOOKUP($A15&amp;"-"&amp;$F$1,'电缆专业(月度统计)(自动）'!$A$2:$AC$34,28,FALSE)</f>
        <v>21</v>
      </c>
      <c r="G15" s="90">
        <f>VLOOKUP($A15&amp;"-"&amp;$F$1,'电缆专业(月度统计)(自动）'!$A$2:$AC$34,29,FALSE)</f>
        <v>21</v>
      </c>
      <c r="H15" s="94">
        <f>VLOOKUP($A15&amp;"-"&amp;$F$1,'电缆专业(月度统计)(自动）'!$A$2:$AC$34,15,FALSE)</f>
        <v>21</v>
      </c>
      <c r="I15" s="94">
        <f>VLOOKUP($A15&amp;"-"&amp;$F$1,'电缆专业(月度统计)(自动）'!$A$2:$AC$34,27,FALSE)</f>
        <v>21</v>
      </c>
      <c r="J15" s="90">
        <f>VLOOKUP($A15&amp;"-"&amp;$J$1,'电缆专业(月度统计)(自动）'!$A$2:$AC$34,28,FALSE)</f>
        <v>6</v>
      </c>
      <c r="K15" s="90">
        <f>VLOOKUP($A15&amp;"-"&amp;$J$1,'电缆专业(月度统计)(自动）'!$A$2:$AC$34,29,FALSE)</f>
        <v>6</v>
      </c>
      <c r="L15" s="94">
        <f>VLOOKUP($A15&amp;"-"&amp;$J$1,'电缆专业(月度统计)(自动）'!$A$2:$AC$34,15,FALSE)</f>
        <v>6</v>
      </c>
      <c r="M15" s="94">
        <f>VLOOKUP($A15&amp;"-"&amp;$J$1,'电缆专业(月度统计)(自动）'!$A$2:$AC$34,27,FALSE)</f>
        <v>6</v>
      </c>
      <c r="N15" s="90">
        <f>VLOOKUP($A15&amp;"-"&amp;$N$1,'电缆专业(月度统计)(自动）'!$A$2:$AC$34,28,FALSE)</f>
        <v>0</v>
      </c>
      <c r="O15" s="90">
        <f>VLOOKUP($A15&amp;"-"&amp;$N$1,'电缆专业(月度统计)(自动）'!$A$2:$AC$34,29,FALSE)</f>
        <v>0</v>
      </c>
      <c r="P15" s="90">
        <f>VLOOKUP($A15&amp;"-"&amp;$N$1,'电缆专业(月度统计)(自动）'!$A$2:$AC$34,15,FALSE)</f>
        <v>0</v>
      </c>
      <c r="Q15" s="90">
        <f>VLOOKUP($A15&amp;"-"&amp;$N$1,'电缆专业(月度统计)(自动）'!$A$2:$AC$34,27,FALSE)</f>
        <v>0</v>
      </c>
      <c r="R15" s="101">
        <f>J30/I30</f>
        <v>1</v>
      </c>
      <c r="S15" s="101">
        <f>N30/M30</f>
        <v>1</v>
      </c>
      <c r="T15" s="101">
        <f>R30/Q30</f>
        <v>1</v>
      </c>
      <c r="U15" s="101" t="e">
        <f>V30/U30</f>
        <v>#DIV/0!</v>
      </c>
    </row>
    <row r="16" ht="17.25" spans="1:21">
      <c r="A16" s="95" t="s">
        <v>4352</v>
      </c>
      <c r="B16" s="94">
        <f>SUM(B3:B15)</f>
        <v>18577</v>
      </c>
      <c r="C16" s="121">
        <f t="shared" ref="B16:Q16" si="8">SUM(C3:C15)</f>
        <v>17994</v>
      </c>
      <c r="D16" s="129">
        <f t="shared" si="8"/>
        <v>668</v>
      </c>
      <c r="E16" s="129">
        <f t="shared" si="8"/>
        <v>564</v>
      </c>
      <c r="F16" s="121">
        <f t="shared" si="8"/>
        <v>19114</v>
      </c>
      <c r="G16" s="121">
        <f t="shared" si="8"/>
        <v>19012</v>
      </c>
      <c r="H16" s="121">
        <f t="shared" si="8"/>
        <v>510</v>
      </c>
      <c r="I16" s="121">
        <f t="shared" si="8"/>
        <v>477</v>
      </c>
      <c r="J16" s="121">
        <f t="shared" si="8"/>
        <v>16962</v>
      </c>
      <c r="K16" s="121">
        <f t="shared" si="8"/>
        <v>16962</v>
      </c>
      <c r="L16" s="121">
        <f t="shared" si="8"/>
        <v>749</v>
      </c>
      <c r="M16" s="121">
        <f t="shared" si="8"/>
        <v>749</v>
      </c>
      <c r="N16" s="121">
        <f t="shared" si="8"/>
        <v>7331</v>
      </c>
      <c r="O16" s="121">
        <f t="shared" si="8"/>
        <v>7331</v>
      </c>
      <c r="P16" s="121">
        <f t="shared" si="8"/>
        <v>1968</v>
      </c>
      <c r="Q16" s="121">
        <f t="shared" si="8"/>
        <v>1968</v>
      </c>
      <c r="R16" s="101"/>
      <c r="S16" s="101"/>
      <c r="T16" s="101"/>
      <c r="U16" s="101"/>
    </row>
    <row r="17" ht="17.25" spans="1:21">
      <c r="A17" s="95" t="s">
        <v>4353</v>
      </c>
      <c r="B17" s="130"/>
      <c r="C17" s="131">
        <f t="shared" ref="C17:G17" si="9">SUM(C3:C7)/SUM(B3:B7)</f>
        <v>0.999820515121601</v>
      </c>
      <c r="D17" s="131"/>
      <c r="E17" s="131" t="e">
        <f t="shared" si="9"/>
        <v>#DIV/0!</v>
      </c>
      <c r="F17" s="131"/>
      <c r="G17" s="131">
        <f t="shared" si="9"/>
        <v>1</v>
      </c>
      <c r="H17" s="131"/>
      <c r="I17" s="131" t="e">
        <f t="shared" ref="I17:M17" si="10">SUM(I3:I7)/SUM(H3:H7)</f>
        <v>#DIV/0!</v>
      </c>
      <c r="J17" s="131"/>
      <c r="K17" s="131">
        <f t="shared" si="10"/>
        <v>1</v>
      </c>
      <c r="L17" s="131"/>
      <c r="M17" s="131">
        <f t="shared" si="10"/>
        <v>1</v>
      </c>
      <c r="N17" s="131"/>
      <c r="O17" s="131">
        <f>SUM(O3:O7)/SUM(N3:N7)</f>
        <v>1</v>
      </c>
      <c r="P17" s="131"/>
      <c r="Q17" s="131">
        <f>SUM(Q3:Q7)/SUM(P3:P7)</f>
        <v>1</v>
      </c>
      <c r="R17" s="101">
        <f>SUM(C3:C7)/SUM(B3:B7)</f>
        <v>0.999820515121601</v>
      </c>
      <c r="S17" s="101">
        <f>SUM(G3:G7)/SUM(F3:F7)</f>
        <v>1</v>
      </c>
      <c r="T17" s="101">
        <f>SUM(K3:K7)/SUM(J3:J7)</f>
        <v>1</v>
      </c>
      <c r="U17" s="101">
        <f>SUM(O3:O7)/SUM(N3:N7)</f>
        <v>1</v>
      </c>
    </row>
    <row r="18" ht="17.25" spans="1:19">
      <c r="A18" s="95" t="s">
        <v>4354</v>
      </c>
      <c r="B18" s="121"/>
      <c r="C18" s="122">
        <f t="shared" ref="C18:G18" si="11">SUM(C8:C15)/SUM(B8:B15)</f>
        <v>0.921845574387947</v>
      </c>
      <c r="D18" s="122"/>
      <c r="E18" s="122">
        <f t="shared" si="11"/>
        <v>0.844311377245509</v>
      </c>
      <c r="F18" s="122"/>
      <c r="G18" s="122">
        <f t="shared" si="11"/>
        <v>0.98580375782881</v>
      </c>
      <c r="H18" s="122"/>
      <c r="I18" s="122">
        <f t="shared" ref="I18:M18" si="12">SUM(I8:I15)/SUM(H8:H15)</f>
        <v>0.935294117647059</v>
      </c>
      <c r="J18" s="122"/>
      <c r="K18" s="122">
        <f t="shared" si="12"/>
        <v>1</v>
      </c>
      <c r="L18" s="122"/>
      <c r="M18" s="122">
        <f t="shared" si="12"/>
        <v>1</v>
      </c>
      <c r="N18" s="122"/>
      <c r="O18" s="122">
        <f>SUM(O8:O15)/SUM(N8:N15)</f>
        <v>1</v>
      </c>
      <c r="P18" s="122"/>
      <c r="Q18" s="122">
        <f>SUM(Q8:Q15)/SUM(P8:P15)</f>
        <v>1</v>
      </c>
      <c r="R18" s="101"/>
      <c r="S18" s="101"/>
    </row>
    <row r="19" ht="17.25" spans="1:21">
      <c r="A19" s="95" t="s">
        <v>4355</v>
      </c>
      <c r="B19" s="132"/>
      <c r="C19" s="132">
        <f>C16/B16</f>
        <v>0.96861710717554</v>
      </c>
      <c r="D19" s="132"/>
      <c r="E19" s="133">
        <f t="shared" ref="C19:G19" si="13">E16/D16</f>
        <v>0.844311377245509</v>
      </c>
      <c r="F19" s="132"/>
      <c r="G19" s="132">
        <f t="shared" si="13"/>
        <v>0.994663597363189</v>
      </c>
      <c r="H19" s="132"/>
      <c r="I19" s="133">
        <f t="shared" ref="I19:M19" si="14">I16/H16</f>
        <v>0.935294117647059</v>
      </c>
      <c r="J19" s="132"/>
      <c r="K19" s="132">
        <f t="shared" si="14"/>
        <v>1</v>
      </c>
      <c r="L19" s="132"/>
      <c r="M19" s="133">
        <f t="shared" si="14"/>
        <v>1</v>
      </c>
      <c r="N19" s="132"/>
      <c r="O19" s="132">
        <f>O16/N16</f>
        <v>1</v>
      </c>
      <c r="P19" s="132"/>
      <c r="Q19" s="133">
        <f>Q16/P16</f>
        <v>1</v>
      </c>
      <c r="R19" s="101">
        <f>SUM(C8:C15)/SUM(B8:B15)</f>
        <v>0.921845574387947</v>
      </c>
      <c r="S19" s="101">
        <f>SUM(G8:G15)/SUM(F8:F15)</f>
        <v>0.98580375782881</v>
      </c>
      <c r="T19" s="101">
        <f>SUM(K8:K15)/SUM(J8:J15)</f>
        <v>1</v>
      </c>
      <c r="U19" s="101">
        <f>SUM(O8:O15)/SUM(N8:N15)</f>
        <v>1</v>
      </c>
    </row>
    <row r="22" spans="1:24">
      <c r="A22" s="102" t="s">
        <v>4356</v>
      </c>
      <c r="B22" s="103" t="s">
        <v>4357</v>
      </c>
      <c r="C22" s="104"/>
      <c r="D22" s="104"/>
      <c r="E22" s="104"/>
      <c r="F22" s="104"/>
      <c r="G22" s="104"/>
      <c r="H22" s="104"/>
      <c r="I22" s="123" t="s">
        <v>4348</v>
      </c>
      <c r="J22" s="123"/>
      <c r="K22" s="123"/>
      <c r="L22" s="123"/>
      <c r="M22" s="123" t="s">
        <v>4349</v>
      </c>
      <c r="N22" s="123"/>
      <c r="O22" s="123"/>
      <c r="P22" s="123"/>
      <c r="Q22" s="123" t="s">
        <v>4350</v>
      </c>
      <c r="R22" s="123"/>
      <c r="S22" s="123"/>
      <c r="T22" s="123"/>
      <c r="U22" s="123" t="s">
        <v>4351</v>
      </c>
      <c r="V22" s="123"/>
      <c r="W22" s="123"/>
      <c r="X22" s="123"/>
    </row>
    <row r="23" ht="26.25" spans="1:24">
      <c r="A23" s="102"/>
      <c r="B23" s="105" t="s">
        <v>4358</v>
      </c>
      <c r="C23" s="106" t="s">
        <v>4359</v>
      </c>
      <c r="D23" s="106" t="s">
        <v>4360</v>
      </c>
      <c r="E23" s="106" t="s">
        <v>4361</v>
      </c>
      <c r="F23" s="106" t="s">
        <v>4362</v>
      </c>
      <c r="G23" s="106" t="s">
        <v>4363</v>
      </c>
      <c r="H23" s="102" t="s">
        <v>4364</v>
      </c>
      <c r="I23" s="124" t="s">
        <v>4344</v>
      </c>
      <c r="J23" s="124" t="s">
        <v>4345</v>
      </c>
      <c r="K23" s="124" t="s">
        <v>4346</v>
      </c>
      <c r="L23" s="124" t="s">
        <v>4347</v>
      </c>
      <c r="M23" s="124" t="s">
        <v>4344</v>
      </c>
      <c r="N23" s="124" t="s">
        <v>4345</v>
      </c>
      <c r="O23" s="124" t="s">
        <v>4346</v>
      </c>
      <c r="P23" s="124" t="s">
        <v>4347</v>
      </c>
      <c r="Q23" s="124" t="s">
        <v>4344</v>
      </c>
      <c r="R23" s="124" t="s">
        <v>4345</v>
      </c>
      <c r="S23" s="124" t="s">
        <v>4346</v>
      </c>
      <c r="T23" s="124" t="s">
        <v>4347</v>
      </c>
      <c r="U23" s="124" t="s">
        <v>4344</v>
      </c>
      <c r="V23" s="124" t="s">
        <v>4345</v>
      </c>
      <c r="W23" s="124" t="s">
        <v>4346</v>
      </c>
      <c r="X23" s="124" t="s">
        <v>4347</v>
      </c>
    </row>
    <row r="24" ht="17.25" spans="1:24">
      <c r="A24" s="107" t="s">
        <v>2681</v>
      </c>
      <c r="B24" s="108">
        <f>SUM(I24,M24,Q24,U24)</f>
        <v>32</v>
      </c>
      <c r="C24" s="108">
        <f t="shared" ref="C24:C31" si="15">SUM(J24,N24,R24,V24)</f>
        <v>30</v>
      </c>
      <c r="D24" s="109">
        <f t="shared" ref="D24:D36" si="16">C24/B24</f>
        <v>0.9375</v>
      </c>
      <c r="E24" s="110">
        <f t="shared" ref="E24:E31" si="17">SUM(K24,O24,S24,W24)</f>
        <v>10</v>
      </c>
      <c r="F24" s="110">
        <f t="shared" ref="F24:F31" si="18">SUM(L24,P24,T24,X24)</f>
        <v>8</v>
      </c>
      <c r="G24" s="111">
        <f t="shared" ref="G24:G29" si="19">F24/E24</f>
        <v>0.8</v>
      </c>
      <c r="H24" s="112"/>
      <c r="I24" s="125">
        <f>VLOOKUP($A24&amp;"-"&amp;$B$1,'电缆专业(月度统计)(自动）'!$A$37:$AC$69,28,FALSE)</f>
        <v>4</v>
      </c>
      <c r="J24" s="125">
        <f>VLOOKUP($A24&amp;"-"&amp;$B$1,'电缆专业(月度统计)(自动）'!$A$37:$AC$69,29,FALSE)</f>
        <v>4</v>
      </c>
      <c r="K24" s="90">
        <f>VLOOKUP($A24&amp;"-"&amp;$B$1,'电缆专业(月度统计)(自动）'!$A$37:$AC$69,15,FALSE)</f>
        <v>0</v>
      </c>
      <c r="L24" s="90">
        <f>VLOOKUP($A24&amp;"-"&amp;$B$1,'电缆专业(月度统计)(自动）'!$A$37:$AC$69,27,FALSE)</f>
        <v>0</v>
      </c>
      <c r="M24" s="125">
        <f>VLOOKUP($A24&amp;"-"&amp;$F$1,'电缆专业(月度统计)(自动）'!$A$37:$AC$69,28,FALSE)</f>
        <v>19</v>
      </c>
      <c r="N24" s="125">
        <f>VLOOKUP($A24&amp;"-"&amp;$F$1,'电缆专业(月度统计)(自动）'!$A$37:$AC$69,29,FALSE)</f>
        <v>17</v>
      </c>
      <c r="O24" s="90">
        <f>VLOOKUP($A24&amp;"-"&amp;$F$1,'电缆专业(月度统计)(自动）'!$A$37:$AC$69,15,FALSE)</f>
        <v>4</v>
      </c>
      <c r="P24" s="90">
        <f>VLOOKUP($A24&amp;"-"&amp;$F$1,'电缆专业(月度统计)(自动）'!$A$37:$AC$69,27,FALSE)</f>
        <v>2</v>
      </c>
      <c r="Q24" s="125">
        <f>VLOOKUP($A24&amp;"-"&amp;$J$1,'电缆专业(月度统计)(自动）'!$A$37:$AC$69,28,FALSE)</f>
        <v>4</v>
      </c>
      <c r="R24" s="125">
        <f>VLOOKUP($A24&amp;"-"&amp;$J$1,'电缆专业(月度统计)(自动）'!$A$37:$AC$69,29,FALSE)</f>
        <v>4</v>
      </c>
      <c r="S24" s="90">
        <f>VLOOKUP($A24&amp;"-"&amp;$J$1,'电缆专业(月度统计)(自动）'!$A$37:$AC$69,15,FALSE)</f>
        <v>1</v>
      </c>
      <c r="T24" s="90">
        <f>VLOOKUP($A24&amp;"-"&amp;$J$1,'电缆专业(月度统计)(自动）'!$A$37:$AC$69,27,FALSE)</f>
        <v>1</v>
      </c>
      <c r="U24" s="125">
        <f>VLOOKUP($A24&amp;"-"&amp;$N$1,'电缆专业(月度统计)(自动）'!$A$37:$AC$69,28,FALSE)</f>
        <v>5</v>
      </c>
      <c r="V24" s="125">
        <f>VLOOKUP($A24&amp;"-"&amp;$N$1,'电缆专业(月度统计)(自动）'!$A$37:$AC$69,29,FALSE)</f>
        <v>5</v>
      </c>
      <c r="W24" s="90">
        <f>VLOOKUP($A24&amp;"-"&amp;$N$1,'电缆专业(月度统计)(自动）'!$A$37:$AC$69,15,FALSE)</f>
        <v>5</v>
      </c>
      <c r="X24" s="90">
        <f>VLOOKUP($A24&amp;"-"&amp;$N$1,'电缆专业(月度统计)(自动）'!$A$37:$AC$69,27,FALSE)</f>
        <v>5</v>
      </c>
    </row>
    <row r="25" ht="17.25" spans="1:24">
      <c r="A25" s="107" t="s">
        <v>4339</v>
      </c>
      <c r="B25" s="108">
        <f t="shared" ref="B24:B31" si="20">SUM(I25,M25,Q25,U25)</f>
        <v>88</v>
      </c>
      <c r="C25" s="108">
        <f t="shared" si="15"/>
        <v>86</v>
      </c>
      <c r="D25" s="109">
        <f t="shared" si="16"/>
        <v>0.977272727272727</v>
      </c>
      <c r="E25" s="110">
        <f t="shared" si="17"/>
        <v>8</v>
      </c>
      <c r="F25" s="110">
        <f t="shared" si="18"/>
        <v>7</v>
      </c>
      <c r="G25" s="111">
        <f t="shared" si="19"/>
        <v>0.875</v>
      </c>
      <c r="H25" s="112"/>
      <c r="I25" s="125">
        <f>VLOOKUP($A25&amp;"-"&amp;$B$1,'电缆专业(月度统计)(自动）'!$A$37:$AC$69,28,FALSE)</f>
        <v>24</v>
      </c>
      <c r="J25" s="125">
        <f>VLOOKUP($A25&amp;"-"&amp;$B$1,'电缆专业(月度统计)(自动）'!$A$37:$AC$69,29,FALSE)</f>
        <v>24</v>
      </c>
      <c r="K25" s="90">
        <f>VLOOKUP($A25&amp;"-"&amp;$B$1,'电缆专业(月度统计)(自动）'!$A$37:$AC$69,15,FALSE)</f>
        <v>0</v>
      </c>
      <c r="L25" s="90">
        <f>VLOOKUP($A25&amp;"-"&amp;$B$1,'电缆专业(月度统计)(自动）'!$A$37:$AC$69,27,FALSE)</f>
        <v>0</v>
      </c>
      <c r="M25" s="125">
        <f>VLOOKUP($A25&amp;"-"&amp;$F$1,'电缆专业(月度统计)(自动）'!$A$37:$AC$69,28,FALSE)</f>
        <v>31</v>
      </c>
      <c r="N25" s="125">
        <f>VLOOKUP($A25&amp;"-"&amp;$F$1,'电缆专业(月度统计)(自动）'!$A$37:$AC$69,29,FALSE)</f>
        <v>29</v>
      </c>
      <c r="O25" s="90">
        <f>VLOOKUP($A25&amp;"-"&amp;$F$1,'电缆专业(月度统计)(自动）'!$A$37:$AC$69,15,FALSE)</f>
        <v>3</v>
      </c>
      <c r="P25" s="90">
        <f>VLOOKUP($A25&amp;"-"&amp;$F$1,'电缆专业(月度统计)(自动）'!$A$37:$AC$69,27,FALSE)</f>
        <v>2</v>
      </c>
      <c r="Q25" s="125">
        <f>VLOOKUP($A25&amp;"-"&amp;$J$1,'电缆专业(月度统计)(自动）'!$A$37:$AC$69,28,FALSE)</f>
        <v>13</v>
      </c>
      <c r="R25" s="125">
        <f>VLOOKUP($A25&amp;"-"&amp;$J$1,'电缆专业(月度统计)(自动）'!$A$37:$AC$69,29,FALSE)</f>
        <v>13</v>
      </c>
      <c r="S25" s="90">
        <f>VLOOKUP($A25&amp;"-"&amp;$J$1,'电缆专业(月度统计)(自动）'!$A$37:$AC$69,15,FALSE)</f>
        <v>0</v>
      </c>
      <c r="T25" s="90">
        <f>VLOOKUP($A25&amp;"-"&amp;$J$1,'电缆专业(月度统计)(自动）'!$A$37:$AC$69,27,FALSE)</f>
        <v>0</v>
      </c>
      <c r="U25" s="125">
        <f>VLOOKUP($A25&amp;"-"&amp;$N$1,'电缆专业(月度统计)(自动）'!$A$37:$AC$69,28,FALSE)</f>
        <v>20</v>
      </c>
      <c r="V25" s="125">
        <f>VLOOKUP($A25&amp;"-"&amp;$N$1,'电缆专业(月度统计)(自动）'!$A$37:$AC$69,29,FALSE)</f>
        <v>20</v>
      </c>
      <c r="W25" s="90">
        <f>VLOOKUP($A25&amp;"-"&amp;$N$1,'电缆专业(月度统计)(自动）'!$A$37:$AC$69,15,FALSE)</f>
        <v>5</v>
      </c>
      <c r="X25" s="90">
        <f>VLOOKUP($A25&amp;"-"&amp;$N$1,'电缆专业(月度统计)(自动）'!$A$37:$AC$69,27,FALSE)</f>
        <v>5</v>
      </c>
    </row>
    <row r="26" ht="17.25" spans="1:24">
      <c r="A26" s="107" t="s">
        <v>4340</v>
      </c>
      <c r="B26" s="108">
        <f t="shared" si="20"/>
        <v>865</v>
      </c>
      <c r="C26" s="108">
        <f t="shared" si="15"/>
        <v>863</v>
      </c>
      <c r="D26" s="109">
        <f t="shared" si="16"/>
        <v>0.997687861271676</v>
      </c>
      <c r="E26" s="110">
        <f t="shared" si="17"/>
        <v>49</v>
      </c>
      <c r="F26" s="110">
        <f t="shared" si="18"/>
        <v>49</v>
      </c>
      <c r="G26" s="111">
        <f t="shared" si="19"/>
        <v>1</v>
      </c>
      <c r="H26" s="113"/>
      <c r="I26" s="125">
        <f>VLOOKUP($A26&amp;"-"&amp;$B$1,'电缆专业(月度统计)(自动）'!$A$37:$AC$69,28,FALSE)</f>
        <v>367</v>
      </c>
      <c r="J26" s="125">
        <f>VLOOKUP($A26&amp;"-"&amp;$B$1,'电缆专业(月度统计)(自动）'!$A$37:$AC$69,29,FALSE)</f>
        <v>367</v>
      </c>
      <c r="K26" s="90">
        <f>VLOOKUP($A26&amp;"-"&amp;$B$1,'电缆专业(月度统计)(自动）'!$A$37:$AC$69,15,FALSE)</f>
        <v>15</v>
      </c>
      <c r="L26" s="90">
        <f>VLOOKUP($A26&amp;"-"&amp;$B$1,'电缆专业(月度统计)(自动）'!$A$37:$AC$69,27,FALSE)</f>
        <v>15</v>
      </c>
      <c r="M26" s="125">
        <f>VLOOKUP($A26&amp;"-"&amp;$F$1,'电缆专业(月度统计)(自动）'!$A$37:$AC$69,28,FALSE)</f>
        <v>322</v>
      </c>
      <c r="N26" s="125">
        <f>VLOOKUP($A26&amp;"-"&amp;$F$1,'电缆专业(月度统计)(自动）'!$A$37:$AC$69,29,FALSE)</f>
        <v>320</v>
      </c>
      <c r="O26" s="90">
        <f>VLOOKUP($A26&amp;"-"&amp;$F$1,'电缆专业(月度统计)(自动）'!$A$37:$AC$69,15,FALSE)</f>
        <v>7</v>
      </c>
      <c r="P26" s="90">
        <f>VLOOKUP($A26&amp;"-"&amp;$F$1,'电缆专业(月度统计)(自动）'!$A$37:$AC$69,27,FALSE)</f>
        <v>7</v>
      </c>
      <c r="Q26" s="125">
        <f>VLOOKUP($A26&amp;"-"&amp;$J$1,'电缆专业(月度统计)(自动）'!$A$37:$AC$69,28,FALSE)</f>
        <v>146</v>
      </c>
      <c r="R26" s="125">
        <f>VLOOKUP($A26&amp;"-"&amp;$J$1,'电缆专业(月度统计)(自动）'!$A$37:$AC$69,29,FALSE)</f>
        <v>146</v>
      </c>
      <c r="S26" s="90">
        <f>VLOOKUP($A26&amp;"-"&amp;$J$1,'电缆专业(月度统计)(自动）'!$A$37:$AC$69,15,FALSE)</f>
        <v>12</v>
      </c>
      <c r="T26" s="90">
        <f>VLOOKUP($A26&amp;"-"&amp;$J$1,'电缆专业(月度统计)(自动）'!$A$37:$AC$69,27,FALSE)</f>
        <v>12</v>
      </c>
      <c r="U26" s="125">
        <f>VLOOKUP($A26&amp;"-"&amp;$N$1,'电缆专业(月度统计)(自动）'!$A$37:$AC$69,28,FALSE)</f>
        <v>30</v>
      </c>
      <c r="V26" s="125">
        <f>VLOOKUP($A26&amp;"-"&amp;$N$1,'电缆专业(月度统计)(自动）'!$A$37:$AC$69,29,FALSE)</f>
        <v>30</v>
      </c>
      <c r="W26" s="90">
        <f>VLOOKUP($A26&amp;"-"&amp;$N$1,'电缆专业(月度统计)(自动）'!$A$37:$AC$69,15,FALSE)</f>
        <v>15</v>
      </c>
      <c r="X26" s="90">
        <f>VLOOKUP($A26&amp;"-"&amp;$N$1,'电缆专业(月度统计)(自动）'!$A$37:$AC$69,27,FALSE)</f>
        <v>15</v>
      </c>
    </row>
    <row r="27" ht="17.25" spans="1:24">
      <c r="A27" s="107" t="s">
        <v>3887</v>
      </c>
      <c r="B27" s="108">
        <f t="shared" si="20"/>
        <v>646</v>
      </c>
      <c r="C27" s="108">
        <f t="shared" si="15"/>
        <v>646</v>
      </c>
      <c r="D27" s="109">
        <f t="shared" si="16"/>
        <v>1</v>
      </c>
      <c r="E27" s="110">
        <f t="shared" si="17"/>
        <v>43</v>
      </c>
      <c r="F27" s="110">
        <f t="shared" si="18"/>
        <v>43</v>
      </c>
      <c r="G27" s="111">
        <f t="shared" si="19"/>
        <v>1</v>
      </c>
      <c r="H27" s="113"/>
      <c r="I27" s="125">
        <f>VLOOKUP($A27&amp;"-"&amp;$B$1,'电缆专业(月度统计)(自动）'!$A$37:$AC$69,28,FALSE)</f>
        <v>203</v>
      </c>
      <c r="J27" s="125">
        <f>VLOOKUP($A27&amp;"-"&amp;$B$1,'电缆专业(月度统计)(自动）'!$A$37:$AC$69,29,FALSE)</f>
        <v>203</v>
      </c>
      <c r="K27" s="90">
        <f>VLOOKUP($A27&amp;"-"&amp;$B$1,'电缆专业(月度统计)(自动）'!$A$37:$AC$69,15,FALSE)</f>
        <v>12</v>
      </c>
      <c r="L27" s="90">
        <f>VLOOKUP($A27&amp;"-"&amp;$B$1,'电缆专业(月度统计)(自动）'!$A$37:$AC$69,27,FALSE)</f>
        <v>12</v>
      </c>
      <c r="M27" s="125">
        <f>VLOOKUP($A27&amp;"-"&amp;$F$1,'电缆专业(月度统计)(自动）'!$A$37:$AC$69,28,FALSE)</f>
        <v>267</v>
      </c>
      <c r="N27" s="125">
        <f>VLOOKUP($A27&amp;"-"&amp;$F$1,'电缆专业(月度统计)(自动）'!$A$37:$AC$69,29,FALSE)</f>
        <v>267</v>
      </c>
      <c r="O27" s="90">
        <f>VLOOKUP($A27&amp;"-"&amp;$F$1,'电缆专业(月度统计)(自动）'!$A$37:$AC$69,15,FALSE)</f>
        <v>4</v>
      </c>
      <c r="P27" s="90">
        <f>VLOOKUP($A27&amp;"-"&amp;$F$1,'电缆专业(月度统计)(自动）'!$A$37:$AC$69,27,FALSE)</f>
        <v>4</v>
      </c>
      <c r="Q27" s="125">
        <f>VLOOKUP($A27&amp;"-"&amp;$J$1,'电缆专业(月度统计)(自动）'!$A$37:$AC$69,28,FALSE)</f>
        <v>146</v>
      </c>
      <c r="R27" s="125">
        <f>VLOOKUP($A27&amp;"-"&amp;$J$1,'电缆专业(月度统计)(自动）'!$A$37:$AC$69,29,FALSE)</f>
        <v>146</v>
      </c>
      <c r="S27" s="90">
        <f>VLOOKUP($A27&amp;"-"&amp;$J$1,'电缆专业(月度统计)(自动）'!$A$37:$AC$69,15,FALSE)</f>
        <v>12</v>
      </c>
      <c r="T27" s="90">
        <f>VLOOKUP($A27&amp;"-"&amp;$J$1,'电缆专业(月度统计)(自动）'!$A$37:$AC$69,27,FALSE)</f>
        <v>12</v>
      </c>
      <c r="U27" s="125">
        <f>VLOOKUP($A27&amp;"-"&amp;$N$1,'电缆专业(月度统计)(自动）'!$A$37:$AC$69,28,FALSE)</f>
        <v>30</v>
      </c>
      <c r="V27" s="125">
        <f>VLOOKUP($A27&amp;"-"&amp;$N$1,'电缆专业(月度统计)(自动）'!$A$37:$AC$69,29,FALSE)</f>
        <v>30</v>
      </c>
      <c r="W27" s="90">
        <f>VLOOKUP($A27&amp;"-"&amp;$N$1,'电缆专业(月度统计)(自动）'!$A$37:$AC$69,15,FALSE)</f>
        <v>15</v>
      </c>
      <c r="X27" s="90">
        <f>VLOOKUP($A27&amp;"-"&amp;$N$1,'电缆专业(月度统计)(自动）'!$A$37:$AC$69,27,FALSE)</f>
        <v>15</v>
      </c>
    </row>
    <row r="28" ht="17.25" spans="1:24">
      <c r="A28" s="107" t="s">
        <v>4341</v>
      </c>
      <c r="B28" s="108">
        <f t="shared" si="20"/>
        <v>366</v>
      </c>
      <c r="C28" s="108">
        <f t="shared" si="15"/>
        <v>365</v>
      </c>
      <c r="D28" s="109">
        <f t="shared" si="16"/>
        <v>0.997267759562842</v>
      </c>
      <c r="E28" s="110">
        <f t="shared" si="17"/>
        <v>25</v>
      </c>
      <c r="F28" s="110">
        <f t="shared" si="18"/>
        <v>25</v>
      </c>
      <c r="G28" s="111">
        <f t="shared" si="19"/>
        <v>1</v>
      </c>
      <c r="H28" s="113"/>
      <c r="I28" s="125">
        <f>VLOOKUP($A28&amp;"-"&amp;$B$1,'电缆专业(月度统计)(自动）'!$A$37:$AC$69,28,FALSE)</f>
        <v>72</v>
      </c>
      <c r="J28" s="125">
        <f>VLOOKUP($A28&amp;"-"&amp;$B$1,'电缆专业(月度统计)(自动）'!$A$37:$AC$69,29,FALSE)</f>
        <v>72</v>
      </c>
      <c r="K28" s="90">
        <f>VLOOKUP($A28&amp;"-"&amp;$B$1,'电缆专业(月度统计)(自动）'!$A$37:$AC$69,15,FALSE)</f>
        <v>0</v>
      </c>
      <c r="L28" s="90">
        <f>VLOOKUP($A28&amp;"-"&amp;$B$1,'电缆专业(月度统计)(自动）'!$A$37:$AC$69,27,FALSE)</f>
        <v>0</v>
      </c>
      <c r="M28" s="125">
        <f>VLOOKUP($A28&amp;"-"&amp;$F$1,'电缆专业(月度统计)(自动）'!$A$37:$AC$69,28,FALSE)</f>
        <v>176</v>
      </c>
      <c r="N28" s="125">
        <f>VLOOKUP($A28&amp;"-"&amp;$F$1,'电缆专业(月度统计)(自动）'!$A$37:$AC$69,29,FALSE)</f>
        <v>175</v>
      </c>
      <c r="O28" s="90">
        <f>VLOOKUP($A28&amp;"-"&amp;$F$1,'电缆专业(月度统计)(自动）'!$A$37:$AC$69,15,FALSE)</f>
        <v>3</v>
      </c>
      <c r="P28" s="90">
        <f>VLOOKUP($A28&amp;"-"&amp;$F$1,'电缆专业(月度统计)(自动）'!$A$37:$AC$69,27,FALSE)</f>
        <v>3</v>
      </c>
      <c r="Q28" s="125">
        <f>VLOOKUP($A28&amp;"-"&amp;$J$1,'电缆专业(月度统计)(自动）'!$A$37:$AC$69,28,FALSE)</f>
        <v>88</v>
      </c>
      <c r="R28" s="125">
        <f>VLOOKUP($A28&amp;"-"&amp;$J$1,'电缆专业(月度统计)(自动）'!$A$37:$AC$69,29,FALSE)</f>
        <v>88</v>
      </c>
      <c r="S28" s="90">
        <f>VLOOKUP($A28&amp;"-"&amp;$J$1,'电缆专业(月度统计)(自动）'!$A$37:$AC$69,15,FALSE)</f>
        <v>7</v>
      </c>
      <c r="T28" s="90">
        <f>VLOOKUP($A28&amp;"-"&amp;$J$1,'电缆专业(月度统计)(自动）'!$A$37:$AC$69,27,FALSE)</f>
        <v>7</v>
      </c>
      <c r="U28" s="125">
        <f>VLOOKUP($A28&amp;"-"&amp;$N$1,'电缆专业(月度统计)(自动）'!$A$37:$AC$69,28,FALSE)</f>
        <v>30</v>
      </c>
      <c r="V28" s="125">
        <f>VLOOKUP($A28&amp;"-"&amp;$N$1,'电缆专业(月度统计)(自动）'!$A$37:$AC$69,29,FALSE)</f>
        <v>30</v>
      </c>
      <c r="W28" s="90">
        <f>VLOOKUP($A28&amp;"-"&amp;$N$1,'电缆专业(月度统计)(自动）'!$A$37:$AC$69,15,FALSE)</f>
        <v>15</v>
      </c>
      <c r="X28" s="90">
        <f>VLOOKUP($A28&amp;"-"&amp;$N$1,'电缆专业(月度统计)(自动）'!$A$37:$AC$69,27,FALSE)</f>
        <v>15</v>
      </c>
    </row>
    <row r="29" ht="17.25" spans="1:24">
      <c r="A29" s="107" t="s">
        <v>4102</v>
      </c>
      <c r="B29" s="108">
        <f t="shared" si="20"/>
        <v>498</v>
      </c>
      <c r="C29" s="108">
        <f t="shared" si="15"/>
        <v>442</v>
      </c>
      <c r="D29" s="109">
        <f t="shared" si="16"/>
        <v>0.887550200803213</v>
      </c>
      <c r="E29" s="110">
        <f t="shared" si="17"/>
        <v>26</v>
      </c>
      <c r="F29" s="110">
        <f t="shared" si="18"/>
        <v>16</v>
      </c>
      <c r="G29" s="111">
        <f t="shared" si="19"/>
        <v>0.615384615384615</v>
      </c>
      <c r="H29" s="113"/>
      <c r="I29" s="125">
        <f>VLOOKUP($A29&amp;"-"&amp;$B$1,'电缆专业(月度统计)(自动）'!$A$37:$AC$69,28,FALSE)</f>
        <v>317</v>
      </c>
      <c r="J29" s="125">
        <f>VLOOKUP($A29&amp;"-"&amp;$B$1,'电缆专业(月度统计)(自动）'!$A$37:$AC$69,29,FALSE)</f>
        <v>268</v>
      </c>
      <c r="K29" s="90">
        <f>VLOOKUP($A29&amp;"-"&amp;$B$1,'电缆专业(月度统计)(自动）'!$A$37:$AC$69,15,FALSE)</f>
        <v>10</v>
      </c>
      <c r="L29" s="90">
        <f>VLOOKUP($A29&amp;"-"&amp;$B$1,'电缆专业(月度统计)(自动）'!$A$37:$AC$69,27,FALSE)</f>
        <v>0</v>
      </c>
      <c r="M29" s="125">
        <f>VLOOKUP($A29&amp;"-"&amp;$F$1,'电缆专业(月度统计)(自动）'!$A$37:$AC$69,28,FALSE)</f>
        <v>122</v>
      </c>
      <c r="N29" s="125">
        <f>VLOOKUP($A29&amp;"-"&amp;$F$1,'电缆专业(月度统计)(自动）'!$A$37:$AC$69,29,FALSE)</f>
        <v>115</v>
      </c>
      <c r="O29" s="90">
        <f>VLOOKUP($A29&amp;"-"&amp;$F$1,'电缆专业(月度统计)(自动）'!$A$37:$AC$69,15,FALSE)</f>
        <v>7</v>
      </c>
      <c r="P29" s="90">
        <f>VLOOKUP($A29&amp;"-"&amp;$F$1,'电缆专业(月度统计)(自动）'!$A$37:$AC$69,27,FALSE)</f>
        <v>7</v>
      </c>
      <c r="Q29" s="125">
        <f>VLOOKUP($A29&amp;"-"&amp;$J$1,'电缆专业(月度统计)(自动）'!$A$37:$AC$69,28,FALSE)</f>
        <v>59</v>
      </c>
      <c r="R29" s="125">
        <f>VLOOKUP($A29&amp;"-"&amp;$J$1,'电缆专业(月度统计)(自动）'!$A$37:$AC$69,29,FALSE)</f>
        <v>59</v>
      </c>
      <c r="S29" s="90">
        <f>VLOOKUP($A29&amp;"-"&amp;$J$1,'电缆专业(月度统计)(自动）'!$A$37:$AC$69,15,FALSE)</f>
        <v>9</v>
      </c>
      <c r="T29" s="90">
        <f>VLOOKUP($A29&amp;"-"&amp;$J$1,'电缆专业(月度统计)(自动）'!$A$37:$AC$69,27,FALSE)</f>
        <v>9</v>
      </c>
      <c r="U29" s="125">
        <f>VLOOKUP($A29&amp;"-"&amp;$N$1,'电缆专业(月度统计)(自动）'!$A$37:$AC$69,28,FALSE)</f>
        <v>0</v>
      </c>
      <c r="V29" s="125">
        <f>VLOOKUP($A29&amp;"-"&amp;$N$1,'电缆专业(月度统计)(自动）'!$A$37:$AC$69,29,FALSE)</f>
        <v>0</v>
      </c>
      <c r="W29" s="90">
        <f>VLOOKUP($A29&amp;"-"&amp;$N$1,'电缆专业(月度统计)(自动）'!$A$37:$AC$69,15,FALSE)</f>
        <v>0</v>
      </c>
      <c r="X29" s="90">
        <f>VLOOKUP($A29&amp;"-"&amp;$N$1,'电缆专业(月度统计)(自动）'!$A$37:$AC$69,27,FALSE)</f>
        <v>0</v>
      </c>
    </row>
    <row r="30" ht="17.25" spans="1:24">
      <c r="A30" s="107" t="s">
        <v>4302</v>
      </c>
      <c r="B30" s="108">
        <f t="shared" si="20"/>
        <v>12</v>
      </c>
      <c r="C30" s="108">
        <f t="shared" si="15"/>
        <v>12</v>
      </c>
      <c r="D30" s="109">
        <f t="shared" si="16"/>
        <v>1</v>
      </c>
      <c r="E30" s="110">
        <f t="shared" si="17"/>
        <v>12</v>
      </c>
      <c r="F30" s="110">
        <f t="shared" si="18"/>
        <v>12</v>
      </c>
      <c r="G30" s="108" t="s">
        <v>4365</v>
      </c>
      <c r="H30" s="112"/>
      <c r="I30" s="125">
        <f>VLOOKUP($A30&amp;"-"&amp;$B$1,'电缆专业(月度统计)(自动）'!$A$37:$AC$69,28,FALSE)</f>
        <v>3</v>
      </c>
      <c r="J30" s="125">
        <f>VLOOKUP($A30&amp;"-"&amp;$B$1,'电缆专业(月度统计)(自动）'!$A$37:$AC$69,29,FALSE)</f>
        <v>3</v>
      </c>
      <c r="K30" s="90">
        <f>VLOOKUP($A30&amp;"-"&amp;$B$1,'电缆专业(月度统计)(自动）'!$A$37:$AC$69,15,FALSE)</f>
        <v>3</v>
      </c>
      <c r="L30" s="90">
        <f>VLOOKUP($A30&amp;"-"&amp;$B$1,'电缆专业(月度统计)(自动）'!$A$37:$AC$69,27,FALSE)</f>
        <v>3</v>
      </c>
      <c r="M30" s="125">
        <f>VLOOKUP($A30&amp;"-"&amp;$F$1,'电缆专业(月度统计)(自动）'!$A$37:$AC$69,28,FALSE)</f>
        <v>7</v>
      </c>
      <c r="N30" s="125">
        <f>VLOOKUP($A30&amp;"-"&amp;$F$1,'电缆专业(月度统计)(自动）'!$A$37:$AC$69,29,FALSE)</f>
        <v>7</v>
      </c>
      <c r="O30" s="90">
        <f>VLOOKUP($A30&amp;"-"&amp;$F$1,'电缆专业(月度统计)(自动）'!$A$37:$AC$69,15,FALSE)</f>
        <v>7</v>
      </c>
      <c r="P30" s="90">
        <f>VLOOKUP($A30&amp;"-"&amp;$F$1,'电缆专业(月度统计)(自动）'!$A$37:$AC$69,27,FALSE)</f>
        <v>7</v>
      </c>
      <c r="Q30" s="125">
        <f>VLOOKUP($A30&amp;"-"&amp;$J$1,'电缆专业(月度统计)(自动）'!$A$37:$AC$69,28,FALSE)</f>
        <v>2</v>
      </c>
      <c r="R30" s="125">
        <f>VLOOKUP($A30&amp;"-"&amp;$J$1,'电缆专业(月度统计)(自动）'!$A$37:$AC$69,29,FALSE)</f>
        <v>2</v>
      </c>
      <c r="S30" s="90">
        <f>VLOOKUP($A30&amp;"-"&amp;$J$1,'电缆专业(月度统计)(自动）'!$A$37:$AC$69,15,FALSE)</f>
        <v>2</v>
      </c>
      <c r="T30" s="90">
        <f>VLOOKUP($A30&amp;"-"&amp;$J$1,'电缆专业(月度统计)(自动）'!$A$37:$AC$69,27,FALSE)</f>
        <v>2</v>
      </c>
      <c r="U30" s="125">
        <f>VLOOKUP($A30&amp;"-"&amp;$N$1,'电缆专业(月度统计)(自动）'!$A$37:$AC$69,28,FALSE)</f>
        <v>0</v>
      </c>
      <c r="V30" s="125">
        <f>VLOOKUP($A30&amp;"-"&amp;$N$1,'电缆专业(月度统计)(自动）'!$A$37:$AC$69,29,FALSE)</f>
        <v>0</v>
      </c>
      <c r="W30" s="90">
        <f>VLOOKUP($A30&amp;"-"&amp;$N$1,'电缆专业(月度统计)(自动）'!$A$37:$AC$69,15,FALSE)</f>
        <v>0</v>
      </c>
      <c r="X30" s="90">
        <f>VLOOKUP($A30&amp;"-"&amp;$N$1,'电缆专业(月度统计)(自动）'!$A$37:$AC$69,27,FALSE)</f>
        <v>0</v>
      </c>
    </row>
    <row r="31" ht="17.25" spans="1:24">
      <c r="A31" s="107" t="s">
        <v>4256</v>
      </c>
      <c r="B31" s="108">
        <f t="shared" si="20"/>
        <v>68</v>
      </c>
      <c r="C31" s="108">
        <f t="shared" si="15"/>
        <v>67</v>
      </c>
      <c r="D31" s="109">
        <f t="shared" si="16"/>
        <v>0.985294117647059</v>
      </c>
      <c r="E31" s="110">
        <f t="shared" si="17"/>
        <v>68</v>
      </c>
      <c r="F31" s="110">
        <f t="shared" si="18"/>
        <v>67</v>
      </c>
      <c r="G31" s="108" t="s">
        <v>4365</v>
      </c>
      <c r="H31" s="112"/>
      <c r="I31" s="125">
        <f>VLOOKUP($A31&amp;"-"&amp;$B$1,'电缆专业(月度统计)(自动）'!$A$37:$AC$69,28,FALSE)</f>
        <v>31</v>
      </c>
      <c r="J31" s="125">
        <f>VLOOKUP($A31&amp;"-"&amp;$B$1,'电缆专业(月度统计)(自动）'!$A$37:$AC$69,29,FALSE)</f>
        <v>31</v>
      </c>
      <c r="K31" s="90">
        <f>VLOOKUP($A31&amp;"-"&amp;$B$1,'电缆专业(月度统计)(自动）'!$A$37:$AC$69,15,FALSE)</f>
        <v>31</v>
      </c>
      <c r="L31" s="90">
        <f>VLOOKUP($A31&amp;"-"&amp;$B$1,'电缆专业(月度统计)(自动）'!$A$37:$AC$69,27,FALSE)</f>
        <v>31</v>
      </c>
      <c r="M31" s="125">
        <f>VLOOKUP($A31&amp;"-"&amp;$F$1,'电缆专业(月度统计)(自动）'!$A$37:$AC$69,28,FALSE)</f>
        <v>19</v>
      </c>
      <c r="N31" s="125">
        <f>VLOOKUP($A31&amp;"-"&amp;$F$1,'电缆专业(月度统计)(自动）'!$A$37:$AC$69,29,FALSE)</f>
        <v>18</v>
      </c>
      <c r="O31" s="90">
        <f>VLOOKUP($A31&amp;"-"&amp;$F$1,'电缆专业(月度统计)(自动）'!$A$37:$AC$69,15,FALSE)</f>
        <v>19</v>
      </c>
      <c r="P31" s="90">
        <f>VLOOKUP($A31&amp;"-"&amp;$F$1,'电缆专业(月度统计)(自动）'!$A$37:$AC$69,27,FALSE)</f>
        <v>18</v>
      </c>
      <c r="Q31" s="125">
        <f>VLOOKUP($A31&amp;"-"&amp;$J$1,'电缆专业(月度统计)(自动）'!$A$37:$AC$69,28,FALSE)</f>
        <v>16</v>
      </c>
      <c r="R31" s="125">
        <f>VLOOKUP($A31&amp;"-"&amp;$J$1,'电缆专业(月度统计)(自动）'!$A$37:$AC$69,29,FALSE)</f>
        <v>16</v>
      </c>
      <c r="S31" s="90">
        <f>VLOOKUP($A31&amp;"-"&amp;$J$1,'电缆专业(月度统计)(自动）'!$A$37:$AC$69,15,FALSE)</f>
        <v>16</v>
      </c>
      <c r="T31" s="90">
        <f>VLOOKUP($A31&amp;"-"&amp;$J$1,'电缆专业(月度统计)(自动）'!$A$37:$AC$69,27,FALSE)</f>
        <v>16</v>
      </c>
      <c r="U31" s="125">
        <f>VLOOKUP($A31&amp;"-"&amp;$N$1,'电缆专业(月度统计)(自动）'!$A$37:$AC$69,28,FALSE)</f>
        <v>2</v>
      </c>
      <c r="V31" s="125">
        <f>VLOOKUP($A31&amp;"-"&amp;$N$1,'电缆专业(月度统计)(自动）'!$A$37:$AC$69,29,FALSE)</f>
        <v>2</v>
      </c>
      <c r="W31" s="90">
        <f>VLOOKUP($A31&amp;"-"&amp;$N$1,'电缆专业(月度统计)(自动）'!$A$37:$AC$69,15,FALSE)</f>
        <v>2</v>
      </c>
      <c r="X31" s="90">
        <f>VLOOKUP($A31&amp;"-"&amp;$N$1,'电缆专业(月度统计)(自动）'!$A$37:$AC$69,27,FALSE)</f>
        <v>2</v>
      </c>
    </row>
    <row r="32" spans="1:24">
      <c r="A32" s="114" t="s">
        <v>4333</v>
      </c>
      <c r="B32" s="114">
        <f>SUM(B4,F4,J4,N4)</f>
        <v>28820</v>
      </c>
      <c r="C32" s="114">
        <f>SUM(C4,G4,K4,O4)</f>
        <v>28820</v>
      </c>
      <c r="D32" s="115">
        <f t="shared" si="16"/>
        <v>1</v>
      </c>
      <c r="E32" s="116">
        <f>SUM(D4,H4,L4,P4)</f>
        <v>737</v>
      </c>
      <c r="F32" s="114">
        <f>SUM(E4,I4,M4,Q4)</f>
        <v>737</v>
      </c>
      <c r="G32" s="117">
        <f t="shared" ref="G32:G36" si="21">F32/E32</f>
        <v>1</v>
      </c>
      <c r="H32" s="112"/>
      <c r="I32" s="104">
        <f t="shared" ref="I32:X32" si="22">B4</f>
        <v>8102</v>
      </c>
      <c r="J32" s="104">
        <f t="shared" si="22"/>
        <v>8102</v>
      </c>
      <c r="K32" s="104">
        <f t="shared" si="22"/>
        <v>0</v>
      </c>
      <c r="L32" s="104">
        <f t="shared" si="22"/>
        <v>0</v>
      </c>
      <c r="M32" s="104">
        <f t="shared" si="22"/>
        <v>7532</v>
      </c>
      <c r="N32" s="104">
        <f t="shared" si="22"/>
        <v>7532</v>
      </c>
      <c r="O32" s="104">
        <f t="shared" si="22"/>
        <v>0</v>
      </c>
      <c r="P32" s="104">
        <f t="shared" si="22"/>
        <v>0</v>
      </c>
      <c r="Q32" s="104">
        <f t="shared" si="22"/>
        <v>9300</v>
      </c>
      <c r="R32" s="104">
        <f t="shared" si="22"/>
        <v>9300</v>
      </c>
      <c r="S32" s="104">
        <f t="shared" si="22"/>
        <v>0</v>
      </c>
      <c r="T32" s="104">
        <f t="shared" si="22"/>
        <v>0</v>
      </c>
      <c r="U32" s="104">
        <f t="shared" si="22"/>
        <v>3886</v>
      </c>
      <c r="V32" s="104">
        <f t="shared" si="22"/>
        <v>3886</v>
      </c>
      <c r="W32" s="104">
        <f t="shared" si="22"/>
        <v>737</v>
      </c>
      <c r="X32" s="104">
        <f t="shared" si="22"/>
        <v>737</v>
      </c>
    </row>
    <row r="33" spans="1:24">
      <c r="A33" s="114" t="s">
        <v>4332</v>
      </c>
      <c r="B33" s="118">
        <f>SUM(B3,F3,J3,N3)</f>
        <v>8666</v>
      </c>
      <c r="C33" s="118">
        <f>SUM(C3,G3,K3,O3)</f>
        <v>8666</v>
      </c>
      <c r="D33" s="115">
        <f t="shared" si="16"/>
        <v>1</v>
      </c>
      <c r="E33" s="119">
        <f>SUM(D3,H3,L3,P3)</f>
        <v>309</v>
      </c>
      <c r="F33" s="118">
        <f>SUM(E3,I3,M3,Q3)</f>
        <v>309</v>
      </c>
      <c r="G33" s="117">
        <f t="shared" si="21"/>
        <v>1</v>
      </c>
      <c r="H33" s="112"/>
      <c r="I33" s="104">
        <f t="shared" ref="I33:X33" si="23">B3</f>
        <v>2263</v>
      </c>
      <c r="J33" s="104">
        <f t="shared" si="23"/>
        <v>2263</v>
      </c>
      <c r="K33" s="104">
        <f t="shared" si="23"/>
        <v>0</v>
      </c>
      <c r="L33" s="104">
        <f t="shared" si="23"/>
        <v>0</v>
      </c>
      <c r="M33" s="104">
        <f t="shared" si="23"/>
        <v>2349</v>
      </c>
      <c r="N33" s="104">
        <f t="shared" si="23"/>
        <v>2349</v>
      </c>
      <c r="O33" s="104">
        <f t="shared" si="23"/>
        <v>0</v>
      </c>
      <c r="P33" s="104">
        <f t="shared" si="23"/>
        <v>0</v>
      </c>
      <c r="Q33" s="104">
        <f t="shared" si="23"/>
        <v>2739</v>
      </c>
      <c r="R33" s="104">
        <f t="shared" si="23"/>
        <v>2739</v>
      </c>
      <c r="S33" s="104">
        <f t="shared" si="23"/>
        <v>0</v>
      </c>
      <c r="T33" s="104">
        <f t="shared" si="23"/>
        <v>0</v>
      </c>
      <c r="U33" s="104">
        <f t="shared" si="23"/>
        <v>1315</v>
      </c>
      <c r="V33" s="104">
        <f t="shared" si="23"/>
        <v>1315</v>
      </c>
      <c r="W33" s="104">
        <f t="shared" si="23"/>
        <v>309</v>
      </c>
      <c r="X33" s="104">
        <f t="shared" si="23"/>
        <v>309</v>
      </c>
    </row>
    <row r="34" spans="1:24">
      <c r="A34" s="114" t="s">
        <v>4334</v>
      </c>
      <c r="B34" s="118">
        <f t="shared" ref="B34:B36" si="24">SUM(B5,F5,J5,N5)</f>
        <v>216</v>
      </c>
      <c r="C34" s="118">
        <f t="shared" ref="C34:C36" si="25">SUM(C5,G5,K5,O5)</f>
        <v>216</v>
      </c>
      <c r="D34" s="115">
        <f t="shared" si="16"/>
        <v>1</v>
      </c>
      <c r="E34" s="119">
        <f t="shared" ref="E34:E36" si="26">SUM(D5,H5,L5,P5)</f>
        <v>0</v>
      </c>
      <c r="F34" s="118">
        <f t="shared" ref="F34:F36" si="27">SUM(E5,I5,M5,Q5)</f>
        <v>0</v>
      </c>
      <c r="G34" s="117" t="e">
        <f t="shared" si="21"/>
        <v>#DIV/0!</v>
      </c>
      <c r="H34" s="112"/>
      <c r="I34" s="104">
        <f t="shared" ref="I34:X34" si="28">B5</f>
        <v>216</v>
      </c>
      <c r="J34" s="104">
        <f t="shared" si="28"/>
        <v>216</v>
      </c>
      <c r="K34" s="104">
        <f t="shared" si="28"/>
        <v>0</v>
      </c>
      <c r="L34" s="104">
        <f t="shared" si="28"/>
        <v>0</v>
      </c>
      <c r="M34" s="104">
        <f t="shared" si="28"/>
        <v>0</v>
      </c>
      <c r="N34" s="104">
        <f t="shared" si="28"/>
        <v>0</v>
      </c>
      <c r="O34" s="104">
        <f t="shared" si="28"/>
        <v>0</v>
      </c>
      <c r="P34" s="104">
        <f t="shared" si="28"/>
        <v>0</v>
      </c>
      <c r="Q34" s="104">
        <f t="shared" si="28"/>
        <v>0</v>
      </c>
      <c r="R34" s="104">
        <f t="shared" si="28"/>
        <v>0</v>
      </c>
      <c r="S34" s="104">
        <f t="shared" si="28"/>
        <v>0</v>
      </c>
      <c r="T34" s="104">
        <f t="shared" si="28"/>
        <v>0</v>
      </c>
      <c r="U34" s="104">
        <f t="shared" si="28"/>
        <v>0</v>
      </c>
      <c r="V34" s="104">
        <f t="shared" si="28"/>
        <v>0</v>
      </c>
      <c r="W34" s="104">
        <f t="shared" si="28"/>
        <v>0</v>
      </c>
      <c r="X34" s="104">
        <f t="shared" si="28"/>
        <v>0</v>
      </c>
    </row>
    <row r="35" spans="1:24">
      <c r="A35" s="114" t="s">
        <v>4049</v>
      </c>
      <c r="B35" s="118">
        <f t="shared" si="24"/>
        <v>2559</v>
      </c>
      <c r="C35" s="118">
        <f t="shared" si="25"/>
        <v>2559</v>
      </c>
      <c r="D35" s="115">
        <f t="shared" si="16"/>
        <v>1</v>
      </c>
      <c r="E35" s="119">
        <f t="shared" si="26"/>
        <v>99</v>
      </c>
      <c r="F35" s="118">
        <f t="shared" si="27"/>
        <v>99</v>
      </c>
      <c r="G35" s="117">
        <f t="shared" si="21"/>
        <v>1</v>
      </c>
      <c r="H35" s="112"/>
      <c r="I35" s="104">
        <f t="shared" ref="I35:X35" si="29">B6</f>
        <v>94</v>
      </c>
      <c r="J35" s="104">
        <f t="shared" si="29"/>
        <v>94</v>
      </c>
      <c r="K35" s="104">
        <f t="shared" si="29"/>
        <v>0</v>
      </c>
      <c r="L35" s="104">
        <f t="shared" si="29"/>
        <v>0</v>
      </c>
      <c r="M35" s="104">
        <f t="shared" si="29"/>
        <v>379</v>
      </c>
      <c r="N35" s="104">
        <f t="shared" si="29"/>
        <v>379</v>
      </c>
      <c r="O35" s="104">
        <f t="shared" si="29"/>
        <v>0</v>
      </c>
      <c r="P35" s="104">
        <f t="shared" si="29"/>
        <v>0</v>
      </c>
      <c r="Q35" s="104">
        <f t="shared" si="29"/>
        <v>1057</v>
      </c>
      <c r="R35" s="104">
        <f t="shared" si="29"/>
        <v>1057</v>
      </c>
      <c r="S35" s="104">
        <f t="shared" si="29"/>
        <v>0</v>
      </c>
      <c r="T35" s="104">
        <f t="shared" si="29"/>
        <v>0</v>
      </c>
      <c r="U35" s="104">
        <f t="shared" si="29"/>
        <v>1029</v>
      </c>
      <c r="V35" s="104">
        <f t="shared" si="29"/>
        <v>1029</v>
      </c>
      <c r="W35" s="104">
        <f t="shared" si="29"/>
        <v>99</v>
      </c>
      <c r="X35" s="104">
        <f t="shared" si="29"/>
        <v>99</v>
      </c>
    </row>
    <row r="36" ht="15" spans="1:24">
      <c r="A36" s="114" t="s">
        <v>4335</v>
      </c>
      <c r="B36" s="118">
        <f t="shared" si="24"/>
        <v>3288</v>
      </c>
      <c r="C36" s="118">
        <f t="shared" si="25"/>
        <v>3286</v>
      </c>
      <c r="D36" s="115">
        <f t="shared" si="16"/>
        <v>0.999391727493917</v>
      </c>
      <c r="E36" s="119">
        <f t="shared" si="26"/>
        <v>828</v>
      </c>
      <c r="F36" s="118">
        <f t="shared" si="27"/>
        <v>828</v>
      </c>
      <c r="G36" s="117">
        <f t="shared" si="21"/>
        <v>1</v>
      </c>
      <c r="H36" s="113"/>
      <c r="I36" s="104">
        <f t="shared" ref="I36:X36" si="30">B7</f>
        <v>468</v>
      </c>
      <c r="J36" s="104">
        <f t="shared" si="30"/>
        <v>466</v>
      </c>
      <c r="K36" s="104">
        <f t="shared" si="30"/>
        <v>0</v>
      </c>
      <c r="L36" s="104">
        <f t="shared" si="30"/>
        <v>0</v>
      </c>
      <c r="M36" s="104">
        <f t="shared" si="30"/>
        <v>1669</v>
      </c>
      <c r="N36" s="104">
        <f t="shared" si="30"/>
        <v>1669</v>
      </c>
      <c r="O36" s="104">
        <f t="shared" si="30"/>
        <v>0</v>
      </c>
      <c r="P36" s="104">
        <f t="shared" si="30"/>
        <v>0</v>
      </c>
      <c r="Q36" s="104">
        <f t="shared" si="30"/>
        <v>503</v>
      </c>
      <c r="R36" s="104">
        <f t="shared" si="30"/>
        <v>503</v>
      </c>
      <c r="S36" s="104">
        <f t="shared" si="30"/>
        <v>236</v>
      </c>
      <c r="T36" s="104">
        <f t="shared" si="30"/>
        <v>236</v>
      </c>
      <c r="U36" s="104">
        <f t="shared" si="30"/>
        <v>648</v>
      </c>
      <c r="V36" s="104">
        <f t="shared" si="30"/>
        <v>648</v>
      </c>
      <c r="W36" s="104">
        <f t="shared" si="30"/>
        <v>592</v>
      </c>
      <c r="X36" s="104">
        <f t="shared" si="30"/>
        <v>592</v>
      </c>
    </row>
    <row r="37" ht="17.25" spans="8:24">
      <c r="H37" s="120" t="s">
        <v>4353</v>
      </c>
      <c r="J37" s="101">
        <f t="shared" ref="J37:N37" si="31">SUM(J32:J36)/SUM(I32:I36)</f>
        <v>0.999820515121601</v>
      </c>
      <c r="K37" s="101"/>
      <c r="L37" s="101" t="e">
        <f t="shared" si="31"/>
        <v>#DIV/0!</v>
      </c>
      <c r="M37" s="101"/>
      <c r="N37" s="101">
        <f t="shared" si="31"/>
        <v>1</v>
      </c>
      <c r="O37" s="101"/>
      <c r="P37" s="101" t="e">
        <f t="shared" ref="P37:T37" si="32">SUM(P32:P36)/SUM(O32:O36)</f>
        <v>#DIV/0!</v>
      </c>
      <c r="Q37" s="101"/>
      <c r="R37" s="101">
        <f t="shared" si="32"/>
        <v>1</v>
      </c>
      <c r="S37" s="101"/>
      <c r="T37" s="101">
        <f t="shared" si="32"/>
        <v>1</v>
      </c>
      <c r="U37" s="101"/>
      <c r="V37" s="101">
        <f>SUM(V32:V36)/SUM(U32:U36)</f>
        <v>1</v>
      </c>
      <c r="W37" s="101"/>
      <c r="X37" s="101">
        <f>SUM(X32:X36)/SUM(W32:W36)</f>
        <v>1</v>
      </c>
    </row>
    <row r="38" spans="8:24">
      <c r="H38" t="s">
        <v>4366</v>
      </c>
      <c r="J38" s="101">
        <f t="shared" ref="J38:N38" si="33">SUM(J24:J31)/SUM(I24:I31)</f>
        <v>0.952007835455436</v>
      </c>
      <c r="K38" s="101"/>
      <c r="L38" s="101">
        <f t="shared" si="33"/>
        <v>0.859154929577465</v>
      </c>
      <c r="M38" s="101"/>
      <c r="N38" s="101">
        <f t="shared" si="33"/>
        <v>0.984423676012461</v>
      </c>
      <c r="O38" s="101"/>
      <c r="P38" s="101">
        <f t="shared" ref="P38:T38" si="34">SUM(P24:P31)/SUM(O24:O31)</f>
        <v>0.925925925925926</v>
      </c>
      <c r="Q38" s="101"/>
      <c r="R38" s="101">
        <f t="shared" si="34"/>
        <v>1</v>
      </c>
      <c r="S38" s="101"/>
      <c r="T38" s="101">
        <f t="shared" si="34"/>
        <v>1</v>
      </c>
      <c r="U38" s="101"/>
      <c r="V38" s="101">
        <f>SUM(V24:V31)/SUM(U24:U31)</f>
        <v>1</v>
      </c>
      <c r="W38" s="101"/>
      <c r="X38" s="101">
        <f>SUM(X24:X31)/SUM(W24:W31)</f>
        <v>1</v>
      </c>
    </row>
    <row r="40" spans="8:24">
      <c r="H40" t="s">
        <v>4352</v>
      </c>
      <c r="J40" s="101">
        <f t="shared" ref="J40:N40" si="35">SUM(J24:J36)/SUM(I24:I36)</f>
        <v>0.995807300230187</v>
      </c>
      <c r="K40" s="101"/>
      <c r="L40" s="101">
        <f t="shared" si="35"/>
        <v>0.859154929577465</v>
      </c>
      <c r="M40" s="101"/>
      <c r="N40" s="101">
        <f t="shared" si="35"/>
        <v>0.998836487744338</v>
      </c>
      <c r="O40" s="101"/>
      <c r="P40" s="101">
        <f t="shared" ref="P40:T40" si="36">SUM(P24:P36)/SUM(O24:O36)</f>
        <v>0.925925925925926</v>
      </c>
      <c r="Q40" s="101"/>
      <c r="R40" s="101">
        <f t="shared" si="36"/>
        <v>1</v>
      </c>
      <c r="S40" s="101"/>
      <c r="T40" s="101">
        <f t="shared" si="36"/>
        <v>1</v>
      </c>
      <c r="U40" s="101"/>
      <c r="V40" s="101">
        <f>SUM(V24:V36)/SUM(U24:U36)</f>
        <v>1</v>
      </c>
      <c r="W40" s="101"/>
      <c r="X40" s="101">
        <f>SUM(X24:X36)/SUM(W24:W36)</f>
        <v>1</v>
      </c>
    </row>
    <row r="42" spans="11:14">
      <c r="K42" s="124"/>
      <c r="L42" s="124"/>
      <c r="M42" s="124"/>
      <c r="N42" s="124"/>
    </row>
    <row r="43" spans="11:14">
      <c r="K43" s="101"/>
      <c r="L43" s="101"/>
      <c r="M43" s="101"/>
      <c r="N43" s="101"/>
    </row>
    <row r="44" spans="11:14">
      <c r="K44" s="101"/>
      <c r="L44" s="101"/>
      <c r="M44" s="101"/>
      <c r="N44" s="101"/>
    </row>
    <row r="45" spans="11:14">
      <c r="K45" s="101"/>
      <c r="L45" s="101"/>
      <c r="M45" s="101"/>
      <c r="N45" s="101"/>
    </row>
    <row r="46" spans="11:14">
      <c r="K46" s="101"/>
      <c r="L46" s="101"/>
      <c r="M46" s="101"/>
      <c r="N46" s="101"/>
    </row>
    <row r="47" spans="11:14">
      <c r="K47" s="101"/>
      <c r="L47" s="101"/>
      <c r="M47" s="101"/>
      <c r="N47" s="101"/>
    </row>
    <row r="48" spans="11:14">
      <c r="K48" s="101"/>
      <c r="L48" s="101"/>
      <c r="M48" s="101"/>
      <c r="N48" s="101"/>
    </row>
    <row r="49" spans="11:14">
      <c r="K49" s="101"/>
      <c r="L49" s="101"/>
      <c r="M49" s="101"/>
      <c r="N49" s="101"/>
    </row>
    <row r="50" spans="11:14">
      <c r="K50" s="101"/>
      <c r="L50" s="101"/>
      <c r="M50" s="101"/>
      <c r="N50" s="101"/>
    </row>
    <row r="51" spans="11:14">
      <c r="K51" s="101"/>
      <c r="L51" s="101"/>
      <c r="M51" s="101"/>
      <c r="N51" s="101"/>
    </row>
    <row r="52" spans="11:14">
      <c r="K52" s="101"/>
      <c r="L52" s="101"/>
      <c r="M52" s="101"/>
      <c r="N52" s="101"/>
    </row>
    <row r="53" spans="11:14">
      <c r="K53" s="101"/>
      <c r="L53" s="101"/>
      <c r="M53" s="101"/>
      <c r="N53" s="101"/>
    </row>
    <row r="54" spans="11:14">
      <c r="K54" s="101"/>
      <c r="L54" s="101"/>
      <c r="M54" s="101"/>
      <c r="N54" s="101"/>
    </row>
    <row r="55" spans="11:14">
      <c r="K55" s="101"/>
      <c r="L55" s="101"/>
      <c r="M55" s="101"/>
      <c r="N55" s="101"/>
    </row>
    <row r="56" spans="11:14">
      <c r="K56" s="101"/>
      <c r="L56" s="101"/>
      <c r="M56" s="101"/>
      <c r="N56" s="101"/>
    </row>
    <row r="346" spans="14:22">
      <c r="N346" s="126">
        <v>45140</v>
      </c>
      <c r="O346" s="126">
        <v>45140</v>
      </c>
      <c r="U346" s="128" t="s">
        <v>3320</v>
      </c>
      <c r="V346" s="128" t="s">
        <v>50</v>
      </c>
    </row>
    <row r="347" spans="14:22">
      <c r="N347" s="126">
        <v>45140</v>
      </c>
      <c r="O347" s="126">
        <v>45140</v>
      </c>
      <c r="U347" s="128" t="s">
        <v>3320</v>
      </c>
      <c r="V347" s="128" t="s">
        <v>3320</v>
      </c>
    </row>
    <row r="348" spans="14:22">
      <c r="N348" s="126">
        <v>45140</v>
      </c>
      <c r="O348" s="126">
        <v>45140</v>
      </c>
      <c r="U348" s="128" t="s">
        <v>3334</v>
      </c>
      <c r="V348" s="128" t="s">
        <v>3334</v>
      </c>
    </row>
    <row r="349" spans="14:22">
      <c r="N349" s="126">
        <v>45142</v>
      </c>
      <c r="O349" s="126">
        <v>45142</v>
      </c>
      <c r="U349" s="128" t="s">
        <v>3542</v>
      </c>
      <c r="V349" s="128" t="s">
        <v>3542</v>
      </c>
    </row>
    <row r="350" spans="14:22">
      <c r="N350" s="126">
        <v>45142</v>
      </c>
      <c r="O350" s="126">
        <v>45142</v>
      </c>
      <c r="U350" s="128" t="s">
        <v>3542</v>
      </c>
      <c r="V350" s="128" t="s">
        <v>3542</v>
      </c>
    </row>
    <row r="351" spans="14:22">
      <c r="N351" s="126">
        <v>45113</v>
      </c>
      <c r="O351" s="126">
        <v>45113</v>
      </c>
      <c r="U351" s="128" t="s">
        <v>3615</v>
      </c>
      <c r="V351" s="128" t="s">
        <v>3615</v>
      </c>
    </row>
    <row r="352" spans="14:22">
      <c r="N352" s="126">
        <v>45113</v>
      </c>
      <c r="O352" s="126">
        <v>45113</v>
      </c>
      <c r="U352" s="128" t="s">
        <v>3615</v>
      </c>
      <c r="V352" s="128" t="s">
        <v>50</v>
      </c>
    </row>
    <row r="353" spans="22:22">
      <c r="V353" s="128" t="s">
        <v>50</v>
      </c>
    </row>
    <row r="354" spans="22:22">
      <c r="V354" s="128" t="s">
        <v>50</v>
      </c>
    </row>
    <row r="355" spans="22:22">
      <c r="V355" s="128" t="s">
        <v>50</v>
      </c>
    </row>
    <row r="356" spans="22:22">
      <c r="V356" s="128" t="s">
        <v>50</v>
      </c>
    </row>
    <row r="357" spans="22:22">
      <c r="V357" s="128" t="s">
        <v>50</v>
      </c>
    </row>
    <row r="358" spans="22:22">
      <c r="V358" s="128" t="s">
        <v>50</v>
      </c>
    </row>
    <row r="359" spans="22:22">
      <c r="V359" s="128" t="s">
        <v>50</v>
      </c>
    </row>
    <row r="360" spans="22:22">
      <c r="V360" s="128" t="s">
        <v>50</v>
      </c>
    </row>
    <row r="361" spans="22:22">
      <c r="V361" s="128" t="s">
        <v>50</v>
      </c>
    </row>
    <row r="362" spans="22:22">
      <c r="V362" s="128" t="s">
        <v>50</v>
      </c>
    </row>
    <row r="363" spans="22:22">
      <c r="V363" s="128" t="s">
        <v>50</v>
      </c>
    </row>
    <row r="364" spans="22:22">
      <c r="V364" s="128" t="s">
        <v>50</v>
      </c>
    </row>
    <row r="365" spans="22:22">
      <c r="V365" s="128" t="s">
        <v>50</v>
      </c>
    </row>
    <row r="366" spans="22:22">
      <c r="V366" s="128" t="s">
        <v>50</v>
      </c>
    </row>
    <row r="367" spans="22:22">
      <c r="V367" s="128" t="s">
        <v>50</v>
      </c>
    </row>
    <row r="368" spans="22:22">
      <c r="V368" s="128" t="s">
        <v>50</v>
      </c>
    </row>
    <row r="369" spans="22:22">
      <c r="V369" s="128" t="s">
        <v>50</v>
      </c>
    </row>
    <row r="370" spans="22:22">
      <c r="V370" s="128" t="s">
        <v>50</v>
      </c>
    </row>
    <row r="371" spans="22:22">
      <c r="V371" s="128" t="s">
        <v>50</v>
      </c>
    </row>
    <row r="372" spans="22:22">
      <c r="V372" s="128" t="s">
        <v>50</v>
      </c>
    </row>
    <row r="373" spans="22:22">
      <c r="V373" s="128" t="s">
        <v>50</v>
      </c>
    </row>
    <row r="374" spans="22:22">
      <c r="V374" s="128" t="s">
        <v>50</v>
      </c>
    </row>
    <row r="375" spans="22:22">
      <c r="V375" s="128" t="s">
        <v>50</v>
      </c>
    </row>
    <row r="376" spans="22:22">
      <c r="V376" s="128" t="s">
        <v>50</v>
      </c>
    </row>
    <row r="377" spans="22:22">
      <c r="V377" s="128" t="s">
        <v>50</v>
      </c>
    </row>
    <row r="378" spans="22:22">
      <c r="V378" s="128" t="s">
        <v>50</v>
      </c>
    </row>
    <row r="379" spans="22:22">
      <c r="V379" s="128" t="s">
        <v>50</v>
      </c>
    </row>
    <row r="380" spans="22:22">
      <c r="V380" s="128" t="s">
        <v>50</v>
      </c>
    </row>
    <row r="381" spans="22:22">
      <c r="V381" s="128" t="s">
        <v>50</v>
      </c>
    </row>
    <row r="382" spans="22:22">
      <c r="V382" s="128" t="s">
        <v>50</v>
      </c>
    </row>
    <row r="383" spans="22:22">
      <c r="V383" s="128" t="s">
        <v>50</v>
      </c>
    </row>
    <row r="384" spans="22:22">
      <c r="V384" s="128" t="s">
        <v>50</v>
      </c>
    </row>
    <row r="385" spans="22:22">
      <c r="V385" s="128" t="s">
        <v>50</v>
      </c>
    </row>
    <row r="386" spans="22:22">
      <c r="V386" s="128" t="s">
        <v>50</v>
      </c>
    </row>
    <row r="387" spans="22:22">
      <c r="V387" s="128" t="s">
        <v>50</v>
      </c>
    </row>
    <row r="388" spans="22:22">
      <c r="V388" s="128" t="s">
        <v>50</v>
      </c>
    </row>
    <row r="389" spans="22:22">
      <c r="V389" s="128" t="s">
        <v>50</v>
      </c>
    </row>
    <row r="390" spans="22:22">
      <c r="V390" s="128" t="s">
        <v>50</v>
      </c>
    </row>
    <row r="391" spans="22:22">
      <c r="V391" s="128" t="s">
        <v>50</v>
      </c>
    </row>
    <row r="392" spans="22:22">
      <c r="V392" s="128" t="s">
        <v>50</v>
      </c>
    </row>
    <row r="393" spans="22:22">
      <c r="V393" s="128" t="s">
        <v>50</v>
      </c>
    </row>
    <row r="394" spans="22:22">
      <c r="V394" s="128" t="s">
        <v>50</v>
      </c>
    </row>
    <row r="395" spans="22:22">
      <c r="V395" s="128" t="s">
        <v>50</v>
      </c>
    </row>
    <row r="396" spans="22:22">
      <c r="V396" s="128" t="s">
        <v>50</v>
      </c>
    </row>
    <row r="397" spans="22:22">
      <c r="V397" s="128" t="s">
        <v>50</v>
      </c>
    </row>
    <row r="398" spans="22:22">
      <c r="V398" s="128" t="s">
        <v>50</v>
      </c>
    </row>
    <row r="399" spans="22:22">
      <c r="V399" s="128" t="s">
        <v>50</v>
      </c>
    </row>
    <row r="400" spans="22:22">
      <c r="V400" s="128" t="s">
        <v>50</v>
      </c>
    </row>
    <row r="401" spans="22:22">
      <c r="V401" s="128" t="s">
        <v>50</v>
      </c>
    </row>
    <row r="402" spans="22:22">
      <c r="V402" s="128" t="s">
        <v>50</v>
      </c>
    </row>
    <row r="403" spans="22:22">
      <c r="V403" s="128" t="s">
        <v>50</v>
      </c>
    </row>
    <row r="404" spans="22:22">
      <c r="V404" s="128" t="s">
        <v>50</v>
      </c>
    </row>
    <row r="405" spans="22:22">
      <c r="V405" s="128" t="s">
        <v>50</v>
      </c>
    </row>
    <row r="406" spans="22:22">
      <c r="V406" s="128" t="s">
        <v>50</v>
      </c>
    </row>
    <row r="407" spans="22:22">
      <c r="V407" s="128" t="s">
        <v>50</v>
      </c>
    </row>
    <row r="408" spans="22:22">
      <c r="V408" s="128" t="s">
        <v>50</v>
      </c>
    </row>
    <row r="409" spans="22:22">
      <c r="V409" s="128" t="s">
        <v>50</v>
      </c>
    </row>
    <row r="410" spans="22:22">
      <c r="V410" s="128" t="s">
        <v>50</v>
      </c>
    </row>
    <row r="411" spans="22:22">
      <c r="V411" s="128" t="s">
        <v>50</v>
      </c>
    </row>
    <row r="412" spans="22:22">
      <c r="V412" s="128" t="s">
        <v>50</v>
      </c>
    </row>
    <row r="413" spans="22:22">
      <c r="V413" s="128" t="s">
        <v>50</v>
      </c>
    </row>
    <row r="414" spans="22:22">
      <c r="V414" s="128" t="s">
        <v>50</v>
      </c>
    </row>
    <row r="415" spans="22:22">
      <c r="V415" s="128" t="s">
        <v>50</v>
      </c>
    </row>
    <row r="416" spans="22:22">
      <c r="V416" s="128" t="s">
        <v>50</v>
      </c>
    </row>
    <row r="417" spans="22:22">
      <c r="V417" s="128" t="s">
        <v>50</v>
      </c>
    </row>
    <row r="418" spans="22:22">
      <c r="V418" s="128" t="s">
        <v>50</v>
      </c>
    </row>
    <row r="446" s="82" customFormat="1"/>
    <row r="447" s="82" customFormat="1"/>
    <row r="448" s="82" customFormat="1"/>
    <row r="449" s="82" customFormat="1"/>
    <row r="450" s="82" customFormat="1"/>
    <row r="451" s="82" customFormat="1"/>
    <row r="452" s="82" customFormat="1"/>
  </sheetData>
  <sheetProtection formatCells="0" insertHyperlinks="0" autoFilter="0"/>
  <mergeCells count="7">
    <mergeCell ref="B22:H22"/>
    <mergeCell ref="I22:L22"/>
    <mergeCell ref="M22:P22"/>
    <mergeCell ref="Q22:T22"/>
    <mergeCell ref="U22:X22"/>
    <mergeCell ref="A1:A2"/>
    <mergeCell ref="A22:A23"/>
  </mergeCells>
  <conditionalFormatting sqref="D3:E15">
    <cfRule type="uniqueValues" dxfId="1" priority="9"/>
  </conditionalFormatting>
  <conditionalFormatting sqref="H3:I15">
    <cfRule type="uniqueValues" dxfId="1" priority="8"/>
  </conditionalFormatting>
  <conditionalFormatting sqref="L3:M15">
    <cfRule type="uniqueValues" dxfId="1" priority="7"/>
  </conditionalFormatting>
  <conditionalFormatting sqref="P3:Q15">
    <cfRule type="uniqueValues" dxfId="1" priority="6"/>
  </conditionalFormatting>
  <conditionalFormatting sqref="K24:L36">
    <cfRule type="uniqueValues" dxfId="1" priority="4"/>
  </conditionalFormatting>
  <conditionalFormatting sqref="O24:P36">
    <cfRule type="uniqueValues" dxfId="1" priority="3"/>
  </conditionalFormatting>
  <conditionalFormatting sqref="S24:T36">
    <cfRule type="uniqueValues" dxfId="1" priority="2"/>
  </conditionalFormatting>
  <conditionalFormatting sqref="W24:X36">
    <cfRule type="uniqueValues" dxfId="1" priority="1"/>
  </conditionalFormatting>
  <pageMargins left="0.75" right="0.75" top="1" bottom="1" header="0.5" footer="0.5"/>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52"/>
  <sheetViews>
    <sheetView workbookViewId="0">
      <selection activeCell="N80" sqref="N80"/>
    </sheetView>
  </sheetViews>
  <sheetFormatPr defaultColWidth="9" defaultRowHeight="14.25"/>
  <cols>
    <col min="1" max="1" width="23.125" customWidth="1"/>
    <col min="3" max="3" width="12.625"/>
    <col min="4" max="4" width="9.25"/>
    <col min="5" max="5" width="12.625"/>
    <col min="6" max="6" width="9.25"/>
    <col min="7" max="7" width="11.125"/>
    <col min="10" max="13" width="12.625"/>
    <col min="14" max="14" width="11.5"/>
    <col min="15" max="15" width="12.625"/>
    <col min="16" max="16" width="11.5"/>
    <col min="17" max="23" width="12.625"/>
  </cols>
  <sheetData>
    <row r="1" spans="1:17">
      <c r="A1" s="84" t="s">
        <v>4343</v>
      </c>
      <c r="B1" s="85" t="s">
        <v>46</v>
      </c>
      <c r="C1" s="85"/>
      <c r="D1" s="85"/>
      <c r="E1" s="85"/>
      <c r="F1" s="85" t="s">
        <v>307</v>
      </c>
      <c r="G1" s="85"/>
      <c r="H1" s="85"/>
      <c r="I1" s="85"/>
      <c r="J1" s="85" t="s">
        <v>993</v>
      </c>
      <c r="K1" s="85"/>
      <c r="L1" s="85"/>
      <c r="M1" s="85"/>
      <c r="N1" s="85" t="s">
        <v>1731</v>
      </c>
      <c r="O1" s="85"/>
      <c r="P1" s="85"/>
      <c r="Q1" s="85"/>
    </row>
    <row r="2" ht="15" spans="1:23">
      <c r="A2" s="86"/>
      <c r="B2" s="87" t="s">
        <v>4344</v>
      </c>
      <c r="C2" s="87" t="s">
        <v>4345</v>
      </c>
      <c r="D2" s="87" t="s">
        <v>4346</v>
      </c>
      <c r="E2" s="87" t="s">
        <v>4347</v>
      </c>
      <c r="F2" s="87" t="s">
        <v>4344</v>
      </c>
      <c r="G2" s="87" t="s">
        <v>4345</v>
      </c>
      <c r="H2" s="87" t="s">
        <v>4346</v>
      </c>
      <c r="I2" s="87" t="s">
        <v>4347</v>
      </c>
      <c r="J2" s="87" t="s">
        <v>4344</v>
      </c>
      <c r="K2" s="87" t="s">
        <v>4345</v>
      </c>
      <c r="L2" s="87" t="s">
        <v>4346</v>
      </c>
      <c r="M2" s="87" t="s">
        <v>4347</v>
      </c>
      <c r="N2" s="87" t="s">
        <v>4344</v>
      </c>
      <c r="O2" s="87" t="s">
        <v>4345</v>
      </c>
      <c r="P2" s="87" t="s">
        <v>4346</v>
      </c>
      <c r="Q2" s="124" t="s">
        <v>4347</v>
      </c>
      <c r="R2" s="124" t="s">
        <v>4348</v>
      </c>
      <c r="S2" s="124" t="s">
        <v>4349</v>
      </c>
      <c r="T2" s="124" t="s">
        <v>4350</v>
      </c>
      <c r="U2" s="124" t="s">
        <v>4351</v>
      </c>
      <c r="V2" s="124"/>
      <c r="W2" s="124"/>
    </row>
    <row r="3" ht="17.25" spans="1:21">
      <c r="A3" s="88" t="s">
        <v>4332</v>
      </c>
      <c r="B3" s="89">
        <f>VLOOKUP($A3&amp;"-"&amp;$B$1,'架空专业(月度统计)(自动）'!$A$2:$AC$22,28,FALSE)</f>
        <v>2263</v>
      </c>
      <c r="C3" s="89">
        <f>VLOOKUP($A3&amp;"-"&amp;$B$1,'架空专业(月度统计)(自动）'!$A$2:$AC$22,29,FALSE)</f>
        <v>2263</v>
      </c>
      <c r="D3" s="90">
        <f>VLOOKUP($A3&amp;"-"&amp;$B$1,'架空专业(月度统计)(自动）'!$A$2:$AC$22,14,FALSE)</f>
        <v>0</v>
      </c>
      <c r="E3" s="90">
        <f>VLOOKUP($A3&amp;"-"&amp;$B$1,'架空专业(月度统计)(自动）'!$A$2:$AC$22,26,FALSE)</f>
        <v>0</v>
      </c>
      <c r="F3" s="89">
        <f>VLOOKUP($A3&amp;"-"&amp;$F$1,'架空专业(月度统计)(自动）'!$A$2:$AC$22,28,FALSE)</f>
        <v>2349</v>
      </c>
      <c r="G3" s="89">
        <f>VLOOKUP($A3&amp;"-"&amp;$F$1,'架空专业(月度统计)(自动）'!$A$2:$AC$22,29,FALSE)</f>
        <v>2349</v>
      </c>
      <c r="H3" s="91">
        <f>VLOOKUP($A3&amp;"-"&amp;$F$1,'架空专业(月度统计)(自动）'!$A$2:$AC$22,14,FALSE)</f>
        <v>232</v>
      </c>
      <c r="I3" s="91">
        <f>VLOOKUP($A3&amp;"-"&amp;$F$1,'架空专业(月度统计)(自动）'!$A$2:$AC$22,26,FALSE)</f>
        <v>232</v>
      </c>
      <c r="J3" s="89">
        <f>VLOOKUP($A3&amp;"-"&amp;$J$1,'架空专业(月度统计)(自动）'!$A$2:$AC$22,28,FALSE)</f>
        <v>2739</v>
      </c>
      <c r="K3" s="89">
        <f>VLOOKUP($A3&amp;"-"&amp;$J$1,'架空专业(月度统计)(自动）'!$A$2:$AC$22,29,FALSE)</f>
        <v>2739</v>
      </c>
      <c r="L3" s="94">
        <f>VLOOKUP($A3&amp;"-"&amp;$J$1,'架空专业(月度统计)(自动）'!$A$2:$AC$22,14,FALSE)</f>
        <v>0</v>
      </c>
      <c r="M3" s="94">
        <f>VLOOKUP($A3&amp;"-"&amp;$J$1,'架空专业(月度统计)(自动）'!$A$2:$AC$22,26,FALSE)</f>
        <v>0</v>
      </c>
      <c r="N3" s="89">
        <f>VLOOKUP($A3&amp;"-"&amp;$N$1,'架空专业(月度统计)(自动）'!$A$2:$AC$22,28,FALSE)</f>
        <v>1315</v>
      </c>
      <c r="O3" s="89">
        <f>VLOOKUP($A3&amp;"-"&amp;$N$1,'架空专业(月度统计)(自动）'!$A$2:$AC$22,29,FALSE)</f>
        <v>1315</v>
      </c>
      <c r="P3" s="90">
        <f>VLOOKUP($A3&amp;"-"&amp;$N$1,'架空专业(月度统计)(自动）'!$A$2:$AC$22,14,FALSE)</f>
        <v>169</v>
      </c>
      <c r="Q3" s="90">
        <f>VLOOKUP($A3&amp;"-"&amp;$N$1,'架空专业(月度统计)(自动）'!$A$2:$AC$22,26,FALSE)</f>
        <v>169</v>
      </c>
      <c r="R3" s="101">
        <f t="shared" ref="R3:R7" si="0">C3/B3</f>
        <v>1</v>
      </c>
      <c r="S3" s="101">
        <f t="shared" ref="S3:S7" si="1">G3/F3</f>
        <v>1</v>
      </c>
      <c r="T3" s="101">
        <f t="shared" ref="T3:T7" si="2">K3/J3</f>
        <v>1</v>
      </c>
      <c r="U3" s="101">
        <f t="shared" ref="U3:U7" si="3">O3/N3</f>
        <v>1</v>
      </c>
    </row>
    <row r="4" ht="17.25" spans="1:21">
      <c r="A4" s="88" t="s">
        <v>4333</v>
      </c>
      <c r="B4" s="89">
        <f>VLOOKUP($A4&amp;"-"&amp;$B$1,'架空专业(月度统计)(自动）'!$A$2:$AC$22,28,FALSE)</f>
        <v>8102</v>
      </c>
      <c r="C4" s="89">
        <f>VLOOKUP($A4&amp;"-"&amp;$B$1,'架空专业(月度统计)(自动）'!$A$2:$AC$22,29,FALSE)</f>
        <v>8102</v>
      </c>
      <c r="D4" s="90">
        <f>VLOOKUP($A4&amp;"-"&amp;$B$1,'架空专业(月度统计)(自动）'!$A$2:$AC$22,14,FALSE)</f>
        <v>0</v>
      </c>
      <c r="E4" s="90">
        <f>VLOOKUP($A4&amp;"-"&amp;$B$1,'架空专业(月度统计)(自动）'!$A$2:$AC$22,26,FALSE)</f>
        <v>0</v>
      </c>
      <c r="F4" s="89">
        <f>VLOOKUP($A4&amp;"-"&amp;$F$1,'架空专业(月度统计)(自动）'!$A$2:$AC$22,28,FALSE)</f>
        <v>7532</v>
      </c>
      <c r="G4" s="89">
        <f>VLOOKUP($A4&amp;"-"&amp;$F$1,'架空专业(月度统计)(自动）'!$A$2:$AC$22,29,FALSE)</f>
        <v>7532</v>
      </c>
      <c r="H4" s="91">
        <f>VLOOKUP($A4&amp;"-"&amp;$F$1,'架空专业(月度统计)(自动）'!$A$2:$AC$22,14,FALSE)</f>
        <v>510</v>
      </c>
      <c r="I4" s="91">
        <f>VLOOKUP($A4&amp;"-"&amp;$F$1,'架空专业(月度统计)(自动）'!$A$2:$AC$22,26,FALSE)</f>
        <v>510</v>
      </c>
      <c r="J4" s="89">
        <f>VLOOKUP($A4&amp;"-"&amp;$J$1,'架空专业(月度统计)(自动）'!$A$2:$AC$22,28,FALSE)</f>
        <v>9300</v>
      </c>
      <c r="K4" s="89">
        <f>VLOOKUP($A4&amp;"-"&amp;$J$1,'架空专业(月度统计)(自动）'!$A$2:$AC$22,29,FALSE)</f>
        <v>9300</v>
      </c>
      <c r="L4" s="94">
        <f>VLOOKUP($A4&amp;"-"&amp;$J$1,'架空专业(月度统计)(自动）'!$A$2:$AC$22,14,FALSE)</f>
        <v>0</v>
      </c>
      <c r="M4" s="94">
        <f>VLOOKUP($A4&amp;"-"&amp;$J$1,'架空专业(月度统计)(自动）'!$A$2:$AC$22,26,FALSE)</f>
        <v>0</v>
      </c>
      <c r="N4" s="89">
        <f>VLOOKUP($A4&amp;"-"&amp;$N$1,'架空专业(月度统计)(自动）'!$A$2:$AC$22,28,FALSE)</f>
        <v>3886</v>
      </c>
      <c r="O4" s="89">
        <f>VLOOKUP($A4&amp;"-"&amp;$N$1,'架空专业(月度统计)(自动）'!$A$2:$AC$22,29,FALSE)</f>
        <v>3886</v>
      </c>
      <c r="P4" s="90">
        <f>VLOOKUP($A4&amp;"-"&amp;$N$1,'架空专业(月度统计)(自动）'!$A$2:$AC$22,14,FALSE)</f>
        <v>78</v>
      </c>
      <c r="Q4" s="90">
        <f>VLOOKUP($A4&amp;"-"&amp;$N$1,'架空专业(月度统计)(自动）'!$A$2:$AC$22,26,FALSE)</f>
        <v>78</v>
      </c>
      <c r="R4" s="101">
        <f t="shared" si="0"/>
        <v>1</v>
      </c>
      <c r="S4" s="101">
        <f t="shared" si="1"/>
        <v>1</v>
      </c>
      <c r="T4" s="101">
        <f t="shared" si="2"/>
        <v>1</v>
      </c>
      <c r="U4" s="101">
        <f t="shared" si="3"/>
        <v>1</v>
      </c>
    </row>
    <row r="5" ht="17.25" spans="1:21">
      <c r="A5" s="88" t="s">
        <v>4334</v>
      </c>
      <c r="B5" s="89">
        <f>VLOOKUP($A5&amp;"-"&amp;$B$1,'架空专业(月度统计)(自动）'!$A$2:$AC$22,28,FALSE)</f>
        <v>216</v>
      </c>
      <c r="C5" s="89">
        <f>VLOOKUP($A5&amp;"-"&amp;$B$1,'架空专业(月度统计)(自动）'!$A$2:$AC$22,29,FALSE)</f>
        <v>216</v>
      </c>
      <c r="D5" s="90">
        <f>VLOOKUP($A5&amp;"-"&amp;$B$1,'架空专业(月度统计)(自动）'!$A$2:$AC$22,14,FALSE)</f>
        <v>0</v>
      </c>
      <c r="E5" s="90">
        <f>VLOOKUP($A5&amp;"-"&amp;$B$1,'架空专业(月度统计)(自动）'!$A$2:$AC$22,26,FALSE)</f>
        <v>0</v>
      </c>
      <c r="F5" s="89">
        <f>VLOOKUP($A5&amp;"-"&amp;$F$1,'架空专业(月度统计)(自动）'!$A$2:$AC$22,28,FALSE)</f>
        <v>0</v>
      </c>
      <c r="G5" s="89">
        <f>VLOOKUP($A5&amp;"-"&amp;$F$1,'架空专业(月度统计)(自动）'!$A$2:$AC$22,29,FALSE)</f>
        <v>0</v>
      </c>
      <c r="H5" s="91">
        <f>VLOOKUP($A5&amp;"-"&amp;$F$1,'架空专业(月度统计)(自动）'!$A$2:$AC$22,14,FALSE)</f>
        <v>0</v>
      </c>
      <c r="I5" s="91">
        <f>VLOOKUP($A5&amp;"-"&amp;$F$1,'架空专业(月度统计)(自动）'!$A$2:$AC$22,26,FALSE)</f>
        <v>0</v>
      </c>
      <c r="J5" s="89">
        <f>VLOOKUP($A5&amp;"-"&amp;$J$1,'架空专业(月度统计)(自动）'!$A$2:$AC$22,28,FALSE)</f>
        <v>0</v>
      </c>
      <c r="K5" s="89">
        <f>VLOOKUP($A5&amp;"-"&amp;$J$1,'架空专业(月度统计)(自动）'!$A$2:$AC$22,29,FALSE)</f>
        <v>0</v>
      </c>
      <c r="L5" s="94">
        <f>VLOOKUP($A5&amp;"-"&amp;$J$1,'架空专业(月度统计)(自动）'!$A$2:$AC$22,14,FALSE)</f>
        <v>0</v>
      </c>
      <c r="M5" s="94">
        <f>VLOOKUP($A5&amp;"-"&amp;$J$1,'架空专业(月度统计)(自动）'!$A$2:$AC$22,26,FALSE)</f>
        <v>0</v>
      </c>
      <c r="N5" s="89">
        <f>VLOOKUP($A5&amp;"-"&amp;$N$1,'架空专业(月度统计)(自动）'!$A$2:$AC$22,28,FALSE)</f>
        <v>0</v>
      </c>
      <c r="O5" s="89">
        <f>VLOOKUP($A5&amp;"-"&amp;$N$1,'架空专业(月度统计)(自动）'!$A$2:$AC$22,29,FALSE)</f>
        <v>0</v>
      </c>
      <c r="P5" s="90">
        <f>VLOOKUP($A5&amp;"-"&amp;$N$1,'架空专业(月度统计)(自动）'!$A$2:$AC$22,14,FALSE)</f>
        <v>0</v>
      </c>
      <c r="Q5" s="90">
        <f>VLOOKUP($A5&amp;"-"&amp;$N$1,'架空专业(月度统计)(自动）'!$A$2:$AC$22,26,FALSE)</f>
        <v>0</v>
      </c>
      <c r="R5" s="101">
        <f t="shared" si="0"/>
        <v>1</v>
      </c>
      <c r="S5" s="101" t="e">
        <f t="shared" si="1"/>
        <v>#DIV/0!</v>
      </c>
      <c r="T5" s="101" t="e">
        <f t="shared" si="2"/>
        <v>#DIV/0!</v>
      </c>
      <c r="U5" s="101" t="e">
        <f t="shared" si="3"/>
        <v>#DIV/0!</v>
      </c>
    </row>
    <row r="6" ht="17.25" spans="1:21">
      <c r="A6" s="88" t="s">
        <v>4049</v>
      </c>
      <c r="B6" s="89">
        <f>VLOOKUP($A6&amp;"-"&amp;$B$1,'架空专业(月度统计)(自动）'!$A$2:$AC$22,28,FALSE)</f>
        <v>94</v>
      </c>
      <c r="C6" s="89">
        <f>VLOOKUP($A6&amp;"-"&amp;$B$1,'架空专业(月度统计)(自动）'!$A$2:$AC$22,29,FALSE)</f>
        <v>94</v>
      </c>
      <c r="D6" s="90">
        <f>VLOOKUP($A6&amp;"-"&amp;$B$1,'架空专业(月度统计)(自动）'!$A$2:$AC$22,14,FALSE)</f>
        <v>0</v>
      </c>
      <c r="E6" s="90">
        <f>VLOOKUP($A6&amp;"-"&amp;$B$1,'架空专业(月度统计)(自动）'!$A$2:$AC$22,26,FALSE)</f>
        <v>0</v>
      </c>
      <c r="F6" s="89">
        <f>VLOOKUP($A6&amp;"-"&amp;$F$1,'架空专业(月度统计)(自动）'!$A$2:$AC$22,28,FALSE)</f>
        <v>379</v>
      </c>
      <c r="G6" s="89">
        <f>VLOOKUP($A6&amp;"-"&amp;$F$1,'架空专业(月度统计)(自动）'!$A$2:$AC$22,29,FALSE)</f>
        <v>379</v>
      </c>
      <c r="H6" s="91">
        <f>VLOOKUP($A6&amp;"-"&amp;$F$1,'架空专业(月度统计)(自动）'!$A$2:$AC$22,14,FALSE)</f>
        <v>9</v>
      </c>
      <c r="I6" s="91">
        <f>VLOOKUP($A6&amp;"-"&amp;$F$1,'架空专业(月度统计)(自动）'!$A$2:$AC$22,26,FALSE)</f>
        <v>9</v>
      </c>
      <c r="J6" s="89">
        <f>VLOOKUP($A6&amp;"-"&amp;$J$1,'架空专业(月度统计)(自动）'!$A$2:$AC$22,28,FALSE)</f>
        <v>1057</v>
      </c>
      <c r="K6" s="89">
        <f>VLOOKUP($A6&amp;"-"&amp;$J$1,'架空专业(月度统计)(自动）'!$A$2:$AC$22,29,FALSE)</f>
        <v>1057</v>
      </c>
      <c r="L6" s="94">
        <f>VLOOKUP($A6&amp;"-"&amp;$J$1,'架空专业(月度统计)(自动）'!$A$2:$AC$22,14,FALSE)</f>
        <v>0</v>
      </c>
      <c r="M6" s="94">
        <f>VLOOKUP($A6&amp;"-"&amp;$J$1,'架空专业(月度统计)(自动）'!$A$2:$AC$22,26,FALSE)</f>
        <v>0</v>
      </c>
      <c r="N6" s="89">
        <f>VLOOKUP($A6&amp;"-"&amp;$N$1,'架空专业(月度统计)(自动）'!$A$2:$AC$22,28,FALSE)</f>
        <v>1029</v>
      </c>
      <c r="O6" s="89">
        <f>VLOOKUP($A6&amp;"-"&amp;$N$1,'架空专业(月度统计)(自动）'!$A$2:$AC$22,29,FALSE)</f>
        <v>1029</v>
      </c>
      <c r="P6" s="90">
        <f>VLOOKUP($A6&amp;"-"&amp;$N$1,'架空专业(月度统计)(自动）'!$A$2:$AC$22,14,FALSE)</f>
        <v>178</v>
      </c>
      <c r="Q6" s="90">
        <f>VLOOKUP($A6&amp;"-"&amp;$N$1,'架空专业(月度统计)(自动）'!$A$2:$AC$22,26,FALSE)</f>
        <v>178</v>
      </c>
      <c r="R6" s="101">
        <f t="shared" si="0"/>
        <v>1</v>
      </c>
      <c r="S6" s="101">
        <f t="shared" si="1"/>
        <v>1</v>
      </c>
      <c r="T6" s="101">
        <f t="shared" si="2"/>
        <v>1</v>
      </c>
      <c r="U6" s="101">
        <f t="shared" si="3"/>
        <v>1</v>
      </c>
    </row>
    <row r="7" ht="17.25" spans="1:21">
      <c r="A7" s="88" t="s">
        <v>4335</v>
      </c>
      <c r="B7" s="89">
        <f>VLOOKUP($A7&amp;"-"&amp;$B$1,'架空专业(月度统计)(自动）'!$A$2:$AC$22,28,FALSE)</f>
        <v>468</v>
      </c>
      <c r="C7" s="89">
        <f>VLOOKUP($A7&amp;"-"&amp;$B$1,'架空专业(月度统计)(自动）'!$A$2:$AC$22,29,FALSE)</f>
        <v>466</v>
      </c>
      <c r="D7" s="90">
        <f>VLOOKUP($A7&amp;"-"&amp;$B$1,'架空专业(月度统计)(自动）'!$A$2:$AC$22,14,FALSE)</f>
        <v>46</v>
      </c>
      <c r="E7" s="90">
        <f>VLOOKUP($A7&amp;"-"&amp;$B$1,'架空专业(月度统计)(自动）'!$A$2:$AC$22,26,FALSE)</f>
        <v>46</v>
      </c>
      <c r="F7" s="89">
        <f>VLOOKUP($A7&amp;"-"&amp;$F$1,'架空专业(月度统计)(自动）'!$A$2:$AC$22,28,FALSE)</f>
        <v>1669</v>
      </c>
      <c r="G7" s="89">
        <f>VLOOKUP($A7&amp;"-"&amp;$F$1,'架空专业(月度统计)(自动）'!$A$2:$AC$22,29,FALSE)</f>
        <v>1669</v>
      </c>
      <c r="H7" s="91">
        <f>VLOOKUP($A7&amp;"-"&amp;$F$1,'架空专业(月度统计)(自动）'!$A$2:$AC$22,14,FALSE)</f>
        <v>286</v>
      </c>
      <c r="I7" s="91">
        <f>VLOOKUP($A7&amp;"-"&amp;$F$1,'架空专业(月度统计)(自动）'!$A$2:$AC$22,26,FALSE)</f>
        <v>286</v>
      </c>
      <c r="J7" s="89">
        <f>VLOOKUP($A7&amp;"-"&amp;$J$1,'架空专业(月度统计)(自动）'!$A$2:$AC$22,28,FALSE)</f>
        <v>503</v>
      </c>
      <c r="K7" s="89">
        <f>VLOOKUP($A7&amp;"-"&amp;$J$1,'架空专业(月度统计)(自动）'!$A$2:$AC$22,29,FALSE)</f>
        <v>503</v>
      </c>
      <c r="L7" s="94">
        <f>VLOOKUP($A7&amp;"-"&amp;$J$1,'架空专业(月度统计)(自动）'!$A$2:$AC$22,14,FALSE)</f>
        <v>63</v>
      </c>
      <c r="M7" s="94">
        <f>VLOOKUP($A7&amp;"-"&amp;$J$1,'架空专业(月度统计)(自动）'!$A$2:$AC$22,26,FALSE)</f>
        <v>63</v>
      </c>
      <c r="N7" s="89">
        <f>VLOOKUP($A7&amp;"-"&amp;$N$1,'架空专业(月度统计)(自动）'!$A$2:$AC$22,28,FALSE)</f>
        <v>648</v>
      </c>
      <c r="O7" s="89">
        <f>VLOOKUP($A7&amp;"-"&amp;$N$1,'架空专业(月度统计)(自动）'!$A$2:$AC$22,29,FALSE)</f>
        <v>648</v>
      </c>
      <c r="P7" s="90">
        <f>VLOOKUP($A7&amp;"-"&amp;$N$1,'架空专业(月度统计)(自动）'!$A$2:$AC$22,14,FALSE)</f>
        <v>0</v>
      </c>
      <c r="Q7" s="90">
        <f>VLOOKUP($A7&amp;"-"&amp;$N$1,'架空专业(月度统计)(自动）'!$A$2:$AC$22,26,FALSE)</f>
        <v>0</v>
      </c>
      <c r="R7" s="101">
        <f t="shared" si="0"/>
        <v>0.995726495726496</v>
      </c>
      <c r="S7" s="101">
        <f t="shared" si="1"/>
        <v>1</v>
      </c>
      <c r="T7" s="101">
        <f t="shared" si="2"/>
        <v>1</v>
      </c>
      <c r="U7" s="101">
        <f t="shared" si="3"/>
        <v>1</v>
      </c>
    </row>
    <row r="8" ht="17.25" spans="1:21">
      <c r="A8" s="92" t="s">
        <v>2681</v>
      </c>
      <c r="B8" s="93">
        <f>VLOOKUP($A8&amp;"-"&amp;$B$1,'电缆专业(月度统计)(自动）'!$A$2:$AC$34,28,FALSE)</f>
        <v>51</v>
      </c>
      <c r="C8" s="93">
        <f>VLOOKUP($A8&amp;"-"&amp;$B$1,'电缆专业(月度统计)(自动）'!$A$2:$AC$34,29,FALSE)</f>
        <v>51</v>
      </c>
      <c r="D8" s="90">
        <f>VLOOKUP($A8&amp;"-"&amp;$B$1,'电缆专业(月度统计)(自动）'!$A$2:$AC$34,14,FALSE)</f>
        <v>0</v>
      </c>
      <c r="E8" s="90">
        <f>VLOOKUP($A8&amp;"-"&amp;$B$1,'电缆专业(月度统计)(自动）'!$A$2:$AC$34,26,FALSE)</f>
        <v>0</v>
      </c>
      <c r="F8" s="93">
        <f>VLOOKUP($A8&amp;"-"&amp;$F$1,'电缆专业(月度统计)(自动）'!$A$2:$AC$34,28,FALSE)</f>
        <v>267</v>
      </c>
      <c r="G8" s="93">
        <f>VLOOKUP($A8&amp;"-"&amp;$F$1,'电缆专业(月度统计)(自动）'!$A$2:$AC$34,29,FALSE)</f>
        <v>261</v>
      </c>
      <c r="H8" s="94">
        <f>VLOOKUP($A8&amp;"-"&amp;$F$1,'电缆专业(月度统计)(自动）'!$A$2:$AC$34,14,FALSE)</f>
        <v>0</v>
      </c>
      <c r="I8" s="94">
        <f>VLOOKUP($A8&amp;"-"&amp;$F$1,'电缆专业(月度统计)(自动）'!$A$2:$AC$34,26,FALSE)</f>
        <v>0</v>
      </c>
      <c r="J8" s="93">
        <f>VLOOKUP($A8&amp;"-"&amp;$J$1,'电缆专业(月度统计)(自动）'!$A$2:$AC$34,28,FALSE)</f>
        <v>60</v>
      </c>
      <c r="K8" s="93">
        <f>VLOOKUP($A8&amp;"-"&amp;$J$1,'电缆专业(月度统计)(自动）'!$A$2:$AC$34,29,FALSE)</f>
        <v>60</v>
      </c>
      <c r="L8" s="94">
        <f>VLOOKUP($A8&amp;"-"&amp;$J$1,'电缆专业(月度统计)(自动）'!$A$2:$AC$34,14,FALSE)</f>
        <v>0</v>
      </c>
      <c r="M8" s="94">
        <v>657</v>
      </c>
      <c r="N8" s="93">
        <f>VLOOKUP($A8&amp;"-"&amp;$N$1,'电缆专业(月度统计)(自动）'!$A$2:$AC$34,28,FALSE)</f>
        <v>39</v>
      </c>
      <c r="O8" s="93">
        <f>VLOOKUP($A8&amp;"-"&amp;$N$1,'电缆专业(月度统计)(自动）'!$A$2:$AC$34,29,FALSE)</f>
        <v>39</v>
      </c>
      <c r="P8" s="90">
        <f>VLOOKUP($A8&amp;"-"&amp;$N$1,'电缆专业(月度统计)(自动）'!$A$2:$AC$34,14,FALSE)</f>
        <v>0</v>
      </c>
      <c r="Q8" s="90">
        <f>VLOOKUP($A8&amp;"-"&amp;$N$1,'电缆专业(月度统计)(自动）'!$A$2:$AC$34,26,FALSE)</f>
        <v>0</v>
      </c>
      <c r="R8" s="101">
        <f t="shared" ref="R8:R13" si="4">J24/I24</f>
        <v>1</v>
      </c>
      <c r="S8" s="101">
        <f t="shared" ref="S8:S13" si="5">N24/M24</f>
        <v>0.894736842105263</v>
      </c>
      <c r="T8" s="101">
        <f t="shared" ref="T8:T13" si="6">R24/Q24</f>
        <v>1</v>
      </c>
      <c r="U8" s="101">
        <f t="shared" ref="U8:U13" si="7">V24/U24</f>
        <v>1</v>
      </c>
    </row>
    <row r="9" ht="17.25" spans="1:21">
      <c r="A9" s="92" t="s">
        <v>4339</v>
      </c>
      <c r="B9" s="93">
        <f>VLOOKUP($A9&amp;"-"&amp;$B$1,'电缆专业(月度统计)(自动）'!$A$2:$AC$34,28,FALSE)</f>
        <v>72</v>
      </c>
      <c r="C9" s="93">
        <f>VLOOKUP($A9&amp;"-"&amp;$B$1,'电缆专业(月度统计)(自动）'!$A$2:$AC$34,29,FALSE)</f>
        <v>72</v>
      </c>
      <c r="D9" s="90">
        <f>VLOOKUP($A9&amp;"-"&amp;$B$1,'电缆专业(月度统计)(自动）'!$A$2:$AC$34,14,FALSE)</f>
        <v>0</v>
      </c>
      <c r="E9" s="90">
        <f>VLOOKUP($A9&amp;"-"&amp;$B$1,'电缆专业(月度统计)(自动）'!$A$2:$AC$34,26,FALSE)</f>
        <v>0</v>
      </c>
      <c r="F9" s="93">
        <f>VLOOKUP($A9&amp;"-"&amp;$F$1,'电缆专业(月度统计)(自动）'!$A$2:$AC$34,28,FALSE)</f>
        <v>114</v>
      </c>
      <c r="G9" s="93">
        <f>VLOOKUP($A9&amp;"-"&amp;$F$1,'电缆专业(月度统计)(自动）'!$A$2:$AC$34,29,FALSE)</f>
        <v>111</v>
      </c>
      <c r="H9" s="94">
        <f>VLOOKUP($A9&amp;"-"&amp;$F$1,'电缆专业(月度统计)(自动）'!$A$2:$AC$34,14,FALSE)</f>
        <v>0</v>
      </c>
      <c r="I9" s="94">
        <f>VLOOKUP($A9&amp;"-"&amp;$F$1,'电缆专业(月度统计)(自动）'!$A$2:$AC$34,26,FALSE)</f>
        <v>0</v>
      </c>
      <c r="J9" s="93">
        <f>VLOOKUP($A9&amp;"-"&amp;$J$1,'电缆专业(月度统计)(自动）'!$A$2:$AC$34,28,FALSE)</f>
        <v>42</v>
      </c>
      <c r="K9" s="93">
        <f>VLOOKUP($A9&amp;"-"&amp;$J$1,'电缆专业(月度统计)(自动）'!$A$2:$AC$34,29,FALSE)</f>
        <v>42</v>
      </c>
      <c r="L9" s="94">
        <f>VLOOKUP($A9&amp;"-"&amp;$J$1,'电缆专业(月度统计)(自动）'!$A$2:$AC$34,14,FALSE)</f>
        <v>0</v>
      </c>
      <c r="M9" s="94">
        <f>VLOOKUP($A9&amp;"-"&amp;$J$1,'电缆专业(月度统计)(自动）'!$A$2:$AC$34,26,FALSE)</f>
        <v>0</v>
      </c>
      <c r="N9" s="93">
        <f>VLOOKUP($A9&amp;"-"&amp;$N$1,'电缆专业(月度统计)(自动）'!$A$2:$AC$34,28,FALSE)</f>
        <v>78</v>
      </c>
      <c r="O9" s="93">
        <f>VLOOKUP($A9&amp;"-"&amp;$N$1,'电缆专业(月度统计)(自动）'!$A$2:$AC$34,29,FALSE)</f>
        <v>78</v>
      </c>
      <c r="P9" s="90">
        <f>VLOOKUP($A9&amp;"-"&amp;$N$1,'电缆专业(月度统计)(自动）'!$A$2:$AC$34,14,FALSE)</f>
        <v>0</v>
      </c>
      <c r="Q9" s="90">
        <f>VLOOKUP($A9&amp;"-"&amp;$N$1,'电缆专业(月度统计)(自动）'!$A$2:$AC$34,26,FALSE)</f>
        <v>0</v>
      </c>
      <c r="R9" s="101">
        <f t="shared" si="4"/>
        <v>1</v>
      </c>
      <c r="S9" s="101">
        <f t="shared" si="5"/>
        <v>0.935483870967742</v>
      </c>
      <c r="T9" s="101">
        <f t="shared" si="6"/>
        <v>1</v>
      </c>
      <c r="U9" s="101">
        <f t="shared" si="7"/>
        <v>1</v>
      </c>
    </row>
    <row r="10" ht="17.25" spans="1:21">
      <c r="A10" s="92" t="s">
        <v>4340</v>
      </c>
      <c r="B10" s="93">
        <f>VLOOKUP($A10&amp;"-"&amp;$B$1,'电缆专业(月度统计)(自动）'!$A$2:$AC$34,28,FALSE)</f>
        <v>1950</v>
      </c>
      <c r="C10" s="93">
        <f>VLOOKUP($A10&amp;"-"&amp;$B$1,'电缆专业(月度统计)(自动）'!$A$2:$AC$34,29,FALSE)</f>
        <v>1950</v>
      </c>
      <c r="D10" s="90">
        <f>VLOOKUP($A10&amp;"-"&amp;$B$1,'电缆专业(月度统计)(自动）'!$A$2:$AC$34,14,FALSE)</f>
        <v>213</v>
      </c>
      <c r="E10" s="90">
        <f>VLOOKUP($A10&amp;"-"&amp;$B$1,'电缆专业(月度统计)(自动）'!$A$2:$AC$34,26,FALSE)</f>
        <v>213</v>
      </c>
      <c r="F10" s="93">
        <f>VLOOKUP($A10&amp;"-"&amp;$F$1,'电缆专业(月度统计)(自动）'!$A$2:$AC$34,28,FALSE)</f>
        <v>2403</v>
      </c>
      <c r="G10" s="93">
        <f>VLOOKUP($A10&amp;"-"&amp;$F$1,'电缆专业(月度统计)(自动）'!$A$2:$AC$34,29,FALSE)</f>
        <v>2385</v>
      </c>
      <c r="H10" s="94">
        <f>VLOOKUP($A10&amp;"-"&amp;$F$1,'电缆专业(月度统计)(自动）'!$A$2:$AC$34,14,FALSE)</f>
        <v>150</v>
      </c>
      <c r="I10" s="94">
        <f>VLOOKUP($A10&amp;"-"&amp;$F$1,'电缆专业(月度统计)(自动）'!$A$2:$AC$34,26,FALSE)</f>
        <v>141</v>
      </c>
      <c r="J10" s="93">
        <f>VLOOKUP($A10&amp;"-"&amp;$J$1,'电缆专业(月度统计)(自动）'!$A$2:$AC$34,28,FALSE)</f>
        <v>1080</v>
      </c>
      <c r="K10" s="93">
        <f>VLOOKUP($A10&amp;"-"&amp;$J$1,'电缆专业(月度统计)(自动）'!$A$2:$AC$34,29,FALSE)</f>
        <v>1080</v>
      </c>
      <c r="L10" s="94">
        <f>VLOOKUP($A10&amp;"-"&amp;$J$1,'电缆专业(月度统计)(自动）'!$A$2:$AC$34,14,FALSE)</f>
        <v>291</v>
      </c>
      <c r="M10" s="94">
        <f>VLOOKUP($A10&amp;"-"&amp;$J$1,'电缆专业(月度统计)(自动）'!$A$2:$AC$34,26,FALSE)</f>
        <v>291</v>
      </c>
      <c r="N10" s="93">
        <f>VLOOKUP($A10&amp;"-"&amp;$N$1,'电缆专业(月度统计)(自动）'!$A$2:$AC$34,28,FALSE)</f>
        <v>102</v>
      </c>
      <c r="O10" s="93">
        <f>VLOOKUP($A10&amp;"-"&amp;$N$1,'电缆专业(月度统计)(自动）'!$A$2:$AC$34,29,FALSE)</f>
        <v>102</v>
      </c>
      <c r="P10" s="90">
        <f>VLOOKUP($A10&amp;"-"&amp;$N$1,'电缆专业(月度统计)(自动）'!$A$2:$AC$34,14,FALSE)</f>
        <v>0</v>
      </c>
      <c r="Q10" s="90">
        <f>VLOOKUP($A10&amp;"-"&amp;$N$1,'电缆专业(月度统计)(自动）'!$A$2:$AC$34,26,FALSE)</f>
        <v>0</v>
      </c>
      <c r="R10" s="101">
        <f t="shared" si="4"/>
        <v>1</v>
      </c>
      <c r="S10" s="101">
        <f t="shared" si="5"/>
        <v>0.993788819875776</v>
      </c>
      <c r="T10" s="101">
        <f t="shared" si="6"/>
        <v>1</v>
      </c>
      <c r="U10" s="101">
        <f t="shared" si="7"/>
        <v>1</v>
      </c>
    </row>
    <row r="11" ht="17.25" spans="1:21">
      <c r="A11" s="92" t="s">
        <v>3887</v>
      </c>
      <c r="B11" s="93">
        <f>VLOOKUP($A11&amp;"-"&amp;$B$1,'电缆专业(月度统计)(自动）'!$A$2:$AC$34,28,FALSE)</f>
        <v>1017</v>
      </c>
      <c r="C11" s="93">
        <f>VLOOKUP($A11&amp;"-"&amp;$B$1,'电缆专业(月度统计)(自动）'!$A$2:$AC$34,29,FALSE)</f>
        <v>1017</v>
      </c>
      <c r="D11" s="90">
        <f>VLOOKUP($A11&amp;"-"&amp;$B$1,'电缆专业(月度统计)(自动）'!$A$2:$AC$34,14,FALSE)</f>
        <v>111</v>
      </c>
      <c r="E11" s="90">
        <f>VLOOKUP($A11&amp;"-"&amp;$B$1,'电缆专业(月度统计)(自动）'!$A$2:$AC$34,26,FALSE)</f>
        <v>111</v>
      </c>
      <c r="F11" s="93">
        <f>VLOOKUP($A11&amp;"-"&amp;$F$1,'电缆专业(月度统计)(自动）'!$A$2:$AC$34,28,FALSE)</f>
        <v>1560</v>
      </c>
      <c r="G11" s="93">
        <f>VLOOKUP($A11&amp;"-"&amp;$F$1,'电缆专业(月度统计)(自动）'!$A$2:$AC$34,29,FALSE)</f>
        <v>1554</v>
      </c>
      <c r="H11" s="94">
        <f>VLOOKUP($A11&amp;"-"&amp;$F$1,'电缆专业(月度统计)(自动）'!$A$2:$AC$34,14,FALSE)</f>
        <v>108</v>
      </c>
      <c r="I11" s="94">
        <f>VLOOKUP($A11&amp;"-"&amp;$F$1,'电缆专业(月度统计)(自动）'!$A$2:$AC$34,26,FALSE)</f>
        <v>102</v>
      </c>
      <c r="J11" s="93">
        <f>VLOOKUP($A11&amp;"-"&amp;$J$1,'电缆专业(月度统计)(自动）'!$A$2:$AC$34,28,FALSE)</f>
        <v>900</v>
      </c>
      <c r="K11" s="93">
        <f>VLOOKUP($A11&amp;"-"&amp;$J$1,'电缆专业(月度统计)(自动）'!$A$2:$AC$34,29,FALSE)</f>
        <v>900</v>
      </c>
      <c r="L11" s="94">
        <f>VLOOKUP($A11&amp;"-"&amp;$J$1,'电缆专业(月度统计)(自动）'!$A$2:$AC$34,14,FALSE)</f>
        <v>228</v>
      </c>
      <c r="M11" s="94">
        <f>VLOOKUP($A11&amp;"-"&amp;$J$1,'电缆专业(月度统计)(自动）'!$A$2:$AC$34,26,FALSE)</f>
        <v>228</v>
      </c>
      <c r="N11" s="93">
        <f>VLOOKUP($A11&amp;"-"&amp;$N$1,'电缆专业(月度统计)(自动）'!$A$2:$AC$34,28,FALSE)</f>
        <v>114</v>
      </c>
      <c r="O11" s="93">
        <f>VLOOKUP($A11&amp;"-"&amp;$N$1,'电缆专业(月度统计)(自动）'!$A$2:$AC$34,29,FALSE)</f>
        <v>114</v>
      </c>
      <c r="P11" s="90">
        <f>VLOOKUP($A11&amp;"-"&amp;$N$1,'电缆专业(月度统计)(自动）'!$A$2:$AC$34,14,FALSE)</f>
        <v>0</v>
      </c>
      <c r="Q11" s="90">
        <f>VLOOKUP($A11&amp;"-"&amp;$N$1,'电缆专业(月度统计)(自动）'!$A$2:$AC$34,26,FALSE)</f>
        <v>0</v>
      </c>
      <c r="R11" s="101">
        <f t="shared" si="4"/>
        <v>1</v>
      </c>
      <c r="S11" s="101">
        <f t="shared" si="5"/>
        <v>1</v>
      </c>
      <c r="T11" s="101">
        <f t="shared" si="6"/>
        <v>1</v>
      </c>
      <c r="U11" s="101">
        <f t="shared" si="7"/>
        <v>1</v>
      </c>
    </row>
    <row r="12" ht="17.25" spans="1:21">
      <c r="A12" s="92" t="s">
        <v>4341</v>
      </c>
      <c r="B12" s="93">
        <f>VLOOKUP($A12&amp;"-"&amp;$B$1,'电缆专业(月度统计)(自动）'!$A$2:$AC$34,28,FALSE)</f>
        <v>252</v>
      </c>
      <c r="C12" s="93">
        <f>VLOOKUP($A12&amp;"-"&amp;$B$1,'电缆专业(月度统计)(自动）'!$A$2:$AC$34,29,FALSE)</f>
        <v>252</v>
      </c>
      <c r="D12" s="90">
        <f>VLOOKUP($A12&amp;"-"&amp;$B$1,'电缆专业(月度统计)(自动）'!$A$2:$AC$34,14,FALSE)</f>
        <v>27</v>
      </c>
      <c r="E12" s="90">
        <f>VLOOKUP($A12&amp;"-"&amp;$B$1,'电缆专业(月度统计)(自动）'!$A$2:$AC$34,26,FALSE)</f>
        <v>27</v>
      </c>
      <c r="F12" s="93">
        <f>VLOOKUP($A12&amp;"-"&amp;$F$1,'电缆专业(月度统计)(自动）'!$A$2:$AC$34,28,FALSE)</f>
        <v>708</v>
      </c>
      <c r="G12" s="93">
        <f>VLOOKUP($A12&amp;"-"&amp;$F$1,'电缆专业(月度统计)(自动）'!$A$2:$AC$34,29,FALSE)</f>
        <v>708</v>
      </c>
      <c r="H12" s="94">
        <f>VLOOKUP($A12&amp;"-"&amp;$F$1,'电缆专业(月度统计)(自动）'!$A$2:$AC$34,14,FALSE)</f>
        <v>39</v>
      </c>
      <c r="I12" s="94">
        <f>VLOOKUP($A12&amp;"-"&amp;$F$1,'电缆专业(月度统计)(自动）'!$A$2:$AC$34,26,FALSE)</f>
        <v>39</v>
      </c>
      <c r="J12" s="93">
        <f>VLOOKUP($A12&amp;"-"&amp;$J$1,'电缆专业(月度统计)(自动）'!$A$2:$AC$34,28,FALSE)</f>
        <v>324</v>
      </c>
      <c r="K12" s="93">
        <f>VLOOKUP($A12&amp;"-"&amp;$J$1,'电缆专业(月度统计)(自动）'!$A$2:$AC$34,29,FALSE)</f>
        <v>324</v>
      </c>
      <c r="L12" s="94">
        <f>VLOOKUP($A12&amp;"-"&amp;$J$1,'电缆专业(月度统计)(自动）'!$A$2:$AC$34,14,FALSE)</f>
        <v>78</v>
      </c>
      <c r="M12" s="94">
        <f>VLOOKUP($A12&amp;"-"&amp;$J$1,'电缆专业(月度统计)(自动）'!$A$2:$AC$34,26,FALSE)</f>
        <v>78</v>
      </c>
      <c r="N12" s="93">
        <f>VLOOKUP($A12&amp;"-"&amp;$N$1,'电缆专业(月度统计)(自动）'!$A$2:$AC$34,28,FALSE)</f>
        <v>114</v>
      </c>
      <c r="O12" s="93">
        <f>VLOOKUP($A12&amp;"-"&amp;$N$1,'电缆专业(月度统计)(自动）'!$A$2:$AC$34,29,FALSE)</f>
        <v>114</v>
      </c>
      <c r="P12" s="90">
        <f>VLOOKUP($A12&amp;"-"&amp;$N$1,'电缆专业(月度统计)(自动）'!$A$2:$AC$34,14,FALSE)</f>
        <v>0</v>
      </c>
      <c r="Q12" s="90">
        <f>VLOOKUP($A12&amp;"-"&amp;$N$1,'电缆专业(月度统计)(自动）'!$A$2:$AC$34,26,FALSE)</f>
        <v>0</v>
      </c>
      <c r="R12" s="101">
        <f t="shared" si="4"/>
        <v>1</v>
      </c>
      <c r="S12" s="101">
        <f t="shared" si="5"/>
        <v>0.994318181818182</v>
      </c>
      <c r="T12" s="101">
        <f t="shared" si="6"/>
        <v>1</v>
      </c>
      <c r="U12" s="101">
        <f t="shared" si="7"/>
        <v>1</v>
      </c>
    </row>
    <row r="13" ht="17.25" spans="1:21">
      <c r="A13" s="92" t="s">
        <v>4102</v>
      </c>
      <c r="B13" s="93">
        <f>VLOOKUP($A13&amp;"-"&amp;$B$1,'电缆专业(月度统计)(自动）'!$A$2:$AC$34,28,FALSE)</f>
        <v>3669</v>
      </c>
      <c r="C13" s="93">
        <f>VLOOKUP($A13&amp;"-"&amp;$B$1,'电缆专业(月度统计)(自动）'!$A$2:$AC$34,29,FALSE)</f>
        <v>3088</v>
      </c>
      <c r="D13" s="90">
        <f>VLOOKUP($A13&amp;"-"&amp;$B$1,'电缆专业(月度统计)(自动）'!$A$2:$AC$34,14,FALSE)</f>
        <v>510</v>
      </c>
      <c r="E13" s="90">
        <f>VLOOKUP($A13&amp;"-"&amp;$B$1,'电缆专业(月度统计)(自动）'!$A$2:$AC$34,26,FALSE)</f>
        <v>69</v>
      </c>
      <c r="F13" s="93">
        <f>VLOOKUP($A13&amp;"-"&amp;$F$1,'电缆专业(月度统计)(自动）'!$A$2:$AC$34,28,FALSE)</f>
        <v>1854</v>
      </c>
      <c r="G13" s="93">
        <f>VLOOKUP($A13&amp;"-"&amp;$F$1,'电缆专业(月度统计)(自动）'!$A$2:$AC$34,29,FALSE)</f>
        <v>1809</v>
      </c>
      <c r="H13" s="94">
        <f>VLOOKUP($A13&amp;"-"&amp;$F$1,'电缆专业(月度统计)(自动）'!$A$2:$AC$34,14,FALSE)</f>
        <v>78</v>
      </c>
      <c r="I13" s="94">
        <f>VLOOKUP($A13&amp;"-"&amp;$F$1,'电缆专业(月度统计)(自动）'!$A$2:$AC$34,26,FALSE)</f>
        <v>57</v>
      </c>
      <c r="J13" s="93">
        <f>VLOOKUP($A13&amp;"-"&amp;$J$1,'电缆专业(月度统计)(自动）'!$A$2:$AC$34,28,FALSE)</f>
        <v>723</v>
      </c>
      <c r="K13" s="93">
        <f>VLOOKUP($A13&amp;"-"&amp;$J$1,'电缆专业(月度统计)(自动）'!$A$2:$AC$34,29,FALSE)</f>
        <v>723</v>
      </c>
      <c r="L13" s="94">
        <f>VLOOKUP($A13&amp;"-"&amp;$J$1,'电缆专业(月度统计)(自动）'!$A$2:$AC$34,14,FALSE)</f>
        <v>60</v>
      </c>
      <c r="M13" s="94">
        <f>VLOOKUP($A13&amp;"-"&amp;$J$1,'电缆专业(月度统计)(自动）'!$A$2:$AC$34,26,FALSE)</f>
        <v>60</v>
      </c>
      <c r="N13" s="93">
        <f>VLOOKUP($A13&amp;"-"&amp;$N$1,'电缆专业(月度统计)(自动）'!$A$2:$AC$34,28,FALSE)</f>
        <v>0</v>
      </c>
      <c r="O13" s="93">
        <f>VLOOKUP($A13&amp;"-"&amp;$N$1,'电缆专业(月度统计)(自动）'!$A$2:$AC$34,29,FALSE)</f>
        <v>0</v>
      </c>
      <c r="P13" s="90">
        <f>VLOOKUP($A13&amp;"-"&amp;$N$1,'电缆专业(月度统计)(自动）'!$A$2:$AC$34,14,FALSE)</f>
        <v>0</v>
      </c>
      <c r="Q13" s="90">
        <f>VLOOKUP($A13&amp;"-"&amp;$N$1,'电缆专业(月度统计)(自动）'!$A$2:$AC$34,26,FALSE)</f>
        <v>0</v>
      </c>
      <c r="R13" s="101">
        <f t="shared" si="4"/>
        <v>0.845425867507886</v>
      </c>
      <c r="S13" s="101">
        <f t="shared" si="5"/>
        <v>0.942622950819672</v>
      </c>
      <c r="T13" s="101">
        <f t="shared" si="6"/>
        <v>1</v>
      </c>
      <c r="U13" s="101" t="e">
        <f t="shared" si="7"/>
        <v>#DIV/0!</v>
      </c>
    </row>
    <row r="14" ht="17.25" spans="1:21">
      <c r="A14" s="92" t="s">
        <v>4256</v>
      </c>
      <c r="B14" s="93">
        <f>VLOOKUP($A14&amp;"-"&amp;$B$1,'电缆专业(月度统计)(自动）'!$A$2:$AC$34,28,FALSE)</f>
        <v>420</v>
      </c>
      <c r="C14" s="93">
        <f>VLOOKUP($A14&amp;"-"&amp;$B$1,'电缆专业(月度统计)(自动）'!$A$2:$AC$34,29,FALSE)</f>
        <v>420</v>
      </c>
      <c r="D14" s="90">
        <f>VLOOKUP($A14&amp;"-"&amp;$B$1,'电缆专业(月度统计)(自动）'!$A$2:$AC$34,14,FALSE)</f>
        <v>0</v>
      </c>
      <c r="E14" s="90">
        <f>VLOOKUP($A14&amp;"-"&amp;$B$1,'电缆专业(月度统计)(自动）'!$A$2:$AC$34,26,FALSE)</f>
        <v>0</v>
      </c>
      <c r="F14" s="93">
        <f>VLOOKUP($A14&amp;"-"&amp;$F$1,'电缆专业(月度统计)(自动）'!$A$2:$AC$34,28,FALSE)</f>
        <v>258</v>
      </c>
      <c r="G14" s="93">
        <f>VLOOKUP($A14&amp;"-"&amp;$F$1,'电缆专业(月度统计)(自动）'!$A$2:$AC$34,29,FALSE)</f>
        <v>234</v>
      </c>
      <c r="H14" s="94">
        <f>VLOOKUP($A14&amp;"-"&amp;$F$1,'电缆专业(月度统计)(自动）'!$A$2:$AC$34,14,FALSE)</f>
        <v>0</v>
      </c>
      <c r="I14" s="94">
        <f>VLOOKUP($A14&amp;"-"&amp;$F$1,'电缆专业(月度统计)(自动）'!$A$2:$AC$34,26,FALSE)</f>
        <v>0</v>
      </c>
      <c r="J14" s="93">
        <f>VLOOKUP($A14&amp;"-"&amp;$J$1,'电缆专业(月度统计)(自动）'!$A$2:$AC$34,28,FALSE)</f>
        <v>228</v>
      </c>
      <c r="K14" s="93">
        <f>VLOOKUP($A14&amp;"-"&amp;$J$1,'电缆专业(月度统计)(自动）'!$A$2:$AC$34,29,FALSE)</f>
        <v>228</v>
      </c>
      <c r="L14" s="94">
        <f>VLOOKUP($A14&amp;"-"&amp;$J$1,'电缆专业(月度统计)(自动）'!$A$2:$AC$34,14,FALSE)</f>
        <v>0</v>
      </c>
      <c r="M14" s="94">
        <f>VLOOKUP($A14&amp;"-"&amp;$J$1,'电缆专业(月度统计)(自动）'!$A$2:$AC$34,26,FALSE)</f>
        <v>0</v>
      </c>
      <c r="N14" s="93">
        <f>VLOOKUP($A14&amp;"-"&amp;$N$1,'电缆专业(月度统计)(自动）'!$A$2:$AC$34,28,FALSE)</f>
        <v>6</v>
      </c>
      <c r="O14" s="93">
        <f>VLOOKUP($A14&amp;"-"&amp;$N$1,'电缆专业(月度统计)(自动）'!$A$2:$AC$34,29,FALSE)</f>
        <v>6</v>
      </c>
      <c r="P14" s="90">
        <f>VLOOKUP($A14&amp;"-"&amp;$N$1,'电缆专业(月度统计)(自动）'!$A$2:$AC$34,14,FALSE)</f>
        <v>0</v>
      </c>
      <c r="Q14" s="90">
        <f>VLOOKUP($A14&amp;"-"&amp;$N$1,'电缆专业(月度统计)(自动）'!$A$2:$AC$34,26,FALSE)</f>
        <v>0</v>
      </c>
      <c r="R14" s="101">
        <f>J31/I31</f>
        <v>1</v>
      </c>
      <c r="S14" s="101">
        <f>N31/M31</f>
        <v>0.947368421052632</v>
      </c>
      <c r="T14" s="101">
        <f>R31/Q31</f>
        <v>1</v>
      </c>
      <c r="U14" s="101">
        <f>V31/U31</f>
        <v>1</v>
      </c>
    </row>
    <row r="15" ht="17.25" spans="1:21">
      <c r="A15" s="92" t="s">
        <v>4302</v>
      </c>
      <c r="B15" s="93">
        <f>VLOOKUP($A15&amp;"-"&amp;$B$1,'电缆专业(月度统计)(自动）'!$A$2:$AC$34,28,FALSE)</f>
        <v>3</v>
      </c>
      <c r="C15" s="93">
        <f>VLOOKUP($A15&amp;"-"&amp;$B$1,'电缆专业(月度统计)(自动）'!$A$2:$AC$34,29,FALSE)</f>
        <v>3</v>
      </c>
      <c r="D15" s="90">
        <f>VLOOKUP($A15&amp;"-"&amp;$B$1,'电缆专业(月度统计)(自动）'!$A$2:$AC$34,14,FALSE)</f>
        <v>0</v>
      </c>
      <c r="E15" s="90">
        <f>VLOOKUP($A15&amp;"-"&amp;$B$1,'电缆专业(月度统计)(自动）'!$A$2:$AC$34,26,FALSE)</f>
        <v>0</v>
      </c>
      <c r="F15" s="93">
        <f>VLOOKUP($A15&amp;"-"&amp;$F$1,'电缆专业(月度统计)(自动）'!$A$2:$AC$34,28,FALSE)</f>
        <v>21</v>
      </c>
      <c r="G15" s="93">
        <f>VLOOKUP($A15&amp;"-"&amp;$F$1,'电缆专业(月度统计)(自动）'!$A$2:$AC$34,29,FALSE)</f>
        <v>21</v>
      </c>
      <c r="H15" s="94">
        <f>VLOOKUP($A15&amp;"-"&amp;$F$1,'电缆专业(月度统计)(自动）'!$A$2:$AC$34,14,FALSE)</f>
        <v>0</v>
      </c>
      <c r="I15" s="94">
        <f>VLOOKUP($A15&amp;"-"&amp;$F$1,'电缆专业(月度统计)(自动）'!$A$2:$AC$34,26,FALSE)</f>
        <v>0</v>
      </c>
      <c r="J15" s="93">
        <f>VLOOKUP($A15&amp;"-"&amp;$J$1,'电缆专业(月度统计)(自动）'!$A$2:$AC$34,28,FALSE)</f>
        <v>6</v>
      </c>
      <c r="K15" s="93">
        <f>VLOOKUP($A15&amp;"-"&amp;$J$1,'电缆专业(月度统计)(自动）'!$A$2:$AC$34,29,FALSE)</f>
        <v>6</v>
      </c>
      <c r="L15" s="94">
        <f>VLOOKUP($A15&amp;"-"&amp;$J$1,'电缆专业(月度统计)(自动）'!$A$2:$AC$34,14,FALSE)</f>
        <v>0</v>
      </c>
      <c r="M15" s="94">
        <f>VLOOKUP($A15&amp;"-"&amp;$J$1,'电缆专业(月度统计)(自动）'!$A$2:$AC$34,26,FALSE)</f>
        <v>0</v>
      </c>
      <c r="N15" s="93">
        <f>VLOOKUP($A15&amp;"-"&amp;$N$1,'电缆专业(月度统计)(自动）'!$A$2:$AC$34,28,FALSE)</f>
        <v>0</v>
      </c>
      <c r="O15" s="93">
        <f>VLOOKUP($A15&amp;"-"&amp;$N$1,'电缆专业(月度统计)(自动）'!$A$2:$AC$34,29,FALSE)</f>
        <v>0</v>
      </c>
      <c r="P15" s="90">
        <f>VLOOKUP($A15&amp;"-"&amp;$N$1,'电缆专业(月度统计)(自动）'!$A$2:$AC$34,14,FALSE)</f>
        <v>0</v>
      </c>
      <c r="Q15" s="90">
        <f>VLOOKUP($A15&amp;"-"&amp;$N$1,'电缆专业(月度统计)(自动）'!$A$2:$AC$34,26,FALSE)</f>
        <v>0</v>
      </c>
      <c r="R15" s="101">
        <f>J30/I30</f>
        <v>1</v>
      </c>
      <c r="S15" s="101">
        <f>N30/M30</f>
        <v>1</v>
      </c>
      <c r="T15" s="101">
        <f>R30/Q30</f>
        <v>1</v>
      </c>
      <c r="U15" s="101" t="e">
        <f>V30/U30</f>
        <v>#DIV/0!</v>
      </c>
    </row>
    <row r="16" ht="17.25" spans="1:21">
      <c r="A16" s="95" t="s">
        <v>4352</v>
      </c>
      <c r="B16" s="96">
        <f t="shared" ref="B16:Q16" si="8">SUM(B3:B15)</f>
        <v>18577</v>
      </c>
      <c r="C16" s="97">
        <f t="shared" si="8"/>
        <v>17994</v>
      </c>
      <c r="D16" s="98">
        <f t="shared" si="8"/>
        <v>907</v>
      </c>
      <c r="E16" s="98">
        <f t="shared" si="8"/>
        <v>466</v>
      </c>
      <c r="F16" s="97">
        <f t="shared" si="8"/>
        <v>19114</v>
      </c>
      <c r="G16" s="97">
        <f t="shared" si="8"/>
        <v>19012</v>
      </c>
      <c r="H16" s="97">
        <f t="shared" si="8"/>
        <v>1412</v>
      </c>
      <c r="I16" s="97">
        <f t="shared" si="8"/>
        <v>1376</v>
      </c>
      <c r="J16" s="97">
        <f t="shared" si="8"/>
        <v>16962</v>
      </c>
      <c r="K16" s="97">
        <f t="shared" si="8"/>
        <v>16962</v>
      </c>
      <c r="L16" s="97">
        <f t="shared" si="8"/>
        <v>720</v>
      </c>
      <c r="M16" s="97">
        <f t="shared" si="8"/>
        <v>1377</v>
      </c>
      <c r="N16" s="97">
        <f t="shared" si="8"/>
        <v>7331</v>
      </c>
      <c r="O16" s="97">
        <f t="shared" si="8"/>
        <v>7331</v>
      </c>
      <c r="P16" s="121">
        <f t="shared" si="8"/>
        <v>425</v>
      </c>
      <c r="Q16" s="121">
        <f t="shared" si="8"/>
        <v>425</v>
      </c>
      <c r="R16" s="101"/>
      <c r="S16" s="101"/>
      <c r="T16" s="101"/>
      <c r="U16" s="101"/>
    </row>
    <row r="17" ht="17.25" spans="1:19">
      <c r="A17" s="95" t="s">
        <v>4354</v>
      </c>
      <c r="B17" s="97"/>
      <c r="C17" s="99">
        <f t="shared" ref="C17:G17" si="9">SUM(C8:C15)/SUM(B8:B15)</f>
        <v>0.921845574387947</v>
      </c>
      <c r="D17" s="99"/>
      <c r="E17" s="99">
        <f t="shared" si="9"/>
        <v>0.48780487804878</v>
      </c>
      <c r="F17" s="99"/>
      <c r="G17" s="99">
        <f t="shared" si="9"/>
        <v>0.98580375782881</v>
      </c>
      <c r="H17" s="99"/>
      <c r="I17" s="99">
        <f t="shared" ref="I17:M17" si="10">SUM(I8:I15)/SUM(H8:H15)</f>
        <v>0.904</v>
      </c>
      <c r="J17" s="99"/>
      <c r="K17" s="99">
        <f t="shared" si="10"/>
        <v>1</v>
      </c>
      <c r="L17" s="99"/>
      <c r="M17" s="99">
        <f t="shared" si="10"/>
        <v>2</v>
      </c>
      <c r="N17" s="99"/>
      <c r="O17" s="99">
        <f>SUM(O8:O15)/SUM(N8:N15)</f>
        <v>1</v>
      </c>
      <c r="P17" s="122"/>
      <c r="Q17" s="122" t="e">
        <f>SUM(Q8:Q15)/SUM(P8:P15)</f>
        <v>#DIV/0!</v>
      </c>
      <c r="R17" s="101"/>
      <c r="S17" s="101"/>
    </row>
    <row r="18" ht="17.25" spans="1:21">
      <c r="A18" s="95" t="s">
        <v>4353</v>
      </c>
      <c r="B18" s="100"/>
      <c r="C18" s="99">
        <f t="shared" ref="C18:G18" si="11">SUM(C3:C7)/SUM(B3:B7)</f>
        <v>0.999820515121601</v>
      </c>
      <c r="D18" s="99"/>
      <c r="E18" s="99">
        <f t="shared" si="11"/>
        <v>1</v>
      </c>
      <c r="F18" s="99"/>
      <c r="G18" s="99">
        <f t="shared" si="11"/>
        <v>1</v>
      </c>
      <c r="H18" s="99"/>
      <c r="I18" s="99">
        <f t="shared" ref="I18:M18" si="12">SUM(I3:I7)/SUM(H3:H7)</f>
        <v>1</v>
      </c>
      <c r="J18" s="99"/>
      <c r="K18" s="99">
        <f t="shared" si="12"/>
        <v>1</v>
      </c>
      <c r="L18" s="99"/>
      <c r="M18" s="99">
        <f t="shared" si="12"/>
        <v>1</v>
      </c>
      <c r="N18" s="99"/>
      <c r="O18" s="99">
        <f>SUM(O3:O7)/SUM(N3:N7)</f>
        <v>1</v>
      </c>
      <c r="P18" s="122"/>
      <c r="Q18" s="122">
        <f>SUM(Q3:Q7)/SUM(P3:P7)</f>
        <v>1</v>
      </c>
      <c r="R18" s="101">
        <f>SUM(C3:C7)/SUM(B3:B7)</f>
        <v>0.999820515121601</v>
      </c>
      <c r="S18" s="101">
        <f>SUM(G3:G7)/SUM(F3:F7)</f>
        <v>1</v>
      </c>
      <c r="T18" s="101">
        <f>SUM(K3:K7)/SUM(J3:J7)</f>
        <v>1</v>
      </c>
      <c r="U18" s="101">
        <f>SUM(O3:O7)/SUM(N3:N7)</f>
        <v>1</v>
      </c>
    </row>
    <row r="19" spans="3:21">
      <c r="C19" s="101">
        <f t="shared" ref="C19:G19" si="13">C16/B16</f>
        <v>0.96861710717554</v>
      </c>
      <c r="E19" s="101">
        <f>E16/D16</f>
        <v>0.513781697905182</v>
      </c>
      <c r="G19" s="101">
        <f t="shared" si="13"/>
        <v>0.994663597363189</v>
      </c>
      <c r="I19" s="101">
        <f t="shared" ref="I19:M19" si="14">I16/H16</f>
        <v>0.974504249291785</v>
      </c>
      <c r="K19" s="101">
        <f t="shared" si="14"/>
        <v>1</v>
      </c>
      <c r="M19" s="101">
        <f t="shared" si="14"/>
        <v>1.9125</v>
      </c>
      <c r="O19" s="101">
        <f>O16/N16</f>
        <v>1</v>
      </c>
      <c r="Q19" s="101">
        <f>Q16/P16</f>
        <v>1</v>
      </c>
      <c r="R19" s="101">
        <f>SUM(C8:C15)/SUM(B8:B15)</f>
        <v>0.921845574387947</v>
      </c>
      <c r="S19" s="101">
        <f>SUM(G8:G15)/SUM(F8:F15)</f>
        <v>0.98580375782881</v>
      </c>
      <c r="T19" s="101">
        <f>SUM(K8:K15)/SUM(J8:J15)</f>
        <v>1</v>
      </c>
      <c r="U19" s="101">
        <f>SUM(O8:O15)/SUM(N8:N15)</f>
        <v>1</v>
      </c>
    </row>
    <row r="22" spans="1:24">
      <c r="A22" s="102" t="s">
        <v>4356</v>
      </c>
      <c r="B22" s="103" t="s">
        <v>4357</v>
      </c>
      <c r="C22" s="104"/>
      <c r="D22" s="104"/>
      <c r="E22" s="104"/>
      <c r="F22" s="104"/>
      <c r="G22" s="104"/>
      <c r="H22" s="104"/>
      <c r="I22" s="123" t="s">
        <v>4348</v>
      </c>
      <c r="J22" s="123"/>
      <c r="K22" s="123"/>
      <c r="L22" s="123"/>
      <c r="M22" s="123" t="s">
        <v>4349</v>
      </c>
      <c r="N22" s="123"/>
      <c r="O22" s="123"/>
      <c r="P22" s="123"/>
      <c r="Q22" s="123" t="s">
        <v>4350</v>
      </c>
      <c r="R22" s="123"/>
      <c r="S22" s="123"/>
      <c r="T22" s="123"/>
      <c r="U22" s="123" t="s">
        <v>4351</v>
      </c>
      <c r="V22" s="123"/>
      <c r="W22" s="123"/>
      <c r="X22" s="123"/>
    </row>
    <row r="23" ht="26.25" spans="1:24">
      <c r="A23" s="102"/>
      <c r="B23" s="105" t="s">
        <v>4358</v>
      </c>
      <c r="C23" s="106" t="s">
        <v>4359</v>
      </c>
      <c r="D23" s="106" t="s">
        <v>4360</v>
      </c>
      <c r="E23" s="106" t="s">
        <v>4361</v>
      </c>
      <c r="F23" s="106" t="s">
        <v>4362</v>
      </c>
      <c r="G23" s="106" t="s">
        <v>4363</v>
      </c>
      <c r="H23" s="102" t="s">
        <v>4364</v>
      </c>
      <c r="I23" s="124" t="s">
        <v>4344</v>
      </c>
      <c r="J23" s="124" t="s">
        <v>4345</v>
      </c>
      <c r="K23" s="124" t="s">
        <v>4346</v>
      </c>
      <c r="L23" s="124" t="s">
        <v>4347</v>
      </c>
      <c r="M23" s="124" t="s">
        <v>4344</v>
      </c>
      <c r="N23" s="124" t="s">
        <v>4345</v>
      </c>
      <c r="O23" s="124" t="s">
        <v>4346</v>
      </c>
      <c r="P23" s="124" t="s">
        <v>4347</v>
      </c>
      <c r="Q23" s="124" t="s">
        <v>4344</v>
      </c>
      <c r="R23" s="124" t="s">
        <v>4345</v>
      </c>
      <c r="S23" s="124" t="s">
        <v>4346</v>
      </c>
      <c r="T23" s="124" t="s">
        <v>4347</v>
      </c>
      <c r="U23" s="124" t="s">
        <v>4344</v>
      </c>
      <c r="V23" s="124" t="s">
        <v>4345</v>
      </c>
      <c r="W23" s="124" t="s">
        <v>4346</v>
      </c>
      <c r="X23" s="124" t="s">
        <v>4347</v>
      </c>
    </row>
    <row r="24" ht="17.25" spans="1:24">
      <c r="A24" s="107" t="s">
        <v>2681</v>
      </c>
      <c r="B24" s="108">
        <f t="shared" ref="B24:B31" si="15">SUM(I24,M24,Q24,U24)</f>
        <v>32</v>
      </c>
      <c r="C24" s="108">
        <f t="shared" ref="C24:C31" si="16">SUM(J24,N24,R24,V24)</f>
        <v>30</v>
      </c>
      <c r="D24" s="109">
        <f t="shared" ref="D24:D36" si="17">C24/B24</f>
        <v>0.9375</v>
      </c>
      <c r="E24" s="110">
        <f t="shared" ref="E24:E31" si="18">SUM(K24,O24,S24,W24)</f>
        <v>0</v>
      </c>
      <c r="F24" s="110">
        <f t="shared" ref="F24:F31" si="19">SUM(L24,P24,T24,X24)</f>
        <v>0</v>
      </c>
      <c r="G24" s="111" t="e">
        <f t="shared" ref="G24:G29" si="20">F24/E24</f>
        <v>#DIV/0!</v>
      </c>
      <c r="H24" s="112"/>
      <c r="I24" s="125">
        <f>VLOOKUP($A24&amp;"-"&amp;$B$1,'电缆专业(月度统计)(自动）'!$A$37:$AC$69,28,FALSE)</f>
        <v>4</v>
      </c>
      <c r="J24" s="125">
        <f>VLOOKUP($A24&amp;"-"&amp;$B$1,'电缆专业(月度统计)(自动）'!$A$37:$AC$69,29,FALSE)</f>
        <v>4</v>
      </c>
      <c r="K24" s="90">
        <f>VLOOKUP($A24&amp;"-"&amp;$B$1,'电缆专业(月度统计)(自动）'!$A$37:$AC$69,14,FALSE)</f>
        <v>0</v>
      </c>
      <c r="L24" s="90">
        <f>VLOOKUP($A24&amp;"-"&amp;$B$1,'电缆专业(月度统计)(自动）'!$A$37:$AC$69,26,FALSE)</f>
        <v>0</v>
      </c>
      <c r="M24" s="125">
        <f>VLOOKUP($A24&amp;"-"&amp;$F$1,'电缆专业(月度统计)(自动）'!$A$37:$AC$69,28,FALSE)</f>
        <v>19</v>
      </c>
      <c r="N24" s="125">
        <f>VLOOKUP($A24&amp;"-"&amp;$F$1,'电缆专业(月度统计)(自动）'!$A$37:$AC$69,29,FALSE)</f>
        <v>17</v>
      </c>
      <c r="O24" s="90">
        <f>VLOOKUP($A24&amp;"-"&amp;$F$1,'电缆专业(月度统计)(自动）'!$A$37:$AC$69,14,FALSE)</f>
        <v>0</v>
      </c>
      <c r="P24" s="90">
        <f>VLOOKUP($A24&amp;"-"&amp;$F$1,'电缆专业(月度统计)(自动）'!$A$37:$AC$69,26,FALSE)</f>
        <v>0</v>
      </c>
      <c r="Q24" s="125">
        <f>VLOOKUP($A24&amp;"-"&amp;$J$1,'电缆专业(月度统计)(自动）'!$A$37:$AC$69,28,FALSE)</f>
        <v>4</v>
      </c>
      <c r="R24" s="125">
        <f>VLOOKUP($A24&amp;"-"&amp;$J$1,'电缆专业(月度统计)(自动）'!$A$37:$AC$69,29,FALSE)</f>
        <v>4</v>
      </c>
      <c r="S24" s="90">
        <f>VLOOKUP($A24&amp;"-"&amp;$J$1,'电缆专业(月度统计)(自动）'!$A$37:$AC$69,14,FALSE)</f>
        <v>0</v>
      </c>
      <c r="T24" s="90">
        <f>VLOOKUP($A24&amp;"-"&amp;$J$1,'电缆专业(月度统计)(自动）'!$A$37:$AC$69,26,FALSE)</f>
        <v>0</v>
      </c>
      <c r="U24" s="125">
        <f>VLOOKUP($A24&amp;"-"&amp;$N$1,'电缆专业(月度统计)(自动）'!$A$37:$AC$69,28,FALSE)</f>
        <v>5</v>
      </c>
      <c r="V24" s="125">
        <f>VLOOKUP($A24&amp;"-"&amp;$N$1,'电缆专业(月度统计)(自动）'!$A$37:$AC$69,29,FALSE)</f>
        <v>5</v>
      </c>
      <c r="W24" s="90">
        <f>VLOOKUP($A24&amp;"-"&amp;$N$1,'电缆专业(月度统计)(自动）'!$A$37:$AC$69,14,FALSE)</f>
        <v>0</v>
      </c>
      <c r="X24" s="90">
        <f>VLOOKUP($A24&amp;"-"&amp;$N$1,'电缆专业(月度统计)(自动）'!$A$37:$AC$69,26,FALSE)</f>
        <v>0</v>
      </c>
    </row>
    <row r="25" ht="17.25" spans="1:24">
      <c r="A25" s="107" t="s">
        <v>4339</v>
      </c>
      <c r="B25" s="108">
        <f t="shared" si="15"/>
        <v>88</v>
      </c>
      <c r="C25" s="108">
        <f t="shared" si="16"/>
        <v>86</v>
      </c>
      <c r="D25" s="109">
        <f t="shared" si="17"/>
        <v>0.977272727272727</v>
      </c>
      <c r="E25" s="110">
        <f t="shared" si="18"/>
        <v>0</v>
      </c>
      <c r="F25" s="110">
        <f t="shared" si="19"/>
        <v>0</v>
      </c>
      <c r="G25" s="111" t="e">
        <f t="shared" si="20"/>
        <v>#DIV/0!</v>
      </c>
      <c r="H25" s="112"/>
      <c r="I25" s="125">
        <f>VLOOKUP($A25&amp;"-"&amp;$B$1,'电缆专业(月度统计)(自动）'!$A$37:$AC$69,28,FALSE)</f>
        <v>24</v>
      </c>
      <c r="J25" s="125">
        <f>VLOOKUP($A25&amp;"-"&amp;$B$1,'电缆专业(月度统计)(自动）'!$A$37:$AC$69,29,FALSE)</f>
        <v>24</v>
      </c>
      <c r="K25" s="90">
        <f>VLOOKUP($A25&amp;"-"&amp;$B$1,'电缆专业(月度统计)(自动）'!$A$37:$AC$69,14,FALSE)</f>
        <v>0</v>
      </c>
      <c r="L25" s="90">
        <f>VLOOKUP($A25&amp;"-"&amp;$B$1,'电缆专业(月度统计)(自动）'!$A$37:$AC$69,26,FALSE)</f>
        <v>0</v>
      </c>
      <c r="M25" s="125">
        <f>VLOOKUP($A25&amp;"-"&amp;$F$1,'电缆专业(月度统计)(自动）'!$A$37:$AC$69,28,FALSE)</f>
        <v>31</v>
      </c>
      <c r="N25" s="125">
        <f>VLOOKUP($A25&amp;"-"&amp;$F$1,'电缆专业(月度统计)(自动）'!$A$37:$AC$69,29,FALSE)</f>
        <v>29</v>
      </c>
      <c r="O25" s="90">
        <f>VLOOKUP($A25&amp;"-"&amp;$F$1,'电缆专业(月度统计)(自动）'!$A$37:$AC$69,14,FALSE)</f>
        <v>0</v>
      </c>
      <c r="P25" s="90">
        <f>VLOOKUP($A25&amp;"-"&amp;$F$1,'电缆专业(月度统计)(自动）'!$A$37:$AC$69,26,FALSE)</f>
        <v>0</v>
      </c>
      <c r="Q25" s="125">
        <f>VLOOKUP($A25&amp;"-"&amp;$J$1,'电缆专业(月度统计)(自动）'!$A$37:$AC$69,28,FALSE)</f>
        <v>13</v>
      </c>
      <c r="R25" s="125">
        <f>VLOOKUP($A25&amp;"-"&amp;$J$1,'电缆专业(月度统计)(自动）'!$A$37:$AC$69,29,FALSE)</f>
        <v>13</v>
      </c>
      <c r="S25" s="90">
        <f>VLOOKUP($A25&amp;"-"&amp;$J$1,'电缆专业(月度统计)(自动）'!$A$37:$AC$69,14,FALSE)</f>
        <v>0</v>
      </c>
      <c r="T25" s="90">
        <f>VLOOKUP($A25&amp;"-"&amp;$J$1,'电缆专业(月度统计)(自动）'!$A$37:$AC$69,26,FALSE)</f>
        <v>0</v>
      </c>
      <c r="U25" s="125">
        <f>VLOOKUP($A25&amp;"-"&amp;$N$1,'电缆专业(月度统计)(自动）'!$A$37:$AC$69,28,FALSE)</f>
        <v>20</v>
      </c>
      <c r="V25" s="125">
        <f>VLOOKUP($A25&amp;"-"&amp;$N$1,'电缆专业(月度统计)(自动）'!$A$37:$AC$69,29,FALSE)</f>
        <v>20</v>
      </c>
      <c r="W25" s="90">
        <f>VLOOKUP($A25&amp;"-"&amp;$N$1,'电缆专业(月度统计)(自动）'!$A$37:$AC$69,14,FALSE)</f>
        <v>0</v>
      </c>
      <c r="X25" s="90">
        <f>VLOOKUP($A25&amp;"-"&amp;$N$1,'电缆专业(月度统计)(自动）'!$A$37:$AC$69,26,FALSE)</f>
        <v>0</v>
      </c>
    </row>
    <row r="26" ht="17.25" spans="1:24">
      <c r="A26" s="107" t="s">
        <v>4340</v>
      </c>
      <c r="B26" s="108">
        <f t="shared" si="15"/>
        <v>865</v>
      </c>
      <c r="C26" s="108">
        <f t="shared" si="16"/>
        <v>863</v>
      </c>
      <c r="D26" s="109">
        <f t="shared" si="17"/>
        <v>0.997687861271676</v>
      </c>
      <c r="E26" s="110">
        <f t="shared" si="18"/>
        <v>99</v>
      </c>
      <c r="F26" s="110">
        <f t="shared" si="19"/>
        <v>98</v>
      </c>
      <c r="G26" s="111">
        <f t="shared" si="20"/>
        <v>0.98989898989899</v>
      </c>
      <c r="H26" s="113"/>
      <c r="I26" s="125">
        <f>VLOOKUP($A26&amp;"-"&amp;$B$1,'电缆专业(月度统计)(自动）'!$A$37:$AC$69,28,FALSE)</f>
        <v>367</v>
      </c>
      <c r="J26" s="125">
        <f>VLOOKUP($A26&amp;"-"&amp;$B$1,'电缆专业(月度统计)(自动）'!$A$37:$AC$69,29,FALSE)</f>
        <v>367</v>
      </c>
      <c r="K26" s="90">
        <f>VLOOKUP($A26&amp;"-"&amp;$B$1,'电缆专业(月度统计)(自动）'!$A$37:$AC$69,14,FALSE)</f>
        <v>38</v>
      </c>
      <c r="L26" s="90">
        <f>VLOOKUP($A26&amp;"-"&amp;$B$1,'电缆专业(月度统计)(自动）'!$A$37:$AC$69,26,FALSE)</f>
        <v>38</v>
      </c>
      <c r="M26" s="125">
        <f>VLOOKUP($A26&amp;"-"&amp;$F$1,'电缆专业(月度统计)(自动）'!$A$37:$AC$69,28,FALSE)</f>
        <v>322</v>
      </c>
      <c r="N26" s="125">
        <f>VLOOKUP($A26&amp;"-"&amp;$F$1,'电缆专业(月度统计)(自动）'!$A$37:$AC$69,29,FALSE)</f>
        <v>320</v>
      </c>
      <c r="O26" s="90">
        <f>VLOOKUP($A26&amp;"-"&amp;$F$1,'电缆专业(月度统计)(自动）'!$A$37:$AC$69,14,FALSE)</f>
        <v>25</v>
      </c>
      <c r="P26" s="90">
        <f>VLOOKUP($A26&amp;"-"&amp;$F$1,'电缆专业(月度统计)(自动）'!$A$37:$AC$69,26,FALSE)</f>
        <v>24</v>
      </c>
      <c r="Q26" s="125">
        <f>VLOOKUP($A26&amp;"-"&amp;$J$1,'电缆专业(月度统计)(自动）'!$A$37:$AC$69,28,FALSE)</f>
        <v>146</v>
      </c>
      <c r="R26" s="125">
        <f>VLOOKUP($A26&amp;"-"&amp;$J$1,'电缆专业(月度统计)(自动）'!$A$37:$AC$69,29,FALSE)</f>
        <v>146</v>
      </c>
      <c r="S26" s="90">
        <f>VLOOKUP($A26&amp;"-"&amp;$J$1,'电缆专业(月度统计)(自动）'!$A$37:$AC$69,14,FALSE)</f>
        <v>36</v>
      </c>
      <c r="T26" s="90">
        <f>VLOOKUP($A26&amp;"-"&amp;$J$1,'电缆专业(月度统计)(自动）'!$A$37:$AC$69,26,FALSE)</f>
        <v>36</v>
      </c>
      <c r="U26" s="125">
        <f>VLOOKUP($A26&amp;"-"&amp;$N$1,'电缆专业(月度统计)(自动）'!$A$37:$AC$69,28,FALSE)</f>
        <v>30</v>
      </c>
      <c r="V26" s="125">
        <f>VLOOKUP($A26&amp;"-"&amp;$N$1,'电缆专业(月度统计)(自动）'!$A$37:$AC$69,29,FALSE)</f>
        <v>30</v>
      </c>
      <c r="W26" s="90">
        <f>VLOOKUP($A26&amp;"-"&amp;$N$1,'电缆专业(月度统计)(自动）'!$A$37:$AC$69,14,FALSE)</f>
        <v>0</v>
      </c>
      <c r="X26" s="90">
        <f>VLOOKUP($A26&amp;"-"&amp;$N$1,'电缆专业(月度统计)(自动）'!$A$37:$AC$69,26,FALSE)</f>
        <v>0</v>
      </c>
    </row>
    <row r="27" ht="17.25" spans="1:24">
      <c r="A27" s="107" t="s">
        <v>3887</v>
      </c>
      <c r="B27" s="108">
        <f t="shared" si="15"/>
        <v>646</v>
      </c>
      <c r="C27" s="108">
        <f t="shared" si="16"/>
        <v>646</v>
      </c>
      <c r="D27" s="109">
        <f t="shared" si="17"/>
        <v>1</v>
      </c>
      <c r="E27" s="110">
        <f t="shared" si="18"/>
        <v>78</v>
      </c>
      <c r="F27" s="110">
        <f t="shared" si="19"/>
        <v>78</v>
      </c>
      <c r="G27" s="111">
        <f t="shared" si="20"/>
        <v>1</v>
      </c>
      <c r="H27" s="113"/>
      <c r="I27" s="125">
        <f>VLOOKUP($A27&amp;"-"&amp;$B$1,'电缆专业(月度统计)(自动）'!$A$37:$AC$69,28,FALSE)</f>
        <v>203</v>
      </c>
      <c r="J27" s="125">
        <f>VLOOKUP($A27&amp;"-"&amp;$B$1,'电缆专业(月度统计)(自动）'!$A$37:$AC$69,29,FALSE)</f>
        <v>203</v>
      </c>
      <c r="K27" s="90">
        <f>VLOOKUP($A27&amp;"-"&amp;$B$1,'电缆专业(月度统计)(自动）'!$A$37:$AC$69,14,FALSE)</f>
        <v>22</v>
      </c>
      <c r="L27" s="90">
        <f>VLOOKUP($A27&amp;"-"&amp;$B$1,'电缆专业(月度统计)(自动）'!$A$37:$AC$69,26,FALSE)</f>
        <v>22</v>
      </c>
      <c r="M27" s="125">
        <f>VLOOKUP($A27&amp;"-"&amp;$F$1,'电缆专业(月度统计)(自动）'!$A$37:$AC$69,28,FALSE)</f>
        <v>267</v>
      </c>
      <c r="N27" s="125">
        <f>VLOOKUP($A27&amp;"-"&amp;$F$1,'电缆专业(月度统计)(自动）'!$A$37:$AC$69,29,FALSE)</f>
        <v>267</v>
      </c>
      <c r="O27" s="90">
        <f>VLOOKUP($A27&amp;"-"&amp;$F$1,'电缆专业(月度统计)(自动）'!$A$37:$AC$69,14,FALSE)</f>
        <v>20</v>
      </c>
      <c r="P27" s="90">
        <f>VLOOKUP($A27&amp;"-"&amp;$F$1,'电缆专业(月度统计)(自动）'!$A$37:$AC$69,26,FALSE)</f>
        <v>20</v>
      </c>
      <c r="Q27" s="125">
        <f>VLOOKUP($A27&amp;"-"&amp;$J$1,'电缆专业(月度统计)(自动）'!$A$37:$AC$69,28,FALSE)</f>
        <v>146</v>
      </c>
      <c r="R27" s="125">
        <f>VLOOKUP($A27&amp;"-"&amp;$J$1,'电缆专业(月度统计)(自动）'!$A$37:$AC$69,29,FALSE)</f>
        <v>146</v>
      </c>
      <c r="S27" s="90">
        <f>VLOOKUP($A27&amp;"-"&amp;$J$1,'电缆专业(月度统计)(自动）'!$A$37:$AC$69,14,FALSE)</f>
        <v>36</v>
      </c>
      <c r="T27" s="90">
        <f>VLOOKUP($A27&amp;"-"&amp;$J$1,'电缆专业(月度统计)(自动）'!$A$37:$AC$69,26,FALSE)</f>
        <v>36</v>
      </c>
      <c r="U27" s="125">
        <f>VLOOKUP($A27&amp;"-"&amp;$N$1,'电缆专业(月度统计)(自动）'!$A$37:$AC$69,28,FALSE)</f>
        <v>30</v>
      </c>
      <c r="V27" s="125">
        <f>VLOOKUP($A27&amp;"-"&amp;$N$1,'电缆专业(月度统计)(自动）'!$A$37:$AC$69,29,FALSE)</f>
        <v>30</v>
      </c>
      <c r="W27" s="90">
        <f>VLOOKUP($A27&amp;"-"&amp;$N$1,'电缆专业(月度统计)(自动）'!$A$37:$AC$69,14,FALSE)</f>
        <v>0</v>
      </c>
      <c r="X27" s="90">
        <f>VLOOKUP($A27&amp;"-"&amp;$N$1,'电缆专业(月度统计)(自动）'!$A$37:$AC$69,26,FALSE)</f>
        <v>0</v>
      </c>
    </row>
    <row r="28" ht="17.25" spans="1:24">
      <c r="A28" s="107" t="s">
        <v>4341</v>
      </c>
      <c r="B28" s="108">
        <f t="shared" si="15"/>
        <v>366</v>
      </c>
      <c r="C28" s="108">
        <f t="shared" si="16"/>
        <v>365</v>
      </c>
      <c r="D28" s="109">
        <f t="shared" si="17"/>
        <v>0.997267759562842</v>
      </c>
      <c r="E28" s="110">
        <f t="shared" si="18"/>
        <v>39</v>
      </c>
      <c r="F28" s="110">
        <f t="shared" si="19"/>
        <v>38</v>
      </c>
      <c r="G28" s="111">
        <f t="shared" si="20"/>
        <v>0.974358974358974</v>
      </c>
      <c r="H28" s="113"/>
      <c r="I28" s="125">
        <f>VLOOKUP($A28&amp;"-"&amp;$B$1,'电缆专业(月度统计)(自动）'!$A$37:$AC$69,28,FALSE)</f>
        <v>72</v>
      </c>
      <c r="J28" s="125">
        <f>VLOOKUP($A28&amp;"-"&amp;$B$1,'电缆专业(月度统计)(自动）'!$A$37:$AC$69,29,FALSE)</f>
        <v>72</v>
      </c>
      <c r="K28" s="90">
        <f>VLOOKUP($A28&amp;"-"&amp;$B$1,'电缆专业(月度统计)(自动）'!$A$37:$AC$69,14,FALSE)</f>
        <v>7</v>
      </c>
      <c r="L28" s="90">
        <f>VLOOKUP($A28&amp;"-"&amp;$B$1,'电缆专业(月度统计)(自动）'!$A$37:$AC$69,26,FALSE)</f>
        <v>7</v>
      </c>
      <c r="M28" s="125">
        <f>VLOOKUP($A28&amp;"-"&amp;$F$1,'电缆专业(月度统计)(自动）'!$A$37:$AC$69,28,FALSE)</f>
        <v>176</v>
      </c>
      <c r="N28" s="125">
        <f>VLOOKUP($A28&amp;"-"&amp;$F$1,'电缆专业(月度统计)(自动）'!$A$37:$AC$69,29,FALSE)</f>
        <v>175</v>
      </c>
      <c r="O28" s="90">
        <f>VLOOKUP($A28&amp;"-"&amp;$F$1,'电缆专业(月度统计)(自动）'!$A$37:$AC$69,14,FALSE)</f>
        <v>10</v>
      </c>
      <c r="P28" s="90">
        <f>VLOOKUP($A28&amp;"-"&amp;$F$1,'电缆专业(月度统计)(自动）'!$A$37:$AC$69,26,FALSE)</f>
        <v>9</v>
      </c>
      <c r="Q28" s="125">
        <f>VLOOKUP($A28&amp;"-"&amp;$J$1,'电缆专业(月度统计)(自动）'!$A$37:$AC$69,28,FALSE)</f>
        <v>88</v>
      </c>
      <c r="R28" s="125">
        <f>VLOOKUP($A28&amp;"-"&amp;$J$1,'电缆专业(月度统计)(自动）'!$A$37:$AC$69,29,FALSE)</f>
        <v>88</v>
      </c>
      <c r="S28" s="90">
        <f>VLOOKUP($A28&amp;"-"&amp;$J$1,'电缆专业(月度统计)(自动）'!$A$37:$AC$69,14,FALSE)</f>
        <v>22</v>
      </c>
      <c r="T28" s="90">
        <f>VLOOKUP($A28&amp;"-"&amp;$J$1,'电缆专业(月度统计)(自动）'!$A$37:$AC$69,26,FALSE)</f>
        <v>22</v>
      </c>
      <c r="U28" s="125">
        <f>VLOOKUP($A28&amp;"-"&amp;$N$1,'电缆专业(月度统计)(自动）'!$A$37:$AC$69,28,FALSE)</f>
        <v>30</v>
      </c>
      <c r="V28" s="125">
        <f>VLOOKUP($A28&amp;"-"&amp;$N$1,'电缆专业(月度统计)(自动）'!$A$37:$AC$69,29,FALSE)</f>
        <v>30</v>
      </c>
      <c r="W28" s="90">
        <f>VLOOKUP($A28&amp;"-"&amp;$N$1,'电缆专业(月度统计)(自动）'!$A$37:$AC$69,14,FALSE)</f>
        <v>0</v>
      </c>
      <c r="X28" s="90">
        <f>VLOOKUP($A28&amp;"-"&amp;$N$1,'电缆专业(月度统计)(自动）'!$A$37:$AC$69,26,FALSE)</f>
        <v>0</v>
      </c>
    </row>
    <row r="29" ht="17.25" spans="1:24">
      <c r="A29" s="107" t="s">
        <v>4102</v>
      </c>
      <c r="B29" s="108">
        <f t="shared" si="15"/>
        <v>498</v>
      </c>
      <c r="C29" s="108">
        <f t="shared" si="16"/>
        <v>442</v>
      </c>
      <c r="D29" s="109">
        <f t="shared" si="17"/>
        <v>0.887550200803213</v>
      </c>
      <c r="E29" s="110">
        <f t="shared" si="18"/>
        <v>58</v>
      </c>
      <c r="F29" s="110">
        <f t="shared" si="19"/>
        <v>17</v>
      </c>
      <c r="G29" s="111">
        <f t="shared" si="20"/>
        <v>0.293103448275862</v>
      </c>
      <c r="H29" s="113"/>
      <c r="I29" s="125">
        <f>VLOOKUP($A29&amp;"-"&amp;$B$1,'电缆专业(月度统计)(自动）'!$A$37:$AC$69,28,FALSE)</f>
        <v>317</v>
      </c>
      <c r="J29" s="125">
        <f>VLOOKUP($A29&amp;"-"&amp;$B$1,'电缆专业(月度统计)(自动）'!$A$37:$AC$69,29,FALSE)</f>
        <v>268</v>
      </c>
      <c r="K29" s="90">
        <f>VLOOKUP($A29&amp;"-"&amp;$B$1,'电缆专业(月度统计)(自动）'!$A$37:$AC$69,14,FALSE)</f>
        <v>43</v>
      </c>
      <c r="L29" s="90">
        <f>VLOOKUP($A29&amp;"-"&amp;$B$1,'电缆专业(月度统计)(自动）'!$A$37:$AC$69,26,FALSE)</f>
        <v>7</v>
      </c>
      <c r="M29" s="125">
        <f>VLOOKUP($A29&amp;"-"&amp;$F$1,'电缆专业(月度统计)(自动）'!$A$37:$AC$69,28,FALSE)</f>
        <v>122</v>
      </c>
      <c r="N29" s="125">
        <f>VLOOKUP($A29&amp;"-"&amp;$F$1,'电缆专业(月度统计)(自动）'!$A$37:$AC$69,29,FALSE)</f>
        <v>115</v>
      </c>
      <c r="O29" s="90">
        <f>VLOOKUP($A29&amp;"-"&amp;$F$1,'电缆专业(月度统计)(自动）'!$A$37:$AC$69,14,FALSE)</f>
        <v>9</v>
      </c>
      <c r="P29" s="90">
        <f>VLOOKUP($A29&amp;"-"&amp;$F$1,'电缆专业(月度统计)(自动）'!$A$37:$AC$69,26,FALSE)</f>
        <v>4</v>
      </c>
      <c r="Q29" s="125">
        <f>VLOOKUP($A29&amp;"-"&amp;$J$1,'电缆专业(月度统计)(自动）'!$A$37:$AC$69,28,FALSE)</f>
        <v>59</v>
      </c>
      <c r="R29" s="125">
        <f>VLOOKUP($A29&amp;"-"&amp;$J$1,'电缆专业(月度统计)(自动）'!$A$37:$AC$69,29,FALSE)</f>
        <v>59</v>
      </c>
      <c r="S29" s="90">
        <f>VLOOKUP($A29&amp;"-"&amp;$J$1,'电缆专业(月度统计)(自动）'!$A$37:$AC$69,14,FALSE)</f>
        <v>6</v>
      </c>
      <c r="T29" s="90">
        <f>VLOOKUP($A29&amp;"-"&amp;$J$1,'电缆专业(月度统计)(自动）'!$A$37:$AC$69,26,FALSE)</f>
        <v>6</v>
      </c>
      <c r="U29" s="125">
        <f>VLOOKUP($A29&amp;"-"&amp;$N$1,'电缆专业(月度统计)(自动）'!$A$37:$AC$69,28,FALSE)</f>
        <v>0</v>
      </c>
      <c r="V29" s="125">
        <f>VLOOKUP($A29&amp;"-"&amp;$N$1,'电缆专业(月度统计)(自动）'!$A$37:$AC$69,29,FALSE)</f>
        <v>0</v>
      </c>
      <c r="W29" s="90">
        <f>VLOOKUP($A29&amp;"-"&amp;$N$1,'电缆专业(月度统计)(自动）'!$A$37:$AC$69,14,FALSE)</f>
        <v>0</v>
      </c>
      <c r="X29" s="90">
        <f>VLOOKUP($A29&amp;"-"&amp;$N$1,'电缆专业(月度统计)(自动）'!$A$37:$AC$69,26,FALSE)</f>
        <v>0</v>
      </c>
    </row>
    <row r="30" ht="17.25" spans="1:24">
      <c r="A30" s="107" t="s">
        <v>4302</v>
      </c>
      <c r="B30" s="108">
        <f t="shared" si="15"/>
        <v>12</v>
      </c>
      <c r="C30" s="108">
        <f t="shared" si="16"/>
        <v>12</v>
      </c>
      <c r="D30" s="109">
        <f t="shared" si="17"/>
        <v>1</v>
      </c>
      <c r="E30" s="110">
        <f t="shared" si="18"/>
        <v>0</v>
      </c>
      <c r="F30" s="110">
        <f t="shared" si="19"/>
        <v>0</v>
      </c>
      <c r="G30" s="108" t="s">
        <v>4365</v>
      </c>
      <c r="H30" s="112"/>
      <c r="I30" s="125">
        <f>VLOOKUP($A30&amp;"-"&amp;$B$1,'电缆专业(月度统计)(自动）'!$A$37:$AC$69,28,FALSE)</f>
        <v>3</v>
      </c>
      <c r="J30" s="125">
        <f>VLOOKUP($A30&amp;"-"&amp;$B$1,'电缆专业(月度统计)(自动）'!$A$37:$AC$69,29,FALSE)</f>
        <v>3</v>
      </c>
      <c r="K30" s="90">
        <f>VLOOKUP($A30&amp;"-"&amp;$B$1,'电缆专业(月度统计)(自动）'!$A$37:$AC$69,14,FALSE)</f>
        <v>0</v>
      </c>
      <c r="L30" s="90">
        <f>VLOOKUP($A30&amp;"-"&amp;$B$1,'电缆专业(月度统计)(自动）'!$A$37:$AC$69,26,FALSE)</f>
        <v>0</v>
      </c>
      <c r="M30" s="125">
        <f>VLOOKUP($A30&amp;"-"&amp;$F$1,'电缆专业(月度统计)(自动）'!$A$37:$AC$69,28,FALSE)</f>
        <v>7</v>
      </c>
      <c r="N30" s="125">
        <f>VLOOKUP($A30&amp;"-"&amp;$F$1,'电缆专业(月度统计)(自动）'!$A$37:$AC$69,29,FALSE)</f>
        <v>7</v>
      </c>
      <c r="O30" s="90">
        <f>VLOOKUP($A30&amp;"-"&amp;$F$1,'电缆专业(月度统计)(自动）'!$A$37:$AC$69,14,FALSE)</f>
        <v>0</v>
      </c>
      <c r="P30" s="90">
        <f>VLOOKUP($A30&amp;"-"&amp;$F$1,'电缆专业(月度统计)(自动）'!$A$37:$AC$69,26,FALSE)</f>
        <v>0</v>
      </c>
      <c r="Q30" s="125">
        <f>VLOOKUP($A30&amp;"-"&amp;$J$1,'电缆专业(月度统计)(自动）'!$A$37:$AC$69,28,FALSE)</f>
        <v>2</v>
      </c>
      <c r="R30" s="125">
        <f>VLOOKUP($A30&amp;"-"&amp;$J$1,'电缆专业(月度统计)(自动）'!$A$37:$AC$69,29,FALSE)</f>
        <v>2</v>
      </c>
      <c r="S30" s="90">
        <f>VLOOKUP($A30&amp;"-"&amp;$J$1,'电缆专业(月度统计)(自动）'!$A$37:$AC$69,14,FALSE)</f>
        <v>0</v>
      </c>
      <c r="T30" s="90">
        <f>VLOOKUP($A30&amp;"-"&amp;$J$1,'电缆专业(月度统计)(自动）'!$A$37:$AC$69,26,FALSE)</f>
        <v>0</v>
      </c>
      <c r="U30" s="125">
        <f>VLOOKUP($A30&amp;"-"&amp;$N$1,'电缆专业(月度统计)(自动）'!$A$37:$AC$69,28,FALSE)</f>
        <v>0</v>
      </c>
      <c r="V30" s="125">
        <f>VLOOKUP($A30&amp;"-"&amp;$N$1,'电缆专业(月度统计)(自动）'!$A$37:$AC$69,29,FALSE)</f>
        <v>0</v>
      </c>
      <c r="W30" s="90">
        <f>VLOOKUP($A30&amp;"-"&amp;$N$1,'电缆专业(月度统计)(自动）'!$A$37:$AC$69,14,FALSE)</f>
        <v>0</v>
      </c>
      <c r="X30" s="90">
        <f>VLOOKUP($A30&amp;"-"&amp;$N$1,'电缆专业(月度统计)(自动）'!$A$37:$AC$69,26,FALSE)</f>
        <v>0</v>
      </c>
    </row>
    <row r="31" ht="17.25" spans="1:24">
      <c r="A31" s="107" t="s">
        <v>4256</v>
      </c>
      <c r="B31" s="108">
        <f t="shared" si="15"/>
        <v>68</v>
      </c>
      <c r="C31" s="108">
        <f t="shared" si="16"/>
        <v>67</v>
      </c>
      <c r="D31" s="109">
        <f t="shared" si="17"/>
        <v>0.985294117647059</v>
      </c>
      <c r="E31" s="110">
        <f t="shared" si="18"/>
        <v>0</v>
      </c>
      <c r="F31" s="110">
        <f t="shared" si="19"/>
        <v>0</v>
      </c>
      <c r="G31" s="108" t="s">
        <v>4365</v>
      </c>
      <c r="H31" s="112"/>
      <c r="I31" s="125">
        <f>VLOOKUP($A31&amp;"-"&amp;$B$1,'电缆专业(月度统计)(自动）'!$A$37:$AC$69,28,FALSE)</f>
        <v>31</v>
      </c>
      <c r="J31" s="125">
        <f>VLOOKUP($A31&amp;"-"&amp;$B$1,'电缆专业(月度统计)(自动）'!$A$37:$AC$69,29,FALSE)</f>
        <v>31</v>
      </c>
      <c r="K31" s="90">
        <f>VLOOKUP($A31&amp;"-"&amp;$B$1,'电缆专业(月度统计)(自动）'!$A$37:$AC$69,14,FALSE)</f>
        <v>0</v>
      </c>
      <c r="L31" s="90">
        <f>VLOOKUP($A31&amp;"-"&amp;$B$1,'电缆专业(月度统计)(自动）'!$A$37:$AC$69,26,FALSE)</f>
        <v>0</v>
      </c>
      <c r="M31" s="125">
        <f>VLOOKUP($A31&amp;"-"&amp;$F$1,'电缆专业(月度统计)(自动）'!$A$37:$AC$69,28,FALSE)</f>
        <v>19</v>
      </c>
      <c r="N31" s="125">
        <f>VLOOKUP($A31&amp;"-"&amp;$F$1,'电缆专业(月度统计)(自动）'!$A$37:$AC$69,29,FALSE)</f>
        <v>18</v>
      </c>
      <c r="O31" s="90">
        <f>VLOOKUP($A31&amp;"-"&amp;$F$1,'电缆专业(月度统计)(自动）'!$A$37:$AC$69,14,FALSE)</f>
        <v>0</v>
      </c>
      <c r="P31" s="90">
        <f>VLOOKUP($A31&amp;"-"&amp;$F$1,'电缆专业(月度统计)(自动）'!$A$37:$AC$69,26,FALSE)</f>
        <v>0</v>
      </c>
      <c r="Q31" s="125">
        <f>VLOOKUP($A31&amp;"-"&amp;$J$1,'电缆专业(月度统计)(自动）'!$A$37:$AC$69,28,FALSE)</f>
        <v>16</v>
      </c>
      <c r="R31" s="125">
        <f>VLOOKUP($A31&amp;"-"&amp;$J$1,'电缆专业(月度统计)(自动）'!$A$37:$AC$69,29,FALSE)</f>
        <v>16</v>
      </c>
      <c r="S31" s="90">
        <f>VLOOKUP($A31&amp;"-"&amp;$J$1,'电缆专业(月度统计)(自动）'!$A$37:$AC$69,14,FALSE)</f>
        <v>0</v>
      </c>
      <c r="T31" s="90">
        <f>VLOOKUP($A31&amp;"-"&amp;$J$1,'电缆专业(月度统计)(自动）'!$A$37:$AC$69,26,FALSE)</f>
        <v>0</v>
      </c>
      <c r="U31" s="125">
        <f>VLOOKUP($A31&amp;"-"&amp;$N$1,'电缆专业(月度统计)(自动）'!$A$37:$AC$69,28,FALSE)</f>
        <v>2</v>
      </c>
      <c r="V31" s="125">
        <f>VLOOKUP($A31&amp;"-"&amp;$N$1,'电缆专业(月度统计)(自动）'!$A$37:$AC$69,29,FALSE)</f>
        <v>2</v>
      </c>
      <c r="W31" s="90">
        <f>VLOOKUP($A31&amp;"-"&amp;$N$1,'电缆专业(月度统计)(自动）'!$A$37:$AC$69,14,FALSE)</f>
        <v>0</v>
      </c>
      <c r="X31" s="90">
        <f>VLOOKUP($A31&amp;"-"&amp;$N$1,'电缆专业(月度统计)(自动）'!$A$37:$AC$69,26,FALSE)</f>
        <v>0</v>
      </c>
    </row>
    <row r="32" spans="1:24">
      <c r="A32" s="114" t="s">
        <v>4333</v>
      </c>
      <c r="B32" s="114">
        <f>SUM(B4,F4,J4,N4)</f>
        <v>28820</v>
      </c>
      <c r="C32" s="114">
        <f>SUM(C4,G4,K4,O4)</f>
        <v>28820</v>
      </c>
      <c r="D32" s="115">
        <f t="shared" si="17"/>
        <v>1</v>
      </c>
      <c r="E32" s="116">
        <f>SUM(D4,H4,L4,P4)</f>
        <v>588</v>
      </c>
      <c r="F32" s="114">
        <f>SUM(E4,I4,M4,Q4)</f>
        <v>588</v>
      </c>
      <c r="G32" s="117">
        <f t="shared" ref="G32:G36" si="21">F32/E32</f>
        <v>1</v>
      </c>
      <c r="H32" s="112"/>
      <c r="I32" s="104">
        <f t="shared" ref="I32:X32" si="22">B4</f>
        <v>8102</v>
      </c>
      <c r="J32" s="104">
        <f t="shared" si="22"/>
        <v>8102</v>
      </c>
      <c r="K32" s="104">
        <f t="shared" si="22"/>
        <v>0</v>
      </c>
      <c r="L32" s="104">
        <f t="shared" si="22"/>
        <v>0</v>
      </c>
      <c r="M32" s="104">
        <f t="shared" si="22"/>
        <v>7532</v>
      </c>
      <c r="N32" s="104">
        <f t="shared" si="22"/>
        <v>7532</v>
      </c>
      <c r="O32" s="104">
        <f t="shared" si="22"/>
        <v>510</v>
      </c>
      <c r="P32" s="104">
        <f t="shared" si="22"/>
        <v>510</v>
      </c>
      <c r="Q32" s="104">
        <f t="shared" si="22"/>
        <v>9300</v>
      </c>
      <c r="R32" s="104">
        <f t="shared" si="22"/>
        <v>9300</v>
      </c>
      <c r="S32" s="104">
        <f t="shared" si="22"/>
        <v>0</v>
      </c>
      <c r="T32" s="104">
        <f t="shared" si="22"/>
        <v>0</v>
      </c>
      <c r="U32" s="104">
        <f t="shared" si="22"/>
        <v>3886</v>
      </c>
      <c r="V32" s="104">
        <f t="shared" si="22"/>
        <v>3886</v>
      </c>
      <c r="W32" s="104">
        <f t="shared" si="22"/>
        <v>78</v>
      </c>
      <c r="X32" s="104">
        <f t="shared" si="22"/>
        <v>78</v>
      </c>
    </row>
    <row r="33" spans="1:24">
      <c r="A33" s="114" t="s">
        <v>4332</v>
      </c>
      <c r="B33" s="118">
        <f>SUM(B3,F3,J3,N3)</f>
        <v>8666</v>
      </c>
      <c r="C33" s="118">
        <f>SUM(C3,G3,K3,O3)</f>
        <v>8666</v>
      </c>
      <c r="D33" s="115">
        <f t="shared" si="17"/>
        <v>1</v>
      </c>
      <c r="E33" s="119">
        <f>SUM(D3,H3,L3,P3)</f>
        <v>401</v>
      </c>
      <c r="F33" s="118">
        <f>SUM(E3,I3,M3,Q3)</f>
        <v>401</v>
      </c>
      <c r="G33" s="117">
        <f t="shared" si="21"/>
        <v>1</v>
      </c>
      <c r="H33" s="112"/>
      <c r="I33" s="104">
        <f t="shared" ref="I33:X33" si="23">B3</f>
        <v>2263</v>
      </c>
      <c r="J33" s="104">
        <f t="shared" si="23"/>
        <v>2263</v>
      </c>
      <c r="K33" s="104">
        <f t="shared" si="23"/>
        <v>0</v>
      </c>
      <c r="L33" s="104">
        <f t="shared" si="23"/>
        <v>0</v>
      </c>
      <c r="M33" s="104">
        <f t="shared" si="23"/>
        <v>2349</v>
      </c>
      <c r="N33" s="104">
        <f t="shared" si="23"/>
        <v>2349</v>
      </c>
      <c r="O33" s="104">
        <f t="shared" si="23"/>
        <v>232</v>
      </c>
      <c r="P33" s="104">
        <f t="shared" si="23"/>
        <v>232</v>
      </c>
      <c r="Q33" s="104">
        <f t="shared" si="23"/>
        <v>2739</v>
      </c>
      <c r="R33" s="104">
        <f t="shared" si="23"/>
        <v>2739</v>
      </c>
      <c r="S33" s="104">
        <f t="shared" si="23"/>
        <v>0</v>
      </c>
      <c r="T33" s="104">
        <f t="shared" si="23"/>
        <v>0</v>
      </c>
      <c r="U33" s="104">
        <f t="shared" si="23"/>
        <v>1315</v>
      </c>
      <c r="V33" s="104">
        <f t="shared" si="23"/>
        <v>1315</v>
      </c>
      <c r="W33" s="104">
        <f t="shared" si="23"/>
        <v>169</v>
      </c>
      <c r="X33" s="104">
        <f t="shared" si="23"/>
        <v>169</v>
      </c>
    </row>
    <row r="34" spans="1:24">
      <c r="A34" s="114" t="s">
        <v>4334</v>
      </c>
      <c r="B34" s="118">
        <f t="shared" ref="B34:B36" si="24">SUM(B5,F5,J5,N5)</f>
        <v>216</v>
      </c>
      <c r="C34" s="118">
        <f t="shared" ref="C34:C36" si="25">SUM(C5,G5,K5,O5)</f>
        <v>216</v>
      </c>
      <c r="D34" s="115">
        <f t="shared" si="17"/>
        <v>1</v>
      </c>
      <c r="E34" s="119">
        <f t="shared" ref="E34:E36" si="26">SUM(D5,H5,L5,P5)</f>
        <v>0</v>
      </c>
      <c r="F34" s="118">
        <f t="shared" ref="F34:F36" si="27">SUM(E5,I5,M5,Q5)</f>
        <v>0</v>
      </c>
      <c r="G34" s="117" t="e">
        <f t="shared" si="21"/>
        <v>#DIV/0!</v>
      </c>
      <c r="H34" s="112"/>
      <c r="I34" s="104">
        <f t="shared" ref="I34:X34" si="28">B5</f>
        <v>216</v>
      </c>
      <c r="J34" s="104">
        <f t="shared" si="28"/>
        <v>216</v>
      </c>
      <c r="K34" s="104">
        <f t="shared" si="28"/>
        <v>0</v>
      </c>
      <c r="L34" s="104">
        <f t="shared" si="28"/>
        <v>0</v>
      </c>
      <c r="M34" s="104">
        <f t="shared" si="28"/>
        <v>0</v>
      </c>
      <c r="N34" s="104">
        <f t="shared" si="28"/>
        <v>0</v>
      </c>
      <c r="O34" s="104">
        <f t="shared" si="28"/>
        <v>0</v>
      </c>
      <c r="P34" s="104">
        <f t="shared" si="28"/>
        <v>0</v>
      </c>
      <c r="Q34" s="104">
        <f t="shared" si="28"/>
        <v>0</v>
      </c>
      <c r="R34" s="104">
        <f t="shared" si="28"/>
        <v>0</v>
      </c>
      <c r="S34" s="104">
        <f t="shared" si="28"/>
        <v>0</v>
      </c>
      <c r="T34" s="104">
        <f t="shared" si="28"/>
        <v>0</v>
      </c>
      <c r="U34" s="104">
        <f t="shared" si="28"/>
        <v>0</v>
      </c>
      <c r="V34" s="104">
        <f t="shared" si="28"/>
        <v>0</v>
      </c>
      <c r="W34" s="104">
        <f t="shared" si="28"/>
        <v>0</v>
      </c>
      <c r="X34" s="104">
        <f t="shared" si="28"/>
        <v>0</v>
      </c>
    </row>
    <row r="35" spans="1:24">
      <c r="A35" s="114" t="s">
        <v>4049</v>
      </c>
      <c r="B35" s="118">
        <f t="shared" si="24"/>
        <v>2559</v>
      </c>
      <c r="C35" s="118">
        <f t="shared" si="25"/>
        <v>2559</v>
      </c>
      <c r="D35" s="115">
        <f t="shared" si="17"/>
        <v>1</v>
      </c>
      <c r="E35" s="119">
        <f t="shared" si="26"/>
        <v>187</v>
      </c>
      <c r="F35" s="118">
        <f t="shared" si="27"/>
        <v>187</v>
      </c>
      <c r="G35" s="117">
        <f t="shared" si="21"/>
        <v>1</v>
      </c>
      <c r="H35" s="112"/>
      <c r="I35" s="104">
        <f t="shared" ref="I35:X35" si="29">B6</f>
        <v>94</v>
      </c>
      <c r="J35" s="104">
        <f t="shared" si="29"/>
        <v>94</v>
      </c>
      <c r="K35" s="104">
        <f t="shared" si="29"/>
        <v>0</v>
      </c>
      <c r="L35" s="104">
        <f t="shared" si="29"/>
        <v>0</v>
      </c>
      <c r="M35" s="104">
        <f t="shared" si="29"/>
        <v>379</v>
      </c>
      <c r="N35" s="104">
        <f t="shared" si="29"/>
        <v>379</v>
      </c>
      <c r="O35" s="104">
        <f t="shared" si="29"/>
        <v>9</v>
      </c>
      <c r="P35" s="104">
        <f t="shared" si="29"/>
        <v>9</v>
      </c>
      <c r="Q35" s="104">
        <f t="shared" si="29"/>
        <v>1057</v>
      </c>
      <c r="R35" s="104">
        <f t="shared" si="29"/>
        <v>1057</v>
      </c>
      <c r="S35" s="104">
        <f t="shared" si="29"/>
        <v>0</v>
      </c>
      <c r="T35" s="104">
        <f t="shared" si="29"/>
        <v>0</v>
      </c>
      <c r="U35" s="104">
        <f t="shared" si="29"/>
        <v>1029</v>
      </c>
      <c r="V35" s="104">
        <f t="shared" si="29"/>
        <v>1029</v>
      </c>
      <c r="W35" s="104">
        <f t="shared" si="29"/>
        <v>178</v>
      </c>
      <c r="X35" s="104">
        <f t="shared" si="29"/>
        <v>178</v>
      </c>
    </row>
    <row r="36" ht="15" spans="1:24">
      <c r="A36" s="114" t="s">
        <v>4335</v>
      </c>
      <c r="B36" s="118">
        <f t="shared" si="24"/>
        <v>3288</v>
      </c>
      <c r="C36" s="118">
        <f t="shared" si="25"/>
        <v>3286</v>
      </c>
      <c r="D36" s="115">
        <f t="shared" si="17"/>
        <v>0.999391727493917</v>
      </c>
      <c r="E36" s="119">
        <f t="shared" si="26"/>
        <v>395</v>
      </c>
      <c r="F36" s="118">
        <f t="shared" si="27"/>
        <v>395</v>
      </c>
      <c r="G36" s="117">
        <f t="shared" si="21"/>
        <v>1</v>
      </c>
      <c r="H36" s="113"/>
      <c r="I36" s="104">
        <f t="shared" ref="I36:X36" si="30">B7</f>
        <v>468</v>
      </c>
      <c r="J36" s="104">
        <f t="shared" si="30"/>
        <v>466</v>
      </c>
      <c r="K36" s="104">
        <f t="shared" si="30"/>
        <v>46</v>
      </c>
      <c r="L36" s="104">
        <f t="shared" si="30"/>
        <v>46</v>
      </c>
      <c r="M36" s="104">
        <f t="shared" si="30"/>
        <v>1669</v>
      </c>
      <c r="N36" s="104">
        <f t="shared" si="30"/>
        <v>1669</v>
      </c>
      <c r="O36" s="104">
        <f t="shared" si="30"/>
        <v>286</v>
      </c>
      <c r="P36" s="104">
        <f t="shared" si="30"/>
        <v>286</v>
      </c>
      <c r="Q36" s="104">
        <f t="shared" si="30"/>
        <v>503</v>
      </c>
      <c r="R36" s="104">
        <f t="shared" si="30"/>
        <v>503</v>
      </c>
      <c r="S36" s="104">
        <f t="shared" si="30"/>
        <v>63</v>
      </c>
      <c r="T36" s="104">
        <f t="shared" si="30"/>
        <v>63</v>
      </c>
      <c r="U36" s="104">
        <f t="shared" si="30"/>
        <v>648</v>
      </c>
      <c r="V36" s="104">
        <f t="shared" si="30"/>
        <v>648</v>
      </c>
      <c r="W36" s="104">
        <f t="shared" si="30"/>
        <v>0</v>
      </c>
      <c r="X36" s="104">
        <f t="shared" si="30"/>
        <v>0</v>
      </c>
    </row>
    <row r="37" ht="17.25" spans="8:24">
      <c r="H37" s="120" t="s">
        <v>4353</v>
      </c>
      <c r="J37" s="101">
        <f t="shared" ref="J37:N37" si="31">SUM(J32:J36)/SUM(I32:I36)</f>
        <v>0.999820515121601</v>
      </c>
      <c r="K37" s="101"/>
      <c r="L37" s="101">
        <f t="shared" si="31"/>
        <v>1</v>
      </c>
      <c r="M37" s="101"/>
      <c r="N37" s="101">
        <f t="shared" si="31"/>
        <v>1</v>
      </c>
      <c r="O37" s="101"/>
      <c r="P37" s="101">
        <f t="shared" ref="P37:T37" si="32">SUM(P32:P36)/SUM(O32:O36)</f>
        <v>1</v>
      </c>
      <c r="Q37" s="101"/>
      <c r="R37" s="101">
        <f t="shared" si="32"/>
        <v>1</v>
      </c>
      <c r="S37" s="101"/>
      <c r="T37" s="101">
        <f t="shared" si="32"/>
        <v>1</v>
      </c>
      <c r="U37" s="101"/>
      <c r="V37" s="101">
        <f>SUM(V32:V36)/SUM(U32:U36)</f>
        <v>1</v>
      </c>
      <c r="W37" s="101"/>
      <c r="X37" s="101">
        <f>SUM(X32:X36)/SUM(W32:W36)</f>
        <v>1</v>
      </c>
    </row>
    <row r="38" spans="8:24">
      <c r="H38" t="s">
        <v>4366</v>
      </c>
      <c r="J38" s="101">
        <f t="shared" ref="J38:N38" si="33">SUM(J24:J31)/SUM(I24:I31)</f>
        <v>0.952007835455436</v>
      </c>
      <c r="K38" s="101"/>
      <c r="L38" s="101">
        <f t="shared" si="33"/>
        <v>0.672727272727273</v>
      </c>
      <c r="M38" s="101"/>
      <c r="N38" s="101">
        <f t="shared" si="33"/>
        <v>0.984423676012461</v>
      </c>
      <c r="O38" s="101"/>
      <c r="P38" s="101">
        <f t="shared" ref="P38:T38" si="34">SUM(P24:P31)/SUM(O24:O31)</f>
        <v>0.890625</v>
      </c>
      <c r="Q38" s="101"/>
      <c r="R38" s="101">
        <f t="shared" si="34"/>
        <v>1</v>
      </c>
      <c r="S38" s="101"/>
      <c r="T38" s="101">
        <f t="shared" si="34"/>
        <v>1</v>
      </c>
      <c r="U38" s="101"/>
      <c r="V38" s="101">
        <f>SUM(V24:V31)/SUM(U24:U31)</f>
        <v>1</v>
      </c>
      <c r="W38" s="101"/>
      <c r="X38" s="101" t="e">
        <f>SUM(X24:X31)/SUM(W24:W31)</f>
        <v>#DIV/0!</v>
      </c>
    </row>
    <row r="40" spans="8:24">
      <c r="H40" t="s">
        <v>4352</v>
      </c>
      <c r="J40" s="101">
        <f t="shared" ref="J40:N40" si="35">SUM(J24:J36)/SUM(I24:I36)</f>
        <v>0.995807300230187</v>
      </c>
      <c r="K40" s="101"/>
      <c r="L40" s="101">
        <f t="shared" si="35"/>
        <v>0.769230769230769</v>
      </c>
      <c r="M40" s="101"/>
      <c r="N40" s="101">
        <f t="shared" si="35"/>
        <v>0.998836487744338</v>
      </c>
      <c r="O40" s="101"/>
      <c r="P40" s="101">
        <f t="shared" ref="P40:T40" si="36">SUM(P24:P36)/SUM(O24:O36)</f>
        <v>0.993642143505904</v>
      </c>
      <c r="Q40" s="101"/>
      <c r="R40" s="101">
        <f t="shared" si="36"/>
        <v>1</v>
      </c>
      <c r="S40" s="101"/>
      <c r="T40" s="101">
        <f t="shared" si="36"/>
        <v>1</v>
      </c>
      <c r="U40" s="101"/>
      <c r="V40" s="101">
        <f>SUM(V24:V36)/SUM(U24:U36)</f>
        <v>1</v>
      </c>
      <c r="W40" s="101"/>
      <c r="X40" s="101">
        <f>SUM(X24:X36)/SUM(W24:W36)</f>
        <v>1</v>
      </c>
    </row>
    <row r="42" spans="11:14">
      <c r="K42" s="124"/>
      <c r="L42" s="124"/>
      <c r="M42" s="124"/>
      <c r="N42" s="124"/>
    </row>
    <row r="43" spans="11:14">
      <c r="K43" s="101"/>
      <c r="L43" s="101"/>
      <c r="M43" s="101"/>
      <c r="N43" s="101"/>
    </row>
    <row r="44" spans="11:14">
      <c r="K44" s="101"/>
      <c r="L44" s="101"/>
      <c r="M44" s="101"/>
      <c r="N44" s="101"/>
    </row>
    <row r="45" spans="11:14">
      <c r="K45" s="101"/>
      <c r="L45" s="101"/>
      <c r="M45" s="101"/>
      <c r="N45" s="101"/>
    </row>
    <row r="46" spans="11:14">
      <c r="K46" s="101"/>
      <c r="L46" s="101"/>
      <c r="M46" s="101"/>
      <c r="N46" s="101"/>
    </row>
    <row r="47" spans="11:14">
      <c r="K47" s="101"/>
      <c r="L47" s="101"/>
      <c r="M47" s="101"/>
      <c r="N47" s="101"/>
    </row>
    <row r="48" spans="11:14">
      <c r="K48" s="101"/>
      <c r="L48" s="101"/>
      <c r="M48" s="101"/>
      <c r="N48" s="101"/>
    </row>
    <row r="49" spans="11:14">
      <c r="K49" s="101"/>
      <c r="L49" s="101"/>
      <c r="M49" s="101"/>
      <c r="N49" s="101"/>
    </row>
    <row r="50" spans="11:14">
      <c r="K50" s="101"/>
      <c r="L50" s="101"/>
      <c r="M50" s="101"/>
      <c r="N50" s="101"/>
    </row>
    <row r="51" spans="11:14">
      <c r="K51" s="101"/>
      <c r="L51" s="101"/>
      <c r="M51" s="101"/>
      <c r="N51" s="101"/>
    </row>
    <row r="52" spans="11:14">
      <c r="K52" s="101"/>
      <c r="L52" s="101"/>
      <c r="M52" s="101"/>
      <c r="N52" s="101"/>
    </row>
    <row r="53" spans="11:14">
      <c r="K53" s="101"/>
      <c r="L53" s="101"/>
      <c r="M53" s="101"/>
      <c r="N53" s="101"/>
    </row>
    <row r="54" spans="11:14">
      <c r="K54" s="101"/>
      <c r="L54" s="101"/>
      <c r="M54" s="101"/>
      <c r="N54" s="101"/>
    </row>
    <row r="55" spans="11:14">
      <c r="K55" s="101"/>
      <c r="L55" s="101"/>
      <c r="M55" s="101"/>
      <c r="N55" s="101"/>
    </row>
    <row r="56" spans="11:14">
      <c r="K56" s="101"/>
      <c r="L56" s="101"/>
      <c r="M56" s="101"/>
      <c r="N56" s="101"/>
    </row>
    <row r="346" spans="14:22">
      <c r="N346" s="126">
        <v>45140</v>
      </c>
      <c r="O346" s="126">
        <v>45140</v>
      </c>
      <c r="U346" s="128" t="s">
        <v>3320</v>
      </c>
      <c r="V346" s="128" t="s">
        <v>50</v>
      </c>
    </row>
    <row r="347" spans="14:22">
      <c r="N347" s="126">
        <v>45140</v>
      </c>
      <c r="O347" s="126">
        <v>45140</v>
      </c>
      <c r="U347" s="128" t="s">
        <v>3320</v>
      </c>
      <c r="V347" s="128" t="s">
        <v>3320</v>
      </c>
    </row>
    <row r="348" spans="14:22">
      <c r="N348" s="126">
        <v>45140</v>
      </c>
      <c r="O348" s="126">
        <v>45140</v>
      </c>
      <c r="U348" s="128" t="s">
        <v>3334</v>
      </c>
      <c r="V348" s="128" t="s">
        <v>3334</v>
      </c>
    </row>
    <row r="349" spans="14:22">
      <c r="N349" s="127">
        <v>45142</v>
      </c>
      <c r="O349" s="127">
        <v>45142</v>
      </c>
      <c r="U349" s="128" t="s">
        <v>3542</v>
      </c>
      <c r="V349" s="128" t="s">
        <v>3542</v>
      </c>
    </row>
    <row r="350" spans="14:22">
      <c r="N350" s="127">
        <v>45142</v>
      </c>
      <c r="O350" s="127">
        <v>45142</v>
      </c>
      <c r="U350" s="128" t="s">
        <v>3542</v>
      </c>
      <c r="V350" s="128" t="s">
        <v>3542</v>
      </c>
    </row>
    <row r="351" spans="14:22">
      <c r="N351" s="127">
        <v>45113</v>
      </c>
      <c r="O351" s="127">
        <v>45113</v>
      </c>
      <c r="U351" s="128" t="s">
        <v>3615</v>
      </c>
      <c r="V351" s="128" t="s">
        <v>3615</v>
      </c>
    </row>
    <row r="352" spans="14:22">
      <c r="N352" s="127">
        <v>45113</v>
      </c>
      <c r="O352" s="127">
        <v>45113</v>
      </c>
      <c r="U352" s="128" t="s">
        <v>3615</v>
      </c>
      <c r="V352" s="128" t="s">
        <v>50</v>
      </c>
    </row>
    <row r="353" spans="22:22">
      <c r="V353" s="128" t="s">
        <v>50</v>
      </c>
    </row>
    <row r="354" spans="22:22">
      <c r="V354" s="128" t="s">
        <v>50</v>
      </c>
    </row>
    <row r="355" spans="22:22">
      <c r="V355" s="128" t="s">
        <v>50</v>
      </c>
    </row>
    <row r="356" spans="22:22">
      <c r="V356" s="128" t="s">
        <v>50</v>
      </c>
    </row>
    <row r="357" spans="22:22">
      <c r="V357" s="128" t="s">
        <v>50</v>
      </c>
    </row>
    <row r="358" spans="22:22">
      <c r="V358" s="128" t="s">
        <v>50</v>
      </c>
    </row>
    <row r="359" spans="22:22">
      <c r="V359" s="128" t="s">
        <v>50</v>
      </c>
    </row>
    <row r="360" spans="22:22">
      <c r="V360" s="128" t="s">
        <v>50</v>
      </c>
    </row>
    <row r="361" spans="22:22">
      <c r="V361" s="128" t="s">
        <v>50</v>
      </c>
    </row>
    <row r="362" spans="22:22">
      <c r="V362" s="128" t="s">
        <v>50</v>
      </c>
    </row>
    <row r="363" spans="22:22">
      <c r="V363" s="128" t="s">
        <v>50</v>
      </c>
    </row>
    <row r="364" spans="22:22">
      <c r="V364" s="128" t="s">
        <v>50</v>
      </c>
    </row>
    <row r="365" spans="22:22">
      <c r="V365" s="128" t="s">
        <v>50</v>
      </c>
    </row>
    <row r="366" spans="22:22">
      <c r="V366" s="128" t="s">
        <v>50</v>
      </c>
    </row>
    <row r="367" spans="22:22">
      <c r="V367" s="128" t="s">
        <v>50</v>
      </c>
    </row>
    <row r="368" spans="22:22">
      <c r="V368" s="128" t="s">
        <v>50</v>
      </c>
    </row>
    <row r="369" spans="22:22">
      <c r="V369" s="128" t="s">
        <v>50</v>
      </c>
    </row>
    <row r="370" spans="22:22">
      <c r="V370" s="128" t="s">
        <v>50</v>
      </c>
    </row>
    <row r="371" spans="22:22">
      <c r="V371" s="128" t="s">
        <v>50</v>
      </c>
    </row>
    <row r="372" spans="22:22">
      <c r="V372" s="128" t="s">
        <v>50</v>
      </c>
    </row>
    <row r="373" spans="22:22">
      <c r="V373" s="128" t="s">
        <v>50</v>
      </c>
    </row>
    <row r="374" spans="22:22">
      <c r="V374" s="128" t="s">
        <v>50</v>
      </c>
    </row>
    <row r="375" spans="22:22">
      <c r="V375" s="128" t="s">
        <v>50</v>
      </c>
    </row>
    <row r="376" spans="22:22">
      <c r="V376" s="128" t="s">
        <v>50</v>
      </c>
    </row>
    <row r="377" spans="22:22">
      <c r="V377" s="128" t="s">
        <v>50</v>
      </c>
    </row>
    <row r="378" spans="22:22">
      <c r="V378" s="128" t="s">
        <v>50</v>
      </c>
    </row>
    <row r="379" spans="22:22">
      <c r="V379" s="128" t="s">
        <v>50</v>
      </c>
    </row>
    <row r="380" spans="22:22">
      <c r="V380" s="128" t="s">
        <v>50</v>
      </c>
    </row>
    <row r="381" spans="22:22">
      <c r="V381" s="128" t="s">
        <v>50</v>
      </c>
    </row>
    <row r="382" spans="22:22">
      <c r="V382" s="128" t="s">
        <v>50</v>
      </c>
    </row>
    <row r="383" spans="22:22">
      <c r="V383" s="128" t="s">
        <v>50</v>
      </c>
    </row>
    <row r="384" spans="22:22">
      <c r="V384" s="128" t="s">
        <v>50</v>
      </c>
    </row>
    <row r="385" spans="22:22">
      <c r="V385" s="128" t="s">
        <v>50</v>
      </c>
    </row>
    <row r="386" spans="22:22">
      <c r="V386" s="128" t="s">
        <v>50</v>
      </c>
    </row>
    <row r="387" spans="22:22">
      <c r="V387" s="128" t="s">
        <v>50</v>
      </c>
    </row>
    <row r="388" spans="22:22">
      <c r="V388" s="128" t="s">
        <v>50</v>
      </c>
    </row>
    <row r="389" spans="22:22">
      <c r="V389" s="128" t="s">
        <v>50</v>
      </c>
    </row>
    <row r="390" spans="22:22">
      <c r="V390" s="128" t="s">
        <v>50</v>
      </c>
    </row>
    <row r="391" spans="22:22">
      <c r="V391" s="128" t="s">
        <v>50</v>
      </c>
    </row>
    <row r="392" spans="22:22">
      <c r="V392" s="128" t="s">
        <v>50</v>
      </c>
    </row>
    <row r="393" spans="22:22">
      <c r="V393" s="128" t="s">
        <v>50</v>
      </c>
    </row>
    <row r="394" spans="22:22">
      <c r="V394" s="128" t="s">
        <v>50</v>
      </c>
    </row>
    <row r="395" spans="22:22">
      <c r="V395" s="128" t="s">
        <v>50</v>
      </c>
    </row>
    <row r="396" spans="22:22">
      <c r="V396" s="128" t="s">
        <v>50</v>
      </c>
    </row>
    <row r="397" spans="22:22">
      <c r="V397" s="128" t="s">
        <v>50</v>
      </c>
    </row>
    <row r="398" spans="22:22">
      <c r="V398" s="128" t="s">
        <v>50</v>
      </c>
    </row>
    <row r="399" spans="22:22">
      <c r="V399" s="128" t="s">
        <v>50</v>
      </c>
    </row>
    <row r="400" spans="22:22">
      <c r="V400" s="128" t="s">
        <v>50</v>
      </c>
    </row>
    <row r="401" spans="22:22">
      <c r="V401" s="128" t="s">
        <v>50</v>
      </c>
    </row>
    <row r="402" spans="22:22">
      <c r="V402" s="128" t="s">
        <v>50</v>
      </c>
    </row>
    <row r="403" spans="22:22">
      <c r="V403" s="128" t="s">
        <v>50</v>
      </c>
    </row>
    <row r="404" spans="22:22">
      <c r="V404" s="128" t="s">
        <v>50</v>
      </c>
    </row>
    <row r="405" spans="22:22">
      <c r="V405" s="128" t="s">
        <v>50</v>
      </c>
    </row>
    <row r="406" spans="22:22">
      <c r="V406" s="128" t="s">
        <v>50</v>
      </c>
    </row>
    <row r="407" spans="22:22">
      <c r="V407" s="128" t="s">
        <v>50</v>
      </c>
    </row>
    <row r="408" spans="22:22">
      <c r="V408" s="128" t="s">
        <v>50</v>
      </c>
    </row>
    <row r="409" spans="22:22">
      <c r="V409" s="128" t="s">
        <v>50</v>
      </c>
    </row>
    <row r="410" spans="22:22">
      <c r="V410" s="128" t="s">
        <v>50</v>
      </c>
    </row>
    <row r="411" spans="22:22">
      <c r="V411" s="128" t="s">
        <v>50</v>
      </c>
    </row>
    <row r="412" spans="22:22">
      <c r="V412" s="128" t="s">
        <v>50</v>
      </c>
    </row>
    <row r="413" spans="22:22">
      <c r="V413" s="128" t="s">
        <v>50</v>
      </c>
    </row>
    <row r="414" spans="22:22">
      <c r="V414" s="128" t="s">
        <v>50</v>
      </c>
    </row>
    <row r="415" spans="22:22">
      <c r="V415" s="128" t="s">
        <v>50</v>
      </c>
    </row>
    <row r="416" spans="22:22">
      <c r="V416" s="128" t="s">
        <v>50</v>
      </c>
    </row>
    <row r="417" spans="22:22">
      <c r="V417" s="128" t="s">
        <v>50</v>
      </c>
    </row>
    <row r="418" spans="22:22">
      <c r="V418" s="128" t="s">
        <v>50</v>
      </c>
    </row>
    <row r="446" s="82" customFormat="1"/>
    <row r="447" s="82" customFormat="1"/>
    <row r="448" s="82" customFormat="1"/>
    <row r="449" s="82" customFormat="1"/>
    <row r="450" s="82" customFormat="1"/>
    <row r="451" s="82" customFormat="1"/>
    <row r="452" s="82" customFormat="1"/>
  </sheetData>
  <sheetProtection formatCells="0" insertHyperlinks="0" autoFilter="0"/>
  <mergeCells count="7">
    <mergeCell ref="B22:H22"/>
    <mergeCell ref="I22:L22"/>
    <mergeCell ref="M22:P22"/>
    <mergeCell ref="Q22:T22"/>
    <mergeCell ref="U22:X22"/>
    <mergeCell ref="A1:A2"/>
    <mergeCell ref="A22:A23"/>
  </mergeCells>
  <conditionalFormatting sqref="D3:E15">
    <cfRule type="expression" dxfId="4" priority="1">
      <formula>$D$3:$D$15&lt;&gt;$E$3:$E$15</formula>
    </cfRule>
  </conditionalFormatting>
  <pageMargins left="0.75" right="0.75" top="1" bottom="1" header="0.5" footer="0.5"/>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Y292"/>
  <sheetViews>
    <sheetView workbookViewId="0">
      <selection activeCell="B259" sqref="B259"/>
    </sheetView>
  </sheetViews>
  <sheetFormatPr defaultColWidth="9" defaultRowHeight="13.5"/>
  <cols>
    <col min="1" max="1" width="8.1" style="79"/>
    <col min="2" max="2" width="58.25" style="79" customWidth="1"/>
    <col min="3" max="51" width="8.1" style="79"/>
    <col min="52" max="16384" width="9" style="79"/>
  </cols>
  <sheetData>
    <row r="1" ht="15" spans="1:51">
      <c r="A1" s="80" t="s">
        <v>4367</v>
      </c>
      <c r="B1" s="80" t="s">
        <v>2675</v>
      </c>
      <c r="C1" s="80" t="s">
        <v>4368</v>
      </c>
      <c r="D1" s="80" t="s">
        <v>4</v>
      </c>
      <c r="E1" s="80" t="s">
        <v>4369</v>
      </c>
      <c r="F1" s="80" t="s">
        <v>4370</v>
      </c>
      <c r="G1" s="80" t="s">
        <v>4371</v>
      </c>
      <c r="H1" s="80" t="s">
        <v>4372</v>
      </c>
      <c r="I1" s="80" t="s">
        <v>4373</v>
      </c>
      <c r="J1" s="80" t="s">
        <v>4374</v>
      </c>
      <c r="K1" s="80" t="s">
        <v>4375</v>
      </c>
      <c r="L1" s="80" t="s">
        <v>4376</v>
      </c>
      <c r="M1" s="80" t="s">
        <v>4377</v>
      </c>
      <c r="N1" s="80" t="s">
        <v>4378</v>
      </c>
      <c r="O1" s="80" t="s">
        <v>4379</v>
      </c>
      <c r="P1" s="80" t="s">
        <v>4380</v>
      </c>
      <c r="Q1" s="80" t="s">
        <v>4381</v>
      </c>
      <c r="R1" s="80" t="s">
        <v>4382</v>
      </c>
      <c r="S1" s="80" t="s">
        <v>4383</v>
      </c>
      <c r="T1" s="80" t="s">
        <v>4384</v>
      </c>
      <c r="U1" s="80" t="s">
        <v>4385</v>
      </c>
      <c r="V1" s="80" t="s">
        <v>4386</v>
      </c>
      <c r="W1" s="80" t="s">
        <v>4387</v>
      </c>
      <c r="X1" s="80" t="s">
        <v>4388</v>
      </c>
      <c r="Y1" s="80" t="s">
        <v>4389</v>
      </c>
      <c r="Z1" s="80" t="s">
        <v>4390</v>
      </c>
      <c r="AA1" s="80" t="s">
        <v>5</v>
      </c>
      <c r="AB1" s="80" t="s">
        <v>4391</v>
      </c>
      <c r="AC1" s="80" t="s">
        <v>4392</v>
      </c>
      <c r="AD1" s="80" t="s">
        <v>4393</v>
      </c>
      <c r="AE1" s="80" t="s">
        <v>4394</v>
      </c>
      <c r="AF1" s="80" t="s">
        <v>4395</v>
      </c>
      <c r="AG1" s="80" t="s">
        <v>4396</v>
      </c>
      <c r="AH1" s="80" t="s">
        <v>4397</v>
      </c>
      <c r="AI1" s="80" t="s">
        <v>4398</v>
      </c>
      <c r="AJ1" s="80" t="s">
        <v>4399</v>
      </c>
      <c r="AK1" s="80" t="s">
        <v>4400</v>
      </c>
      <c r="AL1" s="80" t="s">
        <v>4401</v>
      </c>
      <c r="AM1" s="80" t="s">
        <v>4402</v>
      </c>
      <c r="AN1" s="80" t="s">
        <v>4403</v>
      </c>
      <c r="AO1" s="80" t="s">
        <v>4404</v>
      </c>
      <c r="AP1" s="80" t="s">
        <v>4405</v>
      </c>
      <c r="AQ1" s="80" t="s">
        <v>4406</v>
      </c>
      <c r="AR1" s="80" t="s">
        <v>4407</v>
      </c>
      <c r="AS1" s="80" t="s">
        <v>4408</v>
      </c>
      <c r="AT1" s="80" t="s">
        <v>4409</v>
      </c>
      <c r="AU1" s="80" t="s">
        <v>4410</v>
      </c>
      <c r="AV1" s="80" t="s">
        <v>4411</v>
      </c>
      <c r="AW1" s="80" t="s">
        <v>4412</v>
      </c>
      <c r="AX1" s="80" t="s">
        <v>4413</v>
      </c>
      <c r="AY1" s="80" t="s">
        <v>4414</v>
      </c>
    </row>
    <row r="2" hidden="1" spans="1:50">
      <c r="A2" s="81" t="s">
        <v>4415</v>
      </c>
      <c r="B2" s="81" t="s">
        <v>4416</v>
      </c>
      <c r="C2" s="81" t="s">
        <v>4417</v>
      </c>
      <c r="D2" s="81" t="s">
        <v>4418</v>
      </c>
      <c r="E2" s="81" t="s">
        <v>4419</v>
      </c>
      <c r="F2" s="81" t="s">
        <v>34</v>
      </c>
      <c r="G2" s="81" t="s">
        <v>4420</v>
      </c>
      <c r="H2" s="81" t="s">
        <v>4421</v>
      </c>
      <c r="I2" s="81" t="s">
        <v>43</v>
      </c>
      <c r="J2" s="81" t="s">
        <v>4422</v>
      </c>
      <c r="K2" s="81" t="s">
        <v>4423</v>
      </c>
      <c r="M2" s="81" t="s">
        <v>2853</v>
      </c>
      <c r="N2" s="81" t="s">
        <v>4424</v>
      </c>
      <c r="O2" s="81" t="s">
        <v>4425</v>
      </c>
      <c r="P2" s="81" t="s">
        <v>4426</v>
      </c>
      <c r="Q2" s="81" t="s">
        <v>4427</v>
      </c>
      <c r="R2" s="81" t="s">
        <v>4428</v>
      </c>
      <c r="S2" s="81" t="s">
        <v>4429</v>
      </c>
      <c r="T2" s="81" t="s">
        <v>4430</v>
      </c>
      <c r="U2" s="81" t="s">
        <v>4431</v>
      </c>
      <c r="V2" s="81" t="s">
        <v>4432</v>
      </c>
      <c r="W2" s="81" t="s">
        <v>4433</v>
      </c>
      <c r="X2" s="81" t="s">
        <v>4434</v>
      </c>
      <c r="Y2" s="81" t="s">
        <v>4435</v>
      </c>
      <c r="Z2" s="81" t="s">
        <v>4436</v>
      </c>
      <c r="AA2" s="81" t="s">
        <v>228</v>
      </c>
      <c r="AC2" s="81" t="s">
        <v>2682</v>
      </c>
      <c r="AD2" s="81" t="s">
        <v>2682</v>
      </c>
      <c r="AE2" s="81" t="s">
        <v>2682</v>
      </c>
      <c r="AF2" s="81" t="s">
        <v>4437</v>
      </c>
      <c r="AG2" s="81" t="s">
        <v>4433</v>
      </c>
      <c r="AH2" s="81" t="s">
        <v>4438</v>
      </c>
      <c r="AI2" s="81" t="s">
        <v>4439</v>
      </c>
      <c r="AJ2" s="81" t="s">
        <v>4440</v>
      </c>
      <c r="AL2" s="81" t="s">
        <v>4441</v>
      </c>
      <c r="AM2" s="81" t="s">
        <v>4442</v>
      </c>
      <c r="AP2" s="81" t="s">
        <v>4443</v>
      </c>
      <c r="AQ2" s="81" t="s">
        <v>4444</v>
      </c>
      <c r="AR2" s="81" t="s">
        <v>4445</v>
      </c>
      <c r="AS2" s="81" t="s">
        <v>4446</v>
      </c>
      <c r="AT2" s="81" t="s">
        <v>2875</v>
      </c>
      <c r="AU2" s="81" t="s">
        <v>4447</v>
      </c>
      <c r="AW2" s="81" t="s">
        <v>4448</v>
      </c>
      <c r="AX2" s="81" t="s">
        <v>42</v>
      </c>
    </row>
    <row r="3" hidden="1" spans="1:50">
      <c r="A3" s="81" t="s">
        <v>4449</v>
      </c>
      <c r="B3" s="81" t="s">
        <v>4450</v>
      </c>
      <c r="C3" s="81" t="s">
        <v>50</v>
      </c>
      <c r="D3" s="81" t="s">
        <v>4451</v>
      </c>
      <c r="E3" s="81" t="s">
        <v>4452</v>
      </c>
      <c r="F3" s="81" t="s">
        <v>4453</v>
      </c>
      <c r="G3" s="81" t="s">
        <v>4454</v>
      </c>
      <c r="H3" s="81" t="s">
        <v>4455</v>
      </c>
      <c r="I3" s="81" t="s">
        <v>43</v>
      </c>
      <c r="J3" s="81" t="s">
        <v>4422</v>
      </c>
      <c r="K3" s="81" t="s">
        <v>4423</v>
      </c>
      <c r="M3" s="81" t="s">
        <v>2790</v>
      </c>
      <c r="N3" s="81" t="s">
        <v>4456</v>
      </c>
      <c r="O3" s="81" t="s">
        <v>4457</v>
      </c>
      <c r="P3" s="81" t="s">
        <v>4458</v>
      </c>
      <c r="Q3" s="81" t="s">
        <v>4459</v>
      </c>
      <c r="R3" s="81" t="s">
        <v>4460</v>
      </c>
      <c r="S3" s="81" t="s">
        <v>4461</v>
      </c>
      <c r="T3" s="81" t="s">
        <v>4462</v>
      </c>
      <c r="U3" s="81" t="s">
        <v>4463</v>
      </c>
      <c r="V3" s="81" t="s">
        <v>4432</v>
      </c>
      <c r="W3" s="81" t="s">
        <v>4433</v>
      </c>
      <c r="X3" s="81" t="s">
        <v>4434</v>
      </c>
      <c r="Y3" s="81" t="s">
        <v>4435</v>
      </c>
      <c r="Z3" s="81" t="s">
        <v>4436</v>
      </c>
      <c r="AA3" s="81" t="s">
        <v>228</v>
      </c>
      <c r="AC3" s="81" t="s">
        <v>42</v>
      </c>
      <c r="AD3" s="81" t="s">
        <v>2682</v>
      </c>
      <c r="AE3" s="81" t="s">
        <v>42</v>
      </c>
      <c r="AF3" s="81" t="s">
        <v>4464</v>
      </c>
      <c r="AG3" s="81" t="s">
        <v>4433</v>
      </c>
      <c r="AH3" s="81" t="s">
        <v>4438</v>
      </c>
      <c r="AI3" s="81" t="s">
        <v>4465</v>
      </c>
      <c r="AJ3" s="81" t="s">
        <v>4440</v>
      </c>
      <c r="AM3" s="81" t="s">
        <v>4442</v>
      </c>
      <c r="AN3" s="81" t="s">
        <v>4433</v>
      </c>
      <c r="AO3" s="81" t="s">
        <v>4466</v>
      </c>
      <c r="AP3" s="81" t="s">
        <v>4443</v>
      </c>
      <c r="AR3" s="81" t="s">
        <v>4467</v>
      </c>
      <c r="AS3" s="81" t="s">
        <v>4468</v>
      </c>
      <c r="AT3" s="81" t="s">
        <v>2875</v>
      </c>
      <c r="AU3" s="81" t="s">
        <v>4447</v>
      </c>
      <c r="AW3" s="81" t="s">
        <v>4448</v>
      </c>
      <c r="AX3" s="81" t="s">
        <v>42</v>
      </c>
    </row>
    <row r="4" hidden="1" spans="1:50">
      <c r="A4" s="81" t="s">
        <v>4469</v>
      </c>
      <c r="B4" s="81" t="s">
        <v>4470</v>
      </c>
      <c r="C4" s="81" t="s">
        <v>50</v>
      </c>
      <c r="D4" s="81" t="s">
        <v>4451</v>
      </c>
      <c r="E4" s="81" t="s">
        <v>4471</v>
      </c>
      <c r="F4" s="81" t="s">
        <v>4453</v>
      </c>
      <c r="G4" s="81" t="s">
        <v>4472</v>
      </c>
      <c r="H4" s="81" t="s">
        <v>4473</v>
      </c>
      <c r="I4" s="81" t="s">
        <v>43</v>
      </c>
      <c r="J4" s="81" t="s">
        <v>4474</v>
      </c>
      <c r="K4" s="81" t="s">
        <v>4475</v>
      </c>
      <c r="M4" s="81" t="s">
        <v>2790</v>
      </c>
      <c r="N4" s="81" t="s">
        <v>4476</v>
      </c>
      <c r="O4" s="81" t="s">
        <v>4477</v>
      </c>
      <c r="P4" s="81" t="s">
        <v>4478</v>
      </c>
      <c r="Q4" s="81" t="s">
        <v>331</v>
      </c>
      <c r="R4" s="81" t="s">
        <v>4479</v>
      </c>
      <c r="S4" s="81" t="s">
        <v>4480</v>
      </c>
      <c r="T4" s="81" t="s">
        <v>4481</v>
      </c>
      <c r="U4" s="81" t="s">
        <v>4482</v>
      </c>
      <c r="V4" s="81" t="s">
        <v>4432</v>
      </c>
      <c r="W4" s="81" t="s">
        <v>4480</v>
      </c>
      <c r="X4" s="81" t="s">
        <v>4434</v>
      </c>
      <c r="Y4" s="81" t="s">
        <v>4435</v>
      </c>
      <c r="Z4" s="81" t="s">
        <v>4483</v>
      </c>
      <c r="AA4" s="81" t="s">
        <v>4484</v>
      </c>
      <c r="AC4" s="81" t="s">
        <v>42</v>
      </c>
      <c r="AD4" s="81" t="s">
        <v>2682</v>
      </c>
      <c r="AE4" s="81" t="s">
        <v>42</v>
      </c>
      <c r="AG4" s="81" t="s">
        <v>4480</v>
      </c>
      <c r="AH4" s="81" t="s">
        <v>4485</v>
      </c>
      <c r="AI4" s="81" t="s">
        <v>4486</v>
      </c>
      <c r="AJ4" s="81" t="s">
        <v>4440</v>
      </c>
      <c r="AM4" s="81" t="s">
        <v>4442</v>
      </c>
      <c r="AN4" s="81" t="s">
        <v>4480</v>
      </c>
      <c r="AO4" s="81" t="s">
        <v>4487</v>
      </c>
      <c r="AP4" s="81" t="s">
        <v>4443</v>
      </c>
      <c r="AR4" s="81" t="s">
        <v>4488</v>
      </c>
      <c r="AS4" s="81" t="s">
        <v>4468</v>
      </c>
      <c r="AT4" s="81" t="s">
        <v>2875</v>
      </c>
      <c r="AU4" s="81" t="s">
        <v>4447</v>
      </c>
      <c r="AW4" s="81" t="s">
        <v>4448</v>
      </c>
      <c r="AX4" s="81" t="s">
        <v>42</v>
      </c>
    </row>
    <row r="5" hidden="1" spans="1:50">
      <c r="A5" s="81" t="s">
        <v>4469</v>
      </c>
      <c r="B5" s="81" t="s">
        <v>4489</v>
      </c>
      <c r="C5" s="81" t="s">
        <v>50</v>
      </c>
      <c r="D5" s="81" t="s">
        <v>4451</v>
      </c>
      <c r="E5" s="81" t="s">
        <v>4490</v>
      </c>
      <c r="F5" s="81" t="s">
        <v>4453</v>
      </c>
      <c r="G5" s="81" t="s">
        <v>4472</v>
      </c>
      <c r="H5" s="81" t="s">
        <v>4473</v>
      </c>
      <c r="I5" s="81" t="s">
        <v>43</v>
      </c>
      <c r="J5" s="81" t="s">
        <v>4474</v>
      </c>
      <c r="K5" s="81" t="s">
        <v>4475</v>
      </c>
      <c r="M5" s="81" t="s">
        <v>2790</v>
      </c>
      <c r="N5" s="81" t="s">
        <v>4476</v>
      </c>
      <c r="O5" s="81" t="s">
        <v>4491</v>
      </c>
      <c r="P5" s="81" t="s">
        <v>4492</v>
      </c>
      <c r="Q5" s="81" t="s">
        <v>331</v>
      </c>
      <c r="R5" s="81" t="s">
        <v>4479</v>
      </c>
      <c r="S5" s="81" t="s">
        <v>4480</v>
      </c>
      <c r="T5" s="81" t="s">
        <v>4493</v>
      </c>
      <c r="U5" s="81" t="s">
        <v>4494</v>
      </c>
      <c r="V5" s="81" t="s">
        <v>4432</v>
      </c>
      <c r="W5" s="81" t="s">
        <v>4480</v>
      </c>
      <c r="X5" s="81" t="s">
        <v>4434</v>
      </c>
      <c r="Y5" s="81" t="s">
        <v>4435</v>
      </c>
      <c r="Z5" s="81" t="s">
        <v>4483</v>
      </c>
      <c r="AA5" s="81" t="s">
        <v>4484</v>
      </c>
      <c r="AC5" s="81" t="s">
        <v>42</v>
      </c>
      <c r="AD5" s="81" t="s">
        <v>2682</v>
      </c>
      <c r="AE5" s="81" t="s">
        <v>42</v>
      </c>
      <c r="AG5" s="81" t="s">
        <v>4480</v>
      </c>
      <c r="AH5" s="81" t="s">
        <v>4485</v>
      </c>
      <c r="AI5" s="81" t="s">
        <v>4486</v>
      </c>
      <c r="AJ5" s="81" t="s">
        <v>4440</v>
      </c>
      <c r="AM5" s="81" t="s">
        <v>4442</v>
      </c>
      <c r="AN5" s="81" t="s">
        <v>4480</v>
      </c>
      <c r="AO5" s="81" t="s">
        <v>4487</v>
      </c>
      <c r="AP5" s="81" t="s">
        <v>4443</v>
      </c>
      <c r="AR5" s="81" t="s">
        <v>4495</v>
      </c>
      <c r="AS5" s="81" t="s">
        <v>4468</v>
      </c>
      <c r="AT5" s="81" t="s">
        <v>2875</v>
      </c>
      <c r="AU5" s="81" t="s">
        <v>4447</v>
      </c>
      <c r="AW5" s="81" t="s">
        <v>4448</v>
      </c>
      <c r="AX5" s="81" t="s">
        <v>42</v>
      </c>
    </row>
    <row r="6" hidden="1" spans="1:50">
      <c r="A6" s="81" t="s">
        <v>4469</v>
      </c>
      <c r="B6" s="81" t="s">
        <v>4496</v>
      </c>
      <c r="C6" s="81" t="s">
        <v>50</v>
      </c>
      <c r="D6" s="81" t="s">
        <v>4451</v>
      </c>
      <c r="E6" s="81" t="s">
        <v>4497</v>
      </c>
      <c r="F6" s="81" t="s">
        <v>4453</v>
      </c>
      <c r="G6" s="81" t="s">
        <v>4472</v>
      </c>
      <c r="H6" s="81" t="s">
        <v>4473</v>
      </c>
      <c r="I6" s="81" t="s">
        <v>43</v>
      </c>
      <c r="J6" s="81" t="s">
        <v>4474</v>
      </c>
      <c r="K6" s="81" t="s">
        <v>4475</v>
      </c>
      <c r="M6" s="81" t="s">
        <v>2790</v>
      </c>
      <c r="N6" s="81" t="s">
        <v>4476</v>
      </c>
      <c r="O6" s="81" t="s">
        <v>4498</v>
      </c>
      <c r="P6" s="81" t="s">
        <v>4499</v>
      </c>
      <c r="Q6" s="81" t="s">
        <v>331</v>
      </c>
      <c r="R6" s="81" t="s">
        <v>4479</v>
      </c>
      <c r="S6" s="81" t="s">
        <v>4480</v>
      </c>
      <c r="T6" s="81" t="s">
        <v>4500</v>
      </c>
      <c r="U6" s="81" t="s">
        <v>4501</v>
      </c>
      <c r="V6" s="81" t="s">
        <v>4432</v>
      </c>
      <c r="W6" s="81" t="s">
        <v>4480</v>
      </c>
      <c r="X6" s="81" t="s">
        <v>4434</v>
      </c>
      <c r="Y6" s="81" t="s">
        <v>4435</v>
      </c>
      <c r="Z6" s="81" t="s">
        <v>4483</v>
      </c>
      <c r="AA6" s="81" t="s">
        <v>4484</v>
      </c>
      <c r="AC6" s="81" t="s">
        <v>42</v>
      </c>
      <c r="AD6" s="81" t="s">
        <v>2682</v>
      </c>
      <c r="AE6" s="81" t="s">
        <v>42</v>
      </c>
      <c r="AG6" s="81" t="s">
        <v>4480</v>
      </c>
      <c r="AH6" s="81" t="s">
        <v>4485</v>
      </c>
      <c r="AI6" s="81" t="s">
        <v>4486</v>
      </c>
      <c r="AJ6" s="81" t="s">
        <v>4440</v>
      </c>
      <c r="AM6" s="81" t="s">
        <v>4442</v>
      </c>
      <c r="AN6" s="81" t="s">
        <v>4480</v>
      </c>
      <c r="AO6" s="81" t="s">
        <v>4487</v>
      </c>
      <c r="AP6" s="81" t="s">
        <v>4443</v>
      </c>
      <c r="AR6" s="81" t="s">
        <v>4502</v>
      </c>
      <c r="AS6" s="81" t="s">
        <v>4468</v>
      </c>
      <c r="AT6" s="81" t="s">
        <v>2875</v>
      </c>
      <c r="AU6" s="81" t="s">
        <v>4447</v>
      </c>
      <c r="AW6" s="81" t="s">
        <v>4448</v>
      </c>
      <c r="AX6" s="81" t="s">
        <v>42</v>
      </c>
    </row>
    <row r="7" hidden="1" spans="1:50">
      <c r="A7" s="81" t="s">
        <v>4469</v>
      </c>
      <c r="B7" s="81" t="s">
        <v>4503</v>
      </c>
      <c r="C7" s="81" t="s">
        <v>50</v>
      </c>
      <c r="D7" s="81" t="s">
        <v>4451</v>
      </c>
      <c r="E7" s="81" t="s">
        <v>4504</v>
      </c>
      <c r="F7" s="81" t="s">
        <v>4453</v>
      </c>
      <c r="G7" s="81" t="s">
        <v>4505</v>
      </c>
      <c r="H7" s="81" t="s">
        <v>4506</v>
      </c>
      <c r="I7" s="81" t="s">
        <v>43</v>
      </c>
      <c r="J7" s="81" t="s">
        <v>4474</v>
      </c>
      <c r="K7" s="81" t="s">
        <v>4475</v>
      </c>
      <c r="M7" s="81" t="s">
        <v>2790</v>
      </c>
      <c r="N7" s="81" t="s">
        <v>4476</v>
      </c>
      <c r="O7" s="81" t="s">
        <v>4507</v>
      </c>
      <c r="P7" s="81" t="s">
        <v>4508</v>
      </c>
      <c r="Q7" s="81" t="s">
        <v>306</v>
      </c>
      <c r="R7" s="81" t="s">
        <v>4509</v>
      </c>
      <c r="T7" s="81" t="s">
        <v>4510</v>
      </c>
      <c r="U7" s="81" t="s">
        <v>4511</v>
      </c>
      <c r="V7" s="81" t="s">
        <v>4432</v>
      </c>
      <c r="W7" s="81" t="s">
        <v>4480</v>
      </c>
      <c r="X7" s="81" t="s">
        <v>4434</v>
      </c>
      <c r="Y7" s="81" t="s">
        <v>4435</v>
      </c>
      <c r="Z7" s="81" t="s">
        <v>4483</v>
      </c>
      <c r="AA7" s="81" t="s">
        <v>4484</v>
      </c>
      <c r="AC7" s="81" t="s">
        <v>42</v>
      </c>
      <c r="AD7" s="81" t="s">
        <v>2682</v>
      </c>
      <c r="AE7" s="81" t="s">
        <v>42</v>
      </c>
      <c r="AF7" s="81" t="s">
        <v>4464</v>
      </c>
      <c r="AG7" s="81" t="s">
        <v>4480</v>
      </c>
      <c r="AH7" s="81" t="s">
        <v>4485</v>
      </c>
      <c r="AI7" s="81" t="s">
        <v>4512</v>
      </c>
      <c r="AJ7" s="81" t="s">
        <v>4440</v>
      </c>
      <c r="AM7" s="81" t="s">
        <v>4442</v>
      </c>
      <c r="AN7" s="81" t="s">
        <v>4480</v>
      </c>
      <c r="AO7" s="81" t="s">
        <v>4513</v>
      </c>
      <c r="AP7" s="81" t="s">
        <v>4443</v>
      </c>
      <c r="AR7" s="81" t="s">
        <v>4514</v>
      </c>
      <c r="AS7" s="81" t="s">
        <v>4468</v>
      </c>
      <c r="AT7" s="81" t="s">
        <v>2875</v>
      </c>
      <c r="AU7" s="81" t="s">
        <v>4447</v>
      </c>
      <c r="AW7" s="81" t="s">
        <v>4448</v>
      </c>
      <c r="AX7" s="81" t="s">
        <v>42</v>
      </c>
    </row>
    <row r="8" hidden="1" spans="1:50">
      <c r="A8" s="81" t="s">
        <v>4515</v>
      </c>
      <c r="B8" s="81" t="s">
        <v>4516</v>
      </c>
      <c r="C8" s="81" t="s">
        <v>50</v>
      </c>
      <c r="D8" s="81" t="s">
        <v>4517</v>
      </c>
      <c r="E8" s="81" t="s">
        <v>4518</v>
      </c>
      <c r="F8" s="81" t="s">
        <v>4453</v>
      </c>
      <c r="G8" s="81" t="s">
        <v>4519</v>
      </c>
      <c r="H8" s="81" t="s">
        <v>4520</v>
      </c>
      <c r="I8" s="81" t="s">
        <v>43</v>
      </c>
      <c r="J8" s="81" t="s">
        <v>4474</v>
      </c>
      <c r="K8" s="81" t="s">
        <v>4475</v>
      </c>
      <c r="M8" s="81" t="s">
        <v>2790</v>
      </c>
      <c r="N8" s="81" t="s">
        <v>4521</v>
      </c>
      <c r="O8" s="81" t="s">
        <v>4522</v>
      </c>
      <c r="P8" s="81" t="s">
        <v>4523</v>
      </c>
      <c r="Q8" s="81" t="s">
        <v>4524</v>
      </c>
      <c r="R8" s="81" t="s">
        <v>4525</v>
      </c>
      <c r="S8" s="81" t="s">
        <v>4526</v>
      </c>
      <c r="T8" s="81" t="s">
        <v>4527</v>
      </c>
      <c r="U8" s="81" t="s">
        <v>4528</v>
      </c>
      <c r="V8" s="81" t="s">
        <v>4432</v>
      </c>
      <c r="W8" s="81" t="s">
        <v>4529</v>
      </c>
      <c r="X8" s="81" t="s">
        <v>4434</v>
      </c>
      <c r="Y8" s="81" t="s">
        <v>4435</v>
      </c>
      <c r="Z8" s="81" t="s">
        <v>4436</v>
      </c>
      <c r="AA8" s="81" t="s">
        <v>82</v>
      </c>
      <c r="AC8" s="81" t="s">
        <v>42</v>
      </c>
      <c r="AD8" s="81" t="s">
        <v>2682</v>
      </c>
      <c r="AE8" s="81" t="s">
        <v>42</v>
      </c>
      <c r="AG8" s="81" t="s">
        <v>4480</v>
      </c>
      <c r="AH8" s="81" t="s">
        <v>4485</v>
      </c>
      <c r="AI8" s="81" t="s">
        <v>4486</v>
      </c>
      <c r="AJ8" s="81" t="s">
        <v>4440</v>
      </c>
      <c r="AM8" s="81" t="s">
        <v>4442</v>
      </c>
      <c r="AN8" s="81" t="s">
        <v>4480</v>
      </c>
      <c r="AO8" s="81" t="s">
        <v>4530</v>
      </c>
      <c r="AP8" s="81" t="s">
        <v>4443</v>
      </c>
      <c r="AQ8" s="81" t="s">
        <v>4444</v>
      </c>
      <c r="AR8" s="81" t="s">
        <v>4531</v>
      </c>
      <c r="AS8" s="81" t="s">
        <v>4446</v>
      </c>
      <c r="AT8" s="81" t="s">
        <v>2875</v>
      </c>
      <c r="AU8" s="81" t="s">
        <v>4447</v>
      </c>
      <c r="AW8" s="81" t="s">
        <v>4448</v>
      </c>
      <c r="AX8" s="81" t="s">
        <v>42</v>
      </c>
    </row>
    <row r="9" hidden="1" spans="1:50">
      <c r="A9" s="81" t="s">
        <v>4469</v>
      </c>
      <c r="B9" s="81" t="s">
        <v>4532</v>
      </c>
      <c r="C9" s="81" t="s">
        <v>50</v>
      </c>
      <c r="D9" s="81" t="s">
        <v>4451</v>
      </c>
      <c r="E9" s="81" t="s">
        <v>4533</v>
      </c>
      <c r="F9" s="81" t="s">
        <v>4453</v>
      </c>
      <c r="G9" s="81" t="s">
        <v>4505</v>
      </c>
      <c r="H9" s="81" t="s">
        <v>4506</v>
      </c>
      <c r="I9" s="81" t="s">
        <v>43</v>
      </c>
      <c r="J9" s="81" t="s">
        <v>4474</v>
      </c>
      <c r="K9" s="81" t="s">
        <v>4475</v>
      </c>
      <c r="M9" s="81" t="s">
        <v>2790</v>
      </c>
      <c r="N9" s="81" t="s">
        <v>4476</v>
      </c>
      <c r="O9" s="81" t="s">
        <v>4534</v>
      </c>
      <c r="P9" s="81" t="s">
        <v>4535</v>
      </c>
      <c r="Q9" s="81" t="s">
        <v>331</v>
      </c>
      <c r="R9" s="81" t="s">
        <v>4479</v>
      </c>
      <c r="S9" s="81" t="s">
        <v>4480</v>
      </c>
      <c r="T9" s="81" t="s">
        <v>4536</v>
      </c>
      <c r="U9" s="81" t="s">
        <v>4537</v>
      </c>
      <c r="V9" s="81" t="s">
        <v>4432</v>
      </c>
      <c r="W9" s="81" t="s">
        <v>4480</v>
      </c>
      <c r="X9" s="81" t="s">
        <v>4434</v>
      </c>
      <c r="Y9" s="81" t="s">
        <v>4435</v>
      </c>
      <c r="Z9" s="81" t="s">
        <v>4483</v>
      </c>
      <c r="AA9" s="81" t="s">
        <v>4484</v>
      </c>
      <c r="AC9" s="81" t="s">
        <v>42</v>
      </c>
      <c r="AD9" s="81" t="s">
        <v>2682</v>
      </c>
      <c r="AE9" s="81" t="s">
        <v>42</v>
      </c>
      <c r="AG9" s="81" t="s">
        <v>4480</v>
      </c>
      <c r="AH9" s="81" t="s">
        <v>4485</v>
      </c>
      <c r="AI9" s="81" t="s">
        <v>4486</v>
      </c>
      <c r="AJ9" s="81" t="s">
        <v>4440</v>
      </c>
      <c r="AM9" s="81" t="s">
        <v>4442</v>
      </c>
      <c r="AN9" s="81" t="s">
        <v>4480</v>
      </c>
      <c r="AO9" s="81" t="s">
        <v>4530</v>
      </c>
      <c r="AP9" s="81" t="s">
        <v>4443</v>
      </c>
      <c r="AR9" s="81" t="s">
        <v>4538</v>
      </c>
      <c r="AS9" s="81" t="s">
        <v>4468</v>
      </c>
      <c r="AT9" s="81" t="s">
        <v>2875</v>
      </c>
      <c r="AU9" s="81" t="s">
        <v>4447</v>
      </c>
      <c r="AW9" s="81" t="s">
        <v>4448</v>
      </c>
      <c r="AX9" s="81" t="s">
        <v>42</v>
      </c>
    </row>
    <row r="10" hidden="1" spans="1:50">
      <c r="A10" s="81" t="s">
        <v>4539</v>
      </c>
      <c r="B10" s="81" t="s">
        <v>4540</v>
      </c>
      <c r="C10" s="81" t="s">
        <v>50</v>
      </c>
      <c r="D10" s="81" t="s">
        <v>4517</v>
      </c>
      <c r="E10" s="81" t="s">
        <v>4541</v>
      </c>
      <c r="F10" s="81" t="s">
        <v>4453</v>
      </c>
      <c r="G10" s="81" t="s">
        <v>4542</v>
      </c>
      <c r="H10" s="81" t="s">
        <v>4520</v>
      </c>
      <c r="I10" s="81" t="s">
        <v>43</v>
      </c>
      <c r="J10" s="81" t="s">
        <v>4543</v>
      </c>
      <c r="K10" s="81" t="s">
        <v>4544</v>
      </c>
      <c r="M10" s="81" t="s">
        <v>2790</v>
      </c>
      <c r="N10" s="81" t="s">
        <v>4545</v>
      </c>
      <c r="O10" s="81" t="s">
        <v>4546</v>
      </c>
      <c r="P10" s="81" t="s">
        <v>4547</v>
      </c>
      <c r="Q10" s="81" t="s">
        <v>1593</v>
      </c>
      <c r="R10" s="81" t="s">
        <v>4548</v>
      </c>
      <c r="S10" s="81" t="s">
        <v>4549</v>
      </c>
      <c r="T10" s="81" t="s">
        <v>4550</v>
      </c>
      <c r="U10" s="81" t="s">
        <v>4551</v>
      </c>
      <c r="V10" s="81" t="s">
        <v>4432</v>
      </c>
      <c r="W10" s="81" t="s">
        <v>1576</v>
      </c>
      <c r="X10" s="81" t="s">
        <v>4434</v>
      </c>
      <c r="Y10" s="81" t="s">
        <v>4435</v>
      </c>
      <c r="Z10" s="81" t="s">
        <v>4436</v>
      </c>
      <c r="AA10" s="81" t="s">
        <v>228</v>
      </c>
      <c r="AC10" s="81" t="s">
        <v>42</v>
      </c>
      <c r="AD10" s="81" t="s">
        <v>2682</v>
      </c>
      <c r="AE10" s="81" t="s">
        <v>42</v>
      </c>
      <c r="AG10" s="81" t="s">
        <v>4552</v>
      </c>
      <c r="AH10" s="81" t="s">
        <v>4485</v>
      </c>
      <c r="AI10" s="81" t="s">
        <v>4553</v>
      </c>
      <c r="AJ10" s="81" t="s">
        <v>4440</v>
      </c>
      <c r="AL10" s="81" t="s">
        <v>4554</v>
      </c>
      <c r="AM10" s="81" t="s">
        <v>4442</v>
      </c>
      <c r="AN10" s="81" t="s">
        <v>4552</v>
      </c>
      <c r="AO10" s="81" t="s">
        <v>4555</v>
      </c>
      <c r="AP10" s="81" t="s">
        <v>4443</v>
      </c>
      <c r="AQ10" s="81" t="s">
        <v>4444</v>
      </c>
      <c r="AR10" s="81" t="s">
        <v>4556</v>
      </c>
      <c r="AS10" s="81" t="s">
        <v>4446</v>
      </c>
      <c r="AT10" s="81" t="s">
        <v>2875</v>
      </c>
      <c r="AU10" s="81" t="s">
        <v>4557</v>
      </c>
      <c r="AW10" s="81" t="s">
        <v>4448</v>
      </c>
      <c r="AX10" s="81" t="s">
        <v>42</v>
      </c>
    </row>
    <row r="11" hidden="1" spans="1:50">
      <c r="A11" s="81" t="s">
        <v>4558</v>
      </c>
      <c r="B11" s="81" t="s">
        <v>4559</v>
      </c>
      <c r="C11" s="81" t="s">
        <v>50</v>
      </c>
      <c r="D11" s="81" t="s">
        <v>4517</v>
      </c>
      <c r="E11" s="81" t="s">
        <v>4560</v>
      </c>
      <c r="F11" s="81" t="s">
        <v>4453</v>
      </c>
      <c r="G11" s="81" t="s">
        <v>4542</v>
      </c>
      <c r="H11" s="81" t="s">
        <v>4520</v>
      </c>
      <c r="I11" s="81" t="s">
        <v>43</v>
      </c>
      <c r="J11" s="81" t="s">
        <v>4543</v>
      </c>
      <c r="K11" s="81" t="s">
        <v>4544</v>
      </c>
      <c r="M11" s="81" t="s">
        <v>2790</v>
      </c>
      <c r="N11" s="81" t="s">
        <v>4545</v>
      </c>
      <c r="O11" s="81" t="s">
        <v>4561</v>
      </c>
      <c r="P11" s="81" t="s">
        <v>4547</v>
      </c>
      <c r="Q11" s="81" t="s">
        <v>1593</v>
      </c>
      <c r="R11" s="81" t="s">
        <v>4548</v>
      </c>
      <c r="S11" s="81" t="s">
        <v>4549</v>
      </c>
      <c r="T11" s="81" t="s">
        <v>4550</v>
      </c>
      <c r="U11" s="81" t="s">
        <v>4551</v>
      </c>
      <c r="V11" s="81" t="s">
        <v>4432</v>
      </c>
      <c r="W11" s="81" t="s">
        <v>1576</v>
      </c>
      <c r="X11" s="81" t="s">
        <v>4434</v>
      </c>
      <c r="Y11" s="81" t="s">
        <v>4435</v>
      </c>
      <c r="Z11" s="81" t="s">
        <v>4436</v>
      </c>
      <c r="AA11" s="81" t="s">
        <v>82</v>
      </c>
      <c r="AC11" s="81" t="s">
        <v>42</v>
      </c>
      <c r="AD11" s="81" t="s">
        <v>2682</v>
      </c>
      <c r="AE11" s="81" t="s">
        <v>42</v>
      </c>
      <c r="AG11" s="81" t="s">
        <v>4552</v>
      </c>
      <c r="AH11" s="81" t="s">
        <v>4485</v>
      </c>
      <c r="AI11" s="81" t="s">
        <v>4553</v>
      </c>
      <c r="AJ11" s="81" t="s">
        <v>4440</v>
      </c>
      <c r="AL11" s="81" t="s">
        <v>4554</v>
      </c>
      <c r="AM11" s="81" t="s">
        <v>4442</v>
      </c>
      <c r="AN11" s="81" t="s">
        <v>4552</v>
      </c>
      <c r="AO11" s="81" t="s">
        <v>4555</v>
      </c>
      <c r="AP11" s="81" t="s">
        <v>4443</v>
      </c>
      <c r="AQ11" s="81" t="s">
        <v>4444</v>
      </c>
      <c r="AR11" s="81" t="s">
        <v>4556</v>
      </c>
      <c r="AS11" s="81" t="s">
        <v>4446</v>
      </c>
      <c r="AT11" s="81" t="s">
        <v>2875</v>
      </c>
      <c r="AU11" s="81" t="s">
        <v>4557</v>
      </c>
      <c r="AW11" s="81" t="s">
        <v>4448</v>
      </c>
      <c r="AX11" s="81" t="s">
        <v>42</v>
      </c>
    </row>
    <row r="12" hidden="1" spans="1:50">
      <c r="A12" s="81" t="s">
        <v>4562</v>
      </c>
      <c r="B12" s="81" t="s">
        <v>4563</v>
      </c>
      <c r="C12" s="81" t="s">
        <v>50</v>
      </c>
      <c r="D12" s="81" t="s">
        <v>4517</v>
      </c>
      <c r="E12" s="81" t="s">
        <v>4564</v>
      </c>
      <c r="F12" s="81" t="s">
        <v>4453</v>
      </c>
      <c r="G12" s="81" t="s">
        <v>4542</v>
      </c>
      <c r="H12" s="81" t="s">
        <v>4520</v>
      </c>
      <c r="I12" s="81" t="s">
        <v>43</v>
      </c>
      <c r="J12" s="81" t="s">
        <v>4543</v>
      </c>
      <c r="K12" s="81" t="s">
        <v>4544</v>
      </c>
      <c r="M12" s="81" t="s">
        <v>2790</v>
      </c>
      <c r="N12" s="81" t="s">
        <v>4565</v>
      </c>
      <c r="O12" s="81" t="s">
        <v>4546</v>
      </c>
      <c r="P12" s="81" t="s">
        <v>4547</v>
      </c>
      <c r="Q12" s="81" t="s">
        <v>1593</v>
      </c>
      <c r="R12" s="81" t="s">
        <v>4548</v>
      </c>
      <c r="S12" s="81" t="s">
        <v>4549</v>
      </c>
      <c r="T12" s="81" t="s">
        <v>4550</v>
      </c>
      <c r="U12" s="81" t="s">
        <v>4551</v>
      </c>
      <c r="V12" s="81" t="s">
        <v>4432</v>
      </c>
      <c r="W12" s="81" t="s">
        <v>1576</v>
      </c>
      <c r="X12" s="81" t="s">
        <v>4434</v>
      </c>
      <c r="Y12" s="81" t="s">
        <v>4435</v>
      </c>
      <c r="Z12" s="81" t="s">
        <v>4436</v>
      </c>
      <c r="AA12" s="81" t="s">
        <v>82</v>
      </c>
      <c r="AC12" s="81" t="s">
        <v>42</v>
      </c>
      <c r="AD12" s="81" t="s">
        <v>2682</v>
      </c>
      <c r="AE12" s="81" t="s">
        <v>42</v>
      </c>
      <c r="AG12" s="81" t="s">
        <v>4552</v>
      </c>
      <c r="AH12" s="81" t="s">
        <v>4485</v>
      </c>
      <c r="AI12" s="81" t="s">
        <v>4553</v>
      </c>
      <c r="AJ12" s="81" t="s">
        <v>4440</v>
      </c>
      <c r="AL12" s="81" t="s">
        <v>4554</v>
      </c>
      <c r="AM12" s="81" t="s">
        <v>4442</v>
      </c>
      <c r="AN12" s="81" t="s">
        <v>4552</v>
      </c>
      <c r="AO12" s="81" t="s">
        <v>4555</v>
      </c>
      <c r="AP12" s="81" t="s">
        <v>4443</v>
      </c>
      <c r="AQ12" s="81" t="s">
        <v>4444</v>
      </c>
      <c r="AR12" s="81" t="s">
        <v>4566</v>
      </c>
      <c r="AS12" s="81" t="s">
        <v>4446</v>
      </c>
      <c r="AT12" s="81" t="s">
        <v>2875</v>
      </c>
      <c r="AU12" s="81" t="s">
        <v>4557</v>
      </c>
      <c r="AW12" s="81" t="s">
        <v>4448</v>
      </c>
      <c r="AX12" s="81" t="s">
        <v>42</v>
      </c>
    </row>
    <row r="13" hidden="1" spans="1:50">
      <c r="A13" s="81" t="s">
        <v>4567</v>
      </c>
      <c r="B13" s="81" t="s">
        <v>4568</v>
      </c>
      <c r="C13" s="81" t="s">
        <v>50</v>
      </c>
      <c r="D13" s="81" t="s">
        <v>4517</v>
      </c>
      <c r="E13" s="81" t="s">
        <v>4569</v>
      </c>
      <c r="F13" s="81" t="s">
        <v>4453</v>
      </c>
      <c r="G13" s="81" t="s">
        <v>4542</v>
      </c>
      <c r="H13" s="81" t="s">
        <v>4520</v>
      </c>
      <c r="I13" s="81" t="s">
        <v>43</v>
      </c>
      <c r="J13" s="81" t="s">
        <v>4543</v>
      </c>
      <c r="K13" s="81" t="s">
        <v>4544</v>
      </c>
      <c r="M13" s="81" t="s">
        <v>2790</v>
      </c>
      <c r="N13" s="81" t="s">
        <v>4545</v>
      </c>
      <c r="O13" s="81" t="s">
        <v>4561</v>
      </c>
      <c r="P13" s="81" t="s">
        <v>4547</v>
      </c>
      <c r="Q13" s="81" t="s">
        <v>1593</v>
      </c>
      <c r="R13" s="81" t="s">
        <v>4548</v>
      </c>
      <c r="S13" s="81" t="s">
        <v>4549</v>
      </c>
      <c r="T13" s="81" t="s">
        <v>4550</v>
      </c>
      <c r="U13" s="81" t="s">
        <v>4551</v>
      </c>
      <c r="V13" s="81" t="s">
        <v>4432</v>
      </c>
      <c r="W13" s="81" t="s">
        <v>1576</v>
      </c>
      <c r="X13" s="81" t="s">
        <v>4434</v>
      </c>
      <c r="Y13" s="81" t="s">
        <v>4435</v>
      </c>
      <c r="Z13" s="81" t="s">
        <v>4436</v>
      </c>
      <c r="AA13" s="81" t="s">
        <v>82</v>
      </c>
      <c r="AC13" s="81" t="s">
        <v>42</v>
      </c>
      <c r="AD13" s="81" t="s">
        <v>2682</v>
      </c>
      <c r="AE13" s="81" t="s">
        <v>42</v>
      </c>
      <c r="AG13" s="81" t="s">
        <v>4552</v>
      </c>
      <c r="AH13" s="81" t="s">
        <v>4485</v>
      </c>
      <c r="AI13" s="81" t="s">
        <v>4553</v>
      </c>
      <c r="AJ13" s="81" t="s">
        <v>4440</v>
      </c>
      <c r="AL13" s="81" t="s">
        <v>4554</v>
      </c>
      <c r="AM13" s="81" t="s">
        <v>4442</v>
      </c>
      <c r="AN13" s="81" t="s">
        <v>4552</v>
      </c>
      <c r="AO13" s="81" t="s">
        <v>4555</v>
      </c>
      <c r="AP13" s="81" t="s">
        <v>4443</v>
      </c>
      <c r="AQ13" s="81" t="s">
        <v>4444</v>
      </c>
      <c r="AR13" s="81" t="s">
        <v>4556</v>
      </c>
      <c r="AS13" s="81" t="s">
        <v>4446</v>
      </c>
      <c r="AT13" s="81" t="s">
        <v>2875</v>
      </c>
      <c r="AU13" s="81" t="s">
        <v>4557</v>
      </c>
      <c r="AW13" s="81" t="s">
        <v>4448</v>
      </c>
      <c r="AX13" s="81" t="s">
        <v>42</v>
      </c>
    </row>
    <row r="14" hidden="1" spans="1:50">
      <c r="A14" s="81" t="s">
        <v>4570</v>
      </c>
      <c r="B14" s="81" t="s">
        <v>4571</v>
      </c>
      <c r="C14" s="81" t="s">
        <v>50</v>
      </c>
      <c r="D14" s="81" t="s">
        <v>4517</v>
      </c>
      <c r="E14" s="81" t="s">
        <v>4572</v>
      </c>
      <c r="F14" s="81" t="s">
        <v>4453</v>
      </c>
      <c r="G14" s="81" t="s">
        <v>4542</v>
      </c>
      <c r="H14" s="81" t="s">
        <v>4520</v>
      </c>
      <c r="I14" s="81" t="s">
        <v>43</v>
      </c>
      <c r="J14" s="81" t="s">
        <v>4543</v>
      </c>
      <c r="K14" s="81" t="s">
        <v>4544</v>
      </c>
      <c r="M14" s="81" t="s">
        <v>2790</v>
      </c>
      <c r="N14" s="81" t="s">
        <v>4565</v>
      </c>
      <c r="O14" s="81" t="s">
        <v>4546</v>
      </c>
      <c r="P14" s="81" t="s">
        <v>4547</v>
      </c>
      <c r="Q14" s="81" t="s">
        <v>1593</v>
      </c>
      <c r="R14" s="81" t="s">
        <v>4548</v>
      </c>
      <c r="S14" s="81" t="s">
        <v>4549</v>
      </c>
      <c r="T14" s="81" t="s">
        <v>4550</v>
      </c>
      <c r="U14" s="81" t="s">
        <v>4551</v>
      </c>
      <c r="V14" s="81" t="s">
        <v>4432</v>
      </c>
      <c r="W14" s="81" t="s">
        <v>1576</v>
      </c>
      <c r="X14" s="81" t="s">
        <v>4434</v>
      </c>
      <c r="Y14" s="81" t="s">
        <v>4435</v>
      </c>
      <c r="Z14" s="81" t="s">
        <v>4436</v>
      </c>
      <c r="AA14" s="81" t="s">
        <v>82</v>
      </c>
      <c r="AC14" s="81" t="s">
        <v>42</v>
      </c>
      <c r="AD14" s="81" t="s">
        <v>2682</v>
      </c>
      <c r="AE14" s="81" t="s">
        <v>42</v>
      </c>
      <c r="AG14" s="81" t="s">
        <v>4552</v>
      </c>
      <c r="AH14" s="81" t="s">
        <v>4485</v>
      </c>
      <c r="AI14" s="81" t="s">
        <v>4553</v>
      </c>
      <c r="AJ14" s="81" t="s">
        <v>4440</v>
      </c>
      <c r="AL14" s="81" t="s">
        <v>4554</v>
      </c>
      <c r="AM14" s="81" t="s">
        <v>4442</v>
      </c>
      <c r="AN14" s="81" t="s">
        <v>4552</v>
      </c>
      <c r="AO14" s="81" t="s">
        <v>4555</v>
      </c>
      <c r="AP14" s="81" t="s">
        <v>4443</v>
      </c>
      <c r="AQ14" s="81" t="s">
        <v>4444</v>
      </c>
      <c r="AR14" s="81" t="s">
        <v>4566</v>
      </c>
      <c r="AS14" s="81" t="s">
        <v>4446</v>
      </c>
      <c r="AT14" s="81" t="s">
        <v>2875</v>
      </c>
      <c r="AU14" s="81" t="s">
        <v>4557</v>
      </c>
      <c r="AW14" s="81" t="s">
        <v>4448</v>
      </c>
      <c r="AX14" s="81" t="s">
        <v>42</v>
      </c>
    </row>
    <row r="15" hidden="1" spans="1:50">
      <c r="A15" s="81" t="s">
        <v>4573</v>
      </c>
      <c r="B15" s="81" t="s">
        <v>4574</v>
      </c>
      <c r="C15" s="81" t="s">
        <v>50</v>
      </c>
      <c r="D15" s="81" t="s">
        <v>4517</v>
      </c>
      <c r="E15" s="81" t="s">
        <v>4575</v>
      </c>
      <c r="F15" s="81" t="s">
        <v>4453</v>
      </c>
      <c r="G15" s="81" t="s">
        <v>4542</v>
      </c>
      <c r="H15" s="81" t="s">
        <v>4520</v>
      </c>
      <c r="I15" s="81" t="s">
        <v>43</v>
      </c>
      <c r="J15" s="81" t="s">
        <v>4543</v>
      </c>
      <c r="K15" s="81" t="s">
        <v>4544</v>
      </c>
      <c r="M15" s="81" t="s">
        <v>2790</v>
      </c>
      <c r="N15" s="81" t="s">
        <v>4545</v>
      </c>
      <c r="O15" s="81" t="s">
        <v>4561</v>
      </c>
      <c r="P15" s="81" t="s">
        <v>4547</v>
      </c>
      <c r="Q15" s="81" t="s">
        <v>1593</v>
      </c>
      <c r="R15" s="81" t="s">
        <v>4548</v>
      </c>
      <c r="S15" s="81" t="s">
        <v>4549</v>
      </c>
      <c r="T15" s="81" t="s">
        <v>4550</v>
      </c>
      <c r="U15" s="81" t="s">
        <v>4551</v>
      </c>
      <c r="V15" s="81" t="s">
        <v>4432</v>
      </c>
      <c r="W15" s="81" t="s">
        <v>1576</v>
      </c>
      <c r="X15" s="81" t="s">
        <v>4434</v>
      </c>
      <c r="Y15" s="81" t="s">
        <v>4435</v>
      </c>
      <c r="Z15" s="81" t="s">
        <v>4436</v>
      </c>
      <c r="AA15" s="81" t="s">
        <v>82</v>
      </c>
      <c r="AC15" s="81" t="s">
        <v>42</v>
      </c>
      <c r="AD15" s="81" t="s">
        <v>2682</v>
      </c>
      <c r="AE15" s="81" t="s">
        <v>42</v>
      </c>
      <c r="AG15" s="81" t="s">
        <v>4552</v>
      </c>
      <c r="AH15" s="81" t="s">
        <v>4485</v>
      </c>
      <c r="AI15" s="81" t="s">
        <v>4553</v>
      </c>
      <c r="AJ15" s="81" t="s">
        <v>4440</v>
      </c>
      <c r="AL15" s="81" t="s">
        <v>4554</v>
      </c>
      <c r="AM15" s="81" t="s">
        <v>4442</v>
      </c>
      <c r="AN15" s="81" t="s">
        <v>4552</v>
      </c>
      <c r="AO15" s="81" t="s">
        <v>4555</v>
      </c>
      <c r="AP15" s="81" t="s">
        <v>4443</v>
      </c>
      <c r="AQ15" s="81" t="s">
        <v>4444</v>
      </c>
      <c r="AR15" s="81" t="s">
        <v>4556</v>
      </c>
      <c r="AS15" s="81" t="s">
        <v>4446</v>
      </c>
      <c r="AT15" s="81" t="s">
        <v>2875</v>
      </c>
      <c r="AU15" s="81" t="s">
        <v>4557</v>
      </c>
      <c r="AW15" s="81" t="s">
        <v>4448</v>
      </c>
      <c r="AX15" s="81" t="s">
        <v>42</v>
      </c>
    </row>
    <row r="16" hidden="1" spans="1:50">
      <c r="A16" s="81" t="s">
        <v>4576</v>
      </c>
      <c r="B16" s="81" t="s">
        <v>4577</v>
      </c>
      <c r="C16" s="81" t="s">
        <v>50</v>
      </c>
      <c r="D16" s="81" t="s">
        <v>4517</v>
      </c>
      <c r="E16" s="81" t="s">
        <v>4578</v>
      </c>
      <c r="F16" s="81" t="s">
        <v>4453</v>
      </c>
      <c r="G16" s="81" t="s">
        <v>4519</v>
      </c>
      <c r="H16" s="81" t="s">
        <v>4579</v>
      </c>
      <c r="I16" s="81" t="s">
        <v>43</v>
      </c>
      <c r="J16" s="81" t="s">
        <v>4543</v>
      </c>
      <c r="K16" s="81" t="s">
        <v>4544</v>
      </c>
      <c r="M16" s="81" t="s">
        <v>2853</v>
      </c>
      <c r="N16" s="81" t="s">
        <v>4580</v>
      </c>
      <c r="O16" s="81" t="s">
        <v>4581</v>
      </c>
      <c r="P16" s="81" t="s">
        <v>4582</v>
      </c>
      <c r="Q16" s="81" t="s">
        <v>1562</v>
      </c>
      <c r="R16" s="81" t="s">
        <v>4583</v>
      </c>
      <c r="S16" s="81" t="s">
        <v>4584</v>
      </c>
      <c r="T16" s="81" t="s">
        <v>4585</v>
      </c>
      <c r="U16" s="81" t="s">
        <v>4586</v>
      </c>
      <c r="V16" s="81" t="s">
        <v>4432</v>
      </c>
      <c r="W16" s="81" t="s">
        <v>1664</v>
      </c>
      <c r="X16" s="81" t="s">
        <v>4434</v>
      </c>
      <c r="Y16" s="81" t="s">
        <v>4435</v>
      </c>
      <c r="Z16" s="81" t="s">
        <v>4483</v>
      </c>
      <c r="AA16" s="81" t="s">
        <v>82</v>
      </c>
      <c r="AC16" s="81" t="s">
        <v>42</v>
      </c>
      <c r="AD16" s="81" t="s">
        <v>2682</v>
      </c>
      <c r="AE16" s="81" t="s">
        <v>42</v>
      </c>
      <c r="AF16" s="81" t="s">
        <v>4464</v>
      </c>
      <c r="AG16" s="81" t="s">
        <v>1576</v>
      </c>
      <c r="AH16" s="81" t="s">
        <v>4485</v>
      </c>
      <c r="AI16" s="81" t="s">
        <v>4486</v>
      </c>
      <c r="AJ16" s="81" t="s">
        <v>4440</v>
      </c>
      <c r="AM16" s="81" t="s">
        <v>4442</v>
      </c>
      <c r="AN16" s="81" t="s">
        <v>4552</v>
      </c>
      <c r="AO16" s="81" t="s">
        <v>4555</v>
      </c>
      <c r="AP16" s="81" t="s">
        <v>4443</v>
      </c>
      <c r="AQ16" s="81" t="s">
        <v>4444</v>
      </c>
      <c r="AR16" s="81" t="s">
        <v>4587</v>
      </c>
      <c r="AS16" s="81" t="s">
        <v>4446</v>
      </c>
      <c r="AT16" s="81" t="s">
        <v>2875</v>
      </c>
      <c r="AU16" s="81" t="s">
        <v>4447</v>
      </c>
      <c r="AW16" s="81" t="s">
        <v>4448</v>
      </c>
      <c r="AX16" s="81" t="s">
        <v>42</v>
      </c>
    </row>
    <row r="17" hidden="1" spans="1:50">
      <c r="A17" s="81" t="s">
        <v>4570</v>
      </c>
      <c r="B17" s="81" t="s">
        <v>4588</v>
      </c>
      <c r="C17" s="81" t="s">
        <v>50</v>
      </c>
      <c r="D17" s="81" t="s">
        <v>4517</v>
      </c>
      <c r="E17" s="81" t="s">
        <v>4589</v>
      </c>
      <c r="F17" s="81" t="s">
        <v>4453</v>
      </c>
      <c r="G17" s="81" t="s">
        <v>4542</v>
      </c>
      <c r="H17" s="81" t="s">
        <v>4520</v>
      </c>
      <c r="I17" s="81" t="s">
        <v>43</v>
      </c>
      <c r="J17" s="81" t="s">
        <v>4543</v>
      </c>
      <c r="K17" s="81" t="s">
        <v>4544</v>
      </c>
      <c r="M17" s="81" t="s">
        <v>2790</v>
      </c>
      <c r="N17" s="81" t="s">
        <v>4545</v>
      </c>
      <c r="O17" s="81" t="s">
        <v>4590</v>
      </c>
      <c r="P17" s="81" t="s">
        <v>4591</v>
      </c>
      <c r="Q17" s="81" t="s">
        <v>4552</v>
      </c>
      <c r="R17" s="81" t="s">
        <v>4592</v>
      </c>
      <c r="S17" s="81" t="s">
        <v>4593</v>
      </c>
      <c r="T17" s="81" t="s">
        <v>4594</v>
      </c>
      <c r="U17" s="81" t="s">
        <v>4595</v>
      </c>
      <c r="V17" s="81" t="s">
        <v>4432</v>
      </c>
      <c r="W17" s="81" t="s">
        <v>1576</v>
      </c>
      <c r="X17" s="81" t="s">
        <v>4434</v>
      </c>
      <c r="Y17" s="81" t="s">
        <v>4435</v>
      </c>
      <c r="Z17" s="81" t="s">
        <v>4436</v>
      </c>
      <c r="AA17" s="81" t="s">
        <v>82</v>
      </c>
      <c r="AC17" s="81" t="s">
        <v>42</v>
      </c>
      <c r="AD17" s="81" t="s">
        <v>2682</v>
      </c>
      <c r="AE17" s="81" t="s">
        <v>42</v>
      </c>
      <c r="AG17" s="81" t="s">
        <v>4552</v>
      </c>
      <c r="AH17" s="81" t="s">
        <v>4485</v>
      </c>
      <c r="AI17" s="81" t="s">
        <v>4596</v>
      </c>
      <c r="AJ17" s="81" t="s">
        <v>4440</v>
      </c>
      <c r="AM17" s="81" t="s">
        <v>4442</v>
      </c>
      <c r="AN17" s="81" t="s">
        <v>4552</v>
      </c>
      <c r="AO17" s="81" t="s">
        <v>4597</v>
      </c>
      <c r="AP17" s="81" t="s">
        <v>4443</v>
      </c>
      <c r="AQ17" s="81" t="s">
        <v>4444</v>
      </c>
      <c r="AR17" s="81" t="s">
        <v>4598</v>
      </c>
      <c r="AS17" s="81" t="s">
        <v>4446</v>
      </c>
      <c r="AT17" s="81" t="s">
        <v>2875</v>
      </c>
      <c r="AU17" s="81" t="s">
        <v>4447</v>
      </c>
      <c r="AW17" s="81" t="s">
        <v>4448</v>
      </c>
      <c r="AX17" s="81" t="s">
        <v>42</v>
      </c>
    </row>
    <row r="18" hidden="1" spans="1:50">
      <c r="A18" s="81" t="s">
        <v>4558</v>
      </c>
      <c r="B18" s="81" t="s">
        <v>4599</v>
      </c>
      <c r="C18" s="81" t="s">
        <v>50</v>
      </c>
      <c r="D18" s="81" t="s">
        <v>4517</v>
      </c>
      <c r="E18" s="81" t="s">
        <v>4600</v>
      </c>
      <c r="F18" s="81" t="s">
        <v>4453</v>
      </c>
      <c r="G18" s="81" t="s">
        <v>4542</v>
      </c>
      <c r="H18" s="81" t="s">
        <v>4520</v>
      </c>
      <c r="I18" s="81" t="s">
        <v>43</v>
      </c>
      <c r="J18" s="81" t="s">
        <v>4543</v>
      </c>
      <c r="K18" s="81" t="s">
        <v>4544</v>
      </c>
      <c r="M18" s="81" t="s">
        <v>2790</v>
      </c>
      <c r="N18" s="81" t="s">
        <v>4545</v>
      </c>
      <c r="O18" s="81" t="s">
        <v>4601</v>
      </c>
      <c r="P18" s="81" t="s">
        <v>4591</v>
      </c>
      <c r="Q18" s="81" t="s">
        <v>4552</v>
      </c>
      <c r="R18" s="81" t="s">
        <v>4592</v>
      </c>
      <c r="S18" s="81" t="s">
        <v>4593</v>
      </c>
      <c r="T18" s="81" t="s">
        <v>4594</v>
      </c>
      <c r="U18" s="81" t="s">
        <v>4595</v>
      </c>
      <c r="V18" s="81" t="s">
        <v>4432</v>
      </c>
      <c r="W18" s="81" t="s">
        <v>1664</v>
      </c>
      <c r="X18" s="81" t="s">
        <v>4434</v>
      </c>
      <c r="Y18" s="81" t="s">
        <v>4435</v>
      </c>
      <c r="Z18" s="81" t="s">
        <v>4436</v>
      </c>
      <c r="AA18" s="81" t="s">
        <v>82</v>
      </c>
      <c r="AC18" s="81" t="s">
        <v>42</v>
      </c>
      <c r="AD18" s="81" t="s">
        <v>2682</v>
      </c>
      <c r="AE18" s="81" t="s">
        <v>42</v>
      </c>
      <c r="AG18" s="81" t="s">
        <v>4552</v>
      </c>
      <c r="AH18" s="81" t="s">
        <v>4485</v>
      </c>
      <c r="AI18" s="81" t="s">
        <v>4596</v>
      </c>
      <c r="AJ18" s="81" t="s">
        <v>4440</v>
      </c>
      <c r="AM18" s="81" t="s">
        <v>4442</v>
      </c>
      <c r="AN18" s="81" t="s">
        <v>4552</v>
      </c>
      <c r="AO18" s="81" t="s">
        <v>4597</v>
      </c>
      <c r="AP18" s="81" t="s">
        <v>4443</v>
      </c>
      <c r="AQ18" s="81" t="s">
        <v>4444</v>
      </c>
      <c r="AR18" s="81" t="s">
        <v>4602</v>
      </c>
      <c r="AS18" s="81" t="s">
        <v>4446</v>
      </c>
      <c r="AT18" s="81" t="s">
        <v>2875</v>
      </c>
      <c r="AU18" s="81" t="s">
        <v>4447</v>
      </c>
      <c r="AW18" s="81" t="s">
        <v>4448</v>
      </c>
      <c r="AX18" s="81" t="s">
        <v>42</v>
      </c>
    </row>
    <row r="19" hidden="1" spans="1:50">
      <c r="A19" s="81" t="s">
        <v>4558</v>
      </c>
      <c r="B19" s="81" t="s">
        <v>4603</v>
      </c>
      <c r="C19" s="81" t="s">
        <v>50</v>
      </c>
      <c r="D19" s="81" t="s">
        <v>4517</v>
      </c>
      <c r="E19" s="81" t="s">
        <v>4604</v>
      </c>
      <c r="F19" s="81" t="s">
        <v>4453</v>
      </c>
      <c r="G19" s="81" t="s">
        <v>4542</v>
      </c>
      <c r="H19" s="81" t="s">
        <v>4520</v>
      </c>
      <c r="I19" s="81" t="s">
        <v>43</v>
      </c>
      <c r="J19" s="81" t="s">
        <v>4543</v>
      </c>
      <c r="K19" s="81" t="s">
        <v>4544</v>
      </c>
      <c r="M19" s="81" t="s">
        <v>2790</v>
      </c>
      <c r="N19" s="81" t="s">
        <v>4545</v>
      </c>
      <c r="O19" s="81" t="s">
        <v>4605</v>
      </c>
      <c r="P19" s="81" t="s">
        <v>4591</v>
      </c>
      <c r="Q19" s="81" t="s">
        <v>4552</v>
      </c>
      <c r="R19" s="81" t="s">
        <v>4592</v>
      </c>
      <c r="S19" s="81" t="s">
        <v>4593</v>
      </c>
      <c r="T19" s="81" t="s">
        <v>4594</v>
      </c>
      <c r="U19" s="81" t="s">
        <v>4595</v>
      </c>
      <c r="V19" s="81" t="s">
        <v>4432</v>
      </c>
      <c r="W19" s="81" t="s">
        <v>1576</v>
      </c>
      <c r="X19" s="81" t="s">
        <v>4434</v>
      </c>
      <c r="Y19" s="81" t="s">
        <v>4435</v>
      </c>
      <c r="Z19" s="81" t="s">
        <v>4436</v>
      </c>
      <c r="AA19" s="81" t="s">
        <v>82</v>
      </c>
      <c r="AC19" s="81" t="s">
        <v>42</v>
      </c>
      <c r="AD19" s="81" t="s">
        <v>2682</v>
      </c>
      <c r="AE19" s="81" t="s">
        <v>42</v>
      </c>
      <c r="AG19" s="81" t="s">
        <v>4552</v>
      </c>
      <c r="AH19" s="81" t="s">
        <v>4485</v>
      </c>
      <c r="AI19" s="81" t="s">
        <v>4596</v>
      </c>
      <c r="AJ19" s="81" t="s">
        <v>4440</v>
      </c>
      <c r="AM19" s="81" t="s">
        <v>4442</v>
      </c>
      <c r="AN19" s="81" t="s">
        <v>4552</v>
      </c>
      <c r="AO19" s="81" t="s">
        <v>4597</v>
      </c>
      <c r="AP19" s="81" t="s">
        <v>4443</v>
      </c>
      <c r="AQ19" s="81" t="s">
        <v>4444</v>
      </c>
      <c r="AR19" s="81" t="s">
        <v>4606</v>
      </c>
      <c r="AS19" s="81" t="s">
        <v>4446</v>
      </c>
      <c r="AT19" s="81" t="s">
        <v>2875</v>
      </c>
      <c r="AU19" s="81" t="s">
        <v>4447</v>
      </c>
      <c r="AW19" s="81" t="s">
        <v>4448</v>
      </c>
      <c r="AX19" s="81" t="s">
        <v>42</v>
      </c>
    </row>
    <row r="20" hidden="1" spans="1:50">
      <c r="A20" s="81" t="s">
        <v>4562</v>
      </c>
      <c r="B20" s="81" t="s">
        <v>4607</v>
      </c>
      <c r="C20" s="81" t="s">
        <v>50</v>
      </c>
      <c r="D20" s="81" t="s">
        <v>4517</v>
      </c>
      <c r="E20" s="81" t="s">
        <v>4608</v>
      </c>
      <c r="F20" s="81" t="s">
        <v>4453</v>
      </c>
      <c r="G20" s="81" t="s">
        <v>4542</v>
      </c>
      <c r="H20" s="81" t="s">
        <v>4520</v>
      </c>
      <c r="I20" s="81" t="s">
        <v>43</v>
      </c>
      <c r="J20" s="81" t="s">
        <v>4543</v>
      </c>
      <c r="K20" s="81" t="s">
        <v>4544</v>
      </c>
      <c r="M20" s="81" t="s">
        <v>2790</v>
      </c>
      <c r="N20" s="81" t="s">
        <v>4545</v>
      </c>
      <c r="O20" s="81" t="s">
        <v>4609</v>
      </c>
      <c r="P20" s="81" t="s">
        <v>4591</v>
      </c>
      <c r="Q20" s="81" t="s">
        <v>4552</v>
      </c>
      <c r="R20" s="81" t="s">
        <v>4592</v>
      </c>
      <c r="S20" s="81" t="s">
        <v>4593</v>
      </c>
      <c r="T20" s="81" t="s">
        <v>4594</v>
      </c>
      <c r="U20" s="81" t="s">
        <v>4595</v>
      </c>
      <c r="V20" s="81" t="s">
        <v>4432</v>
      </c>
      <c r="W20" s="81" t="s">
        <v>1576</v>
      </c>
      <c r="X20" s="81" t="s">
        <v>4434</v>
      </c>
      <c r="Y20" s="81" t="s">
        <v>4435</v>
      </c>
      <c r="Z20" s="81" t="s">
        <v>4436</v>
      </c>
      <c r="AA20" s="81" t="s">
        <v>82</v>
      </c>
      <c r="AC20" s="81" t="s">
        <v>42</v>
      </c>
      <c r="AD20" s="81" t="s">
        <v>2682</v>
      </c>
      <c r="AE20" s="81" t="s">
        <v>42</v>
      </c>
      <c r="AG20" s="81" t="s">
        <v>4552</v>
      </c>
      <c r="AH20" s="81" t="s">
        <v>4485</v>
      </c>
      <c r="AI20" s="81" t="s">
        <v>4596</v>
      </c>
      <c r="AJ20" s="81" t="s">
        <v>4440</v>
      </c>
      <c r="AM20" s="81" t="s">
        <v>4442</v>
      </c>
      <c r="AN20" s="81" t="s">
        <v>4552</v>
      </c>
      <c r="AO20" s="81" t="s">
        <v>4597</v>
      </c>
      <c r="AP20" s="81" t="s">
        <v>4443</v>
      </c>
      <c r="AQ20" s="81" t="s">
        <v>4444</v>
      </c>
      <c r="AR20" s="81" t="s">
        <v>4598</v>
      </c>
      <c r="AS20" s="81" t="s">
        <v>4446</v>
      </c>
      <c r="AT20" s="81" t="s">
        <v>2875</v>
      </c>
      <c r="AU20" s="81" t="s">
        <v>4447</v>
      </c>
      <c r="AW20" s="81" t="s">
        <v>4448</v>
      </c>
      <c r="AX20" s="81" t="s">
        <v>42</v>
      </c>
    </row>
    <row r="21" hidden="1" spans="1:50">
      <c r="A21" s="81" t="s">
        <v>4573</v>
      </c>
      <c r="B21" s="81" t="s">
        <v>4610</v>
      </c>
      <c r="C21" s="81" t="s">
        <v>50</v>
      </c>
      <c r="D21" s="81" t="s">
        <v>4517</v>
      </c>
      <c r="E21" s="81" t="s">
        <v>4611</v>
      </c>
      <c r="F21" s="81" t="s">
        <v>4453</v>
      </c>
      <c r="G21" s="81" t="s">
        <v>4542</v>
      </c>
      <c r="H21" s="81" t="s">
        <v>4520</v>
      </c>
      <c r="I21" s="81" t="s">
        <v>43</v>
      </c>
      <c r="J21" s="81" t="s">
        <v>4543</v>
      </c>
      <c r="K21" s="81" t="s">
        <v>4544</v>
      </c>
      <c r="M21" s="81" t="s">
        <v>2790</v>
      </c>
      <c r="N21" s="81" t="s">
        <v>4545</v>
      </c>
      <c r="O21" s="81" t="s">
        <v>4612</v>
      </c>
      <c r="P21" s="81" t="s">
        <v>4613</v>
      </c>
      <c r="Q21" s="81" t="s">
        <v>1503</v>
      </c>
      <c r="R21" s="81" t="s">
        <v>4614</v>
      </c>
      <c r="S21" s="81" t="s">
        <v>1604</v>
      </c>
      <c r="T21" s="81" t="s">
        <v>4615</v>
      </c>
      <c r="U21" s="81" t="s">
        <v>4616</v>
      </c>
      <c r="V21" s="81" t="s">
        <v>4432</v>
      </c>
      <c r="W21" s="81" t="s">
        <v>1664</v>
      </c>
      <c r="X21" s="81" t="s">
        <v>4434</v>
      </c>
      <c r="Y21" s="81" t="s">
        <v>4435</v>
      </c>
      <c r="Z21" s="81" t="s">
        <v>4436</v>
      </c>
      <c r="AA21" s="81" t="s">
        <v>82</v>
      </c>
      <c r="AC21" s="81" t="s">
        <v>42</v>
      </c>
      <c r="AD21" s="81" t="s">
        <v>2682</v>
      </c>
      <c r="AE21" s="81" t="s">
        <v>42</v>
      </c>
      <c r="AG21" s="81" t="s">
        <v>4552</v>
      </c>
      <c r="AH21" s="81" t="s">
        <v>4485</v>
      </c>
      <c r="AI21" s="81" t="s">
        <v>4486</v>
      </c>
      <c r="AJ21" s="81" t="s">
        <v>4440</v>
      </c>
      <c r="AM21" s="81" t="s">
        <v>4442</v>
      </c>
      <c r="AN21" s="81" t="s">
        <v>4552</v>
      </c>
      <c r="AO21" s="81" t="s">
        <v>4617</v>
      </c>
      <c r="AP21" s="81" t="s">
        <v>4443</v>
      </c>
      <c r="AQ21" s="81" t="s">
        <v>4444</v>
      </c>
      <c r="AR21" s="81" t="s">
        <v>4618</v>
      </c>
      <c r="AS21" s="81" t="s">
        <v>4446</v>
      </c>
      <c r="AT21" s="81" t="s">
        <v>2875</v>
      </c>
      <c r="AU21" s="81" t="s">
        <v>4447</v>
      </c>
      <c r="AW21" s="81" t="s">
        <v>4448</v>
      </c>
      <c r="AX21" s="81" t="s">
        <v>42</v>
      </c>
    </row>
    <row r="22" hidden="1" spans="1:50">
      <c r="A22" s="81" t="s">
        <v>4567</v>
      </c>
      <c r="B22" s="81" t="s">
        <v>4619</v>
      </c>
      <c r="C22" s="81" t="s">
        <v>50</v>
      </c>
      <c r="D22" s="81" t="s">
        <v>4517</v>
      </c>
      <c r="E22" s="81" t="s">
        <v>4620</v>
      </c>
      <c r="F22" s="81" t="s">
        <v>4453</v>
      </c>
      <c r="G22" s="81" t="s">
        <v>4542</v>
      </c>
      <c r="H22" s="81" t="s">
        <v>4520</v>
      </c>
      <c r="I22" s="81" t="s">
        <v>43</v>
      </c>
      <c r="J22" s="81" t="s">
        <v>4543</v>
      </c>
      <c r="K22" s="81" t="s">
        <v>4544</v>
      </c>
      <c r="M22" s="81" t="s">
        <v>2790</v>
      </c>
      <c r="N22" s="81" t="s">
        <v>4545</v>
      </c>
      <c r="O22" s="81" t="s">
        <v>4621</v>
      </c>
      <c r="P22" s="81" t="s">
        <v>4613</v>
      </c>
      <c r="Q22" s="81" t="s">
        <v>1503</v>
      </c>
      <c r="R22" s="81" t="s">
        <v>4614</v>
      </c>
      <c r="S22" s="81" t="s">
        <v>1604</v>
      </c>
      <c r="T22" s="81" t="s">
        <v>4615</v>
      </c>
      <c r="U22" s="81" t="s">
        <v>4616</v>
      </c>
      <c r="V22" s="81" t="s">
        <v>4432</v>
      </c>
      <c r="W22" s="81" t="s">
        <v>1576</v>
      </c>
      <c r="X22" s="81" t="s">
        <v>4434</v>
      </c>
      <c r="Y22" s="81" t="s">
        <v>4435</v>
      </c>
      <c r="Z22" s="81" t="s">
        <v>4436</v>
      </c>
      <c r="AA22" s="81" t="s">
        <v>82</v>
      </c>
      <c r="AC22" s="81" t="s">
        <v>42</v>
      </c>
      <c r="AD22" s="81" t="s">
        <v>2682</v>
      </c>
      <c r="AE22" s="81" t="s">
        <v>42</v>
      </c>
      <c r="AG22" s="81" t="s">
        <v>4552</v>
      </c>
      <c r="AH22" s="81" t="s">
        <v>4485</v>
      </c>
      <c r="AI22" s="81" t="s">
        <v>4486</v>
      </c>
      <c r="AJ22" s="81" t="s">
        <v>4440</v>
      </c>
      <c r="AM22" s="81" t="s">
        <v>4442</v>
      </c>
      <c r="AN22" s="81" t="s">
        <v>4552</v>
      </c>
      <c r="AO22" s="81" t="s">
        <v>4617</v>
      </c>
      <c r="AP22" s="81" t="s">
        <v>4443</v>
      </c>
      <c r="AQ22" s="81" t="s">
        <v>4444</v>
      </c>
      <c r="AR22" s="81" t="s">
        <v>4622</v>
      </c>
      <c r="AS22" s="81" t="s">
        <v>4446</v>
      </c>
      <c r="AT22" s="81" t="s">
        <v>2875</v>
      </c>
      <c r="AU22" s="81" t="s">
        <v>4447</v>
      </c>
      <c r="AW22" s="81" t="s">
        <v>4448</v>
      </c>
      <c r="AX22" s="81" t="s">
        <v>42</v>
      </c>
    </row>
    <row r="23" hidden="1" spans="1:50">
      <c r="A23" s="81" t="s">
        <v>4539</v>
      </c>
      <c r="B23" s="81" t="s">
        <v>4623</v>
      </c>
      <c r="C23" s="81" t="s">
        <v>50</v>
      </c>
      <c r="D23" s="81" t="s">
        <v>4517</v>
      </c>
      <c r="E23" s="81" t="s">
        <v>4624</v>
      </c>
      <c r="F23" s="81" t="s">
        <v>4453</v>
      </c>
      <c r="G23" s="81" t="s">
        <v>4542</v>
      </c>
      <c r="H23" s="81" t="s">
        <v>4520</v>
      </c>
      <c r="I23" s="81" t="s">
        <v>43</v>
      </c>
      <c r="J23" s="81" t="s">
        <v>4543</v>
      </c>
      <c r="K23" s="81" t="s">
        <v>4544</v>
      </c>
      <c r="M23" s="81" t="s">
        <v>2790</v>
      </c>
      <c r="N23" s="81" t="s">
        <v>4545</v>
      </c>
      <c r="O23" s="81" t="s">
        <v>4621</v>
      </c>
      <c r="P23" s="81" t="s">
        <v>4613</v>
      </c>
      <c r="Q23" s="81" t="s">
        <v>1503</v>
      </c>
      <c r="R23" s="81" t="s">
        <v>4614</v>
      </c>
      <c r="S23" s="81" t="s">
        <v>1604</v>
      </c>
      <c r="T23" s="81" t="s">
        <v>4615</v>
      </c>
      <c r="U23" s="81" t="s">
        <v>4616</v>
      </c>
      <c r="V23" s="81" t="s">
        <v>4432</v>
      </c>
      <c r="W23" s="81" t="s">
        <v>1664</v>
      </c>
      <c r="X23" s="81" t="s">
        <v>4434</v>
      </c>
      <c r="Y23" s="81" t="s">
        <v>4435</v>
      </c>
      <c r="Z23" s="81" t="s">
        <v>4436</v>
      </c>
      <c r="AA23" s="81" t="s">
        <v>228</v>
      </c>
      <c r="AC23" s="81" t="s">
        <v>42</v>
      </c>
      <c r="AD23" s="81" t="s">
        <v>2682</v>
      </c>
      <c r="AE23" s="81" t="s">
        <v>42</v>
      </c>
      <c r="AG23" s="81" t="s">
        <v>4552</v>
      </c>
      <c r="AH23" s="81" t="s">
        <v>4485</v>
      </c>
      <c r="AI23" s="81" t="s">
        <v>4486</v>
      </c>
      <c r="AJ23" s="81" t="s">
        <v>4440</v>
      </c>
      <c r="AM23" s="81" t="s">
        <v>4442</v>
      </c>
      <c r="AN23" s="81" t="s">
        <v>4552</v>
      </c>
      <c r="AO23" s="81" t="s">
        <v>4617</v>
      </c>
      <c r="AP23" s="81" t="s">
        <v>4443</v>
      </c>
      <c r="AQ23" s="81" t="s">
        <v>4444</v>
      </c>
      <c r="AR23" s="81" t="s">
        <v>4618</v>
      </c>
      <c r="AS23" s="81" t="s">
        <v>4446</v>
      </c>
      <c r="AT23" s="81" t="s">
        <v>2875</v>
      </c>
      <c r="AU23" s="81" t="s">
        <v>4447</v>
      </c>
      <c r="AW23" s="81" t="s">
        <v>4448</v>
      </c>
      <c r="AX23" s="81" t="s">
        <v>42</v>
      </c>
    </row>
    <row r="24" hidden="1" spans="1:50">
      <c r="A24" s="81" t="s">
        <v>4567</v>
      </c>
      <c r="B24" s="81" t="s">
        <v>4625</v>
      </c>
      <c r="C24" s="81" t="s">
        <v>50</v>
      </c>
      <c r="D24" s="81" t="s">
        <v>4517</v>
      </c>
      <c r="E24" s="81" t="s">
        <v>4626</v>
      </c>
      <c r="F24" s="81" t="s">
        <v>4453</v>
      </c>
      <c r="G24" s="81" t="s">
        <v>4542</v>
      </c>
      <c r="H24" s="81" t="s">
        <v>4520</v>
      </c>
      <c r="I24" s="81" t="s">
        <v>43</v>
      </c>
      <c r="J24" s="81" t="s">
        <v>4543</v>
      </c>
      <c r="K24" s="81" t="s">
        <v>4544</v>
      </c>
      <c r="M24" s="81" t="s">
        <v>2790</v>
      </c>
      <c r="N24" s="81" t="s">
        <v>4545</v>
      </c>
      <c r="O24" s="81" t="s">
        <v>4621</v>
      </c>
      <c r="P24" s="81" t="s">
        <v>4613</v>
      </c>
      <c r="Q24" s="81" t="s">
        <v>1503</v>
      </c>
      <c r="R24" s="81" t="s">
        <v>4614</v>
      </c>
      <c r="S24" s="81" t="s">
        <v>1604</v>
      </c>
      <c r="T24" s="81" t="s">
        <v>4615</v>
      </c>
      <c r="U24" s="81" t="s">
        <v>4616</v>
      </c>
      <c r="V24" s="81" t="s">
        <v>4432</v>
      </c>
      <c r="W24" s="81" t="s">
        <v>1664</v>
      </c>
      <c r="X24" s="81" t="s">
        <v>4434</v>
      </c>
      <c r="Y24" s="81" t="s">
        <v>4435</v>
      </c>
      <c r="Z24" s="81" t="s">
        <v>4436</v>
      </c>
      <c r="AA24" s="81" t="s">
        <v>82</v>
      </c>
      <c r="AC24" s="81" t="s">
        <v>42</v>
      </c>
      <c r="AD24" s="81" t="s">
        <v>2682</v>
      </c>
      <c r="AE24" s="81" t="s">
        <v>42</v>
      </c>
      <c r="AG24" s="81" t="s">
        <v>4552</v>
      </c>
      <c r="AH24" s="81" t="s">
        <v>4485</v>
      </c>
      <c r="AI24" s="81" t="s">
        <v>4486</v>
      </c>
      <c r="AJ24" s="81" t="s">
        <v>4440</v>
      </c>
      <c r="AM24" s="81" t="s">
        <v>4442</v>
      </c>
      <c r="AN24" s="81" t="s">
        <v>4552</v>
      </c>
      <c r="AO24" s="81" t="s">
        <v>4617</v>
      </c>
      <c r="AP24" s="81" t="s">
        <v>4443</v>
      </c>
      <c r="AQ24" s="81" t="s">
        <v>4444</v>
      </c>
      <c r="AR24" s="81" t="s">
        <v>4602</v>
      </c>
      <c r="AS24" s="81" t="s">
        <v>4446</v>
      </c>
      <c r="AT24" s="81" t="s">
        <v>2875</v>
      </c>
      <c r="AU24" s="81" t="s">
        <v>4447</v>
      </c>
      <c r="AW24" s="81" t="s">
        <v>4448</v>
      </c>
      <c r="AX24" s="81" t="s">
        <v>42</v>
      </c>
    </row>
    <row r="25" hidden="1" spans="1:50">
      <c r="A25" s="81" t="s">
        <v>4627</v>
      </c>
      <c r="B25" s="81" t="s">
        <v>4628</v>
      </c>
      <c r="C25" s="81" t="s">
        <v>50</v>
      </c>
      <c r="D25" s="81" t="s">
        <v>4517</v>
      </c>
      <c r="E25" s="81" t="s">
        <v>4629</v>
      </c>
      <c r="F25" s="81" t="s">
        <v>4453</v>
      </c>
      <c r="G25" s="81" t="s">
        <v>4519</v>
      </c>
      <c r="H25" s="81" t="s">
        <v>4630</v>
      </c>
      <c r="I25" s="81" t="s">
        <v>43</v>
      </c>
      <c r="J25" s="81" t="s">
        <v>4631</v>
      </c>
      <c r="K25" s="81" t="s">
        <v>4632</v>
      </c>
      <c r="M25" s="81" t="s">
        <v>2790</v>
      </c>
      <c r="N25" s="81" t="s">
        <v>4633</v>
      </c>
      <c r="O25" s="81" t="s">
        <v>4634</v>
      </c>
      <c r="P25" s="81" t="s">
        <v>4635</v>
      </c>
      <c r="Q25" s="81" t="s">
        <v>693</v>
      </c>
      <c r="R25" s="81" t="s">
        <v>4636</v>
      </c>
      <c r="S25" s="81" t="s">
        <v>4637</v>
      </c>
      <c r="T25" s="81" t="s">
        <v>4505</v>
      </c>
      <c r="U25" s="81" t="s">
        <v>4638</v>
      </c>
      <c r="V25" s="81" t="s">
        <v>4432</v>
      </c>
      <c r="W25" s="81" t="s">
        <v>828</v>
      </c>
      <c r="X25" s="81" t="s">
        <v>4434</v>
      </c>
      <c r="Y25" s="81" t="s">
        <v>4435</v>
      </c>
      <c r="Z25" s="81" t="s">
        <v>4483</v>
      </c>
      <c r="AA25" s="81" t="s">
        <v>36</v>
      </c>
      <c r="AC25" s="81" t="s">
        <v>42</v>
      </c>
      <c r="AD25" s="81" t="s">
        <v>2682</v>
      </c>
      <c r="AE25" s="81" t="s">
        <v>42</v>
      </c>
      <c r="AF25" s="81" t="s">
        <v>4464</v>
      </c>
      <c r="AG25" s="81" t="s">
        <v>471</v>
      </c>
      <c r="AH25" s="81" t="s">
        <v>4485</v>
      </c>
      <c r="AI25" s="81" t="s">
        <v>4596</v>
      </c>
      <c r="AJ25" s="81" t="s">
        <v>4440</v>
      </c>
      <c r="AM25" s="81" t="s">
        <v>4442</v>
      </c>
      <c r="AN25" s="81" t="s">
        <v>693</v>
      </c>
      <c r="AO25" s="81" t="s">
        <v>4639</v>
      </c>
      <c r="AP25" s="81" t="s">
        <v>4443</v>
      </c>
      <c r="AQ25" s="81" t="s">
        <v>4444</v>
      </c>
      <c r="AR25" s="81" t="s">
        <v>4640</v>
      </c>
      <c r="AS25" s="81" t="s">
        <v>4446</v>
      </c>
      <c r="AT25" s="81" t="s">
        <v>2875</v>
      </c>
      <c r="AU25" s="81" t="s">
        <v>50</v>
      </c>
      <c r="AW25" s="81" t="s">
        <v>4448</v>
      </c>
      <c r="AX25" s="81" t="s">
        <v>42</v>
      </c>
    </row>
    <row r="26" hidden="1" spans="1:50">
      <c r="A26" s="81" t="s">
        <v>4641</v>
      </c>
      <c r="B26" s="81" t="s">
        <v>4642</v>
      </c>
      <c r="C26" s="81" t="s">
        <v>50</v>
      </c>
      <c r="D26" s="81" t="s">
        <v>4451</v>
      </c>
      <c r="E26" s="81" t="s">
        <v>4643</v>
      </c>
      <c r="F26" s="81" t="s">
        <v>4453</v>
      </c>
      <c r="G26" s="81" t="s">
        <v>4644</v>
      </c>
      <c r="H26" s="81" t="s">
        <v>4506</v>
      </c>
      <c r="I26" s="81" t="s">
        <v>43</v>
      </c>
      <c r="J26" s="81" t="s">
        <v>4645</v>
      </c>
      <c r="K26" s="81" t="s">
        <v>4646</v>
      </c>
      <c r="M26" s="81" t="s">
        <v>2790</v>
      </c>
      <c r="N26" s="81" t="s">
        <v>4476</v>
      </c>
      <c r="O26" s="81" t="s">
        <v>4647</v>
      </c>
      <c r="P26" s="81" t="s">
        <v>4648</v>
      </c>
      <c r="Q26" s="81" t="s">
        <v>2000</v>
      </c>
      <c r="R26" s="81" t="s">
        <v>4649</v>
      </c>
      <c r="S26" s="81" t="s">
        <v>1931</v>
      </c>
      <c r="T26" s="81" t="s">
        <v>4650</v>
      </c>
      <c r="U26" s="81" t="s">
        <v>4651</v>
      </c>
      <c r="V26" s="81" t="s">
        <v>4432</v>
      </c>
      <c r="W26" s="81" t="s">
        <v>1910</v>
      </c>
      <c r="X26" s="81" t="s">
        <v>4434</v>
      </c>
      <c r="Y26" s="81" t="s">
        <v>4435</v>
      </c>
      <c r="Z26" s="81" t="s">
        <v>4483</v>
      </c>
      <c r="AA26" s="81" t="s">
        <v>228</v>
      </c>
      <c r="AC26" s="81" t="s">
        <v>42</v>
      </c>
      <c r="AD26" s="81" t="s">
        <v>2682</v>
      </c>
      <c r="AE26" s="81" t="s">
        <v>42</v>
      </c>
      <c r="AF26" s="81" t="s">
        <v>4464</v>
      </c>
      <c r="AG26" s="81" t="s">
        <v>1950</v>
      </c>
      <c r="AH26" s="81" t="s">
        <v>4485</v>
      </c>
      <c r="AI26" s="81" t="s">
        <v>4596</v>
      </c>
      <c r="AJ26" s="81" t="s">
        <v>4440</v>
      </c>
      <c r="AM26" s="81" t="s">
        <v>4442</v>
      </c>
      <c r="AN26" s="81" t="s">
        <v>1910</v>
      </c>
      <c r="AO26" s="81" t="s">
        <v>4652</v>
      </c>
      <c r="AP26" s="81" t="s">
        <v>4443</v>
      </c>
      <c r="AR26" s="81" t="s">
        <v>4653</v>
      </c>
      <c r="AS26" s="81" t="s">
        <v>4446</v>
      </c>
      <c r="AT26" s="81" t="s">
        <v>2875</v>
      </c>
      <c r="AU26" s="81" t="s">
        <v>4447</v>
      </c>
      <c r="AW26" s="81" t="s">
        <v>4448</v>
      </c>
      <c r="AX26" s="81" t="s">
        <v>42</v>
      </c>
    </row>
    <row r="27" hidden="1" spans="1:50">
      <c r="A27" s="81" t="s">
        <v>4349</v>
      </c>
      <c r="B27" s="81" t="s">
        <v>4654</v>
      </c>
      <c r="C27" s="81" t="s">
        <v>4655</v>
      </c>
      <c r="D27" s="81" t="s">
        <v>4451</v>
      </c>
      <c r="E27" s="81" t="s">
        <v>4656</v>
      </c>
      <c r="F27" s="81" t="s">
        <v>4453</v>
      </c>
      <c r="G27" s="81" t="s">
        <v>4657</v>
      </c>
      <c r="H27" s="81" t="s">
        <v>4520</v>
      </c>
      <c r="I27" s="81" t="s">
        <v>43</v>
      </c>
      <c r="J27" s="81" t="s">
        <v>4631</v>
      </c>
      <c r="K27" s="81" t="s">
        <v>4632</v>
      </c>
      <c r="M27" s="81" t="s">
        <v>2790</v>
      </c>
      <c r="N27" s="81" t="s">
        <v>4456</v>
      </c>
      <c r="V27" s="81" t="s">
        <v>4432</v>
      </c>
      <c r="W27" s="81" t="s">
        <v>4658</v>
      </c>
      <c r="X27" s="81" t="s">
        <v>4434</v>
      </c>
      <c r="Y27" s="81" t="s">
        <v>4435</v>
      </c>
      <c r="Z27" s="81" t="s">
        <v>4483</v>
      </c>
      <c r="AA27" s="81" t="s">
        <v>4484</v>
      </c>
      <c r="AC27" s="81" t="s">
        <v>42</v>
      </c>
      <c r="AD27" s="81" t="s">
        <v>2682</v>
      </c>
      <c r="AE27" s="81" t="s">
        <v>42</v>
      </c>
      <c r="AH27" s="81" t="s">
        <v>4485</v>
      </c>
      <c r="AI27" s="81" t="s">
        <v>4486</v>
      </c>
      <c r="AJ27" s="81" t="s">
        <v>4440</v>
      </c>
      <c r="AM27" s="81" t="s">
        <v>4442</v>
      </c>
      <c r="AR27" s="81" t="s">
        <v>4659</v>
      </c>
      <c r="AS27" s="81" t="s">
        <v>4446</v>
      </c>
      <c r="AT27" s="81" t="s">
        <v>2875</v>
      </c>
      <c r="AW27" s="81" t="s">
        <v>4448</v>
      </c>
      <c r="AX27" s="81" t="s">
        <v>42</v>
      </c>
    </row>
    <row r="28" hidden="1" spans="1:50">
      <c r="A28" s="81" t="s">
        <v>4349</v>
      </c>
      <c r="B28" s="81" t="s">
        <v>4654</v>
      </c>
      <c r="C28" s="81" t="s">
        <v>4655</v>
      </c>
      <c r="D28" s="81" t="s">
        <v>4451</v>
      </c>
      <c r="E28" s="81" t="s">
        <v>4660</v>
      </c>
      <c r="F28" s="81" t="s">
        <v>4453</v>
      </c>
      <c r="G28" s="81" t="s">
        <v>4657</v>
      </c>
      <c r="H28" s="81" t="s">
        <v>4520</v>
      </c>
      <c r="I28" s="81" t="s">
        <v>43</v>
      </c>
      <c r="J28" s="81" t="s">
        <v>4631</v>
      </c>
      <c r="K28" s="81" t="s">
        <v>4632</v>
      </c>
      <c r="M28" s="81" t="s">
        <v>2790</v>
      </c>
      <c r="N28" s="81" t="s">
        <v>4456</v>
      </c>
      <c r="V28" s="81" t="s">
        <v>4432</v>
      </c>
      <c r="W28" s="81" t="s">
        <v>4658</v>
      </c>
      <c r="X28" s="81" t="s">
        <v>4434</v>
      </c>
      <c r="Y28" s="81" t="s">
        <v>4435</v>
      </c>
      <c r="Z28" s="81" t="s">
        <v>4483</v>
      </c>
      <c r="AA28" s="81" t="s">
        <v>4484</v>
      </c>
      <c r="AC28" s="81" t="s">
        <v>42</v>
      </c>
      <c r="AD28" s="81" t="s">
        <v>2682</v>
      </c>
      <c r="AE28" s="81" t="s">
        <v>42</v>
      </c>
      <c r="AH28" s="81" t="s">
        <v>4485</v>
      </c>
      <c r="AI28" s="81" t="s">
        <v>4486</v>
      </c>
      <c r="AJ28" s="81" t="s">
        <v>4440</v>
      </c>
      <c r="AM28" s="81" t="s">
        <v>4442</v>
      </c>
      <c r="AR28" s="81" t="s">
        <v>4661</v>
      </c>
      <c r="AS28" s="81" t="s">
        <v>4446</v>
      </c>
      <c r="AT28" s="81" t="s">
        <v>2875</v>
      </c>
      <c r="AW28" s="81" t="s">
        <v>4448</v>
      </c>
      <c r="AX28" s="81" t="s">
        <v>42</v>
      </c>
    </row>
    <row r="29" hidden="1" spans="1:50">
      <c r="A29" s="81" t="s">
        <v>4349</v>
      </c>
      <c r="B29" s="81" t="s">
        <v>4654</v>
      </c>
      <c r="C29" s="81" t="s">
        <v>4655</v>
      </c>
      <c r="D29" s="81" t="s">
        <v>4451</v>
      </c>
      <c r="E29" s="81" t="s">
        <v>4662</v>
      </c>
      <c r="F29" s="81" t="s">
        <v>4453</v>
      </c>
      <c r="G29" s="81" t="s">
        <v>4657</v>
      </c>
      <c r="H29" s="81" t="s">
        <v>4520</v>
      </c>
      <c r="I29" s="81" t="s">
        <v>43</v>
      </c>
      <c r="J29" s="81" t="s">
        <v>4631</v>
      </c>
      <c r="K29" s="81" t="s">
        <v>4632</v>
      </c>
      <c r="M29" s="81" t="s">
        <v>2790</v>
      </c>
      <c r="N29" s="81" t="s">
        <v>4456</v>
      </c>
      <c r="V29" s="81" t="s">
        <v>4432</v>
      </c>
      <c r="W29" s="81" t="s">
        <v>4658</v>
      </c>
      <c r="X29" s="81" t="s">
        <v>4434</v>
      </c>
      <c r="Y29" s="81" t="s">
        <v>4435</v>
      </c>
      <c r="Z29" s="81" t="s">
        <v>4483</v>
      </c>
      <c r="AA29" s="81" t="s">
        <v>4484</v>
      </c>
      <c r="AC29" s="81" t="s">
        <v>42</v>
      </c>
      <c r="AD29" s="81" t="s">
        <v>2682</v>
      </c>
      <c r="AE29" s="81" t="s">
        <v>42</v>
      </c>
      <c r="AH29" s="81" t="s">
        <v>4485</v>
      </c>
      <c r="AI29" s="81" t="s">
        <v>4486</v>
      </c>
      <c r="AJ29" s="81" t="s">
        <v>4440</v>
      </c>
      <c r="AM29" s="81" t="s">
        <v>4442</v>
      </c>
      <c r="AR29" s="81" t="s">
        <v>4661</v>
      </c>
      <c r="AS29" s="81" t="s">
        <v>4446</v>
      </c>
      <c r="AT29" s="81" t="s">
        <v>2875</v>
      </c>
      <c r="AW29" s="81" t="s">
        <v>4448</v>
      </c>
      <c r="AX29" s="81" t="s">
        <v>42</v>
      </c>
    </row>
    <row r="30" hidden="1" spans="1:50">
      <c r="A30" s="81" t="s">
        <v>4349</v>
      </c>
      <c r="B30" s="81" t="s">
        <v>4654</v>
      </c>
      <c r="C30" s="81" t="s">
        <v>4655</v>
      </c>
      <c r="D30" s="81" t="s">
        <v>4451</v>
      </c>
      <c r="E30" s="81" t="s">
        <v>4663</v>
      </c>
      <c r="F30" s="81" t="s">
        <v>4453</v>
      </c>
      <c r="G30" s="81" t="s">
        <v>4657</v>
      </c>
      <c r="H30" s="81" t="s">
        <v>4520</v>
      </c>
      <c r="I30" s="81" t="s">
        <v>43</v>
      </c>
      <c r="J30" s="81" t="s">
        <v>4631</v>
      </c>
      <c r="K30" s="81" t="s">
        <v>4632</v>
      </c>
      <c r="M30" s="81" t="s">
        <v>2790</v>
      </c>
      <c r="N30" s="81" t="s">
        <v>4456</v>
      </c>
      <c r="V30" s="81" t="s">
        <v>4432</v>
      </c>
      <c r="W30" s="81" t="s">
        <v>4658</v>
      </c>
      <c r="X30" s="81" t="s">
        <v>4434</v>
      </c>
      <c r="Y30" s="81" t="s">
        <v>4435</v>
      </c>
      <c r="Z30" s="81" t="s">
        <v>4483</v>
      </c>
      <c r="AA30" s="81" t="s">
        <v>4484</v>
      </c>
      <c r="AC30" s="81" t="s">
        <v>42</v>
      </c>
      <c r="AD30" s="81" t="s">
        <v>2682</v>
      </c>
      <c r="AE30" s="81" t="s">
        <v>42</v>
      </c>
      <c r="AH30" s="81" t="s">
        <v>4485</v>
      </c>
      <c r="AI30" s="81" t="s">
        <v>4486</v>
      </c>
      <c r="AJ30" s="81" t="s">
        <v>4440</v>
      </c>
      <c r="AM30" s="81" t="s">
        <v>4442</v>
      </c>
      <c r="AR30" s="81" t="s">
        <v>4664</v>
      </c>
      <c r="AS30" s="81" t="s">
        <v>4446</v>
      </c>
      <c r="AT30" s="81" t="s">
        <v>2875</v>
      </c>
      <c r="AW30" s="81" t="s">
        <v>4448</v>
      </c>
      <c r="AX30" s="81" t="s">
        <v>42</v>
      </c>
    </row>
    <row r="31" hidden="1" spans="1:50">
      <c r="A31" s="81" t="s">
        <v>4349</v>
      </c>
      <c r="B31" s="81" t="s">
        <v>4654</v>
      </c>
      <c r="C31" s="81" t="s">
        <v>4655</v>
      </c>
      <c r="D31" s="81" t="s">
        <v>4451</v>
      </c>
      <c r="E31" s="81" t="s">
        <v>4665</v>
      </c>
      <c r="F31" s="81" t="s">
        <v>4453</v>
      </c>
      <c r="G31" s="81" t="s">
        <v>4657</v>
      </c>
      <c r="H31" s="81" t="s">
        <v>4520</v>
      </c>
      <c r="I31" s="81" t="s">
        <v>43</v>
      </c>
      <c r="J31" s="81" t="s">
        <v>4631</v>
      </c>
      <c r="K31" s="81" t="s">
        <v>4632</v>
      </c>
      <c r="M31" s="81" t="s">
        <v>2790</v>
      </c>
      <c r="N31" s="81" t="s">
        <v>4456</v>
      </c>
      <c r="V31" s="81" t="s">
        <v>4432</v>
      </c>
      <c r="W31" s="81" t="s">
        <v>4658</v>
      </c>
      <c r="X31" s="81" t="s">
        <v>4434</v>
      </c>
      <c r="Y31" s="81" t="s">
        <v>4435</v>
      </c>
      <c r="Z31" s="81" t="s">
        <v>4483</v>
      </c>
      <c r="AA31" s="81" t="s">
        <v>4484</v>
      </c>
      <c r="AC31" s="81" t="s">
        <v>42</v>
      </c>
      <c r="AD31" s="81" t="s">
        <v>2682</v>
      </c>
      <c r="AE31" s="81" t="s">
        <v>42</v>
      </c>
      <c r="AH31" s="81" t="s">
        <v>4485</v>
      </c>
      <c r="AI31" s="81" t="s">
        <v>4486</v>
      </c>
      <c r="AJ31" s="81" t="s">
        <v>4440</v>
      </c>
      <c r="AM31" s="81" t="s">
        <v>4442</v>
      </c>
      <c r="AR31" s="81" t="s">
        <v>4664</v>
      </c>
      <c r="AS31" s="81" t="s">
        <v>4446</v>
      </c>
      <c r="AT31" s="81" t="s">
        <v>2875</v>
      </c>
      <c r="AW31" s="81" t="s">
        <v>4448</v>
      </c>
      <c r="AX31" s="81" t="s">
        <v>42</v>
      </c>
    </row>
    <row r="32" hidden="1" spans="1:50">
      <c r="A32" s="81" t="s">
        <v>4349</v>
      </c>
      <c r="B32" s="81" t="s">
        <v>4654</v>
      </c>
      <c r="C32" s="81" t="s">
        <v>4655</v>
      </c>
      <c r="D32" s="81" t="s">
        <v>4451</v>
      </c>
      <c r="E32" s="81" t="s">
        <v>4666</v>
      </c>
      <c r="F32" s="81" t="s">
        <v>4453</v>
      </c>
      <c r="G32" s="81" t="s">
        <v>4657</v>
      </c>
      <c r="H32" s="81" t="s">
        <v>4520</v>
      </c>
      <c r="I32" s="81" t="s">
        <v>43</v>
      </c>
      <c r="J32" s="81" t="s">
        <v>4631</v>
      </c>
      <c r="K32" s="81" t="s">
        <v>4632</v>
      </c>
      <c r="M32" s="81" t="s">
        <v>2790</v>
      </c>
      <c r="N32" s="81" t="s">
        <v>4456</v>
      </c>
      <c r="V32" s="81" t="s">
        <v>4432</v>
      </c>
      <c r="W32" s="81" t="s">
        <v>4658</v>
      </c>
      <c r="X32" s="81" t="s">
        <v>4434</v>
      </c>
      <c r="Y32" s="81" t="s">
        <v>4435</v>
      </c>
      <c r="Z32" s="81" t="s">
        <v>4483</v>
      </c>
      <c r="AA32" s="81" t="s">
        <v>4484</v>
      </c>
      <c r="AC32" s="81" t="s">
        <v>42</v>
      </c>
      <c r="AD32" s="81" t="s">
        <v>2682</v>
      </c>
      <c r="AE32" s="81" t="s">
        <v>42</v>
      </c>
      <c r="AH32" s="81" t="s">
        <v>4485</v>
      </c>
      <c r="AI32" s="81" t="s">
        <v>4486</v>
      </c>
      <c r="AJ32" s="81" t="s">
        <v>4440</v>
      </c>
      <c r="AM32" s="81" t="s">
        <v>4442</v>
      </c>
      <c r="AR32" s="81" t="s">
        <v>4664</v>
      </c>
      <c r="AS32" s="81" t="s">
        <v>4446</v>
      </c>
      <c r="AT32" s="81" t="s">
        <v>2875</v>
      </c>
      <c r="AW32" s="81" t="s">
        <v>4448</v>
      </c>
      <c r="AX32" s="81" t="s">
        <v>42</v>
      </c>
    </row>
    <row r="33" hidden="1" spans="1:50">
      <c r="A33" s="81" t="s">
        <v>4349</v>
      </c>
      <c r="B33" s="81" t="s">
        <v>4654</v>
      </c>
      <c r="C33" s="81" t="s">
        <v>4655</v>
      </c>
      <c r="D33" s="81" t="s">
        <v>4451</v>
      </c>
      <c r="E33" s="81" t="s">
        <v>4667</v>
      </c>
      <c r="F33" s="81" t="s">
        <v>4453</v>
      </c>
      <c r="G33" s="81" t="s">
        <v>4657</v>
      </c>
      <c r="H33" s="81" t="s">
        <v>4520</v>
      </c>
      <c r="I33" s="81" t="s">
        <v>43</v>
      </c>
      <c r="J33" s="81" t="s">
        <v>4631</v>
      </c>
      <c r="K33" s="81" t="s">
        <v>4632</v>
      </c>
      <c r="M33" s="81" t="s">
        <v>2790</v>
      </c>
      <c r="N33" s="81" t="s">
        <v>4456</v>
      </c>
      <c r="V33" s="81" t="s">
        <v>4432</v>
      </c>
      <c r="W33" s="81" t="s">
        <v>4658</v>
      </c>
      <c r="X33" s="81" t="s">
        <v>4434</v>
      </c>
      <c r="Y33" s="81" t="s">
        <v>4435</v>
      </c>
      <c r="Z33" s="81" t="s">
        <v>4483</v>
      </c>
      <c r="AA33" s="81" t="s">
        <v>4484</v>
      </c>
      <c r="AC33" s="81" t="s">
        <v>42</v>
      </c>
      <c r="AD33" s="81" t="s">
        <v>2682</v>
      </c>
      <c r="AE33" s="81" t="s">
        <v>42</v>
      </c>
      <c r="AH33" s="81" t="s">
        <v>4485</v>
      </c>
      <c r="AI33" s="81" t="s">
        <v>4486</v>
      </c>
      <c r="AJ33" s="81" t="s">
        <v>4440</v>
      </c>
      <c r="AM33" s="81" t="s">
        <v>4442</v>
      </c>
      <c r="AR33" s="81" t="s">
        <v>4664</v>
      </c>
      <c r="AS33" s="81" t="s">
        <v>4446</v>
      </c>
      <c r="AT33" s="81" t="s">
        <v>2875</v>
      </c>
      <c r="AW33" s="81" t="s">
        <v>4448</v>
      </c>
      <c r="AX33" s="81" t="s">
        <v>42</v>
      </c>
    </row>
    <row r="34" hidden="1" spans="1:50">
      <c r="A34" s="81" t="s">
        <v>4349</v>
      </c>
      <c r="B34" s="81" t="s">
        <v>4654</v>
      </c>
      <c r="C34" s="81" t="s">
        <v>3371</v>
      </c>
      <c r="D34" s="81" t="s">
        <v>4451</v>
      </c>
      <c r="E34" s="81" t="s">
        <v>4668</v>
      </c>
      <c r="F34" s="81" t="s">
        <v>4453</v>
      </c>
      <c r="G34" s="81" t="s">
        <v>4669</v>
      </c>
      <c r="H34" s="81" t="s">
        <v>4520</v>
      </c>
      <c r="I34" s="81" t="s">
        <v>43</v>
      </c>
      <c r="J34" s="81" t="s">
        <v>4631</v>
      </c>
      <c r="K34" s="81" t="s">
        <v>4632</v>
      </c>
      <c r="M34" s="81" t="s">
        <v>2790</v>
      </c>
      <c r="N34" s="81" t="s">
        <v>4456</v>
      </c>
      <c r="V34" s="81" t="s">
        <v>4432</v>
      </c>
      <c r="W34" s="81" t="s">
        <v>4658</v>
      </c>
      <c r="X34" s="81" t="s">
        <v>4434</v>
      </c>
      <c r="Y34" s="81" t="s">
        <v>4435</v>
      </c>
      <c r="Z34" s="81" t="s">
        <v>4483</v>
      </c>
      <c r="AA34" s="81" t="s">
        <v>4484</v>
      </c>
      <c r="AC34" s="81" t="s">
        <v>42</v>
      </c>
      <c r="AD34" s="81" t="s">
        <v>2682</v>
      </c>
      <c r="AE34" s="81" t="s">
        <v>42</v>
      </c>
      <c r="AF34" s="81" t="s">
        <v>4464</v>
      </c>
      <c r="AH34" s="81" t="s">
        <v>4485</v>
      </c>
      <c r="AI34" s="81" t="s">
        <v>4486</v>
      </c>
      <c r="AJ34" s="81" t="s">
        <v>4440</v>
      </c>
      <c r="AM34" s="81" t="s">
        <v>4442</v>
      </c>
      <c r="AR34" s="81" t="s">
        <v>4670</v>
      </c>
      <c r="AS34" s="81" t="s">
        <v>4446</v>
      </c>
      <c r="AT34" s="81" t="s">
        <v>2875</v>
      </c>
      <c r="AW34" s="81" t="s">
        <v>4448</v>
      </c>
      <c r="AX34" s="81" t="s">
        <v>42</v>
      </c>
    </row>
    <row r="35" hidden="1" spans="1:50">
      <c r="A35" s="81" t="s">
        <v>4349</v>
      </c>
      <c r="B35" s="81" t="s">
        <v>4671</v>
      </c>
      <c r="C35" s="81" t="s">
        <v>4655</v>
      </c>
      <c r="D35" s="81" t="s">
        <v>4451</v>
      </c>
      <c r="E35" s="81" t="s">
        <v>4672</v>
      </c>
      <c r="F35" s="81" t="s">
        <v>4453</v>
      </c>
      <c r="G35" s="81" t="s">
        <v>4669</v>
      </c>
      <c r="H35" s="81" t="s">
        <v>4520</v>
      </c>
      <c r="I35" s="81" t="s">
        <v>43</v>
      </c>
      <c r="J35" s="81" t="s">
        <v>4631</v>
      </c>
      <c r="K35" s="81" t="s">
        <v>4632</v>
      </c>
      <c r="M35" s="81" t="s">
        <v>2790</v>
      </c>
      <c r="N35" s="81" t="s">
        <v>4456</v>
      </c>
      <c r="V35" s="81" t="s">
        <v>4432</v>
      </c>
      <c r="W35" s="81" t="s">
        <v>4658</v>
      </c>
      <c r="X35" s="81" t="s">
        <v>4434</v>
      </c>
      <c r="Y35" s="81" t="s">
        <v>4435</v>
      </c>
      <c r="Z35" s="81" t="s">
        <v>4483</v>
      </c>
      <c r="AA35" s="81" t="s">
        <v>4484</v>
      </c>
      <c r="AC35" s="81" t="s">
        <v>42</v>
      </c>
      <c r="AD35" s="81" t="s">
        <v>2682</v>
      </c>
      <c r="AE35" s="81" t="s">
        <v>42</v>
      </c>
      <c r="AF35" s="81" t="s">
        <v>4464</v>
      </c>
      <c r="AH35" s="81" t="s">
        <v>4485</v>
      </c>
      <c r="AI35" s="81" t="s">
        <v>4486</v>
      </c>
      <c r="AJ35" s="81" t="s">
        <v>4440</v>
      </c>
      <c r="AM35" s="81" t="s">
        <v>4442</v>
      </c>
      <c r="AR35" s="81" t="s">
        <v>4673</v>
      </c>
      <c r="AS35" s="81" t="s">
        <v>4446</v>
      </c>
      <c r="AT35" s="81" t="s">
        <v>2875</v>
      </c>
      <c r="AW35" s="81" t="s">
        <v>4448</v>
      </c>
      <c r="AX35" s="81" t="s">
        <v>42</v>
      </c>
    </row>
    <row r="36" hidden="1" spans="1:50">
      <c r="A36" s="81" t="s">
        <v>4674</v>
      </c>
      <c r="B36" s="81" t="s">
        <v>4675</v>
      </c>
      <c r="C36" s="81" t="s">
        <v>4676</v>
      </c>
      <c r="D36" s="81" t="s">
        <v>4517</v>
      </c>
      <c r="E36" s="81" t="s">
        <v>4677</v>
      </c>
      <c r="F36" s="81" t="s">
        <v>4453</v>
      </c>
      <c r="G36" s="81" t="s">
        <v>4519</v>
      </c>
      <c r="H36" s="81" t="s">
        <v>4520</v>
      </c>
      <c r="I36" s="81" t="s">
        <v>43</v>
      </c>
      <c r="J36" s="81" t="s">
        <v>4474</v>
      </c>
      <c r="K36" s="81" t="s">
        <v>4475</v>
      </c>
      <c r="M36" s="81" t="s">
        <v>2790</v>
      </c>
      <c r="N36" s="81" t="s">
        <v>4521</v>
      </c>
      <c r="O36" s="81" t="s">
        <v>4678</v>
      </c>
      <c r="P36" s="81" t="s">
        <v>4679</v>
      </c>
      <c r="Q36" s="81" t="s">
        <v>4524</v>
      </c>
      <c r="R36" s="81" t="s">
        <v>4525</v>
      </c>
      <c r="S36" s="81" t="s">
        <v>4526</v>
      </c>
      <c r="T36" s="81" t="s">
        <v>4680</v>
      </c>
      <c r="U36" s="81" t="s">
        <v>4681</v>
      </c>
      <c r="V36" s="81" t="s">
        <v>4432</v>
      </c>
      <c r="W36" s="81" t="s">
        <v>4529</v>
      </c>
      <c r="X36" s="81" t="s">
        <v>4434</v>
      </c>
      <c r="Y36" s="81" t="s">
        <v>4435</v>
      </c>
      <c r="Z36" s="81" t="s">
        <v>4436</v>
      </c>
      <c r="AA36" s="81" t="s">
        <v>82</v>
      </c>
      <c r="AC36" s="81" t="s">
        <v>42</v>
      </c>
      <c r="AD36" s="81" t="s">
        <v>2682</v>
      </c>
      <c r="AE36" s="81" t="s">
        <v>42</v>
      </c>
      <c r="AG36" s="81" t="s">
        <v>4480</v>
      </c>
      <c r="AH36" s="81" t="s">
        <v>4485</v>
      </c>
      <c r="AI36" s="81" t="s">
        <v>4486</v>
      </c>
      <c r="AJ36" s="81" t="s">
        <v>4440</v>
      </c>
      <c r="AM36" s="81" t="s">
        <v>4442</v>
      </c>
      <c r="AQ36" s="81" t="s">
        <v>4444</v>
      </c>
      <c r="AR36" s="81" t="s">
        <v>4531</v>
      </c>
      <c r="AS36" s="81" t="s">
        <v>4446</v>
      </c>
      <c r="AT36" s="81" t="s">
        <v>2875</v>
      </c>
      <c r="AU36" s="81" t="s">
        <v>4447</v>
      </c>
      <c r="AW36" s="81" t="s">
        <v>4448</v>
      </c>
      <c r="AX36" s="81" t="s">
        <v>42</v>
      </c>
    </row>
    <row r="37" hidden="1" spans="1:50">
      <c r="A37" s="81" t="s">
        <v>4349</v>
      </c>
      <c r="B37" s="81" t="s">
        <v>4654</v>
      </c>
      <c r="C37" s="81" t="s">
        <v>4655</v>
      </c>
      <c r="D37" s="81" t="s">
        <v>4451</v>
      </c>
      <c r="E37" s="81" t="s">
        <v>4682</v>
      </c>
      <c r="F37" s="81" t="s">
        <v>4453</v>
      </c>
      <c r="G37" s="81" t="s">
        <v>4657</v>
      </c>
      <c r="H37" s="81" t="s">
        <v>4520</v>
      </c>
      <c r="I37" s="81" t="s">
        <v>43</v>
      </c>
      <c r="J37" s="81" t="s">
        <v>4631</v>
      </c>
      <c r="K37" s="81" t="s">
        <v>4632</v>
      </c>
      <c r="M37" s="81" t="s">
        <v>2790</v>
      </c>
      <c r="N37" s="81" t="s">
        <v>4456</v>
      </c>
      <c r="V37" s="81" t="s">
        <v>4432</v>
      </c>
      <c r="W37" s="81" t="s">
        <v>4658</v>
      </c>
      <c r="X37" s="81" t="s">
        <v>4434</v>
      </c>
      <c r="Y37" s="81" t="s">
        <v>4435</v>
      </c>
      <c r="Z37" s="81" t="s">
        <v>4483</v>
      </c>
      <c r="AA37" s="81" t="s">
        <v>4484</v>
      </c>
      <c r="AC37" s="81" t="s">
        <v>42</v>
      </c>
      <c r="AD37" s="81" t="s">
        <v>2682</v>
      </c>
      <c r="AE37" s="81" t="s">
        <v>42</v>
      </c>
      <c r="AH37" s="81" t="s">
        <v>4485</v>
      </c>
      <c r="AI37" s="81" t="s">
        <v>4486</v>
      </c>
      <c r="AJ37" s="81" t="s">
        <v>4440</v>
      </c>
      <c r="AM37" s="81" t="s">
        <v>4442</v>
      </c>
      <c r="AR37" s="81" t="s">
        <v>4683</v>
      </c>
      <c r="AS37" s="81" t="s">
        <v>4446</v>
      </c>
      <c r="AT37" s="81" t="s">
        <v>2875</v>
      </c>
      <c r="AW37" s="81" t="s">
        <v>4448</v>
      </c>
      <c r="AX37" s="81" t="s">
        <v>42</v>
      </c>
    </row>
    <row r="38" hidden="1" spans="1:50">
      <c r="A38" s="81" t="s">
        <v>4349</v>
      </c>
      <c r="B38" s="81" t="s">
        <v>4654</v>
      </c>
      <c r="C38" s="81" t="s">
        <v>4655</v>
      </c>
      <c r="D38" s="81" t="s">
        <v>4451</v>
      </c>
      <c r="E38" s="81" t="s">
        <v>4684</v>
      </c>
      <c r="F38" s="81" t="s">
        <v>4453</v>
      </c>
      <c r="G38" s="81" t="s">
        <v>4657</v>
      </c>
      <c r="H38" s="81" t="s">
        <v>4520</v>
      </c>
      <c r="I38" s="81" t="s">
        <v>43</v>
      </c>
      <c r="J38" s="81" t="s">
        <v>4631</v>
      </c>
      <c r="K38" s="81" t="s">
        <v>4632</v>
      </c>
      <c r="M38" s="81" t="s">
        <v>2790</v>
      </c>
      <c r="N38" s="81" t="s">
        <v>4456</v>
      </c>
      <c r="V38" s="81" t="s">
        <v>4432</v>
      </c>
      <c r="W38" s="81" t="s">
        <v>4658</v>
      </c>
      <c r="X38" s="81" t="s">
        <v>4434</v>
      </c>
      <c r="Y38" s="81" t="s">
        <v>4435</v>
      </c>
      <c r="Z38" s="81" t="s">
        <v>4483</v>
      </c>
      <c r="AA38" s="81" t="s">
        <v>4484</v>
      </c>
      <c r="AC38" s="81" t="s">
        <v>42</v>
      </c>
      <c r="AD38" s="81" t="s">
        <v>2682</v>
      </c>
      <c r="AE38" s="81" t="s">
        <v>42</v>
      </c>
      <c r="AH38" s="81" t="s">
        <v>4485</v>
      </c>
      <c r="AI38" s="81" t="s">
        <v>4486</v>
      </c>
      <c r="AJ38" s="81" t="s">
        <v>4440</v>
      </c>
      <c r="AM38" s="81" t="s">
        <v>4442</v>
      </c>
      <c r="AR38" s="81" t="s">
        <v>4685</v>
      </c>
      <c r="AS38" s="81" t="s">
        <v>4446</v>
      </c>
      <c r="AT38" s="81" t="s">
        <v>2875</v>
      </c>
      <c r="AW38" s="81" t="s">
        <v>4448</v>
      </c>
      <c r="AX38" s="81" t="s">
        <v>42</v>
      </c>
    </row>
    <row r="39" hidden="1" spans="1:50">
      <c r="A39" s="81" t="s">
        <v>4349</v>
      </c>
      <c r="B39" s="81" t="s">
        <v>4654</v>
      </c>
      <c r="C39" s="81" t="s">
        <v>4655</v>
      </c>
      <c r="D39" s="81" t="s">
        <v>4451</v>
      </c>
      <c r="E39" s="81" t="s">
        <v>4686</v>
      </c>
      <c r="F39" s="81" t="s">
        <v>4453</v>
      </c>
      <c r="G39" s="81" t="s">
        <v>4657</v>
      </c>
      <c r="H39" s="81" t="s">
        <v>4520</v>
      </c>
      <c r="I39" s="81" t="s">
        <v>43</v>
      </c>
      <c r="J39" s="81" t="s">
        <v>4631</v>
      </c>
      <c r="K39" s="81" t="s">
        <v>4632</v>
      </c>
      <c r="M39" s="81" t="s">
        <v>2790</v>
      </c>
      <c r="N39" s="81" t="s">
        <v>4456</v>
      </c>
      <c r="V39" s="81" t="s">
        <v>4432</v>
      </c>
      <c r="W39" s="81" t="s">
        <v>4658</v>
      </c>
      <c r="X39" s="81" t="s">
        <v>4434</v>
      </c>
      <c r="Y39" s="81" t="s">
        <v>4435</v>
      </c>
      <c r="Z39" s="81" t="s">
        <v>4483</v>
      </c>
      <c r="AA39" s="81" t="s">
        <v>4484</v>
      </c>
      <c r="AC39" s="81" t="s">
        <v>42</v>
      </c>
      <c r="AD39" s="81" t="s">
        <v>2682</v>
      </c>
      <c r="AE39" s="81" t="s">
        <v>42</v>
      </c>
      <c r="AH39" s="81" t="s">
        <v>4485</v>
      </c>
      <c r="AI39" s="81" t="s">
        <v>4486</v>
      </c>
      <c r="AJ39" s="81" t="s">
        <v>4440</v>
      </c>
      <c r="AM39" s="81" t="s">
        <v>4442</v>
      </c>
      <c r="AR39" s="81" t="s">
        <v>4685</v>
      </c>
      <c r="AS39" s="81" t="s">
        <v>4446</v>
      </c>
      <c r="AT39" s="81" t="s">
        <v>2875</v>
      </c>
      <c r="AW39" s="81" t="s">
        <v>4448</v>
      </c>
      <c r="AX39" s="81" t="s">
        <v>42</v>
      </c>
    </row>
    <row r="40" hidden="1" spans="1:50">
      <c r="A40" s="81" t="s">
        <v>4349</v>
      </c>
      <c r="B40" s="81" t="s">
        <v>4654</v>
      </c>
      <c r="C40" s="81" t="s">
        <v>4655</v>
      </c>
      <c r="D40" s="81" t="s">
        <v>4451</v>
      </c>
      <c r="E40" s="81" t="s">
        <v>4687</v>
      </c>
      <c r="F40" s="81" t="s">
        <v>4453</v>
      </c>
      <c r="G40" s="81" t="s">
        <v>4657</v>
      </c>
      <c r="H40" s="81" t="s">
        <v>4520</v>
      </c>
      <c r="I40" s="81" t="s">
        <v>43</v>
      </c>
      <c r="J40" s="81" t="s">
        <v>4631</v>
      </c>
      <c r="K40" s="81" t="s">
        <v>4632</v>
      </c>
      <c r="M40" s="81" t="s">
        <v>2790</v>
      </c>
      <c r="N40" s="81" t="s">
        <v>4456</v>
      </c>
      <c r="V40" s="81" t="s">
        <v>4432</v>
      </c>
      <c r="W40" s="81" t="s">
        <v>4658</v>
      </c>
      <c r="X40" s="81" t="s">
        <v>4434</v>
      </c>
      <c r="Y40" s="81" t="s">
        <v>4435</v>
      </c>
      <c r="Z40" s="81" t="s">
        <v>4483</v>
      </c>
      <c r="AA40" s="81" t="s">
        <v>4484</v>
      </c>
      <c r="AC40" s="81" t="s">
        <v>42</v>
      </c>
      <c r="AD40" s="81" t="s">
        <v>2682</v>
      </c>
      <c r="AE40" s="81" t="s">
        <v>42</v>
      </c>
      <c r="AH40" s="81" t="s">
        <v>4485</v>
      </c>
      <c r="AI40" s="81" t="s">
        <v>4486</v>
      </c>
      <c r="AJ40" s="81" t="s">
        <v>4440</v>
      </c>
      <c r="AM40" s="81" t="s">
        <v>4442</v>
      </c>
      <c r="AR40" s="81" t="s">
        <v>4688</v>
      </c>
      <c r="AS40" s="81" t="s">
        <v>4446</v>
      </c>
      <c r="AT40" s="81" t="s">
        <v>2875</v>
      </c>
      <c r="AW40" s="81" t="s">
        <v>4448</v>
      </c>
      <c r="AX40" s="81" t="s">
        <v>42</v>
      </c>
    </row>
    <row r="41" hidden="1" spans="1:50">
      <c r="A41" s="81" t="s">
        <v>4349</v>
      </c>
      <c r="B41" s="81" t="s">
        <v>4654</v>
      </c>
      <c r="C41" s="81" t="s">
        <v>4655</v>
      </c>
      <c r="D41" s="81" t="s">
        <v>4451</v>
      </c>
      <c r="E41" s="81" t="s">
        <v>4689</v>
      </c>
      <c r="F41" s="81" t="s">
        <v>4453</v>
      </c>
      <c r="G41" s="81" t="s">
        <v>4657</v>
      </c>
      <c r="H41" s="81" t="s">
        <v>4520</v>
      </c>
      <c r="I41" s="81" t="s">
        <v>43</v>
      </c>
      <c r="J41" s="81" t="s">
        <v>4631</v>
      </c>
      <c r="K41" s="81" t="s">
        <v>4632</v>
      </c>
      <c r="M41" s="81" t="s">
        <v>2790</v>
      </c>
      <c r="N41" s="81" t="s">
        <v>4456</v>
      </c>
      <c r="V41" s="81" t="s">
        <v>4432</v>
      </c>
      <c r="W41" s="81" t="s">
        <v>4658</v>
      </c>
      <c r="X41" s="81" t="s">
        <v>4434</v>
      </c>
      <c r="Y41" s="81" t="s">
        <v>4435</v>
      </c>
      <c r="Z41" s="81" t="s">
        <v>4483</v>
      </c>
      <c r="AA41" s="81" t="s">
        <v>4484</v>
      </c>
      <c r="AC41" s="81" t="s">
        <v>42</v>
      </c>
      <c r="AD41" s="81" t="s">
        <v>2682</v>
      </c>
      <c r="AE41" s="81" t="s">
        <v>42</v>
      </c>
      <c r="AH41" s="81" t="s">
        <v>4485</v>
      </c>
      <c r="AI41" s="81" t="s">
        <v>4486</v>
      </c>
      <c r="AJ41" s="81" t="s">
        <v>4440</v>
      </c>
      <c r="AM41" s="81" t="s">
        <v>4442</v>
      </c>
      <c r="AR41" s="81" t="s">
        <v>4688</v>
      </c>
      <c r="AS41" s="81" t="s">
        <v>4446</v>
      </c>
      <c r="AT41" s="81" t="s">
        <v>2875</v>
      </c>
      <c r="AW41" s="81" t="s">
        <v>4448</v>
      </c>
      <c r="AX41" s="81" t="s">
        <v>42</v>
      </c>
    </row>
    <row r="42" hidden="1" spans="1:50">
      <c r="A42" s="81" t="s">
        <v>4349</v>
      </c>
      <c r="B42" s="81" t="s">
        <v>4654</v>
      </c>
      <c r="C42" s="81" t="s">
        <v>4655</v>
      </c>
      <c r="D42" s="81" t="s">
        <v>4451</v>
      </c>
      <c r="E42" s="81" t="s">
        <v>4690</v>
      </c>
      <c r="F42" s="81" t="s">
        <v>4453</v>
      </c>
      <c r="G42" s="81" t="s">
        <v>4657</v>
      </c>
      <c r="H42" s="81" t="s">
        <v>4520</v>
      </c>
      <c r="I42" s="81" t="s">
        <v>43</v>
      </c>
      <c r="J42" s="81" t="s">
        <v>4631</v>
      </c>
      <c r="K42" s="81" t="s">
        <v>4632</v>
      </c>
      <c r="M42" s="81" t="s">
        <v>2790</v>
      </c>
      <c r="N42" s="81" t="s">
        <v>4456</v>
      </c>
      <c r="V42" s="81" t="s">
        <v>4432</v>
      </c>
      <c r="W42" s="81" t="s">
        <v>4658</v>
      </c>
      <c r="X42" s="81" t="s">
        <v>4434</v>
      </c>
      <c r="Y42" s="81" t="s">
        <v>4435</v>
      </c>
      <c r="Z42" s="81" t="s">
        <v>4483</v>
      </c>
      <c r="AA42" s="81" t="s">
        <v>4484</v>
      </c>
      <c r="AC42" s="81" t="s">
        <v>42</v>
      </c>
      <c r="AD42" s="81" t="s">
        <v>2682</v>
      </c>
      <c r="AE42" s="81" t="s">
        <v>42</v>
      </c>
      <c r="AH42" s="81" t="s">
        <v>4485</v>
      </c>
      <c r="AI42" s="81" t="s">
        <v>4486</v>
      </c>
      <c r="AJ42" s="81" t="s">
        <v>4440</v>
      </c>
      <c r="AM42" s="81" t="s">
        <v>4442</v>
      </c>
      <c r="AR42" s="81" t="s">
        <v>4688</v>
      </c>
      <c r="AS42" s="81" t="s">
        <v>4446</v>
      </c>
      <c r="AT42" s="81" t="s">
        <v>2875</v>
      </c>
      <c r="AW42" s="81" t="s">
        <v>4448</v>
      </c>
      <c r="AX42" s="81" t="s">
        <v>42</v>
      </c>
    </row>
    <row r="43" hidden="1" spans="1:50">
      <c r="A43" s="81" t="s">
        <v>4349</v>
      </c>
      <c r="B43" s="81" t="s">
        <v>4654</v>
      </c>
      <c r="C43" s="81" t="s">
        <v>4655</v>
      </c>
      <c r="D43" s="81" t="s">
        <v>4451</v>
      </c>
      <c r="E43" s="81" t="s">
        <v>4691</v>
      </c>
      <c r="F43" s="81" t="s">
        <v>4453</v>
      </c>
      <c r="G43" s="81" t="s">
        <v>4657</v>
      </c>
      <c r="H43" s="81" t="s">
        <v>4520</v>
      </c>
      <c r="I43" s="81" t="s">
        <v>43</v>
      </c>
      <c r="J43" s="81" t="s">
        <v>4631</v>
      </c>
      <c r="K43" s="81" t="s">
        <v>4632</v>
      </c>
      <c r="M43" s="81" t="s">
        <v>2790</v>
      </c>
      <c r="N43" s="81" t="s">
        <v>4456</v>
      </c>
      <c r="V43" s="81" t="s">
        <v>4432</v>
      </c>
      <c r="W43" s="81" t="s">
        <v>4658</v>
      </c>
      <c r="X43" s="81" t="s">
        <v>4434</v>
      </c>
      <c r="Y43" s="81" t="s">
        <v>4435</v>
      </c>
      <c r="Z43" s="81" t="s">
        <v>4483</v>
      </c>
      <c r="AA43" s="81" t="s">
        <v>4484</v>
      </c>
      <c r="AC43" s="81" t="s">
        <v>42</v>
      </c>
      <c r="AD43" s="81" t="s">
        <v>2682</v>
      </c>
      <c r="AE43" s="81" t="s">
        <v>42</v>
      </c>
      <c r="AH43" s="81" t="s">
        <v>4485</v>
      </c>
      <c r="AI43" s="81" t="s">
        <v>4486</v>
      </c>
      <c r="AJ43" s="81" t="s">
        <v>4440</v>
      </c>
      <c r="AM43" s="81" t="s">
        <v>4442</v>
      </c>
      <c r="AR43" s="81" t="s">
        <v>4688</v>
      </c>
      <c r="AS43" s="81" t="s">
        <v>4446</v>
      </c>
      <c r="AT43" s="81" t="s">
        <v>2875</v>
      </c>
      <c r="AW43" s="81" t="s">
        <v>4448</v>
      </c>
      <c r="AX43" s="81" t="s">
        <v>42</v>
      </c>
    </row>
    <row r="44" hidden="1" spans="1:50">
      <c r="A44" s="81" t="s">
        <v>4692</v>
      </c>
      <c r="B44" s="81" t="s">
        <v>4693</v>
      </c>
      <c r="C44" s="81" t="s">
        <v>50</v>
      </c>
      <c r="D44" s="81" t="s">
        <v>4517</v>
      </c>
      <c r="E44" s="81" t="s">
        <v>4694</v>
      </c>
      <c r="F44" s="81" t="s">
        <v>4453</v>
      </c>
      <c r="G44" s="81" t="s">
        <v>4542</v>
      </c>
      <c r="H44" s="81" t="s">
        <v>4520</v>
      </c>
      <c r="I44" s="81" t="s">
        <v>43</v>
      </c>
      <c r="J44" s="81" t="s">
        <v>4422</v>
      </c>
      <c r="K44" s="81" t="s">
        <v>4423</v>
      </c>
      <c r="M44" s="81" t="s">
        <v>2790</v>
      </c>
      <c r="N44" s="81" t="s">
        <v>4695</v>
      </c>
      <c r="O44" s="81" t="s">
        <v>4696</v>
      </c>
      <c r="P44" s="81" t="s">
        <v>4697</v>
      </c>
      <c r="Q44" s="81" t="s">
        <v>4698</v>
      </c>
      <c r="R44" s="81" t="s">
        <v>4699</v>
      </c>
      <c r="S44" s="81" t="s">
        <v>4700</v>
      </c>
      <c r="T44" s="81" t="s">
        <v>4701</v>
      </c>
      <c r="U44" s="81" t="s">
        <v>4702</v>
      </c>
      <c r="V44" s="81" t="s">
        <v>4432</v>
      </c>
      <c r="W44" s="81" t="s">
        <v>4433</v>
      </c>
      <c r="X44" s="81" t="s">
        <v>4434</v>
      </c>
      <c r="Y44" s="81" t="s">
        <v>4435</v>
      </c>
      <c r="Z44" s="81" t="s">
        <v>4436</v>
      </c>
      <c r="AA44" s="81" t="s">
        <v>82</v>
      </c>
      <c r="AC44" s="81" t="s">
        <v>42</v>
      </c>
      <c r="AD44" s="81" t="s">
        <v>2682</v>
      </c>
      <c r="AE44" s="81" t="s">
        <v>42</v>
      </c>
      <c r="AG44" s="81" t="s">
        <v>4433</v>
      </c>
      <c r="AH44" s="81" t="s">
        <v>4485</v>
      </c>
      <c r="AI44" s="81" t="s">
        <v>4553</v>
      </c>
      <c r="AJ44" s="81" t="s">
        <v>4440</v>
      </c>
      <c r="AM44" s="81" t="s">
        <v>4442</v>
      </c>
      <c r="AN44" s="81" t="s">
        <v>4433</v>
      </c>
      <c r="AO44" s="81" t="s">
        <v>4703</v>
      </c>
      <c r="AP44" s="81" t="s">
        <v>4443</v>
      </c>
      <c r="AQ44" s="81" t="s">
        <v>4444</v>
      </c>
      <c r="AR44" s="81" t="s">
        <v>4704</v>
      </c>
      <c r="AS44" s="81" t="s">
        <v>4468</v>
      </c>
      <c r="AT44" s="81" t="s">
        <v>2875</v>
      </c>
      <c r="AU44" s="81" t="s">
        <v>4447</v>
      </c>
      <c r="AW44" s="81" t="s">
        <v>4448</v>
      </c>
      <c r="AX44" s="81" t="s">
        <v>42</v>
      </c>
    </row>
    <row r="45" hidden="1" spans="1:50">
      <c r="A45" s="81" t="s">
        <v>4469</v>
      </c>
      <c r="B45" s="81" t="s">
        <v>4705</v>
      </c>
      <c r="C45" s="81" t="s">
        <v>50</v>
      </c>
      <c r="D45" s="81" t="s">
        <v>4451</v>
      </c>
      <c r="E45" s="81" t="s">
        <v>4706</v>
      </c>
      <c r="F45" s="81" t="s">
        <v>4453</v>
      </c>
      <c r="G45" s="81" t="s">
        <v>4505</v>
      </c>
      <c r="H45" s="81" t="s">
        <v>4506</v>
      </c>
      <c r="I45" s="81" t="s">
        <v>43</v>
      </c>
      <c r="J45" s="81" t="s">
        <v>4474</v>
      </c>
      <c r="K45" s="81" t="s">
        <v>4475</v>
      </c>
      <c r="M45" s="81" t="s">
        <v>2790</v>
      </c>
      <c r="N45" s="81" t="s">
        <v>4476</v>
      </c>
      <c r="O45" s="81" t="s">
        <v>4707</v>
      </c>
      <c r="P45" s="81" t="s">
        <v>4708</v>
      </c>
      <c r="Q45" s="81" t="s">
        <v>306</v>
      </c>
      <c r="R45" s="81" t="s">
        <v>4509</v>
      </c>
      <c r="S45" s="81" t="s">
        <v>4709</v>
      </c>
      <c r="T45" s="81" t="s">
        <v>4710</v>
      </c>
      <c r="U45" s="81" t="s">
        <v>4711</v>
      </c>
      <c r="V45" s="81" t="s">
        <v>4432</v>
      </c>
      <c r="W45" s="81" t="s">
        <v>4480</v>
      </c>
      <c r="X45" s="81" t="s">
        <v>4434</v>
      </c>
      <c r="Y45" s="81" t="s">
        <v>4435</v>
      </c>
      <c r="Z45" s="81" t="s">
        <v>4483</v>
      </c>
      <c r="AA45" s="81" t="s">
        <v>4484</v>
      </c>
      <c r="AC45" s="81" t="s">
        <v>42</v>
      </c>
      <c r="AD45" s="81" t="s">
        <v>2682</v>
      </c>
      <c r="AE45" s="81" t="s">
        <v>42</v>
      </c>
      <c r="AF45" s="81" t="s">
        <v>4464</v>
      </c>
      <c r="AG45" s="81" t="s">
        <v>4480</v>
      </c>
      <c r="AH45" s="81" t="s">
        <v>4485</v>
      </c>
      <c r="AI45" s="81" t="s">
        <v>4512</v>
      </c>
      <c r="AJ45" s="81" t="s">
        <v>4440</v>
      </c>
      <c r="AM45" s="81" t="s">
        <v>4442</v>
      </c>
      <c r="AN45" s="81" t="s">
        <v>4480</v>
      </c>
      <c r="AO45" s="81" t="s">
        <v>4712</v>
      </c>
      <c r="AP45" s="81" t="s">
        <v>4443</v>
      </c>
      <c r="AR45" s="81" t="s">
        <v>4713</v>
      </c>
      <c r="AS45" s="81" t="s">
        <v>4468</v>
      </c>
      <c r="AT45" s="81" t="s">
        <v>2875</v>
      </c>
      <c r="AU45" s="81" t="s">
        <v>4447</v>
      </c>
      <c r="AW45" s="81" t="s">
        <v>4448</v>
      </c>
      <c r="AX45" s="81" t="s">
        <v>42</v>
      </c>
    </row>
    <row r="46" hidden="1" spans="1:50">
      <c r="A46" s="81" t="s">
        <v>4714</v>
      </c>
      <c r="B46" s="81" t="s">
        <v>4715</v>
      </c>
      <c r="C46" s="81" t="s">
        <v>50</v>
      </c>
      <c r="D46" s="81" t="s">
        <v>4451</v>
      </c>
      <c r="E46" s="81" t="s">
        <v>4716</v>
      </c>
      <c r="F46" s="81" t="s">
        <v>4453</v>
      </c>
      <c r="G46" s="81" t="s">
        <v>4717</v>
      </c>
      <c r="H46" s="81" t="s">
        <v>4520</v>
      </c>
      <c r="I46" s="81" t="s">
        <v>43</v>
      </c>
      <c r="J46" s="81" t="s">
        <v>4631</v>
      </c>
      <c r="K46" s="81" t="s">
        <v>4632</v>
      </c>
      <c r="M46" s="81" t="s">
        <v>2790</v>
      </c>
      <c r="N46" s="81" t="s">
        <v>4718</v>
      </c>
      <c r="O46" s="81" t="s">
        <v>4719</v>
      </c>
      <c r="P46" s="81" t="s">
        <v>4594</v>
      </c>
      <c r="Q46" s="81" t="s">
        <v>620</v>
      </c>
      <c r="R46" s="81" t="s">
        <v>4720</v>
      </c>
      <c r="S46" s="81" t="s">
        <v>4721</v>
      </c>
      <c r="T46" s="81" t="s">
        <v>4722</v>
      </c>
      <c r="U46" s="81" t="s">
        <v>4723</v>
      </c>
      <c r="V46" s="81" t="s">
        <v>4432</v>
      </c>
      <c r="W46" s="81" t="s">
        <v>712</v>
      </c>
      <c r="X46" s="81" t="s">
        <v>4434</v>
      </c>
      <c r="Y46" s="81" t="s">
        <v>4435</v>
      </c>
      <c r="Z46" s="81" t="s">
        <v>4483</v>
      </c>
      <c r="AA46" s="81" t="s">
        <v>4484</v>
      </c>
      <c r="AC46" s="81" t="s">
        <v>42</v>
      </c>
      <c r="AD46" s="81" t="s">
        <v>2682</v>
      </c>
      <c r="AE46" s="81" t="s">
        <v>42</v>
      </c>
      <c r="AF46" s="81" t="s">
        <v>4464</v>
      </c>
      <c r="AG46" s="81" t="s">
        <v>693</v>
      </c>
      <c r="AH46" s="81" t="s">
        <v>4485</v>
      </c>
      <c r="AI46" s="81" t="s">
        <v>4486</v>
      </c>
      <c r="AJ46" s="81" t="s">
        <v>4440</v>
      </c>
      <c r="AM46" s="81" t="s">
        <v>4442</v>
      </c>
      <c r="AN46" s="81" t="s">
        <v>471</v>
      </c>
      <c r="AO46" s="81" t="s">
        <v>4724</v>
      </c>
      <c r="AP46" s="81" t="s">
        <v>4443</v>
      </c>
      <c r="AR46" s="81" t="s">
        <v>4725</v>
      </c>
      <c r="AS46" s="81" t="s">
        <v>4446</v>
      </c>
      <c r="AT46" s="81" t="s">
        <v>2875</v>
      </c>
      <c r="AU46" s="81" t="s">
        <v>4447</v>
      </c>
      <c r="AW46" s="81" t="s">
        <v>4448</v>
      </c>
      <c r="AX46" s="81" t="s">
        <v>42</v>
      </c>
    </row>
    <row r="47" hidden="1" spans="1:50">
      <c r="A47" s="81" t="s">
        <v>4726</v>
      </c>
      <c r="B47" s="81" t="s">
        <v>4727</v>
      </c>
      <c r="C47" s="81" t="s">
        <v>50</v>
      </c>
      <c r="D47" s="81" t="s">
        <v>4451</v>
      </c>
      <c r="E47" s="81" t="s">
        <v>4728</v>
      </c>
      <c r="F47" s="81" t="s">
        <v>4453</v>
      </c>
      <c r="G47" s="81" t="s">
        <v>4729</v>
      </c>
      <c r="H47" s="81" t="s">
        <v>4520</v>
      </c>
      <c r="I47" s="81" t="s">
        <v>43</v>
      </c>
      <c r="J47" s="81" t="s">
        <v>4631</v>
      </c>
      <c r="K47" s="81" t="s">
        <v>4632</v>
      </c>
      <c r="M47" s="81" t="s">
        <v>2790</v>
      </c>
      <c r="N47" s="81" t="s">
        <v>4718</v>
      </c>
      <c r="O47" s="81" t="s">
        <v>4730</v>
      </c>
      <c r="P47" s="81" t="s">
        <v>4731</v>
      </c>
      <c r="Q47" s="81" t="s">
        <v>723</v>
      </c>
      <c r="R47" s="81" t="s">
        <v>4732</v>
      </c>
      <c r="S47" s="81" t="s">
        <v>2336</v>
      </c>
      <c r="T47" s="81" t="s">
        <v>4733</v>
      </c>
      <c r="U47" s="81" t="s">
        <v>4734</v>
      </c>
      <c r="V47" s="81" t="s">
        <v>4432</v>
      </c>
      <c r="W47" s="81" t="s">
        <v>712</v>
      </c>
      <c r="X47" s="81" t="s">
        <v>4434</v>
      </c>
      <c r="Y47" s="81" t="s">
        <v>4435</v>
      </c>
      <c r="Z47" s="81" t="s">
        <v>4483</v>
      </c>
      <c r="AA47" s="81" t="s">
        <v>82</v>
      </c>
      <c r="AC47" s="81" t="s">
        <v>42</v>
      </c>
      <c r="AD47" s="81" t="s">
        <v>2682</v>
      </c>
      <c r="AE47" s="81" t="s">
        <v>42</v>
      </c>
      <c r="AF47" s="81" t="s">
        <v>4464</v>
      </c>
      <c r="AG47" s="81" t="s">
        <v>712</v>
      </c>
      <c r="AH47" s="81" t="s">
        <v>4485</v>
      </c>
      <c r="AI47" s="81" t="s">
        <v>4486</v>
      </c>
      <c r="AJ47" s="81" t="s">
        <v>4440</v>
      </c>
      <c r="AM47" s="81" t="s">
        <v>4442</v>
      </c>
      <c r="AN47" s="81" t="s">
        <v>471</v>
      </c>
      <c r="AO47" s="81" t="s">
        <v>4724</v>
      </c>
      <c r="AP47" s="81" t="s">
        <v>4443</v>
      </c>
      <c r="AR47" s="81" t="s">
        <v>4735</v>
      </c>
      <c r="AS47" s="81" t="s">
        <v>4446</v>
      </c>
      <c r="AT47" s="81" t="s">
        <v>2875</v>
      </c>
      <c r="AU47" s="81" t="s">
        <v>4447</v>
      </c>
      <c r="AW47" s="81" t="s">
        <v>4448</v>
      </c>
      <c r="AX47" s="81" t="s">
        <v>42</v>
      </c>
    </row>
    <row r="48" hidden="1" spans="1:50">
      <c r="A48" s="81" t="s">
        <v>4349</v>
      </c>
      <c r="B48" s="81" t="s">
        <v>4736</v>
      </c>
      <c r="C48" s="81" t="s">
        <v>50</v>
      </c>
      <c r="D48" s="81" t="s">
        <v>4451</v>
      </c>
      <c r="E48" s="81" t="s">
        <v>4737</v>
      </c>
      <c r="F48" s="81" t="s">
        <v>4453</v>
      </c>
      <c r="G48" s="81" t="s">
        <v>4738</v>
      </c>
      <c r="H48" s="81" t="s">
        <v>4520</v>
      </c>
      <c r="I48" s="81" t="s">
        <v>43</v>
      </c>
      <c r="J48" s="81" t="s">
        <v>4631</v>
      </c>
      <c r="K48" s="81" t="s">
        <v>4632</v>
      </c>
      <c r="M48" s="81" t="s">
        <v>2790</v>
      </c>
      <c r="N48" s="81" t="s">
        <v>4739</v>
      </c>
      <c r="O48" s="81" t="s">
        <v>4740</v>
      </c>
      <c r="P48" s="81" t="s">
        <v>4741</v>
      </c>
      <c r="Q48" s="81" t="s">
        <v>650</v>
      </c>
      <c r="R48" s="81" t="s">
        <v>4742</v>
      </c>
      <c r="S48" s="81" t="s">
        <v>4743</v>
      </c>
      <c r="T48" s="81" t="s">
        <v>4744</v>
      </c>
      <c r="U48" s="81" t="s">
        <v>4745</v>
      </c>
      <c r="V48" s="81" t="s">
        <v>4432</v>
      </c>
      <c r="W48" s="81" t="s">
        <v>4658</v>
      </c>
      <c r="X48" s="81" t="s">
        <v>4434</v>
      </c>
      <c r="Y48" s="81" t="s">
        <v>4435</v>
      </c>
      <c r="Z48" s="81" t="s">
        <v>4483</v>
      </c>
      <c r="AA48" s="81" t="s">
        <v>4484</v>
      </c>
      <c r="AC48" s="81" t="s">
        <v>42</v>
      </c>
      <c r="AD48" s="81" t="s">
        <v>2682</v>
      </c>
      <c r="AE48" s="81" t="s">
        <v>42</v>
      </c>
      <c r="AG48" s="81" t="s">
        <v>471</v>
      </c>
      <c r="AH48" s="81" t="s">
        <v>4485</v>
      </c>
      <c r="AI48" s="81" t="s">
        <v>4512</v>
      </c>
      <c r="AJ48" s="81" t="s">
        <v>4440</v>
      </c>
      <c r="AM48" s="81" t="s">
        <v>4442</v>
      </c>
      <c r="AN48" s="81" t="s">
        <v>471</v>
      </c>
      <c r="AO48" s="81" t="s">
        <v>4746</v>
      </c>
      <c r="AP48" s="81" t="s">
        <v>4443</v>
      </c>
      <c r="AR48" s="81" t="s">
        <v>4747</v>
      </c>
      <c r="AS48" s="81" t="s">
        <v>4446</v>
      </c>
      <c r="AT48" s="81" t="s">
        <v>2875</v>
      </c>
      <c r="AU48" s="81" t="s">
        <v>4447</v>
      </c>
      <c r="AW48" s="81" t="s">
        <v>4448</v>
      </c>
      <c r="AX48" s="81" t="s">
        <v>42</v>
      </c>
    </row>
    <row r="49" hidden="1" spans="1:50">
      <c r="A49" s="81" t="s">
        <v>4748</v>
      </c>
      <c r="B49" s="81" t="s">
        <v>4749</v>
      </c>
      <c r="C49" s="81" t="s">
        <v>50</v>
      </c>
      <c r="D49" s="81" t="s">
        <v>4517</v>
      </c>
      <c r="E49" s="81" t="s">
        <v>4750</v>
      </c>
      <c r="F49" s="81" t="s">
        <v>4453</v>
      </c>
      <c r="G49" s="81" t="s">
        <v>4542</v>
      </c>
      <c r="H49" s="81" t="s">
        <v>4520</v>
      </c>
      <c r="I49" s="81" t="s">
        <v>43</v>
      </c>
      <c r="J49" s="81" t="s">
        <v>4543</v>
      </c>
      <c r="K49" s="81" t="s">
        <v>4544</v>
      </c>
      <c r="M49" s="81" t="s">
        <v>2790</v>
      </c>
      <c r="N49" s="81" t="s">
        <v>4545</v>
      </c>
      <c r="O49" s="81" t="s">
        <v>4751</v>
      </c>
      <c r="P49" s="81" t="s">
        <v>4752</v>
      </c>
      <c r="Q49" s="81" t="s">
        <v>1517</v>
      </c>
      <c r="R49" s="81" t="s">
        <v>4753</v>
      </c>
      <c r="S49" s="81" t="s">
        <v>1604</v>
      </c>
      <c r="T49" s="81" t="s">
        <v>4754</v>
      </c>
      <c r="U49" s="81" t="s">
        <v>4752</v>
      </c>
      <c r="V49" s="81" t="s">
        <v>4432</v>
      </c>
      <c r="W49" s="81" t="s">
        <v>1664</v>
      </c>
      <c r="X49" s="81" t="s">
        <v>4434</v>
      </c>
      <c r="Y49" s="81" t="s">
        <v>4435</v>
      </c>
      <c r="Z49" s="81" t="s">
        <v>4483</v>
      </c>
      <c r="AA49" s="81" t="s">
        <v>228</v>
      </c>
      <c r="AC49" s="81" t="s">
        <v>42</v>
      </c>
      <c r="AD49" s="81" t="s">
        <v>2682</v>
      </c>
      <c r="AE49" s="81" t="s">
        <v>42</v>
      </c>
      <c r="AF49" s="81" t="s">
        <v>4464</v>
      </c>
      <c r="AG49" s="81" t="s">
        <v>1517</v>
      </c>
      <c r="AH49" s="81" t="s">
        <v>4438</v>
      </c>
      <c r="AI49" s="81" t="s">
        <v>4755</v>
      </c>
      <c r="AJ49" s="81" t="s">
        <v>4440</v>
      </c>
      <c r="AM49" s="81" t="s">
        <v>4442</v>
      </c>
      <c r="AN49" s="81" t="s">
        <v>4552</v>
      </c>
      <c r="AO49" s="81" t="s">
        <v>4756</v>
      </c>
      <c r="AP49" s="81" t="s">
        <v>4443</v>
      </c>
      <c r="AQ49" s="81" t="s">
        <v>4444</v>
      </c>
      <c r="AR49" s="81" t="s">
        <v>4757</v>
      </c>
      <c r="AS49" s="81" t="s">
        <v>4446</v>
      </c>
      <c r="AT49" s="81" t="s">
        <v>2875</v>
      </c>
      <c r="AU49" s="81" t="s">
        <v>4447</v>
      </c>
      <c r="AW49" s="81" t="s">
        <v>4448</v>
      </c>
      <c r="AX49" s="81" t="s">
        <v>42</v>
      </c>
    </row>
    <row r="50" hidden="1" spans="1:50">
      <c r="A50" s="81" t="s">
        <v>4576</v>
      </c>
      <c r="B50" s="81" t="s">
        <v>4758</v>
      </c>
      <c r="C50" s="81" t="s">
        <v>50</v>
      </c>
      <c r="D50" s="81" t="s">
        <v>4451</v>
      </c>
      <c r="E50" s="81" t="s">
        <v>4759</v>
      </c>
      <c r="F50" s="81" t="s">
        <v>4453</v>
      </c>
      <c r="G50" s="81" t="s">
        <v>4760</v>
      </c>
      <c r="H50" s="81" t="s">
        <v>4520</v>
      </c>
      <c r="I50" s="81" t="s">
        <v>43</v>
      </c>
      <c r="J50" s="81" t="s">
        <v>4543</v>
      </c>
      <c r="K50" s="81" t="s">
        <v>4544</v>
      </c>
      <c r="M50" s="81" t="s">
        <v>2790</v>
      </c>
      <c r="N50" s="81" t="s">
        <v>4761</v>
      </c>
      <c r="O50" s="81" t="s">
        <v>4762</v>
      </c>
      <c r="P50" s="81" t="s">
        <v>4763</v>
      </c>
      <c r="Q50" s="81" t="s">
        <v>1562</v>
      </c>
      <c r="R50" s="81" t="s">
        <v>4583</v>
      </c>
      <c r="S50" s="81" t="s">
        <v>2555</v>
      </c>
      <c r="T50" s="81" t="s">
        <v>4764</v>
      </c>
      <c r="U50" s="81" t="s">
        <v>4765</v>
      </c>
      <c r="V50" s="81" t="s">
        <v>4432</v>
      </c>
      <c r="W50" s="81" t="s">
        <v>4766</v>
      </c>
      <c r="X50" s="81" t="s">
        <v>4434</v>
      </c>
      <c r="Y50" s="81" t="s">
        <v>4435</v>
      </c>
      <c r="Z50" s="81" t="s">
        <v>4483</v>
      </c>
      <c r="AA50" s="81" t="s">
        <v>228</v>
      </c>
      <c r="AC50" s="81" t="s">
        <v>42</v>
      </c>
      <c r="AD50" s="81" t="s">
        <v>2682</v>
      </c>
      <c r="AE50" s="81" t="s">
        <v>42</v>
      </c>
      <c r="AG50" s="81" t="s">
        <v>1576</v>
      </c>
      <c r="AH50" s="81" t="s">
        <v>4485</v>
      </c>
      <c r="AI50" s="81" t="s">
        <v>4486</v>
      </c>
      <c r="AJ50" s="81" t="s">
        <v>4440</v>
      </c>
      <c r="AM50" s="81" t="s">
        <v>4442</v>
      </c>
      <c r="AN50" s="81" t="s">
        <v>4552</v>
      </c>
      <c r="AO50" s="81" t="s">
        <v>4767</v>
      </c>
      <c r="AP50" s="81" t="s">
        <v>4443</v>
      </c>
      <c r="AR50" s="81" t="s">
        <v>4768</v>
      </c>
      <c r="AS50" s="81" t="s">
        <v>4468</v>
      </c>
      <c r="AT50" s="81" t="s">
        <v>2875</v>
      </c>
      <c r="AU50" s="81" t="s">
        <v>4447</v>
      </c>
      <c r="AW50" s="81" t="s">
        <v>4448</v>
      </c>
      <c r="AX50" s="81" t="s">
        <v>42</v>
      </c>
    </row>
    <row r="51" hidden="1" spans="1:50">
      <c r="A51" s="81" t="s">
        <v>4769</v>
      </c>
      <c r="B51" s="81" t="s">
        <v>4770</v>
      </c>
      <c r="C51" s="81" t="s">
        <v>4655</v>
      </c>
      <c r="D51" s="81" t="s">
        <v>4451</v>
      </c>
      <c r="E51" s="81" t="s">
        <v>4771</v>
      </c>
      <c r="F51" s="81" t="s">
        <v>4453</v>
      </c>
      <c r="G51" s="81" t="s">
        <v>4669</v>
      </c>
      <c r="H51" s="81" t="s">
        <v>4520</v>
      </c>
      <c r="I51" s="81" t="s">
        <v>43</v>
      </c>
      <c r="J51" s="81" t="s">
        <v>4772</v>
      </c>
      <c r="K51" s="81" t="s">
        <v>4773</v>
      </c>
      <c r="M51" s="81" t="s">
        <v>2790</v>
      </c>
      <c r="N51" s="81" t="s">
        <v>4774</v>
      </c>
      <c r="V51" s="81" t="s">
        <v>4432</v>
      </c>
      <c r="W51" s="81" t="s">
        <v>1008</v>
      </c>
      <c r="X51" s="81" t="s">
        <v>4434</v>
      </c>
      <c r="Y51" s="81" t="s">
        <v>4435</v>
      </c>
      <c r="Z51" s="81" t="s">
        <v>4483</v>
      </c>
      <c r="AA51" s="81" t="s">
        <v>4775</v>
      </c>
      <c r="AC51" s="81" t="s">
        <v>42</v>
      </c>
      <c r="AD51" s="81" t="s">
        <v>2682</v>
      </c>
      <c r="AE51" s="81" t="s">
        <v>42</v>
      </c>
      <c r="AF51" s="81" t="s">
        <v>4464</v>
      </c>
      <c r="AH51" s="81" t="s">
        <v>4485</v>
      </c>
      <c r="AI51" s="81" t="s">
        <v>4486</v>
      </c>
      <c r="AJ51" s="81" t="s">
        <v>4440</v>
      </c>
      <c r="AM51" s="81" t="s">
        <v>4442</v>
      </c>
      <c r="AR51" s="81" t="s">
        <v>4776</v>
      </c>
      <c r="AS51" s="81" t="s">
        <v>4446</v>
      </c>
      <c r="AT51" s="81" t="s">
        <v>2875</v>
      </c>
      <c r="AW51" s="81" t="s">
        <v>4448</v>
      </c>
      <c r="AX51" s="81" t="s">
        <v>42</v>
      </c>
    </row>
    <row r="52" hidden="1" spans="1:50">
      <c r="A52" s="81" t="s">
        <v>4349</v>
      </c>
      <c r="B52" s="81" t="s">
        <v>4777</v>
      </c>
      <c r="C52" s="81" t="s">
        <v>50</v>
      </c>
      <c r="D52" s="81" t="s">
        <v>4451</v>
      </c>
      <c r="E52" s="81" t="s">
        <v>4778</v>
      </c>
      <c r="F52" s="81" t="s">
        <v>4453</v>
      </c>
      <c r="G52" s="81" t="s">
        <v>4779</v>
      </c>
      <c r="H52" s="81" t="s">
        <v>4520</v>
      </c>
      <c r="I52" s="81" t="s">
        <v>43</v>
      </c>
      <c r="J52" s="81" t="s">
        <v>4631</v>
      </c>
      <c r="K52" s="81" t="s">
        <v>4632</v>
      </c>
      <c r="M52" s="81" t="s">
        <v>2790</v>
      </c>
      <c r="N52" s="81" t="s">
        <v>4739</v>
      </c>
      <c r="O52" s="81" t="s">
        <v>4780</v>
      </c>
      <c r="P52" s="81" t="s">
        <v>4781</v>
      </c>
      <c r="Q52" s="81" t="s">
        <v>650</v>
      </c>
      <c r="R52" s="81" t="s">
        <v>4742</v>
      </c>
      <c r="S52" s="81" t="s">
        <v>4782</v>
      </c>
      <c r="T52" s="81" t="s">
        <v>4783</v>
      </c>
      <c r="U52" s="81" t="s">
        <v>4784</v>
      </c>
      <c r="V52" s="81" t="s">
        <v>4432</v>
      </c>
      <c r="W52" s="81" t="s">
        <v>712</v>
      </c>
      <c r="X52" s="81" t="s">
        <v>4434</v>
      </c>
      <c r="Y52" s="81" t="s">
        <v>4435</v>
      </c>
      <c r="Z52" s="81" t="s">
        <v>4483</v>
      </c>
      <c r="AA52" s="81" t="s">
        <v>36</v>
      </c>
      <c r="AC52" s="81" t="s">
        <v>42</v>
      </c>
      <c r="AD52" s="81" t="s">
        <v>2682</v>
      </c>
      <c r="AE52" s="81" t="s">
        <v>42</v>
      </c>
      <c r="AG52" s="81" t="s">
        <v>471</v>
      </c>
      <c r="AH52" s="81" t="s">
        <v>4485</v>
      </c>
      <c r="AI52" s="81" t="s">
        <v>4785</v>
      </c>
      <c r="AJ52" s="81" t="s">
        <v>4440</v>
      </c>
      <c r="AM52" s="81" t="s">
        <v>4442</v>
      </c>
      <c r="AN52" s="81" t="s">
        <v>471</v>
      </c>
      <c r="AO52" s="81" t="s">
        <v>4786</v>
      </c>
      <c r="AP52" s="81" t="s">
        <v>4443</v>
      </c>
      <c r="AR52" s="81" t="s">
        <v>4787</v>
      </c>
      <c r="AS52" s="81" t="s">
        <v>4446</v>
      </c>
      <c r="AT52" s="81" t="s">
        <v>2875</v>
      </c>
      <c r="AU52" s="81" t="s">
        <v>4447</v>
      </c>
      <c r="AW52" s="81" t="s">
        <v>4448</v>
      </c>
      <c r="AX52" s="81" t="s">
        <v>42</v>
      </c>
    </row>
    <row r="53" hidden="1" spans="1:50">
      <c r="A53" s="81" t="s">
        <v>4349</v>
      </c>
      <c r="B53" s="81" t="s">
        <v>4788</v>
      </c>
      <c r="C53" s="81" t="s">
        <v>50</v>
      </c>
      <c r="D53" s="81" t="s">
        <v>4451</v>
      </c>
      <c r="E53" s="81" t="s">
        <v>4789</v>
      </c>
      <c r="F53" s="81" t="s">
        <v>4453</v>
      </c>
      <c r="G53" s="81" t="s">
        <v>4779</v>
      </c>
      <c r="H53" s="81" t="s">
        <v>4520</v>
      </c>
      <c r="I53" s="81" t="s">
        <v>43</v>
      </c>
      <c r="J53" s="81" t="s">
        <v>4631</v>
      </c>
      <c r="K53" s="81" t="s">
        <v>4632</v>
      </c>
      <c r="M53" s="81" t="s">
        <v>2790</v>
      </c>
      <c r="N53" s="81" t="s">
        <v>4739</v>
      </c>
      <c r="O53" s="81" t="s">
        <v>4790</v>
      </c>
      <c r="P53" s="81" t="s">
        <v>4781</v>
      </c>
      <c r="Q53" s="81" t="s">
        <v>650</v>
      </c>
      <c r="R53" s="81" t="s">
        <v>4742</v>
      </c>
      <c r="S53" s="81" t="s">
        <v>4658</v>
      </c>
      <c r="T53" s="81" t="s">
        <v>4791</v>
      </c>
      <c r="U53" s="81" t="s">
        <v>4792</v>
      </c>
      <c r="V53" s="81" t="s">
        <v>4432</v>
      </c>
      <c r="W53" s="81" t="s">
        <v>712</v>
      </c>
      <c r="X53" s="81" t="s">
        <v>4434</v>
      </c>
      <c r="Y53" s="81" t="s">
        <v>4435</v>
      </c>
      <c r="Z53" s="81" t="s">
        <v>4483</v>
      </c>
      <c r="AA53" s="81" t="s">
        <v>228</v>
      </c>
      <c r="AC53" s="81" t="s">
        <v>42</v>
      </c>
      <c r="AD53" s="81" t="s">
        <v>2682</v>
      </c>
      <c r="AE53" s="81" t="s">
        <v>42</v>
      </c>
      <c r="AF53" s="81" t="s">
        <v>4464</v>
      </c>
      <c r="AG53" s="81" t="s">
        <v>712</v>
      </c>
      <c r="AH53" s="81" t="s">
        <v>4485</v>
      </c>
      <c r="AI53" s="81" t="s">
        <v>4486</v>
      </c>
      <c r="AJ53" s="81" t="s">
        <v>4440</v>
      </c>
      <c r="AM53" s="81" t="s">
        <v>4442</v>
      </c>
      <c r="AN53" s="81" t="s">
        <v>471</v>
      </c>
      <c r="AO53" s="81" t="s">
        <v>4793</v>
      </c>
      <c r="AP53" s="81" t="s">
        <v>4443</v>
      </c>
      <c r="AR53" s="81" t="s">
        <v>4787</v>
      </c>
      <c r="AS53" s="81" t="s">
        <v>4446</v>
      </c>
      <c r="AT53" s="81" t="s">
        <v>2875</v>
      </c>
      <c r="AU53" s="81" t="s">
        <v>4447</v>
      </c>
      <c r="AW53" s="81" t="s">
        <v>4448</v>
      </c>
      <c r="AX53" s="81" t="s">
        <v>42</v>
      </c>
    </row>
    <row r="54" hidden="1" spans="1:50">
      <c r="A54" s="81" t="s">
        <v>4794</v>
      </c>
      <c r="B54" s="81" t="s">
        <v>4795</v>
      </c>
      <c r="C54" s="81" t="s">
        <v>50</v>
      </c>
      <c r="D54" s="81" t="s">
        <v>4517</v>
      </c>
      <c r="E54" s="81" t="s">
        <v>4796</v>
      </c>
      <c r="F54" s="81" t="s">
        <v>4453</v>
      </c>
      <c r="G54" s="81" t="s">
        <v>4519</v>
      </c>
      <c r="H54" s="81" t="s">
        <v>4520</v>
      </c>
      <c r="I54" s="81" t="s">
        <v>43</v>
      </c>
      <c r="J54" s="81" t="s">
        <v>4631</v>
      </c>
      <c r="K54" s="81" t="s">
        <v>4632</v>
      </c>
      <c r="M54" s="81" t="s">
        <v>2790</v>
      </c>
      <c r="N54" s="81" t="s">
        <v>4797</v>
      </c>
      <c r="O54" s="81" t="s">
        <v>4798</v>
      </c>
      <c r="P54" s="81" t="s">
        <v>4799</v>
      </c>
      <c r="Q54" s="81" t="s">
        <v>4800</v>
      </c>
      <c r="R54" s="81" t="s">
        <v>4801</v>
      </c>
      <c r="S54" s="81" t="s">
        <v>4802</v>
      </c>
      <c r="T54" s="81" t="s">
        <v>4803</v>
      </c>
      <c r="U54" s="81" t="s">
        <v>4804</v>
      </c>
      <c r="V54" s="81" t="s">
        <v>4432</v>
      </c>
      <c r="W54" s="81" t="s">
        <v>4529</v>
      </c>
      <c r="X54" s="81" t="s">
        <v>4434</v>
      </c>
      <c r="Y54" s="81" t="s">
        <v>4435</v>
      </c>
      <c r="Z54" s="81" t="s">
        <v>4436</v>
      </c>
      <c r="AA54" s="81" t="s">
        <v>82</v>
      </c>
      <c r="AC54" s="81" t="s">
        <v>42</v>
      </c>
      <c r="AD54" s="81" t="s">
        <v>2682</v>
      </c>
      <c r="AE54" s="81" t="s">
        <v>42</v>
      </c>
      <c r="AG54" s="81" t="s">
        <v>471</v>
      </c>
      <c r="AH54" s="81" t="s">
        <v>4485</v>
      </c>
      <c r="AI54" s="81" t="s">
        <v>4512</v>
      </c>
      <c r="AJ54" s="81" t="s">
        <v>4440</v>
      </c>
      <c r="AM54" s="81" t="s">
        <v>4442</v>
      </c>
      <c r="AN54" s="81" t="s">
        <v>471</v>
      </c>
      <c r="AO54" s="81" t="s">
        <v>4805</v>
      </c>
      <c r="AP54" s="81" t="s">
        <v>4443</v>
      </c>
      <c r="AQ54" s="81" t="s">
        <v>4444</v>
      </c>
      <c r="AR54" s="81" t="s">
        <v>4806</v>
      </c>
      <c r="AS54" s="81" t="s">
        <v>4446</v>
      </c>
      <c r="AT54" s="81" t="s">
        <v>2875</v>
      </c>
      <c r="AU54" s="81" t="s">
        <v>4447</v>
      </c>
      <c r="AW54" s="81" t="s">
        <v>4448</v>
      </c>
      <c r="AX54" s="81" t="s">
        <v>42</v>
      </c>
    </row>
    <row r="55" hidden="1" spans="1:50">
      <c r="A55" s="81" t="s">
        <v>4349</v>
      </c>
      <c r="B55" s="81" t="s">
        <v>4807</v>
      </c>
      <c r="C55" s="81" t="s">
        <v>50</v>
      </c>
      <c r="D55" s="81" t="s">
        <v>4451</v>
      </c>
      <c r="E55" s="81" t="s">
        <v>4808</v>
      </c>
      <c r="F55" s="81" t="s">
        <v>4453</v>
      </c>
      <c r="G55" s="81" t="s">
        <v>4779</v>
      </c>
      <c r="H55" s="81" t="s">
        <v>4520</v>
      </c>
      <c r="I55" s="81" t="s">
        <v>43</v>
      </c>
      <c r="J55" s="81" t="s">
        <v>4631</v>
      </c>
      <c r="K55" s="81" t="s">
        <v>4632</v>
      </c>
      <c r="M55" s="81" t="s">
        <v>2790</v>
      </c>
      <c r="N55" s="81" t="s">
        <v>4739</v>
      </c>
      <c r="O55" s="81" t="s">
        <v>4809</v>
      </c>
      <c r="P55" s="81" t="s">
        <v>4810</v>
      </c>
      <c r="Q55" s="81" t="s">
        <v>723</v>
      </c>
      <c r="R55" s="81" t="s">
        <v>4732</v>
      </c>
      <c r="S55" s="81" t="s">
        <v>4811</v>
      </c>
      <c r="T55" s="81" t="s">
        <v>4812</v>
      </c>
      <c r="U55" s="81" t="s">
        <v>4813</v>
      </c>
      <c r="V55" s="81" t="s">
        <v>4432</v>
      </c>
      <c r="W55" s="81" t="s">
        <v>712</v>
      </c>
      <c r="X55" s="81" t="s">
        <v>4434</v>
      </c>
      <c r="Y55" s="81" t="s">
        <v>4435</v>
      </c>
      <c r="Z55" s="81" t="s">
        <v>4483</v>
      </c>
      <c r="AA55" s="81" t="s">
        <v>36</v>
      </c>
      <c r="AC55" s="81" t="s">
        <v>42</v>
      </c>
      <c r="AD55" s="81" t="s">
        <v>2682</v>
      </c>
      <c r="AE55" s="81" t="s">
        <v>42</v>
      </c>
      <c r="AG55" s="81" t="s">
        <v>712</v>
      </c>
      <c r="AH55" s="81" t="s">
        <v>4485</v>
      </c>
      <c r="AI55" s="81" t="s">
        <v>4486</v>
      </c>
      <c r="AJ55" s="81" t="s">
        <v>4440</v>
      </c>
      <c r="AM55" s="81" t="s">
        <v>4442</v>
      </c>
      <c r="AN55" s="81" t="s">
        <v>471</v>
      </c>
      <c r="AO55" s="81" t="s">
        <v>4814</v>
      </c>
      <c r="AP55" s="81" t="s">
        <v>4443</v>
      </c>
      <c r="AR55" s="81" t="s">
        <v>4815</v>
      </c>
      <c r="AS55" s="81" t="s">
        <v>4446</v>
      </c>
      <c r="AT55" s="81" t="s">
        <v>2875</v>
      </c>
      <c r="AU55" s="81" t="s">
        <v>4447</v>
      </c>
      <c r="AW55" s="81" t="s">
        <v>4448</v>
      </c>
      <c r="AX55" s="81" t="s">
        <v>42</v>
      </c>
    </row>
    <row r="56" hidden="1" spans="1:50">
      <c r="A56" s="81" t="s">
        <v>4349</v>
      </c>
      <c r="B56" s="81" t="s">
        <v>4816</v>
      </c>
      <c r="C56" s="81" t="s">
        <v>50</v>
      </c>
      <c r="D56" s="81" t="s">
        <v>4451</v>
      </c>
      <c r="E56" s="81" t="s">
        <v>4817</v>
      </c>
      <c r="F56" s="81" t="s">
        <v>4453</v>
      </c>
      <c r="G56" s="81" t="s">
        <v>4779</v>
      </c>
      <c r="H56" s="81" t="s">
        <v>4520</v>
      </c>
      <c r="I56" s="81" t="s">
        <v>43</v>
      </c>
      <c r="J56" s="81" t="s">
        <v>4631</v>
      </c>
      <c r="K56" s="81" t="s">
        <v>4632</v>
      </c>
      <c r="M56" s="81" t="s">
        <v>2790</v>
      </c>
      <c r="N56" s="81" t="s">
        <v>4739</v>
      </c>
      <c r="O56" s="81" t="s">
        <v>4818</v>
      </c>
      <c r="P56" s="81" t="s">
        <v>4819</v>
      </c>
      <c r="Q56" s="81" t="s">
        <v>871</v>
      </c>
      <c r="R56" s="81" t="s">
        <v>4820</v>
      </c>
      <c r="S56" s="81" t="s">
        <v>2336</v>
      </c>
      <c r="T56" s="81" t="s">
        <v>4821</v>
      </c>
      <c r="U56" s="81" t="s">
        <v>4822</v>
      </c>
      <c r="V56" s="81" t="s">
        <v>4432</v>
      </c>
      <c r="W56" s="81" t="s">
        <v>712</v>
      </c>
      <c r="X56" s="81" t="s">
        <v>4434</v>
      </c>
      <c r="Y56" s="81" t="s">
        <v>4435</v>
      </c>
      <c r="Z56" s="81" t="s">
        <v>4483</v>
      </c>
      <c r="AA56" s="81" t="s">
        <v>82</v>
      </c>
      <c r="AC56" s="81" t="s">
        <v>42</v>
      </c>
      <c r="AD56" s="81" t="s">
        <v>2682</v>
      </c>
      <c r="AE56" s="81" t="s">
        <v>42</v>
      </c>
      <c r="AF56" s="81" t="s">
        <v>4464</v>
      </c>
      <c r="AG56" s="81" t="s">
        <v>712</v>
      </c>
      <c r="AH56" s="81" t="s">
        <v>4485</v>
      </c>
      <c r="AI56" s="81" t="s">
        <v>4486</v>
      </c>
      <c r="AJ56" s="81" t="s">
        <v>4440</v>
      </c>
      <c r="AM56" s="81" t="s">
        <v>4442</v>
      </c>
      <c r="AN56" s="81" t="s">
        <v>471</v>
      </c>
      <c r="AO56" s="81" t="s">
        <v>4823</v>
      </c>
      <c r="AP56" s="81" t="s">
        <v>4443</v>
      </c>
      <c r="AR56" s="81" t="s">
        <v>4815</v>
      </c>
      <c r="AS56" s="81" t="s">
        <v>4446</v>
      </c>
      <c r="AT56" s="81" t="s">
        <v>2875</v>
      </c>
      <c r="AU56" s="81" t="s">
        <v>4447</v>
      </c>
      <c r="AW56" s="81" t="s">
        <v>4448</v>
      </c>
      <c r="AX56" s="81" t="s">
        <v>42</v>
      </c>
    </row>
    <row r="57" hidden="1" spans="1:50">
      <c r="A57" s="81" t="s">
        <v>4824</v>
      </c>
      <c r="B57" s="81" t="s">
        <v>4825</v>
      </c>
      <c r="C57" s="81" t="s">
        <v>50</v>
      </c>
      <c r="D57" s="81" t="s">
        <v>4451</v>
      </c>
      <c r="E57" s="81" t="s">
        <v>4826</v>
      </c>
      <c r="F57" s="81" t="s">
        <v>4453</v>
      </c>
      <c r="G57" s="81" t="s">
        <v>4717</v>
      </c>
      <c r="H57" s="81" t="s">
        <v>4827</v>
      </c>
      <c r="I57" s="81" t="s">
        <v>43</v>
      </c>
      <c r="J57" s="81" t="s">
        <v>4828</v>
      </c>
      <c r="K57" s="81" t="s">
        <v>4829</v>
      </c>
      <c r="M57" s="81" t="s">
        <v>2790</v>
      </c>
      <c r="N57" s="81" t="s">
        <v>4718</v>
      </c>
      <c r="O57" s="81" t="s">
        <v>4830</v>
      </c>
      <c r="P57" s="81" t="s">
        <v>4831</v>
      </c>
      <c r="Q57" s="81" t="s">
        <v>1730</v>
      </c>
      <c r="R57" s="81" t="s">
        <v>4832</v>
      </c>
      <c r="S57" s="81" t="s">
        <v>4833</v>
      </c>
      <c r="T57" s="81" t="s">
        <v>4834</v>
      </c>
      <c r="U57" s="81" t="s">
        <v>4835</v>
      </c>
      <c r="V57" s="81" t="s">
        <v>4432</v>
      </c>
      <c r="W57" s="81" t="s">
        <v>1840</v>
      </c>
      <c r="X57" s="81" t="s">
        <v>4434</v>
      </c>
      <c r="Y57" s="81" t="s">
        <v>4435</v>
      </c>
      <c r="Z57" s="81" t="s">
        <v>4483</v>
      </c>
      <c r="AA57" s="81" t="s">
        <v>36</v>
      </c>
      <c r="AC57" s="81" t="s">
        <v>42</v>
      </c>
      <c r="AD57" s="81" t="s">
        <v>2682</v>
      </c>
      <c r="AE57" s="81" t="s">
        <v>42</v>
      </c>
      <c r="AG57" s="81" t="s">
        <v>1840</v>
      </c>
      <c r="AH57" s="81" t="s">
        <v>4485</v>
      </c>
      <c r="AI57" s="81" t="s">
        <v>4596</v>
      </c>
      <c r="AJ57" s="81" t="s">
        <v>4440</v>
      </c>
      <c r="AM57" s="81" t="s">
        <v>4442</v>
      </c>
      <c r="AN57" s="81" t="s">
        <v>1840</v>
      </c>
      <c r="AO57" s="81" t="s">
        <v>4639</v>
      </c>
      <c r="AP57" s="81" t="s">
        <v>4443</v>
      </c>
      <c r="AR57" s="81" t="s">
        <v>4836</v>
      </c>
      <c r="AS57" s="81" t="s">
        <v>4446</v>
      </c>
      <c r="AT57" s="81" t="s">
        <v>2875</v>
      </c>
      <c r="AU57" s="81" t="s">
        <v>4447</v>
      </c>
      <c r="AW57" s="81" t="s">
        <v>4448</v>
      </c>
      <c r="AX57" s="81" t="s">
        <v>42</v>
      </c>
    </row>
    <row r="58" hidden="1" spans="1:50">
      <c r="A58" s="81" t="s">
        <v>4837</v>
      </c>
      <c r="B58" s="81" t="s">
        <v>4838</v>
      </c>
      <c r="C58" s="81" t="s">
        <v>50</v>
      </c>
      <c r="D58" s="81" t="s">
        <v>4451</v>
      </c>
      <c r="E58" s="81" t="s">
        <v>4839</v>
      </c>
      <c r="F58" s="81" t="s">
        <v>4453</v>
      </c>
      <c r="G58" s="81" t="s">
        <v>4840</v>
      </c>
      <c r="H58" s="81" t="s">
        <v>4841</v>
      </c>
      <c r="I58" s="81" t="s">
        <v>43</v>
      </c>
      <c r="J58" s="81" t="s">
        <v>4828</v>
      </c>
      <c r="K58" s="81" t="s">
        <v>4829</v>
      </c>
      <c r="M58" s="81" t="s">
        <v>2790</v>
      </c>
      <c r="N58" s="81" t="s">
        <v>4842</v>
      </c>
      <c r="O58" s="81" t="s">
        <v>4843</v>
      </c>
      <c r="P58" s="81" t="s">
        <v>4844</v>
      </c>
      <c r="Q58" s="81" t="s">
        <v>1774</v>
      </c>
      <c r="R58" s="81" t="s">
        <v>4845</v>
      </c>
      <c r="S58" s="81" t="s">
        <v>4833</v>
      </c>
      <c r="T58" s="81" t="s">
        <v>4846</v>
      </c>
      <c r="U58" s="81" t="s">
        <v>4847</v>
      </c>
      <c r="V58" s="81" t="s">
        <v>4432</v>
      </c>
      <c r="W58" s="81" t="s">
        <v>1840</v>
      </c>
      <c r="X58" s="81" t="s">
        <v>4434</v>
      </c>
      <c r="Y58" s="81" t="s">
        <v>4435</v>
      </c>
      <c r="Z58" s="81" t="s">
        <v>4483</v>
      </c>
      <c r="AA58" s="81" t="s">
        <v>228</v>
      </c>
      <c r="AC58" s="81" t="s">
        <v>42</v>
      </c>
      <c r="AD58" s="81" t="s">
        <v>2682</v>
      </c>
      <c r="AE58" s="81" t="s">
        <v>42</v>
      </c>
      <c r="AG58" s="81" t="s">
        <v>1840</v>
      </c>
      <c r="AH58" s="81" t="s">
        <v>4485</v>
      </c>
      <c r="AI58" s="81" t="s">
        <v>4596</v>
      </c>
      <c r="AJ58" s="81" t="s">
        <v>4440</v>
      </c>
      <c r="AM58" s="81" t="s">
        <v>4442</v>
      </c>
      <c r="AN58" s="81" t="s">
        <v>1840</v>
      </c>
      <c r="AO58" s="81" t="s">
        <v>4848</v>
      </c>
      <c r="AP58" s="81" t="s">
        <v>4443</v>
      </c>
      <c r="AR58" s="81" t="s">
        <v>4849</v>
      </c>
      <c r="AS58" s="81" t="s">
        <v>4446</v>
      </c>
      <c r="AT58" s="81" t="s">
        <v>2875</v>
      </c>
      <c r="AU58" s="81" t="s">
        <v>4447</v>
      </c>
      <c r="AW58" s="81" t="s">
        <v>4448</v>
      </c>
      <c r="AX58" s="81" t="s">
        <v>42</v>
      </c>
    </row>
    <row r="59" hidden="1" spans="1:50">
      <c r="A59" s="81" t="s">
        <v>4824</v>
      </c>
      <c r="B59" s="81" t="s">
        <v>4850</v>
      </c>
      <c r="C59" s="81" t="s">
        <v>50</v>
      </c>
      <c r="D59" s="81" t="s">
        <v>4451</v>
      </c>
      <c r="E59" s="81" t="s">
        <v>4851</v>
      </c>
      <c r="F59" s="81" t="s">
        <v>4453</v>
      </c>
      <c r="G59" s="81" t="s">
        <v>4840</v>
      </c>
      <c r="H59" s="81" t="s">
        <v>4841</v>
      </c>
      <c r="I59" s="81" t="s">
        <v>43</v>
      </c>
      <c r="J59" s="81" t="s">
        <v>4828</v>
      </c>
      <c r="K59" s="81" t="s">
        <v>4829</v>
      </c>
      <c r="M59" s="81" t="s">
        <v>2790</v>
      </c>
      <c r="N59" s="81" t="s">
        <v>4842</v>
      </c>
      <c r="O59" s="81" t="s">
        <v>4852</v>
      </c>
      <c r="P59" s="81" t="s">
        <v>4853</v>
      </c>
      <c r="Q59" s="81" t="s">
        <v>1861</v>
      </c>
      <c r="R59" s="81" t="s">
        <v>4854</v>
      </c>
      <c r="S59" s="81" t="s">
        <v>1879</v>
      </c>
      <c r="T59" s="81" t="s">
        <v>4855</v>
      </c>
      <c r="U59" s="81" t="s">
        <v>4856</v>
      </c>
      <c r="V59" s="81" t="s">
        <v>4432</v>
      </c>
      <c r="W59" s="81" t="s">
        <v>1840</v>
      </c>
      <c r="X59" s="81" t="s">
        <v>4434</v>
      </c>
      <c r="Y59" s="81" t="s">
        <v>4435</v>
      </c>
      <c r="Z59" s="81" t="s">
        <v>4483</v>
      </c>
      <c r="AA59" s="81" t="s">
        <v>36</v>
      </c>
      <c r="AC59" s="81" t="s">
        <v>42</v>
      </c>
      <c r="AD59" s="81" t="s">
        <v>2682</v>
      </c>
      <c r="AE59" s="81" t="s">
        <v>42</v>
      </c>
      <c r="AG59" s="81" t="s">
        <v>1840</v>
      </c>
      <c r="AH59" s="81" t="s">
        <v>4485</v>
      </c>
      <c r="AI59" s="81" t="s">
        <v>4596</v>
      </c>
      <c r="AJ59" s="81" t="s">
        <v>4440</v>
      </c>
      <c r="AM59" s="81" t="s">
        <v>4442</v>
      </c>
      <c r="AN59" s="81" t="s">
        <v>1840</v>
      </c>
      <c r="AO59" s="81" t="s">
        <v>4848</v>
      </c>
      <c r="AP59" s="81" t="s">
        <v>4443</v>
      </c>
      <c r="AR59" s="81" t="s">
        <v>4849</v>
      </c>
      <c r="AS59" s="81" t="s">
        <v>4446</v>
      </c>
      <c r="AT59" s="81" t="s">
        <v>2875</v>
      </c>
      <c r="AU59" s="81" t="s">
        <v>4447</v>
      </c>
      <c r="AW59" s="81" t="s">
        <v>4448</v>
      </c>
      <c r="AX59" s="81" t="s">
        <v>42</v>
      </c>
    </row>
    <row r="60" hidden="1" spans="1:50">
      <c r="A60" s="81" t="s">
        <v>4824</v>
      </c>
      <c r="B60" s="81" t="s">
        <v>4857</v>
      </c>
      <c r="C60" s="81" t="s">
        <v>50</v>
      </c>
      <c r="D60" s="81" t="s">
        <v>4451</v>
      </c>
      <c r="E60" s="81" t="s">
        <v>4858</v>
      </c>
      <c r="F60" s="81" t="s">
        <v>4453</v>
      </c>
      <c r="G60" s="81" t="s">
        <v>4644</v>
      </c>
      <c r="H60" s="81" t="s">
        <v>4859</v>
      </c>
      <c r="I60" s="81" t="s">
        <v>43</v>
      </c>
      <c r="J60" s="81" t="s">
        <v>4828</v>
      </c>
      <c r="K60" s="81" t="s">
        <v>4829</v>
      </c>
      <c r="M60" s="81" t="s">
        <v>2790</v>
      </c>
      <c r="N60" s="81" t="s">
        <v>4476</v>
      </c>
      <c r="O60" s="81" t="s">
        <v>4860</v>
      </c>
      <c r="P60" s="81" t="s">
        <v>4861</v>
      </c>
      <c r="Q60" s="81" t="s">
        <v>1861</v>
      </c>
      <c r="R60" s="81" t="s">
        <v>4854</v>
      </c>
      <c r="S60" s="81" t="s">
        <v>4833</v>
      </c>
      <c r="T60" s="81" t="s">
        <v>4861</v>
      </c>
      <c r="U60" s="81" t="s">
        <v>4862</v>
      </c>
      <c r="V60" s="81" t="s">
        <v>4432</v>
      </c>
      <c r="W60" s="81" t="s">
        <v>1840</v>
      </c>
      <c r="X60" s="81" t="s">
        <v>4434</v>
      </c>
      <c r="Y60" s="81" t="s">
        <v>4435</v>
      </c>
      <c r="Z60" s="81" t="s">
        <v>4483</v>
      </c>
      <c r="AA60" s="81" t="s">
        <v>36</v>
      </c>
      <c r="AC60" s="81" t="s">
        <v>42</v>
      </c>
      <c r="AD60" s="81" t="s">
        <v>2682</v>
      </c>
      <c r="AE60" s="81" t="s">
        <v>42</v>
      </c>
      <c r="AG60" s="81" t="s">
        <v>1840</v>
      </c>
      <c r="AH60" s="81" t="s">
        <v>4485</v>
      </c>
      <c r="AI60" s="81" t="s">
        <v>4596</v>
      </c>
      <c r="AJ60" s="81" t="s">
        <v>4440</v>
      </c>
      <c r="AM60" s="81" t="s">
        <v>4442</v>
      </c>
      <c r="AN60" s="81" t="s">
        <v>1840</v>
      </c>
      <c r="AO60" s="81" t="s">
        <v>4863</v>
      </c>
      <c r="AP60" s="81" t="s">
        <v>4443</v>
      </c>
      <c r="AR60" s="81" t="s">
        <v>4864</v>
      </c>
      <c r="AS60" s="81" t="s">
        <v>4446</v>
      </c>
      <c r="AT60" s="81" t="s">
        <v>2875</v>
      </c>
      <c r="AU60" s="81" t="s">
        <v>4447</v>
      </c>
      <c r="AW60" s="81" t="s">
        <v>4448</v>
      </c>
      <c r="AX60" s="81" t="s">
        <v>42</v>
      </c>
    </row>
    <row r="61" hidden="1" spans="1:50">
      <c r="A61" s="81" t="s">
        <v>4865</v>
      </c>
      <c r="B61" s="81" t="s">
        <v>4866</v>
      </c>
      <c r="C61" s="81" t="s">
        <v>50</v>
      </c>
      <c r="D61" s="81" t="s">
        <v>4451</v>
      </c>
      <c r="E61" s="81" t="s">
        <v>4867</v>
      </c>
      <c r="F61" s="81" t="s">
        <v>4453</v>
      </c>
      <c r="G61" s="81" t="s">
        <v>4644</v>
      </c>
      <c r="H61" s="81" t="s">
        <v>4859</v>
      </c>
      <c r="I61" s="81" t="s">
        <v>43</v>
      </c>
      <c r="J61" s="81" t="s">
        <v>4828</v>
      </c>
      <c r="K61" s="81" t="s">
        <v>4829</v>
      </c>
      <c r="M61" s="81" t="s">
        <v>2790</v>
      </c>
      <c r="N61" s="81" t="s">
        <v>4476</v>
      </c>
      <c r="O61" s="81" t="s">
        <v>4868</v>
      </c>
      <c r="P61" s="81" t="s">
        <v>4869</v>
      </c>
      <c r="Q61" s="81" t="s">
        <v>1774</v>
      </c>
      <c r="R61" s="81" t="s">
        <v>4845</v>
      </c>
      <c r="S61" s="81" t="s">
        <v>1730</v>
      </c>
      <c r="T61" s="81" t="s">
        <v>4870</v>
      </c>
      <c r="U61" s="81" t="s">
        <v>4871</v>
      </c>
      <c r="V61" s="81" t="s">
        <v>4432</v>
      </c>
      <c r="W61" s="81" t="s">
        <v>1840</v>
      </c>
      <c r="X61" s="81" t="s">
        <v>4434</v>
      </c>
      <c r="Y61" s="81" t="s">
        <v>4435</v>
      </c>
      <c r="Z61" s="81" t="s">
        <v>4483</v>
      </c>
      <c r="AA61" s="81" t="s">
        <v>228</v>
      </c>
      <c r="AC61" s="81" t="s">
        <v>42</v>
      </c>
      <c r="AD61" s="81" t="s">
        <v>2682</v>
      </c>
      <c r="AE61" s="81" t="s">
        <v>42</v>
      </c>
      <c r="AF61" s="81" t="s">
        <v>4464</v>
      </c>
      <c r="AG61" s="81" t="s">
        <v>1840</v>
      </c>
      <c r="AH61" s="81" t="s">
        <v>4485</v>
      </c>
      <c r="AI61" s="81" t="s">
        <v>4596</v>
      </c>
      <c r="AJ61" s="81" t="s">
        <v>4440</v>
      </c>
      <c r="AM61" s="81" t="s">
        <v>4442</v>
      </c>
      <c r="AN61" s="81" t="s">
        <v>1840</v>
      </c>
      <c r="AO61" s="81" t="s">
        <v>4872</v>
      </c>
      <c r="AP61" s="81" t="s">
        <v>4443</v>
      </c>
      <c r="AR61" s="81" t="s">
        <v>4873</v>
      </c>
      <c r="AS61" s="81" t="s">
        <v>4446</v>
      </c>
      <c r="AT61" s="81" t="s">
        <v>2875</v>
      </c>
      <c r="AU61" s="81" t="s">
        <v>4447</v>
      </c>
      <c r="AW61" s="81" t="s">
        <v>4448</v>
      </c>
      <c r="AX61" s="81" t="s">
        <v>42</v>
      </c>
    </row>
    <row r="62" hidden="1" spans="1:50">
      <c r="A62" s="81" t="s">
        <v>4874</v>
      </c>
      <c r="B62" s="81" t="s">
        <v>4875</v>
      </c>
      <c r="C62" s="81" t="s">
        <v>3740</v>
      </c>
      <c r="D62" s="81" t="s">
        <v>4517</v>
      </c>
      <c r="E62" s="81" t="s">
        <v>4876</v>
      </c>
      <c r="F62" s="81" t="s">
        <v>4453</v>
      </c>
      <c r="G62" s="81" t="s">
        <v>4877</v>
      </c>
      <c r="H62" s="81" t="s">
        <v>4579</v>
      </c>
      <c r="I62" s="81" t="s">
        <v>43</v>
      </c>
      <c r="J62" s="81" t="s">
        <v>4878</v>
      </c>
      <c r="K62" s="81" t="s">
        <v>4879</v>
      </c>
      <c r="M62" s="81" t="s">
        <v>2790</v>
      </c>
      <c r="N62" s="81" t="s">
        <v>4880</v>
      </c>
      <c r="O62" s="81" t="s">
        <v>4881</v>
      </c>
      <c r="P62" s="81" t="s">
        <v>4882</v>
      </c>
      <c r="Q62" s="81" t="s">
        <v>111</v>
      </c>
      <c r="R62" s="81" t="s">
        <v>4883</v>
      </c>
      <c r="S62" s="81" t="s">
        <v>278</v>
      </c>
      <c r="T62" s="81" t="s">
        <v>4884</v>
      </c>
      <c r="U62" s="81" t="s">
        <v>4885</v>
      </c>
      <c r="V62" s="81" t="s">
        <v>4432</v>
      </c>
      <c r="W62" s="81" t="s">
        <v>156</v>
      </c>
      <c r="X62" s="81" t="s">
        <v>4434</v>
      </c>
      <c r="Y62" s="81" t="s">
        <v>4435</v>
      </c>
      <c r="Z62" s="81" t="s">
        <v>4483</v>
      </c>
      <c r="AA62" s="81" t="s">
        <v>36</v>
      </c>
      <c r="AC62" s="81" t="s">
        <v>42</v>
      </c>
      <c r="AD62" s="81" t="s">
        <v>2682</v>
      </c>
      <c r="AE62" s="81" t="s">
        <v>42</v>
      </c>
      <c r="AG62" s="81" t="s">
        <v>2196</v>
      </c>
      <c r="AH62" s="81" t="s">
        <v>4485</v>
      </c>
      <c r="AI62" s="81" t="s">
        <v>4486</v>
      </c>
      <c r="AJ62" s="81" t="s">
        <v>4440</v>
      </c>
      <c r="AM62" s="81" t="s">
        <v>4442</v>
      </c>
      <c r="AP62" s="81" t="s">
        <v>3740</v>
      </c>
      <c r="AQ62" s="81" t="s">
        <v>4444</v>
      </c>
      <c r="AR62" s="81" t="s">
        <v>4886</v>
      </c>
      <c r="AS62" s="81" t="s">
        <v>4446</v>
      </c>
      <c r="AT62" s="81" t="s">
        <v>2875</v>
      </c>
      <c r="AU62" s="81" t="s">
        <v>4447</v>
      </c>
      <c r="AW62" s="81" t="s">
        <v>4448</v>
      </c>
      <c r="AX62" s="81" t="s">
        <v>42</v>
      </c>
    </row>
    <row r="63" hidden="1" spans="1:50">
      <c r="A63" s="81" t="s">
        <v>4887</v>
      </c>
      <c r="B63" s="81" t="s">
        <v>4888</v>
      </c>
      <c r="C63" s="81" t="s">
        <v>3740</v>
      </c>
      <c r="D63" s="81" t="s">
        <v>4517</v>
      </c>
      <c r="E63" s="81" t="s">
        <v>4889</v>
      </c>
      <c r="F63" s="81" t="s">
        <v>4453</v>
      </c>
      <c r="G63" s="81" t="s">
        <v>4877</v>
      </c>
      <c r="H63" s="81" t="s">
        <v>4579</v>
      </c>
      <c r="I63" s="81" t="s">
        <v>43</v>
      </c>
      <c r="J63" s="81" t="s">
        <v>4878</v>
      </c>
      <c r="K63" s="81" t="s">
        <v>4879</v>
      </c>
      <c r="M63" s="81" t="s">
        <v>2790</v>
      </c>
      <c r="N63" s="81" t="s">
        <v>4880</v>
      </c>
      <c r="O63" s="81" t="s">
        <v>4890</v>
      </c>
      <c r="P63" s="81" t="s">
        <v>4891</v>
      </c>
      <c r="Q63" s="81" t="s">
        <v>183</v>
      </c>
      <c r="R63" s="81" t="s">
        <v>4892</v>
      </c>
      <c r="S63" s="81" t="s">
        <v>166</v>
      </c>
      <c r="T63" s="81" t="s">
        <v>4893</v>
      </c>
      <c r="U63" s="81" t="s">
        <v>4894</v>
      </c>
      <c r="V63" s="81" t="s">
        <v>4432</v>
      </c>
      <c r="W63" s="81" t="s">
        <v>156</v>
      </c>
      <c r="X63" s="81" t="s">
        <v>4434</v>
      </c>
      <c r="Y63" s="81" t="s">
        <v>4435</v>
      </c>
      <c r="Z63" s="81" t="s">
        <v>4483</v>
      </c>
      <c r="AA63" s="81" t="s">
        <v>36</v>
      </c>
      <c r="AC63" s="81" t="s">
        <v>42</v>
      </c>
      <c r="AD63" s="81" t="s">
        <v>2682</v>
      </c>
      <c r="AE63" s="81" t="s">
        <v>42</v>
      </c>
      <c r="AG63" s="81" t="s">
        <v>2196</v>
      </c>
      <c r="AH63" s="81" t="s">
        <v>4485</v>
      </c>
      <c r="AI63" s="81" t="s">
        <v>4512</v>
      </c>
      <c r="AJ63" s="81" t="s">
        <v>4440</v>
      </c>
      <c r="AM63" s="81" t="s">
        <v>4442</v>
      </c>
      <c r="AP63" s="81" t="s">
        <v>4443</v>
      </c>
      <c r="AQ63" s="81" t="s">
        <v>4444</v>
      </c>
      <c r="AR63" s="81" t="s">
        <v>4895</v>
      </c>
      <c r="AS63" s="81" t="s">
        <v>4446</v>
      </c>
      <c r="AT63" s="81" t="s">
        <v>2875</v>
      </c>
      <c r="AU63" s="81" t="s">
        <v>4447</v>
      </c>
      <c r="AW63" s="81" t="s">
        <v>4448</v>
      </c>
      <c r="AX63" s="81" t="s">
        <v>42</v>
      </c>
    </row>
    <row r="64" hidden="1" spans="1:50">
      <c r="A64" s="81" t="s">
        <v>4896</v>
      </c>
      <c r="B64" s="81" t="s">
        <v>4897</v>
      </c>
      <c r="C64" s="81" t="s">
        <v>50</v>
      </c>
      <c r="D64" s="81" t="s">
        <v>4451</v>
      </c>
      <c r="E64" s="81" t="s">
        <v>4898</v>
      </c>
      <c r="F64" s="81" t="s">
        <v>4453</v>
      </c>
      <c r="G64" s="81" t="s">
        <v>4644</v>
      </c>
      <c r="H64" s="81" t="s">
        <v>4841</v>
      </c>
      <c r="I64" s="81" t="s">
        <v>43</v>
      </c>
      <c r="J64" s="81" t="s">
        <v>4422</v>
      </c>
      <c r="K64" s="81" t="s">
        <v>4423</v>
      </c>
      <c r="M64" s="81" t="s">
        <v>2790</v>
      </c>
      <c r="N64" s="81" t="s">
        <v>4899</v>
      </c>
      <c r="O64" s="81" t="s">
        <v>4900</v>
      </c>
      <c r="P64" s="81" t="s">
        <v>4901</v>
      </c>
      <c r="Q64" s="81" t="s">
        <v>4902</v>
      </c>
      <c r="R64" s="81" t="s">
        <v>4903</v>
      </c>
      <c r="S64" s="81" t="s">
        <v>4904</v>
      </c>
      <c r="T64" s="81" t="s">
        <v>4905</v>
      </c>
      <c r="U64" s="81" t="s">
        <v>4906</v>
      </c>
      <c r="V64" s="81" t="s">
        <v>4432</v>
      </c>
      <c r="W64" s="81" t="s">
        <v>4433</v>
      </c>
      <c r="X64" s="81" t="s">
        <v>4434</v>
      </c>
      <c r="Y64" s="81" t="s">
        <v>4435</v>
      </c>
      <c r="Z64" s="81" t="s">
        <v>4436</v>
      </c>
      <c r="AA64" s="81" t="s">
        <v>228</v>
      </c>
      <c r="AC64" s="81" t="s">
        <v>2682</v>
      </c>
      <c r="AD64" s="81" t="s">
        <v>2682</v>
      </c>
      <c r="AE64" s="81" t="s">
        <v>2682</v>
      </c>
      <c r="AF64" s="81" t="s">
        <v>4464</v>
      </c>
      <c r="AG64" s="81" t="s">
        <v>4433</v>
      </c>
      <c r="AH64" s="81" t="s">
        <v>4438</v>
      </c>
      <c r="AI64" s="81" t="s">
        <v>4907</v>
      </c>
      <c r="AJ64" s="81" t="s">
        <v>4440</v>
      </c>
      <c r="AL64" s="81" t="s">
        <v>4908</v>
      </c>
      <c r="AM64" s="81" t="s">
        <v>4442</v>
      </c>
      <c r="AN64" s="81" t="s">
        <v>4433</v>
      </c>
      <c r="AO64" s="81" t="s">
        <v>4909</v>
      </c>
      <c r="AP64" s="81" t="s">
        <v>4443</v>
      </c>
      <c r="AR64" s="81" t="s">
        <v>4910</v>
      </c>
      <c r="AS64" s="81" t="s">
        <v>4446</v>
      </c>
      <c r="AT64" s="81" t="s">
        <v>2875</v>
      </c>
      <c r="AU64" s="81" t="s">
        <v>50</v>
      </c>
      <c r="AW64" s="81" t="s">
        <v>4448</v>
      </c>
      <c r="AX64" s="81" t="s">
        <v>42</v>
      </c>
    </row>
    <row r="65" hidden="1" spans="1:50">
      <c r="A65" s="81" t="s">
        <v>4911</v>
      </c>
      <c r="B65" s="81" t="s">
        <v>4912</v>
      </c>
      <c r="C65" s="81" t="s">
        <v>4655</v>
      </c>
      <c r="D65" s="81" t="s">
        <v>4451</v>
      </c>
      <c r="E65" s="81" t="s">
        <v>4913</v>
      </c>
      <c r="F65" s="81" t="s">
        <v>4453</v>
      </c>
      <c r="G65" s="81" t="s">
        <v>4914</v>
      </c>
      <c r="H65" s="81" t="s">
        <v>4520</v>
      </c>
      <c r="I65" s="81" t="s">
        <v>43</v>
      </c>
      <c r="J65" s="81" t="s">
        <v>4631</v>
      </c>
      <c r="K65" s="81" t="s">
        <v>4632</v>
      </c>
      <c r="M65" s="81" t="s">
        <v>2790</v>
      </c>
      <c r="N65" s="81" t="s">
        <v>4718</v>
      </c>
      <c r="O65" s="81" t="s">
        <v>4915</v>
      </c>
      <c r="Q65" s="81" t="s">
        <v>806</v>
      </c>
      <c r="R65" s="81" t="s">
        <v>4916</v>
      </c>
      <c r="S65" s="81" t="s">
        <v>4917</v>
      </c>
      <c r="V65" s="81" t="s">
        <v>4432</v>
      </c>
      <c r="W65" s="81" t="s">
        <v>712</v>
      </c>
      <c r="X65" s="81" t="s">
        <v>4434</v>
      </c>
      <c r="Y65" s="81" t="s">
        <v>4435</v>
      </c>
      <c r="Z65" s="81" t="s">
        <v>4483</v>
      </c>
      <c r="AA65" s="81" t="s">
        <v>36</v>
      </c>
      <c r="AC65" s="81" t="s">
        <v>42</v>
      </c>
      <c r="AD65" s="81" t="s">
        <v>2682</v>
      </c>
      <c r="AE65" s="81" t="s">
        <v>42</v>
      </c>
      <c r="AG65" s="81" t="s">
        <v>712</v>
      </c>
      <c r="AH65" s="81" t="s">
        <v>4485</v>
      </c>
      <c r="AI65" s="81" t="s">
        <v>4486</v>
      </c>
      <c r="AJ65" s="81" t="s">
        <v>4440</v>
      </c>
      <c r="AM65" s="81" t="s">
        <v>4442</v>
      </c>
      <c r="AR65" s="81" t="s">
        <v>4918</v>
      </c>
      <c r="AS65" s="81" t="s">
        <v>4446</v>
      </c>
      <c r="AT65" s="81" t="s">
        <v>2875</v>
      </c>
      <c r="AW65" s="81" t="s">
        <v>4448</v>
      </c>
      <c r="AX65" s="81" t="s">
        <v>42</v>
      </c>
    </row>
    <row r="66" hidden="1" spans="1:50">
      <c r="A66" s="81" t="s">
        <v>4911</v>
      </c>
      <c r="B66" s="81" t="s">
        <v>4919</v>
      </c>
      <c r="C66" s="81" t="s">
        <v>4655</v>
      </c>
      <c r="D66" s="81" t="s">
        <v>4451</v>
      </c>
      <c r="E66" s="81" t="s">
        <v>4920</v>
      </c>
      <c r="F66" s="81" t="s">
        <v>4453</v>
      </c>
      <c r="G66" s="81" t="s">
        <v>4914</v>
      </c>
      <c r="H66" s="81" t="s">
        <v>4520</v>
      </c>
      <c r="I66" s="81" t="s">
        <v>43</v>
      </c>
      <c r="J66" s="81" t="s">
        <v>4631</v>
      </c>
      <c r="K66" s="81" t="s">
        <v>4632</v>
      </c>
      <c r="M66" s="81" t="s">
        <v>2790</v>
      </c>
      <c r="N66" s="81" t="s">
        <v>4718</v>
      </c>
      <c r="O66" s="81" t="s">
        <v>4915</v>
      </c>
      <c r="Q66" s="81" t="s">
        <v>806</v>
      </c>
      <c r="R66" s="81" t="s">
        <v>4916</v>
      </c>
      <c r="S66" s="81" t="s">
        <v>4917</v>
      </c>
      <c r="V66" s="81" t="s">
        <v>4432</v>
      </c>
      <c r="W66" s="81" t="s">
        <v>712</v>
      </c>
      <c r="X66" s="81" t="s">
        <v>4434</v>
      </c>
      <c r="Y66" s="81" t="s">
        <v>4435</v>
      </c>
      <c r="Z66" s="81" t="s">
        <v>4483</v>
      </c>
      <c r="AA66" s="81" t="s">
        <v>36</v>
      </c>
      <c r="AC66" s="81" t="s">
        <v>42</v>
      </c>
      <c r="AD66" s="81" t="s">
        <v>2682</v>
      </c>
      <c r="AE66" s="81" t="s">
        <v>42</v>
      </c>
      <c r="AG66" s="81" t="s">
        <v>712</v>
      </c>
      <c r="AH66" s="81" t="s">
        <v>4485</v>
      </c>
      <c r="AI66" s="81" t="s">
        <v>4486</v>
      </c>
      <c r="AJ66" s="81" t="s">
        <v>4440</v>
      </c>
      <c r="AM66" s="81" t="s">
        <v>4442</v>
      </c>
      <c r="AR66" s="81" t="s">
        <v>4735</v>
      </c>
      <c r="AS66" s="81" t="s">
        <v>4446</v>
      </c>
      <c r="AT66" s="81" t="s">
        <v>2875</v>
      </c>
      <c r="AW66" s="81" t="s">
        <v>4448</v>
      </c>
      <c r="AX66" s="81" t="s">
        <v>42</v>
      </c>
    </row>
    <row r="67" hidden="1" spans="1:50">
      <c r="A67" s="81" t="s">
        <v>4921</v>
      </c>
      <c r="B67" s="81" t="s">
        <v>4922</v>
      </c>
      <c r="C67" s="81" t="s">
        <v>4655</v>
      </c>
      <c r="D67" s="81" t="s">
        <v>4451</v>
      </c>
      <c r="E67" s="81" t="s">
        <v>4923</v>
      </c>
      <c r="F67" s="81" t="s">
        <v>4453</v>
      </c>
      <c r="G67" s="81" t="s">
        <v>4914</v>
      </c>
      <c r="H67" s="81" t="s">
        <v>4520</v>
      </c>
      <c r="I67" s="81" t="s">
        <v>43</v>
      </c>
      <c r="J67" s="81" t="s">
        <v>4631</v>
      </c>
      <c r="K67" s="81" t="s">
        <v>4632</v>
      </c>
      <c r="M67" s="81" t="s">
        <v>2790</v>
      </c>
      <c r="N67" s="81" t="s">
        <v>4718</v>
      </c>
      <c r="O67" s="81" t="s">
        <v>4924</v>
      </c>
      <c r="Q67" s="81" t="s">
        <v>620</v>
      </c>
      <c r="R67" s="81" t="s">
        <v>4720</v>
      </c>
      <c r="S67" s="81" t="s">
        <v>712</v>
      </c>
      <c r="V67" s="81" t="s">
        <v>4432</v>
      </c>
      <c r="W67" s="81" t="s">
        <v>712</v>
      </c>
      <c r="X67" s="81" t="s">
        <v>4434</v>
      </c>
      <c r="Y67" s="81" t="s">
        <v>4435</v>
      </c>
      <c r="Z67" s="81" t="s">
        <v>4483</v>
      </c>
      <c r="AA67" s="81" t="s">
        <v>82</v>
      </c>
      <c r="AC67" s="81" t="s">
        <v>42</v>
      </c>
      <c r="AD67" s="81" t="s">
        <v>2682</v>
      </c>
      <c r="AE67" s="81" t="s">
        <v>42</v>
      </c>
      <c r="AG67" s="81" t="s">
        <v>712</v>
      </c>
      <c r="AH67" s="81" t="s">
        <v>4485</v>
      </c>
      <c r="AI67" s="81" t="s">
        <v>4512</v>
      </c>
      <c r="AJ67" s="81" t="s">
        <v>4440</v>
      </c>
      <c r="AM67" s="81" t="s">
        <v>4442</v>
      </c>
      <c r="AR67" s="81" t="s">
        <v>4918</v>
      </c>
      <c r="AS67" s="81" t="s">
        <v>4446</v>
      </c>
      <c r="AT67" s="81" t="s">
        <v>2875</v>
      </c>
      <c r="AW67" s="81" t="s">
        <v>4448</v>
      </c>
      <c r="AX67" s="81" t="s">
        <v>42</v>
      </c>
    </row>
    <row r="68" hidden="1" spans="1:50">
      <c r="A68" s="81" t="s">
        <v>4469</v>
      </c>
      <c r="B68" s="81" t="s">
        <v>4925</v>
      </c>
      <c r="C68" s="81" t="s">
        <v>50</v>
      </c>
      <c r="D68" s="81" t="s">
        <v>4451</v>
      </c>
      <c r="E68" s="81" t="s">
        <v>4926</v>
      </c>
      <c r="F68" s="81" t="s">
        <v>4453</v>
      </c>
      <c r="G68" s="81" t="s">
        <v>4505</v>
      </c>
      <c r="H68" s="81" t="s">
        <v>4506</v>
      </c>
      <c r="I68" s="81" t="s">
        <v>43</v>
      </c>
      <c r="J68" s="81" t="s">
        <v>4474</v>
      </c>
      <c r="K68" s="81" t="s">
        <v>4475</v>
      </c>
      <c r="M68" s="81" t="s">
        <v>2790</v>
      </c>
      <c r="N68" s="81" t="s">
        <v>4476</v>
      </c>
      <c r="O68" s="81" t="s">
        <v>4927</v>
      </c>
      <c r="P68" s="81" t="s">
        <v>4928</v>
      </c>
      <c r="Q68" s="81" t="s">
        <v>323</v>
      </c>
      <c r="R68" s="81" t="s">
        <v>4929</v>
      </c>
      <c r="S68" s="81" t="s">
        <v>4480</v>
      </c>
      <c r="T68" s="81" t="s">
        <v>4930</v>
      </c>
      <c r="U68" s="81" t="s">
        <v>4931</v>
      </c>
      <c r="V68" s="81" t="s">
        <v>4432</v>
      </c>
      <c r="W68" s="81" t="s">
        <v>4480</v>
      </c>
      <c r="X68" s="81" t="s">
        <v>4434</v>
      </c>
      <c r="Y68" s="81" t="s">
        <v>4435</v>
      </c>
      <c r="Z68" s="81" t="s">
        <v>4483</v>
      </c>
      <c r="AA68" s="81" t="s">
        <v>4484</v>
      </c>
      <c r="AC68" s="81" t="s">
        <v>42</v>
      </c>
      <c r="AD68" s="81" t="s">
        <v>2682</v>
      </c>
      <c r="AE68" s="81" t="s">
        <v>42</v>
      </c>
      <c r="AG68" s="81" t="s">
        <v>4480</v>
      </c>
      <c r="AH68" s="81" t="s">
        <v>4485</v>
      </c>
      <c r="AI68" s="81" t="s">
        <v>4486</v>
      </c>
      <c r="AJ68" s="81" t="s">
        <v>4440</v>
      </c>
      <c r="AM68" s="81" t="s">
        <v>4442</v>
      </c>
      <c r="AN68" s="81" t="s">
        <v>4480</v>
      </c>
      <c r="AO68" s="81" t="s">
        <v>4932</v>
      </c>
      <c r="AP68" s="81" t="s">
        <v>4443</v>
      </c>
      <c r="AR68" s="81" t="s">
        <v>4933</v>
      </c>
      <c r="AS68" s="81" t="s">
        <v>4468</v>
      </c>
      <c r="AT68" s="81" t="s">
        <v>2875</v>
      </c>
      <c r="AU68" s="81" t="s">
        <v>4447</v>
      </c>
      <c r="AW68" s="81" t="s">
        <v>4448</v>
      </c>
      <c r="AX68" s="81" t="s">
        <v>42</v>
      </c>
    </row>
    <row r="69" hidden="1" spans="1:50">
      <c r="A69" s="81" t="s">
        <v>4469</v>
      </c>
      <c r="B69" s="81" t="s">
        <v>4934</v>
      </c>
      <c r="C69" s="81" t="s">
        <v>50</v>
      </c>
      <c r="D69" s="81" t="s">
        <v>4451</v>
      </c>
      <c r="E69" s="81" t="s">
        <v>4935</v>
      </c>
      <c r="F69" s="81" t="s">
        <v>4453</v>
      </c>
      <c r="G69" s="81" t="s">
        <v>4644</v>
      </c>
      <c r="H69" s="81" t="s">
        <v>4506</v>
      </c>
      <c r="I69" s="81" t="s">
        <v>43</v>
      </c>
      <c r="J69" s="81" t="s">
        <v>4474</v>
      </c>
      <c r="K69" s="81" t="s">
        <v>4475</v>
      </c>
      <c r="M69" s="81" t="s">
        <v>2790</v>
      </c>
      <c r="N69" s="81" t="s">
        <v>4476</v>
      </c>
      <c r="O69" s="81" t="s">
        <v>4936</v>
      </c>
      <c r="P69" s="81" t="s">
        <v>4937</v>
      </c>
      <c r="Q69" s="81" t="s">
        <v>306</v>
      </c>
      <c r="R69" s="81" t="s">
        <v>4509</v>
      </c>
      <c r="T69" s="81" t="s">
        <v>4938</v>
      </c>
      <c r="U69" s="81" t="s">
        <v>4939</v>
      </c>
      <c r="V69" s="81" t="s">
        <v>4432</v>
      </c>
      <c r="W69" s="81" t="s">
        <v>4480</v>
      </c>
      <c r="X69" s="81" t="s">
        <v>4434</v>
      </c>
      <c r="Y69" s="81" t="s">
        <v>4435</v>
      </c>
      <c r="Z69" s="81" t="s">
        <v>4483</v>
      </c>
      <c r="AA69" s="81" t="s">
        <v>4484</v>
      </c>
      <c r="AC69" s="81" t="s">
        <v>42</v>
      </c>
      <c r="AD69" s="81" t="s">
        <v>2682</v>
      </c>
      <c r="AE69" s="81" t="s">
        <v>42</v>
      </c>
      <c r="AG69" s="81" t="s">
        <v>4480</v>
      </c>
      <c r="AH69" s="81" t="s">
        <v>4485</v>
      </c>
      <c r="AI69" s="81" t="s">
        <v>4512</v>
      </c>
      <c r="AJ69" s="81" t="s">
        <v>4440</v>
      </c>
      <c r="AM69" s="81" t="s">
        <v>4442</v>
      </c>
      <c r="AN69" s="81" t="s">
        <v>4480</v>
      </c>
      <c r="AO69" s="81" t="s">
        <v>4940</v>
      </c>
      <c r="AP69" s="81" t="s">
        <v>4443</v>
      </c>
      <c r="AR69" s="81" t="s">
        <v>4941</v>
      </c>
      <c r="AS69" s="81" t="s">
        <v>4468</v>
      </c>
      <c r="AT69" s="81" t="s">
        <v>2875</v>
      </c>
      <c r="AU69" s="81" t="s">
        <v>4447</v>
      </c>
      <c r="AW69" s="81" t="s">
        <v>4448</v>
      </c>
      <c r="AX69" s="81" t="s">
        <v>42</v>
      </c>
    </row>
    <row r="70" hidden="1" spans="1:50">
      <c r="A70" s="81" t="s">
        <v>4349</v>
      </c>
      <c r="B70" s="81" t="s">
        <v>4942</v>
      </c>
      <c r="C70" s="81" t="s">
        <v>3740</v>
      </c>
      <c r="D70" s="81" t="s">
        <v>4451</v>
      </c>
      <c r="E70" s="81" t="s">
        <v>4943</v>
      </c>
      <c r="F70" s="81" t="s">
        <v>4453</v>
      </c>
      <c r="G70" s="81" t="s">
        <v>4779</v>
      </c>
      <c r="H70" s="81" t="s">
        <v>4520</v>
      </c>
      <c r="I70" s="81" t="s">
        <v>43</v>
      </c>
      <c r="J70" s="81" t="s">
        <v>4631</v>
      </c>
      <c r="K70" s="81" t="s">
        <v>4632</v>
      </c>
      <c r="M70" s="81" t="s">
        <v>2790</v>
      </c>
      <c r="N70" s="81" t="s">
        <v>4739</v>
      </c>
      <c r="O70" s="81" t="s">
        <v>4944</v>
      </c>
      <c r="P70" s="81" t="s">
        <v>4945</v>
      </c>
      <c r="Q70" s="81" t="s">
        <v>650</v>
      </c>
      <c r="R70" s="81" t="s">
        <v>4742</v>
      </c>
      <c r="S70" s="81" t="s">
        <v>4946</v>
      </c>
      <c r="V70" s="81" t="s">
        <v>4432</v>
      </c>
      <c r="W70" s="81" t="s">
        <v>712</v>
      </c>
      <c r="X70" s="81" t="s">
        <v>4434</v>
      </c>
      <c r="Y70" s="81" t="s">
        <v>4435</v>
      </c>
      <c r="Z70" s="81" t="s">
        <v>4483</v>
      </c>
      <c r="AA70" s="81" t="s">
        <v>82</v>
      </c>
      <c r="AC70" s="81" t="s">
        <v>42</v>
      </c>
      <c r="AD70" s="81" t="s">
        <v>2682</v>
      </c>
      <c r="AE70" s="81" t="s">
        <v>42</v>
      </c>
      <c r="AF70" s="81" t="s">
        <v>4464</v>
      </c>
      <c r="AG70" s="81" t="s">
        <v>712</v>
      </c>
      <c r="AH70" s="81" t="s">
        <v>4485</v>
      </c>
      <c r="AI70" s="81" t="s">
        <v>4486</v>
      </c>
      <c r="AJ70" s="81" t="s">
        <v>4440</v>
      </c>
      <c r="AM70" s="81" t="s">
        <v>4442</v>
      </c>
      <c r="AP70" s="81" t="s">
        <v>3740</v>
      </c>
      <c r="AR70" s="81" t="s">
        <v>4787</v>
      </c>
      <c r="AS70" s="81" t="s">
        <v>4446</v>
      </c>
      <c r="AT70" s="81" t="s">
        <v>2875</v>
      </c>
      <c r="AW70" s="81" t="s">
        <v>4448</v>
      </c>
      <c r="AX70" s="81" t="s">
        <v>42</v>
      </c>
    </row>
    <row r="71" hidden="1" spans="1:50">
      <c r="A71" s="81" t="s">
        <v>4947</v>
      </c>
      <c r="B71" s="81" t="s">
        <v>4948</v>
      </c>
      <c r="C71" s="81" t="s">
        <v>4676</v>
      </c>
      <c r="D71" s="81" t="s">
        <v>4517</v>
      </c>
      <c r="E71" s="81" t="s">
        <v>4949</v>
      </c>
      <c r="F71" s="81" t="s">
        <v>4453</v>
      </c>
      <c r="G71" s="81" t="s">
        <v>4542</v>
      </c>
      <c r="H71" s="81" t="s">
        <v>4520</v>
      </c>
      <c r="I71" s="81" t="s">
        <v>43</v>
      </c>
      <c r="J71" s="81" t="s">
        <v>4543</v>
      </c>
      <c r="K71" s="81" t="s">
        <v>4544</v>
      </c>
      <c r="M71" s="81" t="s">
        <v>2790</v>
      </c>
      <c r="N71" s="81" t="s">
        <v>4545</v>
      </c>
      <c r="O71" s="81" t="s">
        <v>4950</v>
      </c>
      <c r="Q71" s="81" t="s">
        <v>4951</v>
      </c>
      <c r="R71" s="81" t="s">
        <v>4952</v>
      </c>
      <c r="S71" s="81" t="s">
        <v>4953</v>
      </c>
      <c r="V71" s="81" t="s">
        <v>4432</v>
      </c>
      <c r="W71" s="81" t="s">
        <v>1664</v>
      </c>
      <c r="X71" s="81" t="s">
        <v>4434</v>
      </c>
      <c r="Y71" s="81" t="s">
        <v>4435</v>
      </c>
      <c r="Z71" s="81" t="s">
        <v>4483</v>
      </c>
      <c r="AA71" s="81" t="s">
        <v>82</v>
      </c>
      <c r="AC71" s="81" t="s">
        <v>42</v>
      </c>
      <c r="AD71" s="81" t="s">
        <v>2682</v>
      </c>
      <c r="AE71" s="81" t="s">
        <v>42</v>
      </c>
      <c r="AF71" s="81" t="s">
        <v>4464</v>
      </c>
      <c r="AG71" s="81" t="s">
        <v>4552</v>
      </c>
      <c r="AH71" s="81" t="s">
        <v>4485</v>
      </c>
      <c r="AI71" s="81" t="s">
        <v>4486</v>
      </c>
      <c r="AJ71" s="81" t="s">
        <v>4440</v>
      </c>
      <c r="AM71" s="81" t="s">
        <v>4442</v>
      </c>
      <c r="AQ71" s="81" t="s">
        <v>4444</v>
      </c>
      <c r="AR71" s="81" t="s">
        <v>4954</v>
      </c>
      <c r="AS71" s="81" t="s">
        <v>4446</v>
      </c>
      <c r="AT71" s="81" t="s">
        <v>2875</v>
      </c>
      <c r="AW71" s="81" t="s">
        <v>4448</v>
      </c>
      <c r="AX71" s="81" t="s">
        <v>42</v>
      </c>
    </row>
    <row r="72" hidden="1" spans="1:50">
      <c r="A72" s="81" t="s">
        <v>4955</v>
      </c>
      <c r="B72" s="81" t="s">
        <v>4956</v>
      </c>
      <c r="C72" s="81" t="s">
        <v>4655</v>
      </c>
      <c r="D72" s="81" t="s">
        <v>4451</v>
      </c>
      <c r="E72" s="81" t="s">
        <v>4957</v>
      </c>
      <c r="F72" s="81" t="s">
        <v>4453</v>
      </c>
      <c r="G72" s="81" t="s">
        <v>4657</v>
      </c>
      <c r="H72" s="81" t="s">
        <v>4520</v>
      </c>
      <c r="I72" s="81" t="s">
        <v>43</v>
      </c>
      <c r="J72" s="81" t="s">
        <v>4543</v>
      </c>
      <c r="K72" s="81" t="s">
        <v>4544</v>
      </c>
      <c r="M72" s="81" t="s">
        <v>2790</v>
      </c>
      <c r="N72" s="81" t="s">
        <v>4842</v>
      </c>
      <c r="O72" s="81" t="s">
        <v>4958</v>
      </c>
      <c r="Q72" s="81" t="s">
        <v>1437</v>
      </c>
      <c r="R72" s="81" t="s">
        <v>4959</v>
      </c>
      <c r="S72" s="81" t="s">
        <v>4960</v>
      </c>
      <c r="V72" s="81" t="s">
        <v>4432</v>
      </c>
      <c r="W72" s="81" t="s">
        <v>4766</v>
      </c>
      <c r="X72" s="81" t="s">
        <v>4434</v>
      </c>
      <c r="Y72" s="81" t="s">
        <v>4435</v>
      </c>
      <c r="Z72" s="81" t="s">
        <v>4483</v>
      </c>
      <c r="AA72" s="81" t="s">
        <v>82</v>
      </c>
      <c r="AC72" s="81" t="s">
        <v>42</v>
      </c>
      <c r="AD72" s="81" t="s">
        <v>2682</v>
      </c>
      <c r="AE72" s="81" t="s">
        <v>42</v>
      </c>
      <c r="AF72" s="81" t="s">
        <v>4464</v>
      </c>
      <c r="AG72" s="81" t="s">
        <v>1576</v>
      </c>
      <c r="AH72" s="81" t="s">
        <v>4485</v>
      </c>
      <c r="AI72" s="81" t="s">
        <v>4512</v>
      </c>
      <c r="AJ72" s="81" t="s">
        <v>4440</v>
      </c>
      <c r="AM72" s="81" t="s">
        <v>4442</v>
      </c>
      <c r="AR72" s="81" t="s">
        <v>4768</v>
      </c>
      <c r="AS72" s="81" t="s">
        <v>4446</v>
      </c>
      <c r="AT72" s="81" t="s">
        <v>2875</v>
      </c>
      <c r="AW72" s="81" t="s">
        <v>4448</v>
      </c>
      <c r="AX72" s="81" t="s">
        <v>42</v>
      </c>
    </row>
    <row r="73" hidden="1" spans="1:50">
      <c r="A73" s="81" t="s">
        <v>4824</v>
      </c>
      <c r="B73" s="81" t="s">
        <v>4961</v>
      </c>
      <c r="C73" s="81" t="s">
        <v>50</v>
      </c>
      <c r="D73" s="81" t="s">
        <v>4451</v>
      </c>
      <c r="E73" s="81" t="s">
        <v>4962</v>
      </c>
      <c r="F73" s="81" t="s">
        <v>4453</v>
      </c>
      <c r="G73" s="81" t="s">
        <v>4963</v>
      </c>
      <c r="H73" s="81" t="s">
        <v>4964</v>
      </c>
      <c r="I73" s="81" t="s">
        <v>43</v>
      </c>
      <c r="J73" s="81" t="s">
        <v>4828</v>
      </c>
      <c r="K73" s="81" t="s">
        <v>4829</v>
      </c>
      <c r="M73" s="81" t="s">
        <v>2790</v>
      </c>
      <c r="N73" s="81" t="s">
        <v>4899</v>
      </c>
      <c r="O73" s="81" t="s">
        <v>4965</v>
      </c>
      <c r="P73" s="81" t="s">
        <v>4966</v>
      </c>
      <c r="Q73" s="81" t="s">
        <v>1730</v>
      </c>
      <c r="R73" s="81" t="s">
        <v>4832</v>
      </c>
      <c r="S73" s="81" t="s">
        <v>4833</v>
      </c>
      <c r="T73" s="81" t="s">
        <v>4967</v>
      </c>
      <c r="U73" s="81" t="s">
        <v>4968</v>
      </c>
      <c r="V73" s="81" t="s">
        <v>4432</v>
      </c>
      <c r="W73" s="81" t="s">
        <v>1840</v>
      </c>
      <c r="X73" s="81" t="s">
        <v>4434</v>
      </c>
      <c r="Y73" s="81" t="s">
        <v>4435</v>
      </c>
      <c r="Z73" s="81" t="s">
        <v>4483</v>
      </c>
      <c r="AA73" s="81" t="s">
        <v>36</v>
      </c>
      <c r="AC73" s="81" t="s">
        <v>42</v>
      </c>
      <c r="AD73" s="81" t="s">
        <v>2682</v>
      </c>
      <c r="AE73" s="81" t="s">
        <v>42</v>
      </c>
      <c r="AG73" s="81" t="s">
        <v>1840</v>
      </c>
      <c r="AH73" s="81" t="s">
        <v>4485</v>
      </c>
      <c r="AI73" s="81" t="s">
        <v>4596</v>
      </c>
      <c r="AJ73" s="81" t="s">
        <v>4440</v>
      </c>
      <c r="AM73" s="81" t="s">
        <v>4442</v>
      </c>
      <c r="AN73" s="81" t="s">
        <v>1840</v>
      </c>
      <c r="AO73" s="81" t="s">
        <v>4969</v>
      </c>
      <c r="AP73" s="81" t="s">
        <v>4443</v>
      </c>
      <c r="AR73" s="81" t="s">
        <v>4970</v>
      </c>
      <c r="AS73" s="81" t="s">
        <v>4446</v>
      </c>
      <c r="AT73" s="81" t="s">
        <v>2875</v>
      </c>
      <c r="AU73" s="81" t="s">
        <v>4447</v>
      </c>
      <c r="AW73" s="81" t="s">
        <v>4448</v>
      </c>
      <c r="AX73" s="81" t="s">
        <v>42</v>
      </c>
    </row>
    <row r="74" hidden="1" spans="1:50">
      <c r="A74" s="81" t="s">
        <v>4971</v>
      </c>
      <c r="B74" s="81" t="s">
        <v>4972</v>
      </c>
      <c r="C74" s="81" t="s">
        <v>50</v>
      </c>
      <c r="D74" s="81" t="s">
        <v>4451</v>
      </c>
      <c r="E74" s="81" t="s">
        <v>4973</v>
      </c>
      <c r="F74" s="81" t="s">
        <v>4453</v>
      </c>
      <c r="G74" s="81" t="s">
        <v>4974</v>
      </c>
      <c r="H74" s="81" t="s">
        <v>4975</v>
      </c>
      <c r="I74" s="81" t="s">
        <v>43</v>
      </c>
      <c r="J74" s="81" t="s">
        <v>4422</v>
      </c>
      <c r="K74" s="81" t="s">
        <v>4423</v>
      </c>
      <c r="M74" s="81" t="s">
        <v>2790</v>
      </c>
      <c r="N74" s="81" t="s">
        <v>4976</v>
      </c>
      <c r="O74" s="81" t="s">
        <v>4977</v>
      </c>
      <c r="P74" s="81" t="s">
        <v>4978</v>
      </c>
      <c r="Q74" s="81" t="s">
        <v>4902</v>
      </c>
      <c r="R74" s="81" t="s">
        <v>4903</v>
      </c>
      <c r="S74" s="81" t="s">
        <v>4904</v>
      </c>
      <c r="T74" s="81" t="s">
        <v>4979</v>
      </c>
      <c r="U74" s="81" t="s">
        <v>4980</v>
      </c>
      <c r="V74" s="81" t="s">
        <v>4432</v>
      </c>
      <c r="W74" s="81" t="s">
        <v>4433</v>
      </c>
      <c r="X74" s="81" t="s">
        <v>4434</v>
      </c>
      <c r="Y74" s="81" t="s">
        <v>4435</v>
      </c>
      <c r="Z74" s="81" t="s">
        <v>4436</v>
      </c>
      <c r="AA74" s="81" t="s">
        <v>228</v>
      </c>
      <c r="AC74" s="81" t="s">
        <v>2682</v>
      </c>
      <c r="AD74" s="81" t="s">
        <v>2682</v>
      </c>
      <c r="AE74" s="81" t="s">
        <v>2682</v>
      </c>
      <c r="AF74" s="81" t="s">
        <v>4464</v>
      </c>
      <c r="AG74" s="81" t="s">
        <v>4433</v>
      </c>
      <c r="AH74" s="81" t="s">
        <v>4438</v>
      </c>
      <c r="AI74" s="81" t="s">
        <v>4981</v>
      </c>
      <c r="AJ74" s="81" t="s">
        <v>4440</v>
      </c>
      <c r="AL74" s="81" t="s">
        <v>4982</v>
      </c>
      <c r="AM74" s="81" t="s">
        <v>4442</v>
      </c>
      <c r="AN74" s="81" t="s">
        <v>4433</v>
      </c>
      <c r="AO74" s="81" t="s">
        <v>4983</v>
      </c>
      <c r="AP74" s="81" t="s">
        <v>4443</v>
      </c>
      <c r="AR74" s="81" t="s">
        <v>4984</v>
      </c>
      <c r="AS74" s="81" t="s">
        <v>4468</v>
      </c>
      <c r="AT74" s="81" t="s">
        <v>2875</v>
      </c>
      <c r="AU74" s="81" t="s">
        <v>4447</v>
      </c>
      <c r="AW74" s="81" t="s">
        <v>4448</v>
      </c>
      <c r="AX74" s="81" t="s">
        <v>42</v>
      </c>
    </row>
    <row r="75" hidden="1" spans="1:50">
      <c r="A75" s="81" t="s">
        <v>4985</v>
      </c>
      <c r="B75" s="81" t="s">
        <v>4986</v>
      </c>
      <c r="C75" s="81" t="s">
        <v>50</v>
      </c>
      <c r="D75" s="81" t="s">
        <v>4451</v>
      </c>
      <c r="E75" s="81" t="s">
        <v>4987</v>
      </c>
      <c r="F75" s="81" t="s">
        <v>4453</v>
      </c>
      <c r="G75" s="81" t="s">
        <v>4988</v>
      </c>
      <c r="H75" s="81" t="s">
        <v>4989</v>
      </c>
      <c r="I75" s="81" t="s">
        <v>43</v>
      </c>
      <c r="J75" s="81" t="s">
        <v>4828</v>
      </c>
      <c r="K75" s="81" t="s">
        <v>4829</v>
      </c>
      <c r="M75" s="81" t="s">
        <v>2790</v>
      </c>
      <c r="N75" s="81" t="s">
        <v>4424</v>
      </c>
      <c r="O75" s="81" t="s">
        <v>4990</v>
      </c>
      <c r="P75" s="81" t="s">
        <v>4991</v>
      </c>
      <c r="Q75" s="81" t="s">
        <v>1879</v>
      </c>
      <c r="R75" s="81" t="s">
        <v>4992</v>
      </c>
      <c r="S75" s="81" t="s">
        <v>4993</v>
      </c>
      <c r="T75" s="81" t="s">
        <v>4991</v>
      </c>
      <c r="U75" s="81" t="s">
        <v>4994</v>
      </c>
      <c r="V75" s="81" t="s">
        <v>4432</v>
      </c>
      <c r="W75" s="81" t="s">
        <v>1840</v>
      </c>
      <c r="X75" s="81" t="s">
        <v>4434</v>
      </c>
      <c r="Y75" s="81" t="s">
        <v>4435</v>
      </c>
      <c r="Z75" s="81" t="s">
        <v>4483</v>
      </c>
      <c r="AA75" s="81" t="s">
        <v>228</v>
      </c>
      <c r="AC75" s="81" t="s">
        <v>42</v>
      </c>
      <c r="AD75" s="81" t="s">
        <v>2682</v>
      </c>
      <c r="AE75" s="81" t="s">
        <v>42</v>
      </c>
      <c r="AG75" s="81" t="s">
        <v>1840</v>
      </c>
      <c r="AH75" s="81" t="s">
        <v>4485</v>
      </c>
      <c r="AI75" s="81" t="s">
        <v>4596</v>
      </c>
      <c r="AJ75" s="81" t="s">
        <v>4440</v>
      </c>
      <c r="AM75" s="81" t="s">
        <v>4442</v>
      </c>
      <c r="AN75" s="81" t="s">
        <v>1840</v>
      </c>
      <c r="AO75" s="81" t="s">
        <v>4995</v>
      </c>
      <c r="AP75" s="81" t="s">
        <v>4443</v>
      </c>
      <c r="AR75" s="81" t="s">
        <v>4996</v>
      </c>
      <c r="AS75" s="81" t="s">
        <v>4446</v>
      </c>
      <c r="AT75" s="81" t="s">
        <v>2875</v>
      </c>
      <c r="AU75" s="81" t="s">
        <v>50</v>
      </c>
      <c r="AW75" s="81" t="s">
        <v>4448</v>
      </c>
      <c r="AX75" s="81" t="s">
        <v>42</v>
      </c>
    </row>
    <row r="76" hidden="1" spans="1:50">
      <c r="A76" s="81" t="s">
        <v>4997</v>
      </c>
      <c r="B76" s="81" t="s">
        <v>4998</v>
      </c>
      <c r="C76" s="81" t="s">
        <v>50</v>
      </c>
      <c r="D76" s="81" t="s">
        <v>4517</v>
      </c>
      <c r="E76" s="81" t="s">
        <v>4999</v>
      </c>
      <c r="F76" s="81" t="s">
        <v>4453</v>
      </c>
      <c r="G76" s="81" t="s">
        <v>4519</v>
      </c>
      <c r="H76" s="81" t="s">
        <v>4579</v>
      </c>
      <c r="I76" s="81" t="s">
        <v>43</v>
      </c>
      <c r="J76" s="81" t="s">
        <v>4772</v>
      </c>
      <c r="K76" s="81" t="s">
        <v>4773</v>
      </c>
      <c r="M76" s="81" t="s">
        <v>2790</v>
      </c>
      <c r="N76" s="81" t="s">
        <v>5000</v>
      </c>
      <c r="O76" s="81" t="s">
        <v>5001</v>
      </c>
      <c r="P76" s="81" t="s">
        <v>5002</v>
      </c>
      <c r="Q76" s="81" t="s">
        <v>1008</v>
      </c>
      <c r="R76" s="81" t="s">
        <v>5003</v>
      </c>
      <c r="S76" s="81" t="s">
        <v>5004</v>
      </c>
      <c r="T76" s="81" t="s">
        <v>5005</v>
      </c>
      <c r="U76" s="81" t="s">
        <v>5006</v>
      </c>
      <c r="V76" s="81" t="s">
        <v>4432</v>
      </c>
      <c r="W76" s="81" t="s">
        <v>1008</v>
      </c>
      <c r="X76" s="81" t="s">
        <v>4434</v>
      </c>
      <c r="Y76" s="81" t="s">
        <v>4435</v>
      </c>
      <c r="Z76" s="81" t="s">
        <v>4436</v>
      </c>
      <c r="AA76" s="81" t="s">
        <v>228</v>
      </c>
      <c r="AC76" s="81" t="s">
        <v>42</v>
      </c>
      <c r="AD76" s="81" t="s">
        <v>2682</v>
      </c>
      <c r="AE76" s="81" t="s">
        <v>42</v>
      </c>
      <c r="AG76" s="81" t="s">
        <v>1008</v>
      </c>
      <c r="AH76" s="81" t="s">
        <v>4485</v>
      </c>
      <c r="AI76" s="81" t="s">
        <v>4486</v>
      </c>
      <c r="AJ76" s="81" t="s">
        <v>4440</v>
      </c>
      <c r="AM76" s="81" t="s">
        <v>4442</v>
      </c>
      <c r="AN76" s="81" t="s">
        <v>1008</v>
      </c>
      <c r="AO76" s="81" t="s">
        <v>5007</v>
      </c>
      <c r="AP76" s="81" t="s">
        <v>4443</v>
      </c>
      <c r="AQ76" s="81" t="s">
        <v>4444</v>
      </c>
      <c r="AR76" s="81" t="s">
        <v>5008</v>
      </c>
      <c r="AS76" s="81" t="s">
        <v>4468</v>
      </c>
      <c r="AT76" s="81" t="s">
        <v>2875</v>
      </c>
      <c r="AU76" s="81" t="s">
        <v>50</v>
      </c>
      <c r="AW76" s="81" t="s">
        <v>4448</v>
      </c>
      <c r="AX76" s="81" t="s">
        <v>42</v>
      </c>
    </row>
    <row r="77" hidden="1" spans="1:50">
      <c r="A77" s="81" t="s">
        <v>4997</v>
      </c>
      <c r="B77" s="81" t="s">
        <v>5009</v>
      </c>
      <c r="C77" s="81" t="s">
        <v>50</v>
      </c>
      <c r="D77" s="81" t="s">
        <v>4517</v>
      </c>
      <c r="E77" s="81" t="s">
        <v>5010</v>
      </c>
      <c r="F77" s="81" t="s">
        <v>4453</v>
      </c>
      <c r="G77" s="81" t="s">
        <v>4519</v>
      </c>
      <c r="H77" s="81" t="s">
        <v>4579</v>
      </c>
      <c r="I77" s="81" t="s">
        <v>43</v>
      </c>
      <c r="J77" s="81" t="s">
        <v>4772</v>
      </c>
      <c r="K77" s="81" t="s">
        <v>4773</v>
      </c>
      <c r="M77" s="81" t="s">
        <v>2790</v>
      </c>
      <c r="N77" s="81" t="s">
        <v>5000</v>
      </c>
      <c r="O77" s="81" t="s">
        <v>5011</v>
      </c>
      <c r="P77" s="81" t="s">
        <v>5002</v>
      </c>
      <c r="Q77" s="81" t="s">
        <v>1008</v>
      </c>
      <c r="R77" s="81" t="s">
        <v>5003</v>
      </c>
      <c r="S77" s="81" t="s">
        <v>5004</v>
      </c>
      <c r="T77" s="81" t="s">
        <v>5005</v>
      </c>
      <c r="U77" s="81" t="s">
        <v>5006</v>
      </c>
      <c r="V77" s="81" t="s">
        <v>4432</v>
      </c>
      <c r="W77" s="81" t="s">
        <v>1008</v>
      </c>
      <c r="X77" s="81" t="s">
        <v>4434</v>
      </c>
      <c r="Y77" s="81" t="s">
        <v>4435</v>
      </c>
      <c r="Z77" s="81" t="s">
        <v>4436</v>
      </c>
      <c r="AA77" s="81" t="s">
        <v>228</v>
      </c>
      <c r="AC77" s="81" t="s">
        <v>42</v>
      </c>
      <c r="AD77" s="81" t="s">
        <v>2682</v>
      </c>
      <c r="AE77" s="81" t="s">
        <v>42</v>
      </c>
      <c r="AG77" s="81" t="s">
        <v>1008</v>
      </c>
      <c r="AH77" s="81" t="s">
        <v>4485</v>
      </c>
      <c r="AI77" s="81" t="s">
        <v>5012</v>
      </c>
      <c r="AJ77" s="81" t="s">
        <v>4440</v>
      </c>
      <c r="AM77" s="81" t="s">
        <v>4442</v>
      </c>
      <c r="AN77" s="81" t="s">
        <v>1008</v>
      </c>
      <c r="AO77" s="81" t="s">
        <v>5007</v>
      </c>
      <c r="AP77" s="81" t="s">
        <v>4443</v>
      </c>
      <c r="AQ77" s="81" t="s">
        <v>4444</v>
      </c>
      <c r="AR77" s="81" t="s">
        <v>5008</v>
      </c>
      <c r="AS77" s="81" t="s">
        <v>4468</v>
      </c>
      <c r="AT77" s="81" t="s">
        <v>2875</v>
      </c>
      <c r="AU77" s="81" t="s">
        <v>50</v>
      </c>
      <c r="AW77" s="81" t="s">
        <v>4448</v>
      </c>
      <c r="AX77" s="81" t="s">
        <v>42</v>
      </c>
    </row>
    <row r="78" hidden="1" spans="1:50">
      <c r="A78" s="81" t="s">
        <v>4997</v>
      </c>
      <c r="B78" s="81" t="s">
        <v>5013</v>
      </c>
      <c r="C78" s="81" t="s">
        <v>50</v>
      </c>
      <c r="D78" s="81" t="s">
        <v>4517</v>
      </c>
      <c r="E78" s="81" t="s">
        <v>5014</v>
      </c>
      <c r="F78" s="81" t="s">
        <v>4453</v>
      </c>
      <c r="G78" s="81" t="s">
        <v>4519</v>
      </c>
      <c r="H78" s="81" t="s">
        <v>4579</v>
      </c>
      <c r="I78" s="81" t="s">
        <v>43</v>
      </c>
      <c r="J78" s="81" t="s">
        <v>4772</v>
      </c>
      <c r="K78" s="81" t="s">
        <v>4773</v>
      </c>
      <c r="M78" s="81" t="s">
        <v>2790</v>
      </c>
      <c r="N78" s="81" t="s">
        <v>5000</v>
      </c>
      <c r="O78" s="81" t="s">
        <v>5015</v>
      </c>
      <c r="P78" s="81" t="s">
        <v>5002</v>
      </c>
      <c r="Q78" s="81" t="s">
        <v>1008</v>
      </c>
      <c r="R78" s="81" t="s">
        <v>5003</v>
      </c>
      <c r="S78" s="81" t="s">
        <v>5004</v>
      </c>
      <c r="T78" s="81" t="s">
        <v>5005</v>
      </c>
      <c r="U78" s="81" t="s">
        <v>5006</v>
      </c>
      <c r="V78" s="81" t="s">
        <v>4432</v>
      </c>
      <c r="W78" s="81" t="s">
        <v>1008</v>
      </c>
      <c r="X78" s="81" t="s">
        <v>4434</v>
      </c>
      <c r="Y78" s="81" t="s">
        <v>4435</v>
      </c>
      <c r="Z78" s="81" t="s">
        <v>4436</v>
      </c>
      <c r="AA78" s="81" t="s">
        <v>228</v>
      </c>
      <c r="AC78" s="81" t="s">
        <v>42</v>
      </c>
      <c r="AD78" s="81" t="s">
        <v>2682</v>
      </c>
      <c r="AE78" s="81" t="s">
        <v>42</v>
      </c>
      <c r="AG78" s="81" t="s">
        <v>1008</v>
      </c>
      <c r="AH78" s="81" t="s">
        <v>4485</v>
      </c>
      <c r="AI78" s="81" t="s">
        <v>4486</v>
      </c>
      <c r="AJ78" s="81" t="s">
        <v>4440</v>
      </c>
      <c r="AM78" s="81" t="s">
        <v>4442</v>
      </c>
      <c r="AN78" s="81" t="s">
        <v>1008</v>
      </c>
      <c r="AO78" s="81" t="s">
        <v>5007</v>
      </c>
      <c r="AP78" s="81" t="s">
        <v>4443</v>
      </c>
      <c r="AQ78" s="81" t="s">
        <v>4444</v>
      </c>
      <c r="AR78" s="81" t="s">
        <v>5008</v>
      </c>
      <c r="AS78" s="81" t="s">
        <v>4468</v>
      </c>
      <c r="AT78" s="81" t="s">
        <v>2875</v>
      </c>
      <c r="AU78" s="81" t="s">
        <v>50</v>
      </c>
      <c r="AW78" s="81" t="s">
        <v>4448</v>
      </c>
      <c r="AX78" s="81" t="s">
        <v>42</v>
      </c>
    </row>
    <row r="79" hidden="1" spans="1:50">
      <c r="A79" s="81" t="s">
        <v>4997</v>
      </c>
      <c r="B79" s="81" t="s">
        <v>5016</v>
      </c>
      <c r="C79" s="81" t="s">
        <v>50</v>
      </c>
      <c r="D79" s="81" t="s">
        <v>4517</v>
      </c>
      <c r="E79" s="81" t="s">
        <v>5017</v>
      </c>
      <c r="F79" s="81" t="s">
        <v>4453</v>
      </c>
      <c r="G79" s="81" t="s">
        <v>4519</v>
      </c>
      <c r="H79" s="81" t="s">
        <v>4579</v>
      </c>
      <c r="I79" s="81" t="s">
        <v>43</v>
      </c>
      <c r="J79" s="81" t="s">
        <v>4772</v>
      </c>
      <c r="K79" s="81" t="s">
        <v>4773</v>
      </c>
      <c r="M79" s="81" t="s">
        <v>2790</v>
      </c>
      <c r="N79" s="81" t="s">
        <v>5000</v>
      </c>
      <c r="O79" s="81" t="s">
        <v>5018</v>
      </c>
      <c r="P79" s="81" t="s">
        <v>5002</v>
      </c>
      <c r="Q79" s="81" t="s">
        <v>1008</v>
      </c>
      <c r="R79" s="81" t="s">
        <v>5003</v>
      </c>
      <c r="S79" s="81" t="s">
        <v>5004</v>
      </c>
      <c r="T79" s="81" t="s">
        <v>5005</v>
      </c>
      <c r="U79" s="81" t="s">
        <v>5006</v>
      </c>
      <c r="V79" s="81" t="s">
        <v>4432</v>
      </c>
      <c r="W79" s="81" t="s">
        <v>1008</v>
      </c>
      <c r="X79" s="81" t="s">
        <v>4434</v>
      </c>
      <c r="Y79" s="81" t="s">
        <v>4435</v>
      </c>
      <c r="Z79" s="81" t="s">
        <v>4436</v>
      </c>
      <c r="AA79" s="81" t="s">
        <v>228</v>
      </c>
      <c r="AC79" s="81" t="s">
        <v>42</v>
      </c>
      <c r="AD79" s="81" t="s">
        <v>2682</v>
      </c>
      <c r="AE79" s="81" t="s">
        <v>42</v>
      </c>
      <c r="AG79" s="81" t="s">
        <v>1008</v>
      </c>
      <c r="AH79" s="81" t="s">
        <v>4485</v>
      </c>
      <c r="AI79" s="81" t="s">
        <v>4486</v>
      </c>
      <c r="AJ79" s="81" t="s">
        <v>4440</v>
      </c>
      <c r="AM79" s="81" t="s">
        <v>4442</v>
      </c>
      <c r="AN79" s="81" t="s">
        <v>1008</v>
      </c>
      <c r="AO79" s="81" t="s">
        <v>5007</v>
      </c>
      <c r="AP79" s="81" t="s">
        <v>4443</v>
      </c>
      <c r="AQ79" s="81" t="s">
        <v>4444</v>
      </c>
      <c r="AR79" s="81" t="s">
        <v>5008</v>
      </c>
      <c r="AS79" s="81" t="s">
        <v>4468</v>
      </c>
      <c r="AT79" s="81" t="s">
        <v>2875</v>
      </c>
      <c r="AU79" s="81" t="s">
        <v>50</v>
      </c>
      <c r="AW79" s="81" t="s">
        <v>4448</v>
      </c>
      <c r="AX79" s="81" t="s">
        <v>42</v>
      </c>
    </row>
    <row r="80" hidden="1" spans="1:50">
      <c r="A80" s="81" t="s">
        <v>5019</v>
      </c>
      <c r="B80" s="81" t="s">
        <v>5020</v>
      </c>
      <c r="C80" s="81" t="s">
        <v>50</v>
      </c>
      <c r="D80" s="81" t="s">
        <v>4418</v>
      </c>
      <c r="E80" s="81" t="s">
        <v>5021</v>
      </c>
      <c r="F80" s="81" t="s">
        <v>4453</v>
      </c>
      <c r="G80" s="81" t="s">
        <v>4542</v>
      </c>
      <c r="H80" s="81" t="s">
        <v>4520</v>
      </c>
      <c r="I80" s="81" t="s">
        <v>43</v>
      </c>
      <c r="J80" s="81" t="s">
        <v>4645</v>
      </c>
      <c r="K80" s="81" t="s">
        <v>4646</v>
      </c>
      <c r="M80" s="81" t="s">
        <v>2790</v>
      </c>
      <c r="N80" s="81" t="s">
        <v>5000</v>
      </c>
      <c r="O80" s="81" t="s">
        <v>5022</v>
      </c>
      <c r="P80" s="81" t="s">
        <v>5023</v>
      </c>
      <c r="Q80" s="81" t="s">
        <v>2000</v>
      </c>
      <c r="R80" s="81" t="s">
        <v>4649</v>
      </c>
      <c r="T80" s="81" t="s">
        <v>5024</v>
      </c>
      <c r="U80" s="81" t="s">
        <v>5025</v>
      </c>
      <c r="V80" s="81" t="s">
        <v>4432</v>
      </c>
      <c r="W80" s="81" t="s">
        <v>1950</v>
      </c>
      <c r="X80" s="81" t="s">
        <v>4434</v>
      </c>
      <c r="Y80" s="81" t="s">
        <v>4435</v>
      </c>
      <c r="Z80" s="81" t="s">
        <v>4483</v>
      </c>
      <c r="AA80" s="81" t="s">
        <v>228</v>
      </c>
      <c r="AC80" s="81" t="s">
        <v>42</v>
      </c>
      <c r="AD80" s="81" t="s">
        <v>2682</v>
      </c>
      <c r="AE80" s="81" t="s">
        <v>42</v>
      </c>
      <c r="AG80" s="81" t="s">
        <v>1950</v>
      </c>
      <c r="AH80" s="81" t="s">
        <v>4485</v>
      </c>
      <c r="AI80" s="81" t="s">
        <v>4486</v>
      </c>
      <c r="AJ80" s="81" t="s">
        <v>4440</v>
      </c>
      <c r="AM80" s="81" t="s">
        <v>4442</v>
      </c>
      <c r="AN80" s="81" t="s">
        <v>1950</v>
      </c>
      <c r="AO80" s="81" t="s">
        <v>5026</v>
      </c>
      <c r="AP80" s="81" t="s">
        <v>4443</v>
      </c>
      <c r="AQ80" s="81" t="s">
        <v>4444</v>
      </c>
      <c r="AR80" s="81" t="s">
        <v>5027</v>
      </c>
      <c r="AS80" s="81" t="s">
        <v>4468</v>
      </c>
      <c r="AT80" s="81" t="s">
        <v>2875</v>
      </c>
      <c r="AU80" s="81" t="s">
        <v>4447</v>
      </c>
      <c r="AW80" s="81" t="s">
        <v>4448</v>
      </c>
      <c r="AX80" s="81" t="s">
        <v>42</v>
      </c>
    </row>
    <row r="81" hidden="1" spans="1:50">
      <c r="A81" s="81" t="s">
        <v>5028</v>
      </c>
      <c r="B81" s="81" t="s">
        <v>5029</v>
      </c>
      <c r="C81" s="81" t="s">
        <v>50</v>
      </c>
      <c r="D81" s="81" t="s">
        <v>4451</v>
      </c>
      <c r="E81" s="81" t="s">
        <v>5030</v>
      </c>
      <c r="F81" s="81" t="s">
        <v>4453</v>
      </c>
      <c r="G81" s="81" t="s">
        <v>5031</v>
      </c>
      <c r="H81" s="81" t="s">
        <v>5032</v>
      </c>
      <c r="I81" s="81" t="s">
        <v>43</v>
      </c>
      <c r="J81" s="81" t="s">
        <v>4645</v>
      </c>
      <c r="K81" s="81" t="s">
        <v>4646</v>
      </c>
      <c r="M81" s="81" t="s">
        <v>2790</v>
      </c>
      <c r="N81" s="81" t="s">
        <v>5033</v>
      </c>
      <c r="O81" s="81" t="s">
        <v>5034</v>
      </c>
      <c r="P81" s="81" t="s">
        <v>5035</v>
      </c>
      <c r="Q81" s="81" t="s">
        <v>2000</v>
      </c>
      <c r="R81" s="81" t="s">
        <v>4649</v>
      </c>
      <c r="S81" s="81" t="s">
        <v>1910</v>
      </c>
      <c r="T81" s="81" t="s">
        <v>5036</v>
      </c>
      <c r="U81" s="81" t="s">
        <v>5037</v>
      </c>
      <c r="V81" s="81" t="s">
        <v>4432</v>
      </c>
      <c r="W81" s="81" t="s">
        <v>1950</v>
      </c>
      <c r="X81" s="81" t="s">
        <v>4434</v>
      </c>
      <c r="Y81" s="81" t="s">
        <v>4435</v>
      </c>
      <c r="Z81" s="81" t="s">
        <v>4483</v>
      </c>
      <c r="AA81" s="81" t="s">
        <v>228</v>
      </c>
      <c r="AC81" s="81" t="s">
        <v>42</v>
      </c>
      <c r="AD81" s="81" t="s">
        <v>2682</v>
      </c>
      <c r="AE81" s="81" t="s">
        <v>42</v>
      </c>
      <c r="AF81" s="81" t="s">
        <v>4464</v>
      </c>
      <c r="AG81" s="81" t="s">
        <v>1950</v>
      </c>
      <c r="AH81" s="81" t="s">
        <v>4485</v>
      </c>
      <c r="AI81" s="81" t="s">
        <v>4512</v>
      </c>
      <c r="AJ81" s="81" t="s">
        <v>4440</v>
      </c>
      <c r="AM81" s="81" t="s">
        <v>4442</v>
      </c>
      <c r="AN81" s="81" t="s">
        <v>1950</v>
      </c>
      <c r="AO81" s="81" t="s">
        <v>5026</v>
      </c>
      <c r="AP81" s="81" t="s">
        <v>4443</v>
      </c>
      <c r="AR81" s="81" t="s">
        <v>5038</v>
      </c>
      <c r="AS81" s="81" t="s">
        <v>4446</v>
      </c>
      <c r="AT81" s="81" t="s">
        <v>2875</v>
      </c>
      <c r="AU81" s="81" t="s">
        <v>4447</v>
      </c>
      <c r="AW81" s="81" t="s">
        <v>4448</v>
      </c>
      <c r="AX81" s="81" t="s">
        <v>42</v>
      </c>
    </row>
    <row r="82" hidden="1" spans="1:50">
      <c r="A82" s="81" t="s">
        <v>5039</v>
      </c>
      <c r="B82" s="81" t="s">
        <v>5040</v>
      </c>
      <c r="C82" s="81" t="s">
        <v>50</v>
      </c>
      <c r="D82" s="81" t="s">
        <v>4451</v>
      </c>
      <c r="E82" s="81" t="s">
        <v>5041</v>
      </c>
      <c r="F82" s="81" t="s">
        <v>4453</v>
      </c>
      <c r="G82" s="81" t="s">
        <v>5031</v>
      </c>
      <c r="H82" s="81" t="s">
        <v>5032</v>
      </c>
      <c r="I82" s="81" t="s">
        <v>43</v>
      </c>
      <c r="J82" s="81" t="s">
        <v>4645</v>
      </c>
      <c r="K82" s="81" t="s">
        <v>4646</v>
      </c>
      <c r="M82" s="81" t="s">
        <v>2790</v>
      </c>
      <c r="N82" s="81" t="s">
        <v>5033</v>
      </c>
      <c r="O82" s="81" t="s">
        <v>5042</v>
      </c>
      <c r="P82" s="81" t="s">
        <v>5043</v>
      </c>
      <c r="Q82" s="81" t="s">
        <v>1950</v>
      </c>
      <c r="R82" s="81" t="s">
        <v>5044</v>
      </c>
      <c r="S82" s="81" t="s">
        <v>1931</v>
      </c>
      <c r="T82" s="81" t="s">
        <v>5045</v>
      </c>
      <c r="U82" s="81" t="s">
        <v>5046</v>
      </c>
      <c r="V82" s="81" t="s">
        <v>4432</v>
      </c>
      <c r="W82" s="81" t="s">
        <v>1950</v>
      </c>
      <c r="X82" s="81" t="s">
        <v>4434</v>
      </c>
      <c r="Y82" s="81" t="s">
        <v>4435</v>
      </c>
      <c r="Z82" s="81" t="s">
        <v>4483</v>
      </c>
      <c r="AA82" s="81" t="s">
        <v>82</v>
      </c>
      <c r="AC82" s="81" t="s">
        <v>42</v>
      </c>
      <c r="AD82" s="81" t="s">
        <v>2682</v>
      </c>
      <c r="AE82" s="81" t="s">
        <v>42</v>
      </c>
      <c r="AF82" s="81" t="s">
        <v>4464</v>
      </c>
      <c r="AG82" s="81" t="s">
        <v>1950</v>
      </c>
      <c r="AH82" s="81" t="s">
        <v>4485</v>
      </c>
      <c r="AI82" s="81" t="s">
        <v>4596</v>
      </c>
      <c r="AJ82" s="81" t="s">
        <v>4440</v>
      </c>
      <c r="AM82" s="81" t="s">
        <v>4442</v>
      </c>
      <c r="AN82" s="81" t="s">
        <v>1950</v>
      </c>
      <c r="AO82" s="81" t="s">
        <v>5026</v>
      </c>
      <c r="AP82" s="81" t="s">
        <v>4443</v>
      </c>
      <c r="AR82" s="81" t="s">
        <v>5038</v>
      </c>
      <c r="AS82" s="81" t="s">
        <v>4446</v>
      </c>
      <c r="AT82" s="81" t="s">
        <v>2875</v>
      </c>
      <c r="AU82" s="81" t="s">
        <v>4447</v>
      </c>
      <c r="AW82" s="81" t="s">
        <v>4448</v>
      </c>
      <c r="AX82" s="81" t="s">
        <v>42</v>
      </c>
    </row>
    <row r="83" hidden="1" spans="1:50">
      <c r="A83" s="81" t="s">
        <v>5047</v>
      </c>
      <c r="B83" s="81" t="s">
        <v>5048</v>
      </c>
      <c r="C83" s="81" t="s">
        <v>50</v>
      </c>
      <c r="D83" s="81" t="s">
        <v>4451</v>
      </c>
      <c r="E83" s="81" t="s">
        <v>5049</v>
      </c>
      <c r="F83" s="81" t="s">
        <v>4453</v>
      </c>
      <c r="G83" s="81" t="s">
        <v>5031</v>
      </c>
      <c r="H83" s="81" t="s">
        <v>5032</v>
      </c>
      <c r="I83" s="81" t="s">
        <v>43</v>
      </c>
      <c r="J83" s="81" t="s">
        <v>4645</v>
      </c>
      <c r="K83" s="81" t="s">
        <v>4646</v>
      </c>
      <c r="M83" s="81" t="s">
        <v>2790</v>
      </c>
      <c r="N83" s="81" t="s">
        <v>4976</v>
      </c>
      <c r="O83" s="81" t="s">
        <v>5050</v>
      </c>
      <c r="P83" s="81" t="s">
        <v>5051</v>
      </c>
      <c r="Q83" s="81" t="s">
        <v>1950</v>
      </c>
      <c r="R83" s="81" t="s">
        <v>5044</v>
      </c>
      <c r="S83" s="81" t="s">
        <v>1931</v>
      </c>
      <c r="T83" s="81" t="s">
        <v>5051</v>
      </c>
      <c r="U83" s="81" t="s">
        <v>5052</v>
      </c>
      <c r="V83" s="81" t="s">
        <v>4432</v>
      </c>
      <c r="W83" s="81" t="s">
        <v>1910</v>
      </c>
      <c r="X83" s="81" t="s">
        <v>4434</v>
      </c>
      <c r="Y83" s="81" t="s">
        <v>4435</v>
      </c>
      <c r="Z83" s="81" t="s">
        <v>4483</v>
      </c>
      <c r="AA83" s="81" t="s">
        <v>82</v>
      </c>
      <c r="AC83" s="81" t="s">
        <v>42</v>
      </c>
      <c r="AD83" s="81" t="s">
        <v>2682</v>
      </c>
      <c r="AE83" s="81" t="s">
        <v>42</v>
      </c>
      <c r="AF83" s="81" t="s">
        <v>4464</v>
      </c>
      <c r="AG83" s="81" t="s">
        <v>1910</v>
      </c>
      <c r="AH83" s="81" t="s">
        <v>4485</v>
      </c>
      <c r="AI83" s="81" t="s">
        <v>4596</v>
      </c>
      <c r="AJ83" s="81" t="s">
        <v>4440</v>
      </c>
      <c r="AM83" s="81" t="s">
        <v>4442</v>
      </c>
      <c r="AN83" s="81" t="s">
        <v>1950</v>
      </c>
      <c r="AO83" s="81" t="s">
        <v>5026</v>
      </c>
      <c r="AP83" s="81" t="s">
        <v>4443</v>
      </c>
      <c r="AR83" s="81" t="s">
        <v>5053</v>
      </c>
      <c r="AS83" s="81" t="s">
        <v>4446</v>
      </c>
      <c r="AT83" s="81" t="s">
        <v>2875</v>
      </c>
      <c r="AU83" s="81" t="s">
        <v>4447</v>
      </c>
      <c r="AW83" s="81" t="s">
        <v>4448</v>
      </c>
      <c r="AX83" s="81" t="s">
        <v>42</v>
      </c>
    </row>
    <row r="84" hidden="1" spans="1:50">
      <c r="A84" s="81" t="s">
        <v>5054</v>
      </c>
      <c r="B84" s="81" t="s">
        <v>5055</v>
      </c>
      <c r="C84" s="81" t="s">
        <v>50</v>
      </c>
      <c r="D84" s="81" t="s">
        <v>4451</v>
      </c>
      <c r="E84" s="81" t="s">
        <v>5056</v>
      </c>
      <c r="F84" s="81" t="s">
        <v>4453</v>
      </c>
      <c r="G84" s="81" t="s">
        <v>5031</v>
      </c>
      <c r="H84" s="81" t="s">
        <v>5032</v>
      </c>
      <c r="I84" s="81" t="s">
        <v>43</v>
      </c>
      <c r="J84" s="81" t="s">
        <v>4645</v>
      </c>
      <c r="K84" s="81" t="s">
        <v>4646</v>
      </c>
      <c r="M84" s="81" t="s">
        <v>2790</v>
      </c>
      <c r="N84" s="81" t="s">
        <v>4424</v>
      </c>
      <c r="O84" s="81" t="s">
        <v>5057</v>
      </c>
      <c r="P84" s="81" t="s">
        <v>5058</v>
      </c>
      <c r="Q84" s="81" t="s">
        <v>1950</v>
      </c>
      <c r="R84" s="81" t="s">
        <v>5044</v>
      </c>
      <c r="S84" s="81" t="s">
        <v>1931</v>
      </c>
      <c r="T84" s="81" t="s">
        <v>5058</v>
      </c>
      <c r="U84" s="81" t="s">
        <v>5059</v>
      </c>
      <c r="V84" s="81" t="s">
        <v>4432</v>
      </c>
      <c r="W84" s="81" t="s">
        <v>1950</v>
      </c>
      <c r="X84" s="81" t="s">
        <v>4434</v>
      </c>
      <c r="Y84" s="81" t="s">
        <v>4435</v>
      </c>
      <c r="Z84" s="81" t="s">
        <v>4483</v>
      </c>
      <c r="AA84" s="81" t="s">
        <v>82</v>
      </c>
      <c r="AC84" s="81" t="s">
        <v>42</v>
      </c>
      <c r="AD84" s="81" t="s">
        <v>2682</v>
      </c>
      <c r="AE84" s="81" t="s">
        <v>42</v>
      </c>
      <c r="AF84" s="81" t="s">
        <v>4464</v>
      </c>
      <c r="AG84" s="81" t="s">
        <v>1950</v>
      </c>
      <c r="AH84" s="81" t="s">
        <v>4485</v>
      </c>
      <c r="AI84" s="81" t="s">
        <v>4596</v>
      </c>
      <c r="AJ84" s="81" t="s">
        <v>4440</v>
      </c>
      <c r="AM84" s="81" t="s">
        <v>4442</v>
      </c>
      <c r="AN84" s="81" t="s">
        <v>1950</v>
      </c>
      <c r="AO84" s="81" t="s">
        <v>5026</v>
      </c>
      <c r="AP84" s="81" t="s">
        <v>4443</v>
      </c>
      <c r="AR84" s="81" t="s">
        <v>5060</v>
      </c>
      <c r="AS84" s="81" t="s">
        <v>4446</v>
      </c>
      <c r="AT84" s="81" t="s">
        <v>2875</v>
      </c>
      <c r="AU84" s="81" t="s">
        <v>4447</v>
      </c>
      <c r="AW84" s="81" t="s">
        <v>4448</v>
      </c>
      <c r="AX84" s="81" t="s">
        <v>42</v>
      </c>
    </row>
    <row r="85" hidden="1" spans="1:50">
      <c r="A85" s="81" t="s">
        <v>5061</v>
      </c>
      <c r="B85" s="81" t="s">
        <v>5062</v>
      </c>
      <c r="C85" s="81" t="s">
        <v>50</v>
      </c>
      <c r="D85" s="81" t="s">
        <v>4451</v>
      </c>
      <c r="E85" s="81" t="s">
        <v>5063</v>
      </c>
      <c r="F85" s="81" t="s">
        <v>4453</v>
      </c>
      <c r="G85" s="81" t="s">
        <v>5031</v>
      </c>
      <c r="H85" s="81" t="s">
        <v>5032</v>
      </c>
      <c r="I85" s="81" t="s">
        <v>43</v>
      </c>
      <c r="J85" s="81" t="s">
        <v>4645</v>
      </c>
      <c r="K85" s="81" t="s">
        <v>4646</v>
      </c>
      <c r="M85" s="81" t="s">
        <v>2790</v>
      </c>
      <c r="N85" s="81" t="s">
        <v>5064</v>
      </c>
      <c r="O85" s="81" t="s">
        <v>5065</v>
      </c>
      <c r="P85" s="81" t="s">
        <v>5066</v>
      </c>
      <c r="Q85" s="81" t="s">
        <v>2000</v>
      </c>
      <c r="R85" s="81" t="s">
        <v>4649</v>
      </c>
      <c r="T85" s="81" t="s">
        <v>5067</v>
      </c>
      <c r="U85" s="81" t="s">
        <v>5068</v>
      </c>
      <c r="V85" s="81" t="s">
        <v>4432</v>
      </c>
      <c r="W85" s="81" t="s">
        <v>1910</v>
      </c>
      <c r="X85" s="81" t="s">
        <v>4434</v>
      </c>
      <c r="Y85" s="81" t="s">
        <v>4435</v>
      </c>
      <c r="Z85" s="81" t="s">
        <v>4483</v>
      </c>
      <c r="AA85" s="81" t="s">
        <v>82</v>
      </c>
      <c r="AC85" s="81" t="s">
        <v>42</v>
      </c>
      <c r="AD85" s="81" t="s">
        <v>2682</v>
      </c>
      <c r="AE85" s="81" t="s">
        <v>42</v>
      </c>
      <c r="AF85" s="81" t="s">
        <v>4464</v>
      </c>
      <c r="AG85" s="81" t="s">
        <v>1910</v>
      </c>
      <c r="AH85" s="81" t="s">
        <v>4485</v>
      </c>
      <c r="AI85" s="81" t="s">
        <v>4596</v>
      </c>
      <c r="AJ85" s="81" t="s">
        <v>4440</v>
      </c>
      <c r="AM85" s="81" t="s">
        <v>4442</v>
      </c>
      <c r="AN85" s="81" t="s">
        <v>1950</v>
      </c>
      <c r="AO85" s="81" t="s">
        <v>5026</v>
      </c>
      <c r="AP85" s="81" t="s">
        <v>4443</v>
      </c>
      <c r="AR85" s="81" t="s">
        <v>5069</v>
      </c>
      <c r="AS85" s="81" t="s">
        <v>4446</v>
      </c>
      <c r="AT85" s="81" t="s">
        <v>2875</v>
      </c>
      <c r="AU85" s="81" t="s">
        <v>4447</v>
      </c>
      <c r="AW85" s="81" t="s">
        <v>4448</v>
      </c>
      <c r="AX85" s="81" t="s">
        <v>42</v>
      </c>
    </row>
    <row r="86" hidden="1" spans="1:50">
      <c r="A86" s="81" t="s">
        <v>5070</v>
      </c>
      <c r="B86" s="81" t="s">
        <v>5071</v>
      </c>
      <c r="C86" s="81" t="s">
        <v>50</v>
      </c>
      <c r="D86" s="81" t="s">
        <v>4451</v>
      </c>
      <c r="E86" s="81" t="s">
        <v>5072</v>
      </c>
      <c r="F86" s="81" t="s">
        <v>4453</v>
      </c>
      <c r="G86" s="81" t="s">
        <v>5031</v>
      </c>
      <c r="H86" s="81" t="s">
        <v>5032</v>
      </c>
      <c r="I86" s="81" t="s">
        <v>43</v>
      </c>
      <c r="J86" s="81" t="s">
        <v>4645</v>
      </c>
      <c r="K86" s="81" t="s">
        <v>4646</v>
      </c>
      <c r="M86" s="81" t="s">
        <v>2790</v>
      </c>
      <c r="N86" s="81" t="s">
        <v>5064</v>
      </c>
      <c r="O86" s="81" t="s">
        <v>5073</v>
      </c>
      <c r="P86" s="81" t="s">
        <v>5074</v>
      </c>
      <c r="Q86" s="81" t="s">
        <v>1910</v>
      </c>
      <c r="R86" s="81" t="s">
        <v>5075</v>
      </c>
      <c r="T86" s="81" t="s">
        <v>5074</v>
      </c>
      <c r="U86" s="81" t="s">
        <v>5076</v>
      </c>
      <c r="V86" s="81" t="s">
        <v>4432</v>
      </c>
      <c r="W86" s="81" t="s">
        <v>1910</v>
      </c>
      <c r="X86" s="81" t="s">
        <v>4434</v>
      </c>
      <c r="Y86" s="81" t="s">
        <v>4435</v>
      </c>
      <c r="Z86" s="81" t="s">
        <v>4483</v>
      </c>
      <c r="AA86" s="81" t="s">
        <v>82</v>
      </c>
      <c r="AC86" s="81" t="s">
        <v>42</v>
      </c>
      <c r="AD86" s="81" t="s">
        <v>2682</v>
      </c>
      <c r="AE86" s="81" t="s">
        <v>42</v>
      </c>
      <c r="AF86" s="81" t="s">
        <v>4464</v>
      </c>
      <c r="AG86" s="81" t="s">
        <v>1910</v>
      </c>
      <c r="AH86" s="81" t="s">
        <v>4485</v>
      </c>
      <c r="AI86" s="81" t="s">
        <v>5077</v>
      </c>
      <c r="AJ86" s="81" t="s">
        <v>4440</v>
      </c>
      <c r="AM86" s="81" t="s">
        <v>4442</v>
      </c>
      <c r="AN86" s="81" t="s">
        <v>1950</v>
      </c>
      <c r="AO86" s="81" t="s">
        <v>5026</v>
      </c>
      <c r="AP86" s="81" t="s">
        <v>4443</v>
      </c>
      <c r="AR86" s="81" t="s">
        <v>5078</v>
      </c>
      <c r="AS86" s="81" t="s">
        <v>4446</v>
      </c>
      <c r="AT86" s="81" t="s">
        <v>2875</v>
      </c>
      <c r="AU86" s="81" t="s">
        <v>4447</v>
      </c>
      <c r="AW86" s="81" t="s">
        <v>4448</v>
      </c>
      <c r="AX86" s="81" t="s">
        <v>42</v>
      </c>
    </row>
    <row r="87" hidden="1" spans="1:50">
      <c r="A87" s="81" t="s">
        <v>5079</v>
      </c>
      <c r="B87" s="81" t="s">
        <v>5080</v>
      </c>
      <c r="C87" s="81" t="s">
        <v>50</v>
      </c>
      <c r="D87" s="81" t="s">
        <v>4451</v>
      </c>
      <c r="E87" s="81" t="s">
        <v>5081</v>
      </c>
      <c r="F87" s="81" t="s">
        <v>4453</v>
      </c>
      <c r="G87" s="81" t="s">
        <v>5031</v>
      </c>
      <c r="H87" s="81" t="s">
        <v>5032</v>
      </c>
      <c r="I87" s="81" t="s">
        <v>43</v>
      </c>
      <c r="J87" s="81" t="s">
        <v>4645</v>
      </c>
      <c r="K87" s="81" t="s">
        <v>4646</v>
      </c>
      <c r="M87" s="81" t="s">
        <v>2790</v>
      </c>
      <c r="N87" s="81" t="s">
        <v>4899</v>
      </c>
      <c r="O87" s="81" t="s">
        <v>5082</v>
      </c>
      <c r="P87" s="81" t="s">
        <v>5083</v>
      </c>
      <c r="Q87" s="81" t="s">
        <v>2000</v>
      </c>
      <c r="R87" s="81" t="s">
        <v>4649</v>
      </c>
      <c r="T87" s="81" t="s">
        <v>5084</v>
      </c>
      <c r="U87" s="81" t="s">
        <v>5085</v>
      </c>
      <c r="V87" s="81" t="s">
        <v>4432</v>
      </c>
      <c r="W87" s="81" t="s">
        <v>1950</v>
      </c>
      <c r="X87" s="81" t="s">
        <v>4434</v>
      </c>
      <c r="Y87" s="81" t="s">
        <v>4435</v>
      </c>
      <c r="Z87" s="81" t="s">
        <v>4483</v>
      </c>
      <c r="AA87" s="81" t="s">
        <v>82</v>
      </c>
      <c r="AC87" s="81" t="s">
        <v>42</v>
      </c>
      <c r="AD87" s="81" t="s">
        <v>2682</v>
      </c>
      <c r="AE87" s="81" t="s">
        <v>42</v>
      </c>
      <c r="AF87" s="81" t="s">
        <v>4464</v>
      </c>
      <c r="AG87" s="81" t="s">
        <v>1950</v>
      </c>
      <c r="AH87" s="81" t="s">
        <v>4485</v>
      </c>
      <c r="AI87" s="81" t="s">
        <v>4596</v>
      </c>
      <c r="AJ87" s="81" t="s">
        <v>4440</v>
      </c>
      <c r="AM87" s="81" t="s">
        <v>4442</v>
      </c>
      <c r="AN87" s="81" t="s">
        <v>1950</v>
      </c>
      <c r="AO87" s="81" t="s">
        <v>5026</v>
      </c>
      <c r="AP87" s="81" t="s">
        <v>4443</v>
      </c>
      <c r="AR87" s="81" t="s">
        <v>5086</v>
      </c>
      <c r="AS87" s="81" t="s">
        <v>4446</v>
      </c>
      <c r="AT87" s="81" t="s">
        <v>2875</v>
      </c>
      <c r="AU87" s="81" t="s">
        <v>4447</v>
      </c>
      <c r="AW87" s="81" t="s">
        <v>4448</v>
      </c>
      <c r="AX87" s="81" t="s">
        <v>42</v>
      </c>
    </row>
    <row r="88" hidden="1" spans="1:50">
      <c r="A88" s="81" t="s">
        <v>5087</v>
      </c>
      <c r="B88" s="81" t="s">
        <v>5088</v>
      </c>
      <c r="C88" s="81" t="s">
        <v>50</v>
      </c>
      <c r="D88" s="81" t="s">
        <v>4451</v>
      </c>
      <c r="E88" s="81" t="s">
        <v>5089</v>
      </c>
      <c r="F88" s="81" t="s">
        <v>4453</v>
      </c>
      <c r="G88" s="81" t="s">
        <v>5031</v>
      </c>
      <c r="H88" s="81" t="s">
        <v>5032</v>
      </c>
      <c r="I88" s="81" t="s">
        <v>43</v>
      </c>
      <c r="J88" s="81" t="s">
        <v>4645</v>
      </c>
      <c r="K88" s="81" t="s">
        <v>4646</v>
      </c>
      <c r="M88" s="81" t="s">
        <v>2790</v>
      </c>
      <c r="N88" s="81" t="s">
        <v>4899</v>
      </c>
      <c r="O88" s="81" t="s">
        <v>5090</v>
      </c>
      <c r="P88" s="81" t="s">
        <v>5091</v>
      </c>
      <c r="Q88" s="81" t="s">
        <v>1910</v>
      </c>
      <c r="R88" s="81" t="s">
        <v>5075</v>
      </c>
      <c r="S88" s="81" t="s">
        <v>1950</v>
      </c>
      <c r="T88" s="81" t="s">
        <v>5091</v>
      </c>
      <c r="U88" s="81" t="s">
        <v>5092</v>
      </c>
      <c r="V88" s="81" t="s">
        <v>4432</v>
      </c>
      <c r="W88" s="81" t="s">
        <v>1950</v>
      </c>
      <c r="X88" s="81" t="s">
        <v>4434</v>
      </c>
      <c r="Y88" s="81" t="s">
        <v>4435</v>
      </c>
      <c r="Z88" s="81" t="s">
        <v>4483</v>
      </c>
      <c r="AA88" s="81" t="s">
        <v>228</v>
      </c>
      <c r="AC88" s="81" t="s">
        <v>42</v>
      </c>
      <c r="AD88" s="81" t="s">
        <v>2682</v>
      </c>
      <c r="AE88" s="81" t="s">
        <v>42</v>
      </c>
      <c r="AF88" s="81" t="s">
        <v>4464</v>
      </c>
      <c r="AG88" s="81" t="s">
        <v>1950</v>
      </c>
      <c r="AH88" s="81" t="s">
        <v>4485</v>
      </c>
      <c r="AI88" s="81" t="s">
        <v>5077</v>
      </c>
      <c r="AJ88" s="81" t="s">
        <v>4440</v>
      </c>
      <c r="AM88" s="81" t="s">
        <v>4442</v>
      </c>
      <c r="AN88" s="81" t="s">
        <v>1950</v>
      </c>
      <c r="AO88" s="81" t="s">
        <v>5026</v>
      </c>
      <c r="AP88" s="81" t="s">
        <v>4443</v>
      </c>
      <c r="AR88" s="81" t="s">
        <v>5086</v>
      </c>
      <c r="AS88" s="81" t="s">
        <v>4446</v>
      </c>
      <c r="AT88" s="81" t="s">
        <v>2875</v>
      </c>
      <c r="AU88" s="81" t="s">
        <v>4447</v>
      </c>
      <c r="AW88" s="81" t="s">
        <v>4448</v>
      </c>
      <c r="AX88" s="81" t="s">
        <v>42</v>
      </c>
    </row>
    <row r="89" hidden="1" spans="1:50">
      <c r="A89" s="81" t="s">
        <v>4469</v>
      </c>
      <c r="B89" s="81" t="s">
        <v>5093</v>
      </c>
      <c r="C89" s="81" t="s">
        <v>4655</v>
      </c>
      <c r="D89" s="81" t="s">
        <v>4451</v>
      </c>
      <c r="E89" s="81" t="s">
        <v>5094</v>
      </c>
      <c r="F89" s="81" t="s">
        <v>4453</v>
      </c>
      <c r="G89" s="81" t="s">
        <v>4644</v>
      </c>
      <c r="H89" s="81" t="s">
        <v>4506</v>
      </c>
      <c r="I89" s="81" t="s">
        <v>43</v>
      </c>
      <c r="J89" s="81" t="s">
        <v>4474</v>
      </c>
      <c r="K89" s="81" t="s">
        <v>4475</v>
      </c>
      <c r="M89" s="81" t="s">
        <v>2790</v>
      </c>
      <c r="N89" s="81" t="s">
        <v>4476</v>
      </c>
      <c r="V89" s="81" t="s">
        <v>4432</v>
      </c>
      <c r="W89" s="81" t="s">
        <v>4480</v>
      </c>
      <c r="X89" s="81" t="s">
        <v>4434</v>
      </c>
      <c r="Y89" s="81" t="s">
        <v>4435</v>
      </c>
      <c r="Z89" s="81" t="s">
        <v>4483</v>
      </c>
      <c r="AA89" s="81" t="s">
        <v>4484</v>
      </c>
      <c r="AC89" s="81" t="s">
        <v>42</v>
      </c>
      <c r="AD89" s="81" t="s">
        <v>2682</v>
      </c>
      <c r="AE89" s="81" t="s">
        <v>42</v>
      </c>
      <c r="AH89" s="81" t="s">
        <v>4485</v>
      </c>
      <c r="AI89" s="81" t="s">
        <v>4486</v>
      </c>
      <c r="AJ89" s="81" t="s">
        <v>4440</v>
      </c>
      <c r="AM89" s="81" t="s">
        <v>4442</v>
      </c>
      <c r="AR89" s="81" t="s">
        <v>5095</v>
      </c>
      <c r="AS89" s="81" t="s">
        <v>4468</v>
      </c>
      <c r="AT89" s="81" t="s">
        <v>2875</v>
      </c>
      <c r="AW89" s="81" t="s">
        <v>4448</v>
      </c>
      <c r="AX89" s="81" t="s">
        <v>2682</v>
      </c>
    </row>
    <row r="90" hidden="1" spans="1:50">
      <c r="A90" s="81" t="s">
        <v>4469</v>
      </c>
      <c r="B90" s="81" t="s">
        <v>5096</v>
      </c>
      <c r="C90" s="81" t="s">
        <v>4655</v>
      </c>
      <c r="D90" s="81" t="s">
        <v>4451</v>
      </c>
      <c r="E90" s="81" t="s">
        <v>5097</v>
      </c>
      <c r="F90" s="81" t="s">
        <v>4453</v>
      </c>
      <c r="G90" s="81" t="s">
        <v>4644</v>
      </c>
      <c r="H90" s="81" t="s">
        <v>4506</v>
      </c>
      <c r="I90" s="81" t="s">
        <v>43</v>
      </c>
      <c r="J90" s="81" t="s">
        <v>4474</v>
      </c>
      <c r="K90" s="81" t="s">
        <v>4475</v>
      </c>
      <c r="M90" s="81" t="s">
        <v>2790</v>
      </c>
      <c r="N90" s="81" t="s">
        <v>4476</v>
      </c>
      <c r="V90" s="81" t="s">
        <v>4432</v>
      </c>
      <c r="W90" s="81" t="s">
        <v>4480</v>
      </c>
      <c r="X90" s="81" t="s">
        <v>4434</v>
      </c>
      <c r="Y90" s="81" t="s">
        <v>4435</v>
      </c>
      <c r="Z90" s="81" t="s">
        <v>4483</v>
      </c>
      <c r="AA90" s="81" t="s">
        <v>4484</v>
      </c>
      <c r="AC90" s="81" t="s">
        <v>42</v>
      </c>
      <c r="AD90" s="81" t="s">
        <v>2682</v>
      </c>
      <c r="AE90" s="81" t="s">
        <v>42</v>
      </c>
      <c r="AH90" s="81" t="s">
        <v>4485</v>
      </c>
      <c r="AI90" s="81" t="s">
        <v>4486</v>
      </c>
      <c r="AJ90" s="81" t="s">
        <v>4440</v>
      </c>
      <c r="AM90" s="81" t="s">
        <v>4442</v>
      </c>
      <c r="AR90" s="81" t="s">
        <v>5098</v>
      </c>
      <c r="AS90" s="81" t="s">
        <v>4468</v>
      </c>
      <c r="AT90" s="81" t="s">
        <v>2875</v>
      </c>
      <c r="AW90" s="81" t="s">
        <v>4448</v>
      </c>
      <c r="AX90" s="81" t="s">
        <v>2682</v>
      </c>
    </row>
    <row r="91" hidden="1" spans="1:50">
      <c r="A91" s="81" t="s">
        <v>4469</v>
      </c>
      <c r="B91" s="81" t="s">
        <v>5099</v>
      </c>
      <c r="C91" s="81" t="s">
        <v>4655</v>
      </c>
      <c r="D91" s="81" t="s">
        <v>4451</v>
      </c>
      <c r="E91" s="81" t="s">
        <v>5100</v>
      </c>
      <c r="F91" s="81" t="s">
        <v>4453</v>
      </c>
      <c r="G91" s="81" t="s">
        <v>4644</v>
      </c>
      <c r="H91" s="81" t="s">
        <v>4506</v>
      </c>
      <c r="I91" s="81" t="s">
        <v>43</v>
      </c>
      <c r="J91" s="81" t="s">
        <v>4474</v>
      </c>
      <c r="K91" s="81" t="s">
        <v>4475</v>
      </c>
      <c r="M91" s="81" t="s">
        <v>2790</v>
      </c>
      <c r="N91" s="81" t="s">
        <v>4476</v>
      </c>
      <c r="V91" s="81" t="s">
        <v>4432</v>
      </c>
      <c r="W91" s="81" t="s">
        <v>4480</v>
      </c>
      <c r="X91" s="81" t="s">
        <v>4434</v>
      </c>
      <c r="Y91" s="81" t="s">
        <v>4435</v>
      </c>
      <c r="Z91" s="81" t="s">
        <v>4483</v>
      </c>
      <c r="AA91" s="81" t="s">
        <v>4484</v>
      </c>
      <c r="AC91" s="81" t="s">
        <v>42</v>
      </c>
      <c r="AD91" s="81" t="s">
        <v>2682</v>
      </c>
      <c r="AE91" s="81" t="s">
        <v>42</v>
      </c>
      <c r="AH91" s="81" t="s">
        <v>4485</v>
      </c>
      <c r="AI91" s="81" t="s">
        <v>4486</v>
      </c>
      <c r="AJ91" s="81" t="s">
        <v>4440</v>
      </c>
      <c r="AM91" s="81" t="s">
        <v>4442</v>
      </c>
      <c r="AR91" s="81" t="s">
        <v>5101</v>
      </c>
      <c r="AS91" s="81" t="s">
        <v>4468</v>
      </c>
      <c r="AT91" s="81" t="s">
        <v>2875</v>
      </c>
      <c r="AW91" s="81" t="s">
        <v>4448</v>
      </c>
      <c r="AX91" s="81" t="s">
        <v>2682</v>
      </c>
    </row>
    <row r="92" hidden="1" spans="1:50">
      <c r="A92" s="81" t="s">
        <v>4469</v>
      </c>
      <c r="B92" s="81" t="s">
        <v>5102</v>
      </c>
      <c r="C92" s="81" t="s">
        <v>4655</v>
      </c>
      <c r="D92" s="81" t="s">
        <v>4451</v>
      </c>
      <c r="E92" s="81" t="s">
        <v>5103</v>
      </c>
      <c r="F92" s="81" t="s">
        <v>4453</v>
      </c>
      <c r="G92" s="81" t="s">
        <v>4472</v>
      </c>
      <c r="H92" s="81" t="s">
        <v>4473</v>
      </c>
      <c r="I92" s="81" t="s">
        <v>43</v>
      </c>
      <c r="J92" s="81" t="s">
        <v>4474</v>
      </c>
      <c r="K92" s="81" t="s">
        <v>4475</v>
      </c>
      <c r="M92" s="81" t="s">
        <v>2790</v>
      </c>
      <c r="N92" s="81" t="s">
        <v>4476</v>
      </c>
      <c r="V92" s="81" t="s">
        <v>4432</v>
      </c>
      <c r="W92" s="81" t="s">
        <v>4480</v>
      </c>
      <c r="X92" s="81" t="s">
        <v>4434</v>
      </c>
      <c r="Y92" s="81" t="s">
        <v>4435</v>
      </c>
      <c r="Z92" s="81" t="s">
        <v>4483</v>
      </c>
      <c r="AA92" s="81" t="s">
        <v>4484</v>
      </c>
      <c r="AC92" s="81" t="s">
        <v>42</v>
      </c>
      <c r="AD92" s="81" t="s">
        <v>2682</v>
      </c>
      <c r="AE92" s="81" t="s">
        <v>42</v>
      </c>
      <c r="AH92" s="81" t="s">
        <v>4485</v>
      </c>
      <c r="AI92" s="81" t="s">
        <v>4486</v>
      </c>
      <c r="AJ92" s="81" t="s">
        <v>4440</v>
      </c>
      <c r="AM92" s="81" t="s">
        <v>4442</v>
      </c>
      <c r="AR92" s="81" t="s">
        <v>5104</v>
      </c>
      <c r="AS92" s="81" t="s">
        <v>4468</v>
      </c>
      <c r="AT92" s="81" t="s">
        <v>2875</v>
      </c>
      <c r="AW92" s="81" t="s">
        <v>4448</v>
      </c>
      <c r="AX92" s="81" t="s">
        <v>42</v>
      </c>
    </row>
    <row r="93" hidden="1" spans="1:50">
      <c r="A93" s="81" t="s">
        <v>4469</v>
      </c>
      <c r="B93" s="81" t="s">
        <v>5105</v>
      </c>
      <c r="C93" s="81" t="s">
        <v>4655</v>
      </c>
      <c r="D93" s="81" t="s">
        <v>4451</v>
      </c>
      <c r="E93" s="81" t="s">
        <v>5106</v>
      </c>
      <c r="F93" s="81" t="s">
        <v>4453</v>
      </c>
      <c r="G93" s="81" t="s">
        <v>4472</v>
      </c>
      <c r="H93" s="81" t="s">
        <v>4473</v>
      </c>
      <c r="I93" s="81" t="s">
        <v>43</v>
      </c>
      <c r="J93" s="81" t="s">
        <v>4474</v>
      </c>
      <c r="K93" s="81" t="s">
        <v>4475</v>
      </c>
      <c r="M93" s="81" t="s">
        <v>2790</v>
      </c>
      <c r="N93" s="81" t="s">
        <v>4476</v>
      </c>
      <c r="V93" s="81" t="s">
        <v>4432</v>
      </c>
      <c r="W93" s="81" t="s">
        <v>4480</v>
      </c>
      <c r="X93" s="81" t="s">
        <v>4434</v>
      </c>
      <c r="Y93" s="81" t="s">
        <v>4435</v>
      </c>
      <c r="Z93" s="81" t="s">
        <v>4483</v>
      </c>
      <c r="AA93" s="81" t="s">
        <v>4484</v>
      </c>
      <c r="AC93" s="81" t="s">
        <v>42</v>
      </c>
      <c r="AD93" s="81" t="s">
        <v>2682</v>
      </c>
      <c r="AE93" s="81" t="s">
        <v>42</v>
      </c>
      <c r="AH93" s="81" t="s">
        <v>4485</v>
      </c>
      <c r="AI93" s="81" t="s">
        <v>4486</v>
      </c>
      <c r="AJ93" s="81" t="s">
        <v>4440</v>
      </c>
      <c r="AM93" s="81" t="s">
        <v>4442</v>
      </c>
      <c r="AR93" s="81" t="s">
        <v>5107</v>
      </c>
      <c r="AS93" s="81" t="s">
        <v>4468</v>
      </c>
      <c r="AT93" s="81" t="s">
        <v>2875</v>
      </c>
      <c r="AW93" s="81" t="s">
        <v>4448</v>
      </c>
      <c r="AX93" s="81" t="s">
        <v>42</v>
      </c>
    </row>
    <row r="94" hidden="1" spans="1:50">
      <c r="A94" s="81" t="s">
        <v>4469</v>
      </c>
      <c r="B94" s="81" t="s">
        <v>5108</v>
      </c>
      <c r="C94" s="81" t="s">
        <v>4655</v>
      </c>
      <c r="D94" s="81" t="s">
        <v>4451</v>
      </c>
      <c r="E94" s="81" t="s">
        <v>5109</v>
      </c>
      <c r="F94" s="81" t="s">
        <v>4453</v>
      </c>
      <c r="G94" s="81" t="s">
        <v>4472</v>
      </c>
      <c r="H94" s="81" t="s">
        <v>4473</v>
      </c>
      <c r="I94" s="81" t="s">
        <v>43</v>
      </c>
      <c r="J94" s="81" t="s">
        <v>4474</v>
      </c>
      <c r="K94" s="81" t="s">
        <v>4475</v>
      </c>
      <c r="M94" s="81" t="s">
        <v>2790</v>
      </c>
      <c r="N94" s="81" t="s">
        <v>4476</v>
      </c>
      <c r="V94" s="81" t="s">
        <v>4432</v>
      </c>
      <c r="W94" s="81" t="s">
        <v>4480</v>
      </c>
      <c r="X94" s="81" t="s">
        <v>4434</v>
      </c>
      <c r="Y94" s="81" t="s">
        <v>4435</v>
      </c>
      <c r="Z94" s="81" t="s">
        <v>4483</v>
      </c>
      <c r="AA94" s="81" t="s">
        <v>4484</v>
      </c>
      <c r="AC94" s="81" t="s">
        <v>42</v>
      </c>
      <c r="AD94" s="81" t="s">
        <v>2682</v>
      </c>
      <c r="AE94" s="81" t="s">
        <v>42</v>
      </c>
      <c r="AH94" s="81" t="s">
        <v>4485</v>
      </c>
      <c r="AI94" s="81" t="s">
        <v>4486</v>
      </c>
      <c r="AJ94" s="81" t="s">
        <v>4440</v>
      </c>
      <c r="AM94" s="81" t="s">
        <v>4442</v>
      </c>
      <c r="AR94" s="81" t="s">
        <v>5110</v>
      </c>
      <c r="AS94" s="81" t="s">
        <v>4468</v>
      </c>
      <c r="AT94" s="81" t="s">
        <v>2875</v>
      </c>
      <c r="AW94" s="81" t="s">
        <v>4448</v>
      </c>
      <c r="AX94" s="81" t="s">
        <v>42</v>
      </c>
    </row>
    <row r="95" hidden="1" spans="1:50">
      <c r="A95" s="81" t="s">
        <v>4469</v>
      </c>
      <c r="B95" s="81" t="s">
        <v>5111</v>
      </c>
      <c r="C95" s="81" t="s">
        <v>4655</v>
      </c>
      <c r="D95" s="81" t="s">
        <v>4451</v>
      </c>
      <c r="E95" s="81" t="s">
        <v>5112</v>
      </c>
      <c r="F95" s="81" t="s">
        <v>4453</v>
      </c>
      <c r="G95" s="81" t="s">
        <v>4472</v>
      </c>
      <c r="H95" s="81" t="s">
        <v>4473</v>
      </c>
      <c r="I95" s="81" t="s">
        <v>43</v>
      </c>
      <c r="J95" s="81" t="s">
        <v>4474</v>
      </c>
      <c r="K95" s="81" t="s">
        <v>4475</v>
      </c>
      <c r="M95" s="81" t="s">
        <v>2790</v>
      </c>
      <c r="N95" s="81" t="s">
        <v>4476</v>
      </c>
      <c r="V95" s="81" t="s">
        <v>4432</v>
      </c>
      <c r="W95" s="81" t="s">
        <v>4480</v>
      </c>
      <c r="X95" s="81" t="s">
        <v>4434</v>
      </c>
      <c r="Y95" s="81" t="s">
        <v>4435</v>
      </c>
      <c r="Z95" s="81" t="s">
        <v>4483</v>
      </c>
      <c r="AA95" s="81" t="s">
        <v>4484</v>
      </c>
      <c r="AC95" s="81" t="s">
        <v>42</v>
      </c>
      <c r="AD95" s="81" t="s">
        <v>2682</v>
      </c>
      <c r="AE95" s="81" t="s">
        <v>42</v>
      </c>
      <c r="AH95" s="81" t="s">
        <v>4485</v>
      </c>
      <c r="AI95" s="81" t="s">
        <v>4486</v>
      </c>
      <c r="AJ95" s="81" t="s">
        <v>4440</v>
      </c>
      <c r="AM95" s="81" t="s">
        <v>4442</v>
      </c>
      <c r="AR95" s="81" t="s">
        <v>5113</v>
      </c>
      <c r="AS95" s="81" t="s">
        <v>4468</v>
      </c>
      <c r="AT95" s="81" t="s">
        <v>2875</v>
      </c>
      <c r="AW95" s="81" t="s">
        <v>4448</v>
      </c>
      <c r="AX95" s="81" t="s">
        <v>42</v>
      </c>
    </row>
    <row r="96" hidden="1" spans="1:50">
      <c r="A96" s="81" t="s">
        <v>5114</v>
      </c>
      <c r="B96" s="81" t="s">
        <v>5115</v>
      </c>
      <c r="C96" s="81" t="s">
        <v>50</v>
      </c>
      <c r="D96" s="81" t="s">
        <v>4418</v>
      </c>
      <c r="E96" s="81" t="s">
        <v>5116</v>
      </c>
      <c r="F96" s="81" t="s">
        <v>4453</v>
      </c>
      <c r="G96" s="81" t="s">
        <v>4542</v>
      </c>
      <c r="H96" s="81" t="s">
        <v>4520</v>
      </c>
      <c r="I96" s="81" t="s">
        <v>43</v>
      </c>
      <c r="J96" s="81" t="s">
        <v>4422</v>
      </c>
      <c r="K96" s="81" t="s">
        <v>4423</v>
      </c>
      <c r="M96" s="81" t="s">
        <v>2790</v>
      </c>
      <c r="N96" s="81" t="s">
        <v>4695</v>
      </c>
      <c r="O96" s="81" t="s">
        <v>5117</v>
      </c>
      <c r="P96" s="81" t="s">
        <v>5118</v>
      </c>
      <c r="Q96" s="81" t="s">
        <v>5119</v>
      </c>
      <c r="R96" s="81" t="s">
        <v>5120</v>
      </c>
      <c r="S96" s="81" t="s">
        <v>5121</v>
      </c>
      <c r="T96" s="81" t="s">
        <v>5122</v>
      </c>
      <c r="U96" s="81" t="s">
        <v>5123</v>
      </c>
      <c r="V96" s="81" t="s">
        <v>4432</v>
      </c>
      <c r="W96" s="81" t="s">
        <v>4433</v>
      </c>
      <c r="X96" s="81" t="s">
        <v>4434</v>
      </c>
      <c r="Y96" s="81" t="s">
        <v>4435</v>
      </c>
      <c r="Z96" s="81" t="s">
        <v>4436</v>
      </c>
      <c r="AA96" s="81" t="s">
        <v>228</v>
      </c>
      <c r="AC96" s="81" t="s">
        <v>42</v>
      </c>
      <c r="AD96" s="81" t="s">
        <v>2682</v>
      </c>
      <c r="AE96" s="81" t="s">
        <v>42</v>
      </c>
      <c r="AG96" s="81" t="s">
        <v>5119</v>
      </c>
      <c r="AH96" s="81" t="s">
        <v>4485</v>
      </c>
      <c r="AI96" s="81" t="s">
        <v>4553</v>
      </c>
      <c r="AJ96" s="81" t="s">
        <v>4440</v>
      </c>
      <c r="AM96" s="81" t="s">
        <v>4442</v>
      </c>
      <c r="AN96" s="81" t="s">
        <v>4433</v>
      </c>
      <c r="AO96" s="81" t="s">
        <v>5124</v>
      </c>
      <c r="AP96" s="81" t="s">
        <v>4443</v>
      </c>
      <c r="AQ96" s="81" t="s">
        <v>4444</v>
      </c>
      <c r="AR96" s="81" t="s">
        <v>5125</v>
      </c>
      <c r="AS96" s="81" t="s">
        <v>4468</v>
      </c>
      <c r="AT96" s="81" t="s">
        <v>2875</v>
      </c>
      <c r="AU96" s="81" t="s">
        <v>5126</v>
      </c>
      <c r="AW96" s="81" t="s">
        <v>4448</v>
      </c>
      <c r="AX96" s="81" t="s">
        <v>42</v>
      </c>
    </row>
    <row r="97" hidden="1" spans="1:50">
      <c r="A97" s="81" t="s">
        <v>5127</v>
      </c>
      <c r="B97" s="81" t="s">
        <v>5128</v>
      </c>
      <c r="C97" s="81" t="s">
        <v>50</v>
      </c>
      <c r="D97" s="81" t="s">
        <v>4517</v>
      </c>
      <c r="E97" s="81" t="s">
        <v>5129</v>
      </c>
      <c r="F97" s="81" t="s">
        <v>4453</v>
      </c>
      <c r="G97" s="81" t="s">
        <v>4542</v>
      </c>
      <c r="H97" s="81" t="s">
        <v>4520</v>
      </c>
      <c r="I97" s="81" t="s">
        <v>43</v>
      </c>
      <c r="J97" s="81" t="s">
        <v>4422</v>
      </c>
      <c r="K97" s="81" t="s">
        <v>4423</v>
      </c>
      <c r="M97" s="81" t="s">
        <v>2790</v>
      </c>
      <c r="N97" s="81" t="s">
        <v>4695</v>
      </c>
      <c r="O97" s="81" t="s">
        <v>5130</v>
      </c>
      <c r="P97" s="81" t="s">
        <v>5118</v>
      </c>
      <c r="Q97" s="81" t="s">
        <v>5119</v>
      </c>
      <c r="R97" s="81" t="s">
        <v>5120</v>
      </c>
      <c r="S97" s="81" t="s">
        <v>5121</v>
      </c>
      <c r="T97" s="81" t="s">
        <v>5131</v>
      </c>
      <c r="U97" s="81" t="s">
        <v>5132</v>
      </c>
      <c r="V97" s="81" t="s">
        <v>4432</v>
      </c>
      <c r="W97" s="81" t="s">
        <v>4433</v>
      </c>
      <c r="X97" s="81" t="s">
        <v>4434</v>
      </c>
      <c r="Y97" s="81" t="s">
        <v>4435</v>
      </c>
      <c r="Z97" s="81" t="s">
        <v>4436</v>
      </c>
      <c r="AA97" s="81" t="s">
        <v>228</v>
      </c>
      <c r="AC97" s="81" t="s">
        <v>42</v>
      </c>
      <c r="AD97" s="81" t="s">
        <v>2682</v>
      </c>
      <c r="AE97" s="81" t="s">
        <v>42</v>
      </c>
      <c r="AF97" s="81" t="s">
        <v>4464</v>
      </c>
      <c r="AG97" s="81" t="s">
        <v>5119</v>
      </c>
      <c r="AH97" s="81" t="s">
        <v>4485</v>
      </c>
      <c r="AI97" s="81" t="s">
        <v>4553</v>
      </c>
      <c r="AJ97" s="81" t="s">
        <v>4440</v>
      </c>
      <c r="AM97" s="81" t="s">
        <v>4442</v>
      </c>
      <c r="AN97" s="81" t="s">
        <v>4433</v>
      </c>
      <c r="AO97" s="81" t="s">
        <v>5133</v>
      </c>
      <c r="AP97" s="81" t="s">
        <v>4443</v>
      </c>
      <c r="AQ97" s="81" t="s">
        <v>4444</v>
      </c>
      <c r="AR97" s="81" t="s">
        <v>5134</v>
      </c>
      <c r="AS97" s="81" t="s">
        <v>4468</v>
      </c>
      <c r="AT97" s="81" t="s">
        <v>2875</v>
      </c>
      <c r="AU97" s="81" t="s">
        <v>5126</v>
      </c>
      <c r="AW97" s="81" t="s">
        <v>4448</v>
      </c>
      <c r="AX97" s="81" t="s">
        <v>42</v>
      </c>
    </row>
    <row r="98" hidden="1" spans="1:50">
      <c r="A98" s="81" t="s">
        <v>5135</v>
      </c>
      <c r="B98" s="81" t="s">
        <v>5136</v>
      </c>
      <c r="C98" s="81" t="s">
        <v>50</v>
      </c>
      <c r="D98" s="81" t="s">
        <v>4517</v>
      </c>
      <c r="E98" s="81" t="s">
        <v>5137</v>
      </c>
      <c r="F98" s="81" t="s">
        <v>4453</v>
      </c>
      <c r="G98" s="81" t="s">
        <v>4542</v>
      </c>
      <c r="H98" s="81" t="s">
        <v>4520</v>
      </c>
      <c r="I98" s="81" t="s">
        <v>43</v>
      </c>
      <c r="J98" s="81" t="s">
        <v>4422</v>
      </c>
      <c r="K98" s="81" t="s">
        <v>4423</v>
      </c>
      <c r="M98" s="81" t="s">
        <v>2790</v>
      </c>
      <c r="N98" s="81" t="s">
        <v>4695</v>
      </c>
      <c r="O98" s="81" t="s">
        <v>5138</v>
      </c>
      <c r="P98" s="81" t="s">
        <v>5118</v>
      </c>
      <c r="Q98" s="81" t="s">
        <v>5119</v>
      </c>
      <c r="R98" s="81" t="s">
        <v>5120</v>
      </c>
      <c r="S98" s="81" t="s">
        <v>5121</v>
      </c>
      <c r="T98" s="81" t="s">
        <v>5122</v>
      </c>
      <c r="U98" s="81" t="s">
        <v>5123</v>
      </c>
      <c r="V98" s="81" t="s">
        <v>4432</v>
      </c>
      <c r="W98" s="81" t="s">
        <v>4433</v>
      </c>
      <c r="X98" s="81" t="s">
        <v>4434</v>
      </c>
      <c r="Y98" s="81" t="s">
        <v>4435</v>
      </c>
      <c r="Z98" s="81" t="s">
        <v>4436</v>
      </c>
      <c r="AA98" s="81" t="s">
        <v>228</v>
      </c>
      <c r="AC98" s="81" t="s">
        <v>42</v>
      </c>
      <c r="AD98" s="81" t="s">
        <v>2682</v>
      </c>
      <c r="AE98" s="81" t="s">
        <v>42</v>
      </c>
      <c r="AF98" s="81" t="s">
        <v>4464</v>
      </c>
      <c r="AG98" s="81" t="s">
        <v>5119</v>
      </c>
      <c r="AH98" s="81" t="s">
        <v>4485</v>
      </c>
      <c r="AI98" s="81" t="s">
        <v>4553</v>
      </c>
      <c r="AJ98" s="81" t="s">
        <v>4440</v>
      </c>
      <c r="AM98" s="81" t="s">
        <v>4442</v>
      </c>
      <c r="AN98" s="81" t="s">
        <v>4433</v>
      </c>
      <c r="AO98" s="81" t="s">
        <v>5139</v>
      </c>
      <c r="AP98" s="81" t="s">
        <v>4443</v>
      </c>
      <c r="AQ98" s="81" t="s">
        <v>4444</v>
      </c>
      <c r="AR98" s="81" t="s">
        <v>5140</v>
      </c>
      <c r="AS98" s="81" t="s">
        <v>4468</v>
      </c>
      <c r="AT98" s="81" t="s">
        <v>2875</v>
      </c>
      <c r="AU98" s="81" t="s">
        <v>5126</v>
      </c>
      <c r="AW98" s="81" t="s">
        <v>4448</v>
      </c>
      <c r="AX98" s="81" t="s">
        <v>42</v>
      </c>
    </row>
    <row r="99" hidden="1" spans="1:50">
      <c r="A99" s="81" t="s">
        <v>5141</v>
      </c>
      <c r="B99" s="81" t="s">
        <v>5142</v>
      </c>
      <c r="C99" s="81" t="s">
        <v>50</v>
      </c>
      <c r="D99" s="81" t="s">
        <v>4418</v>
      </c>
      <c r="E99" s="81" t="s">
        <v>5143</v>
      </c>
      <c r="F99" s="81" t="s">
        <v>4453</v>
      </c>
      <c r="G99" s="81" t="s">
        <v>4542</v>
      </c>
      <c r="H99" s="81" t="s">
        <v>4520</v>
      </c>
      <c r="I99" s="81" t="s">
        <v>43</v>
      </c>
      <c r="J99" s="81" t="s">
        <v>4422</v>
      </c>
      <c r="K99" s="81" t="s">
        <v>4423</v>
      </c>
      <c r="M99" s="81" t="s">
        <v>2790</v>
      </c>
      <c r="N99" s="81" t="s">
        <v>4695</v>
      </c>
      <c r="O99" s="81" t="s">
        <v>5144</v>
      </c>
      <c r="P99" s="81" t="s">
        <v>5145</v>
      </c>
      <c r="Q99" s="81" t="s">
        <v>4698</v>
      </c>
      <c r="R99" s="81" t="s">
        <v>4699</v>
      </c>
      <c r="S99" s="81" t="s">
        <v>4700</v>
      </c>
      <c r="T99" s="81" t="s">
        <v>5146</v>
      </c>
      <c r="U99" s="81" t="s">
        <v>5147</v>
      </c>
      <c r="V99" s="81" t="s">
        <v>4432</v>
      </c>
      <c r="W99" s="81" t="s">
        <v>4433</v>
      </c>
      <c r="X99" s="81" t="s">
        <v>4434</v>
      </c>
      <c r="Y99" s="81" t="s">
        <v>4435</v>
      </c>
      <c r="Z99" s="81" t="s">
        <v>4436</v>
      </c>
      <c r="AA99" s="81" t="s">
        <v>228</v>
      </c>
      <c r="AC99" s="81" t="s">
        <v>42</v>
      </c>
      <c r="AD99" s="81" t="s">
        <v>2682</v>
      </c>
      <c r="AE99" s="81" t="s">
        <v>42</v>
      </c>
      <c r="AG99" s="81" t="s">
        <v>4433</v>
      </c>
      <c r="AH99" s="81" t="s">
        <v>4485</v>
      </c>
      <c r="AI99" s="81" t="s">
        <v>4553</v>
      </c>
      <c r="AJ99" s="81" t="s">
        <v>4440</v>
      </c>
      <c r="AM99" s="81" t="s">
        <v>4442</v>
      </c>
      <c r="AN99" s="81" t="s">
        <v>4433</v>
      </c>
      <c r="AO99" s="81" t="s">
        <v>5148</v>
      </c>
      <c r="AP99" s="81" t="s">
        <v>4443</v>
      </c>
      <c r="AQ99" s="81" t="s">
        <v>4444</v>
      </c>
      <c r="AR99" s="81" t="s">
        <v>5149</v>
      </c>
      <c r="AS99" s="81" t="s">
        <v>4468</v>
      </c>
      <c r="AT99" s="81" t="s">
        <v>2875</v>
      </c>
      <c r="AU99" s="81" t="s">
        <v>4447</v>
      </c>
      <c r="AW99" s="81" t="s">
        <v>4448</v>
      </c>
      <c r="AX99" s="81" t="s">
        <v>42</v>
      </c>
    </row>
    <row r="100" hidden="1" spans="1:50">
      <c r="A100" s="81" t="s">
        <v>5150</v>
      </c>
      <c r="B100" s="81" t="s">
        <v>5151</v>
      </c>
      <c r="C100" s="81" t="s">
        <v>50</v>
      </c>
      <c r="D100" s="81" t="s">
        <v>4517</v>
      </c>
      <c r="E100" s="81" t="s">
        <v>5152</v>
      </c>
      <c r="F100" s="81" t="s">
        <v>4453</v>
      </c>
      <c r="G100" s="81" t="s">
        <v>4542</v>
      </c>
      <c r="H100" s="81" t="s">
        <v>4520</v>
      </c>
      <c r="I100" s="81" t="s">
        <v>43</v>
      </c>
      <c r="J100" s="81" t="s">
        <v>4422</v>
      </c>
      <c r="K100" s="81" t="s">
        <v>4423</v>
      </c>
      <c r="M100" s="81" t="s">
        <v>2790</v>
      </c>
      <c r="N100" s="81" t="s">
        <v>4695</v>
      </c>
      <c r="O100" s="81" t="s">
        <v>5153</v>
      </c>
      <c r="P100" s="81" t="s">
        <v>5154</v>
      </c>
      <c r="Q100" s="81" t="s">
        <v>5155</v>
      </c>
      <c r="R100" s="81" t="s">
        <v>5156</v>
      </c>
      <c r="S100" s="81" t="s">
        <v>5157</v>
      </c>
      <c r="T100" s="81" t="s">
        <v>5158</v>
      </c>
      <c r="U100" s="81" t="s">
        <v>5159</v>
      </c>
      <c r="V100" s="81" t="s">
        <v>4432</v>
      </c>
      <c r="W100" s="81" t="s">
        <v>4433</v>
      </c>
      <c r="X100" s="81" t="s">
        <v>4434</v>
      </c>
      <c r="Y100" s="81" t="s">
        <v>4435</v>
      </c>
      <c r="Z100" s="81" t="s">
        <v>4436</v>
      </c>
      <c r="AA100" s="81" t="s">
        <v>228</v>
      </c>
      <c r="AC100" s="81" t="s">
        <v>42</v>
      </c>
      <c r="AD100" s="81" t="s">
        <v>2682</v>
      </c>
      <c r="AE100" s="81" t="s">
        <v>42</v>
      </c>
      <c r="AF100" s="81" t="s">
        <v>4464</v>
      </c>
      <c r="AG100" s="81" t="s">
        <v>4698</v>
      </c>
      <c r="AH100" s="81" t="s">
        <v>4485</v>
      </c>
      <c r="AI100" s="81" t="s">
        <v>4553</v>
      </c>
      <c r="AJ100" s="81" t="s">
        <v>4440</v>
      </c>
      <c r="AM100" s="81" t="s">
        <v>4442</v>
      </c>
      <c r="AN100" s="81" t="s">
        <v>4433</v>
      </c>
      <c r="AO100" s="81" t="s">
        <v>5160</v>
      </c>
      <c r="AP100" s="81" t="s">
        <v>4443</v>
      </c>
      <c r="AQ100" s="81" t="s">
        <v>4444</v>
      </c>
      <c r="AR100" s="81" t="s">
        <v>5161</v>
      </c>
      <c r="AS100" s="81" t="s">
        <v>4468</v>
      </c>
      <c r="AT100" s="81" t="s">
        <v>2875</v>
      </c>
      <c r="AU100" s="81" t="s">
        <v>4447</v>
      </c>
      <c r="AW100" s="81" t="s">
        <v>4448</v>
      </c>
      <c r="AX100" s="81" t="s">
        <v>42</v>
      </c>
    </row>
    <row r="101" hidden="1" spans="1:50">
      <c r="A101" s="81" t="s">
        <v>5162</v>
      </c>
      <c r="B101" s="81" t="s">
        <v>5163</v>
      </c>
      <c r="C101" s="81" t="s">
        <v>50</v>
      </c>
      <c r="D101" s="81" t="s">
        <v>4517</v>
      </c>
      <c r="E101" s="81" t="s">
        <v>5164</v>
      </c>
      <c r="F101" s="81" t="s">
        <v>4453</v>
      </c>
      <c r="G101" s="81" t="s">
        <v>4542</v>
      </c>
      <c r="H101" s="81" t="s">
        <v>4520</v>
      </c>
      <c r="I101" s="81" t="s">
        <v>43</v>
      </c>
      <c r="J101" s="81" t="s">
        <v>4422</v>
      </c>
      <c r="K101" s="81" t="s">
        <v>4423</v>
      </c>
      <c r="M101" s="81" t="s">
        <v>2790</v>
      </c>
      <c r="N101" s="81" t="s">
        <v>4695</v>
      </c>
      <c r="O101" s="81" t="s">
        <v>5165</v>
      </c>
      <c r="P101" s="81" t="s">
        <v>5166</v>
      </c>
      <c r="Q101" s="81" t="s">
        <v>4902</v>
      </c>
      <c r="R101" s="81" t="s">
        <v>4903</v>
      </c>
      <c r="S101" s="81" t="s">
        <v>4461</v>
      </c>
      <c r="T101" s="81" t="s">
        <v>5167</v>
      </c>
      <c r="U101" s="81" t="s">
        <v>5159</v>
      </c>
      <c r="V101" s="81" t="s">
        <v>4432</v>
      </c>
      <c r="W101" s="81" t="s">
        <v>4433</v>
      </c>
      <c r="X101" s="81" t="s">
        <v>4434</v>
      </c>
      <c r="Y101" s="81" t="s">
        <v>4435</v>
      </c>
      <c r="Z101" s="81" t="s">
        <v>4436</v>
      </c>
      <c r="AA101" s="81" t="s">
        <v>82</v>
      </c>
      <c r="AC101" s="81" t="s">
        <v>42</v>
      </c>
      <c r="AD101" s="81" t="s">
        <v>2682</v>
      </c>
      <c r="AE101" s="81" t="s">
        <v>42</v>
      </c>
      <c r="AG101" s="81" t="s">
        <v>4433</v>
      </c>
      <c r="AH101" s="81" t="s">
        <v>4485</v>
      </c>
      <c r="AI101" s="81" t="s">
        <v>4553</v>
      </c>
      <c r="AJ101" s="81" t="s">
        <v>4440</v>
      </c>
      <c r="AM101" s="81" t="s">
        <v>4442</v>
      </c>
      <c r="AN101" s="81" t="s">
        <v>4433</v>
      </c>
      <c r="AO101" s="81" t="s">
        <v>5168</v>
      </c>
      <c r="AP101" s="81" t="s">
        <v>4443</v>
      </c>
      <c r="AQ101" s="81" t="s">
        <v>4444</v>
      </c>
      <c r="AR101" s="81" t="s">
        <v>5169</v>
      </c>
      <c r="AS101" s="81" t="s">
        <v>4468</v>
      </c>
      <c r="AT101" s="81" t="s">
        <v>2875</v>
      </c>
      <c r="AU101" s="81" t="s">
        <v>50</v>
      </c>
      <c r="AW101" s="81" t="s">
        <v>4448</v>
      </c>
      <c r="AX101" s="81" t="s">
        <v>42</v>
      </c>
    </row>
    <row r="102" hidden="1" spans="1:50">
      <c r="A102" s="81" t="s">
        <v>5170</v>
      </c>
      <c r="B102" s="81" t="s">
        <v>5171</v>
      </c>
      <c r="C102" s="81" t="s">
        <v>50</v>
      </c>
      <c r="D102" s="81" t="s">
        <v>4418</v>
      </c>
      <c r="E102" s="81" t="s">
        <v>5172</v>
      </c>
      <c r="F102" s="81" t="s">
        <v>34</v>
      </c>
      <c r="G102" s="81" t="s">
        <v>4974</v>
      </c>
      <c r="H102" s="81" t="s">
        <v>4975</v>
      </c>
      <c r="I102" s="81" t="s">
        <v>43</v>
      </c>
      <c r="J102" s="81" t="s">
        <v>4474</v>
      </c>
      <c r="K102" s="81" t="s">
        <v>4475</v>
      </c>
      <c r="M102" s="81" t="s">
        <v>2853</v>
      </c>
      <c r="N102" s="81" t="s">
        <v>4976</v>
      </c>
      <c r="O102" s="81" t="s">
        <v>5173</v>
      </c>
      <c r="P102" s="81" t="s">
        <v>5174</v>
      </c>
      <c r="Q102" s="81" t="s">
        <v>5175</v>
      </c>
      <c r="R102" s="81" t="s">
        <v>5176</v>
      </c>
      <c r="S102" s="81" t="s">
        <v>5177</v>
      </c>
      <c r="T102" s="81" t="s">
        <v>5178</v>
      </c>
      <c r="U102" s="81" t="s">
        <v>5179</v>
      </c>
      <c r="V102" s="81" t="s">
        <v>4432</v>
      </c>
      <c r="W102" s="81" t="s">
        <v>4480</v>
      </c>
      <c r="X102" s="81" t="s">
        <v>4434</v>
      </c>
      <c r="Y102" s="81" t="s">
        <v>4435</v>
      </c>
      <c r="Z102" s="81" t="s">
        <v>4436</v>
      </c>
      <c r="AA102" s="81" t="s">
        <v>228</v>
      </c>
      <c r="AC102" s="81" t="s">
        <v>2682</v>
      </c>
      <c r="AD102" s="81" t="s">
        <v>2682</v>
      </c>
      <c r="AE102" s="81" t="s">
        <v>2682</v>
      </c>
      <c r="AF102" s="81" t="s">
        <v>4437</v>
      </c>
      <c r="AG102" s="81" t="s">
        <v>4480</v>
      </c>
      <c r="AH102" s="81" t="s">
        <v>4485</v>
      </c>
      <c r="AI102" s="81" t="s">
        <v>5180</v>
      </c>
      <c r="AJ102" s="81" t="s">
        <v>4440</v>
      </c>
      <c r="AL102" s="81" t="s">
        <v>5181</v>
      </c>
      <c r="AM102" s="81" t="s">
        <v>4442</v>
      </c>
      <c r="AN102" s="81" t="s">
        <v>4480</v>
      </c>
      <c r="AO102" s="81" t="s">
        <v>5182</v>
      </c>
      <c r="AP102" s="81" t="s">
        <v>4443</v>
      </c>
      <c r="AQ102" s="81" t="s">
        <v>4444</v>
      </c>
      <c r="AR102" s="81" t="s">
        <v>5183</v>
      </c>
      <c r="AS102" s="81" t="s">
        <v>4468</v>
      </c>
      <c r="AT102" s="81" t="s">
        <v>2875</v>
      </c>
      <c r="AU102" s="81" t="s">
        <v>4447</v>
      </c>
      <c r="AV102" s="81" t="s">
        <v>5184</v>
      </c>
      <c r="AW102" s="81" t="s">
        <v>4448</v>
      </c>
      <c r="AX102" s="81" t="s">
        <v>42</v>
      </c>
    </row>
    <row r="103" hidden="1" spans="1:50">
      <c r="A103" s="81" t="s">
        <v>5170</v>
      </c>
      <c r="B103" s="81" t="s">
        <v>5185</v>
      </c>
      <c r="C103" s="81" t="s">
        <v>50</v>
      </c>
      <c r="D103" s="81" t="s">
        <v>4517</v>
      </c>
      <c r="E103" s="81" t="s">
        <v>5186</v>
      </c>
      <c r="F103" s="81" t="s">
        <v>34</v>
      </c>
      <c r="G103" s="81" t="s">
        <v>4974</v>
      </c>
      <c r="H103" s="81" t="s">
        <v>4520</v>
      </c>
      <c r="I103" s="81" t="s">
        <v>43</v>
      </c>
      <c r="J103" s="81" t="s">
        <v>4474</v>
      </c>
      <c r="K103" s="81" t="s">
        <v>4475</v>
      </c>
      <c r="M103" s="81" t="s">
        <v>2853</v>
      </c>
      <c r="N103" s="81" t="s">
        <v>4976</v>
      </c>
      <c r="O103" s="81" t="s">
        <v>5187</v>
      </c>
      <c r="P103" s="81" t="s">
        <v>5188</v>
      </c>
      <c r="Q103" s="81" t="s">
        <v>5175</v>
      </c>
      <c r="R103" s="81" t="s">
        <v>5176</v>
      </c>
      <c r="S103" s="81" t="s">
        <v>5177</v>
      </c>
      <c r="T103" s="81" t="s">
        <v>5189</v>
      </c>
      <c r="U103" s="81" t="s">
        <v>5190</v>
      </c>
      <c r="V103" s="81" t="s">
        <v>4432</v>
      </c>
      <c r="W103" s="81" t="s">
        <v>4529</v>
      </c>
      <c r="X103" s="81" t="s">
        <v>4434</v>
      </c>
      <c r="Y103" s="81" t="s">
        <v>4435</v>
      </c>
      <c r="Z103" s="81" t="s">
        <v>4436</v>
      </c>
      <c r="AA103" s="81" t="s">
        <v>228</v>
      </c>
      <c r="AC103" s="81" t="s">
        <v>2682</v>
      </c>
      <c r="AD103" s="81" t="s">
        <v>2682</v>
      </c>
      <c r="AE103" s="81" t="s">
        <v>2682</v>
      </c>
      <c r="AF103" s="81" t="s">
        <v>4464</v>
      </c>
      <c r="AG103" s="81" t="s">
        <v>4529</v>
      </c>
      <c r="AH103" s="81" t="s">
        <v>4485</v>
      </c>
      <c r="AI103" s="81" t="s">
        <v>5012</v>
      </c>
      <c r="AJ103" s="81" t="s">
        <v>4440</v>
      </c>
      <c r="AM103" s="81" t="s">
        <v>4442</v>
      </c>
      <c r="AN103" s="81" t="s">
        <v>4480</v>
      </c>
      <c r="AO103" s="81" t="s">
        <v>5182</v>
      </c>
      <c r="AP103" s="81" t="s">
        <v>4443</v>
      </c>
      <c r="AQ103" s="81" t="s">
        <v>4444</v>
      </c>
      <c r="AR103" s="81" t="s">
        <v>5191</v>
      </c>
      <c r="AS103" s="81" t="s">
        <v>4468</v>
      </c>
      <c r="AT103" s="81" t="s">
        <v>2875</v>
      </c>
      <c r="AU103" s="81" t="s">
        <v>4447</v>
      </c>
      <c r="AW103" s="81" t="s">
        <v>4448</v>
      </c>
      <c r="AX103" s="81" t="s">
        <v>42</v>
      </c>
    </row>
    <row r="104" hidden="1" spans="1:50">
      <c r="A104" s="81" t="s">
        <v>5192</v>
      </c>
      <c r="B104" s="81" t="s">
        <v>5193</v>
      </c>
      <c r="C104" s="81" t="s">
        <v>50</v>
      </c>
      <c r="D104" s="81" t="s">
        <v>4418</v>
      </c>
      <c r="E104" s="81" t="s">
        <v>5194</v>
      </c>
      <c r="F104" s="81" t="s">
        <v>4453</v>
      </c>
      <c r="G104" s="81" t="s">
        <v>4542</v>
      </c>
      <c r="H104" s="81" t="s">
        <v>4520</v>
      </c>
      <c r="I104" s="81" t="s">
        <v>43</v>
      </c>
      <c r="J104" s="81" t="s">
        <v>4422</v>
      </c>
      <c r="K104" s="81" t="s">
        <v>4423</v>
      </c>
      <c r="M104" s="81" t="s">
        <v>2790</v>
      </c>
      <c r="N104" s="81" t="s">
        <v>4695</v>
      </c>
      <c r="O104" s="81" t="s">
        <v>5195</v>
      </c>
      <c r="P104" s="81" t="s">
        <v>5196</v>
      </c>
      <c r="Q104" s="81" t="s">
        <v>5155</v>
      </c>
      <c r="R104" s="81" t="s">
        <v>5156</v>
      </c>
      <c r="S104" s="81" t="s">
        <v>5157</v>
      </c>
      <c r="T104" s="81" t="s">
        <v>5197</v>
      </c>
      <c r="U104" s="81" t="s">
        <v>5198</v>
      </c>
      <c r="V104" s="81" t="s">
        <v>4432</v>
      </c>
      <c r="W104" s="81" t="s">
        <v>4433</v>
      </c>
      <c r="X104" s="81" t="s">
        <v>4434</v>
      </c>
      <c r="Y104" s="81" t="s">
        <v>4435</v>
      </c>
      <c r="Z104" s="81" t="s">
        <v>4436</v>
      </c>
      <c r="AA104" s="81" t="s">
        <v>82</v>
      </c>
      <c r="AC104" s="81" t="s">
        <v>42</v>
      </c>
      <c r="AD104" s="81" t="s">
        <v>2682</v>
      </c>
      <c r="AE104" s="81" t="s">
        <v>42</v>
      </c>
      <c r="AG104" s="81" t="s">
        <v>4698</v>
      </c>
      <c r="AH104" s="81" t="s">
        <v>4485</v>
      </c>
      <c r="AI104" s="81" t="s">
        <v>4553</v>
      </c>
      <c r="AJ104" s="81" t="s">
        <v>4440</v>
      </c>
      <c r="AM104" s="81" t="s">
        <v>4442</v>
      </c>
      <c r="AN104" s="81" t="s">
        <v>4433</v>
      </c>
      <c r="AO104" s="81" t="s">
        <v>5199</v>
      </c>
      <c r="AP104" s="81" t="s">
        <v>4443</v>
      </c>
      <c r="AQ104" s="81" t="s">
        <v>4444</v>
      </c>
      <c r="AR104" s="81" t="s">
        <v>5200</v>
      </c>
      <c r="AS104" s="81" t="s">
        <v>4468</v>
      </c>
      <c r="AT104" s="81" t="s">
        <v>2875</v>
      </c>
      <c r="AU104" s="81" t="s">
        <v>4447</v>
      </c>
      <c r="AW104" s="81" t="s">
        <v>4448</v>
      </c>
      <c r="AX104" s="81" t="s">
        <v>42</v>
      </c>
    </row>
    <row r="105" hidden="1" spans="1:50">
      <c r="A105" s="81" t="s">
        <v>4576</v>
      </c>
      <c r="B105" s="81" t="s">
        <v>5201</v>
      </c>
      <c r="C105" s="81" t="s">
        <v>50</v>
      </c>
      <c r="D105" s="81" t="s">
        <v>4451</v>
      </c>
      <c r="E105" s="81" t="s">
        <v>5202</v>
      </c>
      <c r="F105" s="81" t="s">
        <v>4453</v>
      </c>
      <c r="G105" s="81" t="s">
        <v>5031</v>
      </c>
      <c r="H105" s="81" t="s">
        <v>4964</v>
      </c>
      <c r="I105" s="81" t="s">
        <v>4448</v>
      </c>
      <c r="J105" s="81" t="s">
        <v>5203</v>
      </c>
      <c r="K105" s="81" t="s">
        <v>5204</v>
      </c>
      <c r="M105" s="81" t="s">
        <v>2790</v>
      </c>
      <c r="N105" s="81" t="s">
        <v>4761</v>
      </c>
      <c r="O105" s="81" t="s">
        <v>5205</v>
      </c>
      <c r="P105" s="81" t="s">
        <v>5206</v>
      </c>
      <c r="Q105" s="81" t="s">
        <v>1270</v>
      </c>
      <c r="R105" s="81" t="s">
        <v>5207</v>
      </c>
      <c r="S105" s="81" t="s">
        <v>5208</v>
      </c>
      <c r="T105" s="81" t="s">
        <v>5209</v>
      </c>
      <c r="U105" s="81" t="s">
        <v>5210</v>
      </c>
      <c r="V105" s="81" t="s">
        <v>4432</v>
      </c>
      <c r="W105" s="81" t="s">
        <v>1270</v>
      </c>
      <c r="X105" s="81" t="s">
        <v>4434</v>
      </c>
      <c r="Y105" s="81" t="s">
        <v>4435</v>
      </c>
      <c r="Z105" s="81" t="s">
        <v>4483</v>
      </c>
      <c r="AA105" s="81" t="s">
        <v>4484</v>
      </c>
      <c r="AC105" s="81" t="s">
        <v>42</v>
      </c>
      <c r="AD105" s="81" t="s">
        <v>2682</v>
      </c>
      <c r="AE105" s="81" t="s">
        <v>42</v>
      </c>
      <c r="AF105" s="81" t="s">
        <v>4464</v>
      </c>
      <c r="AG105" s="81" t="s">
        <v>1270</v>
      </c>
      <c r="AH105" s="81" t="s">
        <v>4485</v>
      </c>
      <c r="AI105" s="81" t="s">
        <v>5077</v>
      </c>
      <c r="AJ105" s="81" t="s">
        <v>4440</v>
      </c>
      <c r="AM105" s="81" t="s">
        <v>4442</v>
      </c>
      <c r="AN105" s="81" t="s">
        <v>1270</v>
      </c>
      <c r="AO105" s="81" t="s">
        <v>5211</v>
      </c>
      <c r="AP105" s="81" t="s">
        <v>4443</v>
      </c>
      <c r="AR105" s="81" t="s">
        <v>5212</v>
      </c>
      <c r="AS105" s="81" t="s">
        <v>4446</v>
      </c>
      <c r="AT105" s="81" t="s">
        <v>2875</v>
      </c>
      <c r="AU105" s="81" t="s">
        <v>4447</v>
      </c>
      <c r="AW105" s="81" t="s">
        <v>4448</v>
      </c>
      <c r="AX105" s="81" t="s">
        <v>42</v>
      </c>
    </row>
    <row r="106" hidden="1" spans="1:50">
      <c r="A106" s="81" t="s">
        <v>5213</v>
      </c>
      <c r="B106" s="81" t="s">
        <v>5214</v>
      </c>
      <c r="C106" s="81" t="s">
        <v>50</v>
      </c>
      <c r="D106" s="81" t="s">
        <v>4451</v>
      </c>
      <c r="E106" s="81" t="s">
        <v>5215</v>
      </c>
      <c r="F106" s="81" t="s">
        <v>4453</v>
      </c>
      <c r="G106" s="81" t="s">
        <v>5216</v>
      </c>
      <c r="H106" s="81" t="s">
        <v>5217</v>
      </c>
      <c r="I106" s="81" t="s">
        <v>43</v>
      </c>
      <c r="J106" s="81" t="s">
        <v>4828</v>
      </c>
      <c r="K106" s="81" t="s">
        <v>4829</v>
      </c>
      <c r="M106" s="81" t="s">
        <v>2790</v>
      </c>
      <c r="N106" s="81" t="s">
        <v>4976</v>
      </c>
      <c r="O106" s="81" t="s">
        <v>5218</v>
      </c>
      <c r="P106" s="81" t="s">
        <v>5219</v>
      </c>
      <c r="Q106" s="81" t="s">
        <v>1879</v>
      </c>
      <c r="R106" s="81" t="s">
        <v>4992</v>
      </c>
      <c r="S106" s="81" t="s">
        <v>1861</v>
      </c>
      <c r="T106" s="81" t="s">
        <v>5220</v>
      </c>
      <c r="U106" s="81" t="s">
        <v>5221</v>
      </c>
      <c r="V106" s="81" t="s">
        <v>4432</v>
      </c>
      <c r="W106" s="81" t="s">
        <v>1840</v>
      </c>
      <c r="X106" s="81" t="s">
        <v>4434</v>
      </c>
      <c r="Y106" s="81" t="s">
        <v>4435</v>
      </c>
      <c r="Z106" s="81" t="s">
        <v>4483</v>
      </c>
      <c r="AA106" s="81" t="s">
        <v>228</v>
      </c>
      <c r="AC106" s="81" t="s">
        <v>42</v>
      </c>
      <c r="AD106" s="81" t="s">
        <v>2682</v>
      </c>
      <c r="AE106" s="81" t="s">
        <v>42</v>
      </c>
      <c r="AG106" s="81" t="s">
        <v>1840</v>
      </c>
      <c r="AH106" s="81" t="s">
        <v>4485</v>
      </c>
      <c r="AI106" s="81" t="s">
        <v>5077</v>
      </c>
      <c r="AJ106" s="81" t="s">
        <v>4440</v>
      </c>
      <c r="AM106" s="81" t="s">
        <v>4442</v>
      </c>
      <c r="AN106" s="81" t="s">
        <v>1840</v>
      </c>
      <c r="AO106" s="81" t="s">
        <v>5222</v>
      </c>
      <c r="AP106" s="81" t="s">
        <v>4443</v>
      </c>
      <c r="AR106" s="81" t="s">
        <v>5223</v>
      </c>
      <c r="AS106" s="81" t="s">
        <v>4446</v>
      </c>
      <c r="AT106" s="81" t="s">
        <v>2875</v>
      </c>
      <c r="AU106" s="81" t="s">
        <v>4447</v>
      </c>
      <c r="AW106" s="81" t="s">
        <v>4448</v>
      </c>
      <c r="AX106" s="81" t="s">
        <v>42</v>
      </c>
    </row>
    <row r="107" hidden="1" spans="1:50">
      <c r="A107" s="81" t="s">
        <v>5224</v>
      </c>
      <c r="B107" s="81" t="s">
        <v>5225</v>
      </c>
      <c r="C107" s="81" t="s">
        <v>50</v>
      </c>
      <c r="D107" s="81" t="s">
        <v>4517</v>
      </c>
      <c r="E107" s="81" t="s">
        <v>5226</v>
      </c>
      <c r="F107" s="81" t="s">
        <v>4453</v>
      </c>
      <c r="G107" s="81" t="s">
        <v>4542</v>
      </c>
      <c r="H107" s="81" t="s">
        <v>4520</v>
      </c>
      <c r="I107" s="81" t="s">
        <v>43</v>
      </c>
      <c r="J107" s="81" t="s">
        <v>4828</v>
      </c>
      <c r="K107" s="81" t="s">
        <v>4829</v>
      </c>
      <c r="M107" s="81" t="s">
        <v>2790</v>
      </c>
      <c r="N107" s="81" t="s">
        <v>4545</v>
      </c>
      <c r="O107" s="81" t="s">
        <v>5227</v>
      </c>
      <c r="P107" s="81" t="s">
        <v>5219</v>
      </c>
      <c r="Q107" s="81" t="s">
        <v>1861</v>
      </c>
      <c r="R107" s="81" t="s">
        <v>4854</v>
      </c>
      <c r="S107" s="81" t="s">
        <v>5228</v>
      </c>
      <c r="T107" s="81" t="s">
        <v>5229</v>
      </c>
      <c r="U107" s="81" t="s">
        <v>5230</v>
      </c>
      <c r="V107" s="81" t="s">
        <v>4432</v>
      </c>
      <c r="W107" s="81" t="s">
        <v>1840</v>
      </c>
      <c r="X107" s="81" t="s">
        <v>4434</v>
      </c>
      <c r="Y107" s="81" t="s">
        <v>4435</v>
      </c>
      <c r="Z107" s="81" t="s">
        <v>4483</v>
      </c>
      <c r="AA107" s="81" t="s">
        <v>228</v>
      </c>
      <c r="AC107" s="81" t="s">
        <v>42</v>
      </c>
      <c r="AD107" s="81" t="s">
        <v>2682</v>
      </c>
      <c r="AE107" s="81" t="s">
        <v>42</v>
      </c>
      <c r="AG107" s="81" t="s">
        <v>1840</v>
      </c>
      <c r="AH107" s="81" t="s">
        <v>4485</v>
      </c>
      <c r="AI107" s="81" t="s">
        <v>5077</v>
      </c>
      <c r="AJ107" s="81" t="s">
        <v>4440</v>
      </c>
      <c r="AM107" s="81" t="s">
        <v>4442</v>
      </c>
      <c r="AN107" s="81" t="s">
        <v>1840</v>
      </c>
      <c r="AO107" s="81" t="s">
        <v>5231</v>
      </c>
      <c r="AP107" s="81" t="s">
        <v>4443</v>
      </c>
      <c r="AQ107" s="81" t="s">
        <v>4444</v>
      </c>
      <c r="AR107" s="81" t="s">
        <v>5232</v>
      </c>
      <c r="AS107" s="81" t="s">
        <v>4446</v>
      </c>
      <c r="AT107" s="81" t="s">
        <v>2875</v>
      </c>
      <c r="AU107" s="81" t="s">
        <v>4447</v>
      </c>
      <c r="AW107" s="81" t="s">
        <v>4448</v>
      </c>
      <c r="AX107" s="81" t="s">
        <v>42</v>
      </c>
    </row>
    <row r="108" hidden="1" spans="1:50">
      <c r="A108" s="81" t="s">
        <v>5233</v>
      </c>
      <c r="B108" s="81" t="s">
        <v>5234</v>
      </c>
      <c r="C108" s="81" t="s">
        <v>50</v>
      </c>
      <c r="D108" s="81" t="s">
        <v>4451</v>
      </c>
      <c r="E108" s="81" t="s">
        <v>5235</v>
      </c>
      <c r="F108" s="81" t="s">
        <v>4453</v>
      </c>
      <c r="G108" s="81" t="s">
        <v>5236</v>
      </c>
      <c r="H108" s="81" t="s">
        <v>4964</v>
      </c>
      <c r="I108" s="81" t="s">
        <v>43</v>
      </c>
      <c r="J108" s="81" t="s">
        <v>4772</v>
      </c>
      <c r="K108" s="81" t="s">
        <v>4773</v>
      </c>
      <c r="M108" s="81" t="s">
        <v>2790</v>
      </c>
      <c r="N108" s="81" t="s">
        <v>4761</v>
      </c>
      <c r="O108" s="81" t="s">
        <v>5237</v>
      </c>
      <c r="P108" s="81" t="s">
        <v>5035</v>
      </c>
      <c r="Q108" s="81" t="s">
        <v>1008</v>
      </c>
      <c r="R108" s="81" t="s">
        <v>5003</v>
      </c>
      <c r="S108" s="81" t="s">
        <v>5238</v>
      </c>
      <c r="T108" s="81" t="s">
        <v>5036</v>
      </c>
      <c r="U108" s="81" t="s">
        <v>5239</v>
      </c>
      <c r="V108" s="81" t="s">
        <v>4432</v>
      </c>
      <c r="W108" s="81" t="s">
        <v>1008</v>
      </c>
      <c r="X108" s="81" t="s">
        <v>4434</v>
      </c>
      <c r="Y108" s="81" t="s">
        <v>4435</v>
      </c>
      <c r="Z108" s="81" t="s">
        <v>4483</v>
      </c>
      <c r="AA108" s="81" t="s">
        <v>4775</v>
      </c>
      <c r="AC108" s="81" t="s">
        <v>42</v>
      </c>
      <c r="AD108" s="81" t="s">
        <v>2682</v>
      </c>
      <c r="AE108" s="81" t="s">
        <v>42</v>
      </c>
      <c r="AF108" s="81" t="s">
        <v>4464</v>
      </c>
      <c r="AG108" s="81" t="s">
        <v>1107</v>
      </c>
      <c r="AH108" s="81" t="s">
        <v>4485</v>
      </c>
      <c r="AI108" s="81" t="s">
        <v>5240</v>
      </c>
      <c r="AJ108" s="81" t="s">
        <v>4440</v>
      </c>
      <c r="AM108" s="81" t="s">
        <v>4442</v>
      </c>
      <c r="AN108" s="81" t="s">
        <v>1008</v>
      </c>
      <c r="AO108" s="81" t="s">
        <v>5241</v>
      </c>
      <c r="AP108" s="81" t="s">
        <v>4443</v>
      </c>
      <c r="AR108" s="81" t="s">
        <v>5242</v>
      </c>
      <c r="AS108" s="81" t="s">
        <v>4446</v>
      </c>
      <c r="AT108" s="81" t="s">
        <v>2875</v>
      </c>
      <c r="AU108" s="81" t="s">
        <v>4447</v>
      </c>
      <c r="AW108" s="81" t="s">
        <v>4448</v>
      </c>
      <c r="AX108" s="81" t="s">
        <v>42</v>
      </c>
    </row>
    <row r="109" hidden="1" spans="1:50">
      <c r="A109" s="81" t="s">
        <v>4349</v>
      </c>
      <c r="B109" s="81" t="s">
        <v>5243</v>
      </c>
      <c r="C109" s="81" t="s">
        <v>50</v>
      </c>
      <c r="D109" s="81" t="s">
        <v>4451</v>
      </c>
      <c r="E109" s="81" t="s">
        <v>5244</v>
      </c>
      <c r="F109" s="81" t="s">
        <v>4453</v>
      </c>
      <c r="G109" s="81" t="s">
        <v>4738</v>
      </c>
      <c r="H109" s="81" t="s">
        <v>4520</v>
      </c>
      <c r="I109" s="81" t="s">
        <v>43</v>
      </c>
      <c r="J109" s="81" t="s">
        <v>4631</v>
      </c>
      <c r="K109" s="81" t="s">
        <v>4632</v>
      </c>
      <c r="M109" s="81" t="s">
        <v>2790</v>
      </c>
      <c r="N109" s="81" t="s">
        <v>4739</v>
      </c>
      <c r="O109" s="81" t="s">
        <v>5245</v>
      </c>
      <c r="P109" s="81" t="s">
        <v>5246</v>
      </c>
      <c r="Q109" s="81" t="s">
        <v>471</v>
      </c>
      <c r="R109" s="81" t="s">
        <v>5247</v>
      </c>
      <c r="S109" s="81" t="s">
        <v>5248</v>
      </c>
      <c r="T109" s="81" t="s">
        <v>5036</v>
      </c>
      <c r="U109" s="81" t="s">
        <v>5249</v>
      </c>
      <c r="V109" s="81" t="s">
        <v>4432</v>
      </c>
      <c r="W109" s="81" t="s">
        <v>4658</v>
      </c>
      <c r="X109" s="81" t="s">
        <v>4434</v>
      </c>
      <c r="Y109" s="81" t="s">
        <v>4435</v>
      </c>
      <c r="Z109" s="81" t="s">
        <v>4483</v>
      </c>
      <c r="AA109" s="81" t="s">
        <v>4484</v>
      </c>
      <c r="AC109" s="81" t="s">
        <v>42</v>
      </c>
      <c r="AD109" s="81" t="s">
        <v>2682</v>
      </c>
      <c r="AE109" s="81" t="s">
        <v>42</v>
      </c>
      <c r="AG109" s="81" t="s">
        <v>471</v>
      </c>
      <c r="AH109" s="81" t="s">
        <v>4485</v>
      </c>
      <c r="AI109" s="81" t="s">
        <v>4785</v>
      </c>
      <c r="AJ109" s="81" t="s">
        <v>4440</v>
      </c>
      <c r="AM109" s="81" t="s">
        <v>4442</v>
      </c>
      <c r="AN109" s="81" t="s">
        <v>4658</v>
      </c>
      <c r="AO109" s="81" t="s">
        <v>5250</v>
      </c>
      <c r="AP109" s="81" t="s">
        <v>4443</v>
      </c>
      <c r="AR109" s="81" t="s">
        <v>5251</v>
      </c>
      <c r="AS109" s="81" t="s">
        <v>4446</v>
      </c>
      <c r="AT109" s="81" t="s">
        <v>2875</v>
      </c>
      <c r="AU109" s="81" t="s">
        <v>4447</v>
      </c>
      <c r="AW109" s="81" t="s">
        <v>4448</v>
      </c>
      <c r="AX109" s="81" t="s">
        <v>42</v>
      </c>
    </row>
    <row r="110" hidden="1" spans="1:50">
      <c r="A110" s="81" t="s">
        <v>4349</v>
      </c>
      <c r="B110" s="81" t="s">
        <v>5252</v>
      </c>
      <c r="C110" s="81" t="s">
        <v>50</v>
      </c>
      <c r="D110" s="81" t="s">
        <v>4451</v>
      </c>
      <c r="E110" s="81" t="s">
        <v>5253</v>
      </c>
      <c r="F110" s="81" t="s">
        <v>4453</v>
      </c>
      <c r="G110" s="81" t="s">
        <v>4779</v>
      </c>
      <c r="H110" s="81" t="s">
        <v>4520</v>
      </c>
      <c r="I110" s="81" t="s">
        <v>43</v>
      </c>
      <c r="J110" s="81" t="s">
        <v>4631</v>
      </c>
      <c r="K110" s="81" t="s">
        <v>4632</v>
      </c>
      <c r="M110" s="81" t="s">
        <v>2790</v>
      </c>
      <c r="N110" s="81" t="s">
        <v>4739</v>
      </c>
      <c r="O110" s="81" t="s">
        <v>5254</v>
      </c>
      <c r="P110" s="81" t="s">
        <v>5255</v>
      </c>
      <c r="Q110" s="81" t="s">
        <v>723</v>
      </c>
      <c r="R110" s="81" t="s">
        <v>4732</v>
      </c>
      <c r="S110" s="81" t="s">
        <v>4721</v>
      </c>
      <c r="T110" s="81" t="s">
        <v>5256</v>
      </c>
      <c r="U110" s="81" t="s">
        <v>5257</v>
      </c>
      <c r="V110" s="81" t="s">
        <v>4432</v>
      </c>
      <c r="W110" s="81" t="s">
        <v>712</v>
      </c>
      <c r="X110" s="81" t="s">
        <v>4434</v>
      </c>
      <c r="Y110" s="81" t="s">
        <v>4435</v>
      </c>
      <c r="Z110" s="81" t="s">
        <v>4483</v>
      </c>
      <c r="AA110" s="81" t="s">
        <v>228</v>
      </c>
      <c r="AC110" s="81" t="s">
        <v>42</v>
      </c>
      <c r="AD110" s="81" t="s">
        <v>2682</v>
      </c>
      <c r="AE110" s="81" t="s">
        <v>42</v>
      </c>
      <c r="AF110" s="81" t="s">
        <v>4464</v>
      </c>
      <c r="AG110" s="81" t="s">
        <v>650</v>
      </c>
      <c r="AH110" s="81" t="s">
        <v>4485</v>
      </c>
      <c r="AI110" s="81" t="s">
        <v>4512</v>
      </c>
      <c r="AJ110" s="81" t="s">
        <v>4440</v>
      </c>
      <c r="AM110" s="81" t="s">
        <v>4442</v>
      </c>
      <c r="AN110" s="81" t="s">
        <v>4658</v>
      </c>
      <c r="AO110" s="81" t="s">
        <v>5258</v>
      </c>
      <c r="AP110" s="81" t="s">
        <v>4443</v>
      </c>
      <c r="AR110" s="81" t="s">
        <v>5259</v>
      </c>
      <c r="AS110" s="81" t="s">
        <v>4446</v>
      </c>
      <c r="AT110" s="81" t="s">
        <v>2875</v>
      </c>
      <c r="AU110" s="81" t="s">
        <v>4447</v>
      </c>
      <c r="AW110" s="81" t="s">
        <v>4448</v>
      </c>
      <c r="AX110" s="81" t="s">
        <v>42</v>
      </c>
    </row>
    <row r="111" hidden="1" spans="1:50">
      <c r="A111" s="81" t="s">
        <v>5260</v>
      </c>
      <c r="B111" s="81" t="s">
        <v>5261</v>
      </c>
      <c r="C111" s="81" t="s">
        <v>50</v>
      </c>
      <c r="D111" s="81" t="s">
        <v>4418</v>
      </c>
      <c r="E111" s="81" t="s">
        <v>5262</v>
      </c>
      <c r="F111" s="81" t="s">
        <v>4453</v>
      </c>
      <c r="G111" s="81" t="s">
        <v>4542</v>
      </c>
      <c r="H111" s="81" t="s">
        <v>4520</v>
      </c>
      <c r="I111" s="81" t="s">
        <v>43</v>
      </c>
      <c r="J111" s="81" t="s">
        <v>4422</v>
      </c>
      <c r="K111" s="81" t="s">
        <v>4423</v>
      </c>
      <c r="M111" s="81" t="s">
        <v>2790</v>
      </c>
      <c r="N111" s="81" t="s">
        <v>4695</v>
      </c>
      <c r="O111" s="81" t="s">
        <v>5263</v>
      </c>
      <c r="P111" s="81" t="s">
        <v>5264</v>
      </c>
      <c r="Q111" s="81" t="s">
        <v>5155</v>
      </c>
      <c r="R111" s="81" t="s">
        <v>5156</v>
      </c>
      <c r="S111" s="81" t="s">
        <v>5157</v>
      </c>
      <c r="T111" s="81" t="s">
        <v>5265</v>
      </c>
      <c r="U111" s="81" t="s">
        <v>5266</v>
      </c>
      <c r="V111" s="81" t="s">
        <v>4432</v>
      </c>
      <c r="W111" s="81" t="s">
        <v>4433</v>
      </c>
      <c r="X111" s="81" t="s">
        <v>4434</v>
      </c>
      <c r="Y111" s="81" t="s">
        <v>4435</v>
      </c>
      <c r="Z111" s="81" t="s">
        <v>4436</v>
      </c>
      <c r="AA111" s="81" t="s">
        <v>82</v>
      </c>
      <c r="AC111" s="81" t="s">
        <v>42</v>
      </c>
      <c r="AD111" s="81" t="s">
        <v>2682</v>
      </c>
      <c r="AE111" s="81" t="s">
        <v>42</v>
      </c>
      <c r="AG111" s="81" t="s">
        <v>4698</v>
      </c>
      <c r="AH111" s="81" t="s">
        <v>4485</v>
      </c>
      <c r="AI111" s="81" t="s">
        <v>4553</v>
      </c>
      <c r="AJ111" s="81" t="s">
        <v>4440</v>
      </c>
      <c r="AM111" s="81" t="s">
        <v>4442</v>
      </c>
      <c r="AN111" s="81" t="s">
        <v>4433</v>
      </c>
      <c r="AO111" s="81" t="s">
        <v>5267</v>
      </c>
      <c r="AP111" s="81" t="s">
        <v>4443</v>
      </c>
      <c r="AQ111" s="81" t="s">
        <v>4444</v>
      </c>
      <c r="AR111" s="81" t="s">
        <v>5268</v>
      </c>
      <c r="AS111" s="81" t="s">
        <v>4468</v>
      </c>
      <c r="AT111" s="81" t="s">
        <v>2875</v>
      </c>
      <c r="AU111" s="81" t="s">
        <v>4447</v>
      </c>
      <c r="AW111" s="81" t="s">
        <v>4448</v>
      </c>
      <c r="AX111" s="81" t="s">
        <v>42</v>
      </c>
    </row>
    <row r="112" hidden="1" spans="1:50">
      <c r="A112" s="81" t="s">
        <v>5269</v>
      </c>
      <c r="B112" s="81" t="s">
        <v>5270</v>
      </c>
      <c r="C112" s="81" t="s">
        <v>50</v>
      </c>
      <c r="D112" s="81" t="s">
        <v>4418</v>
      </c>
      <c r="E112" s="81" t="s">
        <v>5271</v>
      </c>
      <c r="F112" s="81" t="s">
        <v>34</v>
      </c>
      <c r="G112" s="81" t="s">
        <v>5272</v>
      </c>
      <c r="H112" s="81" t="s">
        <v>5273</v>
      </c>
      <c r="I112" s="81" t="s">
        <v>43</v>
      </c>
      <c r="J112" s="81" t="s">
        <v>4422</v>
      </c>
      <c r="K112" s="81" t="s">
        <v>4423</v>
      </c>
      <c r="M112" s="81" t="s">
        <v>2853</v>
      </c>
      <c r="N112" s="81" t="s">
        <v>4739</v>
      </c>
      <c r="O112" s="81" t="s">
        <v>5274</v>
      </c>
      <c r="P112" s="81" t="s">
        <v>5275</v>
      </c>
      <c r="Q112" s="81" t="s">
        <v>4427</v>
      </c>
      <c r="R112" s="81" t="s">
        <v>4428</v>
      </c>
      <c r="S112" s="81" t="s">
        <v>5276</v>
      </c>
      <c r="T112" s="81" t="s">
        <v>5277</v>
      </c>
      <c r="U112" s="81" t="s">
        <v>5217</v>
      </c>
      <c r="V112" s="81" t="s">
        <v>4432</v>
      </c>
      <c r="W112" s="81" t="s">
        <v>4433</v>
      </c>
      <c r="X112" s="81" t="s">
        <v>4434</v>
      </c>
      <c r="Y112" s="81" t="s">
        <v>4435</v>
      </c>
      <c r="Z112" s="81" t="s">
        <v>4436</v>
      </c>
      <c r="AA112" s="81" t="s">
        <v>228</v>
      </c>
      <c r="AC112" s="81" t="s">
        <v>2682</v>
      </c>
      <c r="AD112" s="81" t="s">
        <v>2682</v>
      </c>
      <c r="AE112" s="81" t="s">
        <v>2682</v>
      </c>
      <c r="AF112" s="81" t="s">
        <v>4437</v>
      </c>
      <c r="AG112" s="81" t="s">
        <v>4433</v>
      </c>
      <c r="AH112" s="81" t="s">
        <v>4485</v>
      </c>
      <c r="AI112" s="81" t="s">
        <v>5077</v>
      </c>
      <c r="AJ112" s="81" t="s">
        <v>4440</v>
      </c>
      <c r="AL112" s="81" t="s">
        <v>5278</v>
      </c>
      <c r="AM112" s="81" t="s">
        <v>4442</v>
      </c>
      <c r="AN112" s="81" t="s">
        <v>4433</v>
      </c>
      <c r="AO112" s="81" t="s">
        <v>5279</v>
      </c>
      <c r="AP112" s="81" t="s">
        <v>4443</v>
      </c>
      <c r="AQ112" s="81" t="s">
        <v>4444</v>
      </c>
      <c r="AR112" s="81" t="s">
        <v>5280</v>
      </c>
      <c r="AS112" s="81" t="s">
        <v>4446</v>
      </c>
      <c r="AT112" s="81" t="s">
        <v>2875</v>
      </c>
      <c r="AU112" s="81" t="s">
        <v>4447</v>
      </c>
      <c r="AW112" s="81" t="s">
        <v>4448</v>
      </c>
      <c r="AX112" s="81" t="s">
        <v>42</v>
      </c>
    </row>
    <row r="113" hidden="1" spans="1:50">
      <c r="A113" s="81" t="s">
        <v>5281</v>
      </c>
      <c r="B113" s="81" t="s">
        <v>5282</v>
      </c>
      <c r="C113" s="81" t="s">
        <v>4676</v>
      </c>
      <c r="D113" s="81" t="s">
        <v>4451</v>
      </c>
      <c r="E113" s="81" t="s">
        <v>5283</v>
      </c>
      <c r="F113" s="81" t="s">
        <v>4453</v>
      </c>
      <c r="G113" s="81" t="s">
        <v>4779</v>
      </c>
      <c r="H113" s="81" t="s">
        <v>4520</v>
      </c>
      <c r="I113" s="81" t="s">
        <v>43</v>
      </c>
      <c r="J113" s="81" t="s">
        <v>4631</v>
      </c>
      <c r="K113" s="81" t="s">
        <v>4632</v>
      </c>
      <c r="M113" s="81" t="s">
        <v>2790</v>
      </c>
      <c r="N113" s="81" t="s">
        <v>4739</v>
      </c>
      <c r="O113" s="81" t="s">
        <v>5284</v>
      </c>
      <c r="Q113" s="81" t="s">
        <v>650</v>
      </c>
      <c r="R113" s="81" t="s">
        <v>4742</v>
      </c>
      <c r="S113" s="81" t="s">
        <v>638</v>
      </c>
      <c r="V113" s="81" t="s">
        <v>4432</v>
      </c>
      <c r="W113" s="81" t="s">
        <v>712</v>
      </c>
      <c r="X113" s="81" t="s">
        <v>4434</v>
      </c>
      <c r="Y113" s="81" t="s">
        <v>4435</v>
      </c>
      <c r="Z113" s="81" t="s">
        <v>4483</v>
      </c>
      <c r="AA113" s="81" t="s">
        <v>82</v>
      </c>
      <c r="AC113" s="81" t="s">
        <v>42</v>
      </c>
      <c r="AD113" s="81" t="s">
        <v>2682</v>
      </c>
      <c r="AE113" s="81" t="s">
        <v>42</v>
      </c>
      <c r="AF113" s="81" t="s">
        <v>4464</v>
      </c>
      <c r="AG113" s="81" t="s">
        <v>712</v>
      </c>
      <c r="AH113" s="81" t="s">
        <v>4485</v>
      </c>
      <c r="AI113" s="81" t="s">
        <v>4486</v>
      </c>
      <c r="AJ113" s="81" t="s">
        <v>4440</v>
      </c>
      <c r="AM113" s="81" t="s">
        <v>4442</v>
      </c>
      <c r="AR113" s="81" t="s">
        <v>5285</v>
      </c>
      <c r="AS113" s="81" t="s">
        <v>4446</v>
      </c>
      <c r="AT113" s="81" t="s">
        <v>2875</v>
      </c>
      <c r="AW113" s="81" t="s">
        <v>4448</v>
      </c>
      <c r="AX113" s="81" t="s">
        <v>42</v>
      </c>
    </row>
    <row r="114" hidden="1" spans="1:50">
      <c r="A114" s="81" t="s">
        <v>5286</v>
      </c>
      <c r="B114" s="81" t="s">
        <v>5287</v>
      </c>
      <c r="C114" s="81" t="s">
        <v>50</v>
      </c>
      <c r="D114" s="81" t="s">
        <v>4517</v>
      </c>
      <c r="E114" s="81" t="s">
        <v>5288</v>
      </c>
      <c r="F114" s="81" t="s">
        <v>34</v>
      </c>
      <c r="G114" s="81" t="s">
        <v>5236</v>
      </c>
      <c r="H114" s="81" t="s">
        <v>5217</v>
      </c>
      <c r="I114" s="81" t="s">
        <v>43</v>
      </c>
      <c r="J114" s="81" t="s">
        <v>4474</v>
      </c>
      <c r="K114" s="81" t="s">
        <v>4475</v>
      </c>
      <c r="M114" s="81" t="s">
        <v>2853</v>
      </c>
      <c r="N114" s="81" t="s">
        <v>4545</v>
      </c>
      <c r="O114" s="81" t="s">
        <v>5289</v>
      </c>
      <c r="P114" s="81" t="s">
        <v>5290</v>
      </c>
      <c r="Q114" s="81" t="s">
        <v>4524</v>
      </c>
      <c r="R114" s="81" t="s">
        <v>4525</v>
      </c>
      <c r="S114" s="81" t="s">
        <v>4526</v>
      </c>
      <c r="T114" s="81" t="s">
        <v>5291</v>
      </c>
      <c r="U114" s="81" t="s">
        <v>5217</v>
      </c>
      <c r="V114" s="81" t="s">
        <v>4432</v>
      </c>
      <c r="W114" s="81" t="s">
        <v>4529</v>
      </c>
      <c r="X114" s="81" t="s">
        <v>4434</v>
      </c>
      <c r="Y114" s="81" t="s">
        <v>4435</v>
      </c>
      <c r="Z114" s="81" t="s">
        <v>4436</v>
      </c>
      <c r="AA114" s="81" t="s">
        <v>228</v>
      </c>
      <c r="AC114" s="81" t="s">
        <v>2682</v>
      </c>
      <c r="AD114" s="81" t="s">
        <v>2682</v>
      </c>
      <c r="AE114" s="81" t="s">
        <v>2682</v>
      </c>
      <c r="AF114" s="81" t="s">
        <v>4437</v>
      </c>
      <c r="AG114" s="81" t="s">
        <v>4480</v>
      </c>
      <c r="AH114" s="81" t="s">
        <v>4438</v>
      </c>
      <c r="AI114" s="81" t="s">
        <v>5292</v>
      </c>
      <c r="AJ114" s="81" t="s">
        <v>4440</v>
      </c>
      <c r="AL114" s="81" t="s">
        <v>5293</v>
      </c>
      <c r="AM114" s="81" t="s">
        <v>4442</v>
      </c>
      <c r="AN114" s="81" t="s">
        <v>4480</v>
      </c>
      <c r="AO114" s="81" t="s">
        <v>5294</v>
      </c>
      <c r="AP114" s="81" t="s">
        <v>4443</v>
      </c>
      <c r="AQ114" s="81" t="s">
        <v>4444</v>
      </c>
      <c r="AR114" s="81" t="s">
        <v>5295</v>
      </c>
      <c r="AS114" s="81" t="s">
        <v>4468</v>
      </c>
      <c r="AT114" s="81" t="s">
        <v>2875</v>
      </c>
      <c r="AU114" s="81" t="s">
        <v>4447</v>
      </c>
      <c r="AW114" s="81" t="s">
        <v>4448</v>
      </c>
      <c r="AX114" s="81" t="s">
        <v>42</v>
      </c>
    </row>
    <row r="115" hidden="1" spans="1:50">
      <c r="A115" s="81" t="s">
        <v>5296</v>
      </c>
      <c r="B115" s="81" t="s">
        <v>5297</v>
      </c>
      <c r="C115" s="81" t="s">
        <v>50</v>
      </c>
      <c r="D115" s="81" t="s">
        <v>4418</v>
      </c>
      <c r="E115" s="81" t="s">
        <v>5298</v>
      </c>
      <c r="F115" s="81" t="s">
        <v>4453</v>
      </c>
      <c r="G115" s="81" t="s">
        <v>5299</v>
      </c>
      <c r="H115" s="81" t="s">
        <v>4473</v>
      </c>
      <c r="I115" s="81" t="s">
        <v>43</v>
      </c>
      <c r="J115" s="81" t="s">
        <v>4474</v>
      </c>
      <c r="K115" s="81" t="s">
        <v>4475</v>
      </c>
      <c r="M115" s="81" t="s">
        <v>2790</v>
      </c>
      <c r="N115" s="81" t="s">
        <v>5300</v>
      </c>
      <c r="O115" s="81" t="s">
        <v>5301</v>
      </c>
      <c r="P115" s="81" t="s">
        <v>5302</v>
      </c>
      <c r="Q115" s="81" t="s">
        <v>323</v>
      </c>
      <c r="R115" s="81" t="s">
        <v>4929</v>
      </c>
      <c r="T115" s="81" t="s">
        <v>5303</v>
      </c>
      <c r="U115" s="81" t="s">
        <v>5304</v>
      </c>
      <c r="V115" s="81" t="s">
        <v>4432</v>
      </c>
      <c r="W115" s="81" t="s">
        <v>4480</v>
      </c>
      <c r="X115" s="81" t="s">
        <v>4434</v>
      </c>
      <c r="Y115" s="81" t="s">
        <v>4435</v>
      </c>
      <c r="Z115" s="81" t="s">
        <v>4483</v>
      </c>
      <c r="AA115" s="81" t="s">
        <v>228</v>
      </c>
      <c r="AC115" s="81" t="s">
        <v>42</v>
      </c>
      <c r="AD115" s="81" t="s">
        <v>2682</v>
      </c>
      <c r="AE115" s="81" t="s">
        <v>42</v>
      </c>
      <c r="AG115" s="81" t="s">
        <v>4480</v>
      </c>
      <c r="AH115" s="81" t="s">
        <v>4485</v>
      </c>
      <c r="AI115" s="81" t="s">
        <v>4486</v>
      </c>
      <c r="AJ115" s="81" t="s">
        <v>4440</v>
      </c>
      <c r="AM115" s="81" t="s">
        <v>4442</v>
      </c>
      <c r="AN115" s="81" t="s">
        <v>4480</v>
      </c>
      <c r="AO115" s="81" t="s">
        <v>5305</v>
      </c>
      <c r="AP115" s="81" t="s">
        <v>4443</v>
      </c>
      <c r="AQ115" s="81" t="s">
        <v>4444</v>
      </c>
      <c r="AR115" s="81" t="s">
        <v>5306</v>
      </c>
      <c r="AS115" s="81" t="s">
        <v>4468</v>
      </c>
      <c r="AT115" s="81" t="s">
        <v>2875</v>
      </c>
      <c r="AU115" s="81" t="s">
        <v>4447</v>
      </c>
      <c r="AW115" s="81" t="s">
        <v>4448</v>
      </c>
      <c r="AX115" s="81" t="s">
        <v>42</v>
      </c>
    </row>
    <row r="116" hidden="1" spans="1:50">
      <c r="A116" s="81" t="s">
        <v>5307</v>
      </c>
      <c r="B116" s="81" t="s">
        <v>5308</v>
      </c>
      <c r="C116" s="81" t="s">
        <v>50</v>
      </c>
      <c r="D116" s="81" t="s">
        <v>4418</v>
      </c>
      <c r="E116" s="81" t="s">
        <v>5309</v>
      </c>
      <c r="F116" s="81" t="s">
        <v>4453</v>
      </c>
      <c r="G116" s="81" t="s">
        <v>5299</v>
      </c>
      <c r="H116" s="81" t="s">
        <v>4473</v>
      </c>
      <c r="I116" s="81" t="s">
        <v>43</v>
      </c>
      <c r="J116" s="81" t="s">
        <v>4474</v>
      </c>
      <c r="K116" s="81" t="s">
        <v>4475</v>
      </c>
      <c r="M116" s="81" t="s">
        <v>2790</v>
      </c>
      <c r="N116" s="81" t="s">
        <v>5300</v>
      </c>
      <c r="O116" s="81" t="s">
        <v>5310</v>
      </c>
      <c r="P116" s="81" t="s">
        <v>5311</v>
      </c>
      <c r="Q116" s="81" t="s">
        <v>323</v>
      </c>
      <c r="R116" s="81" t="s">
        <v>4929</v>
      </c>
      <c r="T116" s="81" t="s">
        <v>5312</v>
      </c>
      <c r="U116" s="81" t="s">
        <v>5313</v>
      </c>
      <c r="V116" s="81" t="s">
        <v>4432</v>
      </c>
      <c r="W116" s="81" t="s">
        <v>4480</v>
      </c>
      <c r="X116" s="81" t="s">
        <v>4434</v>
      </c>
      <c r="Y116" s="81" t="s">
        <v>4435</v>
      </c>
      <c r="Z116" s="81" t="s">
        <v>4483</v>
      </c>
      <c r="AA116" s="81" t="s">
        <v>82</v>
      </c>
      <c r="AC116" s="81" t="s">
        <v>42</v>
      </c>
      <c r="AD116" s="81" t="s">
        <v>2682</v>
      </c>
      <c r="AE116" s="81" t="s">
        <v>42</v>
      </c>
      <c r="AG116" s="81" t="s">
        <v>4480</v>
      </c>
      <c r="AH116" s="81" t="s">
        <v>4485</v>
      </c>
      <c r="AI116" s="81" t="s">
        <v>4486</v>
      </c>
      <c r="AJ116" s="81" t="s">
        <v>4440</v>
      </c>
      <c r="AM116" s="81" t="s">
        <v>4442</v>
      </c>
      <c r="AN116" s="81" t="s">
        <v>4480</v>
      </c>
      <c r="AO116" s="81" t="s">
        <v>5305</v>
      </c>
      <c r="AP116" s="81" t="s">
        <v>4443</v>
      </c>
      <c r="AQ116" s="81" t="s">
        <v>4444</v>
      </c>
      <c r="AR116" s="81" t="s">
        <v>5306</v>
      </c>
      <c r="AS116" s="81" t="s">
        <v>4468</v>
      </c>
      <c r="AT116" s="81" t="s">
        <v>2875</v>
      </c>
      <c r="AU116" s="81" t="s">
        <v>4447</v>
      </c>
      <c r="AW116" s="81" t="s">
        <v>4448</v>
      </c>
      <c r="AX116" s="81" t="s">
        <v>42</v>
      </c>
    </row>
    <row r="117" hidden="1" spans="1:50">
      <c r="A117" s="81" t="s">
        <v>5314</v>
      </c>
      <c r="B117" s="81" t="s">
        <v>5315</v>
      </c>
      <c r="C117" s="81" t="s">
        <v>50</v>
      </c>
      <c r="D117" s="81" t="s">
        <v>4451</v>
      </c>
      <c r="E117" s="81" t="s">
        <v>5316</v>
      </c>
      <c r="F117" s="81" t="s">
        <v>4453</v>
      </c>
      <c r="G117" s="81" t="s">
        <v>5031</v>
      </c>
      <c r="H117" s="81" t="s">
        <v>5317</v>
      </c>
      <c r="I117" s="81" t="s">
        <v>43</v>
      </c>
      <c r="J117" s="81" t="s">
        <v>4828</v>
      </c>
      <c r="K117" s="81" t="s">
        <v>4829</v>
      </c>
      <c r="M117" s="81" t="s">
        <v>2790</v>
      </c>
      <c r="N117" s="81" t="s">
        <v>5033</v>
      </c>
      <c r="O117" s="81" t="s">
        <v>5318</v>
      </c>
      <c r="P117" s="81" t="s">
        <v>5319</v>
      </c>
      <c r="Q117" s="81" t="s">
        <v>1861</v>
      </c>
      <c r="R117" s="81" t="s">
        <v>4854</v>
      </c>
      <c r="S117" s="81" t="s">
        <v>1879</v>
      </c>
      <c r="T117" s="81" t="s">
        <v>5320</v>
      </c>
      <c r="U117" s="81" t="s">
        <v>5321</v>
      </c>
      <c r="V117" s="81" t="s">
        <v>4432</v>
      </c>
      <c r="W117" s="81" t="s">
        <v>1840</v>
      </c>
      <c r="X117" s="81" t="s">
        <v>4434</v>
      </c>
      <c r="Y117" s="81" t="s">
        <v>4435</v>
      </c>
      <c r="Z117" s="81" t="s">
        <v>4483</v>
      </c>
      <c r="AA117" s="81" t="s">
        <v>4484</v>
      </c>
      <c r="AC117" s="81" t="s">
        <v>42</v>
      </c>
      <c r="AD117" s="81" t="s">
        <v>2682</v>
      </c>
      <c r="AE117" s="81" t="s">
        <v>42</v>
      </c>
      <c r="AF117" s="81" t="s">
        <v>4464</v>
      </c>
      <c r="AG117" s="81" t="s">
        <v>1840</v>
      </c>
      <c r="AH117" s="81" t="s">
        <v>4485</v>
      </c>
      <c r="AI117" s="81" t="s">
        <v>4596</v>
      </c>
      <c r="AJ117" s="81" t="s">
        <v>4440</v>
      </c>
      <c r="AM117" s="81" t="s">
        <v>4442</v>
      </c>
      <c r="AN117" s="81" t="s">
        <v>1840</v>
      </c>
      <c r="AO117" s="81" t="s">
        <v>5322</v>
      </c>
      <c r="AP117" s="81" t="s">
        <v>4443</v>
      </c>
      <c r="AR117" s="81" t="s">
        <v>5323</v>
      </c>
      <c r="AS117" s="81" t="s">
        <v>4446</v>
      </c>
      <c r="AT117" s="81" t="s">
        <v>2875</v>
      </c>
      <c r="AU117" s="81" t="s">
        <v>4447</v>
      </c>
      <c r="AW117" s="81" t="s">
        <v>4448</v>
      </c>
      <c r="AX117" s="81" t="s">
        <v>42</v>
      </c>
    </row>
    <row r="118" hidden="1" spans="1:50">
      <c r="A118" s="81" t="s">
        <v>5324</v>
      </c>
      <c r="B118" s="81" t="s">
        <v>5325</v>
      </c>
      <c r="C118" s="81" t="s">
        <v>50</v>
      </c>
      <c r="D118" s="81" t="s">
        <v>4451</v>
      </c>
      <c r="E118" s="81" t="s">
        <v>5326</v>
      </c>
      <c r="F118" s="81" t="s">
        <v>4453</v>
      </c>
      <c r="G118" s="81" t="s">
        <v>5031</v>
      </c>
      <c r="H118" s="81" t="s">
        <v>5317</v>
      </c>
      <c r="I118" s="81" t="s">
        <v>43</v>
      </c>
      <c r="J118" s="81" t="s">
        <v>4828</v>
      </c>
      <c r="K118" s="81" t="s">
        <v>4829</v>
      </c>
      <c r="M118" s="81" t="s">
        <v>2790</v>
      </c>
      <c r="N118" s="81" t="s">
        <v>5033</v>
      </c>
      <c r="O118" s="81" t="s">
        <v>5327</v>
      </c>
      <c r="P118" s="81" t="s">
        <v>5328</v>
      </c>
      <c r="Q118" s="81" t="s">
        <v>1774</v>
      </c>
      <c r="R118" s="81" t="s">
        <v>4845</v>
      </c>
      <c r="S118" s="81" t="s">
        <v>4833</v>
      </c>
      <c r="T118" s="81" t="s">
        <v>5329</v>
      </c>
      <c r="U118" s="81" t="s">
        <v>5330</v>
      </c>
      <c r="V118" s="81" t="s">
        <v>4432</v>
      </c>
      <c r="W118" s="81" t="s">
        <v>1840</v>
      </c>
      <c r="X118" s="81" t="s">
        <v>4434</v>
      </c>
      <c r="Y118" s="81" t="s">
        <v>4435</v>
      </c>
      <c r="Z118" s="81" t="s">
        <v>4483</v>
      </c>
      <c r="AA118" s="81" t="s">
        <v>228</v>
      </c>
      <c r="AC118" s="81" t="s">
        <v>42</v>
      </c>
      <c r="AD118" s="81" t="s">
        <v>2682</v>
      </c>
      <c r="AE118" s="81" t="s">
        <v>42</v>
      </c>
      <c r="AF118" s="81" t="s">
        <v>4464</v>
      </c>
      <c r="AG118" s="81" t="s">
        <v>1840</v>
      </c>
      <c r="AH118" s="81" t="s">
        <v>4485</v>
      </c>
      <c r="AI118" s="81" t="s">
        <v>4596</v>
      </c>
      <c r="AJ118" s="81" t="s">
        <v>4440</v>
      </c>
      <c r="AM118" s="81" t="s">
        <v>4442</v>
      </c>
      <c r="AN118" s="81" t="s">
        <v>1840</v>
      </c>
      <c r="AO118" s="81" t="s">
        <v>5331</v>
      </c>
      <c r="AP118" s="81" t="s">
        <v>4443</v>
      </c>
      <c r="AR118" s="81" t="s">
        <v>5332</v>
      </c>
      <c r="AS118" s="81" t="s">
        <v>4446</v>
      </c>
      <c r="AT118" s="81" t="s">
        <v>2875</v>
      </c>
      <c r="AU118" s="81" t="s">
        <v>4447</v>
      </c>
      <c r="AW118" s="81" t="s">
        <v>4448</v>
      </c>
      <c r="AX118" s="81" t="s">
        <v>42</v>
      </c>
    </row>
    <row r="119" hidden="1" spans="1:50">
      <c r="A119" s="81" t="s">
        <v>5333</v>
      </c>
      <c r="B119" s="81" t="s">
        <v>5334</v>
      </c>
      <c r="C119" s="81" t="s">
        <v>50</v>
      </c>
      <c r="D119" s="81" t="s">
        <v>4418</v>
      </c>
      <c r="E119" s="81" t="s">
        <v>5335</v>
      </c>
      <c r="F119" s="81" t="s">
        <v>4453</v>
      </c>
      <c r="G119" s="81" t="s">
        <v>4542</v>
      </c>
      <c r="H119" s="81" t="s">
        <v>4520</v>
      </c>
      <c r="I119" s="81" t="s">
        <v>43</v>
      </c>
      <c r="J119" s="81" t="s">
        <v>4422</v>
      </c>
      <c r="K119" s="81" t="s">
        <v>4423</v>
      </c>
      <c r="M119" s="81" t="s">
        <v>2790</v>
      </c>
      <c r="N119" s="81" t="s">
        <v>4695</v>
      </c>
      <c r="O119" s="81" t="s">
        <v>5336</v>
      </c>
      <c r="P119" s="81" t="s">
        <v>5337</v>
      </c>
      <c r="Q119" s="81" t="s">
        <v>4698</v>
      </c>
      <c r="R119" s="81" t="s">
        <v>4699</v>
      </c>
      <c r="S119" s="81" t="s">
        <v>5338</v>
      </c>
      <c r="T119" s="81" t="s">
        <v>5339</v>
      </c>
      <c r="U119" s="81" t="s">
        <v>5340</v>
      </c>
      <c r="V119" s="81" t="s">
        <v>4432</v>
      </c>
      <c r="W119" s="81" t="s">
        <v>4433</v>
      </c>
      <c r="X119" s="81" t="s">
        <v>4434</v>
      </c>
      <c r="Y119" s="81" t="s">
        <v>4435</v>
      </c>
      <c r="Z119" s="81" t="s">
        <v>4436</v>
      </c>
      <c r="AA119" s="81" t="s">
        <v>82</v>
      </c>
      <c r="AC119" s="81" t="s">
        <v>42</v>
      </c>
      <c r="AD119" s="81" t="s">
        <v>2682</v>
      </c>
      <c r="AE119" s="81" t="s">
        <v>42</v>
      </c>
      <c r="AG119" s="81" t="s">
        <v>4698</v>
      </c>
      <c r="AH119" s="81" t="s">
        <v>4485</v>
      </c>
      <c r="AI119" s="81" t="s">
        <v>4553</v>
      </c>
      <c r="AJ119" s="81" t="s">
        <v>4440</v>
      </c>
      <c r="AM119" s="81" t="s">
        <v>4442</v>
      </c>
      <c r="AN119" s="81" t="s">
        <v>4433</v>
      </c>
      <c r="AO119" s="81" t="s">
        <v>5341</v>
      </c>
      <c r="AP119" s="81" t="s">
        <v>4443</v>
      </c>
      <c r="AQ119" s="81" t="s">
        <v>4444</v>
      </c>
      <c r="AR119" s="81" t="s">
        <v>5342</v>
      </c>
      <c r="AS119" s="81" t="s">
        <v>4468</v>
      </c>
      <c r="AT119" s="81" t="s">
        <v>2875</v>
      </c>
      <c r="AU119" s="81" t="s">
        <v>50</v>
      </c>
      <c r="AW119" s="81" t="s">
        <v>4448</v>
      </c>
      <c r="AX119" s="81" t="s">
        <v>42</v>
      </c>
    </row>
    <row r="120" hidden="1" spans="1:50">
      <c r="A120" s="81" t="s">
        <v>4576</v>
      </c>
      <c r="B120" s="81" t="s">
        <v>5343</v>
      </c>
      <c r="C120" s="81" t="s">
        <v>50</v>
      </c>
      <c r="D120" s="81" t="s">
        <v>4451</v>
      </c>
      <c r="E120" s="81" t="s">
        <v>5344</v>
      </c>
      <c r="F120" s="81" t="s">
        <v>4453</v>
      </c>
      <c r="G120" s="81" t="s">
        <v>5236</v>
      </c>
      <c r="H120" s="81" t="s">
        <v>5032</v>
      </c>
      <c r="I120" s="81" t="s">
        <v>43</v>
      </c>
      <c r="J120" s="81" t="s">
        <v>4772</v>
      </c>
      <c r="K120" s="81" t="s">
        <v>4773</v>
      </c>
      <c r="M120" s="81" t="s">
        <v>2790</v>
      </c>
      <c r="N120" s="81" t="s">
        <v>4761</v>
      </c>
      <c r="O120" s="81" t="s">
        <v>5345</v>
      </c>
      <c r="P120" s="81" t="s">
        <v>5346</v>
      </c>
      <c r="Q120" s="81" t="s">
        <v>1107</v>
      </c>
      <c r="R120" s="81" t="s">
        <v>5347</v>
      </c>
      <c r="S120" s="81" t="s">
        <v>5348</v>
      </c>
      <c r="T120" s="81" t="s">
        <v>5349</v>
      </c>
      <c r="U120" s="81" t="s">
        <v>5350</v>
      </c>
      <c r="V120" s="81" t="s">
        <v>4432</v>
      </c>
      <c r="W120" s="81" t="s">
        <v>1008</v>
      </c>
      <c r="X120" s="81" t="s">
        <v>4434</v>
      </c>
      <c r="Y120" s="81" t="s">
        <v>4435</v>
      </c>
      <c r="Z120" s="81" t="s">
        <v>4483</v>
      </c>
      <c r="AA120" s="81" t="s">
        <v>36</v>
      </c>
      <c r="AC120" s="81" t="s">
        <v>2682</v>
      </c>
      <c r="AD120" s="81" t="s">
        <v>2682</v>
      </c>
      <c r="AE120" s="81" t="s">
        <v>2682</v>
      </c>
      <c r="AF120" s="81" t="s">
        <v>4464</v>
      </c>
      <c r="AG120" s="81" t="s">
        <v>1107</v>
      </c>
      <c r="AH120" s="81" t="s">
        <v>4438</v>
      </c>
      <c r="AI120" s="81" t="s">
        <v>4907</v>
      </c>
      <c r="AJ120" s="81" t="s">
        <v>4440</v>
      </c>
      <c r="AM120" s="81" t="s">
        <v>4442</v>
      </c>
      <c r="AN120" s="81" t="s">
        <v>1008</v>
      </c>
      <c r="AO120" s="81" t="s">
        <v>5351</v>
      </c>
      <c r="AP120" s="81" t="s">
        <v>4443</v>
      </c>
      <c r="AR120" s="81" t="s">
        <v>5352</v>
      </c>
      <c r="AS120" s="81" t="s">
        <v>4446</v>
      </c>
      <c r="AT120" s="81" t="s">
        <v>2875</v>
      </c>
      <c r="AU120" s="81" t="s">
        <v>50</v>
      </c>
      <c r="AW120" s="81" t="s">
        <v>4448</v>
      </c>
      <c r="AX120" s="81" t="s">
        <v>42</v>
      </c>
    </row>
    <row r="121" hidden="1" spans="1:50">
      <c r="A121" s="81" t="s">
        <v>5353</v>
      </c>
      <c r="B121" s="81" t="s">
        <v>5354</v>
      </c>
      <c r="C121" s="81" t="s">
        <v>50</v>
      </c>
      <c r="D121" s="81" t="s">
        <v>4517</v>
      </c>
      <c r="E121" s="81" t="s">
        <v>5355</v>
      </c>
      <c r="F121" s="81" t="s">
        <v>4453</v>
      </c>
      <c r="G121" s="81" t="s">
        <v>4542</v>
      </c>
      <c r="H121" s="81" t="s">
        <v>4520</v>
      </c>
      <c r="I121" s="81" t="s">
        <v>43</v>
      </c>
      <c r="J121" s="81" t="s">
        <v>5203</v>
      </c>
      <c r="K121" s="81" t="s">
        <v>5204</v>
      </c>
      <c r="M121" s="81" t="s">
        <v>2790</v>
      </c>
      <c r="N121" s="81" t="s">
        <v>4797</v>
      </c>
      <c r="O121" s="81" t="s">
        <v>5356</v>
      </c>
      <c r="P121" s="81" t="s">
        <v>5357</v>
      </c>
      <c r="Q121" s="81" t="s">
        <v>1270</v>
      </c>
      <c r="R121" s="81" t="s">
        <v>5207</v>
      </c>
      <c r="S121" s="81" t="s">
        <v>5358</v>
      </c>
      <c r="T121" s="81" t="s">
        <v>5359</v>
      </c>
      <c r="U121" s="81" t="s">
        <v>5360</v>
      </c>
      <c r="V121" s="81" t="s">
        <v>4432</v>
      </c>
      <c r="W121" s="81" t="s">
        <v>5361</v>
      </c>
      <c r="X121" s="81" t="s">
        <v>4434</v>
      </c>
      <c r="Y121" s="81" t="s">
        <v>4435</v>
      </c>
      <c r="Z121" s="81" t="s">
        <v>4483</v>
      </c>
      <c r="AA121" s="81" t="s">
        <v>228</v>
      </c>
      <c r="AC121" s="81" t="s">
        <v>42</v>
      </c>
      <c r="AD121" s="81" t="s">
        <v>2682</v>
      </c>
      <c r="AE121" s="81" t="s">
        <v>42</v>
      </c>
      <c r="AF121" s="81" t="s">
        <v>4464</v>
      </c>
      <c r="AG121" s="81" t="s">
        <v>1270</v>
      </c>
      <c r="AH121" s="81" t="s">
        <v>4485</v>
      </c>
      <c r="AI121" s="81" t="s">
        <v>5362</v>
      </c>
      <c r="AJ121" s="81" t="s">
        <v>4440</v>
      </c>
      <c r="AM121" s="81" t="s">
        <v>4442</v>
      </c>
      <c r="AN121" s="81" t="s">
        <v>1270</v>
      </c>
      <c r="AO121" s="81" t="s">
        <v>5363</v>
      </c>
      <c r="AP121" s="81" t="s">
        <v>4443</v>
      </c>
      <c r="AQ121" s="81" t="s">
        <v>4444</v>
      </c>
      <c r="AR121" s="81" t="s">
        <v>5364</v>
      </c>
      <c r="AS121" s="81" t="s">
        <v>4446</v>
      </c>
      <c r="AT121" s="81" t="s">
        <v>2875</v>
      </c>
      <c r="AU121" s="81" t="s">
        <v>4447</v>
      </c>
      <c r="AW121" s="81" t="s">
        <v>4448</v>
      </c>
      <c r="AX121" s="81" t="s">
        <v>42</v>
      </c>
    </row>
    <row r="122" hidden="1" spans="1:50">
      <c r="A122" s="81" t="s">
        <v>5365</v>
      </c>
      <c r="B122" s="81" t="s">
        <v>5366</v>
      </c>
      <c r="C122" s="81" t="s">
        <v>50</v>
      </c>
      <c r="D122" s="81" t="s">
        <v>4517</v>
      </c>
      <c r="E122" s="81" t="s">
        <v>5367</v>
      </c>
      <c r="F122" s="81" t="s">
        <v>4453</v>
      </c>
      <c r="G122" s="81" t="s">
        <v>4542</v>
      </c>
      <c r="H122" s="81" t="s">
        <v>4520</v>
      </c>
      <c r="I122" s="81" t="s">
        <v>43</v>
      </c>
      <c r="J122" s="81" t="s">
        <v>5203</v>
      </c>
      <c r="K122" s="81" t="s">
        <v>5204</v>
      </c>
      <c r="M122" s="81" t="s">
        <v>2790</v>
      </c>
      <c r="N122" s="81" t="s">
        <v>4797</v>
      </c>
      <c r="O122" s="81" t="s">
        <v>5356</v>
      </c>
      <c r="P122" s="81" t="s">
        <v>5357</v>
      </c>
      <c r="Q122" s="81" t="s">
        <v>1270</v>
      </c>
      <c r="R122" s="81" t="s">
        <v>5207</v>
      </c>
      <c r="S122" s="81" t="s">
        <v>5358</v>
      </c>
      <c r="T122" s="81" t="s">
        <v>5359</v>
      </c>
      <c r="U122" s="81" t="s">
        <v>5360</v>
      </c>
      <c r="V122" s="81" t="s">
        <v>4432</v>
      </c>
      <c r="W122" s="81" t="s">
        <v>5361</v>
      </c>
      <c r="X122" s="81" t="s">
        <v>4434</v>
      </c>
      <c r="Y122" s="81" t="s">
        <v>4435</v>
      </c>
      <c r="Z122" s="81" t="s">
        <v>4483</v>
      </c>
      <c r="AA122" s="81" t="s">
        <v>228</v>
      </c>
      <c r="AC122" s="81" t="s">
        <v>42</v>
      </c>
      <c r="AD122" s="81" t="s">
        <v>2682</v>
      </c>
      <c r="AE122" s="81" t="s">
        <v>42</v>
      </c>
      <c r="AF122" s="81" t="s">
        <v>4464</v>
      </c>
      <c r="AG122" s="81" t="s">
        <v>1270</v>
      </c>
      <c r="AH122" s="81" t="s">
        <v>4485</v>
      </c>
      <c r="AI122" s="81" t="s">
        <v>5362</v>
      </c>
      <c r="AJ122" s="81" t="s">
        <v>4440</v>
      </c>
      <c r="AM122" s="81" t="s">
        <v>4442</v>
      </c>
      <c r="AN122" s="81" t="s">
        <v>1270</v>
      </c>
      <c r="AO122" s="81" t="s">
        <v>5363</v>
      </c>
      <c r="AP122" s="81" t="s">
        <v>4443</v>
      </c>
      <c r="AQ122" s="81" t="s">
        <v>4444</v>
      </c>
      <c r="AR122" s="81" t="s">
        <v>5368</v>
      </c>
      <c r="AS122" s="81" t="s">
        <v>4446</v>
      </c>
      <c r="AT122" s="81" t="s">
        <v>2875</v>
      </c>
      <c r="AU122" s="81" t="s">
        <v>4447</v>
      </c>
      <c r="AW122" s="81" t="s">
        <v>4448</v>
      </c>
      <c r="AX122" s="81" t="s">
        <v>42</v>
      </c>
    </row>
    <row r="123" hidden="1" spans="1:50">
      <c r="A123" s="81" t="s">
        <v>5369</v>
      </c>
      <c r="B123" s="81" t="s">
        <v>5370</v>
      </c>
      <c r="C123" s="81" t="s">
        <v>50</v>
      </c>
      <c r="D123" s="81" t="s">
        <v>4517</v>
      </c>
      <c r="E123" s="81" t="s">
        <v>5371</v>
      </c>
      <c r="F123" s="81" t="s">
        <v>4453</v>
      </c>
      <c r="G123" s="81" t="s">
        <v>4542</v>
      </c>
      <c r="H123" s="81" t="s">
        <v>4520</v>
      </c>
      <c r="I123" s="81" t="s">
        <v>43</v>
      </c>
      <c r="J123" s="81" t="s">
        <v>5203</v>
      </c>
      <c r="K123" s="81" t="s">
        <v>5204</v>
      </c>
      <c r="M123" s="81" t="s">
        <v>2790</v>
      </c>
      <c r="N123" s="81" t="s">
        <v>4797</v>
      </c>
      <c r="O123" s="81" t="s">
        <v>5356</v>
      </c>
      <c r="P123" s="81" t="s">
        <v>5357</v>
      </c>
      <c r="Q123" s="81" t="s">
        <v>1270</v>
      </c>
      <c r="R123" s="81" t="s">
        <v>5207</v>
      </c>
      <c r="S123" s="81" t="s">
        <v>5358</v>
      </c>
      <c r="T123" s="81" t="s">
        <v>5359</v>
      </c>
      <c r="U123" s="81" t="s">
        <v>5360</v>
      </c>
      <c r="V123" s="81" t="s">
        <v>4432</v>
      </c>
      <c r="W123" s="81" t="s">
        <v>5361</v>
      </c>
      <c r="X123" s="81" t="s">
        <v>4434</v>
      </c>
      <c r="Y123" s="81" t="s">
        <v>4435</v>
      </c>
      <c r="Z123" s="81" t="s">
        <v>4483</v>
      </c>
      <c r="AA123" s="81" t="s">
        <v>228</v>
      </c>
      <c r="AC123" s="81" t="s">
        <v>42</v>
      </c>
      <c r="AD123" s="81" t="s">
        <v>2682</v>
      </c>
      <c r="AE123" s="81" t="s">
        <v>42</v>
      </c>
      <c r="AF123" s="81" t="s">
        <v>4464</v>
      </c>
      <c r="AG123" s="81" t="s">
        <v>1270</v>
      </c>
      <c r="AH123" s="81" t="s">
        <v>4485</v>
      </c>
      <c r="AI123" s="81" t="s">
        <v>5362</v>
      </c>
      <c r="AJ123" s="81" t="s">
        <v>4440</v>
      </c>
      <c r="AM123" s="81" t="s">
        <v>4442</v>
      </c>
      <c r="AN123" s="81" t="s">
        <v>1270</v>
      </c>
      <c r="AO123" s="81" t="s">
        <v>5363</v>
      </c>
      <c r="AP123" s="81" t="s">
        <v>4443</v>
      </c>
      <c r="AQ123" s="81" t="s">
        <v>4444</v>
      </c>
      <c r="AR123" s="81" t="s">
        <v>5372</v>
      </c>
      <c r="AS123" s="81" t="s">
        <v>4446</v>
      </c>
      <c r="AT123" s="81" t="s">
        <v>2875</v>
      </c>
      <c r="AU123" s="81" t="s">
        <v>4447</v>
      </c>
      <c r="AW123" s="81" t="s">
        <v>4448</v>
      </c>
      <c r="AX123" s="81" t="s">
        <v>42</v>
      </c>
    </row>
    <row r="124" hidden="1" spans="1:50">
      <c r="A124" s="81" t="s">
        <v>5373</v>
      </c>
      <c r="B124" s="81" t="s">
        <v>5374</v>
      </c>
      <c r="C124" s="81" t="s">
        <v>50</v>
      </c>
      <c r="D124" s="81" t="s">
        <v>4517</v>
      </c>
      <c r="E124" s="81" t="s">
        <v>5375</v>
      </c>
      <c r="F124" s="81" t="s">
        <v>4453</v>
      </c>
      <c r="G124" s="81" t="s">
        <v>4542</v>
      </c>
      <c r="H124" s="81" t="s">
        <v>4520</v>
      </c>
      <c r="I124" s="81" t="s">
        <v>43</v>
      </c>
      <c r="J124" s="81" t="s">
        <v>5203</v>
      </c>
      <c r="K124" s="81" t="s">
        <v>5204</v>
      </c>
      <c r="M124" s="81" t="s">
        <v>2790</v>
      </c>
      <c r="N124" s="81" t="s">
        <v>4797</v>
      </c>
      <c r="O124" s="81" t="s">
        <v>5356</v>
      </c>
      <c r="P124" s="81" t="s">
        <v>5357</v>
      </c>
      <c r="Q124" s="81" t="s">
        <v>1270</v>
      </c>
      <c r="R124" s="81" t="s">
        <v>5207</v>
      </c>
      <c r="S124" s="81" t="s">
        <v>5358</v>
      </c>
      <c r="T124" s="81" t="s">
        <v>5359</v>
      </c>
      <c r="U124" s="81" t="s">
        <v>5360</v>
      </c>
      <c r="V124" s="81" t="s">
        <v>4432</v>
      </c>
      <c r="W124" s="81" t="s">
        <v>5361</v>
      </c>
      <c r="X124" s="81" t="s">
        <v>4434</v>
      </c>
      <c r="Y124" s="81" t="s">
        <v>4435</v>
      </c>
      <c r="Z124" s="81" t="s">
        <v>4483</v>
      </c>
      <c r="AA124" s="81" t="s">
        <v>228</v>
      </c>
      <c r="AC124" s="81" t="s">
        <v>42</v>
      </c>
      <c r="AD124" s="81" t="s">
        <v>2682</v>
      </c>
      <c r="AE124" s="81" t="s">
        <v>42</v>
      </c>
      <c r="AF124" s="81" t="s">
        <v>4464</v>
      </c>
      <c r="AG124" s="81" t="s">
        <v>1270</v>
      </c>
      <c r="AH124" s="81" t="s">
        <v>4485</v>
      </c>
      <c r="AI124" s="81" t="s">
        <v>5362</v>
      </c>
      <c r="AJ124" s="81" t="s">
        <v>4440</v>
      </c>
      <c r="AM124" s="81" t="s">
        <v>4442</v>
      </c>
      <c r="AN124" s="81" t="s">
        <v>1270</v>
      </c>
      <c r="AO124" s="81" t="s">
        <v>5363</v>
      </c>
      <c r="AP124" s="81" t="s">
        <v>4443</v>
      </c>
      <c r="AQ124" s="81" t="s">
        <v>4444</v>
      </c>
      <c r="AR124" s="81" t="s">
        <v>5376</v>
      </c>
      <c r="AS124" s="81" t="s">
        <v>4446</v>
      </c>
      <c r="AT124" s="81" t="s">
        <v>2875</v>
      </c>
      <c r="AU124" s="81" t="s">
        <v>4447</v>
      </c>
      <c r="AW124" s="81" t="s">
        <v>4448</v>
      </c>
      <c r="AX124" s="81" t="s">
        <v>42</v>
      </c>
    </row>
    <row r="125" hidden="1" spans="1:50">
      <c r="A125" s="81" t="s">
        <v>5377</v>
      </c>
      <c r="B125" s="81" t="s">
        <v>5378</v>
      </c>
      <c r="C125" s="81" t="s">
        <v>50</v>
      </c>
      <c r="D125" s="81" t="s">
        <v>4517</v>
      </c>
      <c r="E125" s="81" t="s">
        <v>5379</v>
      </c>
      <c r="F125" s="81" t="s">
        <v>4453</v>
      </c>
      <c r="G125" s="81" t="s">
        <v>4542</v>
      </c>
      <c r="H125" s="81" t="s">
        <v>4520</v>
      </c>
      <c r="I125" s="81" t="s">
        <v>43</v>
      </c>
      <c r="J125" s="81" t="s">
        <v>5203</v>
      </c>
      <c r="K125" s="81" t="s">
        <v>5204</v>
      </c>
      <c r="M125" s="81" t="s">
        <v>2790</v>
      </c>
      <c r="N125" s="81" t="s">
        <v>4797</v>
      </c>
      <c r="O125" s="81" t="s">
        <v>5356</v>
      </c>
      <c r="P125" s="81" t="s">
        <v>5357</v>
      </c>
      <c r="Q125" s="81" t="s">
        <v>1270</v>
      </c>
      <c r="R125" s="81" t="s">
        <v>5207</v>
      </c>
      <c r="S125" s="81" t="s">
        <v>5358</v>
      </c>
      <c r="T125" s="81" t="s">
        <v>5359</v>
      </c>
      <c r="U125" s="81" t="s">
        <v>5360</v>
      </c>
      <c r="V125" s="81" t="s">
        <v>4432</v>
      </c>
      <c r="W125" s="81" t="s">
        <v>5361</v>
      </c>
      <c r="X125" s="81" t="s">
        <v>4434</v>
      </c>
      <c r="Y125" s="81" t="s">
        <v>4435</v>
      </c>
      <c r="Z125" s="81" t="s">
        <v>4483</v>
      </c>
      <c r="AA125" s="81" t="s">
        <v>228</v>
      </c>
      <c r="AC125" s="81" t="s">
        <v>42</v>
      </c>
      <c r="AD125" s="81" t="s">
        <v>2682</v>
      </c>
      <c r="AE125" s="81" t="s">
        <v>42</v>
      </c>
      <c r="AF125" s="81" t="s">
        <v>4464</v>
      </c>
      <c r="AG125" s="81" t="s">
        <v>1270</v>
      </c>
      <c r="AH125" s="81" t="s">
        <v>4485</v>
      </c>
      <c r="AI125" s="81" t="s">
        <v>5362</v>
      </c>
      <c r="AJ125" s="81" t="s">
        <v>4440</v>
      </c>
      <c r="AM125" s="81" t="s">
        <v>4442</v>
      </c>
      <c r="AN125" s="81" t="s">
        <v>1270</v>
      </c>
      <c r="AO125" s="81" t="s">
        <v>5363</v>
      </c>
      <c r="AP125" s="81" t="s">
        <v>4443</v>
      </c>
      <c r="AQ125" s="81" t="s">
        <v>4444</v>
      </c>
      <c r="AR125" s="81" t="s">
        <v>5380</v>
      </c>
      <c r="AS125" s="81" t="s">
        <v>4446</v>
      </c>
      <c r="AT125" s="81" t="s">
        <v>2875</v>
      </c>
      <c r="AU125" s="81" t="s">
        <v>4447</v>
      </c>
      <c r="AW125" s="81" t="s">
        <v>4448</v>
      </c>
      <c r="AX125" s="81" t="s">
        <v>42</v>
      </c>
    </row>
    <row r="126" hidden="1" spans="1:50">
      <c r="A126" s="81" t="s">
        <v>5381</v>
      </c>
      <c r="B126" s="81" t="s">
        <v>5382</v>
      </c>
      <c r="C126" s="81" t="s">
        <v>50</v>
      </c>
      <c r="D126" s="81" t="s">
        <v>4517</v>
      </c>
      <c r="E126" s="81" t="s">
        <v>5383</v>
      </c>
      <c r="F126" s="81" t="s">
        <v>4453</v>
      </c>
      <c r="G126" s="81" t="s">
        <v>4542</v>
      </c>
      <c r="H126" s="81" t="s">
        <v>4520</v>
      </c>
      <c r="I126" s="81" t="s">
        <v>43</v>
      </c>
      <c r="J126" s="81" t="s">
        <v>4543</v>
      </c>
      <c r="K126" s="81" t="s">
        <v>4544</v>
      </c>
      <c r="M126" s="81" t="s">
        <v>2790</v>
      </c>
      <c r="N126" s="81" t="s">
        <v>4545</v>
      </c>
      <c r="O126" s="81" t="s">
        <v>5384</v>
      </c>
      <c r="P126" s="81" t="s">
        <v>5385</v>
      </c>
      <c r="Q126" s="81" t="s">
        <v>1562</v>
      </c>
      <c r="R126" s="81" t="s">
        <v>4583</v>
      </c>
      <c r="S126" s="81" t="s">
        <v>5386</v>
      </c>
      <c r="T126" s="81" t="s">
        <v>5031</v>
      </c>
      <c r="U126" s="81" t="s">
        <v>5387</v>
      </c>
      <c r="V126" s="81" t="s">
        <v>4432</v>
      </c>
      <c r="W126" s="81" t="s">
        <v>1576</v>
      </c>
      <c r="X126" s="81" t="s">
        <v>4434</v>
      </c>
      <c r="Y126" s="81" t="s">
        <v>4435</v>
      </c>
      <c r="Z126" s="81" t="s">
        <v>4483</v>
      </c>
      <c r="AA126" s="81" t="s">
        <v>228</v>
      </c>
      <c r="AC126" s="81" t="s">
        <v>42</v>
      </c>
      <c r="AD126" s="81" t="s">
        <v>2682</v>
      </c>
      <c r="AE126" s="81" t="s">
        <v>42</v>
      </c>
      <c r="AF126" s="81" t="s">
        <v>4464</v>
      </c>
      <c r="AG126" s="81" t="s">
        <v>1576</v>
      </c>
      <c r="AH126" s="81" t="s">
        <v>4485</v>
      </c>
      <c r="AI126" s="81" t="s">
        <v>5388</v>
      </c>
      <c r="AJ126" s="81" t="s">
        <v>4440</v>
      </c>
      <c r="AM126" s="81" t="s">
        <v>4442</v>
      </c>
      <c r="AN126" s="81" t="s">
        <v>4766</v>
      </c>
      <c r="AO126" s="81" t="s">
        <v>5389</v>
      </c>
      <c r="AP126" s="81" t="s">
        <v>4443</v>
      </c>
      <c r="AQ126" s="81" t="s">
        <v>4444</v>
      </c>
      <c r="AR126" s="81" t="s">
        <v>5390</v>
      </c>
      <c r="AS126" s="81" t="s">
        <v>4446</v>
      </c>
      <c r="AT126" s="81" t="s">
        <v>2875</v>
      </c>
      <c r="AU126" s="81" t="s">
        <v>4447</v>
      </c>
      <c r="AW126" s="81" t="s">
        <v>4448</v>
      </c>
      <c r="AX126" s="81" t="s">
        <v>42</v>
      </c>
    </row>
    <row r="127" hidden="1" spans="1:50">
      <c r="A127" s="81" t="s">
        <v>5391</v>
      </c>
      <c r="B127" s="81" t="s">
        <v>5392</v>
      </c>
      <c r="C127" s="81" t="s">
        <v>50</v>
      </c>
      <c r="D127" s="81" t="s">
        <v>4517</v>
      </c>
      <c r="E127" s="81" t="s">
        <v>5393</v>
      </c>
      <c r="F127" s="81" t="s">
        <v>4453</v>
      </c>
      <c r="G127" s="81" t="s">
        <v>4542</v>
      </c>
      <c r="H127" s="81" t="s">
        <v>4520</v>
      </c>
      <c r="I127" s="81" t="s">
        <v>43</v>
      </c>
      <c r="J127" s="81" t="s">
        <v>4543</v>
      </c>
      <c r="K127" s="81" t="s">
        <v>4544</v>
      </c>
      <c r="M127" s="81" t="s">
        <v>2790</v>
      </c>
      <c r="N127" s="81" t="s">
        <v>4545</v>
      </c>
      <c r="O127" s="81" t="s">
        <v>5394</v>
      </c>
      <c r="P127" s="81" t="s">
        <v>5385</v>
      </c>
      <c r="Q127" s="81" t="s">
        <v>1562</v>
      </c>
      <c r="R127" s="81" t="s">
        <v>4583</v>
      </c>
      <c r="S127" s="81" t="s">
        <v>5386</v>
      </c>
      <c r="T127" s="81" t="s">
        <v>5031</v>
      </c>
      <c r="U127" s="81" t="s">
        <v>5387</v>
      </c>
      <c r="V127" s="81" t="s">
        <v>4432</v>
      </c>
      <c r="W127" s="81" t="s">
        <v>1576</v>
      </c>
      <c r="X127" s="81" t="s">
        <v>4434</v>
      </c>
      <c r="Y127" s="81" t="s">
        <v>4435</v>
      </c>
      <c r="Z127" s="81" t="s">
        <v>4483</v>
      </c>
      <c r="AA127" s="81" t="s">
        <v>228</v>
      </c>
      <c r="AC127" s="81" t="s">
        <v>42</v>
      </c>
      <c r="AD127" s="81" t="s">
        <v>2682</v>
      </c>
      <c r="AE127" s="81" t="s">
        <v>42</v>
      </c>
      <c r="AF127" s="81" t="s">
        <v>4464</v>
      </c>
      <c r="AG127" s="81" t="s">
        <v>1576</v>
      </c>
      <c r="AH127" s="81" t="s">
        <v>4485</v>
      </c>
      <c r="AI127" s="81" t="s">
        <v>5388</v>
      </c>
      <c r="AJ127" s="81" t="s">
        <v>4440</v>
      </c>
      <c r="AM127" s="81" t="s">
        <v>4442</v>
      </c>
      <c r="AN127" s="81" t="s">
        <v>4766</v>
      </c>
      <c r="AO127" s="81" t="s">
        <v>5389</v>
      </c>
      <c r="AP127" s="81" t="s">
        <v>4443</v>
      </c>
      <c r="AQ127" s="81" t="s">
        <v>4444</v>
      </c>
      <c r="AR127" s="81" t="s">
        <v>5395</v>
      </c>
      <c r="AS127" s="81" t="s">
        <v>4446</v>
      </c>
      <c r="AT127" s="81" t="s">
        <v>2875</v>
      </c>
      <c r="AU127" s="81" t="s">
        <v>4447</v>
      </c>
      <c r="AW127" s="81" t="s">
        <v>4448</v>
      </c>
      <c r="AX127" s="81" t="s">
        <v>42</v>
      </c>
    </row>
    <row r="128" hidden="1" spans="1:50">
      <c r="A128" s="81" t="s">
        <v>5396</v>
      </c>
      <c r="B128" s="81" t="s">
        <v>5397</v>
      </c>
      <c r="C128" s="81" t="s">
        <v>50</v>
      </c>
      <c r="D128" s="81" t="s">
        <v>4517</v>
      </c>
      <c r="E128" s="81" t="s">
        <v>5398</v>
      </c>
      <c r="F128" s="81" t="s">
        <v>4453</v>
      </c>
      <c r="G128" s="81" t="s">
        <v>4542</v>
      </c>
      <c r="H128" s="81" t="s">
        <v>4520</v>
      </c>
      <c r="I128" s="81" t="s">
        <v>43</v>
      </c>
      <c r="J128" s="81" t="s">
        <v>4543</v>
      </c>
      <c r="K128" s="81" t="s">
        <v>4544</v>
      </c>
      <c r="M128" s="81" t="s">
        <v>2790</v>
      </c>
      <c r="N128" s="81" t="s">
        <v>4545</v>
      </c>
      <c r="O128" s="81" t="s">
        <v>5394</v>
      </c>
      <c r="P128" s="81" t="s">
        <v>5385</v>
      </c>
      <c r="Q128" s="81" t="s">
        <v>1562</v>
      </c>
      <c r="R128" s="81" t="s">
        <v>4583</v>
      </c>
      <c r="S128" s="81" t="s">
        <v>5386</v>
      </c>
      <c r="T128" s="81" t="s">
        <v>5031</v>
      </c>
      <c r="U128" s="81" t="s">
        <v>5387</v>
      </c>
      <c r="V128" s="81" t="s">
        <v>4432</v>
      </c>
      <c r="W128" s="81" t="s">
        <v>1576</v>
      </c>
      <c r="X128" s="81" t="s">
        <v>4434</v>
      </c>
      <c r="Y128" s="81" t="s">
        <v>4435</v>
      </c>
      <c r="Z128" s="81" t="s">
        <v>4483</v>
      </c>
      <c r="AA128" s="81" t="s">
        <v>228</v>
      </c>
      <c r="AC128" s="81" t="s">
        <v>42</v>
      </c>
      <c r="AD128" s="81" t="s">
        <v>2682</v>
      </c>
      <c r="AE128" s="81" t="s">
        <v>42</v>
      </c>
      <c r="AF128" s="81" t="s">
        <v>4464</v>
      </c>
      <c r="AG128" s="81" t="s">
        <v>1576</v>
      </c>
      <c r="AH128" s="81" t="s">
        <v>4485</v>
      </c>
      <c r="AI128" s="81" t="s">
        <v>5388</v>
      </c>
      <c r="AJ128" s="81" t="s">
        <v>4440</v>
      </c>
      <c r="AM128" s="81" t="s">
        <v>4442</v>
      </c>
      <c r="AN128" s="81" t="s">
        <v>4766</v>
      </c>
      <c r="AO128" s="81" t="s">
        <v>5389</v>
      </c>
      <c r="AP128" s="81" t="s">
        <v>4443</v>
      </c>
      <c r="AQ128" s="81" t="s">
        <v>4444</v>
      </c>
      <c r="AR128" s="81" t="s">
        <v>5390</v>
      </c>
      <c r="AS128" s="81" t="s">
        <v>4446</v>
      </c>
      <c r="AT128" s="81" t="s">
        <v>2875</v>
      </c>
      <c r="AU128" s="81" t="s">
        <v>4447</v>
      </c>
      <c r="AW128" s="81" t="s">
        <v>4448</v>
      </c>
      <c r="AX128" s="81" t="s">
        <v>42</v>
      </c>
    </row>
    <row r="129" hidden="1" spans="1:50">
      <c r="A129" s="81" t="s">
        <v>5399</v>
      </c>
      <c r="B129" s="81" t="s">
        <v>5400</v>
      </c>
      <c r="C129" s="81" t="s">
        <v>50</v>
      </c>
      <c r="D129" s="81" t="s">
        <v>4517</v>
      </c>
      <c r="E129" s="81" t="s">
        <v>5401</v>
      </c>
      <c r="F129" s="81" t="s">
        <v>4453</v>
      </c>
      <c r="G129" s="81" t="s">
        <v>4542</v>
      </c>
      <c r="H129" s="81" t="s">
        <v>4520</v>
      </c>
      <c r="I129" s="81" t="s">
        <v>43</v>
      </c>
      <c r="J129" s="81" t="s">
        <v>4543</v>
      </c>
      <c r="K129" s="81" t="s">
        <v>4544</v>
      </c>
      <c r="M129" s="81" t="s">
        <v>2790</v>
      </c>
      <c r="N129" s="81" t="s">
        <v>4545</v>
      </c>
      <c r="O129" s="81" t="s">
        <v>5394</v>
      </c>
      <c r="P129" s="81" t="s">
        <v>5385</v>
      </c>
      <c r="Q129" s="81" t="s">
        <v>1562</v>
      </c>
      <c r="R129" s="81" t="s">
        <v>4583</v>
      </c>
      <c r="S129" s="81" t="s">
        <v>5386</v>
      </c>
      <c r="T129" s="81" t="s">
        <v>5031</v>
      </c>
      <c r="U129" s="81" t="s">
        <v>5387</v>
      </c>
      <c r="V129" s="81" t="s">
        <v>4432</v>
      </c>
      <c r="W129" s="81" t="s">
        <v>1576</v>
      </c>
      <c r="X129" s="81" t="s">
        <v>4434</v>
      </c>
      <c r="Y129" s="81" t="s">
        <v>4435</v>
      </c>
      <c r="Z129" s="81" t="s">
        <v>4483</v>
      </c>
      <c r="AA129" s="81" t="s">
        <v>228</v>
      </c>
      <c r="AC129" s="81" t="s">
        <v>42</v>
      </c>
      <c r="AD129" s="81" t="s">
        <v>2682</v>
      </c>
      <c r="AE129" s="81" t="s">
        <v>42</v>
      </c>
      <c r="AF129" s="81" t="s">
        <v>4464</v>
      </c>
      <c r="AG129" s="81" t="s">
        <v>1576</v>
      </c>
      <c r="AH129" s="81" t="s">
        <v>4485</v>
      </c>
      <c r="AI129" s="81" t="s">
        <v>5388</v>
      </c>
      <c r="AJ129" s="81" t="s">
        <v>4440</v>
      </c>
      <c r="AM129" s="81" t="s">
        <v>4442</v>
      </c>
      <c r="AN129" s="81" t="s">
        <v>4766</v>
      </c>
      <c r="AO129" s="81" t="s">
        <v>5389</v>
      </c>
      <c r="AP129" s="81" t="s">
        <v>4443</v>
      </c>
      <c r="AQ129" s="81" t="s">
        <v>4444</v>
      </c>
      <c r="AR129" s="81" t="s">
        <v>5390</v>
      </c>
      <c r="AS129" s="81" t="s">
        <v>4446</v>
      </c>
      <c r="AT129" s="81" t="s">
        <v>2875</v>
      </c>
      <c r="AU129" s="81" t="s">
        <v>4447</v>
      </c>
      <c r="AW129" s="81" t="s">
        <v>4448</v>
      </c>
      <c r="AX129" s="81" t="s">
        <v>42</v>
      </c>
    </row>
    <row r="130" hidden="1" spans="1:50">
      <c r="A130" s="81" t="s">
        <v>5402</v>
      </c>
      <c r="B130" s="81" t="s">
        <v>5403</v>
      </c>
      <c r="C130" s="81" t="s">
        <v>50</v>
      </c>
      <c r="D130" s="81" t="s">
        <v>4517</v>
      </c>
      <c r="E130" s="81" t="s">
        <v>5404</v>
      </c>
      <c r="F130" s="81" t="s">
        <v>4453</v>
      </c>
      <c r="G130" s="81" t="s">
        <v>4542</v>
      </c>
      <c r="H130" s="81" t="s">
        <v>4520</v>
      </c>
      <c r="I130" s="81" t="s">
        <v>43</v>
      </c>
      <c r="J130" s="81" t="s">
        <v>4543</v>
      </c>
      <c r="K130" s="81" t="s">
        <v>4544</v>
      </c>
      <c r="M130" s="81" t="s">
        <v>2790</v>
      </c>
      <c r="N130" s="81" t="s">
        <v>4545</v>
      </c>
      <c r="O130" s="81" t="s">
        <v>5384</v>
      </c>
      <c r="P130" s="81" t="s">
        <v>5385</v>
      </c>
      <c r="Q130" s="81" t="s">
        <v>1562</v>
      </c>
      <c r="R130" s="81" t="s">
        <v>4583</v>
      </c>
      <c r="S130" s="81" t="s">
        <v>5386</v>
      </c>
      <c r="T130" s="81" t="s">
        <v>5031</v>
      </c>
      <c r="U130" s="81" t="s">
        <v>5387</v>
      </c>
      <c r="V130" s="81" t="s">
        <v>4432</v>
      </c>
      <c r="W130" s="81" t="s">
        <v>1576</v>
      </c>
      <c r="X130" s="81" t="s">
        <v>4434</v>
      </c>
      <c r="Y130" s="81" t="s">
        <v>4435</v>
      </c>
      <c r="Z130" s="81" t="s">
        <v>4483</v>
      </c>
      <c r="AA130" s="81" t="s">
        <v>228</v>
      </c>
      <c r="AC130" s="81" t="s">
        <v>42</v>
      </c>
      <c r="AD130" s="81" t="s">
        <v>2682</v>
      </c>
      <c r="AE130" s="81" t="s">
        <v>42</v>
      </c>
      <c r="AF130" s="81" t="s">
        <v>4464</v>
      </c>
      <c r="AG130" s="81" t="s">
        <v>1576</v>
      </c>
      <c r="AH130" s="81" t="s">
        <v>4485</v>
      </c>
      <c r="AI130" s="81" t="s">
        <v>5388</v>
      </c>
      <c r="AJ130" s="81" t="s">
        <v>4440</v>
      </c>
      <c r="AM130" s="81" t="s">
        <v>4442</v>
      </c>
      <c r="AN130" s="81" t="s">
        <v>4766</v>
      </c>
      <c r="AO130" s="81" t="s">
        <v>5389</v>
      </c>
      <c r="AP130" s="81" t="s">
        <v>4443</v>
      </c>
      <c r="AQ130" s="81" t="s">
        <v>4444</v>
      </c>
      <c r="AR130" s="81" t="s">
        <v>5390</v>
      </c>
      <c r="AS130" s="81" t="s">
        <v>4446</v>
      </c>
      <c r="AT130" s="81" t="s">
        <v>2875</v>
      </c>
      <c r="AU130" s="81" t="s">
        <v>4447</v>
      </c>
      <c r="AW130" s="81" t="s">
        <v>4448</v>
      </c>
      <c r="AX130" s="81" t="s">
        <v>42</v>
      </c>
    </row>
    <row r="131" hidden="1" spans="1:50">
      <c r="A131" s="81" t="s">
        <v>5405</v>
      </c>
      <c r="B131" s="81" t="s">
        <v>5406</v>
      </c>
      <c r="C131" s="81" t="s">
        <v>4655</v>
      </c>
      <c r="D131" s="81" t="s">
        <v>4451</v>
      </c>
      <c r="E131" s="81" t="s">
        <v>5407</v>
      </c>
      <c r="F131" s="81" t="s">
        <v>4453</v>
      </c>
      <c r="G131" s="81" t="s">
        <v>4779</v>
      </c>
      <c r="H131" s="81" t="s">
        <v>4520</v>
      </c>
      <c r="I131" s="81" t="s">
        <v>43</v>
      </c>
      <c r="J131" s="81" t="s">
        <v>4631</v>
      </c>
      <c r="K131" s="81" t="s">
        <v>4632</v>
      </c>
      <c r="M131" s="81" t="s">
        <v>2790</v>
      </c>
      <c r="N131" s="81" t="s">
        <v>4739</v>
      </c>
      <c r="Q131" s="81" t="s">
        <v>650</v>
      </c>
      <c r="R131" s="81" t="s">
        <v>4742</v>
      </c>
      <c r="S131" s="81" t="s">
        <v>620</v>
      </c>
      <c r="V131" s="81" t="s">
        <v>4432</v>
      </c>
      <c r="W131" s="81" t="s">
        <v>712</v>
      </c>
      <c r="X131" s="81" t="s">
        <v>4434</v>
      </c>
      <c r="Y131" s="81" t="s">
        <v>4435</v>
      </c>
      <c r="Z131" s="81" t="s">
        <v>4483</v>
      </c>
      <c r="AA131" s="81" t="s">
        <v>228</v>
      </c>
      <c r="AC131" s="81" t="s">
        <v>42</v>
      </c>
      <c r="AD131" s="81" t="s">
        <v>2682</v>
      </c>
      <c r="AE131" s="81" t="s">
        <v>42</v>
      </c>
      <c r="AF131" s="81" t="s">
        <v>4464</v>
      </c>
      <c r="AH131" s="81" t="s">
        <v>4485</v>
      </c>
      <c r="AI131" s="81" t="s">
        <v>5077</v>
      </c>
      <c r="AJ131" s="81" t="s">
        <v>4440</v>
      </c>
      <c r="AM131" s="81" t="s">
        <v>4442</v>
      </c>
      <c r="AR131" s="81" t="s">
        <v>4787</v>
      </c>
      <c r="AS131" s="81" t="s">
        <v>4446</v>
      </c>
      <c r="AT131" s="81" t="s">
        <v>2875</v>
      </c>
      <c r="AW131" s="81" t="s">
        <v>4448</v>
      </c>
      <c r="AX131" s="81" t="s">
        <v>42</v>
      </c>
    </row>
    <row r="132" hidden="1" spans="1:50">
      <c r="A132" s="81" t="s">
        <v>5408</v>
      </c>
      <c r="B132" s="81" t="s">
        <v>5409</v>
      </c>
      <c r="C132" s="81" t="s">
        <v>4417</v>
      </c>
      <c r="D132" s="81" t="s">
        <v>4451</v>
      </c>
      <c r="E132" s="81" t="s">
        <v>5410</v>
      </c>
      <c r="F132" s="81" t="s">
        <v>4453</v>
      </c>
      <c r="G132" s="81" t="s">
        <v>4779</v>
      </c>
      <c r="H132" s="81" t="s">
        <v>5411</v>
      </c>
      <c r="I132" s="81" t="s">
        <v>43</v>
      </c>
      <c r="J132" s="81" t="s">
        <v>4645</v>
      </c>
      <c r="K132" s="81" t="s">
        <v>4646</v>
      </c>
      <c r="M132" s="81" t="s">
        <v>2790</v>
      </c>
      <c r="N132" s="81" t="s">
        <v>4761</v>
      </c>
      <c r="O132" s="81" t="s">
        <v>5412</v>
      </c>
      <c r="P132" s="81" t="s">
        <v>5413</v>
      </c>
      <c r="Q132" s="81" t="s">
        <v>2000</v>
      </c>
      <c r="R132" s="81" t="s">
        <v>4649</v>
      </c>
      <c r="S132" s="81" t="s">
        <v>1931</v>
      </c>
      <c r="T132" s="81" t="s">
        <v>5414</v>
      </c>
      <c r="U132" s="81" t="s">
        <v>5415</v>
      </c>
      <c r="V132" s="81" t="s">
        <v>4432</v>
      </c>
      <c r="W132" s="81" t="s">
        <v>1950</v>
      </c>
      <c r="X132" s="81" t="s">
        <v>4434</v>
      </c>
      <c r="Y132" s="81" t="s">
        <v>4435</v>
      </c>
      <c r="Z132" s="81" t="s">
        <v>4483</v>
      </c>
      <c r="AA132" s="81" t="s">
        <v>82</v>
      </c>
      <c r="AC132" s="81" t="s">
        <v>42</v>
      </c>
      <c r="AD132" s="81" t="s">
        <v>2682</v>
      </c>
      <c r="AE132" s="81" t="s">
        <v>42</v>
      </c>
      <c r="AF132" s="81" t="s">
        <v>4464</v>
      </c>
      <c r="AG132" s="81" t="s">
        <v>1950</v>
      </c>
      <c r="AH132" s="81" t="s">
        <v>4485</v>
      </c>
      <c r="AI132" s="81" t="s">
        <v>4596</v>
      </c>
      <c r="AJ132" s="81" t="s">
        <v>4440</v>
      </c>
      <c r="AM132" s="81" t="s">
        <v>4442</v>
      </c>
      <c r="AP132" s="81" t="s">
        <v>4443</v>
      </c>
      <c r="AR132" s="81" t="s">
        <v>5416</v>
      </c>
      <c r="AS132" s="81" t="s">
        <v>4446</v>
      </c>
      <c r="AT132" s="81" t="s">
        <v>2875</v>
      </c>
      <c r="AU132" s="81" t="s">
        <v>4447</v>
      </c>
      <c r="AW132" s="81" t="s">
        <v>4448</v>
      </c>
      <c r="AX132" s="81" t="s">
        <v>42</v>
      </c>
    </row>
    <row r="133" hidden="1" spans="1:50">
      <c r="A133" s="81" t="s">
        <v>4576</v>
      </c>
      <c r="B133" s="81" t="s">
        <v>4577</v>
      </c>
      <c r="C133" s="81" t="s">
        <v>50</v>
      </c>
      <c r="D133" s="81" t="s">
        <v>4517</v>
      </c>
      <c r="E133" s="81" t="s">
        <v>5417</v>
      </c>
      <c r="F133" s="81" t="s">
        <v>4453</v>
      </c>
      <c r="G133" s="81" t="s">
        <v>4519</v>
      </c>
      <c r="H133" s="81" t="s">
        <v>4520</v>
      </c>
      <c r="I133" s="81" t="s">
        <v>43</v>
      </c>
      <c r="J133" s="81" t="s">
        <v>4543</v>
      </c>
      <c r="K133" s="81" t="s">
        <v>4544</v>
      </c>
      <c r="M133" s="81" t="s">
        <v>2853</v>
      </c>
      <c r="N133" s="81" t="s">
        <v>4580</v>
      </c>
      <c r="O133" s="81" t="s">
        <v>4958</v>
      </c>
      <c r="P133" s="81" t="s">
        <v>5413</v>
      </c>
      <c r="Q133" s="81" t="s">
        <v>1437</v>
      </c>
      <c r="R133" s="81" t="s">
        <v>4959</v>
      </c>
      <c r="S133" s="81" t="s">
        <v>4960</v>
      </c>
      <c r="T133" s="81" t="s">
        <v>5418</v>
      </c>
      <c r="U133" s="81" t="s">
        <v>5419</v>
      </c>
      <c r="V133" s="81" t="s">
        <v>4432</v>
      </c>
      <c r="W133" s="81" t="s">
        <v>1664</v>
      </c>
      <c r="X133" s="81" t="s">
        <v>4434</v>
      </c>
      <c r="Y133" s="81" t="s">
        <v>4435</v>
      </c>
      <c r="Z133" s="81" t="s">
        <v>4483</v>
      </c>
      <c r="AA133" s="81" t="s">
        <v>82</v>
      </c>
      <c r="AC133" s="81" t="s">
        <v>42</v>
      </c>
      <c r="AD133" s="81" t="s">
        <v>2682</v>
      </c>
      <c r="AE133" s="81" t="s">
        <v>42</v>
      </c>
      <c r="AF133" s="81" t="s">
        <v>4464</v>
      </c>
      <c r="AG133" s="81" t="s">
        <v>1576</v>
      </c>
      <c r="AH133" s="81" t="s">
        <v>4485</v>
      </c>
      <c r="AI133" s="81" t="s">
        <v>4486</v>
      </c>
      <c r="AJ133" s="81" t="s">
        <v>4440</v>
      </c>
      <c r="AM133" s="81" t="s">
        <v>4442</v>
      </c>
      <c r="AN133" s="81" t="s">
        <v>4552</v>
      </c>
      <c r="AO133" s="81" t="s">
        <v>5420</v>
      </c>
      <c r="AP133" s="81" t="s">
        <v>4443</v>
      </c>
      <c r="AQ133" s="81" t="s">
        <v>4444</v>
      </c>
      <c r="AR133" s="81" t="s">
        <v>5421</v>
      </c>
      <c r="AS133" s="81" t="s">
        <v>4446</v>
      </c>
      <c r="AT133" s="81" t="s">
        <v>2875</v>
      </c>
      <c r="AU133" s="81" t="s">
        <v>4447</v>
      </c>
      <c r="AW133" s="81" t="s">
        <v>4448</v>
      </c>
      <c r="AX133" s="81" t="s">
        <v>42</v>
      </c>
    </row>
    <row r="134" hidden="1" spans="1:50">
      <c r="A134" s="81" t="s">
        <v>4576</v>
      </c>
      <c r="B134" s="81" t="s">
        <v>4577</v>
      </c>
      <c r="C134" s="81" t="s">
        <v>50</v>
      </c>
      <c r="D134" s="81" t="s">
        <v>4517</v>
      </c>
      <c r="E134" s="81" t="s">
        <v>5422</v>
      </c>
      <c r="F134" s="81" t="s">
        <v>4453</v>
      </c>
      <c r="G134" s="81" t="s">
        <v>4542</v>
      </c>
      <c r="H134" s="81" t="s">
        <v>4520</v>
      </c>
      <c r="I134" s="81" t="s">
        <v>43</v>
      </c>
      <c r="J134" s="81" t="s">
        <v>4543</v>
      </c>
      <c r="K134" s="81" t="s">
        <v>4544</v>
      </c>
      <c r="M134" s="81" t="s">
        <v>2790</v>
      </c>
      <c r="N134" s="81" t="s">
        <v>4545</v>
      </c>
      <c r="O134" s="81" t="s">
        <v>5423</v>
      </c>
      <c r="P134" s="81" t="s">
        <v>5424</v>
      </c>
      <c r="Q134" s="81" t="s">
        <v>1437</v>
      </c>
      <c r="R134" s="81" t="s">
        <v>4959</v>
      </c>
      <c r="S134" s="81" t="s">
        <v>1562</v>
      </c>
      <c r="T134" s="81" t="s">
        <v>5425</v>
      </c>
      <c r="U134" s="81" t="s">
        <v>5426</v>
      </c>
      <c r="V134" s="81" t="s">
        <v>4432</v>
      </c>
      <c r="W134" s="81" t="s">
        <v>1664</v>
      </c>
      <c r="X134" s="81" t="s">
        <v>4434</v>
      </c>
      <c r="Y134" s="81" t="s">
        <v>4435</v>
      </c>
      <c r="Z134" s="81" t="s">
        <v>4483</v>
      </c>
      <c r="AA134" s="81" t="s">
        <v>228</v>
      </c>
      <c r="AC134" s="81" t="s">
        <v>42</v>
      </c>
      <c r="AD134" s="81" t="s">
        <v>2682</v>
      </c>
      <c r="AE134" s="81" t="s">
        <v>42</v>
      </c>
      <c r="AF134" s="81" t="s">
        <v>4464</v>
      </c>
      <c r="AG134" s="81" t="s">
        <v>1576</v>
      </c>
      <c r="AH134" s="81" t="s">
        <v>4485</v>
      </c>
      <c r="AI134" s="81" t="s">
        <v>4486</v>
      </c>
      <c r="AJ134" s="81" t="s">
        <v>4440</v>
      </c>
      <c r="AM134" s="81" t="s">
        <v>4442</v>
      </c>
      <c r="AN134" s="81" t="s">
        <v>4552</v>
      </c>
      <c r="AO134" s="81" t="s">
        <v>5420</v>
      </c>
      <c r="AP134" s="81" t="s">
        <v>4443</v>
      </c>
      <c r="AQ134" s="81" t="s">
        <v>4444</v>
      </c>
      <c r="AR134" s="81" t="s">
        <v>5427</v>
      </c>
      <c r="AS134" s="81" t="s">
        <v>4446</v>
      </c>
      <c r="AT134" s="81" t="s">
        <v>2875</v>
      </c>
      <c r="AU134" s="81" t="s">
        <v>4447</v>
      </c>
      <c r="AW134" s="81" t="s">
        <v>4448</v>
      </c>
      <c r="AX134" s="81" t="s">
        <v>42</v>
      </c>
    </row>
    <row r="135" hidden="1" spans="1:50">
      <c r="A135" s="81" t="s">
        <v>5428</v>
      </c>
      <c r="B135" s="81" t="s">
        <v>5429</v>
      </c>
      <c r="C135" s="81" t="s">
        <v>50</v>
      </c>
      <c r="D135" s="81" t="s">
        <v>4517</v>
      </c>
      <c r="E135" s="81" t="s">
        <v>2528</v>
      </c>
      <c r="F135" s="81" t="s">
        <v>4453</v>
      </c>
      <c r="G135" s="81" t="s">
        <v>4542</v>
      </c>
      <c r="H135" s="81" t="s">
        <v>4520</v>
      </c>
      <c r="I135" s="81" t="s">
        <v>43</v>
      </c>
      <c r="J135" s="81" t="s">
        <v>4543</v>
      </c>
      <c r="K135" s="81" t="s">
        <v>4544</v>
      </c>
      <c r="M135" s="81" t="s">
        <v>2790</v>
      </c>
      <c r="N135" s="81" t="s">
        <v>4545</v>
      </c>
      <c r="O135" s="81" t="s">
        <v>5430</v>
      </c>
      <c r="P135" s="81" t="s">
        <v>5431</v>
      </c>
      <c r="Q135" s="81" t="s">
        <v>1437</v>
      </c>
      <c r="R135" s="81" t="s">
        <v>4959</v>
      </c>
      <c r="S135" s="81" t="s">
        <v>2555</v>
      </c>
      <c r="T135" s="81" t="s">
        <v>2521</v>
      </c>
      <c r="U135" s="81" t="s">
        <v>2522</v>
      </c>
      <c r="V135" s="81" t="s">
        <v>4432</v>
      </c>
      <c r="W135" s="81" t="s">
        <v>1576</v>
      </c>
      <c r="X135" s="81" t="s">
        <v>4434</v>
      </c>
      <c r="Y135" s="81" t="s">
        <v>4435</v>
      </c>
      <c r="Z135" s="81" t="s">
        <v>4483</v>
      </c>
      <c r="AA135" s="81" t="s">
        <v>228</v>
      </c>
      <c r="AC135" s="81" t="s">
        <v>42</v>
      </c>
      <c r="AD135" s="81" t="s">
        <v>2682</v>
      </c>
      <c r="AE135" s="81" t="s">
        <v>42</v>
      </c>
      <c r="AF135" s="81" t="s">
        <v>4464</v>
      </c>
      <c r="AG135" s="81" t="s">
        <v>4552</v>
      </c>
      <c r="AH135" s="81" t="s">
        <v>4485</v>
      </c>
      <c r="AI135" s="81" t="s">
        <v>5077</v>
      </c>
      <c r="AJ135" s="81" t="s">
        <v>4440</v>
      </c>
      <c r="AM135" s="81" t="s">
        <v>4442</v>
      </c>
      <c r="AN135" s="81" t="s">
        <v>4552</v>
      </c>
      <c r="AO135" s="81" t="s">
        <v>5432</v>
      </c>
      <c r="AP135" s="81" t="s">
        <v>4443</v>
      </c>
      <c r="AQ135" s="81" t="s">
        <v>4444</v>
      </c>
      <c r="AR135" s="81" t="s">
        <v>5433</v>
      </c>
      <c r="AS135" s="81" t="s">
        <v>4446</v>
      </c>
      <c r="AT135" s="81" t="s">
        <v>2875</v>
      </c>
      <c r="AU135" s="81" t="s">
        <v>4447</v>
      </c>
      <c r="AW135" s="81" t="s">
        <v>4448</v>
      </c>
      <c r="AX135" s="81" t="s">
        <v>42</v>
      </c>
    </row>
    <row r="136" hidden="1" spans="1:50">
      <c r="A136" s="81" t="s">
        <v>5434</v>
      </c>
      <c r="B136" s="81" t="s">
        <v>5435</v>
      </c>
      <c r="C136" s="81" t="s">
        <v>50</v>
      </c>
      <c r="D136" s="81" t="s">
        <v>4517</v>
      </c>
      <c r="E136" s="81" t="s">
        <v>2523</v>
      </c>
      <c r="F136" s="81" t="s">
        <v>4453</v>
      </c>
      <c r="G136" s="81" t="s">
        <v>4542</v>
      </c>
      <c r="H136" s="81" t="s">
        <v>4520</v>
      </c>
      <c r="I136" s="81" t="s">
        <v>43</v>
      </c>
      <c r="J136" s="81" t="s">
        <v>4543</v>
      </c>
      <c r="K136" s="81" t="s">
        <v>4544</v>
      </c>
      <c r="M136" s="81" t="s">
        <v>2790</v>
      </c>
      <c r="N136" s="81" t="s">
        <v>4545</v>
      </c>
      <c r="O136" s="81" t="s">
        <v>5430</v>
      </c>
      <c r="P136" s="81" t="s">
        <v>5431</v>
      </c>
      <c r="Q136" s="81" t="s">
        <v>1437</v>
      </c>
      <c r="R136" s="81" t="s">
        <v>4959</v>
      </c>
      <c r="S136" s="81" t="s">
        <v>2555</v>
      </c>
      <c r="T136" s="81" t="s">
        <v>2521</v>
      </c>
      <c r="U136" s="81" t="s">
        <v>2522</v>
      </c>
      <c r="V136" s="81" t="s">
        <v>4432</v>
      </c>
      <c r="W136" s="81" t="s">
        <v>1576</v>
      </c>
      <c r="X136" s="81" t="s">
        <v>4434</v>
      </c>
      <c r="Y136" s="81" t="s">
        <v>4435</v>
      </c>
      <c r="Z136" s="81" t="s">
        <v>4483</v>
      </c>
      <c r="AA136" s="81" t="s">
        <v>228</v>
      </c>
      <c r="AC136" s="81" t="s">
        <v>42</v>
      </c>
      <c r="AD136" s="81" t="s">
        <v>2682</v>
      </c>
      <c r="AE136" s="81" t="s">
        <v>42</v>
      </c>
      <c r="AF136" s="81" t="s">
        <v>4464</v>
      </c>
      <c r="AG136" s="81" t="s">
        <v>4552</v>
      </c>
      <c r="AH136" s="81" t="s">
        <v>4485</v>
      </c>
      <c r="AI136" s="81" t="s">
        <v>5077</v>
      </c>
      <c r="AJ136" s="81" t="s">
        <v>4440</v>
      </c>
      <c r="AM136" s="81" t="s">
        <v>4442</v>
      </c>
      <c r="AN136" s="81" t="s">
        <v>4552</v>
      </c>
      <c r="AO136" s="81" t="s">
        <v>5432</v>
      </c>
      <c r="AP136" s="81" t="s">
        <v>4443</v>
      </c>
      <c r="AQ136" s="81" t="s">
        <v>4444</v>
      </c>
      <c r="AR136" s="81" t="s">
        <v>5436</v>
      </c>
      <c r="AS136" s="81" t="s">
        <v>4446</v>
      </c>
      <c r="AT136" s="81" t="s">
        <v>2875</v>
      </c>
      <c r="AU136" s="81" t="s">
        <v>4447</v>
      </c>
      <c r="AW136" s="81" t="s">
        <v>4448</v>
      </c>
      <c r="AX136" s="81" t="s">
        <v>42</v>
      </c>
    </row>
    <row r="137" hidden="1" spans="1:50">
      <c r="A137" s="81" t="s">
        <v>4469</v>
      </c>
      <c r="B137" s="81" t="s">
        <v>5437</v>
      </c>
      <c r="C137" s="81" t="s">
        <v>50</v>
      </c>
      <c r="D137" s="81" t="s">
        <v>4517</v>
      </c>
      <c r="E137" s="81" t="s">
        <v>5438</v>
      </c>
      <c r="F137" s="81" t="s">
        <v>4453</v>
      </c>
      <c r="G137" s="81" t="s">
        <v>4519</v>
      </c>
      <c r="H137" s="81" t="s">
        <v>4520</v>
      </c>
      <c r="I137" s="81" t="s">
        <v>43</v>
      </c>
      <c r="J137" s="81" t="s">
        <v>4474</v>
      </c>
      <c r="K137" s="81" t="s">
        <v>4475</v>
      </c>
      <c r="M137" s="81" t="s">
        <v>2790</v>
      </c>
      <c r="N137" s="81" t="s">
        <v>5439</v>
      </c>
      <c r="O137" s="81" t="s">
        <v>5440</v>
      </c>
      <c r="P137" s="81" t="s">
        <v>5441</v>
      </c>
      <c r="Q137" s="81" t="s">
        <v>5175</v>
      </c>
      <c r="R137" s="81" t="s">
        <v>5176</v>
      </c>
      <c r="S137" s="81" t="s">
        <v>5442</v>
      </c>
      <c r="T137" s="81" t="s">
        <v>2591</v>
      </c>
      <c r="U137" s="81" t="s">
        <v>5443</v>
      </c>
      <c r="V137" s="81" t="s">
        <v>4432</v>
      </c>
      <c r="W137" s="81" t="s">
        <v>4529</v>
      </c>
      <c r="X137" s="81" t="s">
        <v>4434</v>
      </c>
      <c r="Y137" s="81" t="s">
        <v>4435</v>
      </c>
      <c r="Z137" s="81" t="s">
        <v>4436</v>
      </c>
      <c r="AA137" s="81" t="s">
        <v>82</v>
      </c>
      <c r="AC137" s="81" t="s">
        <v>42</v>
      </c>
      <c r="AD137" s="81" t="s">
        <v>2682</v>
      </c>
      <c r="AE137" s="81" t="s">
        <v>42</v>
      </c>
      <c r="AF137" s="81" t="s">
        <v>4464</v>
      </c>
      <c r="AG137" s="81" t="s">
        <v>4480</v>
      </c>
      <c r="AH137" s="81" t="s">
        <v>4485</v>
      </c>
      <c r="AI137" s="81" t="s">
        <v>4486</v>
      </c>
      <c r="AJ137" s="81" t="s">
        <v>4440</v>
      </c>
      <c r="AL137" s="81" t="s">
        <v>5444</v>
      </c>
      <c r="AM137" s="81" t="s">
        <v>4442</v>
      </c>
      <c r="AN137" s="81" t="s">
        <v>4480</v>
      </c>
      <c r="AO137" s="81" t="s">
        <v>5445</v>
      </c>
      <c r="AP137" s="81" t="s">
        <v>4443</v>
      </c>
      <c r="AQ137" s="81" t="s">
        <v>4444</v>
      </c>
      <c r="AR137" s="81" t="s">
        <v>5446</v>
      </c>
      <c r="AS137" s="81" t="s">
        <v>4468</v>
      </c>
      <c r="AT137" s="81" t="s">
        <v>2875</v>
      </c>
      <c r="AU137" s="81" t="s">
        <v>4447</v>
      </c>
      <c r="AW137" s="81" t="s">
        <v>4448</v>
      </c>
      <c r="AX137" s="81" t="s">
        <v>42</v>
      </c>
    </row>
    <row r="138" hidden="1" spans="1:50">
      <c r="A138" s="81" t="s">
        <v>5224</v>
      </c>
      <c r="B138" s="81" t="s">
        <v>5447</v>
      </c>
      <c r="C138" s="81" t="s">
        <v>50</v>
      </c>
      <c r="D138" s="81" t="s">
        <v>4451</v>
      </c>
      <c r="E138" s="81" t="s">
        <v>2593</v>
      </c>
      <c r="F138" s="81" t="s">
        <v>4453</v>
      </c>
      <c r="G138" s="81" t="s">
        <v>4760</v>
      </c>
      <c r="H138" s="81" t="s">
        <v>5411</v>
      </c>
      <c r="I138" s="81" t="s">
        <v>43</v>
      </c>
      <c r="J138" s="81" t="s">
        <v>4828</v>
      </c>
      <c r="K138" s="81" t="s">
        <v>4829</v>
      </c>
      <c r="M138" s="81" t="s">
        <v>2790</v>
      </c>
      <c r="N138" s="81" t="s">
        <v>4761</v>
      </c>
      <c r="O138" s="81" t="s">
        <v>5448</v>
      </c>
      <c r="P138" s="81" t="s">
        <v>5449</v>
      </c>
      <c r="Q138" s="81" t="s">
        <v>1879</v>
      </c>
      <c r="R138" s="81" t="s">
        <v>4992</v>
      </c>
      <c r="T138" s="81" t="s">
        <v>2591</v>
      </c>
      <c r="U138" s="81" t="s">
        <v>2592</v>
      </c>
      <c r="V138" s="81" t="s">
        <v>4432</v>
      </c>
      <c r="W138" s="81" t="s">
        <v>1840</v>
      </c>
      <c r="X138" s="81" t="s">
        <v>4434</v>
      </c>
      <c r="Y138" s="81" t="s">
        <v>4435</v>
      </c>
      <c r="Z138" s="81" t="s">
        <v>4483</v>
      </c>
      <c r="AA138" s="81" t="s">
        <v>228</v>
      </c>
      <c r="AC138" s="81" t="s">
        <v>42</v>
      </c>
      <c r="AD138" s="81" t="s">
        <v>2682</v>
      </c>
      <c r="AE138" s="81" t="s">
        <v>42</v>
      </c>
      <c r="AG138" s="81" t="s">
        <v>1840</v>
      </c>
      <c r="AH138" s="81" t="s">
        <v>4485</v>
      </c>
      <c r="AI138" s="81" t="s">
        <v>5077</v>
      </c>
      <c r="AJ138" s="81" t="s">
        <v>4440</v>
      </c>
      <c r="AM138" s="81" t="s">
        <v>4442</v>
      </c>
      <c r="AN138" s="81" t="s">
        <v>1840</v>
      </c>
      <c r="AO138" s="81" t="s">
        <v>5450</v>
      </c>
      <c r="AP138" s="81" t="s">
        <v>4443</v>
      </c>
      <c r="AR138" s="81" t="s">
        <v>5451</v>
      </c>
      <c r="AS138" s="81" t="s">
        <v>4446</v>
      </c>
      <c r="AT138" s="81" t="s">
        <v>2875</v>
      </c>
      <c r="AU138" s="81" t="s">
        <v>4447</v>
      </c>
      <c r="AW138" s="81" t="s">
        <v>4448</v>
      </c>
      <c r="AX138" s="81" t="s">
        <v>42</v>
      </c>
    </row>
    <row r="139" hidden="1" spans="1:50">
      <c r="A139" s="81" t="s">
        <v>4824</v>
      </c>
      <c r="B139" s="81" t="s">
        <v>5452</v>
      </c>
      <c r="C139" s="81" t="s">
        <v>50</v>
      </c>
      <c r="D139" s="81" t="s">
        <v>4451</v>
      </c>
      <c r="E139" s="81" t="s">
        <v>5453</v>
      </c>
      <c r="F139" s="81" t="s">
        <v>4453</v>
      </c>
      <c r="G139" s="81" t="s">
        <v>4760</v>
      </c>
      <c r="H139" s="81" t="s">
        <v>5411</v>
      </c>
      <c r="I139" s="81" t="s">
        <v>43</v>
      </c>
      <c r="J139" s="81" t="s">
        <v>4828</v>
      </c>
      <c r="K139" s="81" t="s">
        <v>4829</v>
      </c>
      <c r="M139" s="81" t="s">
        <v>2790</v>
      </c>
      <c r="N139" s="81" t="s">
        <v>4761</v>
      </c>
      <c r="O139" s="81" t="s">
        <v>5454</v>
      </c>
      <c r="P139" s="81" t="s">
        <v>5455</v>
      </c>
      <c r="Q139" s="81" t="s">
        <v>1879</v>
      </c>
      <c r="R139" s="81" t="s">
        <v>4992</v>
      </c>
      <c r="S139" s="81" t="s">
        <v>1861</v>
      </c>
      <c r="T139" s="81" t="s">
        <v>5455</v>
      </c>
      <c r="U139" s="81" t="s">
        <v>5456</v>
      </c>
      <c r="V139" s="81" t="s">
        <v>4432</v>
      </c>
      <c r="W139" s="81" t="s">
        <v>1840</v>
      </c>
      <c r="X139" s="81" t="s">
        <v>4434</v>
      </c>
      <c r="Y139" s="81" t="s">
        <v>4435</v>
      </c>
      <c r="Z139" s="81" t="s">
        <v>4483</v>
      </c>
      <c r="AA139" s="81" t="s">
        <v>36</v>
      </c>
      <c r="AC139" s="81" t="s">
        <v>42</v>
      </c>
      <c r="AD139" s="81" t="s">
        <v>2682</v>
      </c>
      <c r="AE139" s="81" t="s">
        <v>42</v>
      </c>
      <c r="AG139" s="81" t="s">
        <v>1840</v>
      </c>
      <c r="AH139" s="81" t="s">
        <v>4485</v>
      </c>
      <c r="AI139" s="81" t="s">
        <v>4596</v>
      </c>
      <c r="AJ139" s="81" t="s">
        <v>4440</v>
      </c>
      <c r="AM139" s="81" t="s">
        <v>4442</v>
      </c>
      <c r="AN139" s="81" t="s">
        <v>1840</v>
      </c>
      <c r="AO139" s="81" t="s">
        <v>5450</v>
      </c>
      <c r="AP139" s="81" t="s">
        <v>4443</v>
      </c>
      <c r="AR139" s="81" t="s">
        <v>5457</v>
      </c>
      <c r="AS139" s="81" t="s">
        <v>4446</v>
      </c>
      <c r="AT139" s="81" t="s">
        <v>2875</v>
      </c>
      <c r="AU139" s="81" t="s">
        <v>4447</v>
      </c>
      <c r="AW139" s="81" t="s">
        <v>4448</v>
      </c>
      <c r="AX139" s="81" t="s">
        <v>42</v>
      </c>
    </row>
    <row r="140" hidden="1" spans="1:50">
      <c r="A140" s="81" t="s">
        <v>4349</v>
      </c>
      <c r="B140" s="81" t="s">
        <v>5458</v>
      </c>
      <c r="C140" s="81" t="s">
        <v>50</v>
      </c>
      <c r="D140" s="81" t="s">
        <v>4517</v>
      </c>
      <c r="E140" s="81" t="s">
        <v>5459</v>
      </c>
      <c r="F140" s="81" t="s">
        <v>4453</v>
      </c>
      <c r="G140" s="81" t="s">
        <v>4519</v>
      </c>
      <c r="H140" s="81" t="s">
        <v>4630</v>
      </c>
      <c r="I140" s="81" t="s">
        <v>43</v>
      </c>
      <c r="J140" s="81" t="s">
        <v>4631</v>
      </c>
      <c r="K140" s="81" t="s">
        <v>4632</v>
      </c>
      <c r="M140" s="81" t="s">
        <v>2790</v>
      </c>
      <c r="N140" s="81" t="s">
        <v>5460</v>
      </c>
      <c r="O140" s="81" t="s">
        <v>5461</v>
      </c>
      <c r="P140" s="81" t="s">
        <v>5462</v>
      </c>
      <c r="Q140" s="81" t="s">
        <v>712</v>
      </c>
      <c r="R140" s="81" t="s">
        <v>5463</v>
      </c>
      <c r="S140" s="81" t="s">
        <v>806</v>
      </c>
      <c r="T140" s="81" t="s">
        <v>5464</v>
      </c>
      <c r="U140" s="81" t="s">
        <v>5465</v>
      </c>
      <c r="V140" s="81" t="s">
        <v>4432</v>
      </c>
      <c r="W140" s="81" t="s">
        <v>828</v>
      </c>
      <c r="X140" s="81" t="s">
        <v>4434</v>
      </c>
      <c r="Y140" s="81" t="s">
        <v>4435</v>
      </c>
      <c r="Z140" s="81" t="s">
        <v>4483</v>
      </c>
      <c r="AA140" s="81" t="s">
        <v>36</v>
      </c>
      <c r="AC140" s="81" t="s">
        <v>42</v>
      </c>
      <c r="AD140" s="81" t="s">
        <v>2682</v>
      </c>
      <c r="AE140" s="81" t="s">
        <v>42</v>
      </c>
      <c r="AG140" s="81" t="s">
        <v>471</v>
      </c>
      <c r="AH140" s="81" t="s">
        <v>4485</v>
      </c>
      <c r="AI140" s="81" t="s">
        <v>4512</v>
      </c>
      <c r="AJ140" s="81" t="s">
        <v>4440</v>
      </c>
      <c r="AM140" s="81" t="s">
        <v>4442</v>
      </c>
      <c r="AN140" s="81" t="s">
        <v>4658</v>
      </c>
      <c r="AO140" s="81" t="s">
        <v>5466</v>
      </c>
      <c r="AP140" s="81" t="s">
        <v>4443</v>
      </c>
      <c r="AQ140" s="81" t="s">
        <v>4444</v>
      </c>
      <c r="AR140" s="81" t="s">
        <v>5467</v>
      </c>
      <c r="AS140" s="81" t="s">
        <v>4446</v>
      </c>
      <c r="AT140" s="81" t="s">
        <v>2875</v>
      </c>
      <c r="AU140" s="81" t="s">
        <v>4447</v>
      </c>
      <c r="AW140" s="81" t="s">
        <v>4448</v>
      </c>
      <c r="AX140" s="81" t="s">
        <v>42</v>
      </c>
    </row>
    <row r="141" hidden="1" spans="1:50">
      <c r="A141" s="81" t="s">
        <v>5468</v>
      </c>
      <c r="B141" s="81" t="s">
        <v>5469</v>
      </c>
      <c r="C141" s="81" t="s">
        <v>50</v>
      </c>
      <c r="D141" s="81" t="s">
        <v>4517</v>
      </c>
      <c r="E141" s="81" t="s">
        <v>5470</v>
      </c>
      <c r="F141" s="81" t="s">
        <v>4453</v>
      </c>
      <c r="G141" s="81" t="s">
        <v>4519</v>
      </c>
      <c r="H141" s="81" t="s">
        <v>4520</v>
      </c>
      <c r="I141" s="81" t="s">
        <v>43</v>
      </c>
      <c r="J141" s="81" t="s">
        <v>4631</v>
      </c>
      <c r="K141" s="81" t="s">
        <v>4632</v>
      </c>
      <c r="M141" s="81" t="s">
        <v>2790</v>
      </c>
      <c r="N141" s="81" t="s">
        <v>5460</v>
      </c>
      <c r="O141" s="81" t="s">
        <v>5471</v>
      </c>
      <c r="P141" s="81" t="s">
        <v>5472</v>
      </c>
      <c r="Q141" s="81" t="s">
        <v>471</v>
      </c>
      <c r="R141" s="81" t="s">
        <v>5247</v>
      </c>
      <c r="S141" s="81" t="s">
        <v>693</v>
      </c>
      <c r="T141" s="81" t="s">
        <v>5472</v>
      </c>
      <c r="U141" s="81" t="s">
        <v>5473</v>
      </c>
      <c r="V141" s="81" t="s">
        <v>4432</v>
      </c>
      <c r="W141" s="81" t="s">
        <v>828</v>
      </c>
      <c r="X141" s="81" t="s">
        <v>4434</v>
      </c>
      <c r="Y141" s="81" t="s">
        <v>4435</v>
      </c>
      <c r="Z141" s="81" t="s">
        <v>4483</v>
      </c>
      <c r="AA141" s="81" t="s">
        <v>36</v>
      </c>
      <c r="AC141" s="81" t="s">
        <v>42</v>
      </c>
      <c r="AD141" s="81" t="s">
        <v>2682</v>
      </c>
      <c r="AE141" s="81" t="s">
        <v>42</v>
      </c>
      <c r="AG141" s="81" t="s">
        <v>471</v>
      </c>
      <c r="AH141" s="81" t="s">
        <v>4485</v>
      </c>
      <c r="AI141" s="81" t="s">
        <v>4512</v>
      </c>
      <c r="AJ141" s="81" t="s">
        <v>4440</v>
      </c>
      <c r="AM141" s="81" t="s">
        <v>4442</v>
      </c>
      <c r="AN141" s="81" t="s">
        <v>4658</v>
      </c>
      <c r="AO141" s="81" t="s">
        <v>5474</v>
      </c>
      <c r="AP141" s="81" t="s">
        <v>4443</v>
      </c>
      <c r="AQ141" s="81" t="s">
        <v>4444</v>
      </c>
      <c r="AR141" s="81" t="s">
        <v>5475</v>
      </c>
      <c r="AS141" s="81" t="s">
        <v>4446</v>
      </c>
      <c r="AT141" s="81" t="s">
        <v>2875</v>
      </c>
      <c r="AU141" s="81" t="s">
        <v>4447</v>
      </c>
      <c r="AW141" s="81" t="s">
        <v>4448</v>
      </c>
      <c r="AX141" s="81" t="s">
        <v>42</v>
      </c>
    </row>
    <row r="142" hidden="1" spans="1:50">
      <c r="A142" s="81" t="s">
        <v>5468</v>
      </c>
      <c r="B142" s="81" t="s">
        <v>5476</v>
      </c>
      <c r="C142" s="81" t="s">
        <v>50</v>
      </c>
      <c r="D142" s="81" t="s">
        <v>4517</v>
      </c>
      <c r="E142" s="81" t="s">
        <v>2392</v>
      </c>
      <c r="F142" s="81" t="s">
        <v>4453</v>
      </c>
      <c r="G142" s="81" t="s">
        <v>4519</v>
      </c>
      <c r="H142" s="81" t="s">
        <v>4630</v>
      </c>
      <c r="I142" s="81" t="s">
        <v>43</v>
      </c>
      <c r="J142" s="81" t="s">
        <v>4631</v>
      </c>
      <c r="K142" s="81" t="s">
        <v>4632</v>
      </c>
      <c r="M142" s="81" t="s">
        <v>2790</v>
      </c>
      <c r="N142" s="81" t="s">
        <v>4545</v>
      </c>
      <c r="O142" s="81" t="s">
        <v>5477</v>
      </c>
      <c r="P142" s="81" t="s">
        <v>5478</v>
      </c>
      <c r="Q142" s="81" t="s">
        <v>806</v>
      </c>
      <c r="R142" s="81" t="s">
        <v>4916</v>
      </c>
      <c r="S142" s="81" t="s">
        <v>712</v>
      </c>
      <c r="T142" s="81" t="s">
        <v>5479</v>
      </c>
      <c r="U142" s="81" t="s">
        <v>5480</v>
      </c>
      <c r="V142" s="81" t="s">
        <v>4432</v>
      </c>
      <c r="W142" s="81" t="s">
        <v>828</v>
      </c>
      <c r="X142" s="81" t="s">
        <v>4434</v>
      </c>
      <c r="Y142" s="81" t="s">
        <v>4435</v>
      </c>
      <c r="Z142" s="81" t="s">
        <v>4483</v>
      </c>
      <c r="AA142" s="81" t="s">
        <v>228</v>
      </c>
      <c r="AC142" s="81" t="s">
        <v>42</v>
      </c>
      <c r="AD142" s="81" t="s">
        <v>2682</v>
      </c>
      <c r="AE142" s="81" t="s">
        <v>42</v>
      </c>
      <c r="AF142" s="81" t="s">
        <v>4464</v>
      </c>
      <c r="AG142" s="81" t="s">
        <v>471</v>
      </c>
      <c r="AH142" s="81" t="s">
        <v>4485</v>
      </c>
      <c r="AI142" s="81" t="s">
        <v>4512</v>
      </c>
      <c r="AJ142" s="81" t="s">
        <v>4440</v>
      </c>
      <c r="AM142" s="81" t="s">
        <v>4442</v>
      </c>
      <c r="AN142" s="81" t="s">
        <v>4658</v>
      </c>
      <c r="AO142" s="81" t="s">
        <v>5481</v>
      </c>
      <c r="AP142" s="81" t="s">
        <v>4443</v>
      </c>
      <c r="AQ142" s="81" t="s">
        <v>4444</v>
      </c>
      <c r="AR142" s="81" t="s">
        <v>4640</v>
      </c>
      <c r="AS142" s="81" t="s">
        <v>4468</v>
      </c>
      <c r="AT142" s="81" t="s">
        <v>2875</v>
      </c>
      <c r="AU142" s="81" t="s">
        <v>4447</v>
      </c>
      <c r="AW142" s="81" t="s">
        <v>4448</v>
      </c>
      <c r="AX142" s="81" t="s">
        <v>42</v>
      </c>
    </row>
    <row r="143" hidden="1" spans="1:50">
      <c r="A143" s="81" t="s">
        <v>5468</v>
      </c>
      <c r="B143" s="81" t="s">
        <v>5482</v>
      </c>
      <c r="C143" s="81" t="s">
        <v>50</v>
      </c>
      <c r="D143" s="81" t="s">
        <v>4517</v>
      </c>
      <c r="E143" s="81" t="s">
        <v>5483</v>
      </c>
      <c r="F143" s="81" t="s">
        <v>4453</v>
      </c>
      <c r="G143" s="81" t="s">
        <v>4519</v>
      </c>
      <c r="H143" s="81" t="s">
        <v>4630</v>
      </c>
      <c r="I143" s="81" t="s">
        <v>43</v>
      </c>
      <c r="J143" s="81" t="s">
        <v>4631</v>
      </c>
      <c r="K143" s="81" t="s">
        <v>4632</v>
      </c>
      <c r="M143" s="81" t="s">
        <v>2790</v>
      </c>
      <c r="N143" s="81" t="s">
        <v>5460</v>
      </c>
      <c r="O143" s="81" t="s">
        <v>5484</v>
      </c>
      <c r="P143" s="81" t="s">
        <v>5485</v>
      </c>
      <c r="Q143" s="81" t="s">
        <v>723</v>
      </c>
      <c r="R143" s="81" t="s">
        <v>4732</v>
      </c>
      <c r="S143" s="81" t="s">
        <v>4658</v>
      </c>
      <c r="T143" s="81" t="s">
        <v>5486</v>
      </c>
      <c r="U143" s="81" t="s">
        <v>5487</v>
      </c>
      <c r="V143" s="81" t="s">
        <v>4432</v>
      </c>
      <c r="W143" s="81" t="s">
        <v>828</v>
      </c>
      <c r="X143" s="81" t="s">
        <v>4434</v>
      </c>
      <c r="Y143" s="81" t="s">
        <v>4435</v>
      </c>
      <c r="Z143" s="81" t="s">
        <v>4483</v>
      </c>
      <c r="AA143" s="81" t="s">
        <v>228</v>
      </c>
      <c r="AC143" s="81" t="s">
        <v>42</v>
      </c>
      <c r="AD143" s="81" t="s">
        <v>2682</v>
      </c>
      <c r="AE143" s="81" t="s">
        <v>42</v>
      </c>
      <c r="AF143" s="81" t="s">
        <v>4464</v>
      </c>
      <c r="AG143" s="81" t="s">
        <v>471</v>
      </c>
      <c r="AH143" s="81" t="s">
        <v>4485</v>
      </c>
      <c r="AI143" s="81" t="s">
        <v>5077</v>
      </c>
      <c r="AJ143" s="81" t="s">
        <v>4440</v>
      </c>
      <c r="AM143" s="81" t="s">
        <v>4442</v>
      </c>
      <c r="AN143" s="81" t="s">
        <v>4658</v>
      </c>
      <c r="AO143" s="81" t="s">
        <v>5488</v>
      </c>
      <c r="AP143" s="81" t="s">
        <v>4443</v>
      </c>
      <c r="AQ143" s="81" t="s">
        <v>4444</v>
      </c>
      <c r="AR143" s="81" t="s">
        <v>4640</v>
      </c>
      <c r="AS143" s="81" t="s">
        <v>4446</v>
      </c>
      <c r="AT143" s="81" t="s">
        <v>2875</v>
      </c>
      <c r="AU143" s="81" t="s">
        <v>4447</v>
      </c>
      <c r="AW143" s="81" t="s">
        <v>4448</v>
      </c>
      <c r="AX143" s="81" t="s">
        <v>42</v>
      </c>
    </row>
    <row r="144" hidden="1" spans="1:50">
      <c r="A144" s="81" t="s">
        <v>4921</v>
      </c>
      <c r="B144" s="81" t="s">
        <v>5489</v>
      </c>
      <c r="C144" s="81" t="s">
        <v>50</v>
      </c>
      <c r="D144" s="81" t="s">
        <v>4451</v>
      </c>
      <c r="E144" s="81" t="s">
        <v>5490</v>
      </c>
      <c r="F144" s="81" t="s">
        <v>4453</v>
      </c>
      <c r="G144" s="81" t="s">
        <v>4779</v>
      </c>
      <c r="H144" s="81" t="s">
        <v>4520</v>
      </c>
      <c r="I144" s="81" t="s">
        <v>43</v>
      </c>
      <c r="J144" s="81" t="s">
        <v>4631</v>
      </c>
      <c r="K144" s="81" t="s">
        <v>4632</v>
      </c>
      <c r="M144" s="81" t="s">
        <v>2790</v>
      </c>
      <c r="N144" s="81" t="s">
        <v>4739</v>
      </c>
      <c r="O144" s="81" t="s">
        <v>4924</v>
      </c>
      <c r="P144" s="81" t="s">
        <v>5491</v>
      </c>
      <c r="Q144" s="81" t="s">
        <v>620</v>
      </c>
      <c r="R144" s="81" t="s">
        <v>4720</v>
      </c>
      <c r="S144" s="81" t="s">
        <v>712</v>
      </c>
      <c r="T144" s="81" t="s">
        <v>5492</v>
      </c>
      <c r="U144" s="81" t="s">
        <v>5493</v>
      </c>
      <c r="V144" s="81" t="s">
        <v>4432</v>
      </c>
      <c r="W144" s="81" t="s">
        <v>712</v>
      </c>
      <c r="X144" s="81" t="s">
        <v>4434</v>
      </c>
      <c r="Y144" s="81" t="s">
        <v>4435</v>
      </c>
      <c r="Z144" s="81" t="s">
        <v>4483</v>
      </c>
      <c r="AA144" s="81" t="s">
        <v>82</v>
      </c>
      <c r="AC144" s="81" t="s">
        <v>42</v>
      </c>
      <c r="AD144" s="81" t="s">
        <v>2682</v>
      </c>
      <c r="AE144" s="81" t="s">
        <v>42</v>
      </c>
      <c r="AF144" s="81" t="s">
        <v>4464</v>
      </c>
      <c r="AG144" s="81" t="s">
        <v>712</v>
      </c>
      <c r="AH144" s="81" t="s">
        <v>4485</v>
      </c>
      <c r="AI144" s="81" t="s">
        <v>4512</v>
      </c>
      <c r="AJ144" s="81" t="s">
        <v>4440</v>
      </c>
      <c r="AM144" s="81" t="s">
        <v>4442</v>
      </c>
      <c r="AN144" s="81" t="s">
        <v>4658</v>
      </c>
      <c r="AO144" s="81" t="s">
        <v>5494</v>
      </c>
      <c r="AP144" s="81" t="s">
        <v>4443</v>
      </c>
      <c r="AR144" s="81" t="s">
        <v>5285</v>
      </c>
      <c r="AS144" s="81" t="s">
        <v>4446</v>
      </c>
      <c r="AT144" s="81" t="s">
        <v>2875</v>
      </c>
      <c r="AU144" s="81" t="s">
        <v>4447</v>
      </c>
      <c r="AW144" s="81" t="s">
        <v>4448</v>
      </c>
      <c r="AX144" s="81" t="s">
        <v>42</v>
      </c>
    </row>
    <row r="145" hidden="1" spans="1:50">
      <c r="A145" s="81" t="s">
        <v>4911</v>
      </c>
      <c r="B145" s="81" t="s">
        <v>5495</v>
      </c>
      <c r="C145" s="81" t="s">
        <v>50</v>
      </c>
      <c r="D145" s="81" t="s">
        <v>4451</v>
      </c>
      <c r="E145" s="81" t="s">
        <v>5496</v>
      </c>
      <c r="F145" s="81" t="s">
        <v>4453</v>
      </c>
      <c r="G145" s="81" t="s">
        <v>4738</v>
      </c>
      <c r="H145" s="81" t="s">
        <v>4520</v>
      </c>
      <c r="I145" s="81" t="s">
        <v>43</v>
      </c>
      <c r="J145" s="81" t="s">
        <v>4631</v>
      </c>
      <c r="K145" s="81" t="s">
        <v>4632</v>
      </c>
      <c r="M145" s="81" t="s">
        <v>2790</v>
      </c>
      <c r="N145" s="81" t="s">
        <v>4739</v>
      </c>
      <c r="O145" s="81" t="s">
        <v>4915</v>
      </c>
      <c r="P145" s="81" t="s">
        <v>5497</v>
      </c>
      <c r="Q145" s="81" t="s">
        <v>806</v>
      </c>
      <c r="R145" s="81" t="s">
        <v>4916</v>
      </c>
      <c r="S145" s="81" t="s">
        <v>4917</v>
      </c>
      <c r="T145" s="81" t="s">
        <v>5497</v>
      </c>
      <c r="U145" s="81" t="s">
        <v>5493</v>
      </c>
      <c r="V145" s="81" t="s">
        <v>4432</v>
      </c>
      <c r="W145" s="81" t="s">
        <v>4658</v>
      </c>
      <c r="X145" s="81" t="s">
        <v>4434</v>
      </c>
      <c r="Y145" s="81" t="s">
        <v>4435</v>
      </c>
      <c r="Z145" s="81" t="s">
        <v>4483</v>
      </c>
      <c r="AA145" s="81" t="s">
        <v>36</v>
      </c>
      <c r="AC145" s="81" t="s">
        <v>42</v>
      </c>
      <c r="AD145" s="81" t="s">
        <v>2682</v>
      </c>
      <c r="AE145" s="81" t="s">
        <v>42</v>
      </c>
      <c r="AF145" s="81" t="s">
        <v>4464</v>
      </c>
      <c r="AG145" s="81" t="s">
        <v>712</v>
      </c>
      <c r="AH145" s="81" t="s">
        <v>4485</v>
      </c>
      <c r="AI145" s="81" t="s">
        <v>4486</v>
      </c>
      <c r="AJ145" s="81" t="s">
        <v>4440</v>
      </c>
      <c r="AM145" s="81" t="s">
        <v>4442</v>
      </c>
      <c r="AN145" s="81" t="s">
        <v>4658</v>
      </c>
      <c r="AO145" s="81" t="s">
        <v>5498</v>
      </c>
      <c r="AP145" s="81" t="s">
        <v>4443</v>
      </c>
      <c r="AR145" s="81" t="s">
        <v>5499</v>
      </c>
      <c r="AS145" s="81" t="s">
        <v>4446</v>
      </c>
      <c r="AT145" s="81" t="s">
        <v>2875</v>
      </c>
      <c r="AU145" s="81" t="s">
        <v>4447</v>
      </c>
      <c r="AW145" s="81" t="s">
        <v>4448</v>
      </c>
      <c r="AX145" s="81" t="s">
        <v>42</v>
      </c>
    </row>
    <row r="146" hidden="1" spans="1:50">
      <c r="A146" s="81" t="s">
        <v>5500</v>
      </c>
      <c r="B146" s="81" t="s">
        <v>5501</v>
      </c>
      <c r="C146" s="81" t="s">
        <v>50</v>
      </c>
      <c r="D146" s="81" t="s">
        <v>4451</v>
      </c>
      <c r="E146" s="81" t="s">
        <v>2603</v>
      </c>
      <c r="F146" s="81" t="s">
        <v>4453</v>
      </c>
      <c r="G146" s="81" t="s">
        <v>5502</v>
      </c>
      <c r="H146" s="81" t="s">
        <v>5503</v>
      </c>
      <c r="I146" s="81" t="s">
        <v>43</v>
      </c>
      <c r="J146" s="81" t="s">
        <v>4828</v>
      </c>
      <c r="K146" s="81" t="s">
        <v>4829</v>
      </c>
      <c r="M146" s="81" t="s">
        <v>2790</v>
      </c>
      <c r="N146" s="81" t="s">
        <v>5504</v>
      </c>
      <c r="O146" s="81" t="s">
        <v>5505</v>
      </c>
      <c r="P146" s="81" t="s">
        <v>5506</v>
      </c>
      <c r="Q146" s="81" t="s">
        <v>1794</v>
      </c>
      <c r="R146" s="81" t="s">
        <v>5507</v>
      </c>
      <c r="S146" s="81" t="s">
        <v>1774</v>
      </c>
      <c r="T146" s="81" t="s">
        <v>2601</v>
      </c>
      <c r="U146" s="81" t="s">
        <v>2602</v>
      </c>
      <c r="V146" s="81" t="s">
        <v>4432</v>
      </c>
      <c r="W146" s="81" t="s">
        <v>1840</v>
      </c>
      <c r="X146" s="81" t="s">
        <v>4434</v>
      </c>
      <c r="Y146" s="81" t="s">
        <v>4435</v>
      </c>
      <c r="Z146" s="81" t="s">
        <v>4483</v>
      </c>
      <c r="AA146" s="81" t="s">
        <v>228</v>
      </c>
      <c r="AC146" s="81" t="s">
        <v>42</v>
      </c>
      <c r="AD146" s="81" t="s">
        <v>2682</v>
      </c>
      <c r="AE146" s="81" t="s">
        <v>42</v>
      </c>
      <c r="AG146" s="81" t="s">
        <v>1840</v>
      </c>
      <c r="AH146" s="81" t="s">
        <v>4485</v>
      </c>
      <c r="AI146" s="81" t="s">
        <v>5077</v>
      </c>
      <c r="AJ146" s="81" t="s">
        <v>4440</v>
      </c>
      <c r="AM146" s="81" t="s">
        <v>4442</v>
      </c>
      <c r="AN146" s="81" t="s">
        <v>1840</v>
      </c>
      <c r="AO146" s="81" t="s">
        <v>5508</v>
      </c>
      <c r="AP146" s="81" t="s">
        <v>4443</v>
      </c>
      <c r="AR146" s="81" t="s">
        <v>5509</v>
      </c>
      <c r="AS146" s="81" t="s">
        <v>4446</v>
      </c>
      <c r="AT146" s="81" t="s">
        <v>2875</v>
      </c>
      <c r="AU146" s="81" t="s">
        <v>4447</v>
      </c>
      <c r="AW146" s="81" t="s">
        <v>4448</v>
      </c>
      <c r="AX146" s="81" t="s">
        <v>42</v>
      </c>
    </row>
    <row r="147" hidden="1" spans="1:50">
      <c r="A147" s="81" t="s">
        <v>5510</v>
      </c>
      <c r="B147" s="81" t="s">
        <v>5511</v>
      </c>
      <c r="C147" s="81" t="s">
        <v>50</v>
      </c>
      <c r="D147" s="81" t="s">
        <v>4451</v>
      </c>
      <c r="E147" s="81" t="s">
        <v>5512</v>
      </c>
      <c r="F147" s="81" t="s">
        <v>4453</v>
      </c>
      <c r="G147" s="81" t="s">
        <v>5502</v>
      </c>
      <c r="H147" s="81" t="s">
        <v>5503</v>
      </c>
      <c r="I147" s="81" t="s">
        <v>43</v>
      </c>
      <c r="J147" s="81" t="s">
        <v>4828</v>
      </c>
      <c r="K147" s="81" t="s">
        <v>4829</v>
      </c>
      <c r="M147" s="81" t="s">
        <v>2790</v>
      </c>
      <c r="N147" s="81" t="s">
        <v>5504</v>
      </c>
      <c r="O147" s="81" t="s">
        <v>5513</v>
      </c>
      <c r="P147" s="81" t="s">
        <v>5514</v>
      </c>
      <c r="Q147" s="81" t="s">
        <v>1879</v>
      </c>
      <c r="R147" s="81" t="s">
        <v>4992</v>
      </c>
      <c r="S147" s="81" t="s">
        <v>5515</v>
      </c>
      <c r="T147" s="81" t="s">
        <v>5516</v>
      </c>
      <c r="U147" s="81" t="s">
        <v>5517</v>
      </c>
      <c r="V147" s="81" t="s">
        <v>4432</v>
      </c>
      <c r="W147" s="81" t="s">
        <v>1840</v>
      </c>
      <c r="X147" s="81" t="s">
        <v>4434</v>
      </c>
      <c r="Y147" s="81" t="s">
        <v>4435</v>
      </c>
      <c r="Z147" s="81" t="s">
        <v>4483</v>
      </c>
      <c r="AA147" s="81" t="s">
        <v>4484</v>
      </c>
      <c r="AC147" s="81" t="s">
        <v>42</v>
      </c>
      <c r="AD147" s="81" t="s">
        <v>2682</v>
      </c>
      <c r="AE147" s="81" t="s">
        <v>42</v>
      </c>
      <c r="AF147" s="81" t="s">
        <v>4464</v>
      </c>
      <c r="AG147" s="81" t="s">
        <v>1840</v>
      </c>
      <c r="AH147" s="81" t="s">
        <v>4485</v>
      </c>
      <c r="AI147" s="81" t="s">
        <v>4596</v>
      </c>
      <c r="AJ147" s="81" t="s">
        <v>4440</v>
      </c>
      <c r="AM147" s="81" t="s">
        <v>4442</v>
      </c>
      <c r="AN147" s="81" t="s">
        <v>1840</v>
      </c>
      <c r="AO147" s="81" t="s">
        <v>5518</v>
      </c>
      <c r="AP147" s="81" t="s">
        <v>4443</v>
      </c>
      <c r="AR147" s="81" t="s">
        <v>5519</v>
      </c>
      <c r="AS147" s="81" t="s">
        <v>4446</v>
      </c>
      <c r="AT147" s="81" t="s">
        <v>2875</v>
      </c>
      <c r="AU147" s="81" t="s">
        <v>4447</v>
      </c>
      <c r="AW147" s="81" t="s">
        <v>4448</v>
      </c>
      <c r="AX147" s="81" t="s">
        <v>42</v>
      </c>
    </row>
    <row r="148" hidden="1" spans="1:50">
      <c r="A148" s="81" t="s">
        <v>5520</v>
      </c>
      <c r="B148" s="81" t="s">
        <v>5521</v>
      </c>
      <c r="C148" s="81" t="s">
        <v>50</v>
      </c>
      <c r="D148" s="81" t="s">
        <v>4451</v>
      </c>
      <c r="E148" s="81" t="s">
        <v>5522</v>
      </c>
      <c r="F148" s="81" t="s">
        <v>4453</v>
      </c>
      <c r="G148" s="81" t="s">
        <v>5502</v>
      </c>
      <c r="H148" s="81" t="s">
        <v>5503</v>
      </c>
      <c r="I148" s="81" t="s">
        <v>43</v>
      </c>
      <c r="J148" s="81" t="s">
        <v>4828</v>
      </c>
      <c r="K148" s="81" t="s">
        <v>4829</v>
      </c>
      <c r="M148" s="81" t="s">
        <v>2790</v>
      </c>
      <c r="N148" s="81" t="s">
        <v>5504</v>
      </c>
      <c r="O148" s="81" t="s">
        <v>5523</v>
      </c>
      <c r="P148" s="81" t="s">
        <v>5524</v>
      </c>
      <c r="Q148" s="81" t="s">
        <v>1840</v>
      </c>
      <c r="R148" s="81" t="s">
        <v>5525</v>
      </c>
      <c r="S148" s="81" t="s">
        <v>1879</v>
      </c>
      <c r="T148" s="81" t="s">
        <v>5526</v>
      </c>
      <c r="U148" s="81" t="s">
        <v>5527</v>
      </c>
      <c r="V148" s="81" t="s">
        <v>4432</v>
      </c>
      <c r="W148" s="81" t="s">
        <v>1840</v>
      </c>
      <c r="X148" s="81" t="s">
        <v>4434</v>
      </c>
      <c r="Y148" s="81" t="s">
        <v>4435</v>
      </c>
      <c r="Z148" s="81" t="s">
        <v>4483</v>
      </c>
      <c r="AA148" s="81" t="s">
        <v>228</v>
      </c>
      <c r="AC148" s="81" t="s">
        <v>42</v>
      </c>
      <c r="AD148" s="81" t="s">
        <v>2682</v>
      </c>
      <c r="AE148" s="81" t="s">
        <v>42</v>
      </c>
      <c r="AG148" s="81" t="s">
        <v>1840</v>
      </c>
      <c r="AH148" s="81" t="s">
        <v>4485</v>
      </c>
      <c r="AI148" s="81" t="s">
        <v>5077</v>
      </c>
      <c r="AJ148" s="81" t="s">
        <v>4440</v>
      </c>
      <c r="AM148" s="81" t="s">
        <v>4442</v>
      </c>
      <c r="AN148" s="81" t="s">
        <v>1840</v>
      </c>
      <c r="AO148" s="81" t="s">
        <v>5528</v>
      </c>
      <c r="AP148" s="81" t="s">
        <v>4443</v>
      </c>
      <c r="AR148" s="81" t="s">
        <v>5529</v>
      </c>
      <c r="AS148" s="81" t="s">
        <v>4446</v>
      </c>
      <c r="AT148" s="81" t="s">
        <v>2875</v>
      </c>
      <c r="AU148" s="81" t="s">
        <v>4447</v>
      </c>
      <c r="AW148" s="81" t="s">
        <v>4448</v>
      </c>
      <c r="AX148" s="81" t="s">
        <v>42</v>
      </c>
    </row>
    <row r="149" hidden="1" spans="1:50">
      <c r="A149" s="81" t="s">
        <v>4824</v>
      </c>
      <c r="B149" s="81" t="s">
        <v>5530</v>
      </c>
      <c r="C149" s="81" t="s">
        <v>50</v>
      </c>
      <c r="D149" s="81" t="s">
        <v>4451</v>
      </c>
      <c r="E149" s="81" t="s">
        <v>5531</v>
      </c>
      <c r="F149" s="81" t="s">
        <v>4453</v>
      </c>
      <c r="G149" s="81" t="s">
        <v>5532</v>
      </c>
      <c r="H149" s="81" t="s">
        <v>5533</v>
      </c>
      <c r="I149" s="81" t="s">
        <v>43</v>
      </c>
      <c r="J149" s="81" t="s">
        <v>4828</v>
      </c>
      <c r="K149" s="81" t="s">
        <v>4829</v>
      </c>
      <c r="M149" s="81" t="s">
        <v>2790</v>
      </c>
      <c r="N149" s="81" t="s">
        <v>5534</v>
      </c>
      <c r="O149" s="81" t="s">
        <v>5535</v>
      </c>
      <c r="P149" s="81" t="s">
        <v>5536</v>
      </c>
      <c r="Q149" s="81" t="s">
        <v>1879</v>
      </c>
      <c r="R149" s="81" t="s">
        <v>4992</v>
      </c>
      <c r="S149" s="81" t="s">
        <v>4833</v>
      </c>
      <c r="T149" s="81" t="s">
        <v>5537</v>
      </c>
      <c r="U149" s="81" t="s">
        <v>5538</v>
      </c>
      <c r="V149" s="81" t="s">
        <v>4432</v>
      </c>
      <c r="W149" s="81" t="s">
        <v>1840</v>
      </c>
      <c r="X149" s="81" t="s">
        <v>4434</v>
      </c>
      <c r="Y149" s="81" t="s">
        <v>4435</v>
      </c>
      <c r="Z149" s="81" t="s">
        <v>4483</v>
      </c>
      <c r="AA149" s="81" t="s">
        <v>36</v>
      </c>
      <c r="AC149" s="81" t="s">
        <v>42</v>
      </c>
      <c r="AD149" s="81" t="s">
        <v>2682</v>
      </c>
      <c r="AE149" s="81" t="s">
        <v>42</v>
      </c>
      <c r="AG149" s="81" t="s">
        <v>1840</v>
      </c>
      <c r="AH149" s="81" t="s">
        <v>4485</v>
      </c>
      <c r="AI149" s="81" t="s">
        <v>4596</v>
      </c>
      <c r="AJ149" s="81" t="s">
        <v>4440</v>
      </c>
      <c r="AM149" s="81" t="s">
        <v>4442</v>
      </c>
      <c r="AN149" s="81" t="s">
        <v>1840</v>
      </c>
      <c r="AO149" s="81" t="s">
        <v>5539</v>
      </c>
      <c r="AP149" s="81" t="s">
        <v>4443</v>
      </c>
      <c r="AR149" s="81" t="s">
        <v>5540</v>
      </c>
      <c r="AS149" s="81" t="s">
        <v>4446</v>
      </c>
      <c r="AT149" s="81" t="s">
        <v>2875</v>
      </c>
      <c r="AU149" s="81" t="s">
        <v>4447</v>
      </c>
      <c r="AW149" s="81" t="s">
        <v>4448</v>
      </c>
      <c r="AX149" s="81" t="s">
        <v>42</v>
      </c>
    </row>
    <row r="150" hidden="1" spans="1:50">
      <c r="A150" s="81" t="s">
        <v>5224</v>
      </c>
      <c r="B150" s="81" t="s">
        <v>5541</v>
      </c>
      <c r="C150" s="81" t="s">
        <v>50</v>
      </c>
      <c r="D150" s="81" t="s">
        <v>4451</v>
      </c>
      <c r="E150" s="81" t="s">
        <v>5542</v>
      </c>
      <c r="F150" s="81" t="s">
        <v>4453</v>
      </c>
      <c r="G150" s="81" t="s">
        <v>5543</v>
      </c>
      <c r="H150" s="81" t="s">
        <v>5544</v>
      </c>
      <c r="I150" s="81" t="s">
        <v>43</v>
      </c>
      <c r="J150" s="81" t="s">
        <v>4828</v>
      </c>
      <c r="K150" s="81" t="s">
        <v>4829</v>
      </c>
      <c r="M150" s="81" t="s">
        <v>2790</v>
      </c>
      <c r="N150" s="81" t="s">
        <v>5534</v>
      </c>
      <c r="O150" s="81" t="s">
        <v>5545</v>
      </c>
      <c r="P150" s="81" t="s">
        <v>5546</v>
      </c>
      <c r="Q150" s="81" t="s">
        <v>1840</v>
      </c>
      <c r="R150" s="81" t="s">
        <v>5525</v>
      </c>
      <c r="S150" s="81" t="s">
        <v>1861</v>
      </c>
      <c r="T150" s="81" t="s">
        <v>5547</v>
      </c>
      <c r="U150" s="81" t="s">
        <v>5548</v>
      </c>
      <c r="V150" s="81" t="s">
        <v>4432</v>
      </c>
      <c r="W150" s="81" t="s">
        <v>1840</v>
      </c>
      <c r="X150" s="81" t="s">
        <v>4434</v>
      </c>
      <c r="Y150" s="81" t="s">
        <v>4435</v>
      </c>
      <c r="Z150" s="81" t="s">
        <v>4483</v>
      </c>
      <c r="AA150" s="81" t="s">
        <v>228</v>
      </c>
      <c r="AC150" s="81" t="s">
        <v>42</v>
      </c>
      <c r="AD150" s="81" t="s">
        <v>2682</v>
      </c>
      <c r="AE150" s="81" t="s">
        <v>42</v>
      </c>
      <c r="AF150" s="81" t="s">
        <v>4464</v>
      </c>
      <c r="AG150" s="81" t="s">
        <v>1840</v>
      </c>
      <c r="AH150" s="81" t="s">
        <v>4485</v>
      </c>
      <c r="AI150" s="81" t="s">
        <v>5077</v>
      </c>
      <c r="AJ150" s="81" t="s">
        <v>4440</v>
      </c>
      <c r="AM150" s="81" t="s">
        <v>4442</v>
      </c>
      <c r="AN150" s="81" t="s">
        <v>1840</v>
      </c>
      <c r="AO150" s="81" t="s">
        <v>5549</v>
      </c>
      <c r="AP150" s="81" t="s">
        <v>4443</v>
      </c>
      <c r="AR150" s="81" t="s">
        <v>5550</v>
      </c>
      <c r="AS150" s="81" t="s">
        <v>4446</v>
      </c>
      <c r="AT150" s="81" t="s">
        <v>2875</v>
      </c>
      <c r="AU150" s="81" t="s">
        <v>4447</v>
      </c>
      <c r="AW150" s="81" t="s">
        <v>4448</v>
      </c>
      <c r="AX150" s="81" t="s">
        <v>42</v>
      </c>
    </row>
    <row r="151" hidden="1" spans="1:50">
      <c r="A151" s="81" t="s">
        <v>4824</v>
      </c>
      <c r="B151" s="81" t="s">
        <v>5551</v>
      </c>
      <c r="C151" s="81" t="s">
        <v>50</v>
      </c>
      <c r="D151" s="81" t="s">
        <v>4418</v>
      </c>
      <c r="E151" s="81" t="s">
        <v>5552</v>
      </c>
      <c r="F151" s="81" t="s">
        <v>4453</v>
      </c>
      <c r="G151" s="81" t="s">
        <v>4542</v>
      </c>
      <c r="H151" s="81" t="s">
        <v>4520</v>
      </c>
      <c r="I151" s="81" t="s">
        <v>43</v>
      </c>
      <c r="J151" s="81" t="s">
        <v>4828</v>
      </c>
      <c r="K151" s="81" t="s">
        <v>4829</v>
      </c>
      <c r="M151" s="81" t="s">
        <v>2790</v>
      </c>
      <c r="N151" s="81" t="s">
        <v>5000</v>
      </c>
      <c r="O151" s="81" t="s">
        <v>5553</v>
      </c>
      <c r="P151" s="81" t="s">
        <v>5554</v>
      </c>
      <c r="Q151" s="81" t="s">
        <v>1861</v>
      </c>
      <c r="R151" s="81" t="s">
        <v>4854</v>
      </c>
      <c r="S151" s="81" t="s">
        <v>5555</v>
      </c>
      <c r="T151" s="81" t="s">
        <v>5556</v>
      </c>
      <c r="U151" s="81" t="s">
        <v>5557</v>
      </c>
      <c r="V151" s="81" t="s">
        <v>4432</v>
      </c>
      <c r="W151" s="81" t="s">
        <v>1840</v>
      </c>
      <c r="X151" s="81" t="s">
        <v>4434</v>
      </c>
      <c r="Y151" s="81" t="s">
        <v>4435</v>
      </c>
      <c r="Z151" s="81" t="s">
        <v>4483</v>
      </c>
      <c r="AA151" s="81" t="s">
        <v>36</v>
      </c>
      <c r="AC151" s="81" t="s">
        <v>42</v>
      </c>
      <c r="AD151" s="81" t="s">
        <v>2682</v>
      </c>
      <c r="AE151" s="81" t="s">
        <v>42</v>
      </c>
      <c r="AG151" s="81" t="s">
        <v>1840</v>
      </c>
      <c r="AH151" s="81" t="s">
        <v>4485</v>
      </c>
      <c r="AI151" s="81" t="s">
        <v>4596</v>
      </c>
      <c r="AJ151" s="81" t="s">
        <v>4440</v>
      </c>
      <c r="AM151" s="81" t="s">
        <v>4442</v>
      </c>
      <c r="AN151" s="81" t="s">
        <v>1840</v>
      </c>
      <c r="AO151" s="81" t="s">
        <v>5558</v>
      </c>
      <c r="AP151" s="81" t="s">
        <v>4443</v>
      </c>
      <c r="AQ151" s="81" t="s">
        <v>4444</v>
      </c>
      <c r="AR151" s="81" t="s">
        <v>5559</v>
      </c>
      <c r="AS151" s="81" t="s">
        <v>4468</v>
      </c>
      <c r="AT151" s="81" t="s">
        <v>2875</v>
      </c>
      <c r="AU151" s="81" t="s">
        <v>4447</v>
      </c>
      <c r="AW151" s="81" t="s">
        <v>4448</v>
      </c>
      <c r="AX151" s="81" t="s">
        <v>42</v>
      </c>
    </row>
    <row r="152" hidden="1" spans="1:50">
      <c r="A152" s="81" t="s">
        <v>4824</v>
      </c>
      <c r="B152" s="81" t="s">
        <v>5452</v>
      </c>
      <c r="C152" s="81" t="s">
        <v>50</v>
      </c>
      <c r="D152" s="81" t="s">
        <v>4451</v>
      </c>
      <c r="E152" s="81" t="s">
        <v>5560</v>
      </c>
      <c r="F152" s="81" t="s">
        <v>4453</v>
      </c>
      <c r="G152" s="81" t="s">
        <v>4779</v>
      </c>
      <c r="H152" s="81" t="s">
        <v>5533</v>
      </c>
      <c r="I152" s="81" t="s">
        <v>43</v>
      </c>
      <c r="J152" s="81" t="s">
        <v>4828</v>
      </c>
      <c r="K152" s="81" t="s">
        <v>4829</v>
      </c>
      <c r="M152" s="81" t="s">
        <v>2790</v>
      </c>
      <c r="N152" s="81" t="s">
        <v>5534</v>
      </c>
      <c r="O152" s="81" t="s">
        <v>5561</v>
      </c>
      <c r="P152" s="81" t="s">
        <v>5562</v>
      </c>
      <c r="Q152" s="81" t="s">
        <v>1879</v>
      </c>
      <c r="R152" s="81" t="s">
        <v>4992</v>
      </c>
      <c r="S152" s="81" t="s">
        <v>1861</v>
      </c>
      <c r="T152" s="81" t="s">
        <v>5563</v>
      </c>
      <c r="U152" s="81" t="s">
        <v>5564</v>
      </c>
      <c r="V152" s="81" t="s">
        <v>4432</v>
      </c>
      <c r="W152" s="81" t="s">
        <v>1840</v>
      </c>
      <c r="X152" s="81" t="s">
        <v>4434</v>
      </c>
      <c r="Y152" s="81" t="s">
        <v>4435</v>
      </c>
      <c r="Z152" s="81" t="s">
        <v>4483</v>
      </c>
      <c r="AA152" s="81" t="s">
        <v>36</v>
      </c>
      <c r="AC152" s="81" t="s">
        <v>42</v>
      </c>
      <c r="AD152" s="81" t="s">
        <v>2682</v>
      </c>
      <c r="AE152" s="81" t="s">
        <v>42</v>
      </c>
      <c r="AF152" s="81" t="s">
        <v>4464</v>
      </c>
      <c r="AG152" s="81" t="s">
        <v>1840</v>
      </c>
      <c r="AH152" s="81" t="s">
        <v>4485</v>
      </c>
      <c r="AI152" s="81" t="s">
        <v>4596</v>
      </c>
      <c r="AJ152" s="81" t="s">
        <v>4440</v>
      </c>
      <c r="AM152" s="81" t="s">
        <v>4442</v>
      </c>
      <c r="AN152" s="81" t="s">
        <v>1840</v>
      </c>
      <c r="AO152" s="81" t="s">
        <v>5565</v>
      </c>
      <c r="AP152" s="81" t="s">
        <v>4443</v>
      </c>
      <c r="AR152" s="81" t="s">
        <v>5566</v>
      </c>
      <c r="AS152" s="81" t="s">
        <v>4446</v>
      </c>
      <c r="AT152" s="81" t="s">
        <v>2875</v>
      </c>
      <c r="AU152" s="81" t="s">
        <v>4447</v>
      </c>
      <c r="AW152" s="81" t="s">
        <v>4448</v>
      </c>
      <c r="AX152" s="81" t="s">
        <v>42</v>
      </c>
    </row>
    <row r="153" hidden="1" spans="1:50">
      <c r="A153" s="81" t="s">
        <v>5567</v>
      </c>
      <c r="B153" s="81" t="s">
        <v>5568</v>
      </c>
      <c r="C153" s="81" t="s">
        <v>50</v>
      </c>
      <c r="D153" s="81" t="s">
        <v>4517</v>
      </c>
      <c r="E153" s="81" t="s">
        <v>2570</v>
      </c>
      <c r="F153" s="81" t="s">
        <v>4453</v>
      </c>
      <c r="G153" s="81" t="s">
        <v>4542</v>
      </c>
      <c r="H153" s="81" t="s">
        <v>4520</v>
      </c>
      <c r="I153" s="81" t="s">
        <v>43</v>
      </c>
      <c r="J153" s="81" t="s">
        <v>4828</v>
      </c>
      <c r="K153" s="81" t="s">
        <v>4829</v>
      </c>
      <c r="M153" s="81" t="s">
        <v>2790</v>
      </c>
      <c r="N153" s="81" t="s">
        <v>4545</v>
      </c>
      <c r="O153" s="81" t="s">
        <v>5569</v>
      </c>
      <c r="P153" s="81" t="s">
        <v>5570</v>
      </c>
      <c r="Q153" s="81" t="s">
        <v>1879</v>
      </c>
      <c r="R153" s="81" t="s">
        <v>4992</v>
      </c>
      <c r="S153" s="81" t="s">
        <v>1840</v>
      </c>
      <c r="T153" s="81" t="s">
        <v>2568</v>
      </c>
      <c r="U153" s="81" t="s">
        <v>2569</v>
      </c>
      <c r="V153" s="81" t="s">
        <v>4432</v>
      </c>
      <c r="W153" s="81" t="s">
        <v>1840</v>
      </c>
      <c r="X153" s="81" t="s">
        <v>4434</v>
      </c>
      <c r="Y153" s="81" t="s">
        <v>4435</v>
      </c>
      <c r="Z153" s="81" t="s">
        <v>4483</v>
      </c>
      <c r="AA153" s="81" t="s">
        <v>228</v>
      </c>
      <c r="AC153" s="81" t="s">
        <v>42</v>
      </c>
      <c r="AD153" s="81" t="s">
        <v>2682</v>
      </c>
      <c r="AE153" s="81" t="s">
        <v>42</v>
      </c>
      <c r="AG153" s="81" t="s">
        <v>1840</v>
      </c>
      <c r="AH153" s="81" t="s">
        <v>4485</v>
      </c>
      <c r="AI153" s="81" t="s">
        <v>5077</v>
      </c>
      <c r="AJ153" s="81" t="s">
        <v>4440</v>
      </c>
      <c r="AM153" s="81" t="s">
        <v>4442</v>
      </c>
      <c r="AN153" s="81" t="s">
        <v>1840</v>
      </c>
      <c r="AO153" s="81" t="s">
        <v>5571</v>
      </c>
      <c r="AP153" s="81" t="s">
        <v>4443</v>
      </c>
      <c r="AQ153" s="81" t="s">
        <v>4444</v>
      </c>
      <c r="AR153" s="81" t="s">
        <v>5572</v>
      </c>
      <c r="AS153" s="81" t="s">
        <v>4446</v>
      </c>
      <c r="AT153" s="81" t="s">
        <v>2875</v>
      </c>
      <c r="AU153" s="81" t="s">
        <v>4447</v>
      </c>
      <c r="AW153" s="81" t="s">
        <v>4448</v>
      </c>
      <c r="AX153" s="81" t="s">
        <v>42</v>
      </c>
    </row>
    <row r="154" hidden="1" spans="1:50">
      <c r="A154" s="81" t="s">
        <v>5573</v>
      </c>
      <c r="B154" s="81" t="s">
        <v>5574</v>
      </c>
      <c r="C154" s="81" t="s">
        <v>50</v>
      </c>
      <c r="D154" s="81" t="s">
        <v>4517</v>
      </c>
      <c r="E154" s="81" t="s">
        <v>3355</v>
      </c>
      <c r="F154" s="81" t="s">
        <v>4453</v>
      </c>
      <c r="G154" s="81" t="s">
        <v>4542</v>
      </c>
      <c r="H154" s="81" t="s">
        <v>4520</v>
      </c>
      <c r="I154" s="81" t="s">
        <v>43</v>
      </c>
      <c r="J154" s="81" t="s">
        <v>4474</v>
      </c>
      <c r="K154" s="81" t="s">
        <v>4475</v>
      </c>
      <c r="M154" s="81" t="s">
        <v>2790</v>
      </c>
      <c r="N154" s="81" t="s">
        <v>5439</v>
      </c>
      <c r="O154" s="81" t="s">
        <v>5575</v>
      </c>
      <c r="P154" s="81" t="s">
        <v>5576</v>
      </c>
      <c r="Q154" s="81" t="s">
        <v>4524</v>
      </c>
      <c r="R154" s="81" t="s">
        <v>4525</v>
      </c>
      <c r="S154" s="81" t="s">
        <v>4526</v>
      </c>
      <c r="T154" s="81" t="s">
        <v>3353</v>
      </c>
      <c r="U154" s="81" t="s">
        <v>3354</v>
      </c>
      <c r="V154" s="81" t="s">
        <v>4432</v>
      </c>
      <c r="W154" s="81" t="s">
        <v>4529</v>
      </c>
      <c r="X154" s="81" t="s">
        <v>4434</v>
      </c>
      <c r="Y154" s="81" t="s">
        <v>4435</v>
      </c>
      <c r="Z154" s="81" t="s">
        <v>4436</v>
      </c>
      <c r="AA154" s="81" t="s">
        <v>228</v>
      </c>
      <c r="AC154" s="81" t="s">
        <v>42</v>
      </c>
      <c r="AD154" s="81" t="s">
        <v>2682</v>
      </c>
      <c r="AE154" s="81" t="s">
        <v>42</v>
      </c>
      <c r="AG154" s="81" t="s">
        <v>4480</v>
      </c>
      <c r="AH154" s="81" t="s">
        <v>4485</v>
      </c>
      <c r="AI154" s="81" t="s">
        <v>4486</v>
      </c>
      <c r="AJ154" s="81" t="s">
        <v>4440</v>
      </c>
      <c r="AM154" s="81" t="s">
        <v>4442</v>
      </c>
      <c r="AN154" s="81" t="s">
        <v>4480</v>
      </c>
      <c r="AO154" s="81" t="s">
        <v>5577</v>
      </c>
      <c r="AP154" s="81" t="s">
        <v>4443</v>
      </c>
      <c r="AQ154" s="81" t="s">
        <v>4444</v>
      </c>
      <c r="AR154" s="81" t="s">
        <v>5578</v>
      </c>
      <c r="AS154" s="81" t="s">
        <v>4468</v>
      </c>
      <c r="AT154" s="81" t="s">
        <v>2875</v>
      </c>
      <c r="AU154" s="81" t="s">
        <v>4447</v>
      </c>
      <c r="AW154" s="81" t="s">
        <v>4448</v>
      </c>
      <c r="AX154" s="81" t="s">
        <v>42</v>
      </c>
    </row>
    <row r="155" hidden="1" spans="1:50">
      <c r="A155" s="81" t="s">
        <v>5579</v>
      </c>
      <c r="B155" s="81" t="s">
        <v>5580</v>
      </c>
      <c r="C155" s="81" t="s">
        <v>50</v>
      </c>
      <c r="D155" s="81" t="s">
        <v>4418</v>
      </c>
      <c r="E155" s="81" t="s">
        <v>5581</v>
      </c>
      <c r="F155" s="81" t="s">
        <v>4453</v>
      </c>
      <c r="G155" s="81" t="s">
        <v>4542</v>
      </c>
      <c r="H155" s="81" t="s">
        <v>4520</v>
      </c>
      <c r="I155" s="81" t="s">
        <v>4448</v>
      </c>
      <c r="J155" s="81" t="s">
        <v>5203</v>
      </c>
      <c r="K155" s="81" t="s">
        <v>5204</v>
      </c>
      <c r="M155" s="81" t="s">
        <v>2790</v>
      </c>
      <c r="N155" s="81" t="s">
        <v>5300</v>
      </c>
      <c r="O155" s="81" t="s">
        <v>5582</v>
      </c>
      <c r="P155" s="81" t="s">
        <v>5583</v>
      </c>
      <c r="Q155" s="81" t="s">
        <v>1162</v>
      </c>
      <c r="R155" s="81" t="s">
        <v>5584</v>
      </c>
      <c r="S155" s="81" t="s">
        <v>5585</v>
      </c>
      <c r="T155" s="81" t="s">
        <v>5586</v>
      </c>
      <c r="U155" s="81" t="s">
        <v>5587</v>
      </c>
      <c r="V155" s="81" t="s">
        <v>4432</v>
      </c>
      <c r="W155" s="81" t="s">
        <v>1270</v>
      </c>
      <c r="X155" s="81" t="s">
        <v>4434</v>
      </c>
      <c r="Y155" s="81" t="s">
        <v>4435</v>
      </c>
      <c r="Z155" s="81" t="s">
        <v>4483</v>
      </c>
      <c r="AA155" s="81" t="s">
        <v>36</v>
      </c>
      <c r="AC155" s="81" t="s">
        <v>42</v>
      </c>
      <c r="AD155" s="81" t="s">
        <v>2682</v>
      </c>
      <c r="AE155" s="81" t="s">
        <v>42</v>
      </c>
      <c r="AG155" s="81" t="s">
        <v>1270</v>
      </c>
      <c r="AH155" s="81" t="s">
        <v>4485</v>
      </c>
      <c r="AI155" s="81" t="s">
        <v>4486</v>
      </c>
      <c r="AJ155" s="81" t="s">
        <v>4440</v>
      </c>
      <c r="AM155" s="81" t="s">
        <v>4442</v>
      </c>
      <c r="AN155" s="81" t="s">
        <v>1270</v>
      </c>
      <c r="AO155" s="81" t="s">
        <v>5588</v>
      </c>
      <c r="AP155" s="81" t="s">
        <v>4443</v>
      </c>
      <c r="AQ155" s="81" t="s">
        <v>4444</v>
      </c>
      <c r="AR155" s="81" t="s">
        <v>5589</v>
      </c>
      <c r="AS155" s="81" t="s">
        <v>4468</v>
      </c>
      <c r="AT155" s="81" t="s">
        <v>2875</v>
      </c>
      <c r="AU155" s="81" t="s">
        <v>4447</v>
      </c>
      <c r="AW155" s="81" t="s">
        <v>4448</v>
      </c>
      <c r="AX155" s="81" t="s">
        <v>42</v>
      </c>
    </row>
    <row r="156" hidden="1" spans="1:50">
      <c r="A156" s="81" t="s">
        <v>5590</v>
      </c>
      <c r="B156" s="81" t="s">
        <v>5591</v>
      </c>
      <c r="C156" s="81" t="s">
        <v>50</v>
      </c>
      <c r="D156" s="81" t="s">
        <v>4451</v>
      </c>
      <c r="E156" s="81" t="s">
        <v>5592</v>
      </c>
      <c r="F156" s="81" t="s">
        <v>4453</v>
      </c>
      <c r="G156" s="81" t="s">
        <v>5593</v>
      </c>
      <c r="H156" s="81" t="s">
        <v>5594</v>
      </c>
      <c r="I156" s="81" t="s">
        <v>43</v>
      </c>
      <c r="J156" s="81" t="s">
        <v>4828</v>
      </c>
      <c r="K156" s="81" t="s">
        <v>4829</v>
      </c>
      <c r="M156" s="81" t="s">
        <v>2790</v>
      </c>
      <c r="N156" s="81" t="s">
        <v>4739</v>
      </c>
      <c r="O156" s="81" t="s">
        <v>5595</v>
      </c>
      <c r="P156" s="81" t="s">
        <v>5596</v>
      </c>
      <c r="Q156" s="81" t="s">
        <v>1774</v>
      </c>
      <c r="R156" s="81" t="s">
        <v>4845</v>
      </c>
      <c r="S156" s="81" t="s">
        <v>5597</v>
      </c>
      <c r="T156" s="81" t="s">
        <v>5596</v>
      </c>
      <c r="U156" s="81" t="s">
        <v>5598</v>
      </c>
      <c r="V156" s="81" t="s">
        <v>4432</v>
      </c>
      <c r="W156" s="81" t="s">
        <v>1840</v>
      </c>
      <c r="X156" s="81" t="s">
        <v>4434</v>
      </c>
      <c r="Y156" s="81" t="s">
        <v>4435</v>
      </c>
      <c r="Z156" s="81" t="s">
        <v>4483</v>
      </c>
      <c r="AA156" s="81" t="s">
        <v>4484</v>
      </c>
      <c r="AC156" s="81" t="s">
        <v>42</v>
      </c>
      <c r="AD156" s="81" t="s">
        <v>2682</v>
      </c>
      <c r="AE156" s="81" t="s">
        <v>42</v>
      </c>
      <c r="AF156" s="81" t="s">
        <v>4464</v>
      </c>
      <c r="AG156" s="81" t="s">
        <v>1840</v>
      </c>
      <c r="AH156" s="81" t="s">
        <v>4485</v>
      </c>
      <c r="AI156" s="81" t="s">
        <v>4596</v>
      </c>
      <c r="AJ156" s="81" t="s">
        <v>4440</v>
      </c>
      <c r="AM156" s="81" t="s">
        <v>4442</v>
      </c>
      <c r="AN156" s="81" t="s">
        <v>1840</v>
      </c>
      <c r="AO156" s="81" t="s">
        <v>5599</v>
      </c>
      <c r="AP156" s="81" t="s">
        <v>4443</v>
      </c>
      <c r="AR156" s="81" t="s">
        <v>5600</v>
      </c>
      <c r="AS156" s="81" t="s">
        <v>4446</v>
      </c>
      <c r="AT156" s="81" t="s">
        <v>2875</v>
      </c>
      <c r="AU156" s="81" t="s">
        <v>4447</v>
      </c>
      <c r="AW156" s="81" t="s">
        <v>4448</v>
      </c>
      <c r="AX156" s="81" t="s">
        <v>42</v>
      </c>
    </row>
    <row r="157" hidden="1" spans="1:50">
      <c r="A157" s="81" t="s">
        <v>5601</v>
      </c>
      <c r="B157" s="81" t="s">
        <v>5602</v>
      </c>
      <c r="C157" s="81" t="s">
        <v>50</v>
      </c>
      <c r="D157" s="81" t="s">
        <v>4517</v>
      </c>
      <c r="E157" s="81" t="s">
        <v>5603</v>
      </c>
      <c r="F157" s="81" t="s">
        <v>4453</v>
      </c>
      <c r="G157" s="81" t="s">
        <v>4542</v>
      </c>
      <c r="H157" s="81" t="s">
        <v>4520</v>
      </c>
      <c r="I157" s="81" t="s">
        <v>43</v>
      </c>
      <c r="J157" s="81" t="s">
        <v>4828</v>
      </c>
      <c r="K157" s="81" t="s">
        <v>4829</v>
      </c>
      <c r="M157" s="81" t="s">
        <v>2790</v>
      </c>
      <c r="N157" s="81" t="s">
        <v>4545</v>
      </c>
      <c r="O157" s="81" t="s">
        <v>5604</v>
      </c>
      <c r="P157" s="81" t="s">
        <v>5605</v>
      </c>
      <c r="Q157" s="81" t="s">
        <v>1794</v>
      </c>
      <c r="R157" s="81" t="s">
        <v>5507</v>
      </c>
      <c r="T157" s="81" t="s">
        <v>5606</v>
      </c>
      <c r="U157" s="81" t="s">
        <v>5607</v>
      </c>
      <c r="V157" s="81" t="s">
        <v>4432</v>
      </c>
      <c r="W157" s="81" t="s">
        <v>1840</v>
      </c>
      <c r="X157" s="81" t="s">
        <v>4434</v>
      </c>
      <c r="Y157" s="81" t="s">
        <v>4435</v>
      </c>
      <c r="Z157" s="81" t="s">
        <v>4483</v>
      </c>
      <c r="AA157" s="81" t="s">
        <v>228</v>
      </c>
      <c r="AC157" s="81" t="s">
        <v>42</v>
      </c>
      <c r="AD157" s="81" t="s">
        <v>2682</v>
      </c>
      <c r="AE157" s="81" t="s">
        <v>42</v>
      </c>
      <c r="AG157" s="81" t="s">
        <v>1840</v>
      </c>
      <c r="AH157" s="81" t="s">
        <v>4485</v>
      </c>
      <c r="AI157" s="81" t="s">
        <v>5077</v>
      </c>
      <c r="AJ157" s="81" t="s">
        <v>4440</v>
      </c>
      <c r="AM157" s="81" t="s">
        <v>4442</v>
      </c>
      <c r="AN157" s="81" t="s">
        <v>1840</v>
      </c>
      <c r="AO157" s="81" t="s">
        <v>5608</v>
      </c>
      <c r="AP157" s="81" t="s">
        <v>4443</v>
      </c>
      <c r="AQ157" s="81" t="s">
        <v>4444</v>
      </c>
      <c r="AR157" s="81" t="s">
        <v>5232</v>
      </c>
      <c r="AS157" s="81" t="s">
        <v>4446</v>
      </c>
      <c r="AT157" s="81" t="s">
        <v>2875</v>
      </c>
      <c r="AU157" s="81" t="s">
        <v>4447</v>
      </c>
      <c r="AW157" s="81" t="s">
        <v>4448</v>
      </c>
      <c r="AX157" s="81" t="s">
        <v>42</v>
      </c>
    </row>
    <row r="158" hidden="1" spans="1:50">
      <c r="A158" s="81" t="s">
        <v>5601</v>
      </c>
      <c r="B158" s="81" t="s">
        <v>5609</v>
      </c>
      <c r="C158" s="81" t="s">
        <v>50</v>
      </c>
      <c r="D158" s="81" t="s">
        <v>4517</v>
      </c>
      <c r="E158" s="81" t="s">
        <v>5610</v>
      </c>
      <c r="F158" s="81" t="s">
        <v>4453</v>
      </c>
      <c r="G158" s="81" t="s">
        <v>4542</v>
      </c>
      <c r="H158" s="81" t="s">
        <v>4520</v>
      </c>
      <c r="I158" s="81" t="s">
        <v>43</v>
      </c>
      <c r="J158" s="81" t="s">
        <v>4828</v>
      </c>
      <c r="K158" s="81" t="s">
        <v>4829</v>
      </c>
      <c r="M158" s="81" t="s">
        <v>2790</v>
      </c>
      <c r="N158" s="81" t="s">
        <v>4545</v>
      </c>
      <c r="O158" s="81" t="s">
        <v>5611</v>
      </c>
      <c r="P158" s="81" t="s">
        <v>5612</v>
      </c>
      <c r="Q158" s="81" t="s">
        <v>1879</v>
      </c>
      <c r="R158" s="81" t="s">
        <v>4992</v>
      </c>
      <c r="S158" s="81" t="s">
        <v>1760</v>
      </c>
      <c r="T158" s="81" t="s">
        <v>5612</v>
      </c>
      <c r="U158" s="81" t="s">
        <v>5613</v>
      </c>
      <c r="V158" s="81" t="s">
        <v>4432</v>
      </c>
      <c r="W158" s="81" t="s">
        <v>1840</v>
      </c>
      <c r="X158" s="81" t="s">
        <v>4434</v>
      </c>
      <c r="Y158" s="81" t="s">
        <v>4435</v>
      </c>
      <c r="Z158" s="81" t="s">
        <v>4483</v>
      </c>
      <c r="AA158" s="81" t="s">
        <v>228</v>
      </c>
      <c r="AC158" s="81" t="s">
        <v>42</v>
      </c>
      <c r="AD158" s="81" t="s">
        <v>2682</v>
      </c>
      <c r="AE158" s="81" t="s">
        <v>42</v>
      </c>
      <c r="AG158" s="81" t="s">
        <v>1840</v>
      </c>
      <c r="AH158" s="81" t="s">
        <v>4485</v>
      </c>
      <c r="AI158" s="81" t="s">
        <v>5077</v>
      </c>
      <c r="AJ158" s="81" t="s">
        <v>4440</v>
      </c>
      <c r="AM158" s="81" t="s">
        <v>4442</v>
      </c>
      <c r="AN158" s="81" t="s">
        <v>1840</v>
      </c>
      <c r="AO158" s="81" t="s">
        <v>5614</v>
      </c>
      <c r="AP158" s="81" t="s">
        <v>4443</v>
      </c>
      <c r="AQ158" s="81" t="s">
        <v>4444</v>
      </c>
      <c r="AR158" s="81" t="s">
        <v>5232</v>
      </c>
      <c r="AS158" s="81" t="s">
        <v>4446</v>
      </c>
      <c r="AT158" s="81" t="s">
        <v>2875</v>
      </c>
      <c r="AU158" s="81" t="s">
        <v>4447</v>
      </c>
      <c r="AW158" s="81" t="s">
        <v>4448</v>
      </c>
      <c r="AX158" s="81" t="s">
        <v>42</v>
      </c>
    </row>
    <row r="159" hidden="1" spans="1:50">
      <c r="A159" s="81" t="s">
        <v>5615</v>
      </c>
      <c r="B159" s="81" t="s">
        <v>5616</v>
      </c>
      <c r="C159" s="81" t="s">
        <v>3371</v>
      </c>
      <c r="D159" s="81" t="s">
        <v>4451</v>
      </c>
      <c r="E159" s="81" t="s">
        <v>5617</v>
      </c>
      <c r="F159" s="81" t="s">
        <v>34</v>
      </c>
      <c r="G159" s="81" t="s">
        <v>4877</v>
      </c>
      <c r="H159" s="81" t="s">
        <v>5618</v>
      </c>
      <c r="I159" s="81" t="s">
        <v>43</v>
      </c>
      <c r="J159" s="81" t="s">
        <v>4878</v>
      </c>
      <c r="K159" s="81" t="s">
        <v>4879</v>
      </c>
      <c r="M159" s="81" t="s">
        <v>2790</v>
      </c>
      <c r="N159" s="81" t="s">
        <v>5460</v>
      </c>
      <c r="V159" s="81" t="s">
        <v>4432</v>
      </c>
      <c r="W159" s="81" t="s">
        <v>156</v>
      </c>
      <c r="X159" s="81" t="s">
        <v>4434</v>
      </c>
      <c r="Y159" s="81" t="s">
        <v>4435</v>
      </c>
      <c r="Z159" s="81" t="s">
        <v>4483</v>
      </c>
      <c r="AA159" s="81" t="s">
        <v>82</v>
      </c>
      <c r="AC159" s="81" t="s">
        <v>42</v>
      </c>
      <c r="AD159" s="81" t="s">
        <v>2682</v>
      </c>
      <c r="AE159" s="81" t="s">
        <v>42</v>
      </c>
      <c r="AF159" s="81" t="s">
        <v>4464</v>
      </c>
      <c r="AH159" s="81" t="s">
        <v>4485</v>
      </c>
      <c r="AI159" s="81" t="s">
        <v>5077</v>
      </c>
      <c r="AJ159" s="81" t="s">
        <v>4440</v>
      </c>
      <c r="AM159" s="81" t="s">
        <v>4442</v>
      </c>
      <c r="AR159" s="81" t="s">
        <v>5619</v>
      </c>
      <c r="AS159" s="81" t="s">
        <v>4446</v>
      </c>
      <c r="AT159" s="81" t="s">
        <v>2875</v>
      </c>
      <c r="AW159" s="81" t="s">
        <v>4448</v>
      </c>
      <c r="AX159" s="81" t="s">
        <v>2682</v>
      </c>
    </row>
    <row r="160" hidden="1" spans="1:50">
      <c r="A160" s="81" t="s">
        <v>4469</v>
      </c>
      <c r="B160" s="81" t="s">
        <v>5620</v>
      </c>
      <c r="C160" s="81" t="s">
        <v>50</v>
      </c>
      <c r="D160" s="81" t="s">
        <v>4418</v>
      </c>
      <c r="E160" s="81" t="s">
        <v>5621</v>
      </c>
      <c r="F160" s="81" t="s">
        <v>4453</v>
      </c>
      <c r="G160" s="81" t="s">
        <v>4877</v>
      </c>
      <c r="H160" s="81" t="s">
        <v>5622</v>
      </c>
      <c r="I160" s="81" t="s">
        <v>43</v>
      </c>
      <c r="J160" s="81" t="s">
        <v>4474</v>
      </c>
      <c r="K160" s="81" t="s">
        <v>4475</v>
      </c>
      <c r="M160" s="81" t="s">
        <v>2790</v>
      </c>
      <c r="N160" s="81" t="s">
        <v>5623</v>
      </c>
      <c r="O160" s="81" t="s">
        <v>5624</v>
      </c>
      <c r="P160" s="81" t="s">
        <v>5625</v>
      </c>
      <c r="Q160" s="81" t="s">
        <v>323</v>
      </c>
      <c r="R160" s="81" t="s">
        <v>4929</v>
      </c>
      <c r="S160" s="81" t="s">
        <v>432</v>
      </c>
      <c r="T160" s="81" t="s">
        <v>5626</v>
      </c>
      <c r="U160" s="81" t="s">
        <v>5627</v>
      </c>
      <c r="V160" s="81" t="s">
        <v>4432</v>
      </c>
      <c r="W160" s="81" t="s">
        <v>4480</v>
      </c>
      <c r="X160" s="81" t="s">
        <v>4434</v>
      </c>
      <c r="Y160" s="81" t="s">
        <v>4435</v>
      </c>
      <c r="Z160" s="81" t="s">
        <v>4483</v>
      </c>
      <c r="AA160" s="81" t="s">
        <v>4484</v>
      </c>
      <c r="AC160" s="81" t="s">
        <v>42</v>
      </c>
      <c r="AD160" s="81" t="s">
        <v>2682</v>
      </c>
      <c r="AE160" s="81" t="s">
        <v>42</v>
      </c>
      <c r="AF160" s="81" t="s">
        <v>4464</v>
      </c>
      <c r="AG160" s="81" t="s">
        <v>4480</v>
      </c>
      <c r="AH160" s="81" t="s">
        <v>4485</v>
      </c>
      <c r="AI160" s="81" t="s">
        <v>4486</v>
      </c>
      <c r="AJ160" s="81" t="s">
        <v>4440</v>
      </c>
      <c r="AM160" s="81" t="s">
        <v>4442</v>
      </c>
      <c r="AN160" s="81" t="s">
        <v>4480</v>
      </c>
      <c r="AO160" s="81" t="s">
        <v>5628</v>
      </c>
      <c r="AP160" s="81" t="s">
        <v>4443</v>
      </c>
      <c r="AQ160" s="81" t="s">
        <v>4444</v>
      </c>
      <c r="AR160" s="81" t="s">
        <v>5629</v>
      </c>
      <c r="AS160" s="81" t="s">
        <v>4468</v>
      </c>
      <c r="AT160" s="81" t="s">
        <v>2875</v>
      </c>
      <c r="AU160" s="81" t="s">
        <v>4447</v>
      </c>
      <c r="AW160" s="81" t="s">
        <v>4448</v>
      </c>
      <c r="AX160" s="81" t="s">
        <v>42</v>
      </c>
    </row>
    <row r="161" hidden="1" spans="1:50">
      <c r="A161" s="81" t="s">
        <v>4469</v>
      </c>
      <c r="B161" s="81" t="s">
        <v>5620</v>
      </c>
      <c r="C161" s="81" t="s">
        <v>50</v>
      </c>
      <c r="D161" s="81" t="s">
        <v>4418</v>
      </c>
      <c r="E161" s="81" t="s">
        <v>5630</v>
      </c>
      <c r="F161" s="81" t="s">
        <v>4453</v>
      </c>
      <c r="G161" s="81" t="s">
        <v>4877</v>
      </c>
      <c r="H161" s="81" t="s">
        <v>5622</v>
      </c>
      <c r="I161" s="81" t="s">
        <v>43</v>
      </c>
      <c r="J161" s="81" t="s">
        <v>4474</v>
      </c>
      <c r="K161" s="81" t="s">
        <v>4475</v>
      </c>
      <c r="M161" s="81" t="s">
        <v>2790</v>
      </c>
      <c r="N161" s="81" t="s">
        <v>5623</v>
      </c>
      <c r="O161" s="81" t="s">
        <v>5631</v>
      </c>
      <c r="P161" s="81" t="s">
        <v>5632</v>
      </c>
      <c r="Q161" s="81" t="s">
        <v>306</v>
      </c>
      <c r="R161" s="81" t="s">
        <v>4509</v>
      </c>
      <c r="T161" s="81" t="s">
        <v>5633</v>
      </c>
      <c r="U161" s="81" t="s">
        <v>5634</v>
      </c>
      <c r="V161" s="81" t="s">
        <v>4432</v>
      </c>
      <c r="W161" s="81" t="s">
        <v>4480</v>
      </c>
      <c r="X161" s="81" t="s">
        <v>4434</v>
      </c>
      <c r="Y161" s="81" t="s">
        <v>4435</v>
      </c>
      <c r="Z161" s="81" t="s">
        <v>4483</v>
      </c>
      <c r="AA161" s="81" t="s">
        <v>4484</v>
      </c>
      <c r="AC161" s="81" t="s">
        <v>42</v>
      </c>
      <c r="AD161" s="81" t="s">
        <v>2682</v>
      </c>
      <c r="AE161" s="81" t="s">
        <v>42</v>
      </c>
      <c r="AF161" s="81" t="s">
        <v>4464</v>
      </c>
      <c r="AG161" s="81" t="s">
        <v>4480</v>
      </c>
      <c r="AH161" s="81" t="s">
        <v>4485</v>
      </c>
      <c r="AI161" s="81" t="s">
        <v>4512</v>
      </c>
      <c r="AJ161" s="81" t="s">
        <v>4440</v>
      </c>
      <c r="AM161" s="81" t="s">
        <v>4442</v>
      </c>
      <c r="AN161" s="81" t="s">
        <v>4480</v>
      </c>
      <c r="AO161" s="81" t="s">
        <v>5635</v>
      </c>
      <c r="AP161" s="81" t="s">
        <v>4443</v>
      </c>
      <c r="AQ161" s="81" t="s">
        <v>4444</v>
      </c>
      <c r="AR161" s="81" t="s">
        <v>5636</v>
      </c>
      <c r="AS161" s="81" t="s">
        <v>4468</v>
      </c>
      <c r="AT161" s="81" t="s">
        <v>2875</v>
      </c>
      <c r="AU161" s="81" t="s">
        <v>4447</v>
      </c>
      <c r="AW161" s="81" t="s">
        <v>4448</v>
      </c>
      <c r="AX161" s="81" t="s">
        <v>42</v>
      </c>
    </row>
    <row r="162" hidden="1" spans="1:50">
      <c r="A162" s="81" t="s">
        <v>5637</v>
      </c>
      <c r="B162" s="81" t="s">
        <v>5638</v>
      </c>
      <c r="C162" s="81" t="s">
        <v>50</v>
      </c>
      <c r="D162" s="81" t="s">
        <v>4517</v>
      </c>
      <c r="E162" s="81" t="s">
        <v>3982</v>
      </c>
      <c r="F162" s="81" t="s">
        <v>4453</v>
      </c>
      <c r="G162" s="81" t="s">
        <v>5639</v>
      </c>
      <c r="H162" s="81" t="s">
        <v>4520</v>
      </c>
      <c r="I162" s="81" t="s">
        <v>43</v>
      </c>
      <c r="J162" s="81" t="s">
        <v>4474</v>
      </c>
      <c r="K162" s="81" t="s">
        <v>4475</v>
      </c>
      <c r="M162" s="81" t="s">
        <v>2790</v>
      </c>
      <c r="N162" s="81" t="s">
        <v>5439</v>
      </c>
      <c r="O162" s="81" t="s">
        <v>5640</v>
      </c>
      <c r="P162" s="81" t="s">
        <v>5641</v>
      </c>
      <c r="Q162" s="81" t="s">
        <v>4526</v>
      </c>
      <c r="R162" s="81" t="s">
        <v>5642</v>
      </c>
      <c r="T162" s="81" t="s">
        <v>3645</v>
      </c>
      <c r="U162" s="81" t="s">
        <v>3646</v>
      </c>
      <c r="V162" s="81" t="s">
        <v>4432</v>
      </c>
      <c r="W162" s="81" t="s">
        <v>4529</v>
      </c>
      <c r="X162" s="81" t="s">
        <v>4434</v>
      </c>
      <c r="Y162" s="81" t="s">
        <v>4435</v>
      </c>
      <c r="Z162" s="81" t="s">
        <v>4436</v>
      </c>
      <c r="AA162" s="81" t="s">
        <v>82</v>
      </c>
      <c r="AC162" s="81" t="s">
        <v>42</v>
      </c>
      <c r="AD162" s="81" t="s">
        <v>2682</v>
      </c>
      <c r="AE162" s="81" t="s">
        <v>42</v>
      </c>
      <c r="AF162" s="81" t="s">
        <v>4464</v>
      </c>
      <c r="AG162" s="81" t="s">
        <v>4480</v>
      </c>
      <c r="AH162" s="81" t="s">
        <v>4485</v>
      </c>
      <c r="AI162" s="81" t="s">
        <v>4486</v>
      </c>
      <c r="AJ162" s="81" t="s">
        <v>4440</v>
      </c>
      <c r="AM162" s="81" t="s">
        <v>4442</v>
      </c>
      <c r="AN162" s="81" t="s">
        <v>4480</v>
      </c>
      <c r="AO162" s="81" t="s">
        <v>5643</v>
      </c>
      <c r="AP162" s="81" t="s">
        <v>4443</v>
      </c>
      <c r="AQ162" s="81" t="s">
        <v>4444</v>
      </c>
      <c r="AR162" s="81" t="s">
        <v>5644</v>
      </c>
      <c r="AS162" s="81" t="s">
        <v>4468</v>
      </c>
      <c r="AT162" s="81" t="s">
        <v>2875</v>
      </c>
      <c r="AU162" s="81" t="s">
        <v>4447</v>
      </c>
      <c r="AW162" s="81" t="s">
        <v>4448</v>
      </c>
      <c r="AX162" s="81" t="s">
        <v>42</v>
      </c>
    </row>
    <row r="163" hidden="1" spans="1:50">
      <c r="A163" s="81" t="s">
        <v>5645</v>
      </c>
      <c r="B163" s="81" t="s">
        <v>5646</v>
      </c>
      <c r="C163" s="81" t="s">
        <v>50</v>
      </c>
      <c r="D163" s="81" t="s">
        <v>4418</v>
      </c>
      <c r="E163" s="81" t="s">
        <v>5647</v>
      </c>
      <c r="F163" s="81" t="s">
        <v>34</v>
      </c>
      <c r="G163" s="81" t="s">
        <v>5648</v>
      </c>
      <c r="H163" s="81" t="s">
        <v>5649</v>
      </c>
      <c r="I163" s="81" t="s">
        <v>43</v>
      </c>
      <c r="J163" s="81" t="s">
        <v>4631</v>
      </c>
      <c r="K163" s="81" t="s">
        <v>4632</v>
      </c>
      <c r="M163" s="81" t="s">
        <v>2853</v>
      </c>
      <c r="N163" s="81" t="s">
        <v>5000</v>
      </c>
      <c r="O163" s="81" t="s">
        <v>5650</v>
      </c>
      <c r="P163" s="81" t="s">
        <v>5651</v>
      </c>
      <c r="Q163" s="81" t="s">
        <v>5652</v>
      </c>
      <c r="R163" s="81" t="s">
        <v>5653</v>
      </c>
      <c r="S163" s="81" t="s">
        <v>5654</v>
      </c>
      <c r="T163" s="81" t="s">
        <v>5655</v>
      </c>
      <c r="U163" s="81" t="s">
        <v>5656</v>
      </c>
      <c r="V163" s="81" t="s">
        <v>4432</v>
      </c>
      <c r="W163" s="81" t="s">
        <v>471</v>
      </c>
      <c r="X163" s="81" t="s">
        <v>4434</v>
      </c>
      <c r="Y163" s="81" t="s">
        <v>4435</v>
      </c>
      <c r="Z163" s="81" t="s">
        <v>4436</v>
      </c>
      <c r="AA163" s="81" t="s">
        <v>228</v>
      </c>
      <c r="AC163" s="81" t="s">
        <v>2682</v>
      </c>
      <c r="AD163" s="81" t="s">
        <v>2682</v>
      </c>
      <c r="AE163" s="81" t="s">
        <v>2682</v>
      </c>
      <c r="AF163" s="81" t="s">
        <v>4437</v>
      </c>
      <c r="AG163" s="81" t="s">
        <v>4658</v>
      </c>
      <c r="AH163" s="81" t="s">
        <v>4438</v>
      </c>
      <c r="AI163" s="81" t="s">
        <v>4439</v>
      </c>
      <c r="AJ163" s="81" t="s">
        <v>4440</v>
      </c>
      <c r="AL163" s="81" t="s">
        <v>5657</v>
      </c>
      <c r="AM163" s="81" t="s">
        <v>4442</v>
      </c>
      <c r="AN163" s="81" t="s">
        <v>4658</v>
      </c>
      <c r="AO163" s="81" t="s">
        <v>5658</v>
      </c>
      <c r="AP163" s="81" t="s">
        <v>4443</v>
      </c>
      <c r="AQ163" s="81" t="s">
        <v>4444</v>
      </c>
      <c r="AR163" s="81" t="s">
        <v>5659</v>
      </c>
      <c r="AS163" s="81" t="s">
        <v>4468</v>
      </c>
      <c r="AT163" s="81" t="s">
        <v>2875</v>
      </c>
      <c r="AU163" s="81" t="s">
        <v>4447</v>
      </c>
      <c r="AW163" s="81" t="s">
        <v>4448</v>
      </c>
      <c r="AX163" s="81" t="s">
        <v>42</v>
      </c>
    </row>
    <row r="164" hidden="1" spans="1:50">
      <c r="A164" s="81" t="s">
        <v>5660</v>
      </c>
      <c r="B164" s="81" t="s">
        <v>5661</v>
      </c>
      <c r="C164" s="81" t="s">
        <v>50</v>
      </c>
      <c r="D164" s="81" t="s">
        <v>4517</v>
      </c>
      <c r="E164" s="81" t="s">
        <v>3036</v>
      </c>
      <c r="F164" s="81" t="s">
        <v>4453</v>
      </c>
      <c r="G164" s="81" t="s">
        <v>5662</v>
      </c>
      <c r="H164" s="81" t="s">
        <v>5622</v>
      </c>
      <c r="I164" s="81" t="s">
        <v>43</v>
      </c>
      <c r="J164" s="81" t="s">
        <v>4422</v>
      </c>
      <c r="K164" s="81" t="s">
        <v>4423</v>
      </c>
      <c r="M164" s="81" t="s">
        <v>2790</v>
      </c>
      <c r="N164" s="81" t="s">
        <v>5663</v>
      </c>
      <c r="O164" s="81" t="s">
        <v>5664</v>
      </c>
      <c r="P164" s="81" t="s">
        <v>5665</v>
      </c>
      <c r="Q164" s="81" t="s">
        <v>4427</v>
      </c>
      <c r="R164" s="81" t="s">
        <v>4428</v>
      </c>
      <c r="S164" s="81" t="s">
        <v>5666</v>
      </c>
      <c r="T164" s="81" t="s">
        <v>3034</v>
      </c>
      <c r="U164" s="81" t="s">
        <v>3035</v>
      </c>
      <c r="V164" s="81" t="s">
        <v>4432</v>
      </c>
      <c r="W164" s="81" t="s">
        <v>4433</v>
      </c>
      <c r="X164" s="81" t="s">
        <v>4434</v>
      </c>
      <c r="Y164" s="81" t="s">
        <v>4435</v>
      </c>
      <c r="Z164" s="81" t="s">
        <v>4436</v>
      </c>
      <c r="AA164" s="81" t="s">
        <v>82</v>
      </c>
      <c r="AC164" s="81" t="s">
        <v>42</v>
      </c>
      <c r="AD164" s="81" t="s">
        <v>2682</v>
      </c>
      <c r="AE164" s="81" t="s">
        <v>42</v>
      </c>
      <c r="AG164" s="81" t="s">
        <v>4433</v>
      </c>
      <c r="AH164" s="81" t="s">
        <v>4485</v>
      </c>
      <c r="AI164" s="81" t="s">
        <v>4553</v>
      </c>
      <c r="AJ164" s="81" t="s">
        <v>4440</v>
      </c>
      <c r="AM164" s="81" t="s">
        <v>4442</v>
      </c>
      <c r="AN164" s="81" t="s">
        <v>4433</v>
      </c>
      <c r="AO164" s="81" t="s">
        <v>5667</v>
      </c>
      <c r="AP164" s="81" t="s">
        <v>4443</v>
      </c>
      <c r="AQ164" s="81" t="s">
        <v>4444</v>
      </c>
      <c r="AR164" s="81" t="s">
        <v>5668</v>
      </c>
      <c r="AS164" s="81" t="s">
        <v>4446</v>
      </c>
      <c r="AT164" s="81" t="s">
        <v>2875</v>
      </c>
      <c r="AU164" s="81" t="s">
        <v>4447</v>
      </c>
      <c r="AW164" s="81" t="s">
        <v>4448</v>
      </c>
      <c r="AX164" s="81" t="s">
        <v>42</v>
      </c>
    </row>
    <row r="165" hidden="1" spans="1:50">
      <c r="A165" s="81" t="s">
        <v>5669</v>
      </c>
      <c r="B165" s="81" t="s">
        <v>5670</v>
      </c>
      <c r="C165" s="81" t="s">
        <v>50</v>
      </c>
      <c r="D165" s="81" t="s">
        <v>4517</v>
      </c>
      <c r="E165" s="81" t="s">
        <v>2989</v>
      </c>
      <c r="F165" s="81" t="s">
        <v>4453</v>
      </c>
      <c r="G165" s="81" t="s">
        <v>5662</v>
      </c>
      <c r="H165" s="81" t="s">
        <v>5622</v>
      </c>
      <c r="I165" s="81" t="s">
        <v>43</v>
      </c>
      <c r="J165" s="81" t="s">
        <v>4422</v>
      </c>
      <c r="K165" s="81" t="s">
        <v>4423</v>
      </c>
      <c r="M165" s="81" t="s">
        <v>2790</v>
      </c>
      <c r="N165" s="81" t="s">
        <v>5663</v>
      </c>
      <c r="O165" s="81" t="s">
        <v>5671</v>
      </c>
      <c r="P165" s="81" t="s">
        <v>5672</v>
      </c>
      <c r="Q165" s="81" t="s">
        <v>4427</v>
      </c>
      <c r="R165" s="81" t="s">
        <v>4428</v>
      </c>
      <c r="S165" s="81" t="s">
        <v>5666</v>
      </c>
      <c r="T165" s="81" t="s">
        <v>2987</v>
      </c>
      <c r="U165" s="81" t="s">
        <v>2988</v>
      </c>
      <c r="V165" s="81" t="s">
        <v>4432</v>
      </c>
      <c r="W165" s="81" t="s">
        <v>4433</v>
      </c>
      <c r="X165" s="81" t="s">
        <v>4434</v>
      </c>
      <c r="Y165" s="81" t="s">
        <v>4435</v>
      </c>
      <c r="Z165" s="81" t="s">
        <v>4436</v>
      </c>
      <c r="AA165" s="81" t="s">
        <v>82</v>
      </c>
      <c r="AC165" s="81" t="s">
        <v>42</v>
      </c>
      <c r="AD165" s="81" t="s">
        <v>2682</v>
      </c>
      <c r="AE165" s="81" t="s">
        <v>42</v>
      </c>
      <c r="AG165" s="81" t="s">
        <v>4433</v>
      </c>
      <c r="AH165" s="81" t="s">
        <v>4485</v>
      </c>
      <c r="AI165" s="81" t="s">
        <v>4553</v>
      </c>
      <c r="AJ165" s="81" t="s">
        <v>4440</v>
      </c>
      <c r="AM165" s="81" t="s">
        <v>4442</v>
      </c>
      <c r="AN165" s="81" t="s">
        <v>4433</v>
      </c>
      <c r="AO165" s="81" t="s">
        <v>5673</v>
      </c>
      <c r="AP165" s="81" t="s">
        <v>4443</v>
      </c>
      <c r="AQ165" s="81" t="s">
        <v>4444</v>
      </c>
      <c r="AR165" s="81" t="s">
        <v>5674</v>
      </c>
      <c r="AS165" s="81" t="s">
        <v>4446</v>
      </c>
      <c r="AT165" s="81" t="s">
        <v>2875</v>
      </c>
      <c r="AU165" s="81" t="s">
        <v>4447</v>
      </c>
      <c r="AW165" s="81" t="s">
        <v>4448</v>
      </c>
      <c r="AX165" s="81" t="s">
        <v>42</v>
      </c>
    </row>
    <row r="166" hidden="1" spans="1:50">
      <c r="A166" s="81" t="s">
        <v>5675</v>
      </c>
      <c r="B166" s="81" t="s">
        <v>5676</v>
      </c>
      <c r="C166" s="81" t="s">
        <v>50</v>
      </c>
      <c r="D166" s="81" t="s">
        <v>4517</v>
      </c>
      <c r="E166" s="81" t="s">
        <v>2979</v>
      </c>
      <c r="F166" s="81" t="s">
        <v>4453</v>
      </c>
      <c r="G166" s="81" t="s">
        <v>5662</v>
      </c>
      <c r="H166" s="81" t="s">
        <v>5622</v>
      </c>
      <c r="I166" s="81" t="s">
        <v>43</v>
      </c>
      <c r="J166" s="81" t="s">
        <v>4422</v>
      </c>
      <c r="K166" s="81" t="s">
        <v>4423</v>
      </c>
      <c r="M166" s="81" t="s">
        <v>2790</v>
      </c>
      <c r="N166" s="81" t="s">
        <v>5663</v>
      </c>
      <c r="O166" s="81" t="s">
        <v>5677</v>
      </c>
      <c r="P166" s="81" t="s">
        <v>5678</v>
      </c>
      <c r="Q166" s="81" t="s">
        <v>4427</v>
      </c>
      <c r="R166" s="81" t="s">
        <v>4428</v>
      </c>
      <c r="S166" s="81" t="s">
        <v>5666</v>
      </c>
      <c r="T166" s="81" t="s">
        <v>2977</v>
      </c>
      <c r="U166" s="81" t="s">
        <v>2978</v>
      </c>
      <c r="V166" s="81" t="s">
        <v>4432</v>
      </c>
      <c r="W166" s="81" t="s">
        <v>4433</v>
      </c>
      <c r="X166" s="81" t="s">
        <v>4434</v>
      </c>
      <c r="Y166" s="81" t="s">
        <v>4435</v>
      </c>
      <c r="Z166" s="81" t="s">
        <v>4436</v>
      </c>
      <c r="AA166" s="81" t="s">
        <v>82</v>
      </c>
      <c r="AC166" s="81" t="s">
        <v>42</v>
      </c>
      <c r="AD166" s="81" t="s">
        <v>2682</v>
      </c>
      <c r="AE166" s="81" t="s">
        <v>42</v>
      </c>
      <c r="AG166" s="81" t="s">
        <v>4433</v>
      </c>
      <c r="AH166" s="81" t="s">
        <v>4485</v>
      </c>
      <c r="AI166" s="81" t="s">
        <v>4553</v>
      </c>
      <c r="AJ166" s="81" t="s">
        <v>4440</v>
      </c>
      <c r="AM166" s="81" t="s">
        <v>4442</v>
      </c>
      <c r="AN166" s="81" t="s">
        <v>4433</v>
      </c>
      <c r="AO166" s="81" t="s">
        <v>5679</v>
      </c>
      <c r="AP166" s="81" t="s">
        <v>4443</v>
      </c>
      <c r="AQ166" s="81" t="s">
        <v>4444</v>
      </c>
      <c r="AR166" s="81" t="s">
        <v>5680</v>
      </c>
      <c r="AS166" s="81" t="s">
        <v>4446</v>
      </c>
      <c r="AT166" s="81" t="s">
        <v>2875</v>
      </c>
      <c r="AU166" s="81" t="s">
        <v>4447</v>
      </c>
      <c r="AW166" s="81" t="s">
        <v>4448</v>
      </c>
      <c r="AX166" s="81" t="s">
        <v>42</v>
      </c>
    </row>
    <row r="167" hidden="1" spans="1:50">
      <c r="A167" s="81" t="s">
        <v>4469</v>
      </c>
      <c r="B167" s="81" t="s">
        <v>5620</v>
      </c>
      <c r="C167" s="81" t="s">
        <v>50</v>
      </c>
      <c r="D167" s="81" t="s">
        <v>4418</v>
      </c>
      <c r="E167" s="81" t="s">
        <v>5681</v>
      </c>
      <c r="F167" s="81" t="s">
        <v>4453</v>
      </c>
      <c r="G167" s="81" t="s">
        <v>4877</v>
      </c>
      <c r="H167" s="81" t="s">
        <v>5622</v>
      </c>
      <c r="I167" s="81" t="s">
        <v>43</v>
      </c>
      <c r="J167" s="81" t="s">
        <v>4474</v>
      </c>
      <c r="K167" s="81" t="s">
        <v>4475</v>
      </c>
      <c r="M167" s="81" t="s">
        <v>2790</v>
      </c>
      <c r="N167" s="81" t="s">
        <v>5623</v>
      </c>
      <c r="O167" s="81" t="s">
        <v>5682</v>
      </c>
      <c r="P167" s="81" t="s">
        <v>5683</v>
      </c>
      <c r="Q167" s="81" t="s">
        <v>306</v>
      </c>
      <c r="R167" s="81" t="s">
        <v>4509</v>
      </c>
      <c r="S167" s="81" t="s">
        <v>5684</v>
      </c>
      <c r="T167" s="81" t="s">
        <v>5685</v>
      </c>
      <c r="U167" s="81" t="s">
        <v>5686</v>
      </c>
      <c r="V167" s="81" t="s">
        <v>4432</v>
      </c>
      <c r="W167" s="81" t="s">
        <v>4480</v>
      </c>
      <c r="X167" s="81" t="s">
        <v>4434</v>
      </c>
      <c r="Y167" s="81" t="s">
        <v>4435</v>
      </c>
      <c r="Z167" s="81" t="s">
        <v>4483</v>
      </c>
      <c r="AA167" s="81" t="s">
        <v>36</v>
      </c>
      <c r="AC167" s="81" t="s">
        <v>42</v>
      </c>
      <c r="AD167" s="81" t="s">
        <v>2682</v>
      </c>
      <c r="AE167" s="81" t="s">
        <v>42</v>
      </c>
      <c r="AF167" s="81" t="s">
        <v>4464</v>
      </c>
      <c r="AG167" s="81" t="s">
        <v>4480</v>
      </c>
      <c r="AH167" s="81" t="s">
        <v>4485</v>
      </c>
      <c r="AI167" s="81" t="s">
        <v>5012</v>
      </c>
      <c r="AJ167" s="81" t="s">
        <v>4440</v>
      </c>
      <c r="AM167" s="81" t="s">
        <v>4442</v>
      </c>
      <c r="AN167" s="81" t="s">
        <v>4480</v>
      </c>
      <c r="AO167" s="81" t="s">
        <v>5687</v>
      </c>
      <c r="AP167" s="81" t="s">
        <v>4443</v>
      </c>
      <c r="AQ167" s="81" t="s">
        <v>4444</v>
      </c>
      <c r="AR167" s="81" t="s">
        <v>5688</v>
      </c>
      <c r="AS167" s="81" t="s">
        <v>4468</v>
      </c>
      <c r="AT167" s="81" t="s">
        <v>2875</v>
      </c>
      <c r="AU167" s="81" t="s">
        <v>4447</v>
      </c>
      <c r="AW167" s="81" t="s">
        <v>4448</v>
      </c>
      <c r="AX167" s="81" t="s">
        <v>42</v>
      </c>
    </row>
    <row r="168" hidden="1" spans="1:50">
      <c r="A168" s="81" t="s">
        <v>5689</v>
      </c>
      <c r="B168" s="81" t="s">
        <v>5690</v>
      </c>
      <c r="C168" s="81" t="s">
        <v>50</v>
      </c>
      <c r="D168" s="81" t="s">
        <v>4418</v>
      </c>
      <c r="E168" s="81" t="s">
        <v>3966</v>
      </c>
      <c r="F168" s="81" t="s">
        <v>4453</v>
      </c>
      <c r="G168" s="81" t="s">
        <v>5639</v>
      </c>
      <c r="H168" s="81" t="s">
        <v>5622</v>
      </c>
      <c r="I168" s="81" t="s">
        <v>43</v>
      </c>
      <c r="J168" s="81" t="s">
        <v>4631</v>
      </c>
      <c r="K168" s="81" t="s">
        <v>4632</v>
      </c>
      <c r="M168" s="81" t="s">
        <v>2790</v>
      </c>
      <c r="N168" s="81" t="s">
        <v>5460</v>
      </c>
      <c r="O168" s="81" t="s">
        <v>5691</v>
      </c>
      <c r="P168" s="81" t="s">
        <v>5692</v>
      </c>
      <c r="Q168" s="81" t="s">
        <v>693</v>
      </c>
      <c r="R168" s="81" t="s">
        <v>4636</v>
      </c>
      <c r="S168" s="81" t="s">
        <v>5652</v>
      </c>
      <c r="T168" s="81" t="s">
        <v>3512</v>
      </c>
      <c r="U168" s="81" t="s">
        <v>3513</v>
      </c>
      <c r="V168" s="81" t="s">
        <v>4432</v>
      </c>
      <c r="W168" s="81" t="s">
        <v>712</v>
      </c>
      <c r="X168" s="81" t="s">
        <v>4434</v>
      </c>
      <c r="Y168" s="81" t="s">
        <v>4435</v>
      </c>
      <c r="Z168" s="81" t="s">
        <v>4436</v>
      </c>
      <c r="AA168" s="81" t="s">
        <v>228</v>
      </c>
      <c r="AC168" s="81" t="s">
        <v>42</v>
      </c>
      <c r="AD168" s="81" t="s">
        <v>2682</v>
      </c>
      <c r="AE168" s="81" t="s">
        <v>42</v>
      </c>
      <c r="AG168" s="81" t="s">
        <v>712</v>
      </c>
      <c r="AH168" s="81" t="s">
        <v>4485</v>
      </c>
      <c r="AI168" s="81" t="s">
        <v>4512</v>
      </c>
      <c r="AJ168" s="81" t="s">
        <v>4440</v>
      </c>
      <c r="AM168" s="81" t="s">
        <v>4442</v>
      </c>
      <c r="AN168" s="81" t="s">
        <v>4658</v>
      </c>
      <c r="AO168" s="81" t="s">
        <v>5693</v>
      </c>
      <c r="AP168" s="81" t="s">
        <v>4443</v>
      </c>
      <c r="AQ168" s="81" t="s">
        <v>4444</v>
      </c>
      <c r="AR168" s="81" t="s">
        <v>5694</v>
      </c>
      <c r="AS168" s="81" t="s">
        <v>4446</v>
      </c>
      <c r="AT168" s="81" t="s">
        <v>2875</v>
      </c>
      <c r="AU168" s="81" t="s">
        <v>4447</v>
      </c>
      <c r="AW168" s="81" t="s">
        <v>4448</v>
      </c>
      <c r="AX168" s="81" t="s">
        <v>42</v>
      </c>
    </row>
    <row r="169" hidden="1" spans="1:50">
      <c r="A169" s="81" t="s">
        <v>5695</v>
      </c>
      <c r="B169" s="81" t="s">
        <v>5696</v>
      </c>
      <c r="C169" s="81" t="s">
        <v>50</v>
      </c>
      <c r="D169" s="81" t="s">
        <v>4418</v>
      </c>
      <c r="E169" s="81" t="s">
        <v>5697</v>
      </c>
      <c r="F169" s="81" t="s">
        <v>4453</v>
      </c>
      <c r="G169" s="81" t="s">
        <v>5639</v>
      </c>
      <c r="H169" s="81" t="s">
        <v>5622</v>
      </c>
      <c r="I169" s="81" t="s">
        <v>43</v>
      </c>
      <c r="J169" s="81" t="s">
        <v>4631</v>
      </c>
      <c r="K169" s="81" t="s">
        <v>4632</v>
      </c>
      <c r="M169" s="81" t="s">
        <v>2790</v>
      </c>
      <c r="N169" s="81" t="s">
        <v>5460</v>
      </c>
      <c r="O169" s="81" t="s">
        <v>5698</v>
      </c>
      <c r="P169" s="81" t="s">
        <v>5699</v>
      </c>
      <c r="Q169" s="81" t="s">
        <v>5652</v>
      </c>
      <c r="R169" s="81" t="s">
        <v>5653</v>
      </c>
      <c r="S169" s="81" t="s">
        <v>5700</v>
      </c>
      <c r="T169" s="81" t="s">
        <v>5701</v>
      </c>
      <c r="U169" s="81" t="s">
        <v>5702</v>
      </c>
      <c r="V169" s="81" t="s">
        <v>4432</v>
      </c>
      <c r="W169" s="81" t="s">
        <v>712</v>
      </c>
      <c r="X169" s="81" t="s">
        <v>4434</v>
      </c>
      <c r="Y169" s="81" t="s">
        <v>4435</v>
      </c>
      <c r="Z169" s="81" t="s">
        <v>4436</v>
      </c>
      <c r="AA169" s="81" t="s">
        <v>228</v>
      </c>
      <c r="AC169" s="81" t="s">
        <v>42</v>
      </c>
      <c r="AD169" s="81" t="s">
        <v>2682</v>
      </c>
      <c r="AE169" s="81" t="s">
        <v>42</v>
      </c>
      <c r="AG169" s="81" t="s">
        <v>712</v>
      </c>
      <c r="AH169" s="81" t="s">
        <v>4485</v>
      </c>
      <c r="AI169" s="81" t="s">
        <v>4512</v>
      </c>
      <c r="AJ169" s="81" t="s">
        <v>4440</v>
      </c>
      <c r="AM169" s="81" t="s">
        <v>4442</v>
      </c>
      <c r="AN169" s="81" t="s">
        <v>4658</v>
      </c>
      <c r="AO169" s="81" t="s">
        <v>5693</v>
      </c>
      <c r="AP169" s="81" t="s">
        <v>4443</v>
      </c>
      <c r="AQ169" s="81" t="s">
        <v>4444</v>
      </c>
      <c r="AR169" s="81" t="s">
        <v>5703</v>
      </c>
      <c r="AS169" s="81" t="s">
        <v>4446</v>
      </c>
      <c r="AT169" s="81" t="s">
        <v>2875</v>
      </c>
      <c r="AU169" s="81" t="s">
        <v>50</v>
      </c>
      <c r="AW169" s="81" t="s">
        <v>4448</v>
      </c>
      <c r="AX169" s="81" t="s">
        <v>42</v>
      </c>
    </row>
    <row r="170" hidden="1" spans="1:50">
      <c r="A170" s="81" t="s">
        <v>5704</v>
      </c>
      <c r="B170" s="81" t="s">
        <v>5705</v>
      </c>
      <c r="C170" s="81" t="s">
        <v>4655</v>
      </c>
      <c r="D170" s="81" t="s">
        <v>4517</v>
      </c>
      <c r="E170" s="81" t="s">
        <v>5706</v>
      </c>
      <c r="F170" s="81" t="s">
        <v>4453</v>
      </c>
      <c r="G170" s="81" t="s">
        <v>4542</v>
      </c>
      <c r="H170" s="81" t="s">
        <v>4520</v>
      </c>
      <c r="I170" s="81" t="s">
        <v>43</v>
      </c>
      <c r="J170" s="81" t="s">
        <v>4422</v>
      </c>
      <c r="K170" s="81" t="s">
        <v>4423</v>
      </c>
      <c r="M170" s="81" t="s">
        <v>2790</v>
      </c>
      <c r="N170" s="81" t="s">
        <v>4695</v>
      </c>
      <c r="V170" s="81" t="s">
        <v>4432</v>
      </c>
      <c r="W170" s="81" t="s">
        <v>4433</v>
      </c>
      <c r="X170" s="81" t="s">
        <v>4434</v>
      </c>
      <c r="Y170" s="81" t="s">
        <v>4435</v>
      </c>
      <c r="Z170" s="81" t="s">
        <v>4436</v>
      </c>
      <c r="AA170" s="81" t="s">
        <v>82</v>
      </c>
      <c r="AC170" s="81" t="s">
        <v>42</v>
      </c>
      <c r="AD170" s="81" t="s">
        <v>2682</v>
      </c>
      <c r="AE170" s="81" t="s">
        <v>42</v>
      </c>
      <c r="AH170" s="81" t="s">
        <v>4485</v>
      </c>
      <c r="AI170" s="81" t="s">
        <v>4553</v>
      </c>
      <c r="AJ170" s="81" t="s">
        <v>4440</v>
      </c>
      <c r="AM170" s="81" t="s">
        <v>4442</v>
      </c>
      <c r="AQ170" s="81" t="s">
        <v>4444</v>
      </c>
      <c r="AR170" s="81" t="s">
        <v>5707</v>
      </c>
      <c r="AS170" s="81" t="s">
        <v>4468</v>
      </c>
      <c r="AT170" s="81" t="s">
        <v>2875</v>
      </c>
      <c r="AW170" s="81" t="s">
        <v>4448</v>
      </c>
      <c r="AX170" s="81" t="s">
        <v>42</v>
      </c>
    </row>
    <row r="171" hidden="1" spans="1:50">
      <c r="A171" s="81" t="s">
        <v>5708</v>
      </c>
      <c r="B171" s="81" t="s">
        <v>5709</v>
      </c>
      <c r="C171" s="81" t="s">
        <v>4655</v>
      </c>
      <c r="D171" s="81" t="s">
        <v>4517</v>
      </c>
      <c r="E171" s="81" t="s">
        <v>5710</v>
      </c>
      <c r="F171" s="81" t="s">
        <v>4453</v>
      </c>
      <c r="G171" s="81" t="s">
        <v>4542</v>
      </c>
      <c r="H171" s="81" t="s">
        <v>4520</v>
      </c>
      <c r="I171" s="81" t="s">
        <v>43</v>
      </c>
      <c r="J171" s="81" t="s">
        <v>4422</v>
      </c>
      <c r="K171" s="81" t="s">
        <v>4423</v>
      </c>
      <c r="M171" s="81" t="s">
        <v>2790</v>
      </c>
      <c r="N171" s="81" t="s">
        <v>4695</v>
      </c>
      <c r="V171" s="81" t="s">
        <v>4432</v>
      </c>
      <c r="W171" s="81" t="s">
        <v>4433</v>
      </c>
      <c r="X171" s="81" t="s">
        <v>4434</v>
      </c>
      <c r="Y171" s="81" t="s">
        <v>4435</v>
      </c>
      <c r="Z171" s="81" t="s">
        <v>4436</v>
      </c>
      <c r="AA171" s="81" t="s">
        <v>82</v>
      </c>
      <c r="AC171" s="81" t="s">
        <v>42</v>
      </c>
      <c r="AD171" s="81" t="s">
        <v>2682</v>
      </c>
      <c r="AE171" s="81" t="s">
        <v>42</v>
      </c>
      <c r="AH171" s="81" t="s">
        <v>4485</v>
      </c>
      <c r="AI171" s="81" t="s">
        <v>4553</v>
      </c>
      <c r="AJ171" s="81" t="s">
        <v>4440</v>
      </c>
      <c r="AM171" s="81" t="s">
        <v>4442</v>
      </c>
      <c r="AQ171" s="81" t="s">
        <v>4444</v>
      </c>
      <c r="AR171" s="81" t="s">
        <v>5707</v>
      </c>
      <c r="AS171" s="81" t="s">
        <v>4468</v>
      </c>
      <c r="AT171" s="81" t="s">
        <v>2875</v>
      </c>
      <c r="AW171" s="81" t="s">
        <v>4448</v>
      </c>
      <c r="AX171" s="81" t="s">
        <v>42</v>
      </c>
    </row>
    <row r="172" hidden="1" spans="1:50">
      <c r="A172" s="81" t="s">
        <v>5711</v>
      </c>
      <c r="B172" s="81" t="s">
        <v>5712</v>
      </c>
      <c r="C172" s="81" t="s">
        <v>4655</v>
      </c>
      <c r="D172" s="81" t="s">
        <v>4517</v>
      </c>
      <c r="E172" s="81" t="s">
        <v>5713</v>
      </c>
      <c r="F172" s="81" t="s">
        <v>4453</v>
      </c>
      <c r="G172" s="81" t="s">
        <v>4542</v>
      </c>
      <c r="H172" s="81" t="s">
        <v>4520</v>
      </c>
      <c r="I172" s="81" t="s">
        <v>43</v>
      </c>
      <c r="J172" s="81" t="s">
        <v>4422</v>
      </c>
      <c r="K172" s="81" t="s">
        <v>4423</v>
      </c>
      <c r="M172" s="81" t="s">
        <v>2790</v>
      </c>
      <c r="N172" s="81" t="s">
        <v>4695</v>
      </c>
      <c r="V172" s="81" t="s">
        <v>4432</v>
      </c>
      <c r="W172" s="81" t="s">
        <v>4433</v>
      </c>
      <c r="X172" s="81" t="s">
        <v>4434</v>
      </c>
      <c r="Y172" s="81" t="s">
        <v>4435</v>
      </c>
      <c r="Z172" s="81" t="s">
        <v>4436</v>
      </c>
      <c r="AA172" s="81" t="s">
        <v>82</v>
      </c>
      <c r="AC172" s="81" t="s">
        <v>42</v>
      </c>
      <c r="AD172" s="81" t="s">
        <v>42</v>
      </c>
      <c r="AE172" s="81" t="s">
        <v>42</v>
      </c>
      <c r="AH172" s="81" t="s">
        <v>4485</v>
      </c>
      <c r="AI172" s="81" t="s">
        <v>4553</v>
      </c>
      <c r="AJ172" s="81" t="s">
        <v>4440</v>
      </c>
      <c r="AM172" s="81" t="s">
        <v>4442</v>
      </c>
      <c r="AQ172" s="81" t="s">
        <v>4444</v>
      </c>
      <c r="AR172" s="81" t="s">
        <v>5707</v>
      </c>
      <c r="AS172" s="81" t="s">
        <v>4468</v>
      </c>
      <c r="AT172" s="81" t="s">
        <v>2875</v>
      </c>
      <c r="AW172" s="81" t="s">
        <v>4448</v>
      </c>
      <c r="AX172" s="81" t="s">
        <v>42</v>
      </c>
    </row>
    <row r="173" hidden="1" spans="1:50">
      <c r="A173" s="81" t="s">
        <v>5714</v>
      </c>
      <c r="B173" s="81" t="s">
        <v>5715</v>
      </c>
      <c r="C173" s="81" t="s">
        <v>4655</v>
      </c>
      <c r="D173" s="81" t="s">
        <v>4517</v>
      </c>
      <c r="E173" s="81" t="s">
        <v>5716</v>
      </c>
      <c r="F173" s="81" t="s">
        <v>4453</v>
      </c>
      <c r="G173" s="81" t="s">
        <v>4542</v>
      </c>
      <c r="H173" s="81" t="s">
        <v>4520</v>
      </c>
      <c r="I173" s="81" t="s">
        <v>43</v>
      </c>
      <c r="J173" s="81" t="s">
        <v>4422</v>
      </c>
      <c r="K173" s="81" t="s">
        <v>4423</v>
      </c>
      <c r="M173" s="81" t="s">
        <v>2790</v>
      </c>
      <c r="N173" s="81" t="s">
        <v>4695</v>
      </c>
      <c r="V173" s="81" t="s">
        <v>4432</v>
      </c>
      <c r="W173" s="81" t="s">
        <v>4433</v>
      </c>
      <c r="X173" s="81" t="s">
        <v>4434</v>
      </c>
      <c r="Y173" s="81" t="s">
        <v>4435</v>
      </c>
      <c r="Z173" s="81" t="s">
        <v>4436</v>
      </c>
      <c r="AA173" s="81" t="s">
        <v>82</v>
      </c>
      <c r="AC173" s="81" t="s">
        <v>42</v>
      </c>
      <c r="AD173" s="81" t="s">
        <v>2682</v>
      </c>
      <c r="AE173" s="81" t="s">
        <v>42</v>
      </c>
      <c r="AH173" s="81" t="s">
        <v>4485</v>
      </c>
      <c r="AI173" s="81" t="s">
        <v>4553</v>
      </c>
      <c r="AJ173" s="81" t="s">
        <v>4440</v>
      </c>
      <c r="AM173" s="81" t="s">
        <v>4442</v>
      </c>
      <c r="AQ173" s="81" t="s">
        <v>4444</v>
      </c>
      <c r="AR173" s="81" t="s">
        <v>5707</v>
      </c>
      <c r="AS173" s="81" t="s">
        <v>4468</v>
      </c>
      <c r="AT173" s="81" t="s">
        <v>2875</v>
      </c>
      <c r="AW173" s="81" t="s">
        <v>4448</v>
      </c>
      <c r="AX173" s="81" t="s">
        <v>42</v>
      </c>
    </row>
    <row r="174" hidden="1" spans="1:50">
      <c r="A174" s="81" t="s">
        <v>5717</v>
      </c>
      <c r="B174" s="81" t="s">
        <v>5718</v>
      </c>
      <c r="C174" s="81" t="s">
        <v>4655</v>
      </c>
      <c r="D174" s="81" t="s">
        <v>4517</v>
      </c>
      <c r="E174" s="81" t="s">
        <v>5719</v>
      </c>
      <c r="F174" s="81" t="s">
        <v>4453</v>
      </c>
      <c r="G174" s="81" t="s">
        <v>4542</v>
      </c>
      <c r="H174" s="81" t="s">
        <v>4520</v>
      </c>
      <c r="I174" s="81" t="s">
        <v>43</v>
      </c>
      <c r="J174" s="81" t="s">
        <v>4422</v>
      </c>
      <c r="K174" s="81" t="s">
        <v>4423</v>
      </c>
      <c r="M174" s="81" t="s">
        <v>2790</v>
      </c>
      <c r="N174" s="81" t="s">
        <v>4695</v>
      </c>
      <c r="V174" s="81" t="s">
        <v>4432</v>
      </c>
      <c r="W174" s="81" t="s">
        <v>4433</v>
      </c>
      <c r="X174" s="81" t="s">
        <v>4434</v>
      </c>
      <c r="Y174" s="81" t="s">
        <v>4435</v>
      </c>
      <c r="Z174" s="81" t="s">
        <v>4436</v>
      </c>
      <c r="AA174" s="81" t="s">
        <v>82</v>
      </c>
      <c r="AC174" s="81" t="s">
        <v>42</v>
      </c>
      <c r="AD174" s="81" t="s">
        <v>2682</v>
      </c>
      <c r="AE174" s="81" t="s">
        <v>42</v>
      </c>
      <c r="AH174" s="81" t="s">
        <v>4485</v>
      </c>
      <c r="AI174" s="81" t="s">
        <v>4553</v>
      </c>
      <c r="AJ174" s="81" t="s">
        <v>4440</v>
      </c>
      <c r="AM174" s="81" t="s">
        <v>4442</v>
      </c>
      <c r="AQ174" s="81" t="s">
        <v>4444</v>
      </c>
      <c r="AR174" s="81" t="s">
        <v>5707</v>
      </c>
      <c r="AS174" s="81" t="s">
        <v>4468</v>
      </c>
      <c r="AT174" s="81" t="s">
        <v>2875</v>
      </c>
      <c r="AW174" s="81" t="s">
        <v>4448</v>
      </c>
      <c r="AX174" s="81" t="s">
        <v>42</v>
      </c>
    </row>
    <row r="175" hidden="1" spans="1:50">
      <c r="A175" s="81" t="s">
        <v>5720</v>
      </c>
      <c r="B175" s="81" t="s">
        <v>5721</v>
      </c>
      <c r="C175" s="81" t="s">
        <v>4655</v>
      </c>
      <c r="D175" s="81" t="s">
        <v>4517</v>
      </c>
      <c r="E175" s="81" t="s">
        <v>5722</v>
      </c>
      <c r="F175" s="81" t="s">
        <v>4453</v>
      </c>
      <c r="G175" s="81" t="s">
        <v>4542</v>
      </c>
      <c r="H175" s="81" t="s">
        <v>4520</v>
      </c>
      <c r="I175" s="81" t="s">
        <v>43</v>
      </c>
      <c r="J175" s="81" t="s">
        <v>4422</v>
      </c>
      <c r="K175" s="81" t="s">
        <v>4423</v>
      </c>
      <c r="M175" s="81" t="s">
        <v>2790</v>
      </c>
      <c r="N175" s="81" t="s">
        <v>4695</v>
      </c>
      <c r="V175" s="81" t="s">
        <v>4432</v>
      </c>
      <c r="W175" s="81" t="s">
        <v>4433</v>
      </c>
      <c r="X175" s="81" t="s">
        <v>4434</v>
      </c>
      <c r="Y175" s="81" t="s">
        <v>4435</v>
      </c>
      <c r="Z175" s="81" t="s">
        <v>4436</v>
      </c>
      <c r="AA175" s="81" t="s">
        <v>228</v>
      </c>
      <c r="AC175" s="81" t="s">
        <v>42</v>
      </c>
      <c r="AD175" s="81" t="s">
        <v>2682</v>
      </c>
      <c r="AE175" s="81" t="s">
        <v>42</v>
      </c>
      <c r="AF175" s="81" t="s">
        <v>4464</v>
      </c>
      <c r="AH175" s="81" t="s">
        <v>4485</v>
      </c>
      <c r="AI175" s="81" t="s">
        <v>4553</v>
      </c>
      <c r="AJ175" s="81" t="s">
        <v>4440</v>
      </c>
      <c r="AM175" s="81" t="s">
        <v>4442</v>
      </c>
      <c r="AQ175" s="81" t="s">
        <v>4444</v>
      </c>
      <c r="AR175" s="81" t="s">
        <v>5723</v>
      </c>
      <c r="AS175" s="81" t="s">
        <v>4468</v>
      </c>
      <c r="AT175" s="81" t="s">
        <v>2875</v>
      </c>
      <c r="AW175" s="81" t="s">
        <v>4448</v>
      </c>
      <c r="AX175" s="81" t="s">
        <v>42</v>
      </c>
    </row>
    <row r="176" hidden="1" spans="1:50">
      <c r="A176" s="81" t="s">
        <v>5724</v>
      </c>
      <c r="B176" s="81" t="s">
        <v>5725</v>
      </c>
      <c r="C176" s="81" t="s">
        <v>50</v>
      </c>
      <c r="D176" s="81" t="s">
        <v>4517</v>
      </c>
      <c r="E176" s="81" t="s">
        <v>3910</v>
      </c>
      <c r="F176" s="81" t="s">
        <v>4453</v>
      </c>
      <c r="G176" s="81" t="s">
        <v>5662</v>
      </c>
      <c r="H176" s="81" t="s">
        <v>5622</v>
      </c>
      <c r="I176" s="81" t="s">
        <v>43</v>
      </c>
      <c r="J176" s="81" t="s">
        <v>4422</v>
      </c>
      <c r="K176" s="81" t="s">
        <v>4423</v>
      </c>
      <c r="M176" s="81" t="s">
        <v>2790</v>
      </c>
      <c r="N176" s="81" t="s">
        <v>5663</v>
      </c>
      <c r="O176" s="81" t="s">
        <v>5726</v>
      </c>
      <c r="P176" s="81" t="s">
        <v>5727</v>
      </c>
      <c r="Q176" s="81" t="s">
        <v>4427</v>
      </c>
      <c r="R176" s="81" t="s">
        <v>4428</v>
      </c>
      <c r="S176" s="81" t="s">
        <v>5666</v>
      </c>
      <c r="T176" s="81" t="s">
        <v>3003</v>
      </c>
      <c r="U176" s="81" t="s">
        <v>3004</v>
      </c>
      <c r="V176" s="81" t="s">
        <v>4432</v>
      </c>
      <c r="W176" s="81" t="s">
        <v>4433</v>
      </c>
      <c r="X176" s="81" t="s">
        <v>4434</v>
      </c>
      <c r="Y176" s="81" t="s">
        <v>4435</v>
      </c>
      <c r="Z176" s="81" t="s">
        <v>4436</v>
      </c>
      <c r="AA176" s="81" t="s">
        <v>82</v>
      </c>
      <c r="AC176" s="81" t="s">
        <v>42</v>
      </c>
      <c r="AD176" s="81" t="s">
        <v>2682</v>
      </c>
      <c r="AE176" s="81" t="s">
        <v>42</v>
      </c>
      <c r="AG176" s="81" t="s">
        <v>4433</v>
      </c>
      <c r="AH176" s="81" t="s">
        <v>4485</v>
      </c>
      <c r="AI176" s="81" t="s">
        <v>4553</v>
      </c>
      <c r="AJ176" s="81" t="s">
        <v>4440</v>
      </c>
      <c r="AM176" s="81" t="s">
        <v>4442</v>
      </c>
      <c r="AN176" s="81" t="s">
        <v>4433</v>
      </c>
      <c r="AO176" s="81" t="s">
        <v>5728</v>
      </c>
      <c r="AP176" s="81" t="s">
        <v>4443</v>
      </c>
      <c r="AQ176" s="81" t="s">
        <v>4444</v>
      </c>
      <c r="AR176" s="81" t="s">
        <v>5729</v>
      </c>
      <c r="AS176" s="81" t="s">
        <v>4446</v>
      </c>
      <c r="AT176" s="81" t="s">
        <v>2875</v>
      </c>
      <c r="AU176" s="81" t="s">
        <v>4447</v>
      </c>
      <c r="AW176" s="81" t="s">
        <v>4448</v>
      </c>
      <c r="AX176" s="81" t="s">
        <v>42</v>
      </c>
    </row>
    <row r="177" hidden="1" spans="1:50">
      <c r="A177" s="81" t="s">
        <v>5730</v>
      </c>
      <c r="B177" s="81" t="s">
        <v>5731</v>
      </c>
      <c r="C177" s="81" t="s">
        <v>50</v>
      </c>
      <c r="D177" s="81" t="s">
        <v>4517</v>
      </c>
      <c r="E177" s="81" t="s">
        <v>3140</v>
      </c>
      <c r="F177" s="81" t="s">
        <v>4453</v>
      </c>
      <c r="G177" s="81" t="s">
        <v>5662</v>
      </c>
      <c r="H177" s="81" t="s">
        <v>5622</v>
      </c>
      <c r="I177" s="81" t="s">
        <v>43</v>
      </c>
      <c r="J177" s="81" t="s">
        <v>4422</v>
      </c>
      <c r="K177" s="81" t="s">
        <v>4423</v>
      </c>
      <c r="M177" s="81" t="s">
        <v>2790</v>
      </c>
      <c r="N177" s="81" t="s">
        <v>5663</v>
      </c>
      <c r="O177" s="81" t="s">
        <v>5732</v>
      </c>
      <c r="P177" s="81" t="s">
        <v>3138</v>
      </c>
      <c r="Q177" s="81" t="s">
        <v>5119</v>
      </c>
      <c r="R177" s="81" t="s">
        <v>5120</v>
      </c>
      <c r="S177" s="81" t="s">
        <v>5733</v>
      </c>
      <c r="T177" s="81" t="s">
        <v>3138</v>
      </c>
      <c r="U177" s="81" t="s">
        <v>3139</v>
      </c>
      <c r="V177" s="81" t="s">
        <v>4432</v>
      </c>
      <c r="W177" s="81" t="s">
        <v>4433</v>
      </c>
      <c r="X177" s="81" t="s">
        <v>4434</v>
      </c>
      <c r="Y177" s="81" t="s">
        <v>4435</v>
      </c>
      <c r="Z177" s="81" t="s">
        <v>4436</v>
      </c>
      <c r="AA177" s="81" t="s">
        <v>82</v>
      </c>
      <c r="AC177" s="81" t="s">
        <v>42</v>
      </c>
      <c r="AD177" s="81" t="s">
        <v>2682</v>
      </c>
      <c r="AE177" s="81" t="s">
        <v>42</v>
      </c>
      <c r="AG177" s="81" t="s">
        <v>4433</v>
      </c>
      <c r="AH177" s="81" t="s">
        <v>4485</v>
      </c>
      <c r="AI177" s="81" t="s">
        <v>4553</v>
      </c>
      <c r="AJ177" s="81" t="s">
        <v>4440</v>
      </c>
      <c r="AM177" s="81" t="s">
        <v>4442</v>
      </c>
      <c r="AN177" s="81" t="s">
        <v>4433</v>
      </c>
      <c r="AO177" s="81" t="s">
        <v>5734</v>
      </c>
      <c r="AP177" s="81" t="s">
        <v>4443</v>
      </c>
      <c r="AQ177" s="81" t="s">
        <v>4444</v>
      </c>
      <c r="AR177" s="81" t="s">
        <v>5735</v>
      </c>
      <c r="AS177" s="81" t="s">
        <v>4446</v>
      </c>
      <c r="AT177" s="81" t="s">
        <v>2875</v>
      </c>
      <c r="AU177" s="81" t="s">
        <v>5126</v>
      </c>
      <c r="AW177" s="81" t="s">
        <v>4448</v>
      </c>
      <c r="AX177" s="81" t="s">
        <v>42</v>
      </c>
    </row>
    <row r="178" hidden="1" spans="1:50">
      <c r="A178" s="81" t="s">
        <v>5736</v>
      </c>
      <c r="B178" s="81" t="s">
        <v>5737</v>
      </c>
      <c r="C178" s="81" t="s">
        <v>50</v>
      </c>
      <c r="D178" s="81" t="s">
        <v>4517</v>
      </c>
      <c r="E178" s="81" t="s">
        <v>3097</v>
      </c>
      <c r="F178" s="81" t="s">
        <v>4453</v>
      </c>
      <c r="G178" s="81" t="s">
        <v>5662</v>
      </c>
      <c r="H178" s="81" t="s">
        <v>5622</v>
      </c>
      <c r="I178" s="81" t="s">
        <v>43</v>
      </c>
      <c r="J178" s="81" t="s">
        <v>4422</v>
      </c>
      <c r="K178" s="81" t="s">
        <v>4423</v>
      </c>
      <c r="M178" s="81" t="s">
        <v>2790</v>
      </c>
      <c r="N178" s="81" t="s">
        <v>5663</v>
      </c>
      <c r="O178" s="81" t="s">
        <v>5738</v>
      </c>
      <c r="P178" s="81" t="s">
        <v>5739</v>
      </c>
      <c r="Q178" s="81" t="s">
        <v>4698</v>
      </c>
      <c r="R178" s="81" t="s">
        <v>4699</v>
      </c>
      <c r="S178" s="81" t="s">
        <v>5740</v>
      </c>
      <c r="T178" s="81" t="s">
        <v>3095</v>
      </c>
      <c r="U178" s="81" t="s">
        <v>3096</v>
      </c>
      <c r="V178" s="81" t="s">
        <v>4432</v>
      </c>
      <c r="W178" s="81" t="s">
        <v>4433</v>
      </c>
      <c r="X178" s="81" t="s">
        <v>4434</v>
      </c>
      <c r="Y178" s="81" t="s">
        <v>4435</v>
      </c>
      <c r="Z178" s="81" t="s">
        <v>4436</v>
      </c>
      <c r="AA178" s="81" t="s">
        <v>82</v>
      </c>
      <c r="AC178" s="81" t="s">
        <v>42</v>
      </c>
      <c r="AD178" s="81" t="s">
        <v>2682</v>
      </c>
      <c r="AE178" s="81" t="s">
        <v>42</v>
      </c>
      <c r="AG178" s="81" t="s">
        <v>4698</v>
      </c>
      <c r="AH178" s="81" t="s">
        <v>4485</v>
      </c>
      <c r="AI178" s="81" t="s">
        <v>4553</v>
      </c>
      <c r="AJ178" s="81" t="s">
        <v>4440</v>
      </c>
      <c r="AM178" s="81" t="s">
        <v>4442</v>
      </c>
      <c r="AN178" s="81" t="s">
        <v>4433</v>
      </c>
      <c r="AO178" s="81" t="s">
        <v>5741</v>
      </c>
      <c r="AP178" s="81" t="s">
        <v>4443</v>
      </c>
      <c r="AQ178" s="81" t="s">
        <v>4444</v>
      </c>
      <c r="AR178" s="81" t="s">
        <v>5742</v>
      </c>
      <c r="AS178" s="81" t="s">
        <v>4446</v>
      </c>
      <c r="AT178" s="81" t="s">
        <v>2875</v>
      </c>
      <c r="AU178" s="81" t="s">
        <v>4447</v>
      </c>
      <c r="AW178" s="81" t="s">
        <v>4448</v>
      </c>
      <c r="AX178" s="81" t="s">
        <v>42</v>
      </c>
    </row>
    <row r="179" hidden="1" spans="1:50">
      <c r="A179" s="81" t="s">
        <v>5743</v>
      </c>
      <c r="B179" s="81" t="s">
        <v>5744</v>
      </c>
      <c r="C179" s="81" t="s">
        <v>50</v>
      </c>
      <c r="D179" s="81" t="s">
        <v>4517</v>
      </c>
      <c r="E179" s="81" t="s">
        <v>3201</v>
      </c>
      <c r="F179" s="81" t="s">
        <v>4453</v>
      </c>
      <c r="G179" s="81" t="s">
        <v>5662</v>
      </c>
      <c r="H179" s="81" t="s">
        <v>5622</v>
      </c>
      <c r="I179" s="81" t="s">
        <v>43</v>
      </c>
      <c r="J179" s="81" t="s">
        <v>4422</v>
      </c>
      <c r="K179" s="81" t="s">
        <v>4423</v>
      </c>
      <c r="M179" s="81" t="s">
        <v>2790</v>
      </c>
      <c r="N179" s="81" t="s">
        <v>5663</v>
      </c>
      <c r="O179" s="81" t="s">
        <v>5745</v>
      </c>
      <c r="P179" s="81" t="s">
        <v>3200</v>
      </c>
      <c r="Q179" s="81" t="s">
        <v>4698</v>
      </c>
      <c r="R179" s="81" t="s">
        <v>4699</v>
      </c>
      <c r="S179" s="81" t="s">
        <v>5740</v>
      </c>
      <c r="T179" s="81" t="s">
        <v>3200</v>
      </c>
      <c r="U179" s="81" t="s">
        <v>3139</v>
      </c>
      <c r="V179" s="81" t="s">
        <v>4432</v>
      </c>
      <c r="W179" s="81" t="s">
        <v>4433</v>
      </c>
      <c r="X179" s="81" t="s">
        <v>4434</v>
      </c>
      <c r="Y179" s="81" t="s">
        <v>4435</v>
      </c>
      <c r="Z179" s="81" t="s">
        <v>4436</v>
      </c>
      <c r="AA179" s="81" t="s">
        <v>82</v>
      </c>
      <c r="AC179" s="81" t="s">
        <v>42</v>
      </c>
      <c r="AD179" s="81" t="s">
        <v>2682</v>
      </c>
      <c r="AE179" s="81" t="s">
        <v>42</v>
      </c>
      <c r="AG179" s="81" t="s">
        <v>4698</v>
      </c>
      <c r="AH179" s="81" t="s">
        <v>4485</v>
      </c>
      <c r="AI179" s="81" t="s">
        <v>4553</v>
      </c>
      <c r="AJ179" s="81" t="s">
        <v>4440</v>
      </c>
      <c r="AM179" s="81" t="s">
        <v>4442</v>
      </c>
      <c r="AN179" s="81" t="s">
        <v>4433</v>
      </c>
      <c r="AO179" s="81" t="s">
        <v>5746</v>
      </c>
      <c r="AP179" s="81" t="s">
        <v>4443</v>
      </c>
      <c r="AQ179" s="81" t="s">
        <v>4444</v>
      </c>
      <c r="AR179" s="81" t="s">
        <v>5747</v>
      </c>
      <c r="AS179" s="81" t="s">
        <v>4446</v>
      </c>
      <c r="AT179" s="81" t="s">
        <v>2875</v>
      </c>
      <c r="AU179" s="81" t="s">
        <v>4447</v>
      </c>
      <c r="AW179" s="81" t="s">
        <v>4448</v>
      </c>
      <c r="AX179" s="81" t="s">
        <v>42</v>
      </c>
    </row>
    <row r="180" hidden="1" spans="1:50">
      <c r="A180" s="81" t="s">
        <v>5748</v>
      </c>
      <c r="B180" s="81" t="s">
        <v>5749</v>
      </c>
      <c r="C180" s="81" t="s">
        <v>50</v>
      </c>
      <c r="D180" s="81" t="s">
        <v>4451</v>
      </c>
      <c r="E180" s="81" t="s">
        <v>5750</v>
      </c>
      <c r="F180" s="81" t="s">
        <v>34</v>
      </c>
      <c r="G180" s="81" t="s">
        <v>5751</v>
      </c>
      <c r="H180" s="81" t="s">
        <v>5752</v>
      </c>
      <c r="I180" s="81" t="s">
        <v>43</v>
      </c>
      <c r="J180" s="81" t="s">
        <v>4474</v>
      </c>
      <c r="K180" s="81" t="s">
        <v>4475</v>
      </c>
      <c r="M180" s="81" t="s">
        <v>2853</v>
      </c>
      <c r="N180" s="81" t="s">
        <v>4797</v>
      </c>
      <c r="O180" s="81" t="s">
        <v>5753</v>
      </c>
      <c r="P180" s="81" t="s">
        <v>5754</v>
      </c>
      <c r="Q180" s="81" t="s">
        <v>5175</v>
      </c>
      <c r="R180" s="81" t="s">
        <v>5176</v>
      </c>
      <c r="T180" s="81" t="s">
        <v>2855</v>
      </c>
      <c r="U180" s="81" t="s">
        <v>2856</v>
      </c>
      <c r="V180" s="81" t="s">
        <v>4432</v>
      </c>
      <c r="W180" s="81" t="s">
        <v>4480</v>
      </c>
      <c r="X180" s="81" t="s">
        <v>4434</v>
      </c>
      <c r="Y180" s="81" t="s">
        <v>4435</v>
      </c>
      <c r="Z180" s="81" t="s">
        <v>4436</v>
      </c>
      <c r="AA180" s="81" t="s">
        <v>82</v>
      </c>
      <c r="AC180" s="81" t="s">
        <v>2682</v>
      </c>
      <c r="AD180" s="81" t="s">
        <v>2682</v>
      </c>
      <c r="AE180" s="81" t="s">
        <v>2682</v>
      </c>
      <c r="AF180" s="81" t="s">
        <v>5755</v>
      </c>
      <c r="AG180" s="81" t="s">
        <v>4480</v>
      </c>
      <c r="AH180" s="81" t="s">
        <v>4485</v>
      </c>
      <c r="AI180" s="81" t="s">
        <v>4553</v>
      </c>
      <c r="AJ180" s="81" t="s">
        <v>4440</v>
      </c>
      <c r="AL180" s="81" t="s">
        <v>5756</v>
      </c>
      <c r="AM180" s="81" t="s">
        <v>4442</v>
      </c>
      <c r="AN180" s="81" t="s">
        <v>4480</v>
      </c>
      <c r="AO180" s="81" t="s">
        <v>5757</v>
      </c>
      <c r="AP180" s="81" t="s">
        <v>4443</v>
      </c>
      <c r="AR180" s="81" t="s">
        <v>5758</v>
      </c>
      <c r="AS180" s="81" t="s">
        <v>4446</v>
      </c>
      <c r="AT180" s="81" t="s">
        <v>2875</v>
      </c>
      <c r="AU180" s="81" t="s">
        <v>50</v>
      </c>
      <c r="AW180" s="81" t="s">
        <v>4448</v>
      </c>
      <c r="AX180" s="81" t="s">
        <v>42</v>
      </c>
    </row>
    <row r="181" hidden="1" spans="1:50">
      <c r="A181" s="81" t="s">
        <v>5748</v>
      </c>
      <c r="B181" s="81" t="s">
        <v>5759</v>
      </c>
      <c r="C181" s="81" t="s">
        <v>50</v>
      </c>
      <c r="D181" s="81" t="s">
        <v>4418</v>
      </c>
      <c r="E181" s="81" t="s">
        <v>5760</v>
      </c>
      <c r="F181" s="81" t="s">
        <v>34</v>
      </c>
      <c r="G181" s="81" t="s">
        <v>5751</v>
      </c>
      <c r="H181" s="81" t="s">
        <v>5622</v>
      </c>
      <c r="I181" s="81" t="s">
        <v>43</v>
      </c>
      <c r="J181" s="81" t="s">
        <v>4474</v>
      </c>
      <c r="K181" s="81" t="s">
        <v>4475</v>
      </c>
      <c r="M181" s="81" t="s">
        <v>2853</v>
      </c>
      <c r="N181" s="81" t="s">
        <v>4545</v>
      </c>
      <c r="O181" s="81" t="s">
        <v>5761</v>
      </c>
      <c r="P181" s="81" t="s">
        <v>5762</v>
      </c>
      <c r="Q181" s="81" t="s">
        <v>5175</v>
      </c>
      <c r="R181" s="81" t="s">
        <v>5176</v>
      </c>
      <c r="T181" s="81" t="s">
        <v>2855</v>
      </c>
      <c r="U181" s="81" t="s">
        <v>2856</v>
      </c>
      <c r="V181" s="81" t="s">
        <v>4432</v>
      </c>
      <c r="W181" s="81" t="s">
        <v>4480</v>
      </c>
      <c r="X181" s="81" t="s">
        <v>4434</v>
      </c>
      <c r="Y181" s="81" t="s">
        <v>4435</v>
      </c>
      <c r="Z181" s="81" t="s">
        <v>4436</v>
      </c>
      <c r="AA181" s="81" t="s">
        <v>82</v>
      </c>
      <c r="AC181" s="81" t="s">
        <v>2682</v>
      </c>
      <c r="AD181" s="81" t="s">
        <v>2682</v>
      </c>
      <c r="AE181" s="81" t="s">
        <v>2682</v>
      </c>
      <c r="AG181" s="81" t="s">
        <v>4529</v>
      </c>
      <c r="AH181" s="81" t="s">
        <v>4438</v>
      </c>
      <c r="AI181" s="81" t="s">
        <v>5763</v>
      </c>
      <c r="AJ181" s="81" t="s">
        <v>4440</v>
      </c>
      <c r="AL181" s="81" t="s">
        <v>5756</v>
      </c>
      <c r="AM181" s="81" t="s">
        <v>4442</v>
      </c>
      <c r="AN181" s="81" t="s">
        <v>4480</v>
      </c>
      <c r="AO181" s="81" t="s">
        <v>5757</v>
      </c>
      <c r="AP181" s="81" t="s">
        <v>4443</v>
      </c>
      <c r="AQ181" s="81" t="s">
        <v>4444</v>
      </c>
      <c r="AR181" s="81" t="s">
        <v>5764</v>
      </c>
      <c r="AS181" s="81" t="s">
        <v>4446</v>
      </c>
      <c r="AT181" s="81" t="s">
        <v>2875</v>
      </c>
      <c r="AU181" s="81" t="s">
        <v>50</v>
      </c>
      <c r="AW181" s="81" t="s">
        <v>4448</v>
      </c>
      <c r="AX181" s="81" t="s">
        <v>42</v>
      </c>
    </row>
    <row r="182" hidden="1" spans="1:50">
      <c r="A182" s="81" t="s">
        <v>5765</v>
      </c>
      <c r="B182" s="81" t="s">
        <v>5766</v>
      </c>
      <c r="C182" s="81" t="s">
        <v>4655</v>
      </c>
      <c r="D182" s="81" t="s">
        <v>4418</v>
      </c>
      <c r="E182" s="81" t="s">
        <v>5767</v>
      </c>
      <c r="F182" s="81" t="s">
        <v>4453</v>
      </c>
      <c r="G182" s="81" t="s">
        <v>4542</v>
      </c>
      <c r="H182" s="81" t="s">
        <v>4520</v>
      </c>
      <c r="I182" s="81" t="s">
        <v>43</v>
      </c>
      <c r="J182" s="81" t="s">
        <v>5203</v>
      </c>
      <c r="K182" s="81" t="s">
        <v>5204</v>
      </c>
      <c r="M182" s="81" t="s">
        <v>2790</v>
      </c>
      <c r="N182" s="81" t="s">
        <v>5300</v>
      </c>
      <c r="O182" s="81" t="s">
        <v>5768</v>
      </c>
      <c r="Q182" s="81" t="s">
        <v>1190</v>
      </c>
      <c r="R182" s="81" t="s">
        <v>5769</v>
      </c>
      <c r="V182" s="81" t="s">
        <v>4432</v>
      </c>
      <c r="W182" s="81" t="s">
        <v>1270</v>
      </c>
      <c r="X182" s="81" t="s">
        <v>4434</v>
      </c>
      <c r="Y182" s="81" t="s">
        <v>4435</v>
      </c>
      <c r="Z182" s="81" t="s">
        <v>4483</v>
      </c>
      <c r="AA182" s="81" t="s">
        <v>82</v>
      </c>
      <c r="AC182" s="81" t="s">
        <v>42</v>
      </c>
      <c r="AD182" s="81" t="s">
        <v>2682</v>
      </c>
      <c r="AE182" s="81" t="s">
        <v>42</v>
      </c>
      <c r="AG182" s="81" t="s">
        <v>1270</v>
      </c>
      <c r="AH182" s="81" t="s">
        <v>4485</v>
      </c>
      <c r="AI182" s="81" t="s">
        <v>4486</v>
      </c>
      <c r="AJ182" s="81" t="s">
        <v>4440</v>
      </c>
      <c r="AM182" s="81" t="s">
        <v>4442</v>
      </c>
      <c r="AQ182" s="81" t="s">
        <v>4444</v>
      </c>
      <c r="AR182" s="81" t="s">
        <v>5589</v>
      </c>
      <c r="AS182" s="81" t="s">
        <v>4468</v>
      </c>
      <c r="AT182" s="81" t="s">
        <v>2875</v>
      </c>
      <c r="AW182" s="81" t="s">
        <v>4448</v>
      </c>
      <c r="AX182" s="81" t="s">
        <v>42</v>
      </c>
    </row>
    <row r="183" hidden="1" spans="1:50">
      <c r="A183" s="81" t="s">
        <v>5770</v>
      </c>
      <c r="B183" s="81" t="s">
        <v>5771</v>
      </c>
      <c r="C183" s="81" t="s">
        <v>4655</v>
      </c>
      <c r="D183" s="81" t="s">
        <v>4418</v>
      </c>
      <c r="E183" s="81" t="s">
        <v>5772</v>
      </c>
      <c r="F183" s="81" t="s">
        <v>4453</v>
      </c>
      <c r="G183" s="81" t="s">
        <v>4542</v>
      </c>
      <c r="H183" s="81" t="s">
        <v>4520</v>
      </c>
      <c r="I183" s="81" t="s">
        <v>4448</v>
      </c>
      <c r="J183" s="81" t="s">
        <v>5203</v>
      </c>
      <c r="K183" s="81" t="s">
        <v>5204</v>
      </c>
      <c r="M183" s="81" t="s">
        <v>2790</v>
      </c>
      <c r="N183" s="81" t="s">
        <v>5300</v>
      </c>
      <c r="O183" s="81" t="s">
        <v>5773</v>
      </c>
      <c r="Q183" s="81" t="s">
        <v>1162</v>
      </c>
      <c r="R183" s="81" t="s">
        <v>5584</v>
      </c>
      <c r="V183" s="81" t="s">
        <v>4432</v>
      </c>
      <c r="W183" s="81" t="s">
        <v>1270</v>
      </c>
      <c r="X183" s="81" t="s">
        <v>4434</v>
      </c>
      <c r="Y183" s="81" t="s">
        <v>4435</v>
      </c>
      <c r="Z183" s="81" t="s">
        <v>4483</v>
      </c>
      <c r="AA183" s="81" t="s">
        <v>36</v>
      </c>
      <c r="AC183" s="81" t="s">
        <v>42</v>
      </c>
      <c r="AD183" s="81" t="s">
        <v>2682</v>
      </c>
      <c r="AE183" s="81" t="s">
        <v>42</v>
      </c>
      <c r="AG183" s="81" t="s">
        <v>1270</v>
      </c>
      <c r="AH183" s="81" t="s">
        <v>4485</v>
      </c>
      <c r="AI183" s="81" t="s">
        <v>4486</v>
      </c>
      <c r="AJ183" s="81" t="s">
        <v>4440</v>
      </c>
      <c r="AM183" s="81" t="s">
        <v>4442</v>
      </c>
      <c r="AQ183" s="81" t="s">
        <v>4444</v>
      </c>
      <c r="AR183" s="81" t="s">
        <v>5589</v>
      </c>
      <c r="AS183" s="81" t="s">
        <v>4468</v>
      </c>
      <c r="AT183" s="81" t="s">
        <v>2875</v>
      </c>
      <c r="AW183" s="81" t="s">
        <v>4448</v>
      </c>
      <c r="AX183" s="81" t="s">
        <v>42</v>
      </c>
    </row>
    <row r="184" hidden="1" spans="1:50">
      <c r="A184" s="81" t="s">
        <v>4837</v>
      </c>
      <c r="B184" s="81" t="s">
        <v>5774</v>
      </c>
      <c r="C184" s="81" t="s">
        <v>50</v>
      </c>
      <c r="D184" s="81" t="s">
        <v>4451</v>
      </c>
      <c r="E184" s="81" t="s">
        <v>5775</v>
      </c>
      <c r="F184" s="81" t="s">
        <v>4453</v>
      </c>
      <c r="G184" s="81" t="s">
        <v>5776</v>
      </c>
      <c r="H184" s="81" t="s">
        <v>5777</v>
      </c>
      <c r="I184" s="81" t="s">
        <v>43</v>
      </c>
      <c r="J184" s="81" t="s">
        <v>4828</v>
      </c>
      <c r="K184" s="81" t="s">
        <v>4829</v>
      </c>
      <c r="M184" s="81" t="s">
        <v>2790</v>
      </c>
      <c r="N184" s="81" t="s">
        <v>5000</v>
      </c>
      <c r="O184" s="81" t="s">
        <v>5778</v>
      </c>
      <c r="P184" s="81" t="s">
        <v>5779</v>
      </c>
      <c r="Q184" s="81" t="s">
        <v>1760</v>
      </c>
      <c r="R184" s="81" t="s">
        <v>5780</v>
      </c>
      <c r="S184" s="81" t="s">
        <v>1774</v>
      </c>
      <c r="T184" s="81" t="s">
        <v>5779</v>
      </c>
      <c r="U184" s="81" t="s">
        <v>5781</v>
      </c>
      <c r="V184" s="81" t="s">
        <v>4432</v>
      </c>
      <c r="W184" s="81" t="s">
        <v>1840</v>
      </c>
      <c r="X184" s="81" t="s">
        <v>4434</v>
      </c>
      <c r="Y184" s="81" t="s">
        <v>4435</v>
      </c>
      <c r="Z184" s="81" t="s">
        <v>4483</v>
      </c>
      <c r="AA184" s="81" t="s">
        <v>228</v>
      </c>
      <c r="AC184" s="81" t="s">
        <v>42</v>
      </c>
      <c r="AD184" s="81" t="s">
        <v>2682</v>
      </c>
      <c r="AE184" s="81" t="s">
        <v>42</v>
      </c>
      <c r="AF184" s="81" t="s">
        <v>4464</v>
      </c>
      <c r="AG184" s="81" t="s">
        <v>1840</v>
      </c>
      <c r="AH184" s="81" t="s">
        <v>4485</v>
      </c>
      <c r="AI184" s="81" t="s">
        <v>4596</v>
      </c>
      <c r="AJ184" s="81" t="s">
        <v>4440</v>
      </c>
      <c r="AM184" s="81" t="s">
        <v>4442</v>
      </c>
      <c r="AN184" s="81" t="s">
        <v>1840</v>
      </c>
      <c r="AO184" s="81" t="s">
        <v>5782</v>
      </c>
      <c r="AP184" s="81" t="s">
        <v>4443</v>
      </c>
      <c r="AR184" s="81" t="s">
        <v>5783</v>
      </c>
      <c r="AS184" s="81" t="s">
        <v>4446</v>
      </c>
      <c r="AT184" s="81" t="s">
        <v>2875</v>
      </c>
      <c r="AU184" s="81" t="s">
        <v>4447</v>
      </c>
      <c r="AW184" s="81" t="s">
        <v>4448</v>
      </c>
      <c r="AX184" s="81" t="s">
        <v>42</v>
      </c>
    </row>
    <row r="185" hidden="1" spans="1:50">
      <c r="A185" s="81" t="s">
        <v>5784</v>
      </c>
      <c r="B185" s="81" t="s">
        <v>5785</v>
      </c>
      <c r="C185" s="81" t="s">
        <v>4655</v>
      </c>
      <c r="D185" s="81" t="s">
        <v>4418</v>
      </c>
      <c r="E185" s="81" t="s">
        <v>5786</v>
      </c>
      <c r="F185" s="81" t="s">
        <v>4453</v>
      </c>
      <c r="G185" s="81" t="s">
        <v>5299</v>
      </c>
      <c r="H185" s="81" t="s">
        <v>4473</v>
      </c>
      <c r="I185" s="81" t="s">
        <v>43</v>
      </c>
      <c r="J185" s="81" t="s">
        <v>4474</v>
      </c>
      <c r="K185" s="81" t="s">
        <v>4475</v>
      </c>
      <c r="M185" s="81" t="s">
        <v>2790</v>
      </c>
      <c r="N185" s="81" t="s">
        <v>5300</v>
      </c>
      <c r="O185" s="81" t="s">
        <v>5787</v>
      </c>
      <c r="Q185" s="81" t="s">
        <v>328</v>
      </c>
      <c r="R185" s="81" t="s">
        <v>5788</v>
      </c>
      <c r="S185" s="81" t="s">
        <v>450</v>
      </c>
      <c r="V185" s="81" t="s">
        <v>4432</v>
      </c>
      <c r="W185" s="81" t="s">
        <v>4480</v>
      </c>
      <c r="X185" s="81" t="s">
        <v>4434</v>
      </c>
      <c r="Y185" s="81" t="s">
        <v>4435</v>
      </c>
      <c r="Z185" s="81" t="s">
        <v>4483</v>
      </c>
      <c r="AA185" s="81" t="s">
        <v>228</v>
      </c>
      <c r="AC185" s="81" t="s">
        <v>42</v>
      </c>
      <c r="AD185" s="81" t="s">
        <v>2682</v>
      </c>
      <c r="AE185" s="81" t="s">
        <v>42</v>
      </c>
      <c r="AG185" s="81" t="s">
        <v>4480</v>
      </c>
      <c r="AH185" s="81" t="s">
        <v>4485</v>
      </c>
      <c r="AI185" s="81" t="s">
        <v>4512</v>
      </c>
      <c r="AJ185" s="81" t="s">
        <v>4440</v>
      </c>
      <c r="AM185" s="81" t="s">
        <v>4442</v>
      </c>
      <c r="AQ185" s="81" t="s">
        <v>4444</v>
      </c>
      <c r="AR185" s="81" t="s">
        <v>5306</v>
      </c>
      <c r="AS185" s="81" t="s">
        <v>4468</v>
      </c>
      <c r="AT185" s="81" t="s">
        <v>2875</v>
      </c>
      <c r="AW185" s="81" t="s">
        <v>4448</v>
      </c>
      <c r="AX185" s="81" t="s">
        <v>42</v>
      </c>
    </row>
    <row r="186" hidden="1" spans="1:50">
      <c r="A186" s="81" t="s">
        <v>5789</v>
      </c>
      <c r="B186" s="81" t="s">
        <v>5790</v>
      </c>
      <c r="C186" s="81" t="s">
        <v>50</v>
      </c>
      <c r="D186" s="81" t="s">
        <v>4517</v>
      </c>
      <c r="E186" s="81" t="s">
        <v>3405</v>
      </c>
      <c r="F186" s="81" t="s">
        <v>4453</v>
      </c>
      <c r="G186" s="81" t="s">
        <v>5639</v>
      </c>
      <c r="H186" s="81" t="s">
        <v>4520</v>
      </c>
      <c r="I186" s="81" t="s">
        <v>43</v>
      </c>
      <c r="J186" s="81" t="s">
        <v>4474</v>
      </c>
      <c r="K186" s="81" t="s">
        <v>4475</v>
      </c>
      <c r="M186" s="81" t="s">
        <v>2790</v>
      </c>
      <c r="N186" s="81" t="s">
        <v>5439</v>
      </c>
      <c r="O186" s="81" t="s">
        <v>5791</v>
      </c>
      <c r="P186" s="81" t="s">
        <v>5792</v>
      </c>
      <c r="Q186" s="81" t="s">
        <v>5175</v>
      </c>
      <c r="R186" s="81" t="s">
        <v>5176</v>
      </c>
      <c r="S186" s="81" t="s">
        <v>5177</v>
      </c>
      <c r="T186" s="81" t="s">
        <v>3403</v>
      </c>
      <c r="U186" s="81" t="s">
        <v>3404</v>
      </c>
      <c r="V186" s="81" t="s">
        <v>4432</v>
      </c>
      <c r="W186" s="81" t="s">
        <v>4529</v>
      </c>
      <c r="X186" s="81" t="s">
        <v>4434</v>
      </c>
      <c r="Y186" s="81" t="s">
        <v>4435</v>
      </c>
      <c r="Z186" s="81" t="s">
        <v>4436</v>
      </c>
      <c r="AA186" s="81" t="s">
        <v>228</v>
      </c>
      <c r="AC186" s="81" t="s">
        <v>42</v>
      </c>
      <c r="AD186" s="81" t="s">
        <v>2682</v>
      </c>
      <c r="AE186" s="81" t="s">
        <v>42</v>
      </c>
      <c r="AG186" s="81" t="s">
        <v>4480</v>
      </c>
      <c r="AH186" s="81" t="s">
        <v>4485</v>
      </c>
      <c r="AI186" s="81" t="s">
        <v>4486</v>
      </c>
      <c r="AJ186" s="81" t="s">
        <v>4440</v>
      </c>
      <c r="AM186" s="81" t="s">
        <v>4442</v>
      </c>
      <c r="AN186" s="81" t="s">
        <v>4480</v>
      </c>
      <c r="AO186" s="81" t="s">
        <v>5793</v>
      </c>
      <c r="AP186" s="81" t="s">
        <v>4443</v>
      </c>
      <c r="AQ186" s="81" t="s">
        <v>4444</v>
      </c>
      <c r="AR186" s="81" t="s">
        <v>5794</v>
      </c>
      <c r="AS186" s="81" t="s">
        <v>4468</v>
      </c>
      <c r="AT186" s="81" t="s">
        <v>2875</v>
      </c>
      <c r="AU186" s="81" t="s">
        <v>4447</v>
      </c>
      <c r="AW186" s="81" t="s">
        <v>4448</v>
      </c>
      <c r="AX186" s="81" t="s">
        <v>42</v>
      </c>
    </row>
    <row r="187" hidden="1" spans="1:50">
      <c r="A187" s="81" t="s">
        <v>5795</v>
      </c>
      <c r="B187" s="81" t="s">
        <v>5796</v>
      </c>
      <c r="C187" s="81" t="s">
        <v>50</v>
      </c>
      <c r="D187" s="81" t="s">
        <v>4451</v>
      </c>
      <c r="E187" s="81" t="s">
        <v>5797</v>
      </c>
      <c r="F187" s="81" t="s">
        <v>4453</v>
      </c>
      <c r="G187" s="81" t="s">
        <v>3176</v>
      </c>
      <c r="H187" s="81" t="s">
        <v>5798</v>
      </c>
      <c r="I187" s="81" t="s">
        <v>43</v>
      </c>
      <c r="J187" s="81" t="s">
        <v>4543</v>
      </c>
      <c r="K187" s="81" t="s">
        <v>4544</v>
      </c>
      <c r="M187" s="81" t="s">
        <v>2853</v>
      </c>
      <c r="N187" s="81" t="s">
        <v>5799</v>
      </c>
      <c r="O187" s="81" t="s">
        <v>5800</v>
      </c>
      <c r="P187" s="81" t="s">
        <v>5801</v>
      </c>
      <c r="Q187" s="81" t="s">
        <v>1664</v>
      </c>
      <c r="R187" s="81" t="s">
        <v>5802</v>
      </c>
      <c r="S187" s="81" t="s">
        <v>5803</v>
      </c>
      <c r="T187" s="81" t="s">
        <v>5801</v>
      </c>
      <c r="U187" s="81" t="s">
        <v>5804</v>
      </c>
      <c r="V187" s="81" t="s">
        <v>4432</v>
      </c>
      <c r="W187" s="81" t="s">
        <v>4552</v>
      </c>
      <c r="X187" s="81" t="s">
        <v>4434</v>
      </c>
      <c r="Y187" s="81" t="s">
        <v>4435</v>
      </c>
      <c r="Z187" s="81" t="s">
        <v>4436</v>
      </c>
      <c r="AA187" s="81" t="s">
        <v>228</v>
      </c>
      <c r="AC187" s="81" t="s">
        <v>2682</v>
      </c>
      <c r="AD187" s="81" t="s">
        <v>2682</v>
      </c>
      <c r="AE187" s="81" t="s">
        <v>2682</v>
      </c>
      <c r="AF187" s="81" t="s">
        <v>4464</v>
      </c>
      <c r="AG187" s="81" t="s">
        <v>1664</v>
      </c>
      <c r="AH187" s="81" t="s">
        <v>4485</v>
      </c>
      <c r="AI187" s="81" t="s">
        <v>5805</v>
      </c>
      <c r="AJ187" s="81" t="s">
        <v>4440</v>
      </c>
      <c r="AL187" s="81" t="s">
        <v>5806</v>
      </c>
      <c r="AM187" s="81" t="s">
        <v>4442</v>
      </c>
      <c r="AN187" s="81" t="s">
        <v>4552</v>
      </c>
      <c r="AO187" s="81" t="s">
        <v>5807</v>
      </c>
      <c r="AP187" s="81" t="s">
        <v>4443</v>
      </c>
      <c r="AR187" s="81" t="s">
        <v>5808</v>
      </c>
      <c r="AS187" s="81" t="s">
        <v>4446</v>
      </c>
      <c r="AT187" s="81" t="s">
        <v>2875</v>
      </c>
      <c r="AU187" s="81" t="s">
        <v>4447</v>
      </c>
      <c r="AW187" s="81" t="s">
        <v>4448</v>
      </c>
      <c r="AX187" s="81" t="s">
        <v>42</v>
      </c>
    </row>
    <row r="188" hidden="1" spans="1:50">
      <c r="A188" s="81" t="s">
        <v>5809</v>
      </c>
      <c r="B188" s="81" t="s">
        <v>5810</v>
      </c>
      <c r="C188" s="81" t="s">
        <v>50</v>
      </c>
      <c r="D188" s="81" t="s">
        <v>4517</v>
      </c>
      <c r="E188" s="81" t="s">
        <v>3923</v>
      </c>
      <c r="F188" s="81" t="s">
        <v>4453</v>
      </c>
      <c r="G188" s="81" t="s">
        <v>5662</v>
      </c>
      <c r="H188" s="81" t="s">
        <v>5622</v>
      </c>
      <c r="I188" s="81" t="s">
        <v>43</v>
      </c>
      <c r="J188" s="81" t="s">
        <v>4422</v>
      </c>
      <c r="K188" s="81" t="s">
        <v>4423</v>
      </c>
      <c r="M188" s="81" t="s">
        <v>2790</v>
      </c>
      <c r="N188" s="81" t="s">
        <v>5663</v>
      </c>
      <c r="O188" s="81" t="s">
        <v>5811</v>
      </c>
      <c r="P188" s="81" t="s">
        <v>5812</v>
      </c>
      <c r="Q188" s="81" t="s">
        <v>4459</v>
      </c>
      <c r="R188" s="81" t="s">
        <v>4460</v>
      </c>
      <c r="S188" s="81" t="s">
        <v>4461</v>
      </c>
      <c r="T188" s="81" t="s">
        <v>3176</v>
      </c>
      <c r="U188" s="81" t="s">
        <v>3177</v>
      </c>
      <c r="V188" s="81" t="s">
        <v>4432</v>
      </c>
      <c r="W188" s="81" t="s">
        <v>4433</v>
      </c>
      <c r="X188" s="81" t="s">
        <v>4434</v>
      </c>
      <c r="Y188" s="81" t="s">
        <v>4435</v>
      </c>
      <c r="Z188" s="81" t="s">
        <v>4436</v>
      </c>
      <c r="AA188" s="81" t="s">
        <v>82</v>
      </c>
      <c r="AC188" s="81" t="s">
        <v>42</v>
      </c>
      <c r="AD188" s="81" t="s">
        <v>2682</v>
      </c>
      <c r="AE188" s="81" t="s">
        <v>42</v>
      </c>
      <c r="AG188" s="81" t="s">
        <v>4433</v>
      </c>
      <c r="AH188" s="81" t="s">
        <v>4485</v>
      </c>
      <c r="AI188" s="81" t="s">
        <v>4553</v>
      </c>
      <c r="AJ188" s="81" t="s">
        <v>4440</v>
      </c>
      <c r="AM188" s="81" t="s">
        <v>4442</v>
      </c>
      <c r="AN188" s="81" t="s">
        <v>4433</v>
      </c>
      <c r="AO188" s="81" t="s">
        <v>5813</v>
      </c>
      <c r="AP188" s="81" t="s">
        <v>4443</v>
      </c>
      <c r="AQ188" s="81" t="s">
        <v>4444</v>
      </c>
      <c r="AR188" s="81" t="s">
        <v>5814</v>
      </c>
      <c r="AS188" s="81" t="s">
        <v>4446</v>
      </c>
      <c r="AT188" s="81" t="s">
        <v>2875</v>
      </c>
      <c r="AU188" s="81" t="s">
        <v>4447</v>
      </c>
      <c r="AW188" s="81" t="s">
        <v>4448</v>
      </c>
      <c r="AX188" s="81" t="s">
        <v>42</v>
      </c>
    </row>
    <row r="189" hidden="1" spans="1:50">
      <c r="A189" s="81" t="s">
        <v>5815</v>
      </c>
      <c r="B189" s="81" t="s">
        <v>5816</v>
      </c>
      <c r="C189" s="81" t="s">
        <v>50</v>
      </c>
      <c r="D189" s="81" t="s">
        <v>4418</v>
      </c>
      <c r="E189" s="81" t="s">
        <v>3270</v>
      </c>
      <c r="F189" s="81" t="s">
        <v>4453</v>
      </c>
      <c r="G189" s="81" t="s">
        <v>5662</v>
      </c>
      <c r="H189" s="81" t="s">
        <v>5622</v>
      </c>
      <c r="I189" s="81" t="s">
        <v>43</v>
      </c>
      <c r="J189" s="81" t="s">
        <v>4422</v>
      </c>
      <c r="K189" s="81" t="s">
        <v>4423</v>
      </c>
      <c r="M189" s="81" t="s">
        <v>2790</v>
      </c>
      <c r="N189" s="81" t="s">
        <v>5663</v>
      </c>
      <c r="O189" s="81" t="s">
        <v>5817</v>
      </c>
      <c r="P189" s="81" t="s">
        <v>5818</v>
      </c>
      <c r="Q189" s="81" t="s">
        <v>4698</v>
      </c>
      <c r="R189" s="81" t="s">
        <v>4699</v>
      </c>
      <c r="S189" s="81" t="s">
        <v>5740</v>
      </c>
      <c r="T189" s="81" t="s">
        <v>3268</v>
      </c>
      <c r="U189" s="81" t="s">
        <v>3269</v>
      </c>
      <c r="V189" s="81" t="s">
        <v>4432</v>
      </c>
      <c r="W189" s="81" t="s">
        <v>4433</v>
      </c>
      <c r="X189" s="81" t="s">
        <v>4434</v>
      </c>
      <c r="Y189" s="81" t="s">
        <v>4435</v>
      </c>
      <c r="Z189" s="81" t="s">
        <v>4436</v>
      </c>
      <c r="AA189" s="81" t="s">
        <v>228</v>
      </c>
      <c r="AC189" s="81" t="s">
        <v>42</v>
      </c>
      <c r="AD189" s="81" t="s">
        <v>2682</v>
      </c>
      <c r="AE189" s="81" t="s">
        <v>42</v>
      </c>
      <c r="AG189" s="81" t="s">
        <v>4433</v>
      </c>
      <c r="AH189" s="81" t="s">
        <v>4485</v>
      </c>
      <c r="AI189" s="81" t="s">
        <v>4553</v>
      </c>
      <c r="AJ189" s="81" t="s">
        <v>4440</v>
      </c>
      <c r="AM189" s="81" t="s">
        <v>4442</v>
      </c>
      <c r="AN189" s="81" t="s">
        <v>4433</v>
      </c>
      <c r="AO189" s="81" t="s">
        <v>5819</v>
      </c>
      <c r="AP189" s="81" t="s">
        <v>4443</v>
      </c>
      <c r="AQ189" s="81" t="s">
        <v>4444</v>
      </c>
      <c r="AR189" s="81" t="s">
        <v>5820</v>
      </c>
      <c r="AS189" s="81" t="s">
        <v>4446</v>
      </c>
      <c r="AT189" s="81" t="s">
        <v>2875</v>
      </c>
      <c r="AU189" s="81" t="s">
        <v>4447</v>
      </c>
      <c r="AW189" s="81" t="s">
        <v>4448</v>
      </c>
      <c r="AX189" s="81" t="s">
        <v>42</v>
      </c>
    </row>
    <row r="190" hidden="1" spans="1:50">
      <c r="A190" s="81" t="s">
        <v>4837</v>
      </c>
      <c r="B190" s="81" t="s">
        <v>5821</v>
      </c>
      <c r="C190" s="81" t="s">
        <v>50</v>
      </c>
      <c r="D190" s="81" t="s">
        <v>4451</v>
      </c>
      <c r="E190" s="81" t="s">
        <v>5822</v>
      </c>
      <c r="F190" s="81" t="s">
        <v>4453</v>
      </c>
      <c r="G190" s="81" t="s">
        <v>5823</v>
      </c>
      <c r="H190" s="81" t="s">
        <v>5824</v>
      </c>
      <c r="I190" s="81" t="s">
        <v>43</v>
      </c>
      <c r="J190" s="81" t="s">
        <v>4828</v>
      </c>
      <c r="K190" s="81" t="s">
        <v>4829</v>
      </c>
      <c r="M190" s="81" t="s">
        <v>2790</v>
      </c>
      <c r="N190" s="81" t="s">
        <v>4545</v>
      </c>
      <c r="O190" s="81" t="s">
        <v>5825</v>
      </c>
      <c r="P190" s="81" t="s">
        <v>5826</v>
      </c>
      <c r="Q190" s="81" t="s">
        <v>1774</v>
      </c>
      <c r="R190" s="81" t="s">
        <v>4845</v>
      </c>
      <c r="S190" s="81" t="s">
        <v>1879</v>
      </c>
      <c r="T190" s="81" t="s">
        <v>5827</v>
      </c>
      <c r="U190" s="81" t="s">
        <v>5828</v>
      </c>
      <c r="V190" s="81" t="s">
        <v>4432</v>
      </c>
      <c r="W190" s="81" t="s">
        <v>1840</v>
      </c>
      <c r="X190" s="81" t="s">
        <v>4434</v>
      </c>
      <c r="Y190" s="81" t="s">
        <v>4435</v>
      </c>
      <c r="Z190" s="81" t="s">
        <v>4483</v>
      </c>
      <c r="AA190" s="81" t="s">
        <v>228</v>
      </c>
      <c r="AC190" s="81" t="s">
        <v>42</v>
      </c>
      <c r="AD190" s="81" t="s">
        <v>2682</v>
      </c>
      <c r="AE190" s="81" t="s">
        <v>42</v>
      </c>
      <c r="AG190" s="81" t="s">
        <v>1840</v>
      </c>
      <c r="AH190" s="81" t="s">
        <v>4485</v>
      </c>
      <c r="AI190" s="81" t="s">
        <v>4596</v>
      </c>
      <c r="AJ190" s="81" t="s">
        <v>4440</v>
      </c>
      <c r="AM190" s="81" t="s">
        <v>4442</v>
      </c>
      <c r="AN190" s="81" t="s">
        <v>1840</v>
      </c>
      <c r="AO190" s="81" t="s">
        <v>5829</v>
      </c>
      <c r="AP190" s="81" t="s">
        <v>4443</v>
      </c>
      <c r="AR190" s="81" t="s">
        <v>5830</v>
      </c>
      <c r="AS190" s="81" t="s">
        <v>4446</v>
      </c>
      <c r="AT190" s="81" t="s">
        <v>2875</v>
      </c>
      <c r="AU190" s="81" t="s">
        <v>4447</v>
      </c>
      <c r="AW190" s="81" t="s">
        <v>4448</v>
      </c>
      <c r="AX190" s="81" t="s">
        <v>42</v>
      </c>
    </row>
    <row r="191" hidden="1" spans="1:50">
      <c r="A191" s="81" t="s">
        <v>5831</v>
      </c>
      <c r="B191" s="81" t="s">
        <v>5832</v>
      </c>
      <c r="C191" s="81" t="s">
        <v>4655</v>
      </c>
      <c r="D191" s="81" t="s">
        <v>4517</v>
      </c>
      <c r="E191" s="81" t="s">
        <v>5833</v>
      </c>
      <c r="F191" s="81" t="s">
        <v>4453</v>
      </c>
      <c r="G191" s="81" t="s">
        <v>4542</v>
      </c>
      <c r="H191" s="81" t="s">
        <v>4520</v>
      </c>
      <c r="I191" s="81" t="s">
        <v>43</v>
      </c>
      <c r="J191" s="81" t="s">
        <v>5203</v>
      </c>
      <c r="K191" s="81" t="s">
        <v>5204</v>
      </c>
      <c r="M191" s="81" t="s">
        <v>2790</v>
      </c>
      <c r="N191" s="81" t="s">
        <v>4797</v>
      </c>
      <c r="V191" s="81" t="s">
        <v>4432</v>
      </c>
      <c r="W191" s="81" t="s">
        <v>5361</v>
      </c>
      <c r="X191" s="81" t="s">
        <v>4434</v>
      </c>
      <c r="Y191" s="81" t="s">
        <v>4435</v>
      </c>
      <c r="Z191" s="81" t="s">
        <v>4483</v>
      </c>
      <c r="AA191" s="81" t="s">
        <v>82</v>
      </c>
      <c r="AC191" s="81" t="s">
        <v>42</v>
      </c>
      <c r="AD191" s="81" t="s">
        <v>2682</v>
      </c>
      <c r="AE191" s="81" t="s">
        <v>42</v>
      </c>
      <c r="AF191" s="81" t="s">
        <v>4464</v>
      </c>
      <c r="AH191" s="81" t="s">
        <v>4485</v>
      </c>
      <c r="AI191" s="81" t="s">
        <v>5077</v>
      </c>
      <c r="AJ191" s="81" t="s">
        <v>4440</v>
      </c>
      <c r="AM191" s="81" t="s">
        <v>4442</v>
      </c>
      <c r="AQ191" s="81" t="s">
        <v>4444</v>
      </c>
      <c r="AR191" s="81" t="s">
        <v>5834</v>
      </c>
      <c r="AS191" s="81" t="s">
        <v>4446</v>
      </c>
      <c r="AT191" s="81" t="s">
        <v>2875</v>
      </c>
      <c r="AW191" s="81" t="s">
        <v>4448</v>
      </c>
      <c r="AX191" s="81" t="s">
        <v>42</v>
      </c>
    </row>
    <row r="192" hidden="1" spans="1:50">
      <c r="A192" s="81" t="s">
        <v>5835</v>
      </c>
      <c r="B192" s="81" t="s">
        <v>5836</v>
      </c>
      <c r="C192" s="81" t="s">
        <v>50</v>
      </c>
      <c r="D192" s="81" t="s">
        <v>4451</v>
      </c>
      <c r="E192" s="81" t="s">
        <v>5837</v>
      </c>
      <c r="F192" s="81" t="s">
        <v>4453</v>
      </c>
      <c r="G192" s="81" t="s">
        <v>5823</v>
      </c>
      <c r="H192" s="81" t="s">
        <v>5824</v>
      </c>
      <c r="I192" s="81" t="s">
        <v>43</v>
      </c>
      <c r="J192" s="81" t="s">
        <v>4422</v>
      </c>
      <c r="K192" s="81" t="s">
        <v>4423</v>
      </c>
      <c r="M192" s="81" t="s">
        <v>2790</v>
      </c>
      <c r="N192" s="81" t="s">
        <v>5838</v>
      </c>
      <c r="O192" s="81" t="s">
        <v>5839</v>
      </c>
      <c r="P192" s="81" t="s">
        <v>5840</v>
      </c>
      <c r="Q192" s="81" t="s">
        <v>5119</v>
      </c>
      <c r="R192" s="81" t="s">
        <v>5120</v>
      </c>
      <c r="S192" s="81" t="s">
        <v>5841</v>
      </c>
      <c r="T192" s="81" t="s">
        <v>5842</v>
      </c>
      <c r="U192" s="81" t="s">
        <v>5843</v>
      </c>
      <c r="V192" s="81" t="s">
        <v>4432</v>
      </c>
      <c r="W192" s="81" t="s">
        <v>4433</v>
      </c>
      <c r="X192" s="81" t="s">
        <v>4434</v>
      </c>
      <c r="Y192" s="81" t="s">
        <v>4435</v>
      </c>
      <c r="Z192" s="81" t="s">
        <v>4436</v>
      </c>
      <c r="AA192" s="81" t="s">
        <v>228</v>
      </c>
      <c r="AC192" s="81" t="s">
        <v>2682</v>
      </c>
      <c r="AD192" s="81" t="s">
        <v>2682</v>
      </c>
      <c r="AE192" s="81" t="s">
        <v>2682</v>
      </c>
      <c r="AF192" s="81" t="s">
        <v>4464</v>
      </c>
      <c r="AG192" s="81" t="s">
        <v>4433</v>
      </c>
      <c r="AH192" s="81" t="s">
        <v>4438</v>
      </c>
      <c r="AI192" s="81" t="s">
        <v>5844</v>
      </c>
      <c r="AJ192" s="81" t="s">
        <v>4440</v>
      </c>
      <c r="AL192" s="81" t="s">
        <v>5845</v>
      </c>
      <c r="AM192" s="81" t="s">
        <v>4442</v>
      </c>
      <c r="AN192" s="81" t="s">
        <v>4433</v>
      </c>
      <c r="AO192" s="81" t="s">
        <v>5846</v>
      </c>
      <c r="AP192" s="81" t="s">
        <v>4443</v>
      </c>
      <c r="AR192" s="81" t="s">
        <v>5847</v>
      </c>
      <c r="AS192" s="81" t="s">
        <v>4468</v>
      </c>
      <c r="AT192" s="81" t="s">
        <v>2875</v>
      </c>
      <c r="AU192" s="81" t="s">
        <v>4447</v>
      </c>
      <c r="AW192" s="81" t="s">
        <v>4448</v>
      </c>
      <c r="AX192" s="81" t="s">
        <v>42</v>
      </c>
    </row>
    <row r="193" hidden="1" spans="1:50">
      <c r="A193" s="81" t="s">
        <v>5848</v>
      </c>
      <c r="B193" s="81" t="s">
        <v>5849</v>
      </c>
      <c r="C193" s="81" t="s">
        <v>50</v>
      </c>
      <c r="D193" s="81" t="s">
        <v>4517</v>
      </c>
      <c r="E193" s="81" t="s">
        <v>3938</v>
      </c>
      <c r="F193" s="81" t="s">
        <v>4453</v>
      </c>
      <c r="G193" s="81" t="s">
        <v>5662</v>
      </c>
      <c r="H193" s="81" t="s">
        <v>5622</v>
      </c>
      <c r="I193" s="81" t="s">
        <v>43</v>
      </c>
      <c r="J193" s="81" t="s">
        <v>4422</v>
      </c>
      <c r="K193" s="81" t="s">
        <v>4423</v>
      </c>
      <c r="M193" s="81" t="s">
        <v>2790</v>
      </c>
      <c r="N193" s="81" t="s">
        <v>5663</v>
      </c>
      <c r="O193" s="81" t="s">
        <v>5850</v>
      </c>
      <c r="P193" s="81" t="s">
        <v>3268</v>
      </c>
      <c r="Q193" s="81" t="s">
        <v>5119</v>
      </c>
      <c r="R193" s="81" t="s">
        <v>5120</v>
      </c>
      <c r="S193" s="81" t="s">
        <v>5276</v>
      </c>
      <c r="T193" s="81" t="s">
        <v>3241</v>
      </c>
      <c r="U193" s="81" t="s">
        <v>3242</v>
      </c>
      <c r="V193" s="81" t="s">
        <v>4432</v>
      </c>
      <c r="W193" s="81" t="s">
        <v>4433</v>
      </c>
      <c r="X193" s="81" t="s">
        <v>4434</v>
      </c>
      <c r="Y193" s="81" t="s">
        <v>4435</v>
      </c>
      <c r="Z193" s="81" t="s">
        <v>4436</v>
      </c>
      <c r="AA193" s="81" t="s">
        <v>82</v>
      </c>
      <c r="AC193" s="81" t="s">
        <v>42</v>
      </c>
      <c r="AD193" s="81" t="s">
        <v>2682</v>
      </c>
      <c r="AE193" s="81" t="s">
        <v>42</v>
      </c>
      <c r="AF193" s="81" t="s">
        <v>4464</v>
      </c>
      <c r="AG193" s="81" t="s">
        <v>4433</v>
      </c>
      <c r="AH193" s="81" t="s">
        <v>4485</v>
      </c>
      <c r="AI193" s="81" t="s">
        <v>4553</v>
      </c>
      <c r="AJ193" s="81" t="s">
        <v>4440</v>
      </c>
      <c r="AM193" s="81" t="s">
        <v>4442</v>
      </c>
      <c r="AN193" s="81" t="s">
        <v>4433</v>
      </c>
      <c r="AO193" s="81" t="s">
        <v>5851</v>
      </c>
      <c r="AP193" s="81" t="s">
        <v>4443</v>
      </c>
      <c r="AQ193" s="81" t="s">
        <v>4444</v>
      </c>
      <c r="AR193" s="81" t="s">
        <v>5852</v>
      </c>
      <c r="AS193" s="81" t="s">
        <v>4446</v>
      </c>
      <c r="AT193" s="81" t="s">
        <v>2875</v>
      </c>
      <c r="AU193" s="81" t="s">
        <v>5126</v>
      </c>
      <c r="AW193" s="81" t="s">
        <v>4448</v>
      </c>
      <c r="AX193" s="81" t="s">
        <v>42</v>
      </c>
    </row>
    <row r="194" hidden="1" spans="1:50">
      <c r="A194" s="81" t="s">
        <v>5853</v>
      </c>
      <c r="B194" s="81" t="s">
        <v>5854</v>
      </c>
      <c r="C194" s="81" t="s">
        <v>4655</v>
      </c>
      <c r="D194" s="81" t="s">
        <v>4517</v>
      </c>
      <c r="E194" s="81" t="s">
        <v>5855</v>
      </c>
      <c r="F194" s="81" t="s">
        <v>4453</v>
      </c>
      <c r="G194" s="81" t="s">
        <v>4519</v>
      </c>
      <c r="H194" s="81" t="s">
        <v>4520</v>
      </c>
      <c r="I194" s="81" t="s">
        <v>43</v>
      </c>
      <c r="J194" s="81" t="s">
        <v>4631</v>
      </c>
      <c r="K194" s="81" t="s">
        <v>4632</v>
      </c>
      <c r="M194" s="81" t="s">
        <v>2790</v>
      </c>
      <c r="N194" s="81" t="s">
        <v>4797</v>
      </c>
      <c r="O194" s="81" t="s">
        <v>5856</v>
      </c>
      <c r="Q194" s="81" t="s">
        <v>5652</v>
      </c>
      <c r="R194" s="81" t="s">
        <v>5653</v>
      </c>
      <c r="S194" s="81" t="s">
        <v>4800</v>
      </c>
      <c r="V194" s="81" t="s">
        <v>4432</v>
      </c>
      <c r="W194" s="81" t="s">
        <v>4529</v>
      </c>
      <c r="X194" s="81" t="s">
        <v>4434</v>
      </c>
      <c r="Y194" s="81" t="s">
        <v>4435</v>
      </c>
      <c r="Z194" s="81" t="s">
        <v>4436</v>
      </c>
      <c r="AA194" s="81" t="s">
        <v>82</v>
      </c>
      <c r="AC194" s="81" t="s">
        <v>42</v>
      </c>
      <c r="AD194" s="81" t="s">
        <v>2682</v>
      </c>
      <c r="AE194" s="81" t="s">
        <v>42</v>
      </c>
      <c r="AG194" s="81" t="s">
        <v>4529</v>
      </c>
      <c r="AH194" s="81" t="s">
        <v>4485</v>
      </c>
      <c r="AI194" s="81" t="s">
        <v>4486</v>
      </c>
      <c r="AJ194" s="81" t="s">
        <v>4440</v>
      </c>
      <c r="AM194" s="81" t="s">
        <v>4442</v>
      </c>
      <c r="AQ194" s="81" t="s">
        <v>4444</v>
      </c>
      <c r="AR194" s="81" t="s">
        <v>4806</v>
      </c>
      <c r="AS194" s="81" t="s">
        <v>4446</v>
      </c>
      <c r="AT194" s="81" t="s">
        <v>2875</v>
      </c>
      <c r="AW194" s="81" t="s">
        <v>4448</v>
      </c>
      <c r="AX194" s="81" t="s">
        <v>42</v>
      </c>
    </row>
    <row r="195" hidden="1" spans="1:50">
      <c r="A195" s="81" t="s">
        <v>5857</v>
      </c>
      <c r="B195" s="81" t="s">
        <v>5854</v>
      </c>
      <c r="C195" s="81" t="s">
        <v>4655</v>
      </c>
      <c r="D195" s="81" t="s">
        <v>4517</v>
      </c>
      <c r="E195" s="81" t="s">
        <v>5858</v>
      </c>
      <c r="F195" s="81" t="s">
        <v>4453</v>
      </c>
      <c r="G195" s="81" t="s">
        <v>4519</v>
      </c>
      <c r="H195" s="81" t="s">
        <v>4520</v>
      </c>
      <c r="I195" s="81" t="s">
        <v>43</v>
      </c>
      <c r="J195" s="81" t="s">
        <v>4631</v>
      </c>
      <c r="K195" s="81" t="s">
        <v>4632</v>
      </c>
      <c r="M195" s="81" t="s">
        <v>2790</v>
      </c>
      <c r="N195" s="81" t="s">
        <v>4797</v>
      </c>
      <c r="O195" s="81" t="s">
        <v>5859</v>
      </c>
      <c r="Q195" s="81" t="s">
        <v>5652</v>
      </c>
      <c r="R195" s="81" t="s">
        <v>5653</v>
      </c>
      <c r="S195" s="81" t="s">
        <v>4800</v>
      </c>
      <c r="V195" s="81" t="s">
        <v>4432</v>
      </c>
      <c r="W195" s="81" t="s">
        <v>4529</v>
      </c>
      <c r="X195" s="81" t="s">
        <v>4434</v>
      </c>
      <c r="Y195" s="81" t="s">
        <v>4435</v>
      </c>
      <c r="Z195" s="81" t="s">
        <v>4436</v>
      </c>
      <c r="AA195" s="81" t="s">
        <v>228</v>
      </c>
      <c r="AC195" s="81" t="s">
        <v>42</v>
      </c>
      <c r="AD195" s="81" t="s">
        <v>2682</v>
      </c>
      <c r="AE195" s="81" t="s">
        <v>42</v>
      </c>
      <c r="AG195" s="81" t="s">
        <v>4529</v>
      </c>
      <c r="AH195" s="81" t="s">
        <v>4485</v>
      </c>
      <c r="AI195" s="81" t="s">
        <v>4486</v>
      </c>
      <c r="AJ195" s="81" t="s">
        <v>4440</v>
      </c>
      <c r="AM195" s="81" t="s">
        <v>4442</v>
      </c>
      <c r="AQ195" s="81" t="s">
        <v>4444</v>
      </c>
      <c r="AR195" s="81" t="s">
        <v>4806</v>
      </c>
      <c r="AS195" s="81" t="s">
        <v>4446</v>
      </c>
      <c r="AT195" s="81" t="s">
        <v>2875</v>
      </c>
      <c r="AW195" s="81" t="s">
        <v>4448</v>
      </c>
      <c r="AX195" s="81" t="s">
        <v>42</v>
      </c>
    </row>
    <row r="196" hidden="1" spans="1:50">
      <c r="A196" s="81" t="s">
        <v>5860</v>
      </c>
      <c r="B196" s="81" t="s">
        <v>5861</v>
      </c>
      <c r="C196" s="81" t="s">
        <v>4655</v>
      </c>
      <c r="D196" s="81" t="s">
        <v>4517</v>
      </c>
      <c r="E196" s="81" t="s">
        <v>5862</v>
      </c>
      <c r="F196" s="81" t="s">
        <v>4453</v>
      </c>
      <c r="G196" s="81" t="s">
        <v>4519</v>
      </c>
      <c r="H196" s="81" t="s">
        <v>4520</v>
      </c>
      <c r="I196" s="81" t="s">
        <v>43</v>
      </c>
      <c r="J196" s="81" t="s">
        <v>4631</v>
      </c>
      <c r="K196" s="81" t="s">
        <v>4632</v>
      </c>
      <c r="M196" s="81" t="s">
        <v>2790</v>
      </c>
      <c r="N196" s="81" t="s">
        <v>4797</v>
      </c>
      <c r="O196" s="81" t="s">
        <v>5863</v>
      </c>
      <c r="Q196" s="81" t="s">
        <v>5652</v>
      </c>
      <c r="R196" s="81" t="s">
        <v>5653</v>
      </c>
      <c r="S196" s="81" t="s">
        <v>4800</v>
      </c>
      <c r="V196" s="81" t="s">
        <v>4432</v>
      </c>
      <c r="W196" s="81" t="s">
        <v>4529</v>
      </c>
      <c r="X196" s="81" t="s">
        <v>4434</v>
      </c>
      <c r="Y196" s="81" t="s">
        <v>4435</v>
      </c>
      <c r="Z196" s="81" t="s">
        <v>4436</v>
      </c>
      <c r="AA196" s="81" t="s">
        <v>82</v>
      </c>
      <c r="AC196" s="81" t="s">
        <v>42</v>
      </c>
      <c r="AD196" s="81" t="s">
        <v>2682</v>
      </c>
      <c r="AE196" s="81" t="s">
        <v>42</v>
      </c>
      <c r="AG196" s="81" t="s">
        <v>4529</v>
      </c>
      <c r="AH196" s="81" t="s">
        <v>4485</v>
      </c>
      <c r="AI196" s="81" t="s">
        <v>4486</v>
      </c>
      <c r="AJ196" s="81" t="s">
        <v>4440</v>
      </c>
      <c r="AM196" s="81" t="s">
        <v>4442</v>
      </c>
      <c r="AQ196" s="81" t="s">
        <v>4444</v>
      </c>
      <c r="AR196" s="81" t="s">
        <v>4806</v>
      </c>
      <c r="AS196" s="81" t="s">
        <v>4446</v>
      </c>
      <c r="AT196" s="81" t="s">
        <v>2875</v>
      </c>
      <c r="AW196" s="81" t="s">
        <v>4448</v>
      </c>
      <c r="AX196" s="81" t="s">
        <v>42</v>
      </c>
    </row>
    <row r="197" hidden="1" spans="1:50">
      <c r="A197" s="81" t="s">
        <v>5864</v>
      </c>
      <c r="B197" s="81" t="s">
        <v>5865</v>
      </c>
      <c r="C197" s="81" t="s">
        <v>4655</v>
      </c>
      <c r="D197" s="81" t="s">
        <v>4517</v>
      </c>
      <c r="E197" s="81" t="s">
        <v>5866</v>
      </c>
      <c r="F197" s="81" t="s">
        <v>4453</v>
      </c>
      <c r="G197" s="81" t="s">
        <v>4519</v>
      </c>
      <c r="H197" s="81" t="s">
        <v>4520</v>
      </c>
      <c r="I197" s="81" t="s">
        <v>43</v>
      </c>
      <c r="J197" s="81" t="s">
        <v>4631</v>
      </c>
      <c r="K197" s="81" t="s">
        <v>4632</v>
      </c>
      <c r="M197" s="81" t="s">
        <v>2790</v>
      </c>
      <c r="N197" s="81" t="s">
        <v>4797</v>
      </c>
      <c r="O197" s="81" t="s">
        <v>5867</v>
      </c>
      <c r="Q197" s="81" t="s">
        <v>5652</v>
      </c>
      <c r="R197" s="81" t="s">
        <v>5653</v>
      </c>
      <c r="V197" s="81" t="s">
        <v>4432</v>
      </c>
      <c r="W197" s="81" t="s">
        <v>4529</v>
      </c>
      <c r="X197" s="81" t="s">
        <v>4434</v>
      </c>
      <c r="Y197" s="81" t="s">
        <v>4435</v>
      </c>
      <c r="Z197" s="81" t="s">
        <v>4436</v>
      </c>
      <c r="AA197" s="81" t="s">
        <v>82</v>
      </c>
      <c r="AC197" s="81" t="s">
        <v>42</v>
      </c>
      <c r="AD197" s="81" t="s">
        <v>2682</v>
      </c>
      <c r="AE197" s="81" t="s">
        <v>42</v>
      </c>
      <c r="AG197" s="81" t="s">
        <v>4529</v>
      </c>
      <c r="AH197" s="81" t="s">
        <v>4485</v>
      </c>
      <c r="AI197" s="81" t="s">
        <v>4486</v>
      </c>
      <c r="AJ197" s="81" t="s">
        <v>4440</v>
      </c>
      <c r="AM197" s="81" t="s">
        <v>4442</v>
      </c>
      <c r="AQ197" s="81" t="s">
        <v>4444</v>
      </c>
      <c r="AR197" s="81" t="s">
        <v>4806</v>
      </c>
      <c r="AS197" s="81" t="s">
        <v>4446</v>
      </c>
      <c r="AT197" s="81" t="s">
        <v>2875</v>
      </c>
      <c r="AW197" s="81" t="s">
        <v>4448</v>
      </c>
      <c r="AX197" s="81" t="s">
        <v>42</v>
      </c>
    </row>
    <row r="198" hidden="1" spans="1:50">
      <c r="A198" s="81" t="s">
        <v>5868</v>
      </c>
      <c r="B198" s="81" t="s">
        <v>5869</v>
      </c>
      <c r="C198" s="81" t="s">
        <v>4655</v>
      </c>
      <c r="D198" s="81" t="s">
        <v>4517</v>
      </c>
      <c r="E198" s="81" t="s">
        <v>5870</v>
      </c>
      <c r="F198" s="81" t="s">
        <v>4453</v>
      </c>
      <c r="G198" s="81" t="s">
        <v>4519</v>
      </c>
      <c r="H198" s="81" t="s">
        <v>4520</v>
      </c>
      <c r="I198" s="81" t="s">
        <v>43</v>
      </c>
      <c r="J198" s="81" t="s">
        <v>4631</v>
      </c>
      <c r="K198" s="81" t="s">
        <v>4632</v>
      </c>
      <c r="M198" s="81" t="s">
        <v>2790</v>
      </c>
      <c r="N198" s="81" t="s">
        <v>4797</v>
      </c>
      <c r="O198" s="81" t="s">
        <v>5871</v>
      </c>
      <c r="Q198" s="81" t="s">
        <v>5652</v>
      </c>
      <c r="R198" s="81" t="s">
        <v>5653</v>
      </c>
      <c r="S198" s="81" t="s">
        <v>4800</v>
      </c>
      <c r="V198" s="81" t="s">
        <v>4432</v>
      </c>
      <c r="W198" s="81" t="s">
        <v>4529</v>
      </c>
      <c r="X198" s="81" t="s">
        <v>4434</v>
      </c>
      <c r="Y198" s="81" t="s">
        <v>4435</v>
      </c>
      <c r="Z198" s="81" t="s">
        <v>4436</v>
      </c>
      <c r="AA198" s="81" t="s">
        <v>82</v>
      </c>
      <c r="AC198" s="81" t="s">
        <v>42</v>
      </c>
      <c r="AD198" s="81" t="s">
        <v>2682</v>
      </c>
      <c r="AE198" s="81" t="s">
        <v>42</v>
      </c>
      <c r="AG198" s="81" t="s">
        <v>4529</v>
      </c>
      <c r="AH198" s="81" t="s">
        <v>4485</v>
      </c>
      <c r="AI198" s="81" t="s">
        <v>4486</v>
      </c>
      <c r="AJ198" s="81" t="s">
        <v>4440</v>
      </c>
      <c r="AM198" s="81" t="s">
        <v>4442</v>
      </c>
      <c r="AQ198" s="81" t="s">
        <v>4444</v>
      </c>
      <c r="AR198" s="81" t="s">
        <v>4806</v>
      </c>
      <c r="AS198" s="81" t="s">
        <v>4446</v>
      </c>
      <c r="AT198" s="81" t="s">
        <v>2875</v>
      </c>
      <c r="AW198" s="81" t="s">
        <v>4448</v>
      </c>
      <c r="AX198" s="81" t="s">
        <v>42</v>
      </c>
    </row>
    <row r="199" hidden="1" spans="1:50">
      <c r="A199" s="81" t="s">
        <v>5872</v>
      </c>
      <c r="B199" s="81" t="s">
        <v>5873</v>
      </c>
      <c r="C199" s="81" t="s">
        <v>50</v>
      </c>
      <c r="D199" s="81" t="s">
        <v>4451</v>
      </c>
      <c r="E199" s="81" t="s">
        <v>5874</v>
      </c>
      <c r="F199" s="81" t="s">
        <v>4453</v>
      </c>
      <c r="G199" s="81" t="s">
        <v>5875</v>
      </c>
      <c r="H199" s="81" t="s">
        <v>5876</v>
      </c>
      <c r="I199" s="81" t="s">
        <v>43</v>
      </c>
      <c r="J199" s="81" t="s">
        <v>4828</v>
      </c>
      <c r="K199" s="81" t="s">
        <v>4829</v>
      </c>
      <c r="M199" s="81" t="s">
        <v>2790</v>
      </c>
      <c r="N199" s="81" t="s">
        <v>5838</v>
      </c>
      <c r="O199" s="81" t="s">
        <v>5877</v>
      </c>
      <c r="P199" s="81" t="s">
        <v>5878</v>
      </c>
      <c r="Q199" s="81" t="s">
        <v>1774</v>
      </c>
      <c r="R199" s="81" t="s">
        <v>4845</v>
      </c>
      <c r="S199" s="81" t="s">
        <v>1879</v>
      </c>
      <c r="T199" s="81" t="s">
        <v>5878</v>
      </c>
      <c r="U199" s="81" t="s">
        <v>5879</v>
      </c>
      <c r="V199" s="81" t="s">
        <v>4432</v>
      </c>
      <c r="W199" s="81" t="s">
        <v>1840</v>
      </c>
      <c r="X199" s="81" t="s">
        <v>4434</v>
      </c>
      <c r="Y199" s="81" t="s">
        <v>4435</v>
      </c>
      <c r="Z199" s="81" t="s">
        <v>4483</v>
      </c>
      <c r="AA199" s="81" t="s">
        <v>228</v>
      </c>
      <c r="AC199" s="81" t="s">
        <v>42</v>
      </c>
      <c r="AD199" s="81" t="s">
        <v>2682</v>
      </c>
      <c r="AE199" s="81" t="s">
        <v>42</v>
      </c>
      <c r="AF199" s="81" t="s">
        <v>4464</v>
      </c>
      <c r="AG199" s="81" t="s">
        <v>1840</v>
      </c>
      <c r="AH199" s="81" t="s">
        <v>4485</v>
      </c>
      <c r="AI199" s="81" t="s">
        <v>4596</v>
      </c>
      <c r="AJ199" s="81" t="s">
        <v>4440</v>
      </c>
      <c r="AM199" s="81" t="s">
        <v>4442</v>
      </c>
      <c r="AN199" s="81" t="s">
        <v>1840</v>
      </c>
      <c r="AO199" s="81" t="s">
        <v>5880</v>
      </c>
      <c r="AP199" s="81" t="s">
        <v>4443</v>
      </c>
      <c r="AR199" s="81" t="s">
        <v>5881</v>
      </c>
      <c r="AS199" s="81" t="s">
        <v>4446</v>
      </c>
      <c r="AT199" s="81" t="s">
        <v>2875</v>
      </c>
      <c r="AU199" s="81" t="s">
        <v>4447</v>
      </c>
      <c r="AW199" s="81" t="s">
        <v>4448</v>
      </c>
      <c r="AX199" s="81" t="s">
        <v>42</v>
      </c>
    </row>
    <row r="200" hidden="1" spans="1:50">
      <c r="A200" s="81" t="s">
        <v>5882</v>
      </c>
      <c r="B200" s="81" t="s">
        <v>5883</v>
      </c>
      <c r="C200" s="81" t="s">
        <v>50</v>
      </c>
      <c r="D200" s="81" t="s">
        <v>4517</v>
      </c>
      <c r="E200" s="81" t="s">
        <v>3561</v>
      </c>
      <c r="F200" s="81" t="s">
        <v>4453</v>
      </c>
      <c r="G200" s="81" t="s">
        <v>5639</v>
      </c>
      <c r="H200" s="81" t="s">
        <v>4520</v>
      </c>
      <c r="I200" s="81" t="s">
        <v>43</v>
      </c>
      <c r="J200" s="81" t="s">
        <v>4474</v>
      </c>
      <c r="K200" s="81" t="s">
        <v>4475</v>
      </c>
      <c r="M200" s="81" t="s">
        <v>2790</v>
      </c>
      <c r="N200" s="81" t="s">
        <v>5439</v>
      </c>
      <c r="O200" s="81" t="s">
        <v>5884</v>
      </c>
      <c r="P200" s="81" t="s">
        <v>5885</v>
      </c>
      <c r="Q200" s="81" t="s">
        <v>5175</v>
      </c>
      <c r="R200" s="81" t="s">
        <v>5176</v>
      </c>
      <c r="S200" s="81" t="s">
        <v>5177</v>
      </c>
      <c r="T200" s="81" t="s">
        <v>3559</v>
      </c>
      <c r="U200" s="81" t="s">
        <v>3560</v>
      </c>
      <c r="V200" s="81" t="s">
        <v>4432</v>
      </c>
      <c r="W200" s="81" t="s">
        <v>4529</v>
      </c>
      <c r="X200" s="81" t="s">
        <v>4434</v>
      </c>
      <c r="Y200" s="81" t="s">
        <v>4435</v>
      </c>
      <c r="Z200" s="81" t="s">
        <v>4436</v>
      </c>
      <c r="AA200" s="81" t="s">
        <v>228</v>
      </c>
      <c r="AC200" s="81" t="s">
        <v>42</v>
      </c>
      <c r="AD200" s="81" t="s">
        <v>2682</v>
      </c>
      <c r="AE200" s="81" t="s">
        <v>42</v>
      </c>
      <c r="AG200" s="81" t="s">
        <v>4480</v>
      </c>
      <c r="AH200" s="81" t="s">
        <v>4485</v>
      </c>
      <c r="AI200" s="81" t="s">
        <v>4486</v>
      </c>
      <c r="AJ200" s="81" t="s">
        <v>4440</v>
      </c>
      <c r="AM200" s="81" t="s">
        <v>4442</v>
      </c>
      <c r="AN200" s="81" t="s">
        <v>4480</v>
      </c>
      <c r="AO200" s="81" t="s">
        <v>5886</v>
      </c>
      <c r="AP200" s="81" t="s">
        <v>4443</v>
      </c>
      <c r="AQ200" s="81" t="s">
        <v>4444</v>
      </c>
      <c r="AR200" s="81" t="s">
        <v>5887</v>
      </c>
      <c r="AS200" s="81" t="s">
        <v>4468</v>
      </c>
      <c r="AT200" s="81" t="s">
        <v>2875</v>
      </c>
      <c r="AU200" s="81" t="s">
        <v>4447</v>
      </c>
      <c r="AW200" s="81" t="s">
        <v>4448</v>
      </c>
      <c r="AX200" s="81" t="s">
        <v>42</v>
      </c>
    </row>
    <row r="201" hidden="1" spans="1:50">
      <c r="A201" s="81" t="s">
        <v>5888</v>
      </c>
      <c r="B201" s="81" t="s">
        <v>5889</v>
      </c>
      <c r="C201" s="81" t="s">
        <v>50</v>
      </c>
      <c r="D201" s="81" t="s">
        <v>4517</v>
      </c>
      <c r="E201" s="81" t="s">
        <v>5890</v>
      </c>
      <c r="F201" s="81" t="s">
        <v>4453</v>
      </c>
      <c r="G201" s="81" t="s">
        <v>4877</v>
      </c>
      <c r="H201" s="81" t="s">
        <v>5891</v>
      </c>
      <c r="I201" s="81" t="s">
        <v>43</v>
      </c>
      <c r="J201" s="81" t="s">
        <v>4772</v>
      </c>
      <c r="K201" s="81" t="s">
        <v>4773</v>
      </c>
      <c r="M201" s="81" t="s">
        <v>2790</v>
      </c>
      <c r="N201" s="81" t="s">
        <v>5892</v>
      </c>
      <c r="O201" s="81" t="s">
        <v>5893</v>
      </c>
      <c r="P201" s="81" t="s">
        <v>5894</v>
      </c>
      <c r="Q201" s="81" t="s">
        <v>1022</v>
      </c>
      <c r="R201" s="81" t="s">
        <v>5895</v>
      </c>
      <c r="S201" s="81" t="s">
        <v>5896</v>
      </c>
      <c r="T201" s="81" t="s">
        <v>3697</v>
      </c>
      <c r="U201" s="81" t="s">
        <v>3698</v>
      </c>
      <c r="V201" s="81" t="s">
        <v>4432</v>
      </c>
      <c r="W201" s="81" t="s">
        <v>1008</v>
      </c>
      <c r="X201" s="81" t="s">
        <v>4434</v>
      </c>
      <c r="Y201" s="81" t="s">
        <v>4435</v>
      </c>
      <c r="Z201" s="81" t="s">
        <v>4436</v>
      </c>
      <c r="AA201" s="81" t="s">
        <v>228</v>
      </c>
      <c r="AC201" s="81" t="s">
        <v>42</v>
      </c>
      <c r="AD201" s="81" t="s">
        <v>2682</v>
      </c>
      <c r="AE201" s="81" t="s">
        <v>42</v>
      </c>
      <c r="AG201" s="81" t="s">
        <v>1008</v>
      </c>
      <c r="AH201" s="81" t="s">
        <v>4485</v>
      </c>
      <c r="AI201" s="81" t="s">
        <v>4486</v>
      </c>
      <c r="AJ201" s="81" t="s">
        <v>4440</v>
      </c>
      <c r="AM201" s="81" t="s">
        <v>4442</v>
      </c>
      <c r="AN201" s="81" t="s">
        <v>1008</v>
      </c>
      <c r="AO201" s="81" t="s">
        <v>5897</v>
      </c>
      <c r="AP201" s="81" t="s">
        <v>4443</v>
      </c>
      <c r="AQ201" s="81" t="s">
        <v>4444</v>
      </c>
      <c r="AR201" s="81" t="s">
        <v>5898</v>
      </c>
      <c r="AS201" s="81" t="s">
        <v>4446</v>
      </c>
      <c r="AT201" s="81" t="s">
        <v>2875</v>
      </c>
      <c r="AU201" s="81" t="s">
        <v>5899</v>
      </c>
      <c r="AW201" s="81" t="s">
        <v>4448</v>
      </c>
      <c r="AX201" s="81" t="s">
        <v>42</v>
      </c>
    </row>
    <row r="202" hidden="1" spans="1:50">
      <c r="A202" s="81" t="s">
        <v>5888</v>
      </c>
      <c r="B202" s="81" t="s">
        <v>5900</v>
      </c>
      <c r="C202" s="81" t="s">
        <v>50</v>
      </c>
      <c r="D202" s="81" t="s">
        <v>4517</v>
      </c>
      <c r="E202" s="81" t="s">
        <v>3699</v>
      </c>
      <c r="F202" s="81" t="s">
        <v>4453</v>
      </c>
      <c r="G202" s="81" t="s">
        <v>4877</v>
      </c>
      <c r="H202" s="81" t="s">
        <v>5891</v>
      </c>
      <c r="I202" s="81" t="s">
        <v>43</v>
      </c>
      <c r="J202" s="81" t="s">
        <v>4772</v>
      </c>
      <c r="K202" s="81" t="s">
        <v>4773</v>
      </c>
      <c r="M202" s="81" t="s">
        <v>2790</v>
      </c>
      <c r="N202" s="81" t="s">
        <v>5892</v>
      </c>
      <c r="O202" s="81" t="s">
        <v>5893</v>
      </c>
      <c r="P202" s="81" t="s">
        <v>5894</v>
      </c>
      <c r="Q202" s="81" t="s">
        <v>1022</v>
      </c>
      <c r="R202" s="81" t="s">
        <v>5895</v>
      </c>
      <c r="S202" s="81" t="s">
        <v>5896</v>
      </c>
      <c r="T202" s="81" t="s">
        <v>3697</v>
      </c>
      <c r="U202" s="81" t="s">
        <v>3698</v>
      </c>
      <c r="V202" s="81" t="s">
        <v>4432</v>
      </c>
      <c r="W202" s="81" t="s">
        <v>1008</v>
      </c>
      <c r="X202" s="81" t="s">
        <v>4434</v>
      </c>
      <c r="Y202" s="81" t="s">
        <v>4435</v>
      </c>
      <c r="Z202" s="81" t="s">
        <v>4436</v>
      </c>
      <c r="AA202" s="81" t="s">
        <v>228</v>
      </c>
      <c r="AC202" s="81" t="s">
        <v>42</v>
      </c>
      <c r="AD202" s="81" t="s">
        <v>2682</v>
      </c>
      <c r="AE202" s="81" t="s">
        <v>42</v>
      </c>
      <c r="AG202" s="81" t="s">
        <v>1008</v>
      </c>
      <c r="AH202" s="81" t="s">
        <v>4485</v>
      </c>
      <c r="AI202" s="81" t="s">
        <v>4486</v>
      </c>
      <c r="AJ202" s="81" t="s">
        <v>4440</v>
      </c>
      <c r="AM202" s="81" t="s">
        <v>4442</v>
      </c>
      <c r="AN202" s="81" t="s">
        <v>1008</v>
      </c>
      <c r="AO202" s="81" t="s">
        <v>5897</v>
      </c>
      <c r="AP202" s="81" t="s">
        <v>4443</v>
      </c>
      <c r="AQ202" s="81" t="s">
        <v>4444</v>
      </c>
      <c r="AR202" s="81" t="s">
        <v>5898</v>
      </c>
      <c r="AS202" s="81" t="s">
        <v>4446</v>
      </c>
      <c r="AT202" s="81" t="s">
        <v>2875</v>
      </c>
      <c r="AU202" s="81" t="s">
        <v>5899</v>
      </c>
      <c r="AW202" s="81" t="s">
        <v>4448</v>
      </c>
      <c r="AX202" s="81" t="s">
        <v>42</v>
      </c>
    </row>
    <row r="203" hidden="1" spans="1:50">
      <c r="A203" s="81" t="s">
        <v>5888</v>
      </c>
      <c r="B203" s="81" t="s">
        <v>5901</v>
      </c>
      <c r="C203" s="81" t="s">
        <v>50</v>
      </c>
      <c r="D203" s="81" t="s">
        <v>4517</v>
      </c>
      <c r="E203" s="81" t="s">
        <v>3998</v>
      </c>
      <c r="F203" s="81" t="s">
        <v>4453</v>
      </c>
      <c r="G203" s="81" t="s">
        <v>4877</v>
      </c>
      <c r="H203" s="81" t="s">
        <v>5891</v>
      </c>
      <c r="I203" s="81" t="s">
        <v>43</v>
      </c>
      <c r="J203" s="81" t="s">
        <v>4772</v>
      </c>
      <c r="K203" s="81" t="s">
        <v>4773</v>
      </c>
      <c r="M203" s="81" t="s">
        <v>2790</v>
      </c>
      <c r="N203" s="81" t="s">
        <v>5892</v>
      </c>
      <c r="O203" s="81" t="s">
        <v>5893</v>
      </c>
      <c r="P203" s="81" t="s">
        <v>5894</v>
      </c>
      <c r="Q203" s="81" t="s">
        <v>1022</v>
      </c>
      <c r="R203" s="81" t="s">
        <v>5895</v>
      </c>
      <c r="S203" s="81" t="s">
        <v>5896</v>
      </c>
      <c r="T203" s="81" t="s">
        <v>3697</v>
      </c>
      <c r="U203" s="81" t="s">
        <v>3698</v>
      </c>
      <c r="V203" s="81" t="s">
        <v>4432</v>
      </c>
      <c r="W203" s="81" t="s">
        <v>1008</v>
      </c>
      <c r="X203" s="81" t="s">
        <v>4434</v>
      </c>
      <c r="Y203" s="81" t="s">
        <v>4435</v>
      </c>
      <c r="Z203" s="81" t="s">
        <v>4436</v>
      </c>
      <c r="AA203" s="81" t="s">
        <v>228</v>
      </c>
      <c r="AC203" s="81" t="s">
        <v>42</v>
      </c>
      <c r="AD203" s="81" t="s">
        <v>2682</v>
      </c>
      <c r="AE203" s="81" t="s">
        <v>42</v>
      </c>
      <c r="AG203" s="81" t="s">
        <v>1008</v>
      </c>
      <c r="AH203" s="81" t="s">
        <v>4485</v>
      </c>
      <c r="AI203" s="81" t="s">
        <v>4486</v>
      </c>
      <c r="AJ203" s="81" t="s">
        <v>4440</v>
      </c>
      <c r="AM203" s="81" t="s">
        <v>4442</v>
      </c>
      <c r="AN203" s="81" t="s">
        <v>1008</v>
      </c>
      <c r="AO203" s="81" t="s">
        <v>5897</v>
      </c>
      <c r="AP203" s="81" t="s">
        <v>4443</v>
      </c>
      <c r="AQ203" s="81" t="s">
        <v>4444</v>
      </c>
      <c r="AR203" s="81" t="s">
        <v>5898</v>
      </c>
      <c r="AS203" s="81" t="s">
        <v>4446</v>
      </c>
      <c r="AT203" s="81" t="s">
        <v>2875</v>
      </c>
      <c r="AU203" s="81" t="s">
        <v>5899</v>
      </c>
      <c r="AW203" s="81" t="s">
        <v>4448</v>
      </c>
      <c r="AX203" s="81" t="s">
        <v>42</v>
      </c>
    </row>
    <row r="204" hidden="1" spans="1:50">
      <c r="A204" s="81" t="s">
        <v>5902</v>
      </c>
      <c r="B204" s="81" t="s">
        <v>5903</v>
      </c>
      <c r="C204" s="81" t="s">
        <v>4655</v>
      </c>
      <c r="D204" s="81" t="s">
        <v>4517</v>
      </c>
      <c r="E204" s="81" t="s">
        <v>5904</v>
      </c>
      <c r="F204" s="81" t="s">
        <v>34</v>
      </c>
      <c r="G204" s="81" t="s">
        <v>5905</v>
      </c>
      <c r="H204" s="81" t="s">
        <v>5906</v>
      </c>
      <c r="I204" s="81" t="s">
        <v>43</v>
      </c>
      <c r="J204" s="81" t="s">
        <v>4474</v>
      </c>
      <c r="K204" s="81" t="s">
        <v>4475</v>
      </c>
      <c r="M204" s="81" t="s">
        <v>2853</v>
      </c>
      <c r="N204" s="81" t="s">
        <v>4545</v>
      </c>
      <c r="O204" s="81" t="s">
        <v>5907</v>
      </c>
      <c r="Q204" s="81" t="s">
        <v>5652</v>
      </c>
      <c r="R204" s="81" t="s">
        <v>5653</v>
      </c>
      <c r="S204" s="81" t="s">
        <v>5908</v>
      </c>
      <c r="V204" s="81" t="s">
        <v>4432</v>
      </c>
      <c r="W204" s="81" t="s">
        <v>4529</v>
      </c>
      <c r="X204" s="81" t="s">
        <v>4434</v>
      </c>
      <c r="Y204" s="81" t="s">
        <v>4435</v>
      </c>
      <c r="Z204" s="81" t="s">
        <v>4436</v>
      </c>
      <c r="AA204" s="81" t="s">
        <v>228</v>
      </c>
      <c r="AC204" s="81" t="s">
        <v>2682</v>
      </c>
      <c r="AD204" s="81" t="s">
        <v>2682</v>
      </c>
      <c r="AE204" s="81" t="s">
        <v>2682</v>
      </c>
      <c r="AF204" s="81" t="s">
        <v>4464</v>
      </c>
      <c r="AG204" s="81" t="s">
        <v>4529</v>
      </c>
      <c r="AH204" s="81" t="s">
        <v>4485</v>
      </c>
      <c r="AI204" s="81" t="s">
        <v>5012</v>
      </c>
      <c r="AJ204" s="81" t="s">
        <v>4440</v>
      </c>
      <c r="AM204" s="81" t="s">
        <v>4442</v>
      </c>
      <c r="AQ204" s="81" t="s">
        <v>4444</v>
      </c>
      <c r="AR204" s="81" t="s">
        <v>5909</v>
      </c>
      <c r="AS204" s="81" t="s">
        <v>4446</v>
      </c>
      <c r="AT204" s="81" t="s">
        <v>2875</v>
      </c>
      <c r="AW204" s="81" t="s">
        <v>4448</v>
      </c>
      <c r="AX204" s="81" t="s">
        <v>42</v>
      </c>
    </row>
    <row r="205" hidden="1" spans="1:50">
      <c r="A205" s="81" t="s">
        <v>5910</v>
      </c>
      <c r="B205" s="81" t="s">
        <v>5911</v>
      </c>
      <c r="C205" s="81" t="s">
        <v>50</v>
      </c>
      <c r="D205" s="81" t="s">
        <v>4418</v>
      </c>
      <c r="E205" s="81" t="s">
        <v>3958</v>
      </c>
      <c r="F205" s="81" t="s">
        <v>4453</v>
      </c>
      <c r="G205" s="81" t="s">
        <v>4877</v>
      </c>
      <c r="H205" s="81" t="s">
        <v>5622</v>
      </c>
      <c r="I205" s="81" t="s">
        <v>43</v>
      </c>
      <c r="J205" s="81" t="s">
        <v>4631</v>
      </c>
      <c r="K205" s="81" t="s">
        <v>4632</v>
      </c>
      <c r="M205" s="81" t="s">
        <v>2790</v>
      </c>
      <c r="N205" s="81" t="s">
        <v>5460</v>
      </c>
      <c r="O205" s="81" t="s">
        <v>5912</v>
      </c>
      <c r="P205" s="81" t="s">
        <v>5913</v>
      </c>
      <c r="Q205" s="81" t="s">
        <v>5652</v>
      </c>
      <c r="R205" s="81" t="s">
        <v>5653</v>
      </c>
      <c r="S205" s="81" t="s">
        <v>5914</v>
      </c>
      <c r="T205" s="81" t="s">
        <v>3505</v>
      </c>
      <c r="U205" s="81" t="s">
        <v>3506</v>
      </c>
      <c r="V205" s="81" t="s">
        <v>4432</v>
      </c>
      <c r="W205" s="81" t="s">
        <v>712</v>
      </c>
      <c r="X205" s="81" t="s">
        <v>4434</v>
      </c>
      <c r="Y205" s="81" t="s">
        <v>4435</v>
      </c>
      <c r="Z205" s="81" t="s">
        <v>4436</v>
      </c>
      <c r="AA205" s="81" t="s">
        <v>228</v>
      </c>
      <c r="AC205" s="81" t="s">
        <v>42</v>
      </c>
      <c r="AD205" s="81" t="s">
        <v>2682</v>
      </c>
      <c r="AE205" s="81" t="s">
        <v>42</v>
      </c>
      <c r="AG205" s="81" t="s">
        <v>650</v>
      </c>
      <c r="AH205" s="81" t="s">
        <v>4485</v>
      </c>
      <c r="AI205" s="81" t="s">
        <v>4512</v>
      </c>
      <c r="AJ205" s="81" t="s">
        <v>4440</v>
      </c>
      <c r="AM205" s="81" t="s">
        <v>4442</v>
      </c>
      <c r="AN205" s="81" t="s">
        <v>471</v>
      </c>
      <c r="AO205" s="81" t="s">
        <v>5915</v>
      </c>
      <c r="AP205" s="81" t="s">
        <v>4443</v>
      </c>
      <c r="AQ205" s="81" t="s">
        <v>4444</v>
      </c>
      <c r="AR205" s="81" t="s">
        <v>5916</v>
      </c>
      <c r="AS205" s="81" t="s">
        <v>4446</v>
      </c>
      <c r="AT205" s="81" t="s">
        <v>2875</v>
      </c>
      <c r="AU205" s="81" t="s">
        <v>50</v>
      </c>
      <c r="AW205" s="81" t="s">
        <v>4448</v>
      </c>
      <c r="AX205" s="81" t="s">
        <v>42</v>
      </c>
    </row>
    <row r="206" hidden="1" spans="1:50">
      <c r="A206" s="81" t="s">
        <v>5917</v>
      </c>
      <c r="B206" s="81" t="s">
        <v>5918</v>
      </c>
      <c r="C206" s="81" t="s">
        <v>50</v>
      </c>
      <c r="D206" s="81" t="s">
        <v>4517</v>
      </c>
      <c r="E206" s="81" t="s">
        <v>2513</v>
      </c>
      <c r="F206" s="81" t="s">
        <v>4453</v>
      </c>
      <c r="G206" s="81" t="s">
        <v>4877</v>
      </c>
      <c r="H206" s="81" t="s">
        <v>5622</v>
      </c>
      <c r="I206" s="81" t="s">
        <v>43</v>
      </c>
      <c r="J206" s="81" t="s">
        <v>5203</v>
      </c>
      <c r="K206" s="81" t="s">
        <v>5204</v>
      </c>
      <c r="M206" s="81" t="s">
        <v>2790</v>
      </c>
      <c r="N206" s="81" t="s">
        <v>4580</v>
      </c>
      <c r="O206" s="81" t="s">
        <v>5919</v>
      </c>
      <c r="P206" s="81" t="s">
        <v>5920</v>
      </c>
      <c r="Q206" s="81" t="s">
        <v>1403</v>
      </c>
      <c r="R206" s="81" t="s">
        <v>5921</v>
      </c>
      <c r="S206" s="81" t="s">
        <v>1349</v>
      </c>
      <c r="T206" s="81" t="s">
        <v>2511</v>
      </c>
      <c r="U206" s="81" t="s">
        <v>2512</v>
      </c>
      <c r="V206" s="81" t="s">
        <v>4432</v>
      </c>
      <c r="W206" s="81" t="s">
        <v>5361</v>
      </c>
      <c r="X206" s="81" t="s">
        <v>4434</v>
      </c>
      <c r="Y206" s="81" t="s">
        <v>4435</v>
      </c>
      <c r="Z206" s="81" t="s">
        <v>4483</v>
      </c>
      <c r="AA206" s="81" t="s">
        <v>228</v>
      </c>
      <c r="AC206" s="81" t="s">
        <v>42</v>
      </c>
      <c r="AD206" s="81" t="s">
        <v>2682</v>
      </c>
      <c r="AE206" s="81" t="s">
        <v>42</v>
      </c>
      <c r="AF206" s="81" t="s">
        <v>4464</v>
      </c>
      <c r="AG206" s="81" t="s">
        <v>1270</v>
      </c>
      <c r="AH206" s="81" t="s">
        <v>4485</v>
      </c>
      <c r="AI206" s="81" t="s">
        <v>5077</v>
      </c>
      <c r="AJ206" s="81" t="s">
        <v>4440</v>
      </c>
      <c r="AM206" s="81" t="s">
        <v>4442</v>
      </c>
      <c r="AN206" s="81" t="s">
        <v>1270</v>
      </c>
      <c r="AO206" s="81" t="s">
        <v>5922</v>
      </c>
      <c r="AP206" s="81" t="s">
        <v>4443</v>
      </c>
      <c r="AQ206" s="81" t="s">
        <v>4444</v>
      </c>
      <c r="AR206" s="81" t="s">
        <v>5923</v>
      </c>
      <c r="AS206" s="81" t="s">
        <v>4446</v>
      </c>
      <c r="AT206" s="81" t="s">
        <v>2875</v>
      </c>
      <c r="AU206" s="81" t="s">
        <v>4447</v>
      </c>
      <c r="AW206" s="81" t="s">
        <v>4448</v>
      </c>
      <c r="AX206" s="81" t="s">
        <v>42</v>
      </c>
    </row>
    <row r="207" hidden="1" spans="1:50">
      <c r="A207" s="81" t="s">
        <v>5924</v>
      </c>
      <c r="B207" s="81" t="s">
        <v>5925</v>
      </c>
      <c r="C207" s="81" t="s">
        <v>50</v>
      </c>
      <c r="D207" s="81" t="s">
        <v>4418</v>
      </c>
      <c r="E207" s="81" t="s">
        <v>5926</v>
      </c>
      <c r="F207" s="81" t="s">
        <v>4453</v>
      </c>
      <c r="G207" s="81" t="s">
        <v>5639</v>
      </c>
      <c r="H207" s="81" t="s">
        <v>5622</v>
      </c>
      <c r="I207" s="81" t="s">
        <v>43</v>
      </c>
      <c r="J207" s="81" t="s">
        <v>4645</v>
      </c>
      <c r="K207" s="81" t="s">
        <v>4646</v>
      </c>
      <c r="M207" s="81" t="s">
        <v>2790</v>
      </c>
      <c r="N207" s="81" t="s">
        <v>5927</v>
      </c>
      <c r="O207" s="81" t="s">
        <v>5928</v>
      </c>
      <c r="P207" s="81" t="s">
        <v>5929</v>
      </c>
      <c r="Q207" s="81" t="s">
        <v>1910</v>
      </c>
      <c r="R207" s="81" t="s">
        <v>5075</v>
      </c>
      <c r="S207" s="81" t="s">
        <v>1950</v>
      </c>
      <c r="T207" s="81" t="s">
        <v>5929</v>
      </c>
      <c r="U207" s="81" t="s">
        <v>5930</v>
      </c>
      <c r="V207" s="81" t="s">
        <v>4432</v>
      </c>
      <c r="W207" s="81" t="s">
        <v>1950</v>
      </c>
      <c r="X207" s="81" t="s">
        <v>4434</v>
      </c>
      <c r="Y207" s="81" t="s">
        <v>4435</v>
      </c>
      <c r="Z207" s="81" t="s">
        <v>4483</v>
      </c>
      <c r="AA207" s="81" t="s">
        <v>228</v>
      </c>
      <c r="AC207" s="81" t="s">
        <v>42</v>
      </c>
      <c r="AD207" s="81" t="s">
        <v>2682</v>
      </c>
      <c r="AE207" s="81" t="s">
        <v>42</v>
      </c>
      <c r="AF207" s="81" t="s">
        <v>4464</v>
      </c>
      <c r="AG207" s="81" t="s">
        <v>1950</v>
      </c>
      <c r="AH207" s="81" t="s">
        <v>4485</v>
      </c>
      <c r="AI207" s="81" t="s">
        <v>4512</v>
      </c>
      <c r="AJ207" s="81" t="s">
        <v>4440</v>
      </c>
      <c r="AM207" s="81" t="s">
        <v>4442</v>
      </c>
      <c r="AN207" s="81" t="s">
        <v>1950</v>
      </c>
      <c r="AO207" s="81" t="s">
        <v>5931</v>
      </c>
      <c r="AP207" s="81" t="s">
        <v>4443</v>
      </c>
      <c r="AQ207" s="81" t="s">
        <v>4444</v>
      </c>
      <c r="AR207" s="81" t="s">
        <v>5932</v>
      </c>
      <c r="AS207" s="81" t="s">
        <v>4468</v>
      </c>
      <c r="AT207" s="81" t="s">
        <v>2875</v>
      </c>
      <c r="AU207" s="81" t="s">
        <v>4447</v>
      </c>
      <c r="AW207" s="81" t="s">
        <v>4448</v>
      </c>
      <c r="AX207" s="81" t="s">
        <v>42</v>
      </c>
    </row>
    <row r="208" hidden="1" spans="1:50">
      <c r="A208" s="81" t="s">
        <v>4824</v>
      </c>
      <c r="B208" s="81" t="s">
        <v>5933</v>
      </c>
      <c r="C208" s="81" t="s">
        <v>50</v>
      </c>
      <c r="D208" s="81" t="s">
        <v>4451</v>
      </c>
      <c r="E208" s="81" t="s">
        <v>5934</v>
      </c>
      <c r="F208" s="81" t="s">
        <v>4453</v>
      </c>
      <c r="G208" s="81" t="s">
        <v>5935</v>
      </c>
      <c r="H208" s="81" t="s">
        <v>5936</v>
      </c>
      <c r="I208" s="81" t="s">
        <v>43</v>
      </c>
      <c r="J208" s="81" t="s">
        <v>4828</v>
      </c>
      <c r="K208" s="81" t="s">
        <v>4829</v>
      </c>
      <c r="M208" s="81" t="s">
        <v>2790</v>
      </c>
      <c r="N208" s="81" t="s">
        <v>5937</v>
      </c>
      <c r="O208" s="81" t="s">
        <v>5938</v>
      </c>
      <c r="P208" s="81" t="s">
        <v>5939</v>
      </c>
      <c r="Q208" s="81" t="s">
        <v>1774</v>
      </c>
      <c r="R208" s="81" t="s">
        <v>4845</v>
      </c>
      <c r="S208" s="81" t="s">
        <v>1879</v>
      </c>
      <c r="T208" s="81" t="s">
        <v>5939</v>
      </c>
      <c r="U208" s="81" t="s">
        <v>5940</v>
      </c>
      <c r="V208" s="81" t="s">
        <v>4432</v>
      </c>
      <c r="W208" s="81" t="s">
        <v>1840</v>
      </c>
      <c r="X208" s="81" t="s">
        <v>4434</v>
      </c>
      <c r="Y208" s="81" t="s">
        <v>4435</v>
      </c>
      <c r="Z208" s="81" t="s">
        <v>4483</v>
      </c>
      <c r="AA208" s="81" t="s">
        <v>36</v>
      </c>
      <c r="AC208" s="81" t="s">
        <v>42</v>
      </c>
      <c r="AD208" s="81" t="s">
        <v>2682</v>
      </c>
      <c r="AE208" s="81" t="s">
        <v>42</v>
      </c>
      <c r="AG208" s="81" t="s">
        <v>1840</v>
      </c>
      <c r="AH208" s="81" t="s">
        <v>4485</v>
      </c>
      <c r="AI208" s="81" t="s">
        <v>4596</v>
      </c>
      <c r="AJ208" s="81" t="s">
        <v>4440</v>
      </c>
      <c r="AM208" s="81" t="s">
        <v>4442</v>
      </c>
      <c r="AN208" s="81" t="s">
        <v>1840</v>
      </c>
      <c r="AO208" s="81" t="s">
        <v>5941</v>
      </c>
      <c r="AP208" s="81" t="s">
        <v>4443</v>
      </c>
      <c r="AR208" s="81" t="s">
        <v>5942</v>
      </c>
      <c r="AS208" s="81" t="s">
        <v>4446</v>
      </c>
      <c r="AT208" s="81" t="s">
        <v>2875</v>
      </c>
      <c r="AU208" s="81" t="s">
        <v>4447</v>
      </c>
      <c r="AW208" s="81" t="s">
        <v>4448</v>
      </c>
      <c r="AX208" s="81" t="s">
        <v>42</v>
      </c>
    </row>
    <row r="209" hidden="1" spans="1:50">
      <c r="A209" s="81" t="s">
        <v>4824</v>
      </c>
      <c r="B209" s="81" t="s">
        <v>5943</v>
      </c>
      <c r="C209" s="81" t="s">
        <v>50</v>
      </c>
      <c r="D209" s="81" t="s">
        <v>4451</v>
      </c>
      <c r="E209" s="81" t="s">
        <v>5944</v>
      </c>
      <c r="F209" s="81" t="s">
        <v>4453</v>
      </c>
      <c r="G209" s="81" t="s">
        <v>5945</v>
      </c>
      <c r="H209" s="81" t="s">
        <v>5946</v>
      </c>
      <c r="I209" s="81" t="s">
        <v>43</v>
      </c>
      <c r="J209" s="81" t="s">
        <v>4828</v>
      </c>
      <c r="K209" s="81" t="s">
        <v>4829</v>
      </c>
      <c r="M209" s="81" t="s">
        <v>2790</v>
      </c>
      <c r="N209" s="81" t="s">
        <v>4565</v>
      </c>
      <c r="O209" s="81" t="s">
        <v>5947</v>
      </c>
      <c r="P209" s="81" t="s">
        <v>5948</v>
      </c>
      <c r="Q209" s="81" t="s">
        <v>1774</v>
      </c>
      <c r="R209" s="81" t="s">
        <v>4845</v>
      </c>
      <c r="S209" s="81" t="s">
        <v>1879</v>
      </c>
      <c r="T209" s="81" t="s">
        <v>5948</v>
      </c>
      <c r="U209" s="81" t="s">
        <v>5949</v>
      </c>
      <c r="V209" s="81" t="s">
        <v>4432</v>
      </c>
      <c r="W209" s="81" t="s">
        <v>1840</v>
      </c>
      <c r="X209" s="81" t="s">
        <v>4434</v>
      </c>
      <c r="Y209" s="81" t="s">
        <v>4435</v>
      </c>
      <c r="Z209" s="81" t="s">
        <v>4483</v>
      </c>
      <c r="AA209" s="81" t="s">
        <v>36</v>
      </c>
      <c r="AC209" s="81" t="s">
        <v>42</v>
      </c>
      <c r="AD209" s="81" t="s">
        <v>2682</v>
      </c>
      <c r="AE209" s="81" t="s">
        <v>42</v>
      </c>
      <c r="AG209" s="81" t="s">
        <v>1840</v>
      </c>
      <c r="AH209" s="81" t="s">
        <v>4485</v>
      </c>
      <c r="AI209" s="81" t="s">
        <v>4596</v>
      </c>
      <c r="AJ209" s="81" t="s">
        <v>4440</v>
      </c>
      <c r="AM209" s="81" t="s">
        <v>4442</v>
      </c>
      <c r="AN209" s="81" t="s">
        <v>1840</v>
      </c>
      <c r="AO209" s="81" t="s">
        <v>5950</v>
      </c>
      <c r="AP209" s="81" t="s">
        <v>4443</v>
      </c>
      <c r="AR209" s="81" t="s">
        <v>5951</v>
      </c>
      <c r="AS209" s="81" t="s">
        <v>4446</v>
      </c>
      <c r="AT209" s="81" t="s">
        <v>2875</v>
      </c>
      <c r="AU209" s="81" t="s">
        <v>4447</v>
      </c>
      <c r="AW209" s="81" t="s">
        <v>4448</v>
      </c>
      <c r="AX209" s="81" t="s">
        <v>42</v>
      </c>
    </row>
    <row r="210" hidden="1" spans="1:50">
      <c r="A210" s="81" t="s">
        <v>5952</v>
      </c>
      <c r="B210" s="81" t="s">
        <v>5953</v>
      </c>
      <c r="C210" s="81" t="s">
        <v>50</v>
      </c>
      <c r="D210" s="81" t="s">
        <v>4517</v>
      </c>
      <c r="E210" s="81" t="s">
        <v>5954</v>
      </c>
      <c r="F210" s="81" t="s">
        <v>4453</v>
      </c>
      <c r="G210" s="81" t="s">
        <v>5639</v>
      </c>
      <c r="H210" s="81" t="s">
        <v>5622</v>
      </c>
      <c r="I210" s="81" t="s">
        <v>43</v>
      </c>
      <c r="J210" s="81" t="s">
        <v>4543</v>
      </c>
      <c r="K210" s="81" t="s">
        <v>4544</v>
      </c>
      <c r="M210" s="81" t="s">
        <v>2790</v>
      </c>
      <c r="N210" s="81" t="s">
        <v>5663</v>
      </c>
      <c r="O210" s="81" t="s">
        <v>5955</v>
      </c>
      <c r="P210" s="81" t="s">
        <v>5956</v>
      </c>
      <c r="Q210" s="81" t="s">
        <v>1576</v>
      </c>
      <c r="R210" s="81" t="s">
        <v>5957</v>
      </c>
      <c r="S210" s="81" t="s">
        <v>5958</v>
      </c>
      <c r="T210" s="81" t="s">
        <v>5959</v>
      </c>
      <c r="U210" s="81" t="s">
        <v>5960</v>
      </c>
      <c r="V210" s="81" t="s">
        <v>4432</v>
      </c>
      <c r="W210" s="81" t="s">
        <v>1576</v>
      </c>
      <c r="X210" s="81" t="s">
        <v>4434</v>
      </c>
      <c r="Y210" s="81" t="s">
        <v>4435</v>
      </c>
      <c r="Z210" s="81" t="s">
        <v>4436</v>
      </c>
      <c r="AA210" s="81" t="s">
        <v>228</v>
      </c>
      <c r="AC210" s="81" t="s">
        <v>42</v>
      </c>
      <c r="AD210" s="81" t="s">
        <v>2682</v>
      </c>
      <c r="AE210" s="81" t="s">
        <v>42</v>
      </c>
      <c r="AG210" s="81" t="s">
        <v>4552</v>
      </c>
      <c r="AH210" s="81" t="s">
        <v>4485</v>
      </c>
      <c r="AI210" s="81" t="s">
        <v>4486</v>
      </c>
      <c r="AJ210" s="81" t="s">
        <v>4440</v>
      </c>
      <c r="AM210" s="81" t="s">
        <v>4442</v>
      </c>
      <c r="AN210" s="81" t="s">
        <v>4552</v>
      </c>
      <c r="AO210" s="81" t="s">
        <v>5961</v>
      </c>
      <c r="AP210" s="81" t="s">
        <v>4443</v>
      </c>
      <c r="AQ210" s="81" t="s">
        <v>4444</v>
      </c>
      <c r="AR210" s="81" t="s">
        <v>5962</v>
      </c>
      <c r="AS210" s="81" t="s">
        <v>4446</v>
      </c>
      <c r="AT210" s="81" t="s">
        <v>2875</v>
      </c>
      <c r="AU210" s="81" t="s">
        <v>4557</v>
      </c>
      <c r="AW210" s="81" t="s">
        <v>4448</v>
      </c>
      <c r="AX210" s="81" t="s">
        <v>42</v>
      </c>
    </row>
    <row r="211" hidden="1" spans="1:50">
      <c r="A211" s="81" t="s">
        <v>5963</v>
      </c>
      <c r="B211" s="81" t="s">
        <v>5964</v>
      </c>
      <c r="C211" s="81" t="s">
        <v>50</v>
      </c>
      <c r="D211" s="81" t="s">
        <v>4517</v>
      </c>
      <c r="E211" s="81" t="s">
        <v>5965</v>
      </c>
      <c r="F211" s="81" t="s">
        <v>4453</v>
      </c>
      <c r="G211" s="81" t="s">
        <v>5639</v>
      </c>
      <c r="H211" s="81" t="s">
        <v>5622</v>
      </c>
      <c r="I211" s="81" t="s">
        <v>43</v>
      </c>
      <c r="J211" s="81" t="s">
        <v>4543</v>
      </c>
      <c r="K211" s="81" t="s">
        <v>4544</v>
      </c>
      <c r="M211" s="81" t="s">
        <v>2790</v>
      </c>
      <c r="N211" s="81" t="s">
        <v>5663</v>
      </c>
      <c r="O211" s="81" t="s">
        <v>5955</v>
      </c>
      <c r="P211" s="81" t="s">
        <v>5956</v>
      </c>
      <c r="Q211" s="81" t="s">
        <v>1576</v>
      </c>
      <c r="R211" s="81" t="s">
        <v>5957</v>
      </c>
      <c r="S211" s="81" t="s">
        <v>5958</v>
      </c>
      <c r="T211" s="81" t="s">
        <v>5959</v>
      </c>
      <c r="U211" s="81" t="s">
        <v>5960</v>
      </c>
      <c r="V211" s="81" t="s">
        <v>4432</v>
      </c>
      <c r="W211" s="81" t="s">
        <v>1576</v>
      </c>
      <c r="X211" s="81" t="s">
        <v>4434</v>
      </c>
      <c r="Y211" s="81" t="s">
        <v>4435</v>
      </c>
      <c r="Z211" s="81" t="s">
        <v>4436</v>
      </c>
      <c r="AA211" s="81" t="s">
        <v>228</v>
      </c>
      <c r="AC211" s="81" t="s">
        <v>42</v>
      </c>
      <c r="AD211" s="81" t="s">
        <v>2682</v>
      </c>
      <c r="AE211" s="81" t="s">
        <v>42</v>
      </c>
      <c r="AG211" s="81" t="s">
        <v>4552</v>
      </c>
      <c r="AH211" s="81" t="s">
        <v>4485</v>
      </c>
      <c r="AI211" s="81" t="s">
        <v>4486</v>
      </c>
      <c r="AJ211" s="81" t="s">
        <v>4440</v>
      </c>
      <c r="AM211" s="81" t="s">
        <v>4442</v>
      </c>
      <c r="AN211" s="81" t="s">
        <v>4552</v>
      </c>
      <c r="AO211" s="81" t="s">
        <v>5961</v>
      </c>
      <c r="AP211" s="81" t="s">
        <v>4443</v>
      </c>
      <c r="AQ211" s="81" t="s">
        <v>4444</v>
      </c>
      <c r="AR211" s="81" t="s">
        <v>5962</v>
      </c>
      <c r="AS211" s="81" t="s">
        <v>4446</v>
      </c>
      <c r="AT211" s="81" t="s">
        <v>2875</v>
      </c>
      <c r="AU211" s="81" t="s">
        <v>4557</v>
      </c>
      <c r="AW211" s="81" t="s">
        <v>4448</v>
      </c>
      <c r="AX211" s="81" t="s">
        <v>42</v>
      </c>
    </row>
    <row r="212" hidden="1" spans="1:50">
      <c r="A212" s="81" t="s">
        <v>5966</v>
      </c>
      <c r="B212" s="81" t="s">
        <v>5967</v>
      </c>
      <c r="C212" s="81" t="s">
        <v>50</v>
      </c>
      <c r="D212" s="81" t="s">
        <v>4517</v>
      </c>
      <c r="E212" s="81" t="s">
        <v>5968</v>
      </c>
      <c r="F212" s="81" t="s">
        <v>4453</v>
      </c>
      <c r="G212" s="81" t="s">
        <v>5639</v>
      </c>
      <c r="H212" s="81" t="s">
        <v>5622</v>
      </c>
      <c r="I212" s="81" t="s">
        <v>43</v>
      </c>
      <c r="J212" s="81" t="s">
        <v>4543</v>
      </c>
      <c r="K212" s="81" t="s">
        <v>4544</v>
      </c>
      <c r="M212" s="81" t="s">
        <v>2790</v>
      </c>
      <c r="N212" s="81" t="s">
        <v>5663</v>
      </c>
      <c r="O212" s="81" t="s">
        <v>5955</v>
      </c>
      <c r="P212" s="81" t="s">
        <v>5956</v>
      </c>
      <c r="Q212" s="81" t="s">
        <v>1576</v>
      </c>
      <c r="R212" s="81" t="s">
        <v>5957</v>
      </c>
      <c r="S212" s="81" t="s">
        <v>5958</v>
      </c>
      <c r="T212" s="81" t="s">
        <v>5959</v>
      </c>
      <c r="U212" s="81" t="s">
        <v>5960</v>
      </c>
      <c r="V212" s="81" t="s">
        <v>4432</v>
      </c>
      <c r="W212" s="81" t="s">
        <v>1576</v>
      </c>
      <c r="X212" s="81" t="s">
        <v>4434</v>
      </c>
      <c r="Y212" s="81" t="s">
        <v>4435</v>
      </c>
      <c r="Z212" s="81" t="s">
        <v>4436</v>
      </c>
      <c r="AA212" s="81" t="s">
        <v>228</v>
      </c>
      <c r="AC212" s="81" t="s">
        <v>42</v>
      </c>
      <c r="AD212" s="81" t="s">
        <v>2682</v>
      </c>
      <c r="AE212" s="81" t="s">
        <v>42</v>
      </c>
      <c r="AG212" s="81" t="s">
        <v>4552</v>
      </c>
      <c r="AH212" s="81" t="s">
        <v>4485</v>
      </c>
      <c r="AI212" s="81" t="s">
        <v>4486</v>
      </c>
      <c r="AJ212" s="81" t="s">
        <v>4440</v>
      </c>
      <c r="AM212" s="81" t="s">
        <v>4442</v>
      </c>
      <c r="AN212" s="81" t="s">
        <v>4552</v>
      </c>
      <c r="AO212" s="81" t="s">
        <v>5961</v>
      </c>
      <c r="AP212" s="81" t="s">
        <v>4443</v>
      </c>
      <c r="AQ212" s="81" t="s">
        <v>4444</v>
      </c>
      <c r="AR212" s="81" t="s">
        <v>5962</v>
      </c>
      <c r="AS212" s="81" t="s">
        <v>4446</v>
      </c>
      <c r="AT212" s="81" t="s">
        <v>2875</v>
      </c>
      <c r="AU212" s="81" t="s">
        <v>4557</v>
      </c>
      <c r="AW212" s="81" t="s">
        <v>4448</v>
      </c>
      <c r="AX212" s="81" t="s">
        <v>42</v>
      </c>
    </row>
    <row r="213" hidden="1" spans="1:50">
      <c r="A213" s="81" t="s">
        <v>5963</v>
      </c>
      <c r="B213" s="81" t="s">
        <v>5969</v>
      </c>
      <c r="C213" s="81" t="s">
        <v>50</v>
      </c>
      <c r="D213" s="81" t="s">
        <v>4517</v>
      </c>
      <c r="E213" s="81" t="s">
        <v>3749</v>
      </c>
      <c r="F213" s="81" t="s">
        <v>4453</v>
      </c>
      <c r="G213" s="81" t="s">
        <v>5639</v>
      </c>
      <c r="H213" s="81" t="s">
        <v>5622</v>
      </c>
      <c r="I213" s="81" t="s">
        <v>43</v>
      </c>
      <c r="J213" s="81" t="s">
        <v>4543</v>
      </c>
      <c r="K213" s="81" t="s">
        <v>4544</v>
      </c>
      <c r="M213" s="81" t="s">
        <v>2790</v>
      </c>
      <c r="N213" s="81" t="s">
        <v>5663</v>
      </c>
      <c r="O213" s="81" t="s">
        <v>5970</v>
      </c>
      <c r="P213" s="81" t="s">
        <v>5971</v>
      </c>
      <c r="Q213" s="81" t="s">
        <v>1576</v>
      </c>
      <c r="R213" s="81" t="s">
        <v>5957</v>
      </c>
      <c r="S213" s="81" t="s">
        <v>5958</v>
      </c>
      <c r="T213" s="81" t="s">
        <v>3734</v>
      </c>
      <c r="U213" s="81" t="s">
        <v>3735</v>
      </c>
      <c r="V213" s="81" t="s">
        <v>4432</v>
      </c>
      <c r="W213" s="81" t="s">
        <v>1576</v>
      </c>
      <c r="X213" s="81" t="s">
        <v>4434</v>
      </c>
      <c r="Y213" s="81" t="s">
        <v>4435</v>
      </c>
      <c r="Z213" s="81" t="s">
        <v>4436</v>
      </c>
      <c r="AA213" s="81" t="s">
        <v>228</v>
      </c>
      <c r="AC213" s="81" t="s">
        <v>42</v>
      </c>
      <c r="AD213" s="81" t="s">
        <v>2682</v>
      </c>
      <c r="AE213" s="81" t="s">
        <v>42</v>
      </c>
      <c r="AG213" s="81" t="s">
        <v>4552</v>
      </c>
      <c r="AH213" s="81" t="s">
        <v>4485</v>
      </c>
      <c r="AI213" s="81" t="s">
        <v>5240</v>
      </c>
      <c r="AJ213" s="81" t="s">
        <v>4440</v>
      </c>
      <c r="AL213" s="81" t="s">
        <v>5972</v>
      </c>
      <c r="AM213" s="81" t="s">
        <v>4442</v>
      </c>
      <c r="AN213" s="81" t="s">
        <v>4552</v>
      </c>
      <c r="AO213" s="81" t="s">
        <v>5961</v>
      </c>
      <c r="AP213" s="81" t="s">
        <v>4443</v>
      </c>
      <c r="AQ213" s="81" t="s">
        <v>4444</v>
      </c>
      <c r="AR213" s="81" t="s">
        <v>4566</v>
      </c>
      <c r="AS213" s="81" t="s">
        <v>4446</v>
      </c>
      <c r="AT213" s="81" t="s">
        <v>2875</v>
      </c>
      <c r="AU213" s="81" t="s">
        <v>4447</v>
      </c>
      <c r="AW213" s="81" t="s">
        <v>4448</v>
      </c>
      <c r="AX213" s="81" t="s">
        <v>42</v>
      </c>
    </row>
    <row r="214" hidden="1" spans="1:50">
      <c r="A214" s="81" t="s">
        <v>5952</v>
      </c>
      <c r="B214" s="81" t="s">
        <v>5973</v>
      </c>
      <c r="C214" s="81" t="s">
        <v>50</v>
      </c>
      <c r="D214" s="81" t="s">
        <v>4517</v>
      </c>
      <c r="E214" s="81" t="s">
        <v>3736</v>
      </c>
      <c r="F214" s="81" t="s">
        <v>4453</v>
      </c>
      <c r="G214" s="81" t="s">
        <v>5639</v>
      </c>
      <c r="H214" s="81" t="s">
        <v>5622</v>
      </c>
      <c r="I214" s="81" t="s">
        <v>43</v>
      </c>
      <c r="J214" s="81" t="s">
        <v>4543</v>
      </c>
      <c r="K214" s="81" t="s">
        <v>4544</v>
      </c>
      <c r="M214" s="81" t="s">
        <v>2790</v>
      </c>
      <c r="N214" s="81" t="s">
        <v>5663</v>
      </c>
      <c r="O214" s="81" t="s">
        <v>5970</v>
      </c>
      <c r="P214" s="81" t="s">
        <v>5971</v>
      </c>
      <c r="Q214" s="81" t="s">
        <v>1576</v>
      </c>
      <c r="R214" s="81" t="s">
        <v>5957</v>
      </c>
      <c r="S214" s="81" t="s">
        <v>5958</v>
      </c>
      <c r="T214" s="81" t="s">
        <v>3734</v>
      </c>
      <c r="U214" s="81" t="s">
        <v>3735</v>
      </c>
      <c r="V214" s="81" t="s">
        <v>4432</v>
      </c>
      <c r="W214" s="81" t="s">
        <v>1576</v>
      </c>
      <c r="X214" s="81" t="s">
        <v>4434</v>
      </c>
      <c r="Y214" s="81" t="s">
        <v>4435</v>
      </c>
      <c r="Z214" s="81" t="s">
        <v>4436</v>
      </c>
      <c r="AA214" s="81" t="s">
        <v>228</v>
      </c>
      <c r="AC214" s="81" t="s">
        <v>42</v>
      </c>
      <c r="AD214" s="81" t="s">
        <v>2682</v>
      </c>
      <c r="AE214" s="81" t="s">
        <v>42</v>
      </c>
      <c r="AG214" s="81" t="s">
        <v>4552</v>
      </c>
      <c r="AH214" s="81" t="s">
        <v>4485</v>
      </c>
      <c r="AI214" s="81" t="s">
        <v>5240</v>
      </c>
      <c r="AJ214" s="81" t="s">
        <v>4440</v>
      </c>
      <c r="AL214" s="81" t="s">
        <v>5972</v>
      </c>
      <c r="AM214" s="81" t="s">
        <v>4442</v>
      </c>
      <c r="AN214" s="81" t="s">
        <v>4552</v>
      </c>
      <c r="AO214" s="81" t="s">
        <v>5961</v>
      </c>
      <c r="AP214" s="81" t="s">
        <v>4443</v>
      </c>
      <c r="AQ214" s="81" t="s">
        <v>4444</v>
      </c>
      <c r="AR214" s="81" t="s">
        <v>4566</v>
      </c>
      <c r="AS214" s="81" t="s">
        <v>4446</v>
      </c>
      <c r="AT214" s="81" t="s">
        <v>2875</v>
      </c>
      <c r="AU214" s="81" t="s">
        <v>4447</v>
      </c>
      <c r="AW214" s="81" t="s">
        <v>4448</v>
      </c>
      <c r="AX214" s="81" t="s">
        <v>42</v>
      </c>
    </row>
    <row r="215" hidden="1" spans="1:50">
      <c r="A215" s="81" t="s">
        <v>5966</v>
      </c>
      <c r="B215" s="81" t="s">
        <v>5974</v>
      </c>
      <c r="C215" s="81" t="s">
        <v>50</v>
      </c>
      <c r="D215" s="81" t="s">
        <v>4517</v>
      </c>
      <c r="E215" s="81" t="s">
        <v>3780</v>
      </c>
      <c r="F215" s="81" t="s">
        <v>4453</v>
      </c>
      <c r="G215" s="81" t="s">
        <v>5639</v>
      </c>
      <c r="H215" s="81" t="s">
        <v>5622</v>
      </c>
      <c r="I215" s="81" t="s">
        <v>43</v>
      </c>
      <c r="J215" s="81" t="s">
        <v>4543</v>
      </c>
      <c r="K215" s="81" t="s">
        <v>4544</v>
      </c>
      <c r="M215" s="81" t="s">
        <v>2790</v>
      </c>
      <c r="N215" s="81" t="s">
        <v>5663</v>
      </c>
      <c r="O215" s="81" t="s">
        <v>5970</v>
      </c>
      <c r="P215" s="81" t="s">
        <v>5971</v>
      </c>
      <c r="Q215" s="81" t="s">
        <v>1576</v>
      </c>
      <c r="R215" s="81" t="s">
        <v>5957</v>
      </c>
      <c r="S215" s="81" t="s">
        <v>5958</v>
      </c>
      <c r="T215" s="81" t="s">
        <v>3734</v>
      </c>
      <c r="U215" s="81" t="s">
        <v>3735</v>
      </c>
      <c r="V215" s="81" t="s">
        <v>4432</v>
      </c>
      <c r="W215" s="81" t="s">
        <v>1576</v>
      </c>
      <c r="X215" s="81" t="s">
        <v>4434</v>
      </c>
      <c r="Y215" s="81" t="s">
        <v>4435</v>
      </c>
      <c r="Z215" s="81" t="s">
        <v>4436</v>
      </c>
      <c r="AA215" s="81" t="s">
        <v>228</v>
      </c>
      <c r="AC215" s="81" t="s">
        <v>42</v>
      </c>
      <c r="AD215" s="81" t="s">
        <v>2682</v>
      </c>
      <c r="AE215" s="81" t="s">
        <v>42</v>
      </c>
      <c r="AG215" s="81" t="s">
        <v>4552</v>
      </c>
      <c r="AH215" s="81" t="s">
        <v>4485</v>
      </c>
      <c r="AI215" s="81" t="s">
        <v>5240</v>
      </c>
      <c r="AJ215" s="81" t="s">
        <v>4440</v>
      </c>
      <c r="AL215" s="81" t="s">
        <v>5972</v>
      </c>
      <c r="AM215" s="81" t="s">
        <v>4442</v>
      </c>
      <c r="AN215" s="81" t="s">
        <v>4552</v>
      </c>
      <c r="AO215" s="81" t="s">
        <v>5961</v>
      </c>
      <c r="AP215" s="81" t="s">
        <v>4443</v>
      </c>
      <c r="AQ215" s="81" t="s">
        <v>4444</v>
      </c>
      <c r="AR215" s="81" t="s">
        <v>4566</v>
      </c>
      <c r="AS215" s="81" t="s">
        <v>4446</v>
      </c>
      <c r="AT215" s="81" t="s">
        <v>2875</v>
      </c>
      <c r="AU215" s="81" t="s">
        <v>4447</v>
      </c>
      <c r="AW215" s="81" t="s">
        <v>4448</v>
      </c>
      <c r="AX215" s="81" t="s">
        <v>42</v>
      </c>
    </row>
    <row r="216" hidden="1" spans="1:50">
      <c r="A216" s="81" t="s">
        <v>5975</v>
      </c>
      <c r="B216" s="81" t="s">
        <v>5976</v>
      </c>
      <c r="C216" s="81" t="s">
        <v>50</v>
      </c>
      <c r="D216" s="81" t="s">
        <v>4517</v>
      </c>
      <c r="E216" s="81" t="s">
        <v>3772</v>
      </c>
      <c r="F216" s="81" t="s">
        <v>4453</v>
      </c>
      <c r="G216" s="81" t="s">
        <v>5639</v>
      </c>
      <c r="H216" s="81" t="s">
        <v>5622</v>
      </c>
      <c r="I216" s="81" t="s">
        <v>43</v>
      </c>
      <c r="J216" s="81" t="s">
        <v>4543</v>
      </c>
      <c r="K216" s="81" t="s">
        <v>4544</v>
      </c>
      <c r="M216" s="81" t="s">
        <v>2790</v>
      </c>
      <c r="N216" s="81" t="s">
        <v>5663</v>
      </c>
      <c r="O216" s="81" t="s">
        <v>5977</v>
      </c>
      <c r="P216" s="81" t="s">
        <v>5978</v>
      </c>
      <c r="Q216" s="81" t="s">
        <v>1576</v>
      </c>
      <c r="R216" s="81" t="s">
        <v>5957</v>
      </c>
      <c r="S216" s="81" t="s">
        <v>5958</v>
      </c>
      <c r="T216" s="81" t="s">
        <v>3741</v>
      </c>
      <c r="U216" s="81" t="s">
        <v>3742</v>
      </c>
      <c r="V216" s="81" t="s">
        <v>4432</v>
      </c>
      <c r="W216" s="81" t="s">
        <v>1576</v>
      </c>
      <c r="X216" s="81" t="s">
        <v>4434</v>
      </c>
      <c r="Y216" s="81" t="s">
        <v>4435</v>
      </c>
      <c r="Z216" s="81" t="s">
        <v>4436</v>
      </c>
      <c r="AA216" s="81" t="s">
        <v>228</v>
      </c>
      <c r="AC216" s="81" t="s">
        <v>42</v>
      </c>
      <c r="AD216" s="81" t="s">
        <v>2682</v>
      </c>
      <c r="AE216" s="81" t="s">
        <v>42</v>
      </c>
      <c r="AG216" s="81" t="s">
        <v>4552</v>
      </c>
      <c r="AH216" s="81" t="s">
        <v>4485</v>
      </c>
      <c r="AI216" s="81" t="s">
        <v>5240</v>
      </c>
      <c r="AJ216" s="81" t="s">
        <v>4440</v>
      </c>
      <c r="AL216" s="81" t="s">
        <v>5972</v>
      </c>
      <c r="AM216" s="81" t="s">
        <v>4442</v>
      </c>
      <c r="AN216" s="81" t="s">
        <v>4552</v>
      </c>
      <c r="AO216" s="81" t="s">
        <v>5961</v>
      </c>
      <c r="AP216" s="81" t="s">
        <v>4443</v>
      </c>
      <c r="AQ216" s="81" t="s">
        <v>4444</v>
      </c>
      <c r="AR216" s="81" t="s">
        <v>4556</v>
      </c>
      <c r="AS216" s="81" t="s">
        <v>4446</v>
      </c>
      <c r="AT216" s="81" t="s">
        <v>2875</v>
      </c>
      <c r="AU216" s="81" t="s">
        <v>4447</v>
      </c>
      <c r="AW216" s="81" t="s">
        <v>4448</v>
      </c>
      <c r="AX216" s="81" t="s">
        <v>42</v>
      </c>
    </row>
    <row r="217" hidden="1" spans="1:50">
      <c r="A217" s="81" t="s">
        <v>5979</v>
      </c>
      <c r="B217" s="81" t="s">
        <v>5980</v>
      </c>
      <c r="C217" s="81" t="s">
        <v>50</v>
      </c>
      <c r="D217" s="81" t="s">
        <v>4517</v>
      </c>
      <c r="E217" s="81" t="s">
        <v>3773</v>
      </c>
      <c r="F217" s="81" t="s">
        <v>4453</v>
      </c>
      <c r="G217" s="81" t="s">
        <v>5639</v>
      </c>
      <c r="H217" s="81" t="s">
        <v>5622</v>
      </c>
      <c r="I217" s="81" t="s">
        <v>43</v>
      </c>
      <c r="J217" s="81" t="s">
        <v>4543</v>
      </c>
      <c r="K217" s="81" t="s">
        <v>4544</v>
      </c>
      <c r="M217" s="81" t="s">
        <v>2790</v>
      </c>
      <c r="N217" s="81" t="s">
        <v>5663</v>
      </c>
      <c r="O217" s="81" t="s">
        <v>5981</v>
      </c>
      <c r="P217" s="81" t="s">
        <v>5978</v>
      </c>
      <c r="Q217" s="81" t="s">
        <v>1576</v>
      </c>
      <c r="R217" s="81" t="s">
        <v>5957</v>
      </c>
      <c r="S217" s="81" t="s">
        <v>5958</v>
      </c>
      <c r="T217" s="81" t="s">
        <v>3741</v>
      </c>
      <c r="U217" s="81" t="s">
        <v>3742</v>
      </c>
      <c r="V217" s="81" t="s">
        <v>4432</v>
      </c>
      <c r="W217" s="81" t="s">
        <v>1576</v>
      </c>
      <c r="X217" s="81" t="s">
        <v>4434</v>
      </c>
      <c r="Y217" s="81" t="s">
        <v>4435</v>
      </c>
      <c r="Z217" s="81" t="s">
        <v>4436</v>
      </c>
      <c r="AA217" s="81" t="s">
        <v>228</v>
      </c>
      <c r="AC217" s="81" t="s">
        <v>42</v>
      </c>
      <c r="AD217" s="81" t="s">
        <v>2682</v>
      </c>
      <c r="AE217" s="81" t="s">
        <v>42</v>
      </c>
      <c r="AG217" s="81" t="s">
        <v>4552</v>
      </c>
      <c r="AH217" s="81" t="s">
        <v>4485</v>
      </c>
      <c r="AI217" s="81" t="s">
        <v>5240</v>
      </c>
      <c r="AJ217" s="81" t="s">
        <v>4440</v>
      </c>
      <c r="AL217" s="81" t="s">
        <v>5972</v>
      </c>
      <c r="AM217" s="81" t="s">
        <v>4442</v>
      </c>
      <c r="AN217" s="81" t="s">
        <v>4552</v>
      </c>
      <c r="AO217" s="81" t="s">
        <v>5961</v>
      </c>
      <c r="AP217" s="81" t="s">
        <v>4443</v>
      </c>
      <c r="AQ217" s="81" t="s">
        <v>4444</v>
      </c>
      <c r="AR217" s="81" t="s">
        <v>4556</v>
      </c>
      <c r="AS217" s="81" t="s">
        <v>4446</v>
      </c>
      <c r="AT217" s="81" t="s">
        <v>2875</v>
      </c>
      <c r="AU217" s="81" t="s">
        <v>4447</v>
      </c>
      <c r="AW217" s="81" t="s">
        <v>4448</v>
      </c>
      <c r="AX217" s="81" t="s">
        <v>42</v>
      </c>
    </row>
    <row r="218" hidden="1" spans="1:50">
      <c r="A218" s="81" t="s">
        <v>5982</v>
      </c>
      <c r="B218" s="81" t="s">
        <v>5983</v>
      </c>
      <c r="C218" s="81" t="s">
        <v>50</v>
      </c>
      <c r="D218" s="81" t="s">
        <v>4517</v>
      </c>
      <c r="E218" s="81" t="s">
        <v>3759</v>
      </c>
      <c r="F218" s="81" t="s">
        <v>4453</v>
      </c>
      <c r="G218" s="81" t="s">
        <v>5639</v>
      </c>
      <c r="H218" s="81" t="s">
        <v>5622</v>
      </c>
      <c r="I218" s="81" t="s">
        <v>43</v>
      </c>
      <c r="J218" s="81" t="s">
        <v>4543</v>
      </c>
      <c r="K218" s="81" t="s">
        <v>4544</v>
      </c>
      <c r="M218" s="81" t="s">
        <v>2790</v>
      </c>
      <c r="N218" s="81" t="s">
        <v>5663</v>
      </c>
      <c r="O218" s="81" t="s">
        <v>5977</v>
      </c>
      <c r="P218" s="81" t="s">
        <v>5978</v>
      </c>
      <c r="Q218" s="81" t="s">
        <v>1576</v>
      </c>
      <c r="R218" s="81" t="s">
        <v>5957</v>
      </c>
      <c r="S218" s="81" t="s">
        <v>5958</v>
      </c>
      <c r="T218" s="81" t="s">
        <v>3741</v>
      </c>
      <c r="U218" s="81" t="s">
        <v>3742</v>
      </c>
      <c r="V218" s="81" t="s">
        <v>4432</v>
      </c>
      <c r="W218" s="81" t="s">
        <v>1576</v>
      </c>
      <c r="X218" s="81" t="s">
        <v>4434</v>
      </c>
      <c r="Y218" s="81" t="s">
        <v>4435</v>
      </c>
      <c r="Z218" s="81" t="s">
        <v>4436</v>
      </c>
      <c r="AA218" s="81" t="s">
        <v>228</v>
      </c>
      <c r="AC218" s="81" t="s">
        <v>42</v>
      </c>
      <c r="AD218" s="81" t="s">
        <v>2682</v>
      </c>
      <c r="AE218" s="81" t="s">
        <v>42</v>
      </c>
      <c r="AG218" s="81" t="s">
        <v>4552</v>
      </c>
      <c r="AH218" s="81" t="s">
        <v>4485</v>
      </c>
      <c r="AI218" s="81" t="s">
        <v>5240</v>
      </c>
      <c r="AJ218" s="81" t="s">
        <v>4440</v>
      </c>
      <c r="AL218" s="81" t="s">
        <v>5972</v>
      </c>
      <c r="AM218" s="81" t="s">
        <v>4442</v>
      </c>
      <c r="AN218" s="81" t="s">
        <v>4552</v>
      </c>
      <c r="AO218" s="81" t="s">
        <v>5961</v>
      </c>
      <c r="AP218" s="81" t="s">
        <v>4443</v>
      </c>
      <c r="AQ218" s="81" t="s">
        <v>4444</v>
      </c>
      <c r="AR218" s="81" t="s">
        <v>4556</v>
      </c>
      <c r="AS218" s="81" t="s">
        <v>4446</v>
      </c>
      <c r="AT218" s="81" t="s">
        <v>2875</v>
      </c>
      <c r="AU218" s="81" t="s">
        <v>4447</v>
      </c>
      <c r="AW218" s="81" t="s">
        <v>4448</v>
      </c>
      <c r="AX218" s="81" t="s">
        <v>42</v>
      </c>
    </row>
    <row r="219" hidden="1" spans="1:50">
      <c r="A219" s="81" t="s">
        <v>5984</v>
      </c>
      <c r="B219" s="81" t="s">
        <v>5985</v>
      </c>
      <c r="C219" s="81" t="s">
        <v>50</v>
      </c>
      <c r="D219" s="81" t="s">
        <v>4517</v>
      </c>
      <c r="E219" s="81" t="s">
        <v>3743</v>
      </c>
      <c r="F219" s="81" t="s">
        <v>4453</v>
      </c>
      <c r="G219" s="81" t="s">
        <v>5639</v>
      </c>
      <c r="H219" s="81" t="s">
        <v>5622</v>
      </c>
      <c r="I219" s="81" t="s">
        <v>43</v>
      </c>
      <c r="J219" s="81" t="s">
        <v>4543</v>
      </c>
      <c r="K219" s="81" t="s">
        <v>4544</v>
      </c>
      <c r="M219" s="81" t="s">
        <v>2790</v>
      </c>
      <c r="N219" s="81" t="s">
        <v>5663</v>
      </c>
      <c r="O219" s="81" t="s">
        <v>5977</v>
      </c>
      <c r="P219" s="81" t="s">
        <v>5978</v>
      </c>
      <c r="Q219" s="81" t="s">
        <v>1576</v>
      </c>
      <c r="R219" s="81" t="s">
        <v>5957</v>
      </c>
      <c r="S219" s="81" t="s">
        <v>5958</v>
      </c>
      <c r="T219" s="81" t="s">
        <v>3741</v>
      </c>
      <c r="U219" s="81" t="s">
        <v>3742</v>
      </c>
      <c r="V219" s="81" t="s">
        <v>4432</v>
      </c>
      <c r="W219" s="81" t="s">
        <v>1576</v>
      </c>
      <c r="X219" s="81" t="s">
        <v>4434</v>
      </c>
      <c r="Y219" s="81" t="s">
        <v>4435</v>
      </c>
      <c r="Z219" s="81" t="s">
        <v>4436</v>
      </c>
      <c r="AA219" s="81" t="s">
        <v>228</v>
      </c>
      <c r="AC219" s="81" t="s">
        <v>42</v>
      </c>
      <c r="AD219" s="81" t="s">
        <v>2682</v>
      </c>
      <c r="AE219" s="81" t="s">
        <v>42</v>
      </c>
      <c r="AG219" s="81" t="s">
        <v>4552</v>
      </c>
      <c r="AH219" s="81" t="s">
        <v>4485</v>
      </c>
      <c r="AI219" s="81" t="s">
        <v>5240</v>
      </c>
      <c r="AJ219" s="81" t="s">
        <v>4440</v>
      </c>
      <c r="AL219" s="81" t="s">
        <v>5972</v>
      </c>
      <c r="AM219" s="81" t="s">
        <v>4442</v>
      </c>
      <c r="AN219" s="81" t="s">
        <v>4552</v>
      </c>
      <c r="AO219" s="81" t="s">
        <v>5961</v>
      </c>
      <c r="AP219" s="81" t="s">
        <v>4443</v>
      </c>
      <c r="AQ219" s="81" t="s">
        <v>4444</v>
      </c>
      <c r="AR219" s="81" t="s">
        <v>4556</v>
      </c>
      <c r="AS219" s="81" t="s">
        <v>4446</v>
      </c>
      <c r="AT219" s="81" t="s">
        <v>2875</v>
      </c>
      <c r="AU219" s="81" t="s">
        <v>4447</v>
      </c>
      <c r="AW219" s="81" t="s">
        <v>4448</v>
      </c>
      <c r="AX219" s="81" t="s">
        <v>42</v>
      </c>
    </row>
    <row r="220" hidden="1" spans="1:50">
      <c r="A220" s="81" t="s">
        <v>5986</v>
      </c>
      <c r="B220" s="81" t="s">
        <v>5987</v>
      </c>
      <c r="C220" s="81" t="s">
        <v>50</v>
      </c>
      <c r="D220" s="81" t="s">
        <v>4517</v>
      </c>
      <c r="E220" s="81" t="s">
        <v>3788</v>
      </c>
      <c r="F220" s="81" t="s">
        <v>4453</v>
      </c>
      <c r="G220" s="81" t="s">
        <v>5639</v>
      </c>
      <c r="H220" s="81" t="s">
        <v>5622</v>
      </c>
      <c r="I220" s="81" t="s">
        <v>43</v>
      </c>
      <c r="J220" s="81" t="s">
        <v>4543</v>
      </c>
      <c r="K220" s="81" t="s">
        <v>4544</v>
      </c>
      <c r="M220" s="81" t="s">
        <v>2790</v>
      </c>
      <c r="N220" s="81" t="s">
        <v>5663</v>
      </c>
      <c r="O220" s="81" t="s">
        <v>5977</v>
      </c>
      <c r="P220" s="81" t="s">
        <v>5978</v>
      </c>
      <c r="Q220" s="81" t="s">
        <v>1576</v>
      </c>
      <c r="R220" s="81" t="s">
        <v>5957</v>
      </c>
      <c r="S220" s="81" t="s">
        <v>5958</v>
      </c>
      <c r="T220" s="81" t="s">
        <v>3741</v>
      </c>
      <c r="U220" s="81" t="s">
        <v>3742</v>
      </c>
      <c r="V220" s="81" t="s">
        <v>4432</v>
      </c>
      <c r="W220" s="81" t="s">
        <v>1576</v>
      </c>
      <c r="X220" s="81" t="s">
        <v>4434</v>
      </c>
      <c r="Y220" s="81" t="s">
        <v>4435</v>
      </c>
      <c r="Z220" s="81" t="s">
        <v>4436</v>
      </c>
      <c r="AA220" s="81" t="s">
        <v>228</v>
      </c>
      <c r="AC220" s="81" t="s">
        <v>42</v>
      </c>
      <c r="AD220" s="81" t="s">
        <v>2682</v>
      </c>
      <c r="AE220" s="81" t="s">
        <v>42</v>
      </c>
      <c r="AG220" s="81" t="s">
        <v>4552</v>
      </c>
      <c r="AH220" s="81" t="s">
        <v>4485</v>
      </c>
      <c r="AI220" s="81" t="s">
        <v>5240</v>
      </c>
      <c r="AJ220" s="81" t="s">
        <v>4440</v>
      </c>
      <c r="AL220" s="81" t="s">
        <v>5972</v>
      </c>
      <c r="AM220" s="81" t="s">
        <v>4442</v>
      </c>
      <c r="AN220" s="81" t="s">
        <v>4552</v>
      </c>
      <c r="AO220" s="81" t="s">
        <v>5961</v>
      </c>
      <c r="AP220" s="81" t="s">
        <v>4443</v>
      </c>
      <c r="AQ220" s="81" t="s">
        <v>4444</v>
      </c>
      <c r="AR220" s="81" t="s">
        <v>4556</v>
      </c>
      <c r="AS220" s="81" t="s">
        <v>4446</v>
      </c>
      <c r="AT220" s="81" t="s">
        <v>2875</v>
      </c>
      <c r="AU220" s="81" t="s">
        <v>4447</v>
      </c>
      <c r="AW220" s="81" t="s">
        <v>4448</v>
      </c>
      <c r="AX220" s="81" t="s">
        <v>42</v>
      </c>
    </row>
    <row r="221" hidden="1" spans="1:50">
      <c r="A221" s="81" t="s">
        <v>5988</v>
      </c>
      <c r="B221" s="81" t="s">
        <v>5989</v>
      </c>
      <c r="C221" s="81" t="s">
        <v>50</v>
      </c>
      <c r="D221" s="81" t="s">
        <v>4517</v>
      </c>
      <c r="E221" s="81" t="s">
        <v>5990</v>
      </c>
      <c r="F221" s="81" t="s">
        <v>4453</v>
      </c>
      <c r="G221" s="81" t="s">
        <v>4877</v>
      </c>
      <c r="H221" s="81" t="s">
        <v>5622</v>
      </c>
      <c r="I221" s="81" t="s">
        <v>43</v>
      </c>
      <c r="J221" s="81" t="s">
        <v>4631</v>
      </c>
      <c r="K221" s="81" t="s">
        <v>4632</v>
      </c>
      <c r="M221" s="81" t="s">
        <v>2790</v>
      </c>
      <c r="N221" s="81" t="s">
        <v>4633</v>
      </c>
      <c r="O221" s="81" t="s">
        <v>5991</v>
      </c>
      <c r="P221" s="81" t="s">
        <v>5992</v>
      </c>
      <c r="Q221" s="81" t="s">
        <v>712</v>
      </c>
      <c r="R221" s="81" t="s">
        <v>5463</v>
      </c>
      <c r="S221" s="81" t="s">
        <v>638</v>
      </c>
      <c r="T221" s="81" t="s">
        <v>5993</v>
      </c>
      <c r="U221" s="81" t="s">
        <v>5994</v>
      </c>
      <c r="V221" s="81" t="s">
        <v>4432</v>
      </c>
      <c r="W221" s="81" t="s">
        <v>828</v>
      </c>
      <c r="X221" s="81" t="s">
        <v>4434</v>
      </c>
      <c r="Y221" s="81" t="s">
        <v>4435</v>
      </c>
      <c r="Z221" s="81" t="s">
        <v>4483</v>
      </c>
      <c r="AA221" s="81" t="s">
        <v>228</v>
      </c>
      <c r="AC221" s="81" t="s">
        <v>42</v>
      </c>
      <c r="AD221" s="81" t="s">
        <v>2682</v>
      </c>
      <c r="AE221" s="81" t="s">
        <v>42</v>
      </c>
      <c r="AF221" s="81" t="s">
        <v>4464</v>
      </c>
      <c r="AG221" s="81" t="s">
        <v>650</v>
      </c>
      <c r="AH221" s="81" t="s">
        <v>4485</v>
      </c>
      <c r="AI221" s="81" t="s">
        <v>4512</v>
      </c>
      <c r="AJ221" s="81" t="s">
        <v>4440</v>
      </c>
      <c r="AM221" s="81" t="s">
        <v>4442</v>
      </c>
      <c r="AN221" s="81" t="s">
        <v>4658</v>
      </c>
      <c r="AO221" s="81" t="s">
        <v>5995</v>
      </c>
      <c r="AP221" s="81" t="s">
        <v>4443</v>
      </c>
      <c r="AQ221" s="81" t="s">
        <v>4444</v>
      </c>
      <c r="AR221" s="81" t="s">
        <v>5996</v>
      </c>
      <c r="AS221" s="81" t="s">
        <v>4446</v>
      </c>
      <c r="AT221" s="81" t="s">
        <v>2875</v>
      </c>
      <c r="AU221" s="81" t="s">
        <v>4447</v>
      </c>
      <c r="AW221" s="81" t="s">
        <v>4448</v>
      </c>
      <c r="AX221" s="81" t="s">
        <v>42</v>
      </c>
    </row>
    <row r="222" hidden="1" spans="1:50">
      <c r="A222" s="81" t="s">
        <v>5997</v>
      </c>
      <c r="B222" s="81" t="s">
        <v>5998</v>
      </c>
      <c r="C222" s="81" t="s">
        <v>4655</v>
      </c>
      <c r="D222" s="81" t="s">
        <v>4517</v>
      </c>
      <c r="E222" s="81" t="s">
        <v>5999</v>
      </c>
      <c r="F222" s="81" t="s">
        <v>4453</v>
      </c>
      <c r="G222" s="81" t="s">
        <v>4542</v>
      </c>
      <c r="H222" s="81" t="s">
        <v>4520</v>
      </c>
      <c r="I222" s="81" t="s">
        <v>43</v>
      </c>
      <c r="J222" s="81" t="s">
        <v>4422</v>
      </c>
      <c r="K222" s="81" t="s">
        <v>4423</v>
      </c>
      <c r="M222" s="81" t="s">
        <v>2790</v>
      </c>
      <c r="N222" s="81" t="s">
        <v>6000</v>
      </c>
      <c r="V222" s="81" t="s">
        <v>4432</v>
      </c>
      <c r="W222" s="81" t="s">
        <v>4433</v>
      </c>
      <c r="X222" s="81" t="s">
        <v>4434</v>
      </c>
      <c r="Y222" s="81" t="s">
        <v>4435</v>
      </c>
      <c r="Z222" s="81" t="s">
        <v>4436</v>
      </c>
      <c r="AA222" s="81" t="s">
        <v>82</v>
      </c>
      <c r="AC222" s="81" t="s">
        <v>42</v>
      </c>
      <c r="AD222" s="81" t="s">
        <v>2682</v>
      </c>
      <c r="AE222" s="81" t="s">
        <v>42</v>
      </c>
      <c r="AH222" s="81" t="s">
        <v>4485</v>
      </c>
      <c r="AI222" s="81" t="s">
        <v>4553</v>
      </c>
      <c r="AJ222" s="81" t="s">
        <v>4440</v>
      </c>
      <c r="AM222" s="81" t="s">
        <v>4442</v>
      </c>
      <c r="AQ222" s="81" t="s">
        <v>4444</v>
      </c>
      <c r="AR222" s="81" t="s">
        <v>5707</v>
      </c>
      <c r="AS222" s="81" t="s">
        <v>4468</v>
      </c>
      <c r="AT222" s="81" t="s">
        <v>2875</v>
      </c>
      <c r="AW222" s="81" t="s">
        <v>4448</v>
      </c>
      <c r="AX222" s="81" t="s">
        <v>42</v>
      </c>
    </row>
    <row r="223" hidden="1" spans="1:50">
      <c r="A223" s="81" t="s">
        <v>6001</v>
      </c>
      <c r="B223" s="81" t="s">
        <v>6002</v>
      </c>
      <c r="C223" s="81" t="s">
        <v>50</v>
      </c>
      <c r="D223" s="81" t="s">
        <v>4517</v>
      </c>
      <c r="E223" s="81" t="s">
        <v>6003</v>
      </c>
      <c r="F223" s="81" t="s">
        <v>4453</v>
      </c>
      <c r="G223" s="81" t="s">
        <v>4877</v>
      </c>
      <c r="H223" s="81" t="s">
        <v>5622</v>
      </c>
      <c r="I223" s="81" t="s">
        <v>43</v>
      </c>
      <c r="J223" s="81" t="s">
        <v>4631</v>
      </c>
      <c r="K223" s="81" t="s">
        <v>4632</v>
      </c>
      <c r="M223" s="81" t="s">
        <v>2790</v>
      </c>
      <c r="N223" s="81" t="s">
        <v>4633</v>
      </c>
      <c r="O223" s="81" t="s">
        <v>6004</v>
      </c>
      <c r="P223" s="81" t="s">
        <v>6005</v>
      </c>
      <c r="Q223" s="81" t="s">
        <v>712</v>
      </c>
      <c r="R223" s="81" t="s">
        <v>5463</v>
      </c>
      <c r="S223" s="81" t="s">
        <v>638</v>
      </c>
      <c r="T223" s="81" t="s">
        <v>5993</v>
      </c>
      <c r="U223" s="81" t="s">
        <v>5994</v>
      </c>
      <c r="V223" s="81" t="s">
        <v>4432</v>
      </c>
      <c r="W223" s="81" t="s">
        <v>828</v>
      </c>
      <c r="X223" s="81" t="s">
        <v>4434</v>
      </c>
      <c r="Y223" s="81" t="s">
        <v>4435</v>
      </c>
      <c r="Z223" s="81" t="s">
        <v>4483</v>
      </c>
      <c r="AA223" s="81" t="s">
        <v>36</v>
      </c>
      <c r="AC223" s="81" t="s">
        <v>42</v>
      </c>
      <c r="AD223" s="81" t="s">
        <v>2682</v>
      </c>
      <c r="AE223" s="81" t="s">
        <v>42</v>
      </c>
      <c r="AG223" s="81" t="s">
        <v>650</v>
      </c>
      <c r="AH223" s="81" t="s">
        <v>4485</v>
      </c>
      <c r="AI223" s="81" t="s">
        <v>4512</v>
      </c>
      <c r="AJ223" s="81" t="s">
        <v>4440</v>
      </c>
      <c r="AM223" s="81" t="s">
        <v>4442</v>
      </c>
      <c r="AN223" s="81" t="s">
        <v>4658</v>
      </c>
      <c r="AO223" s="81" t="s">
        <v>6006</v>
      </c>
      <c r="AP223" s="81" t="s">
        <v>4443</v>
      </c>
      <c r="AQ223" s="81" t="s">
        <v>4444</v>
      </c>
      <c r="AR223" s="81" t="s">
        <v>5467</v>
      </c>
      <c r="AS223" s="81" t="s">
        <v>4446</v>
      </c>
      <c r="AT223" s="81" t="s">
        <v>2875</v>
      </c>
      <c r="AU223" s="81" t="s">
        <v>4447</v>
      </c>
      <c r="AW223" s="81" t="s">
        <v>4448</v>
      </c>
      <c r="AX223" s="81" t="s">
        <v>42</v>
      </c>
    </row>
    <row r="224" hidden="1" spans="1:50">
      <c r="A224" s="81" t="s">
        <v>6007</v>
      </c>
      <c r="B224" s="81" t="s">
        <v>6008</v>
      </c>
      <c r="C224" s="81" t="s">
        <v>50</v>
      </c>
      <c r="D224" s="81" t="s">
        <v>4517</v>
      </c>
      <c r="E224" s="81" t="s">
        <v>988</v>
      </c>
      <c r="F224" s="81" t="s">
        <v>4453</v>
      </c>
      <c r="G224" s="81" t="s">
        <v>4877</v>
      </c>
      <c r="H224" s="81" t="s">
        <v>5622</v>
      </c>
      <c r="I224" s="81" t="s">
        <v>43</v>
      </c>
      <c r="J224" s="81" t="s">
        <v>4631</v>
      </c>
      <c r="K224" s="81" t="s">
        <v>4632</v>
      </c>
      <c r="M224" s="81" t="s">
        <v>2790</v>
      </c>
      <c r="N224" s="81" t="s">
        <v>4633</v>
      </c>
      <c r="O224" s="81" t="s">
        <v>6009</v>
      </c>
      <c r="P224" s="81" t="s">
        <v>6010</v>
      </c>
      <c r="Q224" s="81" t="s">
        <v>712</v>
      </c>
      <c r="R224" s="81" t="s">
        <v>5463</v>
      </c>
      <c r="S224" s="81" t="s">
        <v>638</v>
      </c>
      <c r="T224" s="81" t="s">
        <v>986</v>
      </c>
      <c r="U224" s="81" t="s">
        <v>987</v>
      </c>
      <c r="V224" s="81" t="s">
        <v>4432</v>
      </c>
      <c r="W224" s="81" t="s">
        <v>828</v>
      </c>
      <c r="X224" s="81" t="s">
        <v>4434</v>
      </c>
      <c r="Y224" s="81" t="s">
        <v>4435</v>
      </c>
      <c r="Z224" s="81" t="s">
        <v>4483</v>
      </c>
      <c r="AA224" s="81" t="s">
        <v>228</v>
      </c>
      <c r="AC224" s="81" t="s">
        <v>42</v>
      </c>
      <c r="AD224" s="81" t="s">
        <v>2682</v>
      </c>
      <c r="AE224" s="81" t="s">
        <v>42</v>
      </c>
      <c r="AF224" s="81" t="s">
        <v>4464</v>
      </c>
      <c r="AG224" s="81" t="s">
        <v>650</v>
      </c>
      <c r="AH224" s="81" t="s">
        <v>4485</v>
      </c>
      <c r="AI224" s="81" t="s">
        <v>4512</v>
      </c>
      <c r="AJ224" s="81" t="s">
        <v>4440</v>
      </c>
      <c r="AM224" s="81" t="s">
        <v>4442</v>
      </c>
      <c r="AN224" s="81" t="s">
        <v>4658</v>
      </c>
      <c r="AO224" s="81" t="s">
        <v>6011</v>
      </c>
      <c r="AP224" s="81" t="s">
        <v>4443</v>
      </c>
      <c r="AQ224" s="81" t="s">
        <v>4444</v>
      </c>
      <c r="AR224" s="81" t="s">
        <v>6012</v>
      </c>
      <c r="AS224" s="81" t="s">
        <v>4446</v>
      </c>
      <c r="AT224" s="81" t="s">
        <v>2875</v>
      </c>
      <c r="AU224" s="81" t="s">
        <v>4447</v>
      </c>
      <c r="AW224" s="81" t="s">
        <v>4448</v>
      </c>
      <c r="AX224" s="81" t="s">
        <v>42</v>
      </c>
    </row>
    <row r="225" hidden="1" spans="1:50">
      <c r="A225" s="81" t="s">
        <v>6013</v>
      </c>
      <c r="B225" s="81" t="s">
        <v>6014</v>
      </c>
      <c r="C225" s="81" t="s">
        <v>50</v>
      </c>
      <c r="D225" s="81" t="s">
        <v>4517</v>
      </c>
      <c r="E225" s="81" t="s">
        <v>6015</v>
      </c>
      <c r="F225" s="81" t="s">
        <v>4453</v>
      </c>
      <c r="G225" s="81" t="s">
        <v>4877</v>
      </c>
      <c r="H225" s="81" t="s">
        <v>5622</v>
      </c>
      <c r="I225" s="81" t="s">
        <v>43</v>
      </c>
      <c r="J225" s="81" t="s">
        <v>4631</v>
      </c>
      <c r="K225" s="81" t="s">
        <v>4632</v>
      </c>
      <c r="M225" s="81" t="s">
        <v>2790</v>
      </c>
      <c r="N225" s="81" t="s">
        <v>5460</v>
      </c>
      <c r="O225" s="81" t="s">
        <v>6016</v>
      </c>
      <c r="P225" s="81" t="s">
        <v>986</v>
      </c>
      <c r="Q225" s="81" t="s">
        <v>471</v>
      </c>
      <c r="R225" s="81" t="s">
        <v>5247</v>
      </c>
      <c r="S225" s="81" t="s">
        <v>4800</v>
      </c>
      <c r="T225" s="81" t="s">
        <v>6017</v>
      </c>
      <c r="U225" s="81" t="s">
        <v>6018</v>
      </c>
      <c r="V225" s="81" t="s">
        <v>4432</v>
      </c>
      <c r="W225" s="81" t="s">
        <v>828</v>
      </c>
      <c r="X225" s="81" t="s">
        <v>4434</v>
      </c>
      <c r="Y225" s="81" t="s">
        <v>4435</v>
      </c>
      <c r="Z225" s="81" t="s">
        <v>4483</v>
      </c>
      <c r="AA225" s="81" t="s">
        <v>228</v>
      </c>
      <c r="AC225" s="81" t="s">
        <v>42</v>
      </c>
      <c r="AD225" s="81" t="s">
        <v>2682</v>
      </c>
      <c r="AE225" s="81" t="s">
        <v>42</v>
      </c>
      <c r="AF225" s="81" t="s">
        <v>4464</v>
      </c>
      <c r="AG225" s="81" t="s">
        <v>471</v>
      </c>
      <c r="AH225" s="81" t="s">
        <v>4438</v>
      </c>
      <c r="AI225" s="81" t="s">
        <v>6019</v>
      </c>
      <c r="AJ225" s="81" t="s">
        <v>4440</v>
      </c>
      <c r="AM225" s="81" t="s">
        <v>4442</v>
      </c>
      <c r="AN225" s="81" t="s">
        <v>4658</v>
      </c>
      <c r="AO225" s="81" t="s">
        <v>6020</v>
      </c>
      <c r="AP225" s="81" t="s">
        <v>4443</v>
      </c>
      <c r="AQ225" s="81" t="s">
        <v>4444</v>
      </c>
      <c r="AR225" s="81" t="s">
        <v>6021</v>
      </c>
      <c r="AS225" s="81" t="s">
        <v>4446</v>
      </c>
      <c r="AT225" s="81" t="s">
        <v>2875</v>
      </c>
      <c r="AU225" s="81" t="s">
        <v>4447</v>
      </c>
      <c r="AW225" s="81" t="s">
        <v>4448</v>
      </c>
      <c r="AX225" s="81" t="s">
        <v>42</v>
      </c>
    </row>
    <row r="226" hidden="1" spans="1:50">
      <c r="A226" s="81" t="s">
        <v>5979</v>
      </c>
      <c r="B226" s="81" t="s">
        <v>6022</v>
      </c>
      <c r="C226" s="81" t="s">
        <v>50</v>
      </c>
      <c r="D226" s="81" t="s">
        <v>4517</v>
      </c>
      <c r="E226" s="81" t="s">
        <v>4018</v>
      </c>
      <c r="F226" s="81" t="s">
        <v>4453</v>
      </c>
      <c r="G226" s="81" t="s">
        <v>5639</v>
      </c>
      <c r="H226" s="81" t="s">
        <v>5622</v>
      </c>
      <c r="I226" s="81" t="s">
        <v>43</v>
      </c>
      <c r="J226" s="81" t="s">
        <v>4543</v>
      </c>
      <c r="K226" s="81" t="s">
        <v>4544</v>
      </c>
      <c r="M226" s="81" t="s">
        <v>2790</v>
      </c>
      <c r="N226" s="81" t="s">
        <v>5663</v>
      </c>
      <c r="O226" s="81" t="s">
        <v>6023</v>
      </c>
      <c r="P226" s="81" t="s">
        <v>6024</v>
      </c>
      <c r="Q226" s="81" t="s">
        <v>4552</v>
      </c>
      <c r="R226" s="81" t="s">
        <v>4592</v>
      </c>
      <c r="S226" s="81" t="s">
        <v>1462</v>
      </c>
      <c r="T226" s="81" t="s">
        <v>4016</v>
      </c>
      <c r="U226" s="81" t="s">
        <v>4017</v>
      </c>
      <c r="V226" s="81" t="s">
        <v>4432</v>
      </c>
      <c r="W226" s="81" t="s">
        <v>1664</v>
      </c>
      <c r="X226" s="81" t="s">
        <v>4434</v>
      </c>
      <c r="Y226" s="81" t="s">
        <v>4435</v>
      </c>
      <c r="Z226" s="81" t="s">
        <v>4436</v>
      </c>
      <c r="AA226" s="81" t="s">
        <v>228</v>
      </c>
      <c r="AC226" s="81" t="s">
        <v>42</v>
      </c>
      <c r="AD226" s="81" t="s">
        <v>2682</v>
      </c>
      <c r="AE226" s="81" t="s">
        <v>42</v>
      </c>
      <c r="AG226" s="81" t="s">
        <v>4552</v>
      </c>
      <c r="AH226" s="81" t="s">
        <v>4485</v>
      </c>
      <c r="AI226" s="81" t="s">
        <v>4486</v>
      </c>
      <c r="AJ226" s="81" t="s">
        <v>4440</v>
      </c>
      <c r="AM226" s="81" t="s">
        <v>4442</v>
      </c>
      <c r="AN226" s="81" t="s">
        <v>4552</v>
      </c>
      <c r="AO226" s="81" t="s">
        <v>6025</v>
      </c>
      <c r="AP226" s="81" t="s">
        <v>4443</v>
      </c>
      <c r="AQ226" s="81" t="s">
        <v>4444</v>
      </c>
      <c r="AR226" s="81" t="s">
        <v>6026</v>
      </c>
      <c r="AS226" s="81" t="s">
        <v>4446</v>
      </c>
      <c r="AT226" s="81" t="s">
        <v>2875</v>
      </c>
      <c r="AU226" s="81" t="s">
        <v>4447</v>
      </c>
      <c r="AW226" s="81" t="s">
        <v>4448</v>
      </c>
      <c r="AX226" s="81" t="s">
        <v>42</v>
      </c>
    </row>
    <row r="227" hidden="1" spans="1:50">
      <c r="A227" s="81" t="s">
        <v>5982</v>
      </c>
      <c r="B227" s="81" t="s">
        <v>6027</v>
      </c>
      <c r="C227" s="81" t="s">
        <v>50</v>
      </c>
      <c r="D227" s="81" t="s">
        <v>4517</v>
      </c>
      <c r="E227" s="81" t="s">
        <v>4027</v>
      </c>
      <c r="F227" s="81" t="s">
        <v>4453</v>
      </c>
      <c r="G227" s="81" t="s">
        <v>5639</v>
      </c>
      <c r="H227" s="81" t="s">
        <v>5622</v>
      </c>
      <c r="I227" s="81" t="s">
        <v>43</v>
      </c>
      <c r="J227" s="81" t="s">
        <v>4543</v>
      </c>
      <c r="K227" s="81" t="s">
        <v>4544</v>
      </c>
      <c r="M227" s="81" t="s">
        <v>2790</v>
      </c>
      <c r="N227" s="81" t="s">
        <v>5663</v>
      </c>
      <c r="O227" s="81" t="s">
        <v>6023</v>
      </c>
      <c r="P227" s="81" t="s">
        <v>6024</v>
      </c>
      <c r="Q227" s="81" t="s">
        <v>4552</v>
      </c>
      <c r="R227" s="81" t="s">
        <v>4592</v>
      </c>
      <c r="S227" s="81" t="s">
        <v>1462</v>
      </c>
      <c r="T227" s="81" t="s">
        <v>4016</v>
      </c>
      <c r="U227" s="81" t="s">
        <v>4017</v>
      </c>
      <c r="V227" s="81" t="s">
        <v>4432</v>
      </c>
      <c r="W227" s="81" t="s">
        <v>1664</v>
      </c>
      <c r="X227" s="81" t="s">
        <v>4434</v>
      </c>
      <c r="Y227" s="81" t="s">
        <v>4435</v>
      </c>
      <c r="Z227" s="81" t="s">
        <v>4436</v>
      </c>
      <c r="AA227" s="81" t="s">
        <v>228</v>
      </c>
      <c r="AC227" s="81" t="s">
        <v>42</v>
      </c>
      <c r="AD227" s="81" t="s">
        <v>2682</v>
      </c>
      <c r="AE227" s="81" t="s">
        <v>42</v>
      </c>
      <c r="AG227" s="81" t="s">
        <v>4552</v>
      </c>
      <c r="AH227" s="81" t="s">
        <v>4485</v>
      </c>
      <c r="AI227" s="81" t="s">
        <v>4486</v>
      </c>
      <c r="AJ227" s="81" t="s">
        <v>4440</v>
      </c>
      <c r="AM227" s="81" t="s">
        <v>4442</v>
      </c>
      <c r="AN227" s="81" t="s">
        <v>4552</v>
      </c>
      <c r="AO227" s="81" t="s">
        <v>6025</v>
      </c>
      <c r="AP227" s="81" t="s">
        <v>4443</v>
      </c>
      <c r="AQ227" s="81" t="s">
        <v>4444</v>
      </c>
      <c r="AR227" s="81" t="s">
        <v>6026</v>
      </c>
      <c r="AS227" s="81" t="s">
        <v>4446</v>
      </c>
      <c r="AT227" s="81" t="s">
        <v>2875</v>
      </c>
      <c r="AU227" s="81" t="s">
        <v>4447</v>
      </c>
      <c r="AW227" s="81" t="s">
        <v>4448</v>
      </c>
      <c r="AX227" s="81" t="s">
        <v>42</v>
      </c>
    </row>
    <row r="228" hidden="1" spans="1:50">
      <c r="A228" s="81" t="s">
        <v>5986</v>
      </c>
      <c r="B228" s="81" t="s">
        <v>6028</v>
      </c>
      <c r="C228" s="81" t="s">
        <v>50</v>
      </c>
      <c r="D228" s="81" t="s">
        <v>4517</v>
      </c>
      <c r="E228" s="81" t="s">
        <v>4035</v>
      </c>
      <c r="F228" s="81" t="s">
        <v>4453</v>
      </c>
      <c r="G228" s="81" t="s">
        <v>5639</v>
      </c>
      <c r="H228" s="81" t="s">
        <v>5622</v>
      </c>
      <c r="I228" s="81" t="s">
        <v>43</v>
      </c>
      <c r="J228" s="81" t="s">
        <v>4543</v>
      </c>
      <c r="K228" s="81" t="s">
        <v>4544</v>
      </c>
      <c r="M228" s="81" t="s">
        <v>2790</v>
      </c>
      <c r="N228" s="81" t="s">
        <v>5663</v>
      </c>
      <c r="O228" s="81" t="s">
        <v>6023</v>
      </c>
      <c r="P228" s="81" t="s">
        <v>6024</v>
      </c>
      <c r="Q228" s="81" t="s">
        <v>4552</v>
      </c>
      <c r="R228" s="81" t="s">
        <v>4592</v>
      </c>
      <c r="S228" s="81" t="s">
        <v>1462</v>
      </c>
      <c r="T228" s="81" t="s">
        <v>4016</v>
      </c>
      <c r="U228" s="81" t="s">
        <v>4017</v>
      </c>
      <c r="V228" s="81" t="s">
        <v>4432</v>
      </c>
      <c r="W228" s="81" t="s">
        <v>1664</v>
      </c>
      <c r="X228" s="81" t="s">
        <v>4434</v>
      </c>
      <c r="Y228" s="81" t="s">
        <v>4435</v>
      </c>
      <c r="Z228" s="81" t="s">
        <v>4436</v>
      </c>
      <c r="AA228" s="81" t="s">
        <v>228</v>
      </c>
      <c r="AC228" s="81" t="s">
        <v>42</v>
      </c>
      <c r="AD228" s="81" t="s">
        <v>2682</v>
      </c>
      <c r="AE228" s="81" t="s">
        <v>42</v>
      </c>
      <c r="AG228" s="81" t="s">
        <v>4552</v>
      </c>
      <c r="AH228" s="81" t="s">
        <v>4485</v>
      </c>
      <c r="AI228" s="81" t="s">
        <v>4486</v>
      </c>
      <c r="AJ228" s="81" t="s">
        <v>4440</v>
      </c>
      <c r="AM228" s="81" t="s">
        <v>4442</v>
      </c>
      <c r="AN228" s="81" t="s">
        <v>4552</v>
      </c>
      <c r="AO228" s="81" t="s">
        <v>6025</v>
      </c>
      <c r="AP228" s="81" t="s">
        <v>4443</v>
      </c>
      <c r="AQ228" s="81" t="s">
        <v>4444</v>
      </c>
      <c r="AR228" s="81" t="s">
        <v>6026</v>
      </c>
      <c r="AS228" s="81" t="s">
        <v>4446</v>
      </c>
      <c r="AT228" s="81" t="s">
        <v>2875</v>
      </c>
      <c r="AU228" s="81" t="s">
        <v>4447</v>
      </c>
      <c r="AW228" s="81" t="s">
        <v>4448</v>
      </c>
      <c r="AX228" s="81" t="s">
        <v>42</v>
      </c>
    </row>
    <row r="229" hidden="1" spans="1:50">
      <c r="A229" s="81" t="s">
        <v>5984</v>
      </c>
      <c r="B229" s="81" t="s">
        <v>6029</v>
      </c>
      <c r="C229" s="81" t="s">
        <v>50</v>
      </c>
      <c r="D229" s="81" t="s">
        <v>4517</v>
      </c>
      <c r="E229" s="81" t="s">
        <v>4020</v>
      </c>
      <c r="F229" s="81" t="s">
        <v>4453</v>
      </c>
      <c r="G229" s="81" t="s">
        <v>5639</v>
      </c>
      <c r="H229" s="81" t="s">
        <v>5622</v>
      </c>
      <c r="I229" s="81" t="s">
        <v>43</v>
      </c>
      <c r="J229" s="81" t="s">
        <v>4543</v>
      </c>
      <c r="K229" s="81" t="s">
        <v>4544</v>
      </c>
      <c r="M229" s="81" t="s">
        <v>2790</v>
      </c>
      <c r="N229" s="81" t="s">
        <v>5663</v>
      </c>
      <c r="O229" s="81" t="s">
        <v>6023</v>
      </c>
      <c r="P229" s="81" t="s">
        <v>6024</v>
      </c>
      <c r="Q229" s="81" t="s">
        <v>4552</v>
      </c>
      <c r="R229" s="81" t="s">
        <v>4592</v>
      </c>
      <c r="S229" s="81" t="s">
        <v>1462</v>
      </c>
      <c r="T229" s="81" t="s">
        <v>4016</v>
      </c>
      <c r="U229" s="81" t="s">
        <v>4017</v>
      </c>
      <c r="V229" s="81" t="s">
        <v>4432</v>
      </c>
      <c r="W229" s="81" t="s">
        <v>1664</v>
      </c>
      <c r="X229" s="81" t="s">
        <v>4434</v>
      </c>
      <c r="Y229" s="81" t="s">
        <v>4435</v>
      </c>
      <c r="Z229" s="81" t="s">
        <v>4436</v>
      </c>
      <c r="AA229" s="81" t="s">
        <v>228</v>
      </c>
      <c r="AC229" s="81" t="s">
        <v>42</v>
      </c>
      <c r="AD229" s="81" t="s">
        <v>2682</v>
      </c>
      <c r="AE229" s="81" t="s">
        <v>42</v>
      </c>
      <c r="AG229" s="81" t="s">
        <v>4552</v>
      </c>
      <c r="AH229" s="81" t="s">
        <v>4485</v>
      </c>
      <c r="AI229" s="81" t="s">
        <v>4486</v>
      </c>
      <c r="AJ229" s="81" t="s">
        <v>4440</v>
      </c>
      <c r="AM229" s="81" t="s">
        <v>4442</v>
      </c>
      <c r="AN229" s="81" t="s">
        <v>4552</v>
      </c>
      <c r="AO229" s="81" t="s">
        <v>6025</v>
      </c>
      <c r="AP229" s="81" t="s">
        <v>4443</v>
      </c>
      <c r="AQ229" s="81" t="s">
        <v>4444</v>
      </c>
      <c r="AR229" s="81" t="s">
        <v>6026</v>
      </c>
      <c r="AS229" s="81" t="s">
        <v>4446</v>
      </c>
      <c r="AT229" s="81" t="s">
        <v>2875</v>
      </c>
      <c r="AU229" s="81" t="s">
        <v>4447</v>
      </c>
      <c r="AW229" s="81" t="s">
        <v>4448</v>
      </c>
      <c r="AX229" s="81" t="s">
        <v>42</v>
      </c>
    </row>
    <row r="230" hidden="1" spans="1:50">
      <c r="A230" s="81" t="s">
        <v>5975</v>
      </c>
      <c r="B230" s="81" t="s">
        <v>6030</v>
      </c>
      <c r="C230" s="81" t="s">
        <v>50</v>
      </c>
      <c r="D230" s="81" t="s">
        <v>4517</v>
      </c>
      <c r="E230" s="81" t="s">
        <v>4033</v>
      </c>
      <c r="F230" s="81" t="s">
        <v>4453</v>
      </c>
      <c r="G230" s="81" t="s">
        <v>5639</v>
      </c>
      <c r="H230" s="81" t="s">
        <v>5622</v>
      </c>
      <c r="I230" s="81" t="s">
        <v>43</v>
      </c>
      <c r="J230" s="81" t="s">
        <v>4543</v>
      </c>
      <c r="K230" s="81" t="s">
        <v>4544</v>
      </c>
      <c r="M230" s="81" t="s">
        <v>2790</v>
      </c>
      <c r="N230" s="81" t="s">
        <v>5663</v>
      </c>
      <c r="O230" s="81" t="s">
        <v>6023</v>
      </c>
      <c r="P230" s="81" t="s">
        <v>6024</v>
      </c>
      <c r="Q230" s="81" t="s">
        <v>4552</v>
      </c>
      <c r="R230" s="81" t="s">
        <v>4592</v>
      </c>
      <c r="S230" s="81" t="s">
        <v>1462</v>
      </c>
      <c r="T230" s="81" t="s">
        <v>4016</v>
      </c>
      <c r="U230" s="81" t="s">
        <v>4017</v>
      </c>
      <c r="V230" s="81" t="s">
        <v>4432</v>
      </c>
      <c r="W230" s="81" t="s">
        <v>1664</v>
      </c>
      <c r="X230" s="81" t="s">
        <v>4434</v>
      </c>
      <c r="Y230" s="81" t="s">
        <v>4435</v>
      </c>
      <c r="Z230" s="81" t="s">
        <v>4436</v>
      </c>
      <c r="AA230" s="81" t="s">
        <v>228</v>
      </c>
      <c r="AC230" s="81" t="s">
        <v>42</v>
      </c>
      <c r="AD230" s="81" t="s">
        <v>2682</v>
      </c>
      <c r="AE230" s="81" t="s">
        <v>42</v>
      </c>
      <c r="AG230" s="81" t="s">
        <v>4552</v>
      </c>
      <c r="AH230" s="81" t="s">
        <v>4485</v>
      </c>
      <c r="AI230" s="81" t="s">
        <v>4486</v>
      </c>
      <c r="AJ230" s="81" t="s">
        <v>4440</v>
      </c>
      <c r="AM230" s="81" t="s">
        <v>4442</v>
      </c>
      <c r="AN230" s="81" t="s">
        <v>4552</v>
      </c>
      <c r="AO230" s="81" t="s">
        <v>6025</v>
      </c>
      <c r="AP230" s="81" t="s">
        <v>4443</v>
      </c>
      <c r="AQ230" s="81" t="s">
        <v>4444</v>
      </c>
      <c r="AR230" s="81" t="s">
        <v>6026</v>
      </c>
      <c r="AS230" s="81" t="s">
        <v>4446</v>
      </c>
      <c r="AT230" s="81" t="s">
        <v>2875</v>
      </c>
      <c r="AU230" s="81" t="s">
        <v>4447</v>
      </c>
      <c r="AW230" s="81" t="s">
        <v>4448</v>
      </c>
      <c r="AX230" s="81" t="s">
        <v>42</v>
      </c>
    </row>
    <row r="231" hidden="1" spans="1:50">
      <c r="A231" s="81" t="s">
        <v>6031</v>
      </c>
      <c r="B231" s="81" t="s">
        <v>6032</v>
      </c>
      <c r="C231" s="81" t="s">
        <v>50</v>
      </c>
      <c r="D231" s="81" t="s">
        <v>4517</v>
      </c>
      <c r="E231" s="81" t="s">
        <v>2483</v>
      </c>
      <c r="F231" s="81" t="s">
        <v>4453</v>
      </c>
      <c r="G231" s="81" t="s">
        <v>4877</v>
      </c>
      <c r="H231" s="81" t="s">
        <v>5622</v>
      </c>
      <c r="I231" s="81" t="s">
        <v>43</v>
      </c>
      <c r="J231" s="81" t="s">
        <v>5203</v>
      </c>
      <c r="K231" s="81" t="s">
        <v>5204</v>
      </c>
      <c r="M231" s="81" t="s">
        <v>2790</v>
      </c>
      <c r="N231" s="81" t="s">
        <v>4580</v>
      </c>
      <c r="O231" s="81" t="s">
        <v>6033</v>
      </c>
      <c r="P231" s="81" t="s">
        <v>6034</v>
      </c>
      <c r="Q231" s="81" t="s">
        <v>1244</v>
      </c>
      <c r="R231" s="81" t="s">
        <v>6035</v>
      </c>
      <c r="S231" s="81" t="s">
        <v>6036</v>
      </c>
      <c r="T231" s="81" t="s">
        <v>2481</v>
      </c>
      <c r="U231" s="81" t="s">
        <v>2482</v>
      </c>
      <c r="V231" s="81" t="s">
        <v>4432</v>
      </c>
      <c r="W231" s="81" t="s">
        <v>5361</v>
      </c>
      <c r="X231" s="81" t="s">
        <v>4434</v>
      </c>
      <c r="Y231" s="81" t="s">
        <v>4435</v>
      </c>
      <c r="Z231" s="81" t="s">
        <v>4483</v>
      </c>
      <c r="AA231" s="81" t="s">
        <v>82</v>
      </c>
      <c r="AC231" s="81" t="s">
        <v>42</v>
      </c>
      <c r="AD231" s="81" t="s">
        <v>2682</v>
      </c>
      <c r="AE231" s="81" t="s">
        <v>42</v>
      </c>
      <c r="AF231" s="81" t="s">
        <v>4464</v>
      </c>
      <c r="AG231" s="81" t="s">
        <v>5361</v>
      </c>
      <c r="AH231" s="81" t="s">
        <v>4485</v>
      </c>
      <c r="AI231" s="81" t="s">
        <v>5077</v>
      </c>
      <c r="AJ231" s="81" t="s">
        <v>4440</v>
      </c>
      <c r="AM231" s="81" t="s">
        <v>4442</v>
      </c>
      <c r="AN231" s="81" t="s">
        <v>5361</v>
      </c>
      <c r="AO231" s="81" t="s">
        <v>6037</v>
      </c>
      <c r="AP231" s="81" t="s">
        <v>4443</v>
      </c>
      <c r="AQ231" s="81" t="s">
        <v>4444</v>
      </c>
      <c r="AR231" s="81" t="s">
        <v>6038</v>
      </c>
      <c r="AS231" s="81" t="s">
        <v>4446</v>
      </c>
      <c r="AT231" s="81" t="s">
        <v>2875</v>
      </c>
      <c r="AU231" s="81" t="s">
        <v>4447</v>
      </c>
      <c r="AW231" s="81" t="s">
        <v>4448</v>
      </c>
      <c r="AX231" s="81" t="s">
        <v>42</v>
      </c>
    </row>
    <row r="232" hidden="1" spans="1:50">
      <c r="A232" s="81" t="s">
        <v>6039</v>
      </c>
      <c r="B232" s="81" t="s">
        <v>6040</v>
      </c>
      <c r="C232" s="81" t="s">
        <v>50</v>
      </c>
      <c r="D232" s="81" t="s">
        <v>4517</v>
      </c>
      <c r="E232" s="81" t="s">
        <v>6041</v>
      </c>
      <c r="F232" s="81" t="s">
        <v>4453</v>
      </c>
      <c r="G232" s="81" t="s">
        <v>5639</v>
      </c>
      <c r="H232" s="81" t="s">
        <v>5622</v>
      </c>
      <c r="I232" s="81" t="s">
        <v>43</v>
      </c>
      <c r="J232" s="81" t="s">
        <v>4543</v>
      </c>
      <c r="K232" s="81" t="s">
        <v>4544</v>
      </c>
      <c r="M232" s="81" t="s">
        <v>2790</v>
      </c>
      <c r="N232" s="81" t="s">
        <v>5663</v>
      </c>
      <c r="O232" s="81" t="s">
        <v>6042</v>
      </c>
      <c r="P232" s="81" t="s">
        <v>6043</v>
      </c>
      <c r="Q232" s="81" t="s">
        <v>1462</v>
      </c>
      <c r="R232" s="81" t="s">
        <v>6044</v>
      </c>
      <c r="S232" s="81" t="s">
        <v>4552</v>
      </c>
      <c r="T232" s="81" t="s">
        <v>6045</v>
      </c>
      <c r="U232" s="81" t="s">
        <v>6046</v>
      </c>
      <c r="V232" s="81" t="s">
        <v>4432</v>
      </c>
      <c r="W232" s="81" t="s">
        <v>1664</v>
      </c>
      <c r="X232" s="81" t="s">
        <v>4434</v>
      </c>
      <c r="Y232" s="81" t="s">
        <v>4435</v>
      </c>
      <c r="Z232" s="81" t="s">
        <v>4436</v>
      </c>
      <c r="AA232" s="81" t="s">
        <v>228</v>
      </c>
      <c r="AC232" s="81" t="s">
        <v>42</v>
      </c>
      <c r="AD232" s="81" t="s">
        <v>2682</v>
      </c>
      <c r="AE232" s="81" t="s">
        <v>42</v>
      </c>
      <c r="AG232" s="81" t="s">
        <v>4552</v>
      </c>
      <c r="AH232" s="81" t="s">
        <v>4485</v>
      </c>
      <c r="AI232" s="81" t="s">
        <v>4486</v>
      </c>
      <c r="AJ232" s="81" t="s">
        <v>4440</v>
      </c>
      <c r="AM232" s="81" t="s">
        <v>4442</v>
      </c>
      <c r="AN232" s="81" t="s">
        <v>4552</v>
      </c>
      <c r="AO232" s="81" t="s">
        <v>6047</v>
      </c>
      <c r="AP232" s="81" t="s">
        <v>4443</v>
      </c>
      <c r="AQ232" s="81" t="s">
        <v>4444</v>
      </c>
      <c r="AR232" s="81" t="s">
        <v>6048</v>
      </c>
      <c r="AS232" s="81" t="s">
        <v>4446</v>
      </c>
      <c r="AT232" s="81" t="s">
        <v>2875</v>
      </c>
      <c r="AU232" s="81" t="s">
        <v>4447</v>
      </c>
      <c r="AW232" s="81" t="s">
        <v>4448</v>
      </c>
      <c r="AX232" s="81" t="s">
        <v>42</v>
      </c>
    </row>
    <row r="233" hidden="1" spans="1:50">
      <c r="A233" s="81" t="s">
        <v>6049</v>
      </c>
      <c r="B233" s="81" t="s">
        <v>6050</v>
      </c>
      <c r="C233" s="81" t="s">
        <v>50</v>
      </c>
      <c r="D233" s="81" t="s">
        <v>4517</v>
      </c>
      <c r="E233" s="81" t="s">
        <v>6051</v>
      </c>
      <c r="F233" s="81" t="s">
        <v>4453</v>
      </c>
      <c r="G233" s="81" t="s">
        <v>5639</v>
      </c>
      <c r="H233" s="81" t="s">
        <v>5622</v>
      </c>
      <c r="I233" s="81" t="s">
        <v>43</v>
      </c>
      <c r="J233" s="81" t="s">
        <v>4543</v>
      </c>
      <c r="K233" s="81" t="s">
        <v>4544</v>
      </c>
      <c r="M233" s="81" t="s">
        <v>2790</v>
      </c>
      <c r="N233" s="81" t="s">
        <v>5663</v>
      </c>
      <c r="O233" s="81" t="s">
        <v>6042</v>
      </c>
      <c r="P233" s="81" t="s">
        <v>6043</v>
      </c>
      <c r="Q233" s="81" t="s">
        <v>1462</v>
      </c>
      <c r="R233" s="81" t="s">
        <v>6044</v>
      </c>
      <c r="S233" s="81" t="s">
        <v>4552</v>
      </c>
      <c r="T233" s="81" t="s">
        <v>6045</v>
      </c>
      <c r="U233" s="81" t="s">
        <v>6046</v>
      </c>
      <c r="V233" s="81" t="s">
        <v>4432</v>
      </c>
      <c r="W233" s="81" t="s">
        <v>1664</v>
      </c>
      <c r="X233" s="81" t="s">
        <v>4434</v>
      </c>
      <c r="Y233" s="81" t="s">
        <v>4435</v>
      </c>
      <c r="Z233" s="81" t="s">
        <v>4436</v>
      </c>
      <c r="AA233" s="81" t="s">
        <v>228</v>
      </c>
      <c r="AC233" s="81" t="s">
        <v>42</v>
      </c>
      <c r="AD233" s="81" t="s">
        <v>2682</v>
      </c>
      <c r="AE233" s="81" t="s">
        <v>42</v>
      </c>
      <c r="AG233" s="81" t="s">
        <v>4552</v>
      </c>
      <c r="AH233" s="81" t="s">
        <v>4485</v>
      </c>
      <c r="AI233" s="81" t="s">
        <v>4486</v>
      </c>
      <c r="AJ233" s="81" t="s">
        <v>4440</v>
      </c>
      <c r="AM233" s="81" t="s">
        <v>4442</v>
      </c>
      <c r="AN233" s="81" t="s">
        <v>4552</v>
      </c>
      <c r="AO233" s="81" t="s">
        <v>6047</v>
      </c>
      <c r="AP233" s="81" t="s">
        <v>4443</v>
      </c>
      <c r="AQ233" s="81" t="s">
        <v>4444</v>
      </c>
      <c r="AR233" s="81" t="s">
        <v>6048</v>
      </c>
      <c r="AS233" s="81" t="s">
        <v>4446</v>
      </c>
      <c r="AT233" s="81" t="s">
        <v>2875</v>
      </c>
      <c r="AU233" s="81" t="s">
        <v>4447</v>
      </c>
      <c r="AW233" s="81" t="s">
        <v>4448</v>
      </c>
      <c r="AX233" s="81" t="s">
        <v>42</v>
      </c>
    </row>
    <row r="234" hidden="1" spans="1:50">
      <c r="A234" s="81" t="s">
        <v>6052</v>
      </c>
      <c r="B234" s="81" t="s">
        <v>6053</v>
      </c>
      <c r="C234" s="81" t="s">
        <v>50</v>
      </c>
      <c r="D234" s="81" t="s">
        <v>4517</v>
      </c>
      <c r="E234" s="81" t="s">
        <v>6054</v>
      </c>
      <c r="F234" s="81" t="s">
        <v>4453</v>
      </c>
      <c r="G234" s="81" t="s">
        <v>5639</v>
      </c>
      <c r="H234" s="81" t="s">
        <v>5622</v>
      </c>
      <c r="I234" s="81" t="s">
        <v>43</v>
      </c>
      <c r="J234" s="81" t="s">
        <v>4543</v>
      </c>
      <c r="K234" s="81" t="s">
        <v>4544</v>
      </c>
      <c r="M234" s="81" t="s">
        <v>2790</v>
      </c>
      <c r="N234" s="81" t="s">
        <v>5663</v>
      </c>
      <c r="O234" s="81" t="s">
        <v>6042</v>
      </c>
      <c r="P234" s="81" t="s">
        <v>6043</v>
      </c>
      <c r="Q234" s="81" t="s">
        <v>1462</v>
      </c>
      <c r="R234" s="81" t="s">
        <v>6044</v>
      </c>
      <c r="S234" s="81" t="s">
        <v>4552</v>
      </c>
      <c r="T234" s="81" t="s">
        <v>6045</v>
      </c>
      <c r="U234" s="81" t="s">
        <v>6046</v>
      </c>
      <c r="V234" s="81" t="s">
        <v>4432</v>
      </c>
      <c r="W234" s="81" t="s">
        <v>1664</v>
      </c>
      <c r="X234" s="81" t="s">
        <v>4434</v>
      </c>
      <c r="Y234" s="81" t="s">
        <v>4435</v>
      </c>
      <c r="Z234" s="81" t="s">
        <v>4436</v>
      </c>
      <c r="AA234" s="81" t="s">
        <v>228</v>
      </c>
      <c r="AC234" s="81" t="s">
        <v>42</v>
      </c>
      <c r="AD234" s="81" t="s">
        <v>2682</v>
      </c>
      <c r="AE234" s="81" t="s">
        <v>42</v>
      </c>
      <c r="AG234" s="81" t="s">
        <v>4552</v>
      </c>
      <c r="AH234" s="81" t="s">
        <v>4485</v>
      </c>
      <c r="AI234" s="81" t="s">
        <v>4486</v>
      </c>
      <c r="AJ234" s="81" t="s">
        <v>4440</v>
      </c>
      <c r="AM234" s="81" t="s">
        <v>4442</v>
      </c>
      <c r="AN234" s="81" t="s">
        <v>4552</v>
      </c>
      <c r="AO234" s="81" t="s">
        <v>6047</v>
      </c>
      <c r="AP234" s="81" t="s">
        <v>4443</v>
      </c>
      <c r="AQ234" s="81" t="s">
        <v>4444</v>
      </c>
      <c r="AR234" s="81" t="s">
        <v>6048</v>
      </c>
      <c r="AS234" s="81" t="s">
        <v>4446</v>
      </c>
      <c r="AT234" s="81" t="s">
        <v>2875</v>
      </c>
      <c r="AU234" s="81" t="s">
        <v>4447</v>
      </c>
      <c r="AW234" s="81" t="s">
        <v>4448</v>
      </c>
      <c r="AX234" s="81" t="s">
        <v>42</v>
      </c>
    </row>
    <row r="235" hidden="1" spans="1:50">
      <c r="A235" s="81" t="s">
        <v>5979</v>
      </c>
      <c r="B235" s="81" t="s">
        <v>6055</v>
      </c>
      <c r="C235" s="81" t="s">
        <v>50</v>
      </c>
      <c r="D235" s="81" t="s">
        <v>4517</v>
      </c>
      <c r="E235" s="81" t="s">
        <v>6056</v>
      </c>
      <c r="F235" s="81" t="s">
        <v>4453</v>
      </c>
      <c r="G235" s="81" t="s">
        <v>5639</v>
      </c>
      <c r="H235" s="81" t="s">
        <v>5622</v>
      </c>
      <c r="I235" s="81" t="s">
        <v>43</v>
      </c>
      <c r="J235" s="81" t="s">
        <v>4543</v>
      </c>
      <c r="K235" s="81" t="s">
        <v>4544</v>
      </c>
      <c r="M235" s="81" t="s">
        <v>2790</v>
      </c>
      <c r="N235" s="81" t="s">
        <v>5663</v>
      </c>
      <c r="O235" s="81" t="s">
        <v>6042</v>
      </c>
      <c r="P235" s="81" t="s">
        <v>6043</v>
      </c>
      <c r="Q235" s="81" t="s">
        <v>1462</v>
      </c>
      <c r="R235" s="81" t="s">
        <v>6044</v>
      </c>
      <c r="S235" s="81" t="s">
        <v>4552</v>
      </c>
      <c r="T235" s="81" t="s">
        <v>6045</v>
      </c>
      <c r="U235" s="81" t="s">
        <v>6046</v>
      </c>
      <c r="V235" s="81" t="s">
        <v>4432</v>
      </c>
      <c r="W235" s="81" t="s">
        <v>1664</v>
      </c>
      <c r="X235" s="81" t="s">
        <v>4434</v>
      </c>
      <c r="Y235" s="81" t="s">
        <v>4435</v>
      </c>
      <c r="Z235" s="81" t="s">
        <v>4436</v>
      </c>
      <c r="AA235" s="81" t="s">
        <v>228</v>
      </c>
      <c r="AC235" s="81" t="s">
        <v>42</v>
      </c>
      <c r="AD235" s="81" t="s">
        <v>2682</v>
      </c>
      <c r="AE235" s="81" t="s">
        <v>42</v>
      </c>
      <c r="AG235" s="81" t="s">
        <v>4552</v>
      </c>
      <c r="AH235" s="81" t="s">
        <v>4485</v>
      </c>
      <c r="AI235" s="81" t="s">
        <v>4486</v>
      </c>
      <c r="AJ235" s="81" t="s">
        <v>4440</v>
      </c>
      <c r="AM235" s="81" t="s">
        <v>4442</v>
      </c>
      <c r="AN235" s="81" t="s">
        <v>4552</v>
      </c>
      <c r="AO235" s="81" t="s">
        <v>6047</v>
      </c>
      <c r="AP235" s="81" t="s">
        <v>4443</v>
      </c>
      <c r="AQ235" s="81" t="s">
        <v>4444</v>
      </c>
      <c r="AR235" s="81" t="s">
        <v>6048</v>
      </c>
      <c r="AS235" s="81" t="s">
        <v>4446</v>
      </c>
      <c r="AT235" s="81" t="s">
        <v>2875</v>
      </c>
      <c r="AU235" s="81" t="s">
        <v>4447</v>
      </c>
      <c r="AW235" s="81" t="s">
        <v>4448</v>
      </c>
      <c r="AX235" s="81" t="s">
        <v>42</v>
      </c>
    </row>
    <row r="236" hidden="1" spans="1:50">
      <c r="A236" s="81" t="s">
        <v>6057</v>
      </c>
      <c r="B236" s="81" t="s">
        <v>6058</v>
      </c>
      <c r="C236" s="81" t="s">
        <v>50</v>
      </c>
      <c r="D236" s="81" t="s">
        <v>4517</v>
      </c>
      <c r="E236" s="81" t="s">
        <v>2476</v>
      </c>
      <c r="F236" s="81" t="s">
        <v>4453</v>
      </c>
      <c r="G236" s="81" t="s">
        <v>4877</v>
      </c>
      <c r="H236" s="81" t="s">
        <v>5622</v>
      </c>
      <c r="I236" s="81" t="s">
        <v>43</v>
      </c>
      <c r="J236" s="81" t="s">
        <v>5203</v>
      </c>
      <c r="K236" s="81" t="s">
        <v>5204</v>
      </c>
      <c r="M236" s="81" t="s">
        <v>2790</v>
      </c>
      <c r="N236" s="81" t="s">
        <v>4580</v>
      </c>
      <c r="O236" s="81" t="s">
        <v>6059</v>
      </c>
      <c r="P236" s="81" t="s">
        <v>6060</v>
      </c>
      <c r="Q236" s="81" t="s">
        <v>1190</v>
      </c>
      <c r="R236" s="81" t="s">
        <v>5769</v>
      </c>
      <c r="S236" s="81" t="s">
        <v>5361</v>
      </c>
      <c r="T236" s="81" t="s">
        <v>2474</v>
      </c>
      <c r="U236" s="81" t="s">
        <v>2475</v>
      </c>
      <c r="V236" s="81" t="s">
        <v>4432</v>
      </c>
      <c r="W236" s="81" t="s">
        <v>5361</v>
      </c>
      <c r="X236" s="81" t="s">
        <v>4434</v>
      </c>
      <c r="Y236" s="81" t="s">
        <v>4435</v>
      </c>
      <c r="Z236" s="81" t="s">
        <v>4483</v>
      </c>
      <c r="AA236" s="81" t="s">
        <v>82</v>
      </c>
      <c r="AC236" s="81" t="s">
        <v>42</v>
      </c>
      <c r="AD236" s="81" t="s">
        <v>2682</v>
      </c>
      <c r="AE236" s="81" t="s">
        <v>42</v>
      </c>
      <c r="AF236" s="81" t="s">
        <v>4464</v>
      </c>
      <c r="AG236" s="81" t="s">
        <v>5361</v>
      </c>
      <c r="AH236" s="81" t="s">
        <v>4438</v>
      </c>
      <c r="AI236" s="81" t="s">
        <v>6061</v>
      </c>
      <c r="AJ236" s="81" t="s">
        <v>4440</v>
      </c>
      <c r="AM236" s="81" t="s">
        <v>4442</v>
      </c>
      <c r="AN236" s="81" t="s">
        <v>5361</v>
      </c>
      <c r="AO236" s="81" t="s">
        <v>6062</v>
      </c>
      <c r="AP236" s="81" t="s">
        <v>4443</v>
      </c>
      <c r="AQ236" s="81" t="s">
        <v>4444</v>
      </c>
      <c r="AR236" s="81" t="s">
        <v>6063</v>
      </c>
      <c r="AS236" s="81" t="s">
        <v>4446</v>
      </c>
      <c r="AT236" s="81" t="s">
        <v>2875</v>
      </c>
      <c r="AU236" s="81" t="s">
        <v>4447</v>
      </c>
      <c r="AW236" s="81" t="s">
        <v>4448</v>
      </c>
      <c r="AX236" s="81" t="s">
        <v>42</v>
      </c>
    </row>
    <row r="237" hidden="1" spans="1:50">
      <c r="A237" s="81" t="s">
        <v>6064</v>
      </c>
      <c r="B237" s="81" t="s">
        <v>6065</v>
      </c>
      <c r="C237" s="81" t="s">
        <v>50</v>
      </c>
      <c r="D237" s="81" t="s">
        <v>4517</v>
      </c>
      <c r="E237" s="81" t="s">
        <v>2478</v>
      </c>
      <c r="F237" s="81" t="s">
        <v>4453</v>
      </c>
      <c r="G237" s="81" t="s">
        <v>4877</v>
      </c>
      <c r="H237" s="81" t="s">
        <v>5622</v>
      </c>
      <c r="I237" s="81" t="s">
        <v>43</v>
      </c>
      <c r="J237" s="81" t="s">
        <v>5203</v>
      </c>
      <c r="K237" s="81" t="s">
        <v>5204</v>
      </c>
      <c r="M237" s="81" t="s">
        <v>2790</v>
      </c>
      <c r="N237" s="81" t="s">
        <v>4580</v>
      </c>
      <c r="O237" s="81" t="s">
        <v>6059</v>
      </c>
      <c r="P237" s="81" t="s">
        <v>6060</v>
      </c>
      <c r="Q237" s="81" t="s">
        <v>1190</v>
      </c>
      <c r="R237" s="81" t="s">
        <v>5769</v>
      </c>
      <c r="S237" s="81" t="s">
        <v>5361</v>
      </c>
      <c r="T237" s="81" t="s">
        <v>2474</v>
      </c>
      <c r="U237" s="81" t="s">
        <v>2475</v>
      </c>
      <c r="V237" s="81" t="s">
        <v>4432</v>
      </c>
      <c r="W237" s="81" t="s">
        <v>5361</v>
      </c>
      <c r="X237" s="81" t="s">
        <v>4434</v>
      </c>
      <c r="Y237" s="81" t="s">
        <v>4435</v>
      </c>
      <c r="Z237" s="81" t="s">
        <v>4483</v>
      </c>
      <c r="AA237" s="81" t="s">
        <v>82</v>
      </c>
      <c r="AC237" s="81" t="s">
        <v>42</v>
      </c>
      <c r="AD237" s="81" t="s">
        <v>2682</v>
      </c>
      <c r="AE237" s="81" t="s">
        <v>42</v>
      </c>
      <c r="AF237" s="81" t="s">
        <v>4464</v>
      </c>
      <c r="AG237" s="81" t="s">
        <v>5361</v>
      </c>
      <c r="AH237" s="81" t="s">
        <v>4438</v>
      </c>
      <c r="AI237" s="81" t="s">
        <v>6061</v>
      </c>
      <c r="AJ237" s="81" t="s">
        <v>4440</v>
      </c>
      <c r="AM237" s="81" t="s">
        <v>4442</v>
      </c>
      <c r="AN237" s="81" t="s">
        <v>5361</v>
      </c>
      <c r="AO237" s="81" t="s">
        <v>6062</v>
      </c>
      <c r="AP237" s="81" t="s">
        <v>4443</v>
      </c>
      <c r="AQ237" s="81" t="s">
        <v>4444</v>
      </c>
      <c r="AR237" s="81" t="s">
        <v>6066</v>
      </c>
      <c r="AS237" s="81" t="s">
        <v>4446</v>
      </c>
      <c r="AT237" s="81" t="s">
        <v>2875</v>
      </c>
      <c r="AU237" s="81" t="s">
        <v>4447</v>
      </c>
      <c r="AW237" s="81" t="s">
        <v>4448</v>
      </c>
      <c r="AX237" s="81" t="s">
        <v>42</v>
      </c>
    </row>
    <row r="238" hidden="1" spans="1:50">
      <c r="A238" s="81" t="s">
        <v>6067</v>
      </c>
      <c r="B238" s="81" t="s">
        <v>6068</v>
      </c>
      <c r="C238" s="81" t="s">
        <v>50</v>
      </c>
      <c r="D238" s="81" t="s">
        <v>4517</v>
      </c>
      <c r="E238" s="81" t="s">
        <v>2501</v>
      </c>
      <c r="F238" s="81" t="s">
        <v>4453</v>
      </c>
      <c r="G238" s="81" t="s">
        <v>4877</v>
      </c>
      <c r="H238" s="81" t="s">
        <v>5622</v>
      </c>
      <c r="I238" s="81" t="s">
        <v>43</v>
      </c>
      <c r="J238" s="81" t="s">
        <v>5203</v>
      </c>
      <c r="K238" s="81" t="s">
        <v>5204</v>
      </c>
      <c r="M238" s="81" t="s">
        <v>2790</v>
      </c>
      <c r="N238" s="81" t="s">
        <v>4580</v>
      </c>
      <c r="O238" s="81" t="s">
        <v>6069</v>
      </c>
      <c r="P238" s="81" t="s">
        <v>6070</v>
      </c>
      <c r="Q238" s="81" t="s">
        <v>1403</v>
      </c>
      <c r="R238" s="81" t="s">
        <v>5921</v>
      </c>
      <c r="S238" s="81" t="s">
        <v>1349</v>
      </c>
      <c r="T238" s="81" t="s">
        <v>2496</v>
      </c>
      <c r="U238" s="81" t="s">
        <v>2497</v>
      </c>
      <c r="V238" s="81" t="s">
        <v>4432</v>
      </c>
      <c r="W238" s="81" t="s">
        <v>5361</v>
      </c>
      <c r="X238" s="81" t="s">
        <v>4434</v>
      </c>
      <c r="Y238" s="81" t="s">
        <v>4435</v>
      </c>
      <c r="Z238" s="81" t="s">
        <v>4483</v>
      </c>
      <c r="AA238" s="81" t="s">
        <v>228</v>
      </c>
      <c r="AC238" s="81" t="s">
        <v>42</v>
      </c>
      <c r="AD238" s="81" t="s">
        <v>2682</v>
      </c>
      <c r="AE238" s="81" t="s">
        <v>42</v>
      </c>
      <c r="AF238" s="81" t="s">
        <v>4464</v>
      </c>
      <c r="AG238" s="81" t="s">
        <v>1270</v>
      </c>
      <c r="AH238" s="81" t="s">
        <v>4438</v>
      </c>
      <c r="AI238" s="81" t="s">
        <v>6061</v>
      </c>
      <c r="AJ238" s="81" t="s">
        <v>4440</v>
      </c>
      <c r="AM238" s="81" t="s">
        <v>4442</v>
      </c>
      <c r="AN238" s="81" t="s">
        <v>1270</v>
      </c>
      <c r="AO238" s="81" t="s">
        <v>6071</v>
      </c>
      <c r="AP238" s="81" t="s">
        <v>4443</v>
      </c>
      <c r="AQ238" s="81" t="s">
        <v>4444</v>
      </c>
      <c r="AR238" s="81" t="s">
        <v>6072</v>
      </c>
      <c r="AS238" s="81" t="s">
        <v>4446</v>
      </c>
      <c r="AT238" s="81" t="s">
        <v>2875</v>
      </c>
      <c r="AU238" s="81" t="s">
        <v>4447</v>
      </c>
      <c r="AW238" s="81" t="s">
        <v>4448</v>
      </c>
      <c r="AX238" s="81" t="s">
        <v>42</v>
      </c>
    </row>
    <row r="239" hidden="1" spans="1:50">
      <c r="A239" s="81" t="s">
        <v>6073</v>
      </c>
      <c r="B239" s="81" t="s">
        <v>6074</v>
      </c>
      <c r="C239" s="81" t="s">
        <v>50</v>
      </c>
      <c r="D239" s="81" t="s">
        <v>4517</v>
      </c>
      <c r="E239" s="81" t="s">
        <v>2498</v>
      </c>
      <c r="F239" s="81" t="s">
        <v>4453</v>
      </c>
      <c r="G239" s="81" t="s">
        <v>4877</v>
      </c>
      <c r="H239" s="81" t="s">
        <v>5622</v>
      </c>
      <c r="I239" s="81" t="s">
        <v>43</v>
      </c>
      <c r="J239" s="81" t="s">
        <v>5203</v>
      </c>
      <c r="K239" s="81" t="s">
        <v>5204</v>
      </c>
      <c r="M239" s="81" t="s">
        <v>2790</v>
      </c>
      <c r="N239" s="81" t="s">
        <v>4580</v>
      </c>
      <c r="O239" s="81" t="s">
        <v>6069</v>
      </c>
      <c r="P239" s="81" t="s">
        <v>6070</v>
      </c>
      <c r="Q239" s="81" t="s">
        <v>1403</v>
      </c>
      <c r="R239" s="81" t="s">
        <v>5921</v>
      </c>
      <c r="S239" s="81" t="s">
        <v>1349</v>
      </c>
      <c r="T239" s="81" t="s">
        <v>2496</v>
      </c>
      <c r="U239" s="81" t="s">
        <v>2497</v>
      </c>
      <c r="V239" s="81" t="s">
        <v>4432</v>
      </c>
      <c r="W239" s="81" t="s">
        <v>5361</v>
      </c>
      <c r="X239" s="81" t="s">
        <v>4434</v>
      </c>
      <c r="Y239" s="81" t="s">
        <v>4435</v>
      </c>
      <c r="Z239" s="81" t="s">
        <v>4483</v>
      </c>
      <c r="AA239" s="81" t="s">
        <v>228</v>
      </c>
      <c r="AC239" s="81" t="s">
        <v>42</v>
      </c>
      <c r="AD239" s="81" t="s">
        <v>2682</v>
      </c>
      <c r="AE239" s="81" t="s">
        <v>42</v>
      </c>
      <c r="AF239" s="81" t="s">
        <v>4464</v>
      </c>
      <c r="AG239" s="81" t="s">
        <v>1270</v>
      </c>
      <c r="AH239" s="81" t="s">
        <v>4438</v>
      </c>
      <c r="AI239" s="81" t="s">
        <v>6061</v>
      </c>
      <c r="AJ239" s="81" t="s">
        <v>4440</v>
      </c>
      <c r="AM239" s="81" t="s">
        <v>4442</v>
      </c>
      <c r="AN239" s="81" t="s">
        <v>1270</v>
      </c>
      <c r="AO239" s="81" t="s">
        <v>6071</v>
      </c>
      <c r="AP239" s="81" t="s">
        <v>4443</v>
      </c>
      <c r="AQ239" s="81" t="s">
        <v>4444</v>
      </c>
      <c r="AR239" s="81" t="s">
        <v>6075</v>
      </c>
      <c r="AS239" s="81" t="s">
        <v>4446</v>
      </c>
      <c r="AT239" s="81" t="s">
        <v>2875</v>
      </c>
      <c r="AU239" s="81" t="s">
        <v>4447</v>
      </c>
      <c r="AW239" s="81" t="s">
        <v>4448</v>
      </c>
      <c r="AX239" s="81" t="s">
        <v>42</v>
      </c>
    </row>
    <row r="240" hidden="1" spans="1:50">
      <c r="A240" s="81" t="s">
        <v>6076</v>
      </c>
      <c r="B240" s="81" t="s">
        <v>6077</v>
      </c>
      <c r="C240" s="81" t="s">
        <v>50</v>
      </c>
      <c r="D240" s="81" t="s">
        <v>4418</v>
      </c>
      <c r="E240" s="81" t="s">
        <v>3494</v>
      </c>
      <c r="F240" s="81" t="s">
        <v>4453</v>
      </c>
      <c r="G240" s="81" t="s">
        <v>5639</v>
      </c>
      <c r="H240" s="81" t="s">
        <v>5622</v>
      </c>
      <c r="I240" s="81" t="s">
        <v>43</v>
      </c>
      <c r="J240" s="81" t="s">
        <v>4631</v>
      </c>
      <c r="K240" s="81" t="s">
        <v>4632</v>
      </c>
      <c r="M240" s="81" t="s">
        <v>2790</v>
      </c>
      <c r="N240" s="81" t="s">
        <v>5460</v>
      </c>
      <c r="O240" s="81" t="s">
        <v>6078</v>
      </c>
      <c r="P240" s="81" t="s">
        <v>6079</v>
      </c>
      <c r="Q240" s="81" t="s">
        <v>471</v>
      </c>
      <c r="R240" s="81" t="s">
        <v>5247</v>
      </c>
      <c r="S240" s="81" t="s">
        <v>4800</v>
      </c>
      <c r="T240" s="81" t="s">
        <v>3450</v>
      </c>
      <c r="U240" s="81" t="s">
        <v>3451</v>
      </c>
      <c r="V240" s="81" t="s">
        <v>4432</v>
      </c>
      <c r="W240" s="81" t="s">
        <v>712</v>
      </c>
      <c r="X240" s="81" t="s">
        <v>4434</v>
      </c>
      <c r="Y240" s="81" t="s">
        <v>4435</v>
      </c>
      <c r="Z240" s="81" t="s">
        <v>4436</v>
      </c>
      <c r="AA240" s="81" t="s">
        <v>82</v>
      </c>
      <c r="AC240" s="81" t="s">
        <v>42</v>
      </c>
      <c r="AD240" s="81" t="s">
        <v>2682</v>
      </c>
      <c r="AE240" s="81" t="s">
        <v>42</v>
      </c>
      <c r="AG240" s="81" t="s">
        <v>712</v>
      </c>
      <c r="AH240" s="81" t="s">
        <v>4485</v>
      </c>
      <c r="AI240" s="81" t="s">
        <v>4512</v>
      </c>
      <c r="AJ240" s="81" t="s">
        <v>4440</v>
      </c>
      <c r="AM240" s="81" t="s">
        <v>4442</v>
      </c>
      <c r="AN240" s="81" t="s">
        <v>4658</v>
      </c>
      <c r="AO240" s="81" t="s">
        <v>6080</v>
      </c>
      <c r="AP240" s="81" t="s">
        <v>4443</v>
      </c>
      <c r="AQ240" s="81" t="s">
        <v>4444</v>
      </c>
      <c r="AR240" s="81" t="s">
        <v>6081</v>
      </c>
      <c r="AS240" s="81" t="s">
        <v>4446</v>
      </c>
      <c r="AT240" s="81" t="s">
        <v>2875</v>
      </c>
      <c r="AU240" s="81" t="s">
        <v>50</v>
      </c>
      <c r="AW240" s="81" t="s">
        <v>4448</v>
      </c>
      <c r="AX240" s="81" t="s">
        <v>42</v>
      </c>
    </row>
    <row r="241" hidden="1" spans="1:50">
      <c r="A241" s="81" t="s">
        <v>6082</v>
      </c>
      <c r="B241" s="81" t="s">
        <v>6083</v>
      </c>
      <c r="C241" s="81" t="s">
        <v>50</v>
      </c>
      <c r="D241" s="81" t="s">
        <v>4517</v>
      </c>
      <c r="E241" s="81" t="s">
        <v>6084</v>
      </c>
      <c r="F241" s="81" t="s">
        <v>4453</v>
      </c>
      <c r="G241" s="81" t="s">
        <v>5639</v>
      </c>
      <c r="H241" s="81" t="s">
        <v>5622</v>
      </c>
      <c r="I241" s="81" t="s">
        <v>43</v>
      </c>
      <c r="J241" s="81" t="s">
        <v>4631</v>
      </c>
      <c r="K241" s="81" t="s">
        <v>4632</v>
      </c>
      <c r="M241" s="81" t="s">
        <v>2790</v>
      </c>
      <c r="N241" s="81" t="s">
        <v>5460</v>
      </c>
      <c r="O241" s="81" t="s">
        <v>6085</v>
      </c>
      <c r="P241" s="81" t="s">
        <v>6086</v>
      </c>
      <c r="Q241" s="81" t="s">
        <v>5652</v>
      </c>
      <c r="R241" s="81" t="s">
        <v>5653</v>
      </c>
      <c r="S241" s="81" t="s">
        <v>6087</v>
      </c>
      <c r="T241" s="81" t="s">
        <v>6088</v>
      </c>
      <c r="U241" s="81" t="s">
        <v>6089</v>
      </c>
      <c r="V241" s="81" t="s">
        <v>4432</v>
      </c>
      <c r="W241" s="81" t="s">
        <v>4529</v>
      </c>
      <c r="X241" s="81" t="s">
        <v>4434</v>
      </c>
      <c r="Y241" s="81" t="s">
        <v>4435</v>
      </c>
      <c r="Z241" s="81" t="s">
        <v>4436</v>
      </c>
      <c r="AA241" s="81" t="s">
        <v>82</v>
      </c>
      <c r="AC241" s="81" t="s">
        <v>42</v>
      </c>
      <c r="AD241" s="81" t="s">
        <v>2682</v>
      </c>
      <c r="AE241" s="81" t="s">
        <v>42</v>
      </c>
      <c r="AF241" s="81" t="s">
        <v>4464</v>
      </c>
      <c r="AG241" s="81" t="s">
        <v>4658</v>
      </c>
      <c r="AH241" s="81" t="s">
        <v>4485</v>
      </c>
      <c r="AI241" s="81" t="s">
        <v>4512</v>
      </c>
      <c r="AJ241" s="81" t="s">
        <v>4440</v>
      </c>
      <c r="AM241" s="81" t="s">
        <v>4442</v>
      </c>
      <c r="AN241" s="81" t="s">
        <v>4658</v>
      </c>
      <c r="AO241" s="81" t="s">
        <v>6090</v>
      </c>
      <c r="AP241" s="81" t="s">
        <v>4443</v>
      </c>
      <c r="AQ241" s="81" t="s">
        <v>4444</v>
      </c>
      <c r="AR241" s="81" t="s">
        <v>6091</v>
      </c>
      <c r="AS241" s="81" t="s">
        <v>4446</v>
      </c>
      <c r="AT241" s="81" t="s">
        <v>2875</v>
      </c>
      <c r="AU241" s="81" t="s">
        <v>4447</v>
      </c>
      <c r="AW241" s="81" t="s">
        <v>4448</v>
      </c>
      <c r="AX241" s="81" t="s">
        <v>42</v>
      </c>
    </row>
    <row r="242" hidden="1" spans="1:50">
      <c r="A242" s="81" t="s">
        <v>6092</v>
      </c>
      <c r="B242" s="81" t="s">
        <v>6093</v>
      </c>
      <c r="C242" s="81" t="s">
        <v>50</v>
      </c>
      <c r="D242" s="81" t="s">
        <v>4418</v>
      </c>
      <c r="E242" s="81" t="s">
        <v>3382</v>
      </c>
      <c r="F242" s="81" t="s">
        <v>4453</v>
      </c>
      <c r="G242" s="81" t="s">
        <v>5639</v>
      </c>
      <c r="H242" s="81" t="s">
        <v>5622</v>
      </c>
      <c r="I242" s="81" t="s">
        <v>43</v>
      </c>
      <c r="J242" s="81" t="s">
        <v>4631</v>
      </c>
      <c r="K242" s="81" t="s">
        <v>4632</v>
      </c>
      <c r="M242" s="81" t="s">
        <v>2790</v>
      </c>
      <c r="N242" s="81" t="s">
        <v>5460</v>
      </c>
      <c r="O242" s="81" t="s">
        <v>6094</v>
      </c>
      <c r="P242" s="81" t="s">
        <v>6095</v>
      </c>
      <c r="Q242" s="81" t="s">
        <v>5652</v>
      </c>
      <c r="R242" s="81" t="s">
        <v>5653</v>
      </c>
      <c r="S242" s="81" t="s">
        <v>6087</v>
      </c>
      <c r="T242" s="81" t="s">
        <v>3375</v>
      </c>
      <c r="U242" s="81" t="s">
        <v>3376</v>
      </c>
      <c r="V242" s="81" t="s">
        <v>4432</v>
      </c>
      <c r="W242" s="81" t="s">
        <v>712</v>
      </c>
      <c r="X242" s="81" t="s">
        <v>4434</v>
      </c>
      <c r="Y242" s="81" t="s">
        <v>4435</v>
      </c>
      <c r="Z242" s="81" t="s">
        <v>4436</v>
      </c>
      <c r="AA242" s="81" t="s">
        <v>82</v>
      </c>
      <c r="AC242" s="81" t="s">
        <v>42</v>
      </c>
      <c r="AD242" s="81" t="s">
        <v>2682</v>
      </c>
      <c r="AE242" s="81" t="s">
        <v>42</v>
      </c>
      <c r="AG242" s="81" t="s">
        <v>712</v>
      </c>
      <c r="AH242" s="81" t="s">
        <v>4485</v>
      </c>
      <c r="AI242" s="81" t="s">
        <v>4512</v>
      </c>
      <c r="AJ242" s="81" t="s">
        <v>4440</v>
      </c>
      <c r="AM242" s="81" t="s">
        <v>4442</v>
      </c>
      <c r="AN242" s="81" t="s">
        <v>4658</v>
      </c>
      <c r="AO242" s="81" t="s">
        <v>6096</v>
      </c>
      <c r="AP242" s="81" t="s">
        <v>4443</v>
      </c>
      <c r="AQ242" s="81" t="s">
        <v>4444</v>
      </c>
      <c r="AR242" s="81" t="s">
        <v>6097</v>
      </c>
      <c r="AS242" s="81" t="s">
        <v>4446</v>
      </c>
      <c r="AT242" s="81" t="s">
        <v>2875</v>
      </c>
      <c r="AU242" s="81" t="s">
        <v>4447</v>
      </c>
      <c r="AW242" s="81" t="s">
        <v>4448</v>
      </c>
      <c r="AX242" s="81" t="s">
        <v>42</v>
      </c>
    </row>
    <row r="243" hidden="1" spans="1:50">
      <c r="A243" s="81" t="s">
        <v>6098</v>
      </c>
      <c r="B243" s="81" t="s">
        <v>6099</v>
      </c>
      <c r="C243" s="81" t="s">
        <v>50</v>
      </c>
      <c r="D243" s="81" t="s">
        <v>4517</v>
      </c>
      <c r="E243" s="81" t="s">
        <v>6100</v>
      </c>
      <c r="F243" s="81" t="s">
        <v>4453</v>
      </c>
      <c r="G243" s="81" t="s">
        <v>4877</v>
      </c>
      <c r="H243" s="81" t="s">
        <v>5622</v>
      </c>
      <c r="I243" s="81" t="s">
        <v>43</v>
      </c>
      <c r="J243" s="81" t="s">
        <v>4631</v>
      </c>
      <c r="K243" s="81" t="s">
        <v>4632</v>
      </c>
      <c r="M243" s="81" t="s">
        <v>2790</v>
      </c>
      <c r="N243" s="81" t="s">
        <v>4633</v>
      </c>
      <c r="O243" s="81" t="s">
        <v>6101</v>
      </c>
      <c r="P243" s="81" t="s">
        <v>6102</v>
      </c>
      <c r="Q243" s="81" t="s">
        <v>712</v>
      </c>
      <c r="R243" s="81" t="s">
        <v>5463</v>
      </c>
      <c r="S243" s="81" t="s">
        <v>638</v>
      </c>
      <c r="T243" s="81" t="s">
        <v>6103</v>
      </c>
      <c r="U243" s="81" t="s">
        <v>6104</v>
      </c>
      <c r="V243" s="81" t="s">
        <v>4432</v>
      </c>
      <c r="W243" s="81" t="s">
        <v>828</v>
      </c>
      <c r="X243" s="81" t="s">
        <v>4434</v>
      </c>
      <c r="Y243" s="81" t="s">
        <v>4435</v>
      </c>
      <c r="Z243" s="81" t="s">
        <v>4483</v>
      </c>
      <c r="AA243" s="81" t="s">
        <v>36</v>
      </c>
      <c r="AC243" s="81" t="s">
        <v>42</v>
      </c>
      <c r="AD243" s="81" t="s">
        <v>2682</v>
      </c>
      <c r="AE243" s="81" t="s">
        <v>42</v>
      </c>
      <c r="AG243" s="81" t="s">
        <v>650</v>
      </c>
      <c r="AH243" s="81" t="s">
        <v>4485</v>
      </c>
      <c r="AI243" s="81" t="s">
        <v>4512</v>
      </c>
      <c r="AJ243" s="81" t="s">
        <v>4440</v>
      </c>
      <c r="AM243" s="81" t="s">
        <v>4442</v>
      </c>
      <c r="AN243" s="81" t="s">
        <v>4658</v>
      </c>
      <c r="AO243" s="81" t="s">
        <v>6105</v>
      </c>
      <c r="AP243" s="81" t="s">
        <v>4443</v>
      </c>
      <c r="AQ243" s="81" t="s">
        <v>4444</v>
      </c>
      <c r="AR243" s="81" t="s">
        <v>6106</v>
      </c>
      <c r="AS243" s="81" t="s">
        <v>4446</v>
      </c>
      <c r="AT243" s="81" t="s">
        <v>2875</v>
      </c>
      <c r="AU243" s="81" t="s">
        <v>4447</v>
      </c>
      <c r="AW243" s="81" t="s">
        <v>4448</v>
      </c>
      <c r="AX243" s="81" t="s">
        <v>42</v>
      </c>
    </row>
    <row r="244" hidden="1" spans="1:50">
      <c r="A244" s="81" t="s">
        <v>6107</v>
      </c>
      <c r="B244" s="81" t="s">
        <v>6108</v>
      </c>
      <c r="C244" s="81" t="s">
        <v>50</v>
      </c>
      <c r="D244" s="81" t="s">
        <v>4451</v>
      </c>
      <c r="E244" s="81" t="s">
        <v>6109</v>
      </c>
      <c r="F244" s="81" t="s">
        <v>34</v>
      </c>
      <c r="G244" s="81" t="s">
        <v>6110</v>
      </c>
      <c r="H244" s="81" t="s">
        <v>6111</v>
      </c>
      <c r="I244" s="81" t="s">
        <v>43</v>
      </c>
      <c r="J244" s="81" t="s">
        <v>4422</v>
      </c>
      <c r="K244" s="81" t="s">
        <v>4423</v>
      </c>
      <c r="M244" s="81" t="s">
        <v>2853</v>
      </c>
      <c r="N244" s="81" t="s">
        <v>6112</v>
      </c>
      <c r="O244" s="81" t="s">
        <v>6113</v>
      </c>
      <c r="P244" s="81" t="s">
        <v>6114</v>
      </c>
      <c r="Q244" s="81" t="s">
        <v>4427</v>
      </c>
      <c r="R244" s="81" t="s">
        <v>4428</v>
      </c>
      <c r="S244" s="81" t="s">
        <v>6115</v>
      </c>
      <c r="T244" s="81" t="s">
        <v>6116</v>
      </c>
      <c r="U244" s="81" t="s">
        <v>6117</v>
      </c>
      <c r="V244" s="81" t="s">
        <v>4432</v>
      </c>
      <c r="W244" s="81" t="s">
        <v>4433</v>
      </c>
      <c r="X244" s="81" t="s">
        <v>4434</v>
      </c>
      <c r="Y244" s="81" t="s">
        <v>4435</v>
      </c>
      <c r="Z244" s="81" t="s">
        <v>4436</v>
      </c>
      <c r="AA244" s="81" t="s">
        <v>82</v>
      </c>
      <c r="AC244" s="81" t="s">
        <v>2682</v>
      </c>
      <c r="AD244" s="81" t="s">
        <v>2682</v>
      </c>
      <c r="AE244" s="81" t="s">
        <v>2682</v>
      </c>
      <c r="AF244" s="81" t="s">
        <v>5755</v>
      </c>
      <c r="AG244" s="81" t="s">
        <v>4433</v>
      </c>
      <c r="AH244" s="81" t="s">
        <v>4438</v>
      </c>
      <c r="AI244" s="81" t="s">
        <v>6118</v>
      </c>
      <c r="AJ244" s="81" t="s">
        <v>4440</v>
      </c>
      <c r="AL244" s="81" t="s">
        <v>6119</v>
      </c>
      <c r="AM244" s="81" t="s">
        <v>4442</v>
      </c>
      <c r="AN244" s="81" t="s">
        <v>4433</v>
      </c>
      <c r="AO244" s="81" t="s">
        <v>6120</v>
      </c>
      <c r="AP244" s="81" t="s">
        <v>4443</v>
      </c>
      <c r="AR244" s="81" t="s">
        <v>6121</v>
      </c>
      <c r="AS244" s="81" t="s">
        <v>4468</v>
      </c>
      <c r="AT244" s="81" t="s">
        <v>2875</v>
      </c>
      <c r="AU244" s="81" t="s">
        <v>4447</v>
      </c>
      <c r="AW244" s="81" t="s">
        <v>4448</v>
      </c>
      <c r="AX244" s="81" t="s">
        <v>42</v>
      </c>
    </row>
    <row r="245" hidden="1" spans="1:50">
      <c r="A245" s="81" t="s">
        <v>6122</v>
      </c>
      <c r="B245" s="81" t="s">
        <v>6123</v>
      </c>
      <c r="C245" s="81" t="s">
        <v>50</v>
      </c>
      <c r="D245" s="81" t="s">
        <v>4517</v>
      </c>
      <c r="E245" s="81" t="s">
        <v>6124</v>
      </c>
      <c r="F245" s="81" t="s">
        <v>4453</v>
      </c>
      <c r="G245" s="81" t="s">
        <v>4877</v>
      </c>
      <c r="H245" s="81" t="s">
        <v>5622</v>
      </c>
      <c r="I245" s="81" t="s">
        <v>43</v>
      </c>
      <c r="J245" s="81" t="s">
        <v>5203</v>
      </c>
      <c r="K245" s="81" t="s">
        <v>5204</v>
      </c>
      <c r="M245" s="81" t="s">
        <v>2790</v>
      </c>
      <c r="N245" s="81" t="s">
        <v>4580</v>
      </c>
      <c r="O245" s="81" t="s">
        <v>6125</v>
      </c>
      <c r="P245" s="81" t="s">
        <v>6126</v>
      </c>
      <c r="Q245" s="81" t="s">
        <v>1403</v>
      </c>
      <c r="R245" s="81" t="s">
        <v>5921</v>
      </c>
      <c r="T245" s="81" t="s">
        <v>6127</v>
      </c>
      <c r="U245" s="81" t="s">
        <v>6128</v>
      </c>
      <c r="V245" s="81" t="s">
        <v>4432</v>
      </c>
      <c r="W245" s="81" t="s">
        <v>5361</v>
      </c>
      <c r="X245" s="81" t="s">
        <v>4434</v>
      </c>
      <c r="Y245" s="81" t="s">
        <v>4435</v>
      </c>
      <c r="Z245" s="81" t="s">
        <v>4483</v>
      </c>
      <c r="AA245" s="81" t="s">
        <v>228</v>
      </c>
      <c r="AC245" s="81" t="s">
        <v>42</v>
      </c>
      <c r="AD245" s="81" t="s">
        <v>2682</v>
      </c>
      <c r="AE245" s="81" t="s">
        <v>42</v>
      </c>
      <c r="AF245" s="81" t="s">
        <v>4464</v>
      </c>
      <c r="AG245" s="81" t="s">
        <v>1270</v>
      </c>
      <c r="AH245" s="81" t="s">
        <v>4485</v>
      </c>
      <c r="AI245" s="81" t="s">
        <v>5077</v>
      </c>
      <c r="AJ245" s="81" t="s">
        <v>4440</v>
      </c>
      <c r="AM245" s="81" t="s">
        <v>4442</v>
      </c>
      <c r="AN245" s="81" t="s">
        <v>1270</v>
      </c>
      <c r="AO245" s="81" t="s">
        <v>6129</v>
      </c>
      <c r="AP245" s="81" t="s">
        <v>4443</v>
      </c>
      <c r="AQ245" s="81" t="s">
        <v>4444</v>
      </c>
      <c r="AR245" s="81" t="s">
        <v>6130</v>
      </c>
      <c r="AS245" s="81" t="s">
        <v>4446</v>
      </c>
      <c r="AT245" s="81" t="s">
        <v>2875</v>
      </c>
      <c r="AU245" s="81" t="s">
        <v>4447</v>
      </c>
      <c r="AW245" s="81" t="s">
        <v>4448</v>
      </c>
      <c r="AX245" s="81" t="s">
        <v>42</v>
      </c>
    </row>
    <row r="246" hidden="1" spans="1:50">
      <c r="A246" s="81" t="s">
        <v>6131</v>
      </c>
      <c r="B246" s="81" t="s">
        <v>6132</v>
      </c>
      <c r="C246" s="81" t="s">
        <v>50</v>
      </c>
      <c r="D246" s="81" t="s">
        <v>4418</v>
      </c>
      <c r="E246" s="81" t="s">
        <v>3214</v>
      </c>
      <c r="F246" s="81" t="s">
        <v>4453</v>
      </c>
      <c r="G246" s="81" t="s">
        <v>5639</v>
      </c>
      <c r="H246" s="81" t="s">
        <v>5622</v>
      </c>
      <c r="I246" s="81" t="s">
        <v>43</v>
      </c>
      <c r="J246" s="81" t="s">
        <v>4422</v>
      </c>
      <c r="K246" s="81" t="s">
        <v>4423</v>
      </c>
      <c r="M246" s="81" t="s">
        <v>2790</v>
      </c>
      <c r="N246" s="81" t="s">
        <v>5663</v>
      </c>
      <c r="O246" s="81" t="s">
        <v>6133</v>
      </c>
      <c r="P246" s="81" t="s">
        <v>3324</v>
      </c>
      <c r="Q246" s="81" t="s">
        <v>5119</v>
      </c>
      <c r="R246" s="81" t="s">
        <v>5120</v>
      </c>
      <c r="S246" s="81" t="s">
        <v>6134</v>
      </c>
      <c r="T246" s="81" t="s">
        <v>4174</v>
      </c>
      <c r="U246" s="81" t="s">
        <v>4175</v>
      </c>
      <c r="V246" s="81" t="s">
        <v>4432</v>
      </c>
      <c r="W246" s="81" t="s">
        <v>4433</v>
      </c>
      <c r="X246" s="81" t="s">
        <v>4434</v>
      </c>
      <c r="Y246" s="81" t="s">
        <v>4435</v>
      </c>
      <c r="Z246" s="81" t="s">
        <v>4436</v>
      </c>
      <c r="AA246" s="81" t="s">
        <v>82</v>
      </c>
      <c r="AC246" s="81" t="s">
        <v>42</v>
      </c>
      <c r="AD246" s="81" t="s">
        <v>2682</v>
      </c>
      <c r="AE246" s="81" t="s">
        <v>42</v>
      </c>
      <c r="AG246" s="81" t="s">
        <v>4433</v>
      </c>
      <c r="AH246" s="81" t="s">
        <v>4485</v>
      </c>
      <c r="AI246" s="81" t="s">
        <v>4553</v>
      </c>
      <c r="AJ246" s="81" t="s">
        <v>4440</v>
      </c>
      <c r="AM246" s="81" t="s">
        <v>4442</v>
      </c>
      <c r="AN246" s="81" t="s">
        <v>4433</v>
      </c>
      <c r="AO246" s="81" t="s">
        <v>6135</v>
      </c>
      <c r="AP246" s="81" t="s">
        <v>4443</v>
      </c>
      <c r="AQ246" s="81" t="s">
        <v>4444</v>
      </c>
      <c r="AR246" s="81" t="s">
        <v>6136</v>
      </c>
      <c r="AS246" s="81" t="s">
        <v>4446</v>
      </c>
      <c r="AT246" s="81" t="s">
        <v>2875</v>
      </c>
      <c r="AU246" s="81" t="s">
        <v>5126</v>
      </c>
      <c r="AW246" s="81" t="s">
        <v>4448</v>
      </c>
      <c r="AX246" s="81" t="s">
        <v>42</v>
      </c>
    </row>
    <row r="247" hidden="1" spans="1:50">
      <c r="A247" s="81" t="s">
        <v>5296</v>
      </c>
      <c r="B247" s="81" t="s">
        <v>6137</v>
      </c>
      <c r="C247" s="81" t="s">
        <v>50</v>
      </c>
      <c r="D247" s="81" t="s">
        <v>4418</v>
      </c>
      <c r="E247" s="81" t="s">
        <v>6138</v>
      </c>
      <c r="F247" s="81" t="s">
        <v>4453</v>
      </c>
      <c r="G247" s="81" t="s">
        <v>6139</v>
      </c>
      <c r="H247" s="81" t="s">
        <v>5622</v>
      </c>
      <c r="I247" s="81" t="s">
        <v>43</v>
      </c>
      <c r="J247" s="81" t="s">
        <v>4474</v>
      </c>
      <c r="K247" s="81" t="s">
        <v>4475</v>
      </c>
      <c r="M247" s="81" t="s">
        <v>2790</v>
      </c>
      <c r="N247" s="81" t="s">
        <v>5439</v>
      </c>
      <c r="O247" s="81" t="s">
        <v>6140</v>
      </c>
      <c r="P247" s="81" t="s">
        <v>6141</v>
      </c>
      <c r="Q247" s="81" t="s">
        <v>5175</v>
      </c>
      <c r="R247" s="81" t="s">
        <v>5176</v>
      </c>
      <c r="S247" s="81" t="s">
        <v>450</v>
      </c>
      <c r="T247" s="81" t="s">
        <v>6142</v>
      </c>
      <c r="U247" s="81" t="s">
        <v>6143</v>
      </c>
      <c r="V247" s="81" t="s">
        <v>4432</v>
      </c>
      <c r="W247" s="81" t="s">
        <v>4480</v>
      </c>
      <c r="X247" s="81" t="s">
        <v>4434</v>
      </c>
      <c r="Y247" s="81" t="s">
        <v>4435</v>
      </c>
      <c r="Z247" s="81" t="s">
        <v>4483</v>
      </c>
      <c r="AA247" s="81" t="s">
        <v>228</v>
      </c>
      <c r="AC247" s="81" t="s">
        <v>42</v>
      </c>
      <c r="AD247" s="81" t="s">
        <v>2682</v>
      </c>
      <c r="AE247" s="81" t="s">
        <v>42</v>
      </c>
      <c r="AG247" s="81" t="s">
        <v>4480</v>
      </c>
      <c r="AH247" s="81" t="s">
        <v>4485</v>
      </c>
      <c r="AI247" s="81" t="s">
        <v>4486</v>
      </c>
      <c r="AJ247" s="81" t="s">
        <v>4440</v>
      </c>
      <c r="AM247" s="81" t="s">
        <v>4442</v>
      </c>
      <c r="AN247" s="81" t="s">
        <v>4480</v>
      </c>
      <c r="AO247" s="81" t="s">
        <v>6144</v>
      </c>
      <c r="AP247" s="81" t="s">
        <v>4443</v>
      </c>
      <c r="AQ247" s="81" t="s">
        <v>4444</v>
      </c>
      <c r="AR247" s="81" t="s">
        <v>6145</v>
      </c>
      <c r="AS247" s="81" t="s">
        <v>4468</v>
      </c>
      <c r="AT247" s="81" t="s">
        <v>2875</v>
      </c>
      <c r="AU247" s="81" t="s">
        <v>4447</v>
      </c>
      <c r="AW247" s="81" t="s">
        <v>4448</v>
      </c>
      <c r="AX247" s="81" t="s">
        <v>42</v>
      </c>
    </row>
    <row r="248" hidden="1" spans="1:50">
      <c r="A248" s="81" t="s">
        <v>6146</v>
      </c>
      <c r="B248" s="81" t="s">
        <v>6147</v>
      </c>
      <c r="C248" s="81" t="s">
        <v>50</v>
      </c>
      <c r="D248" s="81" t="s">
        <v>4517</v>
      </c>
      <c r="E248" s="81" t="s">
        <v>3425</v>
      </c>
      <c r="F248" s="81" t="s">
        <v>4453</v>
      </c>
      <c r="G248" s="81" t="s">
        <v>5639</v>
      </c>
      <c r="H248" s="81" t="s">
        <v>4520</v>
      </c>
      <c r="I248" s="81" t="s">
        <v>43</v>
      </c>
      <c r="J248" s="81" t="s">
        <v>4474</v>
      </c>
      <c r="K248" s="81" t="s">
        <v>4475</v>
      </c>
      <c r="M248" s="81" t="s">
        <v>2790</v>
      </c>
      <c r="N248" s="81" t="s">
        <v>5439</v>
      </c>
      <c r="O248" s="81" t="s">
        <v>6148</v>
      </c>
      <c r="P248" s="81" t="s">
        <v>6149</v>
      </c>
      <c r="Q248" s="81" t="s">
        <v>5175</v>
      </c>
      <c r="R248" s="81" t="s">
        <v>5176</v>
      </c>
      <c r="S248" s="81" t="s">
        <v>5177</v>
      </c>
      <c r="T248" s="81" t="s">
        <v>3324</v>
      </c>
      <c r="U248" s="81" t="s">
        <v>3325</v>
      </c>
      <c r="V248" s="81" t="s">
        <v>4432</v>
      </c>
      <c r="W248" s="81" t="s">
        <v>4529</v>
      </c>
      <c r="X248" s="81" t="s">
        <v>4434</v>
      </c>
      <c r="Y248" s="81" t="s">
        <v>4435</v>
      </c>
      <c r="Z248" s="81" t="s">
        <v>4436</v>
      </c>
      <c r="AA248" s="81" t="s">
        <v>228</v>
      </c>
      <c r="AC248" s="81" t="s">
        <v>42</v>
      </c>
      <c r="AD248" s="81" t="s">
        <v>2682</v>
      </c>
      <c r="AE248" s="81" t="s">
        <v>42</v>
      </c>
      <c r="AG248" s="81" t="s">
        <v>4480</v>
      </c>
      <c r="AH248" s="81" t="s">
        <v>4485</v>
      </c>
      <c r="AI248" s="81" t="s">
        <v>4486</v>
      </c>
      <c r="AJ248" s="81" t="s">
        <v>4440</v>
      </c>
      <c r="AM248" s="81" t="s">
        <v>4442</v>
      </c>
      <c r="AN248" s="81" t="s">
        <v>4480</v>
      </c>
      <c r="AO248" s="81" t="s">
        <v>6150</v>
      </c>
      <c r="AP248" s="81" t="s">
        <v>4443</v>
      </c>
      <c r="AQ248" s="81" t="s">
        <v>4444</v>
      </c>
      <c r="AR248" s="81" t="s">
        <v>5887</v>
      </c>
      <c r="AS248" s="81" t="s">
        <v>4468</v>
      </c>
      <c r="AT248" s="81" t="s">
        <v>2875</v>
      </c>
      <c r="AU248" s="81" t="s">
        <v>4447</v>
      </c>
      <c r="AW248" s="81" t="s">
        <v>4448</v>
      </c>
      <c r="AX248" s="81" t="s">
        <v>42</v>
      </c>
    </row>
    <row r="249" hidden="1" spans="1:50">
      <c r="A249" s="81" t="s">
        <v>6151</v>
      </c>
      <c r="B249" s="81" t="s">
        <v>6152</v>
      </c>
      <c r="C249" s="81" t="s">
        <v>50</v>
      </c>
      <c r="D249" s="81" t="s">
        <v>4517</v>
      </c>
      <c r="E249" s="81" t="s">
        <v>3326</v>
      </c>
      <c r="F249" s="81" t="s">
        <v>4453</v>
      </c>
      <c r="G249" s="81" t="s">
        <v>5639</v>
      </c>
      <c r="H249" s="81" t="s">
        <v>4520</v>
      </c>
      <c r="I249" s="81" t="s">
        <v>43</v>
      </c>
      <c r="J249" s="81" t="s">
        <v>4474</v>
      </c>
      <c r="K249" s="81" t="s">
        <v>4475</v>
      </c>
      <c r="M249" s="81" t="s">
        <v>2790</v>
      </c>
      <c r="N249" s="81" t="s">
        <v>5439</v>
      </c>
      <c r="O249" s="81" t="s">
        <v>6153</v>
      </c>
      <c r="P249" s="81" t="s">
        <v>6154</v>
      </c>
      <c r="Q249" s="81" t="s">
        <v>5175</v>
      </c>
      <c r="R249" s="81" t="s">
        <v>5176</v>
      </c>
      <c r="S249" s="81" t="s">
        <v>5177</v>
      </c>
      <c r="T249" s="81" t="s">
        <v>3324</v>
      </c>
      <c r="U249" s="81" t="s">
        <v>3325</v>
      </c>
      <c r="V249" s="81" t="s">
        <v>4432</v>
      </c>
      <c r="W249" s="81" t="s">
        <v>4529</v>
      </c>
      <c r="X249" s="81" t="s">
        <v>4434</v>
      </c>
      <c r="Y249" s="81" t="s">
        <v>4435</v>
      </c>
      <c r="Z249" s="81" t="s">
        <v>4436</v>
      </c>
      <c r="AA249" s="81" t="s">
        <v>228</v>
      </c>
      <c r="AC249" s="81" t="s">
        <v>42</v>
      </c>
      <c r="AD249" s="81" t="s">
        <v>2682</v>
      </c>
      <c r="AE249" s="81" t="s">
        <v>42</v>
      </c>
      <c r="AG249" s="81" t="s">
        <v>4480</v>
      </c>
      <c r="AH249" s="81" t="s">
        <v>4485</v>
      </c>
      <c r="AI249" s="81" t="s">
        <v>4486</v>
      </c>
      <c r="AJ249" s="81" t="s">
        <v>4440</v>
      </c>
      <c r="AM249" s="81" t="s">
        <v>4442</v>
      </c>
      <c r="AN249" s="81" t="s">
        <v>4480</v>
      </c>
      <c r="AO249" s="81" t="s">
        <v>6150</v>
      </c>
      <c r="AP249" s="81" t="s">
        <v>4443</v>
      </c>
      <c r="AQ249" s="81" t="s">
        <v>4444</v>
      </c>
      <c r="AR249" s="81" t="s">
        <v>6155</v>
      </c>
      <c r="AS249" s="81" t="s">
        <v>4468</v>
      </c>
      <c r="AT249" s="81" t="s">
        <v>2875</v>
      </c>
      <c r="AU249" s="81" t="s">
        <v>4447</v>
      </c>
      <c r="AW249" s="81" t="s">
        <v>4448</v>
      </c>
      <c r="AX249" s="81" t="s">
        <v>42</v>
      </c>
    </row>
    <row r="250" hidden="1" spans="1:50">
      <c r="A250" s="81" t="s">
        <v>5784</v>
      </c>
      <c r="B250" s="81" t="s">
        <v>6156</v>
      </c>
      <c r="C250" s="81" t="s">
        <v>50</v>
      </c>
      <c r="D250" s="81" t="s">
        <v>4418</v>
      </c>
      <c r="E250" s="81" t="s">
        <v>6157</v>
      </c>
      <c r="F250" s="81" t="s">
        <v>4453</v>
      </c>
      <c r="G250" s="81" t="s">
        <v>6139</v>
      </c>
      <c r="H250" s="81" t="s">
        <v>5622</v>
      </c>
      <c r="I250" s="81" t="s">
        <v>43</v>
      </c>
      <c r="J250" s="81" t="s">
        <v>4474</v>
      </c>
      <c r="K250" s="81" t="s">
        <v>4475</v>
      </c>
      <c r="M250" s="81" t="s">
        <v>2790</v>
      </c>
      <c r="N250" s="81" t="s">
        <v>5439</v>
      </c>
      <c r="O250" s="81" t="s">
        <v>6158</v>
      </c>
      <c r="P250" s="81" t="s">
        <v>6159</v>
      </c>
      <c r="Q250" s="81" t="s">
        <v>328</v>
      </c>
      <c r="R250" s="81" t="s">
        <v>5788</v>
      </c>
      <c r="S250" s="81" t="s">
        <v>450</v>
      </c>
      <c r="T250" s="81" t="s">
        <v>6160</v>
      </c>
      <c r="U250" s="81" t="s">
        <v>6161</v>
      </c>
      <c r="V250" s="81" t="s">
        <v>4432</v>
      </c>
      <c r="W250" s="81" t="s">
        <v>4480</v>
      </c>
      <c r="X250" s="81" t="s">
        <v>4434</v>
      </c>
      <c r="Y250" s="81" t="s">
        <v>4435</v>
      </c>
      <c r="Z250" s="81" t="s">
        <v>4483</v>
      </c>
      <c r="AA250" s="81" t="s">
        <v>228</v>
      </c>
      <c r="AC250" s="81" t="s">
        <v>42</v>
      </c>
      <c r="AD250" s="81" t="s">
        <v>2682</v>
      </c>
      <c r="AE250" s="81" t="s">
        <v>42</v>
      </c>
      <c r="AG250" s="81" t="s">
        <v>4480</v>
      </c>
      <c r="AH250" s="81" t="s">
        <v>4485</v>
      </c>
      <c r="AI250" s="81" t="s">
        <v>4486</v>
      </c>
      <c r="AJ250" s="81" t="s">
        <v>4440</v>
      </c>
      <c r="AM250" s="81" t="s">
        <v>4442</v>
      </c>
      <c r="AN250" s="81" t="s">
        <v>4480</v>
      </c>
      <c r="AO250" s="81" t="s">
        <v>5692</v>
      </c>
      <c r="AP250" s="81" t="s">
        <v>4443</v>
      </c>
      <c r="AQ250" s="81" t="s">
        <v>4444</v>
      </c>
      <c r="AR250" s="81" t="s">
        <v>6145</v>
      </c>
      <c r="AS250" s="81" t="s">
        <v>4468</v>
      </c>
      <c r="AT250" s="81" t="s">
        <v>2875</v>
      </c>
      <c r="AU250" s="81" t="s">
        <v>4447</v>
      </c>
      <c r="AW250" s="81" t="s">
        <v>4448</v>
      </c>
      <c r="AX250" s="81" t="s">
        <v>42</v>
      </c>
    </row>
    <row r="251" hidden="1" spans="1:50">
      <c r="A251" s="81" t="s">
        <v>5307</v>
      </c>
      <c r="B251" s="81" t="s">
        <v>6162</v>
      </c>
      <c r="C251" s="81" t="s">
        <v>50</v>
      </c>
      <c r="D251" s="81" t="s">
        <v>4418</v>
      </c>
      <c r="E251" s="81" t="s">
        <v>6163</v>
      </c>
      <c r="F251" s="81" t="s">
        <v>4453</v>
      </c>
      <c r="G251" s="81" t="s">
        <v>6139</v>
      </c>
      <c r="H251" s="81" t="s">
        <v>5622</v>
      </c>
      <c r="I251" s="81" t="s">
        <v>43</v>
      </c>
      <c r="J251" s="81" t="s">
        <v>4474</v>
      </c>
      <c r="K251" s="81" t="s">
        <v>4475</v>
      </c>
      <c r="M251" s="81" t="s">
        <v>2790</v>
      </c>
      <c r="N251" s="81" t="s">
        <v>5439</v>
      </c>
      <c r="O251" s="81" t="s">
        <v>6164</v>
      </c>
      <c r="P251" s="81" t="s">
        <v>6165</v>
      </c>
      <c r="Q251" s="81" t="s">
        <v>328</v>
      </c>
      <c r="R251" s="81" t="s">
        <v>5788</v>
      </c>
      <c r="S251" s="81" t="s">
        <v>450</v>
      </c>
      <c r="T251" s="81" t="s">
        <v>6166</v>
      </c>
      <c r="U251" s="81" t="s">
        <v>6167</v>
      </c>
      <c r="V251" s="81" t="s">
        <v>4432</v>
      </c>
      <c r="W251" s="81" t="s">
        <v>4480</v>
      </c>
      <c r="X251" s="81" t="s">
        <v>4434</v>
      </c>
      <c r="Y251" s="81" t="s">
        <v>4435</v>
      </c>
      <c r="Z251" s="81" t="s">
        <v>4483</v>
      </c>
      <c r="AA251" s="81" t="s">
        <v>82</v>
      </c>
      <c r="AC251" s="81" t="s">
        <v>42</v>
      </c>
      <c r="AD251" s="81" t="s">
        <v>2682</v>
      </c>
      <c r="AE251" s="81" t="s">
        <v>42</v>
      </c>
      <c r="AG251" s="81" t="s">
        <v>4480</v>
      </c>
      <c r="AH251" s="81" t="s">
        <v>4485</v>
      </c>
      <c r="AI251" s="81" t="s">
        <v>4486</v>
      </c>
      <c r="AJ251" s="81" t="s">
        <v>4440</v>
      </c>
      <c r="AM251" s="81" t="s">
        <v>4442</v>
      </c>
      <c r="AN251" s="81" t="s">
        <v>4480</v>
      </c>
      <c r="AO251" s="81" t="s">
        <v>6168</v>
      </c>
      <c r="AP251" s="81" t="s">
        <v>4443</v>
      </c>
      <c r="AQ251" s="81" t="s">
        <v>4444</v>
      </c>
      <c r="AR251" s="81" t="s">
        <v>6145</v>
      </c>
      <c r="AS251" s="81" t="s">
        <v>4468</v>
      </c>
      <c r="AT251" s="81" t="s">
        <v>2875</v>
      </c>
      <c r="AU251" s="81" t="s">
        <v>4447</v>
      </c>
      <c r="AW251" s="81" t="s">
        <v>4448</v>
      </c>
      <c r="AX251" s="81" t="s">
        <v>42</v>
      </c>
    </row>
    <row r="252" hidden="1" spans="1:50">
      <c r="A252" s="81" t="s">
        <v>5765</v>
      </c>
      <c r="B252" s="81" t="s">
        <v>6169</v>
      </c>
      <c r="C252" s="81" t="s">
        <v>50</v>
      </c>
      <c r="D252" s="81" t="s">
        <v>4418</v>
      </c>
      <c r="E252" s="81" t="s">
        <v>6170</v>
      </c>
      <c r="F252" s="81" t="s">
        <v>4453</v>
      </c>
      <c r="G252" s="81" t="s">
        <v>4877</v>
      </c>
      <c r="H252" s="81" t="s">
        <v>5622</v>
      </c>
      <c r="I252" s="81" t="s">
        <v>43</v>
      </c>
      <c r="J252" s="81" t="s">
        <v>5203</v>
      </c>
      <c r="K252" s="81" t="s">
        <v>5204</v>
      </c>
      <c r="M252" s="81" t="s">
        <v>2790</v>
      </c>
      <c r="N252" s="81" t="s">
        <v>4580</v>
      </c>
      <c r="O252" s="81" t="s">
        <v>5768</v>
      </c>
      <c r="P252" s="81" t="s">
        <v>6171</v>
      </c>
      <c r="Q252" s="81" t="s">
        <v>1190</v>
      </c>
      <c r="R252" s="81" t="s">
        <v>5769</v>
      </c>
      <c r="T252" s="81" t="s">
        <v>6172</v>
      </c>
      <c r="U252" s="81" t="s">
        <v>6173</v>
      </c>
      <c r="V252" s="81" t="s">
        <v>4432</v>
      </c>
      <c r="W252" s="81" t="s">
        <v>1270</v>
      </c>
      <c r="X252" s="81" t="s">
        <v>4434</v>
      </c>
      <c r="Y252" s="81" t="s">
        <v>4435</v>
      </c>
      <c r="Z252" s="81" t="s">
        <v>4483</v>
      </c>
      <c r="AA252" s="81" t="s">
        <v>82</v>
      </c>
      <c r="AC252" s="81" t="s">
        <v>42</v>
      </c>
      <c r="AD252" s="81" t="s">
        <v>2682</v>
      </c>
      <c r="AE252" s="81" t="s">
        <v>42</v>
      </c>
      <c r="AG252" s="81" t="s">
        <v>1270</v>
      </c>
      <c r="AH252" s="81" t="s">
        <v>4485</v>
      </c>
      <c r="AI252" s="81" t="s">
        <v>4486</v>
      </c>
      <c r="AJ252" s="81" t="s">
        <v>4440</v>
      </c>
      <c r="AM252" s="81" t="s">
        <v>4442</v>
      </c>
      <c r="AN252" s="81" t="s">
        <v>1270</v>
      </c>
      <c r="AO252" s="81" t="s">
        <v>6174</v>
      </c>
      <c r="AP252" s="81" t="s">
        <v>4443</v>
      </c>
      <c r="AQ252" s="81" t="s">
        <v>4444</v>
      </c>
      <c r="AR252" s="81" t="s">
        <v>6175</v>
      </c>
      <c r="AS252" s="81" t="s">
        <v>4446</v>
      </c>
      <c r="AT252" s="81" t="s">
        <v>2875</v>
      </c>
      <c r="AU252" s="81" t="s">
        <v>4447</v>
      </c>
      <c r="AW252" s="81" t="s">
        <v>4448</v>
      </c>
      <c r="AX252" s="81" t="s">
        <v>42</v>
      </c>
    </row>
    <row r="253" hidden="1" spans="1:50">
      <c r="A253" s="81" t="s">
        <v>6176</v>
      </c>
      <c r="B253" s="81" t="s">
        <v>6177</v>
      </c>
      <c r="C253" s="81" t="s">
        <v>50</v>
      </c>
      <c r="D253" s="81" t="s">
        <v>4418</v>
      </c>
      <c r="E253" s="81" t="s">
        <v>6178</v>
      </c>
      <c r="F253" s="81" t="s">
        <v>4453</v>
      </c>
      <c r="G253" s="81" t="s">
        <v>5639</v>
      </c>
      <c r="H253" s="81" t="s">
        <v>5622</v>
      </c>
      <c r="I253" s="81" t="s">
        <v>43</v>
      </c>
      <c r="J253" s="81" t="s">
        <v>4631</v>
      </c>
      <c r="K253" s="81" t="s">
        <v>4632</v>
      </c>
      <c r="M253" s="81" t="s">
        <v>2790</v>
      </c>
      <c r="N253" s="81" t="s">
        <v>5460</v>
      </c>
      <c r="O253" s="81" t="s">
        <v>6179</v>
      </c>
      <c r="P253" s="81" t="s">
        <v>6180</v>
      </c>
      <c r="Q253" s="81" t="s">
        <v>5652</v>
      </c>
      <c r="R253" s="81" t="s">
        <v>5653</v>
      </c>
      <c r="S253" s="81" t="s">
        <v>6181</v>
      </c>
      <c r="T253" s="81" t="s">
        <v>6182</v>
      </c>
      <c r="U253" s="81" t="s">
        <v>6183</v>
      </c>
      <c r="V253" s="81" t="s">
        <v>4432</v>
      </c>
      <c r="W253" s="81" t="s">
        <v>712</v>
      </c>
      <c r="X253" s="81" t="s">
        <v>4434</v>
      </c>
      <c r="Y253" s="81" t="s">
        <v>4435</v>
      </c>
      <c r="Z253" s="81" t="s">
        <v>4436</v>
      </c>
      <c r="AA253" s="81" t="s">
        <v>228</v>
      </c>
      <c r="AC253" s="81" t="s">
        <v>42</v>
      </c>
      <c r="AD253" s="81" t="s">
        <v>2682</v>
      </c>
      <c r="AE253" s="81" t="s">
        <v>42</v>
      </c>
      <c r="AG253" s="81" t="s">
        <v>712</v>
      </c>
      <c r="AH253" s="81" t="s">
        <v>4485</v>
      </c>
      <c r="AI253" s="81" t="s">
        <v>4785</v>
      </c>
      <c r="AJ253" s="81" t="s">
        <v>4440</v>
      </c>
      <c r="AM253" s="81" t="s">
        <v>4442</v>
      </c>
      <c r="AN253" s="81" t="s">
        <v>4658</v>
      </c>
      <c r="AO253" s="81" t="s">
        <v>6184</v>
      </c>
      <c r="AP253" s="81" t="s">
        <v>4443</v>
      </c>
      <c r="AQ253" s="81" t="s">
        <v>4444</v>
      </c>
      <c r="AR253" s="81" t="s">
        <v>6185</v>
      </c>
      <c r="AS253" s="81" t="s">
        <v>4446</v>
      </c>
      <c r="AT253" s="81" t="s">
        <v>2875</v>
      </c>
      <c r="AU253" s="81" t="s">
        <v>4447</v>
      </c>
      <c r="AW253" s="81" t="s">
        <v>4448</v>
      </c>
      <c r="AX253" s="81" t="s">
        <v>42</v>
      </c>
    </row>
    <row r="254" hidden="1" spans="1:50">
      <c r="A254" s="81" t="s">
        <v>4627</v>
      </c>
      <c r="B254" s="81" t="s">
        <v>6186</v>
      </c>
      <c r="C254" s="81" t="s">
        <v>50</v>
      </c>
      <c r="D254" s="81" t="s">
        <v>4517</v>
      </c>
      <c r="E254" s="81" t="s">
        <v>635</v>
      </c>
      <c r="F254" s="81" t="s">
        <v>4453</v>
      </c>
      <c r="G254" s="81" t="s">
        <v>4877</v>
      </c>
      <c r="H254" s="81" t="s">
        <v>5622</v>
      </c>
      <c r="I254" s="81" t="s">
        <v>43</v>
      </c>
      <c r="J254" s="81" t="s">
        <v>4631</v>
      </c>
      <c r="K254" s="81" t="s">
        <v>4632</v>
      </c>
      <c r="M254" s="81" t="s">
        <v>2790</v>
      </c>
      <c r="N254" s="81" t="s">
        <v>6187</v>
      </c>
      <c r="O254" s="81" t="s">
        <v>6188</v>
      </c>
      <c r="P254" s="81" t="s">
        <v>6189</v>
      </c>
      <c r="Q254" s="81" t="s">
        <v>620</v>
      </c>
      <c r="R254" s="81" t="s">
        <v>4720</v>
      </c>
      <c r="S254" s="81" t="s">
        <v>6190</v>
      </c>
      <c r="T254" s="81" t="s">
        <v>633</v>
      </c>
      <c r="U254" s="81" t="s">
        <v>634</v>
      </c>
      <c r="V254" s="81" t="s">
        <v>4432</v>
      </c>
      <c r="W254" s="81" t="s">
        <v>828</v>
      </c>
      <c r="X254" s="81" t="s">
        <v>4434</v>
      </c>
      <c r="Y254" s="81" t="s">
        <v>4435</v>
      </c>
      <c r="Z254" s="81" t="s">
        <v>4483</v>
      </c>
      <c r="AA254" s="81" t="s">
        <v>36</v>
      </c>
      <c r="AC254" s="81" t="s">
        <v>42</v>
      </c>
      <c r="AD254" s="81" t="s">
        <v>2682</v>
      </c>
      <c r="AE254" s="81" t="s">
        <v>42</v>
      </c>
      <c r="AF254" s="81" t="s">
        <v>4464</v>
      </c>
      <c r="AG254" s="81" t="s">
        <v>471</v>
      </c>
      <c r="AH254" s="81" t="s">
        <v>4485</v>
      </c>
      <c r="AI254" s="81" t="s">
        <v>4553</v>
      </c>
      <c r="AJ254" s="81" t="s">
        <v>4440</v>
      </c>
      <c r="AM254" s="81" t="s">
        <v>4442</v>
      </c>
      <c r="AN254" s="81" t="s">
        <v>471</v>
      </c>
      <c r="AO254" s="81" t="s">
        <v>6191</v>
      </c>
      <c r="AP254" s="81" t="s">
        <v>4443</v>
      </c>
      <c r="AQ254" s="81" t="s">
        <v>4444</v>
      </c>
      <c r="AR254" s="81" t="s">
        <v>6192</v>
      </c>
      <c r="AS254" s="81" t="s">
        <v>4468</v>
      </c>
      <c r="AT254" s="81" t="s">
        <v>2875</v>
      </c>
      <c r="AU254" s="81" t="s">
        <v>4447</v>
      </c>
      <c r="AW254" s="81" t="s">
        <v>4448</v>
      </c>
      <c r="AX254" s="81" t="s">
        <v>42</v>
      </c>
    </row>
    <row r="255" hidden="1" spans="1:50">
      <c r="A255" s="81" t="s">
        <v>6193</v>
      </c>
      <c r="B255" s="81" t="s">
        <v>6194</v>
      </c>
      <c r="C255" s="81" t="s">
        <v>50</v>
      </c>
      <c r="D255" s="81" t="s">
        <v>4517</v>
      </c>
      <c r="E255" s="81" t="s">
        <v>6195</v>
      </c>
      <c r="F255" s="81" t="s">
        <v>4453</v>
      </c>
      <c r="G255" s="81" t="s">
        <v>4877</v>
      </c>
      <c r="H255" s="81" t="s">
        <v>5622</v>
      </c>
      <c r="I255" s="81" t="s">
        <v>43</v>
      </c>
      <c r="J255" s="81" t="s">
        <v>4631</v>
      </c>
      <c r="K255" s="81" t="s">
        <v>4632</v>
      </c>
      <c r="M255" s="81" t="s">
        <v>2790</v>
      </c>
      <c r="N255" s="81" t="s">
        <v>5460</v>
      </c>
      <c r="O255" s="81" t="s">
        <v>6196</v>
      </c>
      <c r="P255" s="81" t="s">
        <v>6197</v>
      </c>
      <c r="Q255" s="81" t="s">
        <v>723</v>
      </c>
      <c r="R255" s="81" t="s">
        <v>4732</v>
      </c>
      <c r="S255" s="81" t="s">
        <v>638</v>
      </c>
      <c r="T255" s="81" t="s">
        <v>6198</v>
      </c>
      <c r="U255" s="81" t="s">
        <v>6199</v>
      </c>
      <c r="V255" s="81" t="s">
        <v>4432</v>
      </c>
      <c r="W255" s="81" t="s">
        <v>828</v>
      </c>
      <c r="X255" s="81" t="s">
        <v>4434</v>
      </c>
      <c r="Y255" s="81" t="s">
        <v>4435</v>
      </c>
      <c r="Z255" s="81" t="s">
        <v>4483</v>
      </c>
      <c r="AA255" s="81" t="s">
        <v>36</v>
      </c>
      <c r="AC255" s="81" t="s">
        <v>42</v>
      </c>
      <c r="AD255" s="81" t="s">
        <v>2682</v>
      </c>
      <c r="AE255" s="81" t="s">
        <v>42</v>
      </c>
      <c r="AG255" s="81" t="s">
        <v>712</v>
      </c>
      <c r="AH255" s="81" t="s">
        <v>4485</v>
      </c>
      <c r="AI255" s="81" t="s">
        <v>4486</v>
      </c>
      <c r="AJ255" s="81" t="s">
        <v>4440</v>
      </c>
      <c r="AM255" s="81" t="s">
        <v>4442</v>
      </c>
      <c r="AN255" s="81" t="s">
        <v>471</v>
      </c>
      <c r="AO255" s="81" t="s">
        <v>6200</v>
      </c>
      <c r="AP255" s="81" t="s">
        <v>4443</v>
      </c>
      <c r="AQ255" s="81" t="s">
        <v>4444</v>
      </c>
      <c r="AR255" s="81" t="s">
        <v>6201</v>
      </c>
      <c r="AS255" s="81" t="s">
        <v>4446</v>
      </c>
      <c r="AT255" s="81" t="s">
        <v>2875</v>
      </c>
      <c r="AU255" s="81" t="s">
        <v>4447</v>
      </c>
      <c r="AW255" s="81" t="s">
        <v>4448</v>
      </c>
      <c r="AX255" s="81" t="s">
        <v>42</v>
      </c>
    </row>
    <row r="256" hidden="1" spans="1:50">
      <c r="A256" s="81" t="s">
        <v>6202</v>
      </c>
      <c r="B256" s="81" t="s">
        <v>6203</v>
      </c>
      <c r="C256" s="81" t="s">
        <v>50</v>
      </c>
      <c r="D256" s="81" t="s">
        <v>4517</v>
      </c>
      <c r="E256" s="81" t="s">
        <v>6204</v>
      </c>
      <c r="F256" s="81" t="s">
        <v>4453</v>
      </c>
      <c r="G256" s="81" t="s">
        <v>4877</v>
      </c>
      <c r="H256" s="81" t="s">
        <v>5622</v>
      </c>
      <c r="I256" s="81" t="s">
        <v>43</v>
      </c>
      <c r="J256" s="81" t="s">
        <v>4631</v>
      </c>
      <c r="K256" s="81" t="s">
        <v>4632</v>
      </c>
      <c r="M256" s="81" t="s">
        <v>2790</v>
      </c>
      <c r="N256" s="81" t="s">
        <v>5460</v>
      </c>
      <c r="O256" s="81" t="s">
        <v>6205</v>
      </c>
      <c r="P256" s="81" t="s">
        <v>6206</v>
      </c>
      <c r="Q256" s="81" t="s">
        <v>638</v>
      </c>
      <c r="R256" s="81" t="s">
        <v>6207</v>
      </c>
      <c r="S256" s="81" t="s">
        <v>6208</v>
      </c>
      <c r="T256" s="81" t="s">
        <v>6209</v>
      </c>
      <c r="U256" s="81" t="s">
        <v>6210</v>
      </c>
      <c r="V256" s="81" t="s">
        <v>4432</v>
      </c>
      <c r="W256" s="81" t="s">
        <v>620</v>
      </c>
      <c r="X256" s="81" t="s">
        <v>4434</v>
      </c>
      <c r="Y256" s="81" t="s">
        <v>4435</v>
      </c>
      <c r="Z256" s="81" t="s">
        <v>4483</v>
      </c>
      <c r="AA256" s="81" t="s">
        <v>36</v>
      </c>
      <c r="AC256" s="81" t="s">
        <v>42</v>
      </c>
      <c r="AD256" s="81" t="s">
        <v>2682</v>
      </c>
      <c r="AE256" s="81" t="s">
        <v>42</v>
      </c>
      <c r="AG256" s="81" t="s">
        <v>650</v>
      </c>
      <c r="AH256" s="81" t="s">
        <v>4485</v>
      </c>
      <c r="AI256" s="81" t="s">
        <v>4486</v>
      </c>
      <c r="AJ256" s="81" t="s">
        <v>4440</v>
      </c>
      <c r="AM256" s="81" t="s">
        <v>4442</v>
      </c>
      <c r="AN256" s="81" t="s">
        <v>471</v>
      </c>
      <c r="AO256" s="81" t="s">
        <v>6211</v>
      </c>
      <c r="AP256" s="81" t="s">
        <v>4443</v>
      </c>
      <c r="AQ256" s="81" t="s">
        <v>4444</v>
      </c>
      <c r="AR256" s="81" t="s">
        <v>6212</v>
      </c>
      <c r="AS256" s="81" t="s">
        <v>4446</v>
      </c>
      <c r="AT256" s="81" t="s">
        <v>2875</v>
      </c>
      <c r="AU256" s="81" t="s">
        <v>4447</v>
      </c>
      <c r="AW256" s="81" t="s">
        <v>4448</v>
      </c>
      <c r="AX256" s="81" t="s">
        <v>42</v>
      </c>
    </row>
    <row r="257" hidden="1" spans="1:50">
      <c r="A257" s="81" t="s">
        <v>4824</v>
      </c>
      <c r="B257" s="81" t="s">
        <v>6213</v>
      </c>
      <c r="C257" s="81" t="s">
        <v>50</v>
      </c>
      <c r="D257" s="81" t="s">
        <v>4418</v>
      </c>
      <c r="E257" s="81" t="s">
        <v>6214</v>
      </c>
      <c r="F257" s="81" t="s">
        <v>4453</v>
      </c>
      <c r="G257" s="81" t="s">
        <v>5639</v>
      </c>
      <c r="H257" s="81" t="s">
        <v>5622</v>
      </c>
      <c r="I257" s="81" t="s">
        <v>43</v>
      </c>
      <c r="J257" s="81" t="s">
        <v>4828</v>
      </c>
      <c r="K257" s="81" t="s">
        <v>4829</v>
      </c>
      <c r="M257" s="81" t="s">
        <v>2790</v>
      </c>
      <c r="N257" s="81" t="s">
        <v>4580</v>
      </c>
      <c r="O257" s="81" t="s">
        <v>6215</v>
      </c>
      <c r="P257" s="81" t="s">
        <v>6216</v>
      </c>
      <c r="Q257" s="81" t="s">
        <v>1730</v>
      </c>
      <c r="R257" s="81" t="s">
        <v>4832</v>
      </c>
      <c r="S257" s="81" t="s">
        <v>5515</v>
      </c>
      <c r="T257" s="81" t="s">
        <v>6217</v>
      </c>
      <c r="U257" s="81" t="s">
        <v>6218</v>
      </c>
      <c r="V257" s="81" t="s">
        <v>4432</v>
      </c>
      <c r="W257" s="81" t="s">
        <v>1840</v>
      </c>
      <c r="X257" s="81" t="s">
        <v>4434</v>
      </c>
      <c r="Y257" s="81" t="s">
        <v>4435</v>
      </c>
      <c r="Z257" s="81" t="s">
        <v>4483</v>
      </c>
      <c r="AA257" s="81" t="s">
        <v>36</v>
      </c>
      <c r="AC257" s="81" t="s">
        <v>42</v>
      </c>
      <c r="AD257" s="81" t="s">
        <v>2682</v>
      </c>
      <c r="AE257" s="81" t="s">
        <v>42</v>
      </c>
      <c r="AG257" s="81" t="s">
        <v>1840</v>
      </c>
      <c r="AH257" s="81" t="s">
        <v>4485</v>
      </c>
      <c r="AI257" s="81" t="s">
        <v>4596</v>
      </c>
      <c r="AJ257" s="81" t="s">
        <v>4440</v>
      </c>
      <c r="AM257" s="81" t="s">
        <v>4442</v>
      </c>
      <c r="AN257" s="81" t="s">
        <v>1840</v>
      </c>
      <c r="AO257" s="81" t="s">
        <v>6219</v>
      </c>
      <c r="AP257" s="81" t="s">
        <v>4443</v>
      </c>
      <c r="AQ257" s="81" t="s">
        <v>4444</v>
      </c>
      <c r="AR257" s="81" t="s">
        <v>6220</v>
      </c>
      <c r="AS257" s="81" t="s">
        <v>4446</v>
      </c>
      <c r="AT257" s="81" t="s">
        <v>2875</v>
      </c>
      <c r="AU257" s="81" t="s">
        <v>4447</v>
      </c>
      <c r="AW257" s="81" t="s">
        <v>4448</v>
      </c>
      <c r="AX257" s="81" t="s">
        <v>42</v>
      </c>
    </row>
    <row r="258" spans="1:50">
      <c r="A258" s="81" t="s">
        <v>6221</v>
      </c>
      <c r="B258" s="81" t="s">
        <v>6222</v>
      </c>
      <c r="C258" s="81" t="s">
        <v>50</v>
      </c>
      <c r="D258" s="81" t="s">
        <v>4517</v>
      </c>
      <c r="E258" s="81" t="s">
        <v>3602</v>
      </c>
      <c r="F258" s="81" t="s">
        <v>4453</v>
      </c>
      <c r="G258" s="81" t="s">
        <v>5639</v>
      </c>
      <c r="H258" s="81" t="s">
        <v>4520</v>
      </c>
      <c r="I258" s="81" t="s">
        <v>43</v>
      </c>
      <c r="J258" s="81" t="s">
        <v>4474</v>
      </c>
      <c r="K258" s="81" t="s">
        <v>4475</v>
      </c>
      <c r="M258" s="81" t="s">
        <v>2790</v>
      </c>
      <c r="N258" s="81" t="s">
        <v>5439</v>
      </c>
      <c r="O258" s="81" t="s">
        <v>6223</v>
      </c>
      <c r="P258" s="81" t="s">
        <v>6224</v>
      </c>
      <c r="Q258" s="81" t="s">
        <v>5175</v>
      </c>
      <c r="R258" s="81" t="s">
        <v>5176</v>
      </c>
      <c r="S258" s="81" t="s">
        <v>5177</v>
      </c>
      <c r="T258" s="81" t="s">
        <v>3603</v>
      </c>
      <c r="U258" s="81" t="s">
        <v>3604</v>
      </c>
      <c r="V258" s="81" t="s">
        <v>4432</v>
      </c>
      <c r="W258" s="81" t="s">
        <v>4529</v>
      </c>
      <c r="X258" s="81" t="s">
        <v>4434</v>
      </c>
      <c r="Y258" s="81" t="s">
        <v>4435</v>
      </c>
      <c r="Z258" s="81" t="s">
        <v>4436</v>
      </c>
      <c r="AA258" s="81" t="s">
        <v>228</v>
      </c>
      <c r="AC258" s="81" t="s">
        <v>42</v>
      </c>
      <c r="AD258" s="81" t="s">
        <v>2682</v>
      </c>
      <c r="AE258" s="81" t="s">
        <v>42</v>
      </c>
      <c r="AG258" s="81" t="s">
        <v>4480</v>
      </c>
      <c r="AH258" s="81" t="s">
        <v>4485</v>
      </c>
      <c r="AI258" s="81" t="s">
        <v>4486</v>
      </c>
      <c r="AJ258" s="81" t="s">
        <v>4440</v>
      </c>
      <c r="AM258" s="81" t="s">
        <v>4442</v>
      </c>
      <c r="AN258" s="81" t="s">
        <v>4480</v>
      </c>
      <c r="AO258" s="81" t="s">
        <v>6225</v>
      </c>
      <c r="AP258" s="81" t="s">
        <v>4443</v>
      </c>
      <c r="AQ258" s="81" t="s">
        <v>4444</v>
      </c>
      <c r="AR258" s="81" t="s">
        <v>5887</v>
      </c>
      <c r="AS258" s="81" t="s">
        <v>4468</v>
      </c>
      <c r="AT258" s="81" t="s">
        <v>2875</v>
      </c>
      <c r="AU258" s="81" t="s">
        <v>50</v>
      </c>
      <c r="AW258" s="81" t="s">
        <v>4448</v>
      </c>
      <c r="AX258" s="81" t="s">
        <v>42</v>
      </c>
    </row>
    <row r="259" spans="1:50">
      <c r="A259" s="81" t="s">
        <v>6226</v>
      </c>
      <c r="B259" s="81" t="s">
        <v>6227</v>
      </c>
      <c r="C259" s="81" t="s">
        <v>50</v>
      </c>
      <c r="D259" s="81" t="s">
        <v>4517</v>
      </c>
      <c r="E259" s="81" t="s">
        <v>6228</v>
      </c>
      <c r="F259" s="81" t="s">
        <v>4453</v>
      </c>
      <c r="G259" s="81" t="s">
        <v>5639</v>
      </c>
      <c r="H259" s="81" t="s">
        <v>4520</v>
      </c>
      <c r="I259" s="81" t="s">
        <v>43</v>
      </c>
      <c r="J259" s="81" t="s">
        <v>4474</v>
      </c>
      <c r="K259" s="81" t="s">
        <v>4475</v>
      </c>
      <c r="M259" s="81" t="s">
        <v>2790</v>
      </c>
      <c r="N259" s="81" t="s">
        <v>5439</v>
      </c>
      <c r="O259" s="81" t="s">
        <v>6229</v>
      </c>
      <c r="P259" s="81" t="s">
        <v>6230</v>
      </c>
      <c r="Q259" s="81" t="s">
        <v>5175</v>
      </c>
      <c r="R259" s="81" t="s">
        <v>5176</v>
      </c>
      <c r="S259" s="81" t="s">
        <v>5177</v>
      </c>
      <c r="T259" s="81" t="s">
        <v>6231</v>
      </c>
      <c r="U259" s="81" t="s">
        <v>6232</v>
      </c>
      <c r="V259" s="81" t="s">
        <v>4432</v>
      </c>
      <c r="W259" s="81" t="s">
        <v>4529</v>
      </c>
      <c r="X259" s="81" t="s">
        <v>4434</v>
      </c>
      <c r="Y259" s="81" t="s">
        <v>4435</v>
      </c>
      <c r="Z259" s="81" t="s">
        <v>4436</v>
      </c>
      <c r="AA259" s="81" t="s">
        <v>228</v>
      </c>
      <c r="AC259" s="81" t="s">
        <v>42</v>
      </c>
      <c r="AD259" s="81" t="s">
        <v>2682</v>
      </c>
      <c r="AE259" s="81" t="s">
        <v>42</v>
      </c>
      <c r="AG259" s="81" t="s">
        <v>4480</v>
      </c>
      <c r="AH259" s="81" t="s">
        <v>4485</v>
      </c>
      <c r="AI259" s="81" t="s">
        <v>4486</v>
      </c>
      <c r="AJ259" s="81" t="s">
        <v>4440</v>
      </c>
      <c r="AM259" s="81" t="s">
        <v>4442</v>
      </c>
      <c r="AN259" s="81" t="s">
        <v>4480</v>
      </c>
      <c r="AO259" s="81" t="s">
        <v>6225</v>
      </c>
      <c r="AP259" s="81" t="s">
        <v>4443</v>
      </c>
      <c r="AQ259" s="81" t="s">
        <v>4444</v>
      </c>
      <c r="AR259" s="81" t="s">
        <v>5887</v>
      </c>
      <c r="AS259" s="81" t="s">
        <v>4468</v>
      </c>
      <c r="AT259" s="81" t="s">
        <v>2875</v>
      </c>
      <c r="AU259" s="81" t="s">
        <v>50</v>
      </c>
      <c r="AW259" s="81" t="s">
        <v>4448</v>
      </c>
      <c r="AX259" s="81" t="s">
        <v>42</v>
      </c>
    </row>
    <row r="260" hidden="1" spans="1:50">
      <c r="A260" s="81" t="s">
        <v>6193</v>
      </c>
      <c r="B260" s="81" t="s">
        <v>6233</v>
      </c>
      <c r="C260" s="81" t="s">
        <v>50</v>
      </c>
      <c r="D260" s="81" t="s">
        <v>4517</v>
      </c>
      <c r="E260" s="81" t="s">
        <v>6234</v>
      </c>
      <c r="F260" s="81" t="s">
        <v>4453</v>
      </c>
      <c r="G260" s="81" t="s">
        <v>4877</v>
      </c>
      <c r="H260" s="81" t="s">
        <v>5622</v>
      </c>
      <c r="I260" s="81" t="s">
        <v>43</v>
      </c>
      <c r="J260" s="81" t="s">
        <v>4631</v>
      </c>
      <c r="K260" s="81" t="s">
        <v>4632</v>
      </c>
      <c r="M260" s="81" t="s">
        <v>2790</v>
      </c>
      <c r="N260" s="81" t="s">
        <v>5460</v>
      </c>
      <c r="O260" s="81" t="s">
        <v>6235</v>
      </c>
      <c r="P260" s="81" t="s">
        <v>6236</v>
      </c>
      <c r="Q260" s="81" t="s">
        <v>638</v>
      </c>
      <c r="R260" s="81" t="s">
        <v>6207</v>
      </c>
      <c r="S260" s="81" t="s">
        <v>4721</v>
      </c>
      <c r="T260" s="81" t="s">
        <v>6237</v>
      </c>
      <c r="U260" s="81" t="s">
        <v>6238</v>
      </c>
      <c r="V260" s="81" t="s">
        <v>4432</v>
      </c>
      <c r="W260" s="81" t="s">
        <v>828</v>
      </c>
      <c r="X260" s="81" t="s">
        <v>4434</v>
      </c>
      <c r="Y260" s="81" t="s">
        <v>4435</v>
      </c>
      <c r="Z260" s="81" t="s">
        <v>4483</v>
      </c>
      <c r="AA260" s="81" t="s">
        <v>36</v>
      </c>
      <c r="AC260" s="81" t="s">
        <v>42</v>
      </c>
      <c r="AD260" s="81" t="s">
        <v>2682</v>
      </c>
      <c r="AE260" s="81" t="s">
        <v>42</v>
      </c>
      <c r="AG260" s="81" t="s">
        <v>650</v>
      </c>
      <c r="AH260" s="81" t="s">
        <v>4485</v>
      </c>
      <c r="AI260" s="81" t="s">
        <v>4486</v>
      </c>
      <c r="AJ260" s="81" t="s">
        <v>4440</v>
      </c>
      <c r="AM260" s="81" t="s">
        <v>4442</v>
      </c>
      <c r="AN260" s="81" t="s">
        <v>4658</v>
      </c>
      <c r="AO260" s="81" t="s">
        <v>6239</v>
      </c>
      <c r="AP260" s="81" t="s">
        <v>4443</v>
      </c>
      <c r="AQ260" s="81" t="s">
        <v>4444</v>
      </c>
      <c r="AR260" s="81" t="s">
        <v>6201</v>
      </c>
      <c r="AS260" s="81" t="s">
        <v>4446</v>
      </c>
      <c r="AT260" s="81" t="s">
        <v>2875</v>
      </c>
      <c r="AU260" s="81" t="s">
        <v>4447</v>
      </c>
      <c r="AW260" s="81" t="s">
        <v>4448</v>
      </c>
      <c r="AX260" s="81" t="s">
        <v>42</v>
      </c>
    </row>
    <row r="261" hidden="1" spans="1:50">
      <c r="A261" s="81" t="s">
        <v>4349</v>
      </c>
      <c r="B261" s="81" t="s">
        <v>6240</v>
      </c>
      <c r="C261" s="81" t="s">
        <v>50</v>
      </c>
      <c r="D261" s="81" t="s">
        <v>4451</v>
      </c>
      <c r="E261" s="81" t="s">
        <v>6241</v>
      </c>
      <c r="F261" s="81" t="s">
        <v>4453</v>
      </c>
      <c r="G261" s="81" t="s">
        <v>6242</v>
      </c>
      <c r="H261" s="81" t="s">
        <v>5622</v>
      </c>
      <c r="I261" s="81" t="s">
        <v>43</v>
      </c>
      <c r="J261" s="81" t="s">
        <v>4631</v>
      </c>
      <c r="K261" s="81" t="s">
        <v>4632</v>
      </c>
      <c r="M261" s="81" t="s">
        <v>2790</v>
      </c>
      <c r="N261" s="81" t="s">
        <v>6243</v>
      </c>
      <c r="O261" s="81" t="s">
        <v>6244</v>
      </c>
      <c r="P261" s="81" t="s">
        <v>6245</v>
      </c>
      <c r="Q261" s="81" t="s">
        <v>5652</v>
      </c>
      <c r="R261" s="81" t="s">
        <v>5653</v>
      </c>
      <c r="S261" s="81" t="s">
        <v>5700</v>
      </c>
      <c r="T261" s="81" t="s">
        <v>6246</v>
      </c>
      <c r="U261" s="81" t="s">
        <v>6247</v>
      </c>
      <c r="V261" s="81" t="s">
        <v>4432</v>
      </c>
      <c r="W261" s="81" t="s">
        <v>712</v>
      </c>
      <c r="X261" s="81" t="s">
        <v>4434</v>
      </c>
      <c r="Y261" s="81" t="s">
        <v>4435</v>
      </c>
      <c r="Z261" s="81" t="s">
        <v>4483</v>
      </c>
      <c r="AA261" s="81" t="s">
        <v>228</v>
      </c>
      <c r="AC261" s="81" t="s">
        <v>42</v>
      </c>
      <c r="AD261" s="81" t="s">
        <v>2682</v>
      </c>
      <c r="AE261" s="81" t="s">
        <v>42</v>
      </c>
      <c r="AF261" s="81" t="s">
        <v>4464</v>
      </c>
      <c r="AG261" s="81" t="s">
        <v>4658</v>
      </c>
      <c r="AH261" s="81" t="s">
        <v>4485</v>
      </c>
      <c r="AI261" s="81" t="s">
        <v>4512</v>
      </c>
      <c r="AJ261" s="81" t="s">
        <v>4440</v>
      </c>
      <c r="AM261" s="81" t="s">
        <v>4442</v>
      </c>
      <c r="AN261" s="81" t="s">
        <v>4658</v>
      </c>
      <c r="AO261" s="81" t="s">
        <v>6248</v>
      </c>
      <c r="AP261" s="81" t="s">
        <v>4443</v>
      </c>
      <c r="AR261" s="81" t="s">
        <v>6249</v>
      </c>
      <c r="AS261" s="81" t="s">
        <v>4446</v>
      </c>
      <c r="AT261" s="81" t="s">
        <v>2875</v>
      </c>
      <c r="AU261" s="81" t="s">
        <v>4447</v>
      </c>
      <c r="AW261" s="81" t="s">
        <v>4448</v>
      </c>
      <c r="AX261" s="81" t="s">
        <v>42</v>
      </c>
    </row>
    <row r="262" hidden="1" spans="1:50">
      <c r="A262" s="81" t="s">
        <v>6193</v>
      </c>
      <c r="B262" s="81" t="s">
        <v>6250</v>
      </c>
      <c r="C262" s="81" t="s">
        <v>50</v>
      </c>
      <c r="D262" s="81" t="s">
        <v>4517</v>
      </c>
      <c r="E262" s="81" t="s">
        <v>6251</v>
      </c>
      <c r="F262" s="81" t="s">
        <v>4453</v>
      </c>
      <c r="G262" s="81" t="s">
        <v>4877</v>
      </c>
      <c r="H262" s="81" t="s">
        <v>5622</v>
      </c>
      <c r="I262" s="81" t="s">
        <v>43</v>
      </c>
      <c r="J262" s="81" t="s">
        <v>4631</v>
      </c>
      <c r="K262" s="81" t="s">
        <v>4632</v>
      </c>
      <c r="M262" s="81" t="s">
        <v>2790</v>
      </c>
      <c r="N262" s="81" t="s">
        <v>5460</v>
      </c>
      <c r="O262" s="81" t="s">
        <v>6252</v>
      </c>
      <c r="P262" s="81" t="s">
        <v>6253</v>
      </c>
      <c r="Q262" s="81" t="s">
        <v>638</v>
      </c>
      <c r="R262" s="81" t="s">
        <v>6207</v>
      </c>
      <c r="S262" s="81" t="s">
        <v>4721</v>
      </c>
      <c r="T262" s="81" t="s">
        <v>6254</v>
      </c>
      <c r="U262" s="81" t="s">
        <v>6255</v>
      </c>
      <c r="V262" s="81" t="s">
        <v>4432</v>
      </c>
      <c r="W262" s="81" t="s">
        <v>828</v>
      </c>
      <c r="X262" s="81" t="s">
        <v>4434</v>
      </c>
      <c r="Y262" s="81" t="s">
        <v>4435</v>
      </c>
      <c r="Z262" s="81" t="s">
        <v>4483</v>
      </c>
      <c r="AA262" s="81" t="s">
        <v>36</v>
      </c>
      <c r="AC262" s="81" t="s">
        <v>42</v>
      </c>
      <c r="AD262" s="81" t="s">
        <v>2682</v>
      </c>
      <c r="AE262" s="81" t="s">
        <v>42</v>
      </c>
      <c r="AG262" s="81" t="s">
        <v>650</v>
      </c>
      <c r="AH262" s="81" t="s">
        <v>4485</v>
      </c>
      <c r="AI262" s="81" t="s">
        <v>4486</v>
      </c>
      <c r="AJ262" s="81" t="s">
        <v>4440</v>
      </c>
      <c r="AM262" s="81" t="s">
        <v>4442</v>
      </c>
      <c r="AN262" s="81" t="s">
        <v>4658</v>
      </c>
      <c r="AO262" s="81" t="s">
        <v>6256</v>
      </c>
      <c r="AP262" s="81" t="s">
        <v>4443</v>
      </c>
      <c r="AQ262" s="81" t="s">
        <v>4444</v>
      </c>
      <c r="AR262" s="81" t="s">
        <v>6201</v>
      </c>
      <c r="AS262" s="81" t="s">
        <v>4446</v>
      </c>
      <c r="AT262" s="81" t="s">
        <v>2875</v>
      </c>
      <c r="AU262" s="81" t="s">
        <v>4447</v>
      </c>
      <c r="AW262" s="81" t="s">
        <v>4448</v>
      </c>
      <c r="AX262" s="81" t="s">
        <v>42</v>
      </c>
    </row>
    <row r="263" hidden="1" spans="1:50">
      <c r="A263" s="81" t="s">
        <v>6257</v>
      </c>
      <c r="B263" s="81" t="s">
        <v>6258</v>
      </c>
      <c r="C263" s="81" t="s">
        <v>50</v>
      </c>
      <c r="D263" s="81" t="s">
        <v>4517</v>
      </c>
      <c r="E263" s="81" t="s">
        <v>6259</v>
      </c>
      <c r="F263" s="81" t="s">
        <v>4453</v>
      </c>
      <c r="G263" s="81" t="s">
        <v>4877</v>
      </c>
      <c r="H263" s="81" t="s">
        <v>5622</v>
      </c>
      <c r="I263" s="81" t="s">
        <v>43</v>
      </c>
      <c r="J263" s="81" t="s">
        <v>4631</v>
      </c>
      <c r="K263" s="81" t="s">
        <v>4632</v>
      </c>
      <c r="M263" s="81" t="s">
        <v>2790</v>
      </c>
      <c r="N263" s="81" t="s">
        <v>5460</v>
      </c>
      <c r="O263" s="81" t="s">
        <v>6260</v>
      </c>
      <c r="P263" s="81" t="s">
        <v>6261</v>
      </c>
      <c r="Q263" s="81" t="s">
        <v>806</v>
      </c>
      <c r="R263" s="81" t="s">
        <v>4916</v>
      </c>
      <c r="S263" s="81" t="s">
        <v>6262</v>
      </c>
      <c r="T263" s="81" t="s">
        <v>6263</v>
      </c>
      <c r="U263" s="81" t="s">
        <v>6264</v>
      </c>
      <c r="V263" s="81" t="s">
        <v>4432</v>
      </c>
      <c r="W263" s="81" t="s">
        <v>828</v>
      </c>
      <c r="X263" s="81" t="s">
        <v>4434</v>
      </c>
      <c r="Y263" s="81" t="s">
        <v>4435</v>
      </c>
      <c r="Z263" s="81" t="s">
        <v>4483</v>
      </c>
      <c r="AA263" s="81" t="s">
        <v>228</v>
      </c>
      <c r="AC263" s="81" t="s">
        <v>42</v>
      </c>
      <c r="AD263" s="81" t="s">
        <v>2682</v>
      </c>
      <c r="AE263" s="81" t="s">
        <v>42</v>
      </c>
      <c r="AF263" s="81" t="s">
        <v>4464</v>
      </c>
      <c r="AG263" s="81" t="s">
        <v>712</v>
      </c>
      <c r="AH263" s="81" t="s">
        <v>4485</v>
      </c>
      <c r="AI263" s="81" t="s">
        <v>5077</v>
      </c>
      <c r="AJ263" s="81" t="s">
        <v>4440</v>
      </c>
      <c r="AM263" s="81" t="s">
        <v>4442</v>
      </c>
      <c r="AN263" s="81" t="s">
        <v>4529</v>
      </c>
      <c r="AO263" s="81" t="s">
        <v>6265</v>
      </c>
      <c r="AP263" s="81" t="s">
        <v>4443</v>
      </c>
      <c r="AQ263" s="81" t="s">
        <v>4444</v>
      </c>
      <c r="AR263" s="81" t="s">
        <v>4640</v>
      </c>
      <c r="AS263" s="81" t="s">
        <v>4446</v>
      </c>
      <c r="AT263" s="81" t="s">
        <v>2875</v>
      </c>
      <c r="AU263" s="81" t="s">
        <v>4447</v>
      </c>
      <c r="AW263" s="81" t="s">
        <v>4448</v>
      </c>
      <c r="AX263" s="81" t="s">
        <v>42</v>
      </c>
    </row>
    <row r="264" hidden="1" spans="1:50">
      <c r="A264" s="81" t="s">
        <v>5579</v>
      </c>
      <c r="B264" s="81" t="s">
        <v>6266</v>
      </c>
      <c r="C264" s="81" t="s">
        <v>50</v>
      </c>
      <c r="D264" s="81" t="s">
        <v>4418</v>
      </c>
      <c r="E264" s="81" t="s">
        <v>6267</v>
      </c>
      <c r="F264" s="81" t="s">
        <v>4453</v>
      </c>
      <c r="G264" s="81" t="s">
        <v>4877</v>
      </c>
      <c r="H264" s="81" t="s">
        <v>5622</v>
      </c>
      <c r="I264" s="81" t="s">
        <v>4448</v>
      </c>
      <c r="J264" s="81" t="s">
        <v>5203</v>
      </c>
      <c r="K264" s="81" t="s">
        <v>5204</v>
      </c>
      <c r="M264" s="81" t="s">
        <v>2790</v>
      </c>
      <c r="N264" s="81" t="s">
        <v>4580</v>
      </c>
      <c r="O264" s="81" t="s">
        <v>5773</v>
      </c>
      <c r="P264" s="81" t="s">
        <v>6268</v>
      </c>
      <c r="Q264" s="81" t="s">
        <v>1162</v>
      </c>
      <c r="R264" s="81" t="s">
        <v>5584</v>
      </c>
      <c r="T264" s="81" t="s">
        <v>6269</v>
      </c>
      <c r="U264" s="81" t="s">
        <v>6270</v>
      </c>
      <c r="V264" s="81" t="s">
        <v>4432</v>
      </c>
      <c r="W264" s="81" t="s">
        <v>1270</v>
      </c>
      <c r="X264" s="81" t="s">
        <v>4434</v>
      </c>
      <c r="Y264" s="81" t="s">
        <v>4435</v>
      </c>
      <c r="Z264" s="81" t="s">
        <v>4483</v>
      </c>
      <c r="AA264" s="81" t="s">
        <v>36</v>
      </c>
      <c r="AC264" s="81" t="s">
        <v>42</v>
      </c>
      <c r="AD264" s="81" t="s">
        <v>2682</v>
      </c>
      <c r="AE264" s="81" t="s">
        <v>42</v>
      </c>
      <c r="AG264" s="81" t="s">
        <v>1270</v>
      </c>
      <c r="AH264" s="81" t="s">
        <v>4485</v>
      </c>
      <c r="AI264" s="81" t="s">
        <v>4486</v>
      </c>
      <c r="AJ264" s="81" t="s">
        <v>4440</v>
      </c>
      <c r="AM264" s="81" t="s">
        <v>4442</v>
      </c>
      <c r="AN264" s="81" t="s">
        <v>1270</v>
      </c>
      <c r="AO264" s="81" t="s">
        <v>6271</v>
      </c>
      <c r="AP264" s="81" t="s">
        <v>4443</v>
      </c>
      <c r="AQ264" s="81" t="s">
        <v>4444</v>
      </c>
      <c r="AR264" s="81" t="s">
        <v>6272</v>
      </c>
      <c r="AS264" s="81" t="s">
        <v>4446</v>
      </c>
      <c r="AT264" s="81" t="s">
        <v>2875</v>
      </c>
      <c r="AU264" s="81" t="s">
        <v>4447</v>
      </c>
      <c r="AW264" s="81" t="s">
        <v>4448</v>
      </c>
      <c r="AX264" s="81" t="s">
        <v>42</v>
      </c>
    </row>
    <row r="265" hidden="1" spans="1:50">
      <c r="A265" s="81" t="s">
        <v>6273</v>
      </c>
      <c r="B265" s="81" t="s">
        <v>6274</v>
      </c>
      <c r="C265" s="81" t="s">
        <v>50</v>
      </c>
      <c r="D265" s="81" t="s">
        <v>4517</v>
      </c>
      <c r="E265" s="81" t="s">
        <v>3175</v>
      </c>
      <c r="F265" s="81" t="s">
        <v>4453</v>
      </c>
      <c r="G265" s="81" t="s">
        <v>5639</v>
      </c>
      <c r="H265" s="81" t="s">
        <v>6275</v>
      </c>
      <c r="I265" s="81" t="s">
        <v>43</v>
      </c>
      <c r="J265" s="81" t="s">
        <v>4422</v>
      </c>
      <c r="K265" s="81" t="s">
        <v>4423</v>
      </c>
      <c r="M265" s="81" t="s">
        <v>2790</v>
      </c>
      <c r="N265" s="81" t="s">
        <v>5663</v>
      </c>
      <c r="O265" s="81" t="s">
        <v>6276</v>
      </c>
      <c r="P265" s="81" t="s">
        <v>3181</v>
      </c>
      <c r="Q265" s="81" t="s">
        <v>4459</v>
      </c>
      <c r="R265" s="81" t="s">
        <v>4460</v>
      </c>
      <c r="S265" s="81" t="s">
        <v>6277</v>
      </c>
      <c r="T265" s="81" t="s">
        <v>3181</v>
      </c>
      <c r="U265" s="81" t="s">
        <v>3182</v>
      </c>
      <c r="V265" s="81" t="s">
        <v>4432</v>
      </c>
      <c r="W265" s="81" t="s">
        <v>4433</v>
      </c>
      <c r="X265" s="81" t="s">
        <v>4434</v>
      </c>
      <c r="Y265" s="81" t="s">
        <v>4435</v>
      </c>
      <c r="Z265" s="81" t="s">
        <v>4436</v>
      </c>
      <c r="AA265" s="81" t="s">
        <v>82</v>
      </c>
      <c r="AC265" s="81" t="s">
        <v>42</v>
      </c>
      <c r="AD265" s="81" t="s">
        <v>2682</v>
      </c>
      <c r="AE265" s="81" t="s">
        <v>42</v>
      </c>
      <c r="AG265" s="81" t="s">
        <v>4433</v>
      </c>
      <c r="AH265" s="81" t="s">
        <v>4485</v>
      </c>
      <c r="AI265" s="81" t="s">
        <v>4553</v>
      </c>
      <c r="AJ265" s="81" t="s">
        <v>4440</v>
      </c>
      <c r="AM265" s="81" t="s">
        <v>4442</v>
      </c>
      <c r="AN265" s="81" t="s">
        <v>4433</v>
      </c>
      <c r="AO265" s="81" t="s">
        <v>6278</v>
      </c>
      <c r="AP265" s="81" t="s">
        <v>4443</v>
      </c>
      <c r="AQ265" s="81" t="s">
        <v>4444</v>
      </c>
      <c r="AR265" s="81" t="s">
        <v>6279</v>
      </c>
      <c r="AS265" s="81" t="s">
        <v>4446</v>
      </c>
      <c r="AT265" s="81" t="s">
        <v>2875</v>
      </c>
      <c r="AU265" s="81" t="s">
        <v>4447</v>
      </c>
      <c r="AW265" s="81" t="s">
        <v>4448</v>
      </c>
      <c r="AX265" s="81" t="s">
        <v>42</v>
      </c>
    </row>
    <row r="266" hidden="1" spans="1:50">
      <c r="A266" s="81" t="s">
        <v>6193</v>
      </c>
      <c r="B266" s="81" t="s">
        <v>6280</v>
      </c>
      <c r="C266" s="81" t="s">
        <v>50</v>
      </c>
      <c r="D266" s="81" t="s">
        <v>4517</v>
      </c>
      <c r="E266" s="81" t="s">
        <v>6281</v>
      </c>
      <c r="F266" s="81" t="s">
        <v>4453</v>
      </c>
      <c r="G266" s="81" t="s">
        <v>4877</v>
      </c>
      <c r="H266" s="81" t="s">
        <v>5622</v>
      </c>
      <c r="I266" s="81" t="s">
        <v>43</v>
      </c>
      <c r="J266" s="81" t="s">
        <v>4631</v>
      </c>
      <c r="K266" s="81" t="s">
        <v>4632</v>
      </c>
      <c r="M266" s="81" t="s">
        <v>2790</v>
      </c>
      <c r="N266" s="81" t="s">
        <v>5460</v>
      </c>
      <c r="O266" s="81" t="s">
        <v>6282</v>
      </c>
      <c r="P266" s="81" t="s">
        <v>6283</v>
      </c>
      <c r="Q266" s="81" t="s">
        <v>638</v>
      </c>
      <c r="R266" s="81" t="s">
        <v>6207</v>
      </c>
      <c r="S266" s="81" t="s">
        <v>6284</v>
      </c>
      <c r="T266" s="81" t="s">
        <v>6285</v>
      </c>
      <c r="U266" s="81" t="s">
        <v>6286</v>
      </c>
      <c r="V266" s="81" t="s">
        <v>4432</v>
      </c>
      <c r="W266" s="81" t="s">
        <v>828</v>
      </c>
      <c r="X266" s="81" t="s">
        <v>4434</v>
      </c>
      <c r="Y266" s="81" t="s">
        <v>4435</v>
      </c>
      <c r="Z266" s="81" t="s">
        <v>4483</v>
      </c>
      <c r="AA266" s="81" t="s">
        <v>36</v>
      </c>
      <c r="AC266" s="81" t="s">
        <v>42</v>
      </c>
      <c r="AD266" s="81" t="s">
        <v>2682</v>
      </c>
      <c r="AE266" s="81" t="s">
        <v>42</v>
      </c>
      <c r="AG266" s="81" t="s">
        <v>650</v>
      </c>
      <c r="AH266" s="81" t="s">
        <v>4485</v>
      </c>
      <c r="AI266" s="81" t="s">
        <v>4486</v>
      </c>
      <c r="AJ266" s="81" t="s">
        <v>4440</v>
      </c>
      <c r="AM266" s="81" t="s">
        <v>4442</v>
      </c>
      <c r="AN266" s="81" t="s">
        <v>4658</v>
      </c>
      <c r="AO266" s="81" t="s">
        <v>6287</v>
      </c>
      <c r="AP266" s="81" t="s">
        <v>4443</v>
      </c>
      <c r="AQ266" s="81" t="s">
        <v>4444</v>
      </c>
      <c r="AR266" s="81" t="s">
        <v>6201</v>
      </c>
      <c r="AS266" s="81" t="s">
        <v>4446</v>
      </c>
      <c r="AT266" s="81" t="s">
        <v>2875</v>
      </c>
      <c r="AU266" s="81" t="s">
        <v>4447</v>
      </c>
      <c r="AW266" s="81" t="s">
        <v>4448</v>
      </c>
      <c r="AX266" s="81" t="s">
        <v>42</v>
      </c>
    </row>
    <row r="267" hidden="1" spans="1:50">
      <c r="A267" s="81" t="s">
        <v>6202</v>
      </c>
      <c r="B267" s="81" t="s">
        <v>6288</v>
      </c>
      <c r="C267" s="81" t="s">
        <v>50</v>
      </c>
      <c r="D267" s="81" t="s">
        <v>4517</v>
      </c>
      <c r="E267" s="81" t="s">
        <v>6289</v>
      </c>
      <c r="F267" s="81" t="s">
        <v>4453</v>
      </c>
      <c r="G267" s="81" t="s">
        <v>4877</v>
      </c>
      <c r="H267" s="81" t="s">
        <v>5622</v>
      </c>
      <c r="I267" s="81" t="s">
        <v>43</v>
      </c>
      <c r="J267" s="81" t="s">
        <v>4631</v>
      </c>
      <c r="K267" s="81" t="s">
        <v>4632</v>
      </c>
      <c r="M267" s="81" t="s">
        <v>2790</v>
      </c>
      <c r="N267" s="81" t="s">
        <v>5460</v>
      </c>
      <c r="O267" s="81" t="s">
        <v>6290</v>
      </c>
      <c r="P267" s="81" t="s">
        <v>6291</v>
      </c>
      <c r="Q267" s="81" t="s">
        <v>650</v>
      </c>
      <c r="R267" s="81" t="s">
        <v>4742</v>
      </c>
      <c r="S267" s="81" t="s">
        <v>471</v>
      </c>
      <c r="T267" s="81" t="s">
        <v>6292</v>
      </c>
      <c r="U267" s="81" t="s">
        <v>6293</v>
      </c>
      <c r="V267" s="81" t="s">
        <v>4432</v>
      </c>
      <c r="W267" s="81" t="s">
        <v>620</v>
      </c>
      <c r="X267" s="81" t="s">
        <v>4434</v>
      </c>
      <c r="Y267" s="81" t="s">
        <v>4435</v>
      </c>
      <c r="Z267" s="81" t="s">
        <v>4483</v>
      </c>
      <c r="AA267" s="81" t="s">
        <v>36</v>
      </c>
      <c r="AC267" s="81" t="s">
        <v>42</v>
      </c>
      <c r="AD267" s="81" t="s">
        <v>2682</v>
      </c>
      <c r="AE267" s="81" t="s">
        <v>42</v>
      </c>
      <c r="AG267" s="81" t="s">
        <v>471</v>
      </c>
      <c r="AH267" s="81" t="s">
        <v>4485</v>
      </c>
      <c r="AI267" s="81" t="s">
        <v>4512</v>
      </c>
      <c r="AJ267" s="81" t="s">
        <v>4440</v>
      </c>
      <c r="AM267" s="81" t="s">
        <v>4442</v>
      </c>
      <c r="AN267" s="81" t="s">
        <v>471</v>
      </c>
      <c r="AO267" s="81" t="s">
        <v>6294</v>
      </c>
      <c r="AP267" s="81" t="s">
        <v>4443</v>
      </c>
      <c r="AQ267" s="81" t="s">
        <v>4444</v>
      </c>
      <c r="AR267" s="81" t="s">
        <v>6212</v>
      </c>
      <c r="AS267" s="81" t="s">
        <v>4446</v>
      </c>
      <c r="AT267" s="81" t="s">
        <v>2875</v>
      </c>
      <c r="AU267" s="81" t="s">
        <v>4447</v>
      </c>
      <c r="AW267" s="81" t="s">
        <v>4448</v>
      </c>
      <c r="AX267" s="81" t="s">
        <v>42</v>
      </c>
    </row>
    <row r="268" hidden="1" spans="1:50">
      <c r="A268" s="81" t="s">
        <v>6295</v>
      </c>
      <c r="B268" s="81" t="s">
        <v>6296</v>
      </c>
      <c r="C268" s="81" t="s">
        <v>50</v>
      </c>
      <c r="D268" s="81" t="s">
        <v>4517</v>
      </c>
      <c r="E268" s="81" t="s">
        <v>6297</v>
      </c>
      <c r="F268" s="81" t="s">
        <v>4453</v>
      </c>
      <c r="G268" s="81" t="s">
        <v>4877</v>
      </c>
      <c r="H268" s="81" t="s">
        <v>5622</v>
      </c>
      <c r="I268" s="81" t="s">
        <v>43</v>
      </c>
      <c r="J268" s="81" t="s">
        <v>4631</v>
      </c>
      <c r="K268" s="81" t="s">
        <v>4632</v>
      </c>
      <c r="M268" s="81" t="s">
        <v>2790</v>
      </c>
      <c r="N268" s="81" t="s">
        <v>5460</v>
      </c>
      <c r="O268" s="81" t="s">
        <v>6298</v>
      </c>
      <c r="P268" s="81" t="s">
        <v>6299</v>
      </c>
      <c r="Q268" s="81" t="s">
        <v>871</v>
      </c>
      <c r="R268" s="81" t="s">
        <v>4820</v>
      </c>
      <c r="S268" s="81" t="s">
        <v>6300</v>
      </c>
      <c r="T268" s="81" t="s">
        <v>6301</v>
      </c>
      <c r="U268" s="81" t="s">
        <v>6302</v>
      </c>
      <c r="V268" s="81" t="s">
        <v>4432</v>
      </c>
      <c r="W268" s="81" t="s">
        <v>828</v>
      </c>
      <c r="X268" s="81" t="s">
        <v>4434</v>
      </c>
      <c r="Y268" s="81" t="s">
        <v>4435</v>
      </c>
      <c r="Z268" s="81" t="s">
        <v>4483</v>
      </c>
      <c r="AA268" s="81" t="s">
        <v>228</v>
      </c>
      <c r="AC268" s="81" t="s">
        <v>42</v>
      </c>
      <c r="AD268" s="81" t="s">
        <v>2682</v>
      </c>
      <c r="AE268" s="81" t="s">
        <v>42</v>
      </c>
      <c r="AF268" s="81" t="s">
        <v>4464</v>
      </c>
      <c r="AG268" s="81" t="s">
        <v>693</v>
      </c>
      <c r="AH268" s="81" t="s">
        <v>4485</v>
      </c>
      <c r="AI268" s="81" t="s">
        <v>5362</v>
      </c>
      <c r="AJ268" s="81" t="s">
        <v>4440</v>
      </c>
      <c r="AM268" s="81" t="s">
        <v>4442</v>
      </c>
      <c r="AN268" s="81" t="s">
        <v>471</v>
      </c>
      <c r="AO268" s="81" t="s">
        <v>6303</v>
      </c>
      <c r="AP268" s="81" t="s">
        <v>4443</v>
      </c>
      <c r="AQ268" s="81" t="s">
        <v>4444</v>
      </c>
      <c r="AR268" s="81" t="s">
        <v>4640</v>
      </c>
      <c r="AS268" s="81" t="s">
        <v>4446</v>
      </c>
      <c r="AT268" s="81" t="s">
        <v>2875</v>
      </c>
      <c r="AU268" s="81" t="s">
        <v>4447</v>
      </c>
      <c r="AW268" s="81" t="s">
        <v>4448</v>
      </c>
      <c r="AX268" s="81" t="s">
        <v>42</v>
      </c>
    </row>
    <row r="269" hidden="1" spans="1:50">
      <c r="A269" s="81" t="s">
        <v>6202</v>
      </c>
      <c r="B269" s="81" t="s">
        <v>6304</v>
      </c>
      <c r="C269" s="81" t="s">
        <v>50</v>
      </c>
      <c r="D269" s="81" t="s">
        <v>4517</v>
      </c>
      <c r="E269" s="81" t="s">
        <v>6305</v>
      </c>
      <c r="F269" s="81" t="s">
        <v>4453</v>
      </c>
      <c r="G269" s="81" t="s">
        <v>4877</v>
      </c>
      <c r="H269" s="81" t="s">
        <v>5622</v>
      </c>
      <c r="I269" s="81" t="s">
        <v>43</v>
      </c>
      <c r="J269" s="81" t="s">
        <v>4631</v>
      </c>
      <c r="K269" s="81" t="s">
        <v>4632</v>
      </c>
      <c r="M269" s="81" t="s">
        <v>2790</v>
      </c>
      <c r="N269" s="81" t="s">
        <v>5460</v>
      </c>
      <c r="O269" s="81" t="s">
        <v>6306</v>
      </c>
      <c r="P269" s="81" t="s">
        <v>6307</v>
      </c>
      <c r="Q269" s="81" t="s">
        <v>620</v>
      </c>
      <c r="R269" s="81" t="s">
        <v>4720</v>
      </c>
      <c r="S269" s="81" t="s">
        <v>6308</v>
      </c>
      <c r="T269" s="81" t="s">
        <v>6309</v>
      </c>
      <c r="U269" s="81" t="s">
        <v>6310</v>
      </c>
      <c r="V269" s="81" t="s">
        <v>4432</v>
      </c>
      <c r="W269" s="81" t="s">
        <v>620</v>
      </c>
      <c r="X269" s="81" t="s">
        <v>4434</v>
      </c>
      <c r="Y269" s="81" t="s">
        <v>4435</v>
      </c>
      <c r="Z269" s="81" t="s">
        <v>4483</v>
      </c>
      <c r="AA269" s="81" t="s">
        <v>36</v>
      </c>
      <c r="AC269" s="81" t="s">
        <v>42</v>
      </c>
      <c r="AD269" s="81" t="s">
        <v>2682</v>
      </c>
      <c r="AE269" s="81" t="s">
        <v>42</v>
      </c>
      <c r="AG269" s="81" t="s">
        <v>693</v>
      </c>
      <c r="AH269" s="81" t="s">
        <v>4485</v>
      </c>
      <c r="AI269" s="81" t="s">
        <v>4512</v>
      </c>
      <c r="AJ269" s="81" t="s">
        <v>4440</v>
      </c>
      <c r="AM269" s="81" t="s">
        <v>4442</v>
      </c>
      <c r="AN269" s="81" t="s">
        <v>471</v>
      </c>
      <c r="AO269" s="81" t="s">
        <v>6311</v>
      </c>
      <c r="AP269" s="81" t="s">
        <v>4443</v>
      </c>
      <c r="AQ269" s="81" t="s">
        <v>4444</v>
      </c>
      <c r="AR269" s="81" t="s">
        <v>6212</v>
      </c>
      <c r="AS269" s="81" t="s">
        <v>4446</v>
      </c>
      <c r="AT269" s="81" t="s">
        <v>2875</v>
      </c>
      <c r="AU269" s="81" t="s">
        <v>4447</v>
      </c>
      <c r="AW269" s="81" t="s">
        <v>4448</v>
      </c>
      <c r="AX269" s="81" t="s">
        <v>42</v>
      </c>
    </row>
    <row r="270" hidden="1" spans="1:50">
      <c r="A270" s="81" t="s">
        <v>6202</v>
      </c>
      <c r="B270" s="81" t="s">
        <v>6312</v>
      </c>
      <c r="C270" s="81" t="s">
        <v>50</v>
      </c>
      <c r="D270" s="81" t="s">
        <v>4517</v>
      </c>
      <c r="E270" s="81" t="s">
        <v>6313</v>
      </c>
      <c r="F270" s="81" t="s">
        <v>4453</v>
      </c>
      <c r="G270" s="81" t="s">
        <v>4877</v>
      </c>
      <c r="H270" s="81" t="s">
        <v>5622</v>
      </c>
      <c r="I270" s="81" t="s">
        <v>43</v>
      </c>
      <c r="J270" s="81" t="s">
        <v>4631</v>
      </c>
      <c r="K270" s="81" t="s">
        <v>4632</v>
      </c>
      <c r="M270" s="81" t="s">
        <v>2790</v>
      </c>
      <c r="N270" s="81" t="s">
        <v>5460</v>
      </c>
      <c r="O270" s="81" t="s">
        <v>6314</v>
      </c>
      <c r="P270" s="81" t="s">
        <v>6315</v>
      </c>
      <c r="Q270" s="81" t="s">
        <v>620</v>
      </c>
      <c r="R270" s="81" t="s">
        <v>4720</v>
      </c>
      <c r="S270" s="81" t="s">
        <v>5248</v>
      </c>
      <c r="T270" s="81" t="s">
        <v>6316</v>
      </c>
      <c r="U270" s="81" t="s">
        <v>6317</v>
      </c>
      <c r="V270" s="81" t="s">
        <v>4432</v>
      </c>
      <c r="W270" s="81" t="s">
        <v>620</v>
      </c>
      <c r="X270" s="81" t="s">
        <v>4434</v>
      </c>
      <c r="Y270" s="81" t="s">
        <v>4435</v>
      </c>
      <c r="Z270" s="81" t="s">
        <v>4483</v>
      </c>
      <c r="AA270" s="81" t="s">
        <v>36</v>
      </c>
      <c r="AC270" s="81" t="s">
        <v>42</v>
      </c>
      <c r="AD270" s="81" t="s">
        <v>2682</v>
      </c>
      <c r="AE270" s="81" t="s">
        <v>42</v>
      </c>
      <c r="AG270" s="81" t="s">
        <v>471</v>
      </c>
      <c r="AH270" s="81" t="s">
        <v>4485</v>
      </c>
      <c r="AI270" s="81" t="s">
        <v>4486</v>
      </c>
      <c r="AJ270" s="81" t="s">
        <v>4440</v>
      </c>
      <c r="AM270" s="81" t="s">
        <v>4442</v>
      </c>
      <c r="AN270" s="81" t="s">
        <v>471</v>
      </c>
      <c r="AO270" s="81" t="s">
        <v>6318</v>
      </c>
      <c r="AP270" s="81" t="s">
        <v>4443</v>
      </c>
      <c r="AQ270" s="81" t="s">
        <v>4444</v>
      </c>
      <c r="AR270" s="81" t="s">
        <v>6212</v>
      </c>
      <c r="AS270" s="81" t="s">
        <v>4446</v>
      </c>
      <c r="AT270" s="81" t="s">
        <v>2875</v>
      </c>
      <c r="AU270" s="81" t="s">
        <v>4447</v>
      </c>
      <c r="AW270" s="81" t="s">
        <v>4448</v>
      </c>
      <c r="AX270" s="81" t="s">
        <v>42</v>
      </c>
    </row>
    <row r="271" hidden="1" spans="1:50">
      <c r="A271" s="81" t="s">
        <v>6319</v>
      </c>
      <c r="B271" s="81" t="s">
        <v>6320</v>
      </c>
      <c r="C271" s="81" t="s">
        <v>50</v>
      </c>
      <c r="D271" s="81" t="s">
        <v>4517</v>
      </c>
      <c r="E271" s="81" t="s">
        <v>192</v>
      </c>
      <c r="F271" s="81" t="s">
        <v>4453</v>
      </c>
      <c r="G271" s="81" t="s">
        <v>6321</v>
      </c>
      <c r="H271" s="81" t="s">
        <v>4473</v>
      </c>
      <c r="I271" s="81" t="s">
        <v>43</v>
      </c>
      <c r="J271" s="81" t="s">
        <v>4878</v>
      </c>
      <c r="K271" s="81" t="s">
        <v>4879</v>
      </c>
      <c r="M271" s="81" t="s">
        <v>2790</v>
      </c>
      <c r="N271" s="81" t="s">
        <v>6322</v>
      </c>
      <c r="O271" s="81" t="s">
        <v>6323</v>
      </c>
      <c r="P271" s="81" t="s">
        <v>6324</v>
      </c>
      <c r="Q271" s="81" t="s">
        <v>255</v>
      </c>
      <c r="R271" s="81" t="s">
        <v>6325</v>
      </c>
      <c r="S271" s="81" t="s">
        <v>278</v>
      </c>
      <c r="T271" s="81" t="s">
        <v>190</v>
      </c>
      <c r="U271" s="81" t="s">
        <v>191</v>
      </c>
      <c r="V271" s="81" t="s">
        <v>4432</v>
      </c>
      <c r="W271" s="81" t="s">
        <v>156</v>
      </c>
      <c r="X271" s="81" t="s">
        <v>4434</v>
      </c>
      <c r="Y271" s="81" t="s">
        <v>4435</v>
      </c>
      <c r="Z271" s="81" t="s">
        <v>4483</v>
      </c>
      <c r="AA271" s="81" t="s">
        <v>82</v>
      </c>
      <c r="AC271" s="81" t="s">
        <v>42</v>
      </c>
      <c r="AD271" s="81" t="s">
        <v>2682</v>
      </c>
      <c r="AE271" s="81" t="s">
        <v>42</v>
      </c>
      <c r="AG271" s="81" t="s">
        <v>156</v>
      </c>
      <c r="AH271" s="81" t="s">
        <v>4485</v>
      </c>
      <c r="AI271" s="81" t="s">
        <v>4486</v>
      </c>
      <c r="AJ271" s="81" t="s">
        <v>4440</v>
      </c>
      <c r="AM271" s="81" t="s">
        <v>4442</v>
      </c>
      <c r="AN271" s="81" t="s">
        <v>156</v>
      </c>
      <c r="AO271" s="81" t="s">
        <v>6326</v>
      </c>
      <c r="AP271" s="81" t="s">
        <v>4443</v>
      </c>
      <c r="AQ271" s="81" t="s">
        <v>4444</v>
      </c>
      <c r="AR271" s="81" t="s">
        <v>6327</v>
      </c>
      <c r="AS271" s="81" t="s">
        <v>4446</v>
      </c>
      <c r="AT271" s="81" t="s">
        <v>2875</v>
      </c>
      <c r="AU271" s="81" t="s">
        <v>4447</v>
      </c>
      <c r="AW271" s="81" t="s">
        <v>4448</v>
      </c>
      <c r="AX271" s="81" t="s">
        <v>42</v>
      </c>
    </row>
    <row r="272" hidden="1" spans="1:50">
      <c r="A272" s="81" t="s">
        <v>6328</v>
      </c>
      <c r="B272" s="81" t="s">
        <v>6329</v>
      </c>
      <c r="C272" s="81" t="s">
        <v>50</v>
      </c>
      <c r="D272" s="81" t="s">
        <v>4517</v>
      </c>
      <c r="E272" s="81" t="s">
        <v>224</v>
      </c>
      <c r="F272" s="81" t="s">
        <v>4453</v>
      </c>
      <c r="G272" s="81" t="s">
        <v>6321</v>
      </c>
      <c r="H272" s="81" t="s">
        <v>4473</v>
      </c>
      <c r="I272" s="81" t="s">
        <v>43</v>
      </c>
      <c r="J272" s="81" t="s">
        <v>4878</v>
      </c>
      <c r="K272" s="81" t="s">
        <v>4879</v>
      </c>
      <c r="M272" s="81" t="s">
        <v>2790</v>
      </c>
      <c r="N272" s="81" t="s">
        <v>6322</v>
      </c>
      <c r="O272" s="81" t="s">
        <v>6330</v>
      </c>
      <c r="P272" s="81" t="s">
        <v>6331</v>
      </c>
      <c r="Q272" s="81" t="s">
        <v>255</v>
      </c>
      <c r="R272" s="81" t="s">
        <v>6325</v>
      </c>
      <c r="S272" s="81" t="s">
        <v>278</v>
      </c>
      <c r="T272" s="81" t="s">
        <v>222</v>
      </c>
      <c r="U272" s="81" t="s">
        <v>223</v>
      </c>
      <c r="V272" s="81" t="s">
        <v>4432</v>
      </c>
      <c r="W272" s="81" t="s">
        <v>156</v>
      </c>
      <c r="X272" s="81" t="s">
        <v>4434</v>
      </c>
      <c r="Y272" s="81" t="s">
        <v>4435</v>
      </c>
      <c r="Z272" s="81" t="s">
        <v>4483</v>
      </c>
      <c r="AA272" s="81" t="s">
        <v>82</v>
      </c>
      <c r="AC272" s="81" t="s">
        <v>42</v>
      </c>
      <c r="AD272" s="81" t="s">
        <v>2682</v>
      </c>
      <c r="AE272" s="81" t="s">
        <v>42</v>
      </c>
      <c r="AG272" s="81" t="s">
        <v>156</v>
      </c>
      <c r="AH272" s="81" t="s">
        <v>4485</v>
      </c>
      <c r="AI272" s="81" t="s">
        <v>4486</v>
      </c>
      <c r="AJ272" s="81" t="s">
        <v>4440</v>
      </c>
      <c r="AM272" s="81" t="s">
        <v>4442</v>
      </c>
      <c r="AN272" s="81" t="s">
        <v>156</v>
      </c>
      <c r="AO272" s="81" t="s">
        <v>6326</v>
      </c>
      <c r="AP272" s="81" t="s">
        <v>4443</v>
      </c>
      <c r="AQ272" s="81" t="s">
        <v>4444</v>
      </c>
      <c r="AR272" s="81" t="s">
        <v>6332</v>
      </c>
      <c r="AS272" s="81" t="s">
        <v>4446</v>
      </c>
      <c r="AT272" s="81" t="s">
        <v>2875</v>
      </c>
      <c r="AU272" s="81" t="s">
        <v>4447</v>
      </c>
      <c r="AW272" s="81" t="s">
        <v>4448</v>
      </c>
      <c r="AX272" s="81" t="s">
        <v>42</v>
      </c>
    </row>
    <row r="273" hidden="1" spans="1:50">
      <c r="A273" s="81" t="s">
        <v>6333</v>
      </c>
      <c r="B273" s="81" t="s">
        <v>6334</v>
      </c>
      <c r="C273" s="81" t="s">
        <v>50</v>
      </c>
      <c r="D273" s="81" t="s">
        <v>4517</v>
      </c>
      <c r="E273" s="81" t="s">
        <v>199</v>
      </c>
      <c r="F273" s="81" t="s">
        <v>4453</v>
      </c>
      <c r="G273" s="81" t="s">
        <v>6321</v>
      </c>
      <c r="H273" s="81" t="s">
        <v>4473</v>
      </c>
      <c r="I273" s="81" t="s">
        <v>43</v>
      </c>
      <c r="J273" s="81" t="s">
        <v>4878</v>
      </c>
      <c r="K273" s="81" t="s">
        <v>4879</v>
      </c>
      <c r="M273" s="81" t="s">
        <v>2790</v>
      </c>
      <c r="N273" s="81" t="s">
        <v>6322</v>
      </c>
      <c r="O273" s="81" t="s">
        <v>6335</v>
      </c>
      <c r="P273" s="81" t="s">
        <v>6336</v>
      </c>
      <c r="Q273" s="81" t="s">
        <v>255</v>
      </c>
      <c r="R273" s="81" t="s">
        <v>6325</v>
      </c>
      <c r="S273" s="81" t="s">
        <v>278</v>
      </c>
      <c r="T273" s="81" t="s">
        <v>197</v>
      </c>
      <c r="U273" s="81" t="s">
        <v>198</v>
      </c>
      <c r="V273" s="81" t="s">
        <v>4432</v>
      </c>
      <c r="W273" s="81" t="s">
        <v>156</v>
      </c>
      <c r="X273" s="81" t="s">
        <v>4434</v>
      </c>
      <c r="Y273" s="81" t="s">
        <v>4435</v>
      </c>
      <c r="Z273" s="81" t="s">
        <v>4483</v>
      </c>
      <c r="AA273" s="81" t="s">
        <v>82</v>
      </c>
      <c r="AC273" s="81" t="s">
        <v>42</v>
      </c>
      <c r="AD273" s="81" t="s">
        <v>2682</v>
      </c>
      <c r="AE273" s="81" t="s">
        <v>42</v>
      </c>
      <c r="AG273" s="81" t="s">
        <v>156</v>
      </c>
      <c r="AH273" s="81" t="s">
        <v>4485</v>
      </c>
      <c r="AI273" s="81" t="s">
        <v>4486</v>
      </c>
      <c r="AJ273" s="81" t="s">
        <v>4440</v>
      </c>
      <c r="AM273" s="81" t="s">
        <v>4442</v>
      </c>
      <c r="AN273" s="81" t="s">
        <v>156</v>
      </c>
      <c r="AO273" s="81" t="s">
        <v>6326</v>
      </c>
      <c r="AP273" s="81" t="s">
        <v>4443</v>
      </c>
      <c r="AQ273" s="81" t="s">
        <v>4444</v>
      </c>
      <c r="AR273" s="81" t="s">
        <v>6337</v>
      </c>
      <c r="AS273" s="81" t="s">
        <v>4446</v>
      </c>
      <c r="AT273" s="81" t="s">
        <v>2875</v>
      </c>
      <c r="AU273" s="81" t="s">
        <v>4447</v>
      </c>
      <c r="AW273" s="81" t="s">
        <v>4448</v>
      </c>
      <c r="AX273" s="81" t="s">
        <v>42</v>
      </c>
    </row>
    <row r="274" hidden="1" spans="1:50">
      <c r="A274" s="81" t="s">
        <v>6333</v>
      </c>
      <c r="B274" s="81" t="s">
        <v>6338</v>
      </c>
      <c r="C274" s="81" t="s">
        <v>50</v>
      </c>
      <c r="D274" s="81" t="s">
        <v>4517</v>
      </c>
      <c r="E274" s="81" t="s">
        <v>6339</v>
      </c>
      <c r="F274" s="81" t="s">
        <v>4453</v>
      </c>
      <c r="G274" s="81" t="s">
        <v>6321</v>
      </c>
      <c r="H274" s="81" t="s">
        <v>4473</v>
      </c>
      <c r="I274" s="81" t="s">
        <v>43</v>
      </c>
      <c r="J274" s="81" t="s">
        <v>4878</v>
      </c>
      <c r="K274" s="81" t="s">
        <v>4879</v>
      </c>
      <c r="M274" s="81" t="s">
        <v>2790</v>
      </c>
      <c r="N274" s="81" t="s">
        <v>6322</v>
      </c>
      <c r="O274" s="81" t="s">
        <v>6340</v>
      </c>
      <c r="P274" s="81" t="s">
        <v>6341</v>
      </c>
      <c r="Q274" s="81" t="s">
        <v>255</v>
      </c>
      <c r="R274" s="81" t="s">
        <v>6325</v>
      </c>
      <c r="S274" s="81" t="s">
        <v>278</v>
      </c>
      <c r="T274" s="81" t="s">
        <v>6342</v>
      </c>
      <c r="U274" s="81" t="s">
        <v>6343</v>
      </c>
      <c r="V274" s="81" t="s">
        <v>4432</v>
      </c>
      <c r="W274" s="81" t="s">
        <v>156</v>
      </c>
      <c r="X274" s="81" t="s">
        <v>4434</v>
      </c>
      <c r="Y274" s="81" t="s">
        <v>4435</v>
      </c>
      <c r="Z274" s="81" t="s">
        <v>4483</v>
      </c>
      <c r="AA274" s="81" t="s">
        <v>82</v>
      </c>
      <c r="AC274" s="81" t="s">
        <v>42</v>
      </c>
      <c r="AD274" s="81" t="s">
        <v>2682</v>
      </c>
      <c r="AE274" s="81" t="s">
        <v>42</v>
      </c>
      <c r="AG274" s="81" t="s">
        <v>156</v>
      </c>
      <c r="AH274" s="81" t="s">
        <v>4485</v>
      </c>
      <c r="AI274" s="81" t="s">
        <v>4486</v>
      </c>
      <c r="AJ274" s="81" t="s">
        <v>4440</v>
      </c>
      <c r="AM274" s="81" t="s">
        <v>4442</v>
      </c>
      <c r="AN274" s="81" t="s">
        <v>156</v>
      </c>
      <c r="AO274" s="81" t="s">
        <v>6326</v>
      </c>
      <c r="AP274" s="81" t="s">
        <v>4443</v>
      </c>
      <c r="AQ274" s="81" t="s">
        <v>4444</v>
      </c>
      <c r="AR274" s="81" t="s">
        <v>6337</v>
      </c>
      <c r="AS274" s="81" t="s">
        <v>4446</v>
      </c>
      <c r="AT274" s="81" t="s">
        <v>2875</v>
      </c>
      <c r="AU274" s="81" t="s">
        <v>4447</v>
      </c>
      <c r="AW274" s="81" t="s">
        <v>4448</v>
      </c>
      <c r="AX274" s="81" t="s">
        <v>42</v>
      </c>
    </row>
    <row r="275" hidden="1" spans="1:50">
      <c r="A275" s="81" t="s">
        <v>6328</v>
      </c>
      <c r="B275" s="81" t="s">
        <v>6344</v>
      </c>
      <c r="C275" s="81" t="s">
        <v>50</v>
      </c>
      <c r="D275" s="81" t="s">
        <v>4517</v>
      </c>
      <c r="E275" s="81" t="s">
        <v>227</v>
      </c>
      <c r="F275" s="81" t="s">
        <v>4453</v>
      </c>
      <c r="G275" s="81" t="s">
        <v>6321</v>
      </c>
      <c r="H275" s="81" t="s">
        <v>4473</v>
      </c>
      <c r="I275" s="81" t="s">
        <v>43</v>
      </c>
      <c r="J275" s="81" t="s">
        <v>4878</v>
      </c>
      <c r="K275" s="81" t="s">
        <v>4879</v>
      </c>
      <c r="M275" s="81" t="s">
        <v>2790</v>
      </c>
      <c r="N275" s="81" t="s">
        <v>6322</v>
      </c>
      <c r="O275" s="81" t="s">
        <v>6345</v>
      </c>
      <c r="P275" s="81" t="s">
        <v>6346</v>
      </c>
      <c r="Q275" s="81" t="s">
        <v>183</v>
      </c>
      <c r="R275" s="81" t="s">
        <v>4892</v>
      </c>
      <c r="S275" s="81" t="s">
        <v>6347</v>
      </c>
      <c r="T275" s="81" t="s">
        <v>225</v>
      </c>
      <c r="U275" s="81" t="s">
        <v>226</v>
      </c>
      <c r="V275" s="81" t="s">
        <v>4432</v>
      </c>
      <c r="W275" s="81" t="s">
        <v>156</v>
      </c>
      <c r="X275" s="81" t="s">
        <v>4434</v>
      </c>
      <c r="Y275" s="81" t="s">
        <v>4435</v>
      </c>
      <c r="Z275" s="81" t="s">
        <v>4483</v>
      </c>
      <c r="AA275" s="81" t="s">
        <v>82</v>
      </c>
      <c r="AC275" s="81" t="s">
        <v>42</v>
      </c>
      <c r="AD275" s="81" t="s">
        <v>2682</v>
      </c>
      <c r="AE275" s="81" t="s">
        <v>42</v>
      </c>
      <c r="AG275" s="81" t="s">
        <v>156</v>
      </c>
      <c r="AH275" s="81" t="s">
        <v>4485</v>
      </c>
      <c r="AI275" s="81" t="s">
        <v>4486</v>
      </c>
      <c r="AJ275" s="81" t="s">
        <v>4440</v>
      </c>
      <c r="AM275" s="81" t="s">
        <v>4442</v>
      </c>
      <c r="AN275" s="81" t="s">
        <v>156</v>
      </c>
      <c r="AO275" s="81" t="s">
        <v>6326</v>
      </c>
      <c r="AP275" s="81" t="s">
        <v>4443</v>
      </c>
      <c r="AQ275" s="81" t="s">
        <v>4444</v>
      </c>
      <c r="AR275" s="81" t="s">
        <v>6332</v>
      </c>
      <c r="AS275" s="81" t="s">
        <v>4446</v>
      </c>
      <c r="AT275" s="81" t="s">
        <v>2875</v>
      </c>
      <c r="AU275" s="81" t="s">
        <v>4447</v>
      </c>
      <c r="AW275" s="81" t="s">
        <v>4448</v>
      </c>
      <c r="AX275" s="81" t="s">
        <v>42</v>
      </c>
    </row>
    <row r="276" hidden="1" spans="1:50">
      <c r="A276" s="81" t="s">
        <v>6348</v>
      </c>
      <c r="B276" s="81" t="s">
        <v>6349</v>
      </c>
      <c r="C276" s="81" t="s">
        <v>50</v>
      </c>
      <c r="D276" s="81" t="s">
        <v>4517</v>
      </c>
      <c r="E276" s="81" t="s">
        <v>6350</v>
      </c>
      <c r="F276" s="81" t="s">
        <v>4453</v>
      </c>
      <c r="G276" s="81" t="s">
        <v>6321</v>
      </c>
      <c r="H276" s="81" t="s">
        <v>4473</v>
      </c>
      <c r="I276" s="81" t="s">
        <v>43</v>
      </c>
      <c r="J276" s="81" t="s">
        <v>4878</v>
      </c>
      <c r="K276" s="81" t="s">
        <v>4879</v>
      </c>
      <c r="M276" s="81" t="s">
        <v>2790</v>
      </c>
      <c r="N276" s="81" t="s">
        <v>6322</v>
      </c>
      <c r="O276" s="81" t="s">
        <v>6351</v>
      </c>
      <c r="P276" s="81" t="s">
        <v>6352</v>
      </c>
      <c r="Q276" s="81" t="s">
        <v>2196</v>
      </c>
      <c r="R276" s="81" t="s">
        <v>6353</v>
      </c>
      <c r="S276" s="81" t="s">
        <v>6354</v>
      </c>
      <c r="T276" s="81" t="s">
        <v>6355</v>
      </c>
      <c r="U276" s="81" t="s">
        <v>6356</v>
      </c>
      <c r="V276" s="81" t="s">
        <v>4432</v>
      </c>
      <c r="W276" s="81" t="s">
        <v>156</v>
      </c>
      <c r="X276" s="81" t="s">
        <v>4434</v>
      </c>
      <c r="Y276" s="81" t="s">
        <v>4435</v>
      </c>
      <c r="Z276" s="81" t="s">
        <v>4483</v>
      </c>
      <c r="AA276" s="81" t="s">
        <v>82</v>
      </c>
      <c r="AC276" s="81" t="s">
        <v>42</v>
      </c>
      <c r="AD276" s="81" t="s">
        <v>2682</v>
      </c>
      <c r="AE276" s="81" t="s">
        <v>42</v>
      </c>
      <c r="AG276" s="81" t="s">
        <v>156</v>
      </c>
      <c r="AH276" s="81" t="s">
        <v>4485</v>
      </c>
      <c r="AI276" s="81" t="s">
        <v>4486</v>
      </c>
      <c r="AJ276" s="81" t="s">
        <v>4440</v>
      </c>
      <c r="AM276" s="81" t="s">
        <v>4442</v>
      </c>
      <c r="AN276" s="81" t="s">
        <v>156</v>
      </c>
      <c r="AO276" s="81" t="s">
        <v>6326</v>
      </c>
      <c r="AP276" s="81" t="s">
        <v>4443</v>
      </c>
      <c r="AQ276" s="81" t="s">
        <v>4444</v>
      </c>
      <c r="AR276" s="81" t="s">
        <v>6357</v>
      </c>
      <c r="AS276" s="81" t="s">
        <v>4446</v>
      </c>
      <c r="AT276" s="81" t="s">
        <v>2875</v>
      </c>
      <c r="AU276" s="81" t="s">
        <v>4447</v>
      </c>
      <c r="AW276" s="81" t="s">
        <v>4448</v>
      </c>
      <c r="AX276" s="81" t="s">
        <v>42</v>
      </c>
    </row>
    <row r="277" hidden="1" spans="1:50">
      <c r="A277" s="81" t="s">
        <v>6358</v>
      </c>
      <c r="B277" s="81" t="s">
        <v>6359</v>
      </c>
      <c r="C277" s="81" t="s">
        <v>50</v>
      </c>
      <c r="D277" s="81" t="s">
        <v>4517</v>
      </c>
      <c r="E277" s="81" t="s">
        <v>6360</v>
      </c>
      <c r="F277" s="81" t="s">
        <v>4453</v>
      </c>
      <c r="G277" s="81" t="s">
        <v>6321</v>
      </c>
      <c r="H277" s="81" t="s">
        <v>4473</v>
      </c>
      <c r="I277" s="81" t="s">
        <v>43</v>
      </c>
      <c r="J277" s="81" t="s">
        <v>4878</v>
      </c>
      <c r="K277" s="81" t="s">
        <v>4879</v>
      </c>
      <c r="M277" s="81" t="s">
        <v>2790</v>
      </c>
      <c r="N277" s="81" t="s">
        <v>6322</v>
      </c>
      <c r="O277" s="81" t="s">
        <v>6361</v>
      </c>
      <c r="P277" s="81" t="s">
        <v>6362</v>
      </c>
      <c r="Q277" s="81" t="s">
        <v>77</v>
      </c>
      <c r="R277" s="81" t="s">
        <v>6363</v>
      </c>
      <c r="T277" s="81" t="s">
        <v>3424</v>
      </c>
      <c r="U277" s="81" t="s">
        <v>6364</v>
      </c>
      <c r="V277" s="81" t="s">
        <v>4432</v>
      </c>
      <c r="W277" s="81" t="s">
        <v>156</v>
      </c>
      <c r="X277" s="81" t="s">
        <v>4434</v>
      </c>
      <c r="Y277" s="81" t="s">
        <v>4435</v>
      </c>
      <c r="Z277" s="81" t="s">
        <v>4483</v>
      </c>
      <c r="AA277" s="81" t="s">
        <v>82</v>
      </c>
      <c r="AC277" s="81" t="s">
        <v>42</v>
      </c>
      <c r="AD277" s="81" t="s">
        <v>2682</v>
      </c>
      <c r="AE277" s="81" t="s">
        <v>42</v>
      </c>
      <c r="AG277" s="81" t="s">
        <v>77</v>
      </c>
      <c r="AH277" s="81" t="s">
        <v>4485</v>
      </c>
      <c r="AI277" s="81" t="s">
        <v>4486</v>
      </c>
      <c r="AJ277" s="81" t="s">
        <v>4440</v>
      </c>
      <c r="AM277" s="81" t="s">
        <v>4442</v>
      </c>
      <c r="AN277" s="81" t="s">
        <v>156</v>
      </c>
      <c r="AO277" s="81" t="s">
        <v>6365</v>
      </c>
      <c r="AP277" s="81" t="s">
        <v>4443</v>
      </c>
      <c r="AQ277" s="81" t="s">
        <v>4444</v>
      </c>
      <c r="AR277" s="81" t="s">
        <v>6332</v>
      </c>
      <c r="AS277" s="81" t="s">
        <v>4446</v>
      </c>
      <c r="AT277" s="81" t="s">
        <v>2875</v>
      </c>
      <c r="AU277" s="81" t="s">
        <v>4447</v>
      </c>
      <c r="AW277" s="81" t="s">
        <v>4448</v>
      </c>
      <c r="AX277" s="81" t="s">
        <v>42</v>
      </c>
    </row>
    <row r="278" hidden="1" spans="1:50">
      <c r="A278" s="81" t="s">
        <v>6366</v>
      </c>
      <c r="B278" s="81" t="s">
        <v>6367</v>
      </c>
      <c r="C278" s="81" t="s">
        <v>50</v>
      </c>
      <c r="D278" s="81" t="s">
        <v>4517</v>
      </c>
      <c r="E278" s="81" t="s">
        <v>6368</v>
      </c>
      <c r="F278" s="81" t="s">
        <v>4453</v>
      </c>
      <c r="G278" s="81" t="s">
        <v>6321</v>
      </c>
      <c r="H278" s="81" t="s">
        <v>4473</v>
      </c>
      <c r="I278" s="81" t="s">
        <v>43</v>
      </c>
      <c r="J278" s="81" t="s">
        <v>4878</v>
      </c>
      <c r="K278" s="81" t="s">
        <v>4879</v>
      </c>
      <c r="M278" s="81" t="s">
        <v>2790</v>
      </c>
      <c r="N278" s="81" t="s">
        <v>6322</v>
      </c>
      <c r="O278" s="81" t="s">
        <v>6369</v>
      </c>
      <c r="P278" s="81" t="s">
        <v>6370</v>
      </c>
      <c r="Q278" s="81" t="s">
        <v>77</v>
      </c>
      <c r="R278" s="81" t="s">
        <v>6363</v>
      </c>
      <c r="T278" s="81" t="s">
        <v>6371</v>
      </c>
      <c r="U278" s="81" t="s">
        <v>6372</v>
      </c>
      <c r="V278" s="81" t="s">
        <v>4432</v>
      </c>
      <c r="W278" s="81" t="s">
        <v>156</v>
      </c>
      <c r="X278" s="81" t="s">
        <v>4434</v>
      </c>
      <c r="Y278" s="81" t="s">
        <v>4435</v>
      </c>
      <c r="Z278" s="81" t="s">
        <v>4483</v>
      </c>
      <c r="AA278" s="81" t="s">
        <v>82</v>
      </c>
      <c r="AC278" s="81" t="s">
        <v>42</v>
      </c>
      <c r="AD278" s="81" t="s">
        <v>2682</v>
      </c>
      <c r="AE278" s="81" t="s">
        <v>42</v>
      </c>
      <c r="AG278" s="81" t="s">
        <v>77</v>
      </c>
      <c r="AH278" s="81" t="s">
        <v>4485</v>
      </c>
      <c r="AI278" s="81" t="s">
        <v>4486</v>
      </c>
      <c r="AJ278" s="81" t="s">
        <v>4440</v>
      </c>
      <c r="AM278" s="81" t="s">
        <v>4442</v>
      </c>
      <c r="AN278" s="81" t="s">
        <v>156</v>
      </c>
      <c r="AO278" s="81" t="s">
        <v>6365</v>
      </c>
      <c r="AP278" s="81" t="s">
        <v>4443</v>
      </c>
      <c r="AQ278" s="81" t="s">
        <v>4444</v>
      </c>
      <c r="AR278" s="81" t="s">
        <v>6373</v>
      </c>
      <c r="AS278" s="81" t="s">
        <v>4446</v>
      </c>
      <c r="AT278" s="81" t="s">
        <v>2875</v>
      </c>
      <c r="AU278" s="81" t="s">
        <v>4447</v>
      </c>
      <c r="AW278" s="81" t="s">
        <v>4448</v>
      </c>
      <c r="AX278" s="81" t="s">
        <v>42</v>
      </c>
    </row>
    <row r="279" hidden="1" spans="1:50">
      <c r="A279" s="81" t="s">
        <v>6366</v>
      </c>
      <c r="B279" s="81" t="s">
        <v>6374</v>
      </c>
      <c r="C279" s="81" t="s">
        <v>50</v>
      </c>
      <c r="D279" s="81" t="s">
        <v>4517</v>
      </c>
      <c r="E279" s="81" t="s">
        <v>212</v>
      </c>
      <c r="F279" s="81" t="s">
        <v>4453</v>
      </c>
      <c r="G279" s="81" t="s">
        <v>6321</v>
      </c>
      <c r="H279" s="81" t="s">
        <v>4473</v>
      </c>
      <c r="I279" s="81" t="s">
        <v>43</v>
      </c>
      <c r="J279" s="81" t="s">
        <v>4878</v>
      </c>
      <c r="K279" s="81" t="s">
        <v>4879</v>
      </c>
      <c r="M279" s="81" t="s">
        <v>2790</v>
      </c>
      <c r="N279" s="81" t="s">
        <v>6322</v>
      </c>
      <c r="O279" s="81" t="s">
        <v>6375</v>
      </c>
      <c r="P279" s="81" t="s">
        <v>6376</v>
      </c>
      <c r="Q279" s="81" t="s">
        <v>77</v>
      </c>
      <c r="R279" s="81" t="s">
        <v>6363</v>
      </c>
      <c r="T279" s="81" t="s">
        <v>210</v>
      </c>
      <c r="U279" s="81" t="s">
        <v>211</v>
      </c>
      <c r="V279" s="81" t="s">
        <v>4432</v>
      </c>
      <c r="W279" s="81" t="s">
        <v>156</v>
      </c>
      <c r="X279" s="81" t="s">
        <v>4434</v>
      </c>
      <c r="Y279" s="81" t="s">
        <v>4435</v>
      </c>
      <c r="Z279" s="81" t="s">
        <v>4483</v>
      </c>
      <c r="AA279" s="81" t="s">
        <v>82</v>
      </c>
      <c r="AC279" s="81" t="s">
        <v>42</v>
      </c>
      <c r="AD279" s="81" t="s">
        <v>2682</v>
      </c>
      <c r="AE279" s="81" t="s">
        <v>42</v>
      </c>
      <c r="AG279" s="81" t="s">
        <v>77</v>
      </c>
      <c r="AH279" s="81" t="s">
        <v>4485</v>
      </c>
      <c r="AI279" s="81" t="s">
        <v>4486</v>
      </c>
      <c r="AJ279" s="81" t="s">
        <v>4440</v>
      </c>
      <c r="AM279" s="81" t="s">
        <v>4442</v>
      </c>
      <c r="AN279" s="81" t="s">
        <v>156</v>
      </c>
      <c r="AO279" s="81" t="s">
        <v>6365</v>
      </c>
      <c r="AP279" s="81" t="s">
        <v>4443</v>
      </c>
      <c r="AQ279" s="81" t="s">
        <v>4444</v>
      </c>
      <c r="AR279" s="81" t="s">
        <v>6377</v>
      </c>
      <c r="AS279" s="81" t="s">
        <v>4446</v>
      </c>
      <c r="AT279" s="81" t="s">
        <v>2875</v>
      </c>
      <c r="AU279" s="81" t="s">
        <v>4447</v>
      </c>
      <c r="AW279" s="81" t="s">
        <v>4448</v>
      </c>
      <c r="AX279" s="81" t="s">
        <v>42</v>
      </c>
    </row>
    <row r="280" hidden="1" spans="1:50">
      <c r="A280" s="81" t="s">
        <v>6378</v>
      </c>
      <c r="B280" s="81" t="s">
        <v>6379</v>
      </c>
      <c r="C280" s="81" t="s">
        <v>50</v>
      </c>
      <c r="D280" s="81" t="s">
        <v>4517</v>
      </c>
      <c r="E280" s="81" t="s">
        <v>2204</v>
      </c>
      <c r="F280" s="81" t="s">
        <v>4453</v>
      </c>
      <c r="G280" s="81" t="s">
        <v>6321</v>
      </c>
      <c r="H280" s="81" t="s">
        <v>4473</v>
      </c>
      <c r="I280" s="81" t="s">
        <v>43</v>
      </c>
      <c r="J280" s="81" t="s">
        <v>4878</v>
      </c>
      <c r="K280" s="81" t="s">
        <v>4879</v>
      </c>
      <c r="M280" s="81" t="s">
        <v>2790</v>
      </c>
      <c r="N280" s="81" t="s">
        <v>6322</v>
      </c>
      <c r="O280" s="81" t="s">
        <v>6380</v>
      </c>
      <c r="P280" s="81" t="s">
        <v>6381</v>
      </c>
      <c r="Q280" s="81" t="s">
        <v>77</v>
      </c>
      <c r="R280" s="81" t="s">
        <v>6363</v>
      </c>
      <c r="S280" s="81" t="s">
        <v>232</v>
      </c>
      <c r="T280" s="81" t="s">
        <v>2202</v>
      </c>
      <c r="U280" s="81" t="s">
        <v>2203</v>
      </c>
      <c r="V280" s="81" t="s">
        <v>4432</v>
      </c>
      <c r="W280" s="81" t="s">
        <v>156</v>
      </c>
      <c r="X280" s="81" t="s">
        <v>4434</v>
      </c>
      <c r="Y280" s="81" t="s">
        <v>4435</v>
      </c>
      <c r="Z280" s="81" t="s">
        <v>4483</v>
      </c>
      <c r="AA280" s="81" t="s">
        <v>82</v>
      </c>
      <c r="AC280" s="81" t="s">
        <v>42</v>
      </c>
      <c r="AD280" s="81" t="s">
        <v>2682</v>
      </c>
      <c r="AE280" s="81" t="s">
        <v>42</v>
      </c>
      <c r="AG280" s="81" t="s">
        <v>156</v>
      </c>
      <c r="AH280" s="81" t="s">
        <v>4485</v>
      </c>
      <c r="AI280" s="81" t="s">
        <v>5077</v>
      </c>
      <c r="AJ280" s="81" t="s">
        <v>4440</v>
      </c>
      <c r="AM280" s="81" t="s">
        <v>4442</v>
      </c>
      <c r="AN280" s="81" t="s">
        <v>156</v>
      </c>
      <c r="AO280" s="81" t="s">
        <v>6365</v>
      </c>
      <c r="AP280" s="81" t="s">
        <v>4443</v>
      </c>
      <c r="AQ280" s="81" t="s">
        <v>4444</v>
      </c>
      <c r="AR280" s="81" t="s">
        <v>6382</v>
      </c>
      <c r="AS280" s="81" t="s">
        <v>4446</v>
      </c>
      <c r="AT280" s="81" t="s">
        <v>2875</v>
      </c>
      <c r="AU280" s="81" t="s">
        <v>4447</v>
      </c>
      <c r="AW280" s="81" t="s">
        <v>4448</v>
      </c>
      <c r="AX280" s="81" t="s">
        <v>42</v>
      </c>
    </row>
    <row r="281" hidden="1" spans="1:50">
      <c r="A281" s="81" t="s">
        <v>6383</v>
      </c>
      <c r="B281" s="81" t="s">
        <v>6384</v>
      </c>
      <c r="C281" s="81" t="s">
        <v>50</v>
      </c>
      <c r="D281" s="81" t="s">
        <v>4517</v>
      </c>
      <c r="E281" s="81" t="s">
        <v>2199</v>
      </c>
      <c r="F281" s="81" t="s">
        <v>4453</v>
      </c>
      <c r="G281" s="81" t="s">
        <v>6321</v>
      </c>
      <c r="H281" s="81" t="s">
        <v>4473</v>
      </c>
      <c r="I281" s="81" t="s">
        <v>43</v>
      </c>
      <c r="J281" s="81" t="s">
        <v>4878</v>
      </c>
      <c r="K281" s="81" t="s">
        <v>4879</v>
      </c>
      <c r="M281" s="81" t="s">
        <v>2790</v>
      </c>
      <c r="N281" s="81" t="s">
        <v>6322</v>
      </c>
      <c r="O281" s="81" t="s">
        <v>6385</v>
      </c>
      <c r="P281" s="81" t="s">
        <v>6386</v>
      </c>
      <c r="Q281" s="81" t="s">
        <v>77</v>
      </c>
      <c r="R281" s="81" t="s">
        <v>6363</v>
      </c>
      <c r="S281" s="81" t="s">
        <v>232</v>
      </c>
      <c r="T281" s="81" t="s">
        <v>2197</v>
      </c>
      <c r="U281" s="81" t="s">
        <v>2198</v>
      </c>
      <c r="V281" s="81" t="s">
        <v>4432</v>
      </c>
      <c r="W281" s="81" t="s">
        <v>156</v>
      </c>
      <c r="X281" s="81" t="s">
        <v>4434</v>
      </c>
      <c r="Y281" s="81" t="s">
        <v>4435</v>
      </c>
      <c r="Z281" s="81" t="s">
        <v>4483</v>
      </c>
      <c r="AA281" s="81" t="s">
        <v>82</v>
      </c>
      <c r="AC281" s="81" t="s">
        <v>42</v>
      </c>
      <c r="AD281" s="81" t="s">
        <v>2682</v>
      </c>
      <c r="AE281" s="81" t="s">
        <v>42</v>
      </c>
      <c r="AG281" s="81" t="s">
        <v>156</v>
      </c>
      <c r="AH281" s="81" t="s">
        <v>4485</v>
      </c>
      <c r="AI281" s="81" t="s">
        <v>5077</v>
      </c>
      <c r="AJ281" s="81" t="s">
        <v>4440</v>
      </c>
      <c r="AM281" s="81" t="s">
        <v>4442</v>
      </c>
      <c r="AN281" s="81" t="s">
        <v>156</v>
      </c>
      <c r="AO281" s="81" t="s">
        <v>6365</v>
      </c>
      <c r="AP281" s="81" t="s">
        <v>4443</v>
      </c>
      <c r="AQ281" s="81" t="s">
        <v>4444</v>
      </c>
      <c r="AR281" s="81" t="s">
        <v>6387</v>
      </c>
      <c r="AS281" s="81" t="s">
        <v>4446</v>
      </c>
      <c r="AT281" s="81" t="s">
        <v>2875</v>
      </c>
      <c r="AU281" s="81" t="s">
        <v>4447</v>
      </c>
      <c r="AW281" s="81" t="s">
        <v>4448</v>
      </c>
      <c r="AX281" s="81" t="s">
        <v>42</v>
      </c>
    </row>
    <row r="282" hidden="1" spans="1:50">
      <c r="A282" s="81" t="s">
        <v>6388</v>
      </c>
      <c r="B282" s="81" t="s">
        <v>6389</v>
      </c>
      <c r="C282" s="81" t="s">
        <v>4655</v>
      </c>
      <c r="D282" s="81" t="s">
        <v>4517</v>
      </c>
      <c r="E282" s="81" t="s">
        <v>6390</v>
      </c>
      <c r="F282" s="81" t="s">
        <v>4453</v>
      </c>
      <c r="G282" s="81" t="s">
        <v>4519</v>
      </c>
      <c r="H282" s="81" t="s">
        <v>4520</v>
      </c>
      <c r="I282" s="81" t="s">
        <v>43</v>
      </c>
      <c r="J282" s="81" t="s">
        <v>4474</v>
      </c>
      <c r="K282" s="81" t="s">
        <v>4475</v>
      </c>
      <c r="M282" s="81" t="s">
        <v>2790</v>
      </c>
      <c r="N282" s="81" t="s">
        <v>6391</v>
      </c>
      <c r="O282" s="81" t="s">
        <v>6392</v>
      </c>
      <c r="Q282" s="81" t="s">
        <v>4524</v>
      </c>
      <c r="R282" s="81" t="s">
        <v>4525</v>
      </c>
      <c r="S282" s="81" t="s">
        <v>4526</v>
      </c>
      <c r="V282" s="81" t="s">
        <v>4432</v>
      </c>
      <c r="W282" s="81" t="s">
        <v>4529</v>
      </c>
      <c r="X282" s="81" t="s">
        <v>4434</v>
      </c>
      <c r="Y282" s="81" t="s">
        <v>4435</v>
      </c>
      <c r="Z282" s="81" t="s">
        <v>4436</v>
      </c>
      <c r="AA282" s="81" t="s">
        <v>228</v>
      </c>
      <c r="AC282" s="81" t="s">
        <v>42</v>
      </c>
      <c r="AD282" s="81" t="s">
        <v>2682</v>
      </c>
      <c r="AE282" s="81" t="s">
        <v>42</v>
      </c>
      <c r="AG282" s="81" t="s">
        <v>4480</v>
      </c>
      <c r="AH282" s="81" t="s">
        <v>4485</v>
      </c>
      <c r="AI282" s="81" t="s">
        <v>4486</v>
      </c>
      <c r="AJ282" s="81" t="s">
        <v>4440</v>
      </c>
      <c r="AM282" s="81" t="s">
        <v>4442</v>
      </c>
      <c r="AQ282" s="81" t="s">
        <v>4444</v>
      </c>
      <c r="AR282" s="81" t="s">
        <v>6393</v>
      </c>
      <c r="AS282" s="81" t="s">
        <v>4468</v>
      </c>
      <c r="AT282" s="81" t="s">
        <v>2875</v>
      </c>
      <c r="AW282" s="81" t="s">
        <v>4448</v>
      </c>
      <c r="AX282" s="81" t="s">
        <v>42</v>
      </c>
    </row>
    <row r="283" hidden="1" spans="1:50">
      <c r="A283" s="81" t="s">
        <v>6394</v>
      </c>
      <c r="B283" s="81" t="s">
        <v>6395</v>
      </c>
      <c r="C283" s="81" t="s">
        <v>50</v>
      </c>
      <c r="D283" s="81" t="s">
        <v>4418</v>
      </c>
      <c r="E283" s="81" t="s">
        <v>6396</v>
      </c>
      <c r="F283" s="81" t="s">
        <v>4453</v>
      </c>
      <c r="G283" s="81" t="s">
        <v>6397</v>
      </c>
      <c r="H283" s="81" t="s">
        <v>4520</v>
      </c>
      <c r="I283" s="81" t="s">
        <v>43</v>
      </c>
      <c r="J283" s="81" t="s">
        <v>4422</v>
      </c>
      <c r="K283" s="81" t="s">
        <v>4423</v>
      </c>
      <c r="M283" s="81" t="s">
        <v>2790</v>
      </c>
      <c r="N283" s="81" t="s">
        <v>6398</v>
      </c>
      <c r="O283" s="81" t="s">
        <v>6399</v>
      </c>
      <c r="P283" s="81" t="s">
        <v>6400</v>
      </c>
      <c r="Q283" s="81" t="s">
        <v>4459</v>
      </c>
      <c r="R283" s="81" t="s">
        <v>4460</v>
      </c>
      <c r="S283" s="81" t="s">
        <v>4461</v>
      </c>
      <c r="T283" s="81" t="s">
        <v>6401</v>
      </c>
      <c r="U283" s="81" t="s">
        <v>6402</v>
      </c>
      <c r="V283" s="81" t="s">
        <v>4432</v>
      </c>
      <c r="W283" s="81" t="s">
        <v>4433</v>
      </c>
      <c r="X283" s="81" t="s">
        <v>4434</v>
      </c>
      <c r="Y283" s="81" t="s">
        <v>4435</v>
      </c>
      <c r="Z283" s="81" t="s">
        <v>4436</v>
      </c>
      <c r="AA283" s="81" t="s">
        <v>228</v>
      </c>
      <c r="AC283" s="81" t="s">
        <v>42</v>
      </c>
      <c r="AD283" s="81" t="s">
        <v>2682</v>
      </c>
      <c r="AE283" s="81" t="s">
        <v>42</v>
      </c>
      <c r="AG283" s="81" t="s">
        <v>4459</v>
      </c>
      <c r="AH283" s="81" t="s">
        <v>4485</v>
      </c>
      <c r="AI283" s="81" t="s">
        <v>4553</v>
      </c>
      <c r="AJ283" s="81" t="s">
        <v>4440</v>
      </c>
      <c r="AM283" s="81" t="s">
        <v>4442</v>
      </c>
      <c r="AN283" s="81" t="s">
        <v>4433</v>
      </c>
      <c r="AO283" s="81" t="s">
        <v>6403</v>
      </c>
      <c r="AP283" s="81" t="s">
        <v>3740</v>
      </c>
      <c r="AQ283" s="81" t="s">
        <v>4444</v>
      </c>
      <c r="AR283" s="81" t="s">
        <v>6404</v>
      </c>
      <c r="AS283" s="81" t="s">
        <v>4468</v>
      </c>
      <c r="AT283" s="81" t="s">
        <v>2875</v>
      </c>
      <c r="AU283" s="81" t="s">
        <v>4447</v>
      </c>
      <c r="AW283" s="81" t="s">
        <v>4448</v>
      </c>
      <c r="AX283" s="81" t="s">
        <v>42</v>
      </c>
    </row>
    <row r="284" hidden="1" spans="1:50">
      <c r="A284" s="81" t="s">
        <v>6405</v>
      </c>
      <c r="B284" s="81" t="s">
        <v>6406</v>
      </c>
      <c r="C284" s="81" t="s">
        <v>50</v>
      </c>
      <c r="D284" s="81" t="s">
        <v>4517</v>
      </c>
      <c r="E284" s="81" t="s">
        <v>2162</v>
      </c>
      <c r="F284" s="81" t="s">
        <v>4453</v>
      </c>
      <c r="G284" s="81" t="s">
        <v>6407</v>
      </c>
      <c r="H284" s="81" t="s">
        <v>4579</v>
      </c>
      <c r="I284" s="81" t="s">
        <v>43</v>
      </c>
      <c r="J284" s="81" t="s">
        <v>4878</v>
      </c>
      <c r="K284" s="81" t="s">
        <v>4879</v>
      </c>
      <c r="M284" s="81" t="s">
        <v>2790</v>
      </c>
      <c r="N284" s="81" t="s">
        <v>6408</v>
      </c>
      <c r="O284" s="81" t="s">
        <v>6409</v>
      </c>
      <c r="P284" s="81" t="s">
        <v>6410</v>
      </c>
      <c r="Q284" s="81" t="s">
        <v>2196</v>
      </c>
      <c r="R284" s="81" t="s">
        <v>6353</v>
      </c>
      <c r="S284" s="81" t="s">
        <v>6411</v>
      </c>
      <c r="T284" s="81" t="s">
        <v>2160</v>
      </c>
      <c r="U284" s="81" t="s">
        <v>2161</v>
      </c>
      <c r="V284" s="81" t="s">
        <v>4432</v>
      </c>
      <c r="W284" s="81" t="s">
        <v>156</v>
      </c>
      <c r="X284" s="81" t="s">
        <v>4434</v>
      </c>
      <c r="Y284" s="81" t="s">
        <v>4435</v>
      </c>
      <c r="Z284" s="81" t="s">
        <v>4483</v>
      </c>
      <c r="AA284" s="81" t="s">
        <v>82</v>
      </c>
      <c r="AC284" s="81" t="s">
        <v>42</v>
      </c>
      <c r="AD284" s="81" t="s">
        <v>2682</v>
      </c>
      <c r="AE284" s="81" t="s">
        <v>42</v>
      </c>
      <c r="AG284" s="81" t="s">
        <v>2196</v>
      </c>
      <c r="AH284" s="81" t="s">
        <v>4485</v>
      </c>
      <c r="AI284" s="81" t="s">
        <v>6412</v>
      </c>
      <c r="AJ284" s="81" t="s">
        <v>4440</v>
      </c>
      <c r="AM284" s="81" t="s">
        <v>4442</v>
      </c>
      <c r="AN284" s="81" t="s">
        <v>156</v>
      </c>
      <c r="AO284" s="81" t="s">
        <v>6413</v>
      </c>
      <c r="AQ284" s="81" t="s">
        <v>4444</v>
      </c>
      <c r="AR284" s="81" t="s">
        <v>6414</v>
      </c>
      <c r="AS284" s="81" t="s">
        <v>4446</v>
      </c>
      <c r="AT284" s="81" t="s">
        <v>2875</v>
      </c>
      <c r="AU284" s="81" t="s">
        <v>6415</v>
      </c>
      <c r="AW284" s="81" t="s">
        <v>4448</v>
      </c>
      <c r="AX284" s="81" t="s">
        <v>42</v>
      </c>
    </row>
    <row r="285" hidden="1" spans="1:50">
      <c r="A285" s="81" t="s">
        <v>6416</v>
      </c>
      <c r="B285" s="81" t="s">
        <v>6417</v>
      </c>
      <c r="C285" s="81" t="s">
        <v>50</v>
      </c>
      <c r="D285" s="81" t="s">
        <v>4517</v>
      </c>
      <c r="E285" s="81" t="s">
        <v>2167</v>
      </c>
      <c r="F285" s="81" t="s">
        <v>4453</v>
      </c>
      <c r="G285" s="81" t="s">
        <v>6407</v>
      </c>
      <c r="H285" s="81" t="s">
        <v>4579</v>
      </c>
      <c r="I285" s="81" t="s">
        <v>43</v>
      </c>
      <c r="J285" s="81" t="s">
        <v>4878</v>
      </c>
      <c r="K285" s="81" t="s">
        <v>4879</v>
      </c>
      <c r="M285" s="81" t="s">
        <v>2790</v>
      </c>
      <c r="N285" s="81" t="s">
        <v>6408</v>
      </c>
      <c r="O285" s="81" t="s">
        <v>6418</v>
      </c>
      <c r="P285" s="81" t="s">
        <v>6419</v>
      </c>
      <c r="Q285" s="81" t="s">
        <v>156</v>
      </c>
      <c r="R285" s="81" t="s">
        <v>6420</v>
      </c>
      <c r="S285" s="81" t="s">
        <v>6421</v>
      </c>
      <c r="T285" s="81" t="s">
        <v>2165</v>
      </c>
      <c r="U285" s="81" t="s">
        <v>2166</v>
      </c>
      <c r="V285" s="81" t="s">
        <v>4432</v>
      </c>
      <c r="W285" s="81" t="s">
        <v>156</v>
      </c>
      <c r="X285" s="81" t="s">
        <v>4434</v>
      </c>
      <c r="Y285" s="81" t="s">
        <v>4435</v>
      </c>
      <c r="Z285" s="81" t="s">
        <v>4483</v>
      </c>
      <c r="AA285" s="81" t="s">
        <v>82</v>
      </c>
      <c r="AC285" s="81" t="s">
        <v>42</v>
      </c>
      <c r="AD285" s="81" t="s">
        <v>2682</v>
      </c>
      <c r="AE285" s="81" t="s">
        <v>42</v>
      </c>
      <c r="AG285" s="81" t="s">
        <v>156</v>
      </c>
      <c r="AH285" s="81" t="s">
        <v>4485</v>
      </c>
      <c r="AI285" s="81" t="s">
        <v>5077</v>
      </c>
      <c r="AJ285" s="81" t="s">
        <v>4440</v>
      </c>
      <c r="AM285" s="81" t="s">
        <v>4442</v>
      </c>
      <c r="AN285" s="81" t="s">
        <v>156</v>
      </c>
      <c r="AO285" s="81" t="s">
        <v>6422</v>
      </c>
      <c r="AP285" s="81" t="s">
        <v>3740</v>
      </c>
      <c r="AQ285" s="81" t="s">
        <v>4444</v>
      </c>
      <c r="AR285" s="81" t="s">
        <v>6423</v>
      </c>
      <c r="AS285" s="81" t="s">
        <v>4446</v>
      </c>
      <c r="AT285" s="81" t="s">
        <v>2875</v>
      </c>
      <c r="AU285" s="81" t="s">
        <v>6415</v>
      </c>
      <c r="AW285" s="81" t="s">
        <v>4448</v>
      </c>
      <c r="AX285" s="81" t="s">
        <v>42</v>
      </c>
    </row>
    <row r="286" hidden="1" spans="1:50">
      <c r="A286" s="81" t="s">
        <v>6424</v>
      </c>
      <c r="B286" s="81" t="s">
        <v>6425</v>
      </c>
      <c r="C286" s="81" t="s">
        <v>50</v>
      </c>
      <c r="D286" s="81" t="s">
        <v>4517</v>
      </c>
      <c r="E286" s="81" t="s">
        <v>2170</v>
      </c>
      <c r="F286" s="81" t="s">
        <v>4453</v>
      </c>
      <c r="G286" s="81" t="s">
        <v>6407</v>
      </c>
      <c r="H286" s="81" t="s">
        <v>4579</v>
      </c>
      <c r="I286" s="81" t="s">
        <v>43</v>
      </c>
      <c r="J286" s="81" t="s">
        <v>4878</v>
      </c>
      <c r="K286" s="81" t="s">
        <v>4879</v>
      </c>
      <c r="M286" s="81" t="s">
        <v>2790</v>
      </c>
      <c r="N286" s="81" t="s">
        <v>6408</v>
      </c>
      <c r="O286" s="81" t="s">
        <v>6426</v>
      </c>
      <c r="P286" s="81" t="s">
        <v>6427</v>
      </c>
      <c r="Q286" s="81" t="s">
        <v>111</v>
      </c>
      <c r="R286" s="81" t="s">
        <v>4883</v>
      </c>
      <c r="S286" s="81" t="s">
        <v>6428</v>
      </c>
      <c r="T286" s="81" t="s">
        <v>237</v>
      </c>
      <c r="U286" s="81" t="s">
        <v>238</v>
      </c>
      <c r="V286" s="81" t="s">
        <v>4432</v>
      </c>
      <c r="W286" s="81" t="s">
        <v>156</v>
      </c>
      <c r="X286" s="81" t="s">
        <v>4434</v>
      </c>
      <c r="Y286" s="81" t="s">
        <v>4435</v>
      </c>
      <c r="Z286" s="81" t="s">
        <v>4483</v>
      </c>
      <c r="AA286" s="81" t="s">
        <v>82</v>
      </c>
      <c r="AC286" s="81" t="s">
        <v>42</v>
      </c>
      <c r="AD286" s="81" t="s">
        <v>2682</v>
      </c>
      <c r="AE286" s="81" t="s">
        <v>42</v>
      </c>
      <c r="AG286" s="81" t="s">
        <v>156</v>
      </c>
      <c r="AH286" s="81" t="s">
        <v>4485</v>
      </c>
      <c r="AI286" s="81" t="s">
        <v>5077</v>
      </c>
      <c r="AJ286" s="81" t="s">
        <v>4440</v>
      </c>
      <c r="AM286" s="81" t="s">
        <v>4442</v>
      </c>
      <c r="AN286" s="81" t="s">
        <v>156</v>
      </c>
      <c r="AO286" s="81" t="s">
        <v>6429</v>
      </c>
      <c r="AQ286" s="81" t="s">
        <v>4444</v>
      </c>
      <c r="AR286" s="81" t="s">
        <v>6430</v>
      </c>
      <c r="AS286" s="81" t="s">
        <v>4446</v>
      </c>
      <c r="AT286" s="81" t="s">
        <v>2875</v>
      </c>
      <c r="AU286" s="81" t="s">
        <v>6415</v>
      </c>
      <c r="AW286" s="81" t="s">
        <v>4448</v>
      </c>
      <c r="AX286" s="81" t="s">
        <v>42</v>
      </c>
    </row>
    <row r="287" hidden="1" spans="1:50">
      <c r="A287" s="81" t="s">
        <v>6431</v>
      </c>
      <c r="B287" s="81" t="s">
        <v>6432</v>
      </c>
      <c r="C287" s="81" t="s">
        <v>50</v>
      </c>
      <c r="D287" s="81" t="s">
        <v>4517</v>
      </c>
      <c r="E287" s="81" t="s">
        <v>2140</v>
      </c>
      <c r="F287" s="81" t="s">
        <v>4453</v>
      </c>
      <c r="G287" s="81" t="s">
        <v>6433</v>
      </c>
      <c r="H287" s="81" t="s">
        <v>4473</v>
      </c>
      <c r="I287" s="81" t="s">
        <v>43</v>
      </c>
      <c r="J287" s="81" t="s">
        <v>4878</v>
      </c>
      <c r="K287" s="81" t="s">
        <v>4879</v>
      </c>
      <c r="M287" s="81" t="s">
        <v>2790</v>
      </c>
      <c r="N287" s="81" t="s">
        <v>6434</v>
      </c>
      <c r="O287" s="81" t="s">
        <v>6435</v>
      </c>
      <c r="P287" s="81" t="s">
        <v>6436</v>
      </c>
      <c r="Q287" s="81" t="s">
        <v>232</v>
      </c>
      <c r="R287" s="81" t="s">
        <v>6437</v>
      </c>
      <c r="S287" s="81" t="s">
        <v>6438</v>
      </c>
      <c r="T287" s="81" t="s">
        <v>2138</v>
      </c>
      <c r="U287" s="81" t="s">
        <v>2139</v>
      </c>
      <c r="V287" s="81" t="s">
        <v>4432</v>
      </c>
      <c r="W287" s="81" t="s">
        <v>2196</v>
      </c>
      <c r="X287" s="81" t="s">
        <v>4434</v>
      </c>
      <c r="Y287" s="81" t="s">
        <v>4435</v>
      </c>
      <c r="Z287" s="81" t="s">
        <v>4483</v>
      </c>
      <c r="AA287" s="81" t="s">
        <v>36</v>
      </c>
      <c r="AC287" s="81" t="s">
        <v>42</v>
      </c>
      <c r="AD287" s="81" t="s">
        <v>2682</v>
      </c>
      <c r="AE287" s="81" t="s">
        <v>42</v>
      </c>
      <c r="AG287" s="81" t="s">
        <v>156</v>
      </c>
      <c r="AH287" s="81" t="s">
        <v>4485</v>
      </c>
      <c r="AI287" s="81" t="s">
        <v>5077</v>
      </c>
      <c r="AJ287" s="81" t="s">
        <v>4440</v>
      </c>
      <c r="AM287" s="81" t="s">
        <v>4442</v>
      </c>
      <c r="AN287" s="81" t="s">
        <v>156</v>
      </c>
      <c r="AO287" s="81" t="s">
        <v>6439</v>
      </c>
      <c r="AP287" s="81" t="s">
        <v>3740</v>
      </c>
      <c r="AQ287" s="81" t="s">
        <v>4444</v>
      </c>
      <c r="AR287" s="81" t="s">
        <v>6440</v>
      </c>
      <c r="AS287" s="81" t="s">
        <v>4468</v>
      </c>
      <c r="AT287" s="81" t="s">
        <v>2875</v>
      </c>
      <c r="AU287" s="81" t="s">
        <v>6415</v>
      </c>
      <c r="AW287" s="81" t="s">
        <v>4448</v>
      </c>
      <c r="AX287" s="81" t="s">
        <v>42</v>
      </c>
    </row>
    <row r="288" hidden="1" spans="1:50">
      <c r="A288" s="81" t="s">
        <v>6441</v>
      </c>
      <c r="B288" s="81" t="s">
        <v>6442</v>
      </c>
      <c r="C288" s="81" t="s">
        <v>50</v>
      </c>
      <c r="D288" s="81" t="s">
        <v>4517</v>
      </c>
      <c r="E288" s="81" t="s">
        <v>136</v>
      </c>
      <c r="F288" s="81" t="s">
        <v>4453</v>
      </c>
      <c r="G288" s="81" t="s">
        <v>6443</v>
      </c>
      <c r="H288" s="81" t="s">
        <v>4473</v>
      </c>
      <c r="I288" s="81" t="s">
        <v>43</v>
      </c>
      <c r="J288" s="81" t="s">
        <v>4878</v>
      </c>
      <c r="K288" s="81" t="s">
        <v>4879</v>
      </c>
      <c r="M288" s="81" t="s">
        <v>2790</v>
      </c>
      <c r="N288" s="81" t="s">
        <v>6408</v>
      </c>
      <c r="O288" s="81" t="s">
        <v>6444</v>
      </c>
      <c r="P288" s="81" t="s">
        <v>6445</v>
      </c>
      <c r="Q288" s="81" t="s">
        <v>166</v>
      </c>
      <c r="R288" s="81" t="s">
        <v>6446</v>
      </c>
      <c r="S288" s="81" t="s">
        <v>6447</v>
      </c>
      <c r="T288" s="81" t="s">
        <v>134</v>
      </c>
      <c r="U288" s="81" t="s">
        <v>135</v>
      </c>
      <c r="V288" s="81" t="s">
        <v>4432</v>
      </c>
      <c r="W288" s="81" t="s">
        <v>156</v>
      </c>
      <c r="X288" s="81" t="s">
        <v>4434</v>
      </c>
      <c r="Y288" s="81" t="s">
        <v>4435</v>
      </c>
      <c r="Z288" s="81" t="s">
        <v>4483</v>
      </c>
      <c r="AA288" s="81" t="s">
        <v>82</v>
      </c>
      <c r="AC288" s="81" t="s">
        <v>42</v>
      </c>
      <c r="AD288" s="81" t="s">
        <v>2682</v>
      </c>
      <c r="AE288" s="81" t="s">
        <v>42</v>
      </c>
      <c r="AG288" s="81" t="s">
        <v>156</v>
      </c>
      <c r="AH288" s="81" t="s">
        <v>4485</v>
      </c>
      <c r="AI288" s="81" t="s">
        <v>4486</v>
      </c>
      <c r="AJ288" s="81" t="s">
        <v>4440</v>
      </c>
      <c r="AM288" s="81" t="s">
        <v>4442</v>
      </c>
      <c r="AN288" s="81" t="s">
        <v>156</v>
      </c>
      <c r="AO288" s="81" t="s">
        <v>6448</v>
      </c>
      <c r="AP288" s="81" t="s">
        <v>3740</v>
      </c>
      <c r="AQ288" s="81" t="s">
        <v>4444</v>
      </c>
      <c r="AR288" s="81" t="s">
        <v>6449</v>
      </c>
      <c r="AS288" s="81" t="s">
        <v>4468</v>
      </c>
      <c r="AT288" s="81" t="s">
        <v>2875</v>
      </c>
      <c r="AU288" s="81" t="s">
        <v>6415</v>
      </c>
      <c r="AW288" s="81" t="s">
        <v>4448</v>
      </c>
      <c r="AX288" s="81" t="s">
        <v>42</v>
      </c>
    </row>
    <row r="289" hidden="1" spans="1:50">
      <c r="A289" s="81" t="s">
        <v>6450</v>
      </c>
      <c r="B289" s="81" t="s">
        <v>6451</v>
      </c>
      <c r="C289" s="81" t="s">
        <v>50</v>
      </c>
      <c r="D289" s="81" t="s">
        <v>4517</v>
      </c>
      <c r="E289" s="81" t="s">
        <v>2309</v>
      </c>
      <c r="F289" s="81" t="s">
        <v>4453</v>
      </c>
      <c r="G289" s="81" t="s">
        <v>6433</v>
      </c>
      <c r="H289" s="81" t="s">
        <v>4520</v>
      </c>
      <c r="I289" s="81" t="s">
        <v>43</v>
      </c>
      <c r="J289" s="81" t="s">
        <v>4631</v>
      </c>
      <c r="K289" s="81" t="s">
        <v>4632</v>
      </c>
      <c r="M289" s="81" t="s">
        <v>2790</v>
      </c>
      <c r="N289" s="81" t="s">
        <v>6452</v>
      </c>
      <c r="O289" s="81" t="s">
        <v>6453</v>
      </c>
      <c r="P289" s="81" t="s">
        <v>6454</v>
      </c>
      <c r="Q289" s="81" t="s">
        <v>650</v>
      </c>
      <c r="R289" s="81" t="s">
        <v>4742</v>
      </c>
      <c r="S289" s="81" t="s">
        <v>6455</v>
      </c>
      <c r="T289" s="81" t="s">
        <v>2307</v>
      </c>
      <c r="U289" s="81" t="s">
        <v>2308</v>
      </c>
      <c r="V289" s="81" t="s">
        <v>4432</v>
      </c>
      <c r="W289" s="81" t="s">
        <v>828</v>
      </c>
      <c r="X289" s="81" t="s">
        <v>4434</v>
      </c>
      <c r="Y289" s="81" t="s">
        <v>4435</v>
      </c>
      <c r="Z289" s="81" t="s">
        <v>4483</v>
      </c>
      <c r="AA289" s="81" t="s">
        <v>82</v>
      </c>
      <c r="AC289" s="81" t="s">
        <v>42</v>
      </c>
      <c r="AD289" s="81" t="s">
        <v>2682</v>
      </c>
      <c r="AE289" s="81" t="s">
        <v>42</v>
      </c>
      <c r="AG289" s="81" t="s">
        <v>4658</v>
      </c>
      <c r="AH289" s="81" t="s">
        <v>4485</v>
      </c>
      <c r="AI289" s="81" t="s">
        <v>6412</v>
      </c>
      <c r="AJ289" s="81" t="s">
        <v>4440</v>
      </c>
      <c r="AM289" s="81" t="s">
        <v>4442</v>
      </c>
      <c r="AN289" s="81" t="s">
        <v>4658</v>
      </c>
      <c r="AO289" s="81" t="s">
        <v>6456</v>
      </c>
      <c r="AP289" s="81" t="s">
        <v>3740</v>
      </c>
      <c r="AQ289" s="81" t="s">
        <v>4444</v>
      </c>
      <c r="AR289" s="81" t="s">
        <v>6457</v>
      </c>
      <c r="AS289" s="81" t="s">
        <v>4468</v>
      </c>
      <c r="AT289" s="81" t="s">
        <v>2875</v>
      </c>
      <c r="AU289" s="81" t="s">
        <v>50</v>
      </c>
      <c r="AW289" s="81" t="s">
        <v>4448</v>
      </c>
      <c r="AX289" s="81" t="s">
        <v>42</v>
      </c>
    </row>
    <row r="290" hidden="1" spans="1:50">
      <c r="A290" s="81" t="s">
        <v>6450</v>
      </c>
      <c r="B290" s="81" t="s">
        <v>6458</v>
      </c>
      <c r="C290" s="81" t="s">
        <v>50</v>
      </c>
      <c r="D290" s="81" t="s">
        <v>4517</v>
      </c>
      <c r="E290" s="81" t="s">
        <v>2315</v>
      </c>
      <c r="F290" s="81" t="s">
        <v>4453</v>
      </c>
      <c r="G290" s="81" t="s">
        <v>6433</v>
      </c>
      <c r="H290" s="81" t="s">
        <v>4520</v>
      </c>
      <c r="I290" s="81" t="s">
        <v>43</v>
      </c>
      <c r="J290" s="81" t="s">
        <v>4631</v>
      </c>
      <c r="K290" s="81" t="s">
        <v>4632</v>
      </c>
      <c r="M290" s="81" t="s">
        <v>2790</v>
      </c>
      <c r="N290" s="81" t="s">
        <v>6459</v>
      </c>
      <c r="O290" s="81" t="s">
        <v>6460</v>
      </c>
      <c r="P290" s="81" t="s">
        <v>6461</v>
      </c>
      <c r="Q290" s="81" t="s">
        <v>650</v>
      </c>
      <c r="R290" s="81" t="s">
        <v>4742</v>
      </c>
      <c r="S290" s="81" t="s">
        <v>6462</v>
      </c>
      <c r="T290" s="81" t="s">
        <v>2313</v>
      </c>
      <c r="U290" s="81" t="s">
        <v>2314</v>
      </c>
      <c r="V290" s="81" t="s">
        <v>4432</v>
      </c>
      <c r="W290" s="81" t="s">
        <v>828</v>
      </c>
      <c r="X290" s="81" t="s">
        <v>4434</v>
      </c>
      <c r="Y290" s="81" t="s">
        <v>4435</v>
      </c>
      <c r="Z290" s="81" t="s">
        <v>4483</v>
      </c>
      <c r="AA290" s="81" t="s">
        <v>82</v>
      </c>
      <c r="AC290" s="81" t="s">
        <v>42</v>
      </c>
      <c r="AD290" s="81" t="s">
        <v>2682</v>
      </c>
      <c r="AE290" s="81" t="s">
        <v>42</v>
      </c>
      <c r="AG290" s="81" t="s">
        <v>4658</v>
      </c>
      <c r="AH290" s="81" t="s">
        <v>4485</v>
      </c>
      <c r="AI290" s="81" t="s">
        <v>6412</v>
      </c>
      <c r="AJ290" s="81" t="s">
        <v>4440</v>
      </c>
      <c r="AM290" s="81" t="s">
        <v>4442</v>
      </c>
      <c r="AN290" s="81" t="s">
        <v>4658</v>
      </c>
      <c r="AO290" s="81" t="s">
        <v>6456</v>
      </c>
      <c r="AP290" s="81" t="s">
        <v>3740</v>
      </c>
      <c r="AQ290" s="81" t="s">
        <v>4444</v>
      </c>
      <c r="AR290" s="81" t="s">
        <v>6463</v>
      </c>
      <c r="AS290" s="81" t="s">
        <v>4468</v>
      </c>
      <c r="AT290" s="81" t="s">
        <v>2875</v>
      </c>
      <c r="AU290" s="81" t="s">
        <v>50</v>
      </c>
      <c r="AW290" s="81" t="s">
        <v>4448</v>
      </c>
      <c r="AX290" s="81" t="s">
        <v>42</v>
      </c>
    </row>
    <row r="291" hidden="1" spans="1:50">
      <c r="A291" s="81" t="s">
        <v>6464</v>
      </c>
      <c r="B291" s="81" t="s">
        <v>6465</v>
      </c>
      <c r="C291" s="81" t="s">
        <v>50</v>
      </c>
      <c r="D291" s="81" t="s">
        <v>4517</v>
      </c>
      <c r="E291" s="81" t="s">
        <v>2327</v>
      </c>
      <c r="F291" s="81" t="s">
        <v>4453</v>
      </c>
      <c r="G291" s="81" t="s">
        <v>6433</v>
      </c>
      <c r="H291" s="81" t="s">
        <v>4520</v>
      </c>
      <c r="I291" s="81" t="s">
        <v>43</v>
      </c>
      <c r="J291" s="81" t="s">
        <v>4631</v>
      </c>
      <c r="K291" s="81" t="s">
        <v>4632</v>
      </c>
      <c r="M291" s="81" t="s">
        <v>2790</v>
      </c>
      <c r="N291" s="81" t="s">
        <v>6466</v>
      </c>
      <c r="O291" s="81" t="s">
        <v>6467</v>
      </c>
      <c r="P291" s="81" t="s">
        <v>2326</v>
      </c>
      <c r="Q291" s="81" t="s">
        <v>650</v>
      </c>
      <c r="R291" s="81" t="s">
        <v>4742</v>
      </c>
      <c r="S291" s="81" t="s">
        <v>6468</v>
      </c>
      <c r="T291" s="81" t="s">
        <v>2325</v>
      </c>
      <c r="U291" s="81" t="s">
        <v>2326</v>
      </c>
      <c r="V291" s="81" t="s">
        <v>4432</v>
      </c>
      <c r="W291" s="81" t="s">
        <v>828</v>
      </c>
      <c r="X291" s="81" t="s">
        <v>4434</v>
      </c>
      <c r="Y291" s="81" t="s">
        <v>4435</v>
      </c>
      <c r="Z291" s="81" t="s">
        <v>4483</v>
      </c>
      <c r="AA291" s="81" t="s">
        <v>82</v>
      </c>
      <c r="AC291" s="81" t="s">
        <v>42</v>
      </c>
      <c r="AD291" s="81" t="s">
        <v>2682</v>
      </c>
      <c r="AE291" s="81" t="s">
        <v>42</v>
      </c>
      <c r="AF291" s="81" t="s">
        <v>4464</v>
      </c>
      <c r="AG291" s="81" t="s">
        <v>4658</v>
      </c>
      <c r="AH291" s="81" t="s">
        <v>4485</v>
      </c>
      <c r="AI291" s="81" t="s">
        <v>6412</v>
      </c>
      <c r="AJ291" s="81" t="s">
        <v>4440</v>
      </c>
      <c r="AM291" s="81" t="s">
        <v>4442</v>
      </c>
      <c r="AN291" s="81" t="s">
        <v>4658</v>
      </c>
      <c r="AO291" s="81" t="s">
        <v>6469</v>
      </c>
      <c r="AQ291" s="81" t="s">
        <v>4444</v>
      </c>
      <c r="AR291" s="81" t="s">
        <v>6470</v>
      </c>
      <c r="AS291" s="81" t="s">
        <v>4468</v>
      </c>
      <c r="AT291" s="81" t="s">
        <v>2875</v>
      </c>
      <c r="AU291" s="81" t="s">
        <v>50</v>
      </c>
      <c r="AW291" s="81" t="s">
        <v>4448</v>
      </c>
      <c r="AX291" s="81" t="s">
        <v>42</v>
      </c>
    </row>
    <row r="292" hidden="1" spans="1:50">
      <c r="A292" s="81" t="s">
        <v>6471</v>
      </c>
      <c r="B292" s="81" t="s">
        <v>6472</v>
      </c>
      <c r="C292" s="81" t="s">
        <v>50</v>
      </c>
      <c r="D292" s="81" t="s">
        <v>4517</v>
      </c>
      <c r="E292" s="81" t="s">
        <v>2302</v>
      </c>
      <c r="F292" s="81" t="s">
        <v>4453</v>
      </c>
      <c r="G292" s="81" t="s">
        <v>6433</v>
      </c>
      <c r="H292" s="81" t="s">
        <v>4520</v>
      </c>
      <c r="I292" s="81" t="s">
        <v>43</v>
      </c>
      <c r="J292" s="81" t="s">
        <v>4631</v>
      </c>
      <c r="K292" s="81" t="s">
        <v>4632</v>
      </c>
      <c r="M292" s="81" t="s">
        <v>2790</v>
      </c>
      <c r="N292" s="81" t="s">
        <v>6459</v>
      </c>
      <c r="O292" s="81" t="s">
        <v>6473</v>
      </c>
      <c r="P292" s="81" t="s">
        <v>6474</v>
      </c>
      <c r="Q292" s="81" t="s">
        <v>650</v>
      </c>
      <c r="R292" s="81" t="s">
        <v>4742</v>
      </c>
      <c r="S292" s="81" t="s">
        <v>6475</v>
      </c>
      <c r="T292" s="81" t="s">
        <v>2300</v>
      </c>
      <c r="U292" s="81" t="s">
        <v>2301</v>
      </c>
      <c r="V292" s="81" t="s">
        <v>4432</v>
      </c>
      <c r="W292" s="81" t="s">
        <v>828</v>
      </c>
      <c r="X292" s="81" t="s">
        <v>4434</v>
      </c>
      <c r="Y292" s="81" t="s">
        <v>4435</v>
      </c>
      <c r="Z292" s="81" t="s">
        <v>4483</v>
      </c>
      <c r="AA292" s="81" t="s">
        <v>82</v>
      </c>
      <c r="AC292" s="81" t="s">
        <v>42</v>
      </c>
      <c r="AD292" s="81" t="s">
        <v>2682</v>
      </c>
      <c r="AE292" s="81" t="s">
        <v>42</v>
      </c>
      <c r="AF292" s="81" t="s">
        <v>4464</v>
      </c>
      <c r="AG292" s="81" t="s">
        <v>4658</v>
      </c>
      <c r="AH292" s="81" t="s">
        <v>4485</v>
      </c>
      <c r="AI292" s="81" t="s">
        <v>6412</v>
      </c>
      <c r="AJ292" s="81" t="s">
        <v>4440</v>
      </c>
      <c r="AM292" s="81" t="s">
        <v>4442</v>
      </c>
      <c r="AN292" s="81" t="s">
        <v>4658</v>
      </c>
      <c r="AO292" s="81" t="s">
        <v>6469</v>
      </c>
      <c r="AP292" s="81" t="s">
        <v>3740</v>
      </c>
      <c r="AQ292" s="81" t="s">
        <v>4444</v>
      </c>
      <c r="AR292" s="81" t="s">
        <v>6457</v>
      </c>
      <c r="AS292" s="81" t="s">
        <v>4468</v>
      </c>
      <c r="AT292" s="81" t="s">
        <v>2875</v>
      </c>
      <c r="AU292" s="81" t="s">
        <v>50</v>
      </c>
      <c r="AW292" s="81" t="s">
        <v>4448</v>
      </c>
      <c r="AX292" s="81" t="s">
        <v>42</v>
      </c>
    </row>
  </sheetData>
  <autoFilter ref="A1:AY292">
    <filterColumn colId="1">
      <customFilters>
        <customFilter operator="equal" val="终端红外测温、避雷器红外测温、护套环流检测：110kV伍龙关泮线、110kV伍黄如泮线、110kV泮如黄线、110kV泮关龙线、110kV泮关乙线、110kV泮南源甲线、110kV泮南源乙线、110kV泮西线、110kV泮金流线、110kV泮金线"/>
        <customFilter operator="equal" val="终端红外测温、避雷器红外测温、护套环流检测：110kV泮南源甲线、110kV泮南源乙线"/>
      </customFilters>
    </filterColumn>
    <extLst/>
  </autoFilter>
  <pageMargins left="0.7" right="0.7" top="0.75" bottom="0.75" header="0.3" footer="0.3"/>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Y94"/>
  <sheetViews>
    <sheetView workbookViewId="0">
      <selection activeCell="B15" sqref="B15"/>
    </sheetView>
  </sheetViews>
  <sheetFormatPr defaultColWidth="9" defaultRowHeight="14.25"/>
  <cols>
    <col min="1" max="1" width="29.625" customWidth="1"/>
    <col min="2" max="2" width="78" style="83" customWidth="1"/>
    <col min="14" max="14" width="17.125"/>
    <col min="15" max="15" width="18.25"/>
    <col min="20" max="20" width="17.125"/>
    <col min="21" max="21" width="18.25"/>
  </cols>
  <sheetData>
    <row r="1" s="79" customFormat="1" ht="15" spans="1:51">
      <c r="A1" s="80" t="s">
        <v>4367</v>
      </c>
      <c r="B1" s="80" t="s">
        <v>2675</v>
      </c>
      <c r="C1" s="80" t="s">
        <v>4368</v>
      </c>
      <c r="D1" s="80" t="s">
        <v>4</v>
      </c>
      <c r="E1" s="80" t="s">
        <v>4369</v>
      </c>
      <c r="F1" s="80" t="s">
        <v>4370</v>
      </c>
      <c r="G1" s="80" t="s">
        <v>4371</v>
      </c>
      <c r="H1" s="80" t="s">
        <v>4372</v>
      </c>
      <c r="I1" s="80" t="s">
        <v>4373</v>
      </c>
      <c r="J1" s="80" t="s">
        <v>4374</v>
      </c>
      <c r="K1" s="80" t="s">
        <v>4375</v>
      </c>
      <c r="L1" s="80" t="s">
        <v>4376</v>
      </c>
      <c r="M1" s="80" t="s">
        <v>4377</v>
      </c>
      <c r="N1" s="80" t="s">
        <v>4378</v>
      </c>
      <c r="O1" s="80" t="s">
        <v>4379</v>
      </c>
      <c r="P1" s="80" t="s">
        <v>4380</v>
      </c>
      <c r="Q1" s="80" t="s">
        <v>4381</v>
      </c>
      <c r="R1" s="80" t="s">
        <v>4382</v>
      </c>
      <c r="S1" s="80" t="s">
        <v>4383</v>
      </c>
      <c r="T1" s="80" t="s">
        <v>4384</v>
      </c>
      <c r="U1" s="80" t="s">
        <v>4385</v>
      </c>
      <c r="V1" s="80" t="s">
        <v>4386</v>
      </c>
      <c r="W1" s="80" t="s">
        <v>4387</v>
      </c>
      <c r="X1" s="80" t="s">
        <v>4388</v>
      </c>
      <c r="Y1" s="80" t="s">
        <v>4389</v>
      </c>
      <c r="Z1" s="80" t="s">
        <v>4390</v>
      </c>
      <c r="AA1" s="80" t="s">
        <v>5</v>
      </c>
      <c r="AB1" s="80" t="s">
        <v>4391</v>
      </c>
      <c r="AC1" s="80" t="s">
        <v>4392</v>
      </c>
      <c r="AD1" s="80" t="s">
        <v>4393</v>
      </c>
      <c r="AE1" s="80" t="s">
        <v>4394</v>
      </c>
      <c r="AF1" s="80" t="s">
        <v>4395</v>
      </c>
      <c r="AG1" s="80" t="s">
        <v>4396</v>
      </c>
      <c r="AH1" s="80" t="s">
        <v>4397</v>
      </c>
      <c r="AI1" s="80" t="s">
        <v>4398</v>
      </c>
      <c r="AJ1" s="80" t="s">
        <v>4399</v>
      </c>
      <c r="AK1" s="80" t="s">
        <v>4400</v>
      </c>
      <c r="AL1" s="80" t="s">
        <v>4401</v>
      </c>
      <c r="AM1" s="80" t="s">
        <v>4402</v>
      </c>
      <c r="AN1" s="80" t="s">
        <v>4403</v>
      </c>
      <c r="AO1" s="80" t="s">
        <v>4404</v>
      </c>
      <c r="AP1" s="80" t="s">
        <v>4405</v>
      </c>
      <c r="AQ1" s="80" t="s">
        <v>4406</v>
      </c>
      <c r="AR1" s="80" t="s">
        <v>4407</v>
      </c>
      <c r="AS1" s="80" t="s">
        <v>4408</v>
      </c>
      <c r="AT1" s="80" t="s">
        <v>4409</v>
      </c>
      <c r="AU1" s="80" t="s">
        <v>4410</v>
      </c>
      <c r="AV1" s="80" t="s">
        <v>4411</v>
      </c>
      <c r="AW1" s="80" t="s">
        <v>4412</v>
      </c>
      <c r="AX1" s="80" t="s">
        <v>4413</v>
      </c>
      <c r="AY1" s="80" t="s">
        <v>4414</v>
      </c>
    </row>
    <row r="2" s="79" customFormat="1" ht="13.5" spans="1:50">
      <c r="A2" s="81" t="s">
        <v>4469</v>
      </c>
      <c r="B2" s="81" t="s">
        <v>4470</v>
      </c>
      <c r="C2" s="81" t="s">
        <v>50</v>
      </c>
      <c r="D2" s="81" t="s">
        <v>4451</v>
      </c>
      <c r="E2" s="81" t="s">
        <v>4471</v>
      </c>
      <c r="F2" s="81" t="s">
        <v>4453</v>
      </c>
      <c r="G2" s="81" t="s">
        <v>4472</v>
      </c>
      <c r="H2" s="81" t="s">
        <v>4473</v>
      </c>
      <c r="I2" s="81" t="s">
        <v>43</v>
      </c>
      <c r="J2" s="81" t="s">
        <v>4474</v>
      </c>
      <c r="K2" s="81" t="s">
        <v>4475</v>
      </c>
      <c r="M2" s="81" t="s">
        <v>2790</v>
      </c>
      <c r="N2" s="81" t="s">
        <v>4476</v>
      </c>
      <c r="O2" s="81" t="s">
        <v>4477</v>
      </c>
      <c r="P2" s="81" t="s">
        <v>4478</v>
      </c>
      <c r="Q2" s="81" t="s">
        <v>331</v>
      </c>
      <c r="R2" s="81" t="s">
        <v>4479</v>
      </c>
      <c r="S2" s="81" t="s">
        <v>4480</v>
      </c>
      <c r="T2" s="81" t="s">
        <v>4481</v>
      </c>
      <c r="U2" s="81" t="s">
        <v>4482</v>
      </c>
      <c r="V2" s="81" t="s">
        <v>4432</v>
      </c>
      <c r="W2" s="81" t="s">
        <v>4480</v>
      </c>
      <c r="X2" s="81" t="s">
        <v>4434</v>
      </c>
      <c r="Y2" s="81" t="s">
        <v>4435</v>
      </c>
      <c r="Z2" s="81" t="s">
        <v>4483</v>
      </c>
      <c r="AA2" s="81" t="s">
        <v>4484</v>
      </c>
      <c r="AC2" s="81" t="s">
        <v>42</v>
      </c>
      <c r="AD2" s="81" t="s">
        <v>2682</v>
      </c>
      <c r="AE2" s="81" t="s">
        <v>42</v>
      </c>
      <c r="AG2" s="81" t="s">
        <v>4480</v>
      </c>
      <c r="AH2" s="81" t="s">
        <v>4485</v>
      </c>
      <c r="AI2" s="81" t="s">
        <v>4486</v>
      </c>
      <c r="AJ2" s="81" t="s">
        <v>4440</v>
      </c>
      <c r="AM2" s="81" t="s">
        <v>4442</v>
      </c>
      <c r="AN2" s="81" t="s">
        <v>4480</v>
      </c>
      <c r="AO2" s="81" t="s">
        <v>4487</v>
      </c>
      <c r="AP2" s="81" t="s">
        <v>4443</v>
      </c>
      <c r="AR2" s="81" t="s">
        <v>4488</v>
      </c>
      <c r="AS2" s="81" t="s">
        <v>4468</v>
      </c>
      <c r="AT2" s="81" t="s">
        <v>2875</v>
      </c>
      <c r="AU2" s="81" t="s">
        <v>4447</v>
      </c>
      <c r="AW2" s="81" t="s">
        <v>4448</v>
      </c>
      <c r="AX2" s="81" t="s">
        <v>42</v>
      </c>
    </row>
    <row r="3" s="79" customFormat="1" ht="13.5" spans="1:50">
      <c r="A3" s="81" t="s">
        <v>4469</v>
      </c>
      <c r="B3" s="81" t="s">
        <v>4489</v>
      </c>
      <c r="C3" s="81" t="s">
        <v>50</v>
      </c>
      <c r="D3" s="81" t="s">
        <v>4451</v>
      </c>
      <c r="E3" s="81" t="s">
        <v>4490</v>
      </c>
      <c r="F3" s="81" t="s">
        <v>4453</v>
      </c>
      <c r="G3" s="81" t="s">
        <v>4472</v>
      </c>
      <c r="H3" s="81" t="s">
        <v>4473</v>
      </c>
      <c r="I3" s="81" t="s">
        <v>43</v>
      </c>
      <c r="J3" s="81" t="s">
        <v>4474</v>
      </c>
      <c r="K3" s="81" t="s">
        <v>4475</v>
      </c>
      <c r="M3" s="81" t="s">
        <v>2790</v>
      </c>
      <c r="N3" s="81" t="s">
        <v>4476</v>
      </c>
      <c r="O3" s="81" t="s">
        <v>4491</v>
      </c>
      <c r="P3" s="81" t="s">
        <v>4492</v>
      </c>
      <c r="Q3" s="81" t="s">
        <v>331</v>
      </c>
      <c r="R3" s="81" t="s">
        <v>4479</v>
      </c>
      <c r="S3" s="81" t="s">
        <v>4480</v>
      </c>
      <c r="T3" s="81" t="s">
        <v>4493</v>
      </c>
      <c r="U3" s="81" t="s">
        <v>4494</v>
      </c>
      <c r="V3" s="81" t="s">
        <v>4432</v>
      </c>
      <c r="W3" s="81" t="s">
        <v>4480</v>
      </c>
      <c r="X3" s="81" t="s">
        <v>4434</v>
      </c>
      <c r="Y3" s="81" t="s">
        <v>4435</v>
      </c>
      <c r="Z3" s="81" t="s">
        <v>4483</v>
      </c>
      <c r="AA3" s="81" t="s">
        <v>4484</v>
      </c>
      <c r="AC3" s="81" t="s">
        <v>42</v>
      </c>
      <c r="AD3" s="81" t="s">
        <v>2682</v>
      </c>
      <c r="AE3" s="81" t="s">
        <v>42</v>
      </c>
      <c r="AG3" s="81" t="s">
        <v>4480</v>
      </c>
      <c r="AH3" s="81" t="s">
        <v>4485</v>
      </c>
      <c r="AI3" s="81" t="s">
        <v>4486</v>
      </c>
      <c r="AJ3" s="81" t="s">
        <v>4440</v>
      </c>
      <c r="AM3" s="81" t="s">
        <v>4442</v>
      </c>
      <c r="AN3" s="81" t="s">
        <v>4480</v>
      </c>
      <c r="AO3" s="81" t="s">
        <v>4487</v>
      </c>
      <c r="AP3" s="81" t="s">
        <v>4443</v>
      </c>
      <c r="AR3" s="81" t="s">
        <v>4495</v>
      </c>
      <c r="AS3" s="81" t="s">
        <v>4468</v>
      </c>
      <c r="AT3" s="81" t="s">
        <v>2875</v>
      </c>
      <c r="AU3" s="81" t="s">
        <v>4447</v>
      </c>
      <c r="AW3" s="81" t="s">
        <v>4448</v>
      </c>
      <c r="AX3" s="81" t="s">
        <v>42</v>
      </c>
    </row>
    <row r="4" s="79" customFormat="1" ht="13.5" spans="1:50">
      <c r="A4" s="81" t="s">
        <v>4469</v>
      </c>
      <c r="B4" s="81" t="s">
        <v>4496</v>
      </c>
      <c r="C4" s="81" t="s">
        <v>50</v>
      </c>
      <c r="D4" s="81" t="s">
        <v>4451</v>
      </c>
      <c r="E4" s="81" t="s">
        <v>4497</v>
      </c>
      <c r="F4" s="81" t="s">
        <v>4453</v>
      </c>
      <c r="G4" s="81" t="s">
        <v>4472</v>
      </c>
      <c r="H4" s="81" t="s">
        <v>4473</v>
      </c>
      <c r="I4" s="81" t="s">
        <v>43</v>
      </c>
      <c r="J4" s="81" t="s">
        <v>4474</v>
      </c>
      <c r="K4" s="81" t="s">
        <v>4475</v>
      </c>
      <c r="M4" s="81" t="s">
        <v>2790</v>
      </c>
      <c r="N4" s="81" t="s">
        <v>4476</v>
      </c>
      <c r="O4" s="81" t="s">
        <v>4498</v>
      </c>
      <c r="P4" s="81" t="s">
        <v>4499</v>
      </c>
      <c r="Q4" s="81" t="s">
        <v>331</v>
      </c>
      <c r="R4" s="81" t="s">
        <v>4479</v>
      </c>
      <c r="S4" s="81" t="s">
        <v>4480</v>
      </c>
      <c r="T4" s="81" t="s">
        <v>4500</v>
      </c>
      <c r="U4" s="81" t="s">
        <v>4501</v>
      </c>
      <c r="V4" s="81" t="s">
        <v>4432</v>
      </c>
      <c r="W4" s="81" t="s">
        <v>4480</v>
      </c>
      <c r="X4" s="81" t="s">
        <v>4434</v>
      </c>
      <c r="Y4" s="81" t="s">
        <v>4435</v>
      </c>
      <c r="Z4" s="81" t="s">
        <v>4483</v>
      </c>
      <c r="AA4" s="81" t="s">
        <v>4484</v>
      </c>
      <c r="AC4" s="81" t="s">
        <v>42</v>
      </c>
      <c r="AD4" s="81" t="s">
        <v>2682</v>
      </c>
      <c r="AE4" s="81" t="s">
        <v>42</v>
      </c>
      <c r="AG4" s="81" t="s">
        <v>4480</v>
      </c>
      <c r="AH4" s="81" t="s">
        <v>4485</v>
      </c>
      <c r="AI4" s="81" t="s">
        <v>4486</v>
      </c>
      <c r="AJ4" s="81" t="s">
        <v>4440</v>
      </c>
      <c r="AM4" s="81" t="s">
        <v>4442</v>
      </c>
      <c r="AN4" s="81" t="s">
        <v>4480</v>
      </c>
      <c r="AO4" s="81" t="s">
        <v>4487</v>
      </c>
      <c r="AP4" s="81" t="s">
        <v>4443</v>
      </c>
      <c r="AR4" s="81" t="s">
        <v>4502</v>
      </c>
      <c r="AS4" s="81" t="s">
        <v>4468</v>
      </c>
      <c r="AT4" s="81" t="s">
        <v>2875</v>
      </c>
      <c r="AU4" s="81" t="s">
        <v>4447</v>
      </c>
      <c r="AW4" s="81" t="s">
        <v>4448</v>
      </c>
      <c r="AX4" s="81" t="s">
        <v>42</v>
      </c>
    </row>
    <row r="5" s="79" customFormat="1" ht="13.5" spans="1:50">
      <c r="A5" s="81" t="s">
        <v>4469</v>
      </c>
      <c r="B5" s="81" t="s">
        <v>4503</v>
      </c>
      <c r="C5" s="81" t="s">
        <v>50</v>
      </c>
      <c r="D5" s="81" t="s">
        <v>4451</v>
      </c>
      <c r="E5" s="81" t="s">
        <v>4504</v>
      </c>
      <c r="F5" s="81" t="s">
        <v>4453</v>
      </c>
      <c r="G5" s="81" t="s">
        <v>4505</v>
      </c>
      <c r="H5" s="81" t="s">
        <v>4506</v>
      </c>
      <c r="I5" s="81" t="s">
        <v>43</v>
      </c>
      <c r="J5" s="81" t="s">
        <v>4474</v>
      </c>
      <c r="K5" s="81" t="s">
        <v>4475</v>
      </c>
      <c r="M5" s="81" t="s">
        <v>2790</v>
      </c>
      <c r="N5" s="81" t="s">
        <v>4476</v>
      </c>
      <c r="O5" s="81" t="s">
        <v>4507</v>
      </c>
      <c r="P5" s="81" t="s">
        <v>4508</v>
      </c>
      <c r="Q5" s="81" t="s">
        <v>306</v>
      </c>
      <c r="R5" s="81" t="s">
        <v>4509</v>
      </c>
      <c r="T5" s="81" t="s">
        <v>4510</v>
      </c>
      <c r="U5" s="81" t="s">
        <v>4511</v>
      </c>
      <c r="V5" s="81" t="s">
        <v>4432</v>
      </c>
      <c r="W5" s="81" t="s">
        <v>4480</v>
      </c>
      <c r="X5" s="81" t="s">
        <v>4434</v>
      </c>
      <c r="Y5" s="81" t="s">
        <v>4435</v>
      </c>
      <c r="Z5" s="81" t="s">
        <v>4483</v>
      </c>
      <c r="AA5" s="81" t="s">
        <v>4484</v>
      </c>
      <c r="AC5" s="81" t="s">
        <v>42</v>
      </c>
      <c r="AD5" s="81" t="s">
        <v>2682</v>
      </c>
      <c r="AE5" s="81" t="s">
        <v>42</v>
      </c>
      <c r="AF5" s="81" t="s">
        <v>4464</v>
      </c>
      <c r="AG5" s="81" t="s">
        <v>4480</v>
      </c>
      <c r="AH5" s="81" t="s">
        <v>4485</v>
      </c>
      <c r="AI5" s="81" t="s">
        <v>4512</v>
      </c>
      <c r="AJ5" s="81" t="s">
        <v>4440</v>
      </c>
      <c r="AM5" s="81" t="s">
        <v>4442</v>
      </c>
      <c r="AN5" s="81" t="s">
        <v>4480</v>
      </c>
      <c r="AO5" s="81" t="s">
        <v>4513</v>
      </c>
      <c r="AP5" s="81" t="s">
        <v>4443</v>
      </c>
      <c r="AR5" s="81" t="s">
        <v>4514</v>
      </c>
      <c r="AS5" s="81" t="s">
        <v>4468</v>
      </c>
      <c r="AT5" s="81" t="s">
        <v>2875</v>
      </c>
      <c r="AU5" s="81" t="s">
        <v>4447</v>
      </c>
      <c r="AW5" s="81" t="s">
        <v>4448</v>
      </c>
      <c r="AX5" s="81" t="s">
        <v>42</v>
      </c>
    </row>
    <row r="6" s="79" customFormat="1" ht="13.5" spans="1:50">
      <c r="A6" s="81" t="s">
        <v>4469</v>
      </c>
      <c r="B6" s="81" t="s">
        <v>4532</v>
      </c>
      <c r="C6" s="81" t="s">
        <v>50</v>
      </c>
      <c r="D6" s="81" t="s">
        <v>4451</v>
      </c>
      <c r="E6" s="81" t="s">
        <v>4533</v>
      </c>
      <c r="F6" s="81" t="s">
        <v>4453</v>
      </c>
      <c r="G6" s="81" t="s">
        <v>4505</v>
      </c>
      <c r="H6" s="81" t="s">
        <v>4506</v>
      </c>
      <c r="I6" s="81" t="s">
        <v>43</v>
      </c>
      <c r="J6" s="81" t="s">
        <v>4474</v>
      </c>
      <c r="K6" s="81" t="s">
        <v>4475</v>
      </c>
      <c r="M6" s="81" t="s">
        <v>2790</v>
      </c>
      <c r="N6" s="81" t="s">
        <v>4476</v>
      </c>
      <c r="O6" s="81" t="s">
        <v>4534</v>
      </c>
      <c r="P6" s="81" t="s">
        <v>4535</v>
      </c>
      <c r="Q6" s="81" t="s">
        <v>331</v>
      </c>
      <c r="R6" s="81" t="s">
        <v>4479</v>
      </c>
      <c r="S6" s="81" t="s">
        <v>4480</v>
      </c>
      <c r="T6" s="81" t="s">
        <v>4536</v>
      </c>
      <c r="U6" s="81" t="s">
        <v>4537</v>
      </c>
      <c r="V6" s="81" t="s">
        <v>4432</v>
      </c>
      <c r="W6" s="81" t="s">
        <v>4480</v>
      </c>
      <c r="X6" s="81" t="s">
        <v>4434</v>
      </c>
      <c r="Y6" s="81" t="s">
        <v>4435</v>
      </c>
      <c r="Z6" s="81" t="s">
        <v>4483</v>
      </c>
      <c r="AA6" s="81" t="s">
        <v>4484</v>
      </c>
      <c r="AC6" s="81" t="s">
        <v>42</v>
      </c>
      <c r="AD6" s="81" t="s">
        <v>2682</v>
      </c>
      <c r="AE6" s="81" t="s">
        <v>42</v>
      </c>
      <c r="AG6" s="81" t="s">
        <v>4480</v>
      </c>
      <c r="AH6" s="81" t="s">
        <v>4485</v>
      </c>
      <c r="AI6" s="81" t="s">
        <v>4486</v>
      </c>
      <c r="AJ6" s="81" t="s">
        <v>4440</v>
      </c>
      <c r="AM6" s="81" t="s">
        <v>4442</v>
      </c>
      <c r="AN6" s="81" t="s">
        <v>4480</v>
      </c>
      <c r="AO6" s="81" t="s">
        <v>4530</v>
      </c>
      <c r="AP6" s="81" t="s">
        <v>4443</v>
      </c>
      <c r="AR6" s="81" t="s">
        <v>4538</v>
      </c>
      <c r="AS6" s="81" t="s">
        <v>4468</v>
      </c>
      <c r="AT6" s="81" t="s">
        <v>2875</v>
      </c>
      <c r="AU6" s="81" t="s">
        <v>4447</v>
      </c>
      <c r="AW6" s="81" t="s">
        <v>4448</v>
      </c>
      <c r="AX6" s="81" t="s">
        <v>42</v>
      </c>
    </row>
    <row r="7" s="79" customFormat="1" ht="13.5" spans="1:50">
      <c r="A7" s="81" t="s">
        <v>4627</v>
      </c>
      <c r="B7" s="81" t="s">
        <v>4628</v>
      </c>
      <c r="C7" s="81" t="s">
        <v>50</v>
      </c>
      <c r="D7" s="81" t="s">
        <v>4517</v>
      </c>
      <c r="E7" s="81" t="s">
        <v>4629</v>
      </c>
      <c r="F7" s="81" t="s">
        <v>4453</v>
      </c>
      <c r="G7" s="81" t="s">
        <v>4519</v>
      </c>
      <c r="H7" s="81" t="s">
        <v>4630</v>
      </c>
      <c r="I7" s="81" t="s">
        <v>43</v>
      </c>
      <c r="J7" s="81" t="s">
        <v>4631</v>
      </c>
      <c r="K7" s="81" t="s">
        <v>4632</v>
      </c>
      <c r="M7" s="81" t="s">
        <v>2790</v>
      </c>
      <c r="N7" s="81" t="s">
        <v>4633</v>
      </c>
      <c r="O7" s="81" t="s">
        <v>4634</v>
      </c>
      <c r="P7" s="81" t="s">
        <v>4635</v>
      </c>
      <c r="Q7" s="81" t="s">
        <v>693</v>
      </c>
      <c r="R7" s="81" t="s">
        <v>4636</v>
      </c>
      <c r="S7" s="81" t="s">
        <v>4637</v>
      </c>
      <c r="T7" s="81" t="s">
        <v>4505</v>
      </c>
      <c r="U7" s="81" t="s">
        <v>4638</v>
      </c>
      <c r="V7" s="81" t="s">
        <v>4432</v>
      </c>
      <c r="W7" s="81" t="s">
        <v>828</v>
      </c>
      <c r="X7" s="81" t="s">
        <v>4434</v>
      </c>
      <c r="Y7" s="81" t="s">
        <v>4435</v>
      </c>
      <c r="Z7" s="81" t="s">
        <v>4483</v>
      </c>
      <c r="AA7" s="81" t="s">
        <v>36</v>
      </c>
      <c r="AC7" s="81" t="s">
        <v>42</v>
      </c>
      <c r="AD7" s="81" t="s">
        <v>2682</v>
      </c>
      <c r="AE7" s="81" t="s">
        <v>42</v>
      </c>
      <c r="AF7" s="81" t="s">
        <v>4464</v>
      </c>
      <c r="AG7" s="81" t="s">
        <v>471</v>
      </c>
      <c r="AH7" s="81" t="s">
        <v>4485</v>
      </c>
      <c r="AI7" s="81" t="s">
        <v>4596</v>
      </c>
      <c r="AJ7" s="81" t="s">
        <v>4440</v>
      </c>
      <c r="AM7" s="81" t="s">
        <v>4442</v>
      </c>
      <c r="AN7" s="81" t="s">
        <v>693</v>
      </c>
      <c r="AO7" s="81" t="s">
        <v>4639</v>
      </c>
      <c r="AP7" s="81" t="s">
        <v>4443</v>
      </c>
      <c r="AQ7" s="81" t="s">
        <v>4444</v>
      </c>
      <c r="AR7" s="81" t="s">
        <v>4640</v>
      </c>
      <c r="AS7" s="81" t="s">
        <v>4446</v>
      </c>
      <c r="AT7" s="81" t="s">
        <v>2875</v>
      </c>
      <c r="AU7" s="81" t="s">
        <v>50</v>
      </c>
      <c r="AW7" s="81" t="s">
        <v>4448</v>
      </c>
      <c r="AX7" s="81" t="s">
        <v>42</v>
      </c>
    </row>
    <row r="8" s="79" customFormat="1" ht="13.5" spans="1:50">
      <c r="A8" s="81" t="s">
        <v>4641</v>
      </c>
      <c r="B8" s="81" t="s">
        <v>4642</v>
      </c>
      <c r="C8" s="81" t="s">
        <v>50</v>
      </c>
      <c r="D8" s="81" t="s">
        <v>4451</v>
      </c>
      <c r="E8" s="81" t="s">
        <v>4643</v>
      </c>
      <c r="F8" s="81" t="s">
        <v>4453</v>
      </c>
      <c r="G8" s="81" t="s">
        <v>4644</v>
      </c>
      <c r="H8" s="81" t="s">
        <v>4506</v>
      </c>
      <c r="I8" s="81" t="s">
        <v>43</v>
      </c>
      <c r="J8" s="81" t="s">
        <v>4645</v>
      </c>
      <c r="K8" s="81" t="s">
        <v>4646</v>
      </c>
      <c r="M8" s="81" t="s">
        <v>2790</v>
      </c>
      <c r="N8" s="81" t="s">
        <v>4476</v>
      </c>
      <c r="O8" s="81" t="s">
        <v>4647</v>
      </c>
      <c r="P8" s="81" t="s">
        <v>4648</v>
      </c>
      <c r="Q8" s="81" t="s">
        <v>2000</v>
      </c>
      <c r="R8" s="81" t="s">
        <v>4649</v>
      </c>
      <c r="S8" s="81" t="s">
        <v>1931</v>
      </c>
      <c r="T8" s="81" t="s">
        <v>4650</v>
      </c>
      <c r="U8" s="81" t="s">
        <v>4651</v>
      </c>
      <c r="V8" s="81" t="s">
        <v>4432</v>
      </c>
      <c r="W8" s="81" t="s">
        <v>1910</v>
      </c>
      <c r="X8" s="81" t="s">
        <v>4434</v>
      </c>
      <c r="Y8" s="81" t="s">
        <v>4435</v>
      </c>
      <c r="Z8" s="81" t="s">
        <v>4483</v>
      </c>
      <c r="AA8" s="81" t="s">
        <v>228</v>
      </c>
      <c r="AC8" s="81" t="s">
        <v>42</v>
      </c>
      <c r="AD8" s="81" t="s">
        <v>2682</v>
      </c>
      <c r="AE8" s="81" t="s">
        <v>42</v>
      </c>
      <c r="AF8" s="81" t="s">
        <v>4464</v>
      </c>
      <c r="AG8" s="81" t="s">
        <v>1950</v>
      </c>
      <c r="AH8" s="81" t="s">
        <v>4485</v>
      </c>
      <c r="AI8" s="81" t="s">
        <v>4596</v>
      </c>
      <c r="AJ8" s="81" t="s">
        <v>4440</v>
      </c>
      <c r="AM8" s="81" t="s">
        <v>4442</v>
      </c>
      <c r="AN8" s="81" t="s">
        <v>1910</v>
      </c>
      <c r="AO8" s="81" t="s">
        <v>4652</v>
      </c>
      <c r="AP8" s="81" t="s">
        <v>4443</v>
      </c>
      <c r="AR8" s="81" t="s">
        <v>4653</v>
      </c>
      <c r="AS8" s="81" t="s">
        <v>4446</v>
      </c>
      <c r="AT8" s="81" t="s">
        <v>2875</v>
      </c>
      <c r="AU8" s="81" t="s">
        <v>4447</v>
      </c>
      <c r="AW8" s="81" t="s">
        <v>4448</v>
      </c>
      <c r="AX8" s="81" t="s">
        <v>42</v>
      </c>
    </row>
    <row r="9" s="79" customFormat="1" ht="13.5" spans="1:50">
      <c r="A9" s="81" t="s">
        <v>4469</v>
      </c>
      <c r="B9" s="81" t="s">
        <v>4705</v>
      </c>
      <c r="C9" s="81" t="s">
        <v>50</v>
      </c>
      <c r="D9" s="81" t="s">
        <v>4451</v>
      </c>
      <c r="E9" s="81" t="s">
        <v>4706</v>
      </c>
      <c r="F9" s="81" t="s">
        <v>4453</v>
      </c>
      <c r="G9" s="81" t="s">
        <v>4505</v>
      </c>
      <c r="H9" s="81" t="s">
        <v>4506</v>
      </c>
      <c r="I9" s="81" t="s">
        <v>43</v>
      </c>
      <c r="J9" s="81" t="s">
        <v>4474</v>
      </c>
      <c r="K9" s="81" t="s">
        <v>4475</v>
      </c>
      <c r="M9" s="81" t="s">
        <v>2790</v>
      </c>
      <c r="N9" s="81" t="s">
        <v>4476</v>
      </c>
      <c r="O9" s="81" t="s">
        <v>4707</v>
      </c>
      <c r="P9" s="81" t="s">
        <v>4708</v>
      </c>
      <c r="Q9" s="81" t="s">
        <v>306</v>
      </c>
      <c r="R9" s="81" t="s">
        <v>4509</v>
      </c>
      <c r="S9" s="81" t="s">
        <v>4709</v>
      </c>
      <c r="T9" s="81" t="s">
        <v>4710</v>
      </c>
      <c r="U9" s="81" t="s">
        <v>4711</v>
      </c>
      <c r="V9" s="81" t="s">
        <v>4432</v>
      </c>
      <c r="W9" s="81" t="s">
        <v>4480</v>
      </c>
      <c r="X9" s="81" t="s">
        <v>4434</v>
      </c>
      <c r="Y9" s="81" t="s">
        <v>4435</v>
      </c>
      <c r="Z9" s="81" t="s">
        <v>4483</v>
      </c>
      <c r="AA9" s="81" t="s">
        <v>4484</v>
      </c>
      <c r="AC9" s="81" t="s">
        <v>42</v>
      </c>
      <c r="AD9" s="81" t="s">
        <v>2682</v>
      </c>
      <c r="AE9" s="81" t="s">
        <v>42</v>
      </c>
      <c r="AF9" s="81" t="s">
        <v>4464</v>
      </c>
      <c r="AG9" s="81" t="s">
        <v>4480</v>
      </c>
      <c r="AH9" s="81" t="s">
        <v>4485</v>
      </c>
      <c r="AI9" s="81" t="s">
        <v>4512</v>
      </c>
      <c r="AJ9" s="81" t="s">
        <v>4440</v>
      </c>
      <c r="AM9" s="81" t="s">
        <v>4442</v>
      </c>
      <c r="AN9" s="81" t="s">
        <v>4480</v>
      </c>
      <c r="AO9" s="81" t="s">
        <v>4712</v>
      </c>
      <c r="AP9" s="81" t="s">
        <v>4443</v>
      </c>
      <c r="AR9" s="81" t="s">
        <v>4713</v>
      </c>
      <c r="AS9" s="81" t="s">
        <v>4468</v>
      </c>
      <c r="AT9" s="81" t="s">
        <v>2875</v>
      </c>
      <c r="AU9" s="81" t="s">
        <v>4447</v>
      </c>
      <c r="AW9" s="81" t="s">
        <v>4448</v>
      </c>
      <c r="AX9" s="81" t="s">
        <v>42</v>
      </c>
    </row>
    <row r="10" s="79" customFormat="1" ht="13.5" spans="1:50">
      <c r="A10" s="81" t="s">
        <v>4714</v>
      </c>
      <c r="B10" s="81" t="s">
        <v>4715</v>
      </c>
      <c r="C10" s="81" t="s">
        <v>50</v>
      </c>
      <c r="D10" s="81" t="s">
        <v>4451</v>
      </c>
      <c r="E10" s="81" t="s">
        <v>4716</v>
      </c>
      <c r="F10" s="81" t="s">
        <v>4453</v>
      </c>
      <c r="G10" s="81" t="s">
        <v>4717</v>
      </c>
      <c r="H10" s="81" t="s">
        <v>4520</v>
      </c>
      <c r="I10" s="81" t="s">
        <v>43</v>
      </c>
      <c r="J10" s="81" t="s">
        <v>4631</v>
      </c>
      <c r="K10" s="81" t="s">
        <v>4632</v>
      </c>
      <c r="M10" s="81" t="s">
        <v>2790</v>
      </c>
      <c r="N10" s="81" t="s">
        <v>4718</v>
      </c>
      <c r="O10" s="81" t="s">
        <v>4719</v>
      </c>
      <c r="P10" s="81" t="s">
        <v>4594</v>
      </c>
      <c r="Q10" s="81" t="s">
        <v>620</v>
      </c>
      <c r="R10" s="81" t="s">
        <v>4720</v>
      </c>
      <c r="S10" s="81" t="s">
        <v>4721</v>
      </c>
      <c r="T10" s="81" t="s">
        <v>4722</v>
      </c>
      <c r="U10" s="81" t="s">
        <v>4723</v>
      </c>
      <c r="V10" s="81" t="s">
        <v>4432</v>
      </c>
      <c r="W10" s="81" t="s">
        <v>712</v>
      </c>
      <c r="X10" s="81" t="s">
        <v>4434</v>
      </c>
      <c r="Y10" s="81" t="s">
        <v>4435</v>
      </c>
      <c r="Z10" s="81" t="s">
        <v>4483</v>
      </c>
      <c r="AA10" s="81" t="s">
        <v>4484</v>
      </c>
      <c r="AC10" s="81" t="s">
        <v>42</v>
      </c>
      <c r="AD10" s="81" t="s">
        <v>2682</v>
      </c>
      <c r="AE10" s="81" t="s">
        <v>42</v>
      </c>
      <c r="AF10" s="81" t="s">
        <v>4464</v>
      </c>
      <c r="AG10" s="81" t="s">
        <v>693</v>
      </c>
      <c r="AH10" s="81" t="s">
        <v>4485</v>
      </c>
      <c r="AI10" s="81" t="s">
        <v>4486</v>
      </c>
      <c r="AJ10" s="81" t="s">
        <v>4440</v>
      </c>
      <c r="AM10" s="81" t="s">
        <v>4442</v>
      </c>
      <c r="AN10" s="81" t="s">
        <v>471</v>
      </c>
      <c r="AO10" s="81" t="s">
        <v>4724</v>
      </c>
      <c r="AP10" s="81" t="s">
        <v>4443</v>
      </c>
      <c r="AR10" s="81" t="s">
        <v>4725</v>
      </c>
      <c r="AS10" s="81" t="s">
        <v>4446</v>
      </c>
      <c r="AT10" s="81" t="s">
        <v>2875</v>
      </c>
      <c r="AU10" s="81" t="s">
        <v>4447</v>
      </c>
      <c r="AW10" s="81" t="s">
        <v>4448</v>
      </c>
      <c r="AX10" s="81" t="s">
        <v>42</v>
      </c>
    </row>
    <row r="11" s="79" customFormat="1" ht="13.5" spans="1:50">
      <c r="A11" s="81" t="s">
        <v>4726</v>
      </c>
      <c r="B11" s="81" t="s">
        <v>4727</v>
      </c>
      <c r="C11" s="81" t="s">
        <v>50</v>
      </c>
      <c r="D11" s="81" t="s">
        <v>4451</v>
      </c>
      <c r="E11" s="81" t="s">
        <v>4728</v>
      </c>
      <c r="F11" s="81" t="s">
        <v>4453</v>
      </c>
      <c r="G11" s="81" t="s">
        <v>4729</v>
      </c>
      <c r="H11" s="81" t="s">
        <v>4520</v>
      </c>
      <c r="I11" s="81" t="s">
        <v>43</v>
      </c>
      <c r="J11" s="81" t="s">
        <v>4631</v>
      </c>
      <c r="K11" s="81" t="s">
        <v>4632</v>
      </c>
      <c r="M11" s="81" t="s">
        <v>2790</v>
      </c>
      <c r="N11" s="81" t="s">
        <v>4718</v>
      </c>
      <c r="O11" s="81" t="s">
        <v>4730</v>
      </c>
      <c r="P11" s="81" t="s">
        <v>4731</v>
      </c>
      <c r="Q11" s="81" t="s">
        <v>723</v>
      </c>
      <c r="R11" s="81" t="s">
        <v>4732</v>
      </c>
      <c r="S11" s="81" t="s">
        <v>2336</v>
      </c>
      <c r="T11" s="81" t="s">
        <v>4733</v>
      </c>
      <c r="U11" s="81" t="s">
        <v>4734</v>
      </c>
      <c r="V11" s="81" t="s">
        <v>4432</v>
      </c>
      <c r="W11" s="81" t="s">
        <v>712</v>
      </c>
      <c r="X11" s="81" t="s">
        <v>4434</v>
      </c>
      <c r="Y11" s="81" t="s">
        <v>4435</v>
      </c>
      <c r="Z11" s="81" t="s">
        <v>4483</v>
      </c>
      <c r="AA11" s="81" t="s">
        <v>82</v>
      </c>
      <c r="AC11" s="81" t="s">
        <v>42</v>
      </c>
      <c r="AD11" s="81" t="s">
        <v>2682</v>
      </c>
      <c r="AE11" s="81" t="s">
        <v>42</v>
      </c>
      <c r="AF11" s="81" t="s">
        <v>4464</v>
      </c>
      <c r="AG11" s="81" t="s">
        <v>712</v>
      </c>
      <c r="AH11" s="81" t="s">
        <v>4485</v>
      </c>
      <c r="AI11" s="81" t="s">
        <v>4486</v>
      </c>
      <c r="AJ11" s="81" t="s">
        <v>4440</v>
      </c>
      <c r="AM11" s="81" t="s">
        <v>4442</v>
      </c>
      <c r="AN11" s="81" t="s">
        <v>471</v>
      </c>
      <c r="AO11" s="81" t="s">
        <v>4724</v>
      </c>
      <c r="AP11" s="81" t="s">
        <v>4443</v>
      </c>
      <c r="AR11" s="81" t="s">
        <v>4735</v>
      </c>
      <c r="AS11" s="81" t="s">
        <v>4446</v>
      </c>
      <c r="AT11" s="81" t="s">
        <v>2875</v>
      </c>
      <c r="AU11" s="81" t="s">
        <v>4447</v>
      </c>
      <c r="AW11" s="81" t="s">
        <v>4448</v>
      </c>
      <c r="AX11" s="81" t="s">
        <v>42</v>
      </c>
    </row>
    <row r="12" s="79" customFormat="1" ht="13.5" spans="1:50">
      <c r="A12" s="81" t="s">
        <v>4349</v>
      </c>
      <c r="B12" s="81" t="s">
        <v>4736</v>
      </c>
      <c r="C12" s="81" t="s">
        <v>50</v>
      </c>
      <c r="D12" s="81" t="s">
        <v>4451</v>
      </c>
      <c r="E12" s="81" t="s">
        <v>4737</v>
      </c>
      <c r="F12" s="81" t="s">
        <v>4453</v>
      </c>
      <c r="G12" s="81" t="s">
        <v>4738</v>
      </c>
      <c r="H12" s="81" t="s">
        <v>4520</v>
      </c>
      <c r="I12" s="81" t="s">
        <v>43</v>
      </c>
      <c r="J12" s="81" t="s">
        <v>4631</v>
      </c>
      <c r="K12" s="81" t="s">
        <v>4632</v>
      </c>
      <c r="M12" s="81" t="s">
        <v>2790</v>
      </c>
      <c r="N12" s="81" t="s">
        <v>4739</v>
      </c>
      <c r="O12" s="81" t="s">
        <v>4740</v>
      </c>
      <c r="P12" s="81" t="s">
        <v>4741</v>
      </c>
      <c r="Q12" s="81" t="s">
        <v>650</v>
      </c>
      <c r="R12" s="81" t="s">
        <v>4742</v>
      </c>
      <c r="S12" s="81" t="s">
        <v>4743</v>
      </c>
      <c r="T12" s="81" t="s">
        <v>4744</v>
      </c>
      <c r="U12" s="81" t="s">
        <v>4745</v>
      </c>
      <c r="V12" s="81" t="s">
        <v>4432</v>
      </c>
      <c r="W12" s="81" t="s">
        <v>4658</v>
      </c>
      <c r="X12" s="81" t="s">
        <v>4434</v>
      </c>
      <c r="Y12" s="81" t="s">
        <v>4435</v>
      </c>
      <c r="Z12" s="81" t="s">
        <v>4483</v>
      </c>
      <c r="AA12" s="81" t="s">
        <v>4484</v>
      </c>
      <c r="AC12" s="81" t="s">
        <v>42</v>
      </c>
      <c r="AD12" s="81" t="s">
        <v>2682</v>
      </c>
      <c r="AE12" s="81" t="s">
        <v>42</v>
      </c>
      <c r="AG12" s="81" t="s">
        <v>471</v>
      </c>
      <c r="AH12" s="81" t="s">
        <v>4485</v>
      </c>
      <c r="AI12" s="81" t="s">
        <v>4512</v>
      </c>
      <c r="AJ12" s="81" t="s">
        <v>4440</v>
      </c>
      <c r="AM12" s="81" t="s">
        <v>4442</v>
      </c>
      <c r="AN12" s="81" t="s">
        <v>471</v>
      </c>
      <c r="AO12" s="81" t="s">
        <v>4746</v>
      </c>
      <c r="AP12" s="81" t="s">
        <v>4443</v>
      </c>
      <c r="AR12" s="81" t="s">
        <v>4747</v>
      </c>
      <c r="AS12" s="81" t="s">
        <v>4446</v>
      </c>
      <c r="AT12" s="81" t="s">
        <v>2875</v>
      </c>
      <c r="AU12" s="81" t="s">
        <v>4447</v>
      </c>
      <c r="AW12" s="81" t="s">
        <v>4448</v>
      </c>
      <c r="AX12" s="81" t="s">
        <v>42</v>
      </c>
    </row>
    <row r="13" s="79" customFormat="1" ht="13.5" spans="1:50">
      <c r="A13" s="81" t="s">
        <v>4349</v>
      </c>
      <c r="B13" s="81" t="s">
        <v>4777</v>
      </c>
      <c r="C13" s="81" t="s">
        <v>50</v>
      </c>
      <c r="D13" s="81" t="s">
        <v>4451</v>
      </c>
      <c r="E13" s="81" t="s">
        <v>4778</v>
      </c>
      <c r="F13" s="81" t="s">
        <v>4453</v>
      </c>
      <c r="G13" s="81" t="s">
        <v>4779</v>
      </c>
      <c r="H13" s="81" t="s">
        <v>4520</v>
      </c>
      <c r="I13" s="81" t="s">
        <v>43</v>
      </c>
      <c r="J13" s="81" t="s">
        <v>4631</v>
      </c>
      <c r="K13" s="81" t="s">
        <v>4632</v>
      </c>
      <c r="M13" s="81" t="s">
        <v>2790</v>
      </c>
      <c r="N13" s="81" t="s">
        <v>4739</v>
      </c>
      <c r="O13" s="81" t="s">
        <v>4780</v>
      </c>
      <c r="P13" s="81" t="s">
        <v>4781</v>
      </c>
      <c r="Q13" s="81" t="s">
        <v>650</v>
      </c>
      <c r="R13" s="81" t="s">
        <v>4742</v>
      </c>
      <c r="S13" s="81" t="s">
        <v>4782</v>
      </c>
      <c r="T13" s="81" t="s">
        <v>4783</v>
      </c>
      <c r="U13" s="81" t="s">
        <v>4784</v>
      </c>
      <c r="V13" s="81" t="s">
        <v>4432</v>
      </c>
      <c r="W13" s="81" t="s">
        <v>712</v>
      </c>
      <c r="X13" s="81" t="s">
        <v>4434</v>
      </c>
      <c r="Y13" s="81" t="s">
        <v>4435</v>
      </c>
      <c r="Z13" s="81" t="s">
        <v>4483</v>
      </c>
      <c r="AA13" s="81" t="s">
        <v>36</v>
      </c>
      <c r="AC13" s="81" t="s">
        <v>42</v>
      </c>
      <c r="AD13" s="81" t="s">
        <v>2682</v>
      </c>
      <c r="AE13" s="81" t="s">
        <v>42</v>
      </c>
      <c r="AG13" s="81" t="s">
        <v>471</v>
      </c>
      <c r="AH13" s="81" t="s">
        <v>4485</v>
      </c>
      <c r="AI13" s="81" t="s">
        <v>4785</v>
      </c>
      <c r="AJ13" s="81" t="s">
        <v>4440</v>
      </c>
      <c r="AM13" s="81" t="s">
        <v>4442</v>
      </c>
      <c r="AN13" s="81" t="s">
        <v>471</v>
      </c>
      <c r="AO13" s="81" t="s">
        <v>4786</v>
      </c>
      <c r="AP13" s="81" t="s">
        <v>4443</v>
      </c>
      <c r="AR13" s="81" t="s">
        <v>4787</v>
      </c>
      <c r="AS13" s="81" t="s">
        <v>4446</v>
      </c>
      <c r="AT13" s="81" t="s">
        <v>2875</v>
      </c>
      <c r="AU13" s="81" t="s">
        <v>4447</v>
      </c>
      <c r="AW13" s="81" t="s">
        <v>4448</v>
      </c>
      <c r="AX13" s="81" t="s">
        <v>42</v>
      </c>
    </row>
    <row r="14" s="79" customFormat="1" ht="13.5" spans="1:50">
      <c r="A14" s="81" t="s">
        <v>4349</v>
      </c>
      <c r="B14" s="81" t="s">
        <v>4788</v>
      </c>
      <c r="C14" s="81" t="s">
        <v>50</v>
      </c>
      <c r="D14" s="81" t="s">
        <v>4451</v>
      </c>
      <c r="E14" s="81" t="s">
        <v>4789</v>
      </c>
      <c r="F14" s="81" t="s">
        <v>4453</v>
      </c>
      <c r="G14" s="81" t="s">
        <v>4779</v>
      </c>
      <c r="H14" s="81" t="s">
        <v>4520</v>
      </c>
      <c r="I14" s="81" t="s">
        <v>43</v>
      </c>
      <c r="J14" s="81" t="s">
        <v>4631</v>
      </c>
      <c r="K14" s="81" t="s">
        <v>4632</v>
      </c>
      <c r="M14" s="81" t="s">
        <v>2790</v>
      </c>
      <c r="N14" s="81" t="s">
        <v>4739</v>
      </c>
      <c r="O14" s="81" t="s">
        <v>4790</v>
      </c>
      <c r="P14" s="81" t="s">
        <v>4781</v>
      </c>
      <c r="Q14" s="81" t="s">
        <v>650</v>
      </c>
      <c r="R14" s="81" t="s">
        <v>4742</v>
      </c>
      <c r="S14" s="81" t="s">
        <v>4658</v>
      </c>
      <c r="T14" s="81" t="s">
        <v>4791</v>
      </c>
      <c r="U14" s="81" t="s">
        <v>4792</v>
      </c>
      <c r="V14" s="81" t="s">
        <v>4432</v>
      </c>
      <c r="W14" s="81" t="s">
        <v>712</v>
      </c>
      <c r="X14" s="81" t="s">
        <v>4434</v>
      </c>
      <c r="Y14" s="81" t="s">
        <v>4435</v>
      </c>
      <c r="Z14" s="81" t="s">
        <v>4483</v>
      </c>
      <c r="AA14" s="81" t="s">
        <v>228</v>
      </c>
      <c r="AC14" s="81" t="s">
        <v>42</v>
      </c>
      <c r="AD14" s="81" t="s">
        <v>2682</v>
      </c>
      <c r="AE14" s="81" t="s">
        <v>42</v>
      </c>
      <c r="AF14" s="81" t="s">
        <v>4464</v>
      </c>
      <c r="AG14" s="81" t="s">
        <v>712</v>
      </c>
      <c r="AH14" s="81" t="s">
        <v>4485</v>
      </c>
      <c r="AI14" s="81" t="s">
        <v>4486</v>
      </c>
      <c r="AJ14" s="81" t="s">
        <v>4440</v>
      </c>
      <c r="AM14" s="81" t="s">
        <v>4442</v>
      </c>
      <c r="AN14" s="81" t="s">
        <v>471</v>
      </c>
      <c r="AO14" s="81" t="s">
        <v>4793</v>
      </c>
      <c r="AP14" s="81" t="s">
        <v>4443</v>
      </c>
      <c r="AR14" s="81" t="s">
        <v>4787</v>
      </c>
      <c r="AS14" s="81" t="s">
        <v>4446</v>
      </c>
      <c r="AT14" s="81" t="s">
        <v>2875</v>
      </c>
      <c r="AU14" s="81" t="s">
        <v>4447</v>
      </c>
      <c r="AW14" s="81" t="s">
        <v>4448</v>
      </c>
      <c r="AX14" s="81" t="s">
        <v>42</v>
      </c>
    </row>
    <row r="15" s="79" customFormat="1" ht="13.5" spans="1:50">
      <c r="A15" s="81" t="s">
        <v>4349</v>
      </c>
      <c r="B15" s="81" t="s">
        <v>4807</v>
      </c>
      <c r="C15" s="81" t="s">
        <v>50</v>
      </c>
      <c r="D15" s="81" t="s">
        <v>4451</v>
      </c>
      <c r="E15" s="81" t="s">
        <v>4808</v>
      </c>
      <c r="F15" s="81" t="s">
        <v>4453</v>
      </c>
      <c r="G15" s="81" t="s">
        <v>4779</v>
      </c>
      <c r="H15" s="81" t="s">
        <v>4520</v>
      </c>
      <c r="I15" s="81" t="s">
        <v>43</v>
      </c>
      <c r="J15" s="81" t="s">
        <v>4631</v>
      </c>
      <c r="K15" s="81" t="s">
        <v>4632</v>
      </c>
      <c r="M15" s="81" t="s">
        <v>2790</v>
      </c>
      <c r="N15" s="81" t="s">
        <v>4739</v>
      </c>
      <c r="O15" s="81" t="s">
        <v>4809</v>
      </c>
      <c r="P15" s="81" t="s">
        <v>4810</v>
      </c>
      <c r="Q15" s="81" t="s">
        <v>723</v>
      </c>
      <c r="R15" s="81" t="s">
        <v>4732</v>
      </c>
      <c r="S15" s="81" t="s">
        <v>4811</v>
      </c>
      <c r="T15" s="81" t="s">
        <v>4812</v>
      </c>
      <c r="U15" s="81" t="s">
        <v>4813</v>
      </c>
      <c r="V15" s="81" t="s">
        <v>4432</v>
      </c>
      <c r="W15" s="81" t="s">
        <v>712</v>
      </c>
      <c r="X15" s="81" t="s">
        <v>4434</v>
      </c>
      <c r="Y15" s="81" t="s">
        <v>4435</v>
      </c>
      <c r="Z15" s="81" t="s">
        <v>4483</v>
      </c>
      <c r="AA15" s="81" t="s">
        <v>36</v>
      </c>
      <c r="AC15" s="81" t="s">
        <v>42</v>
      </c>
      <c r="AD15" s="81" t="s">
        <v>2682</v>
      </c>
      <c r="AE15" s="81" t="s">
        <v>42</v>
      </c>
      <c r="AG15" s="81" t="s">
        <v>712</v>
      </c>
      <c r="AH15" s="81" t="s">
        <v>4485</v>
      </c>
      <c r="AI15" s="81" t="s">
        <v>4486</v>
      </c>
      <c r="AJ15" s="81" t="s">
        <v>4440</v>
      </c>
      <c r="AM15" s="81" t="s">
        <v>4442</v>
      </c>
      <c r="AN15" s="81" t="s">
        <v>471</v>
      </c>
      <c r="AO15" s="81" t="s">
        <v>4814</v>
      </c>
      <c r="AP15" s="81" t="s">
        <v>4443</v>
      </c>
      <c r="AR15" s="81" t="s">
        <v>4815</v>
      </c>
      <c r="AS15" s="81" t="s">
        <v>4446</v>
      </c>
      <c r="AT15" s="81" t="s">
        <v>2875</v>
      </c>
      <c r="AU15" s="81" t="s">
        <v>4447</v>
      </c>
      <c r="AW15" s="81" t="s">
        <v>4448</v>
      </c>
      <c r="AX15" s="81" t="s">
        <v>42</v>
      </c>
    </row>
    <row r="16" s="79" customFormat="1" ht="13.5" spans="1:50">
      <c r="A16" s="81" t="s">
        <v>4349</v>
      </c>
      <c r="B16" s="81" t="s">
        <v>4816</v>
      </c>
      <c r="C16" s="81" t="s">
        <v>50</v>
      </c>
      <c r="D16" s="81" t="s">
        <v>4451</v>
      </c>
      <c r="E16" s="81" t="s">
        <v>4817</v>
      </c>
      <c r="F16" s="81" t="s">
        <v>4453</v>
      </c>
      <c r="G16" s="81" t="s">
        <v>4779</v>
      </c>
      <c r="H16" s="81" t="s">
        <v>4520</v>
      </c>
      <c r="I16" s="81" t="s">
        <v>43</v>
      </c>
      <c r="J16" s="81" t="s">
        <v>4631</v>
      </c>
      <c r="K16" s="81" t="s">
        <v>4632</v>
      </c>
      <c r="M16" s="81" t="s">
        <v>2790</v>
      </c>
      <c r="N16" s="81" t="s">
        <v>4739</v>
      </c>
      <c r="O16" s="81" t="s">
        <v>4818</v>
      </c>
      <c r="P16" s="81" t="s">
        <v>4819</v>
      </c>
      <c r="Q16" s="81" t="s">
        <v>871</v>
      </c>
      <c r="R16" s="81" t="s">
        <v>4820</v>
      </c>
      <c r="S16" s="81" t="s">
        <v>2336</v>
      </c>
      <c r="T16" s="81" t="s">
        <v>4821</v>
      </c>
      <c r="U16" s="81" t="s">
        <v>4822</v>
      </c>
      <c r="V16" s="81" t="s">
        <v>4432</v>
      </c>
      <c r="W16" s="81" t="s">
        <v>712</v>
      </c>
      <c r="X16" s="81" t="s">
        <v>4434</v>
      </c>
      <c r="Y16" s="81" t="s">
        <v>4435</v>
      </c>
      <c r="Z16" s="81" t="s">
        <v>4483</v>
      </c>
      <c r="AA16" s="81" t="s">
        <v>82</v>
      </c>
      <c r="AC16" s="81" t="s">
        <v>42</v>
      </c>
      <c r="AD16" s="81" t="s">
        <v>2682</v>
      </c>
      <c r="AE16" s="81" t="s">
        <v>42</v>
      </c>
      <c r="AF16" s="81" t="s">
        <v>4464</v>
      </c>
      <c r="AG16" s="81" t="s">
        <v>712</v>
      </c>
      <c r="AH16" s="81" t="s">
        <v>4485</v>
      </c>
      <c r="AI16" s="81" t="s">
        <v>4486</v>
      </c>
      <c r="AJ16" s="81" t="s">
        <v>4440</v>
      </c>
      <c r="AM16" s="81" t="s">
        <v>4442</v>
      </c>
      <c r="AN16" s="81" t="s">
        <v>471</v>
      </c>
      <c r="AO16" s="81" t="s">
        <v>4823</v>
      </c>
      <c r="AP16" s="81" t="s">
        <v>4443</v>
      </c>
      <c r="AR16" s="81" t="s">
        <v>4815</v>
      </c>
      <c r="AS16" s="81" t="s">
        <v>4446</v>
      </c>
      <c r="AT16" s="81" t="s">
        <v>2875</v>
      </c>
      <c r="AU16" s="81" t="s">
        <v>4447</v>
      </c>
      <c r="AW16" s="81" t="s">
        <v>4448</v>
      </c>
      <c r="AX16" s="81" t="s">
        <v>42</v>
      </c>
    </row>
    <row r="17" s="79" customFormat="1" ht="13.5" spans="1:50">
      <c r="A17" s="81" t="s">
        <v>4874</v>
      </c>
      <c r="B17" s="81" t="s">
        <v>4875</v>
      </c>
      <c r="C17" s="81" t="s">
        <v>3740</v>
      </c>
      <c r="D17" s="81" t="s">
        <v>4517</v>
      </c>
      <c r="E17" s="81" t="s">
        <v>4876</v>
      </c>
      <c r="F17" s="81" t="s">
        <v>4453</v>
      </c>
      <c r="G17" s="81" t="s">
        <v>4877</v>
      </c>
      <c r="H17" s="81" t="s">
        <v>4579</v>
      </c>
      <c r="I17" s="81" t="s">
        <v>43</v>
      </c>
      <c r="J17" s="81" t="s">
        <v>4878</v>
      </c>
      <c r="K17" s="81" t="s">
        <v>4879</v>
      </c>
      <c r="M17" s="81" t="s">
        <v>2790</v>
      </c>
      <c r="N17" s="81" t="s">
        <v>4880</v>
      </c>
      <c r="O17" s="81" t="s">
        <v>4881</v>
      </c>
      <c r="P17" s="81" t="s">
        <v>4882</v>
      </c>
      <c r="Q17" s="81" t="s">
        <v>111</v>
      </c>
      <c r="R17" s="81" t="s">
        <v>4883</v>
      </c>
      <c r="S17" s="81" t="s">
        <v>278</v>
      </c>
      <c r="T17" s="81" t="s">
        <v>4884</v>
      </c>
      <c r="U17" s="81" t="s">
        <v>4885</v>
      </c>
      <c r="V17" s="81" t="s">
        <v>4432</v>
      </c>
      <c r="W17" s="81" t="s">
        <v>156</v>
      </c>
      <c r="X17" s="81" t="s">
        <v>4434</v>
      </c>
      <c r="Y17" s="81" t="s">
        <v>4435</v>
      </c>
      <c r="Z17" s="81" t="s">
        <v>4483</v>
      </c>
      <c r="AA17" s="81" t="s">
        <v>36</v>
      </c>
      <c r="AC17" s="81" t="s">
        <v>42</v>
      </c>
      <c r="AD17" s="81" t="s">
        <v>2682</v>
      </c>
      <c r="AE17" s="81" t="s">
        <v>42</v>
      </c>
      <c r="AG17" s="81" t="s">
        <v>2196</v>
      </c>
      <c r="AH17" s="81" t="s">
        <v>4485</v>
      </c>
      <c r="AI17" s="81" t="s">
        <v>4486</v>
      </c>
      <c r="AJ17" s="81" t="s">
        <v>4440</v>
      </c>
      <c r="AM17" s="81" t="s">
        <v>4442</v>
      </c>
      <c r="AP17" s="81" t="s">
        <v>3740</v>
      </c>
      <c r="AQ17" s="81" t="s">
        <v>4444</v>
      </c>
      <c r="AR17" s="81" t="s">
        <v>4886</v>
      </c>
      <c r="AS17" s="81" t="s">
        <v>4446</v>
      </c>
      <c r="AT17" s="81" t="s">
        <v>2875</v>
      </c>
      <c r="AU17" s="81" t="s">
        <v>4447</v>
      </c>
      <c r="AW17" s="81" t="s">
        <v>4448</v>
      </c>
      <c r="AX17" s="81" t="s">
        <v>42</v>
      </c>
    </row>
    <row r="18" s="79" customFormat="1" ht="13.5" spans="1:50">
      <c r="A18" s="81" t="s">
        <v>4887</v>
      </c>
      <c r="B18" s="81" t="s">
        <v>4888</v>
      </c>
      <c r="C18" s="81" t="s">
        <v>3740</v>
      </c>
      <c r="D18" s="81" t="s">
        <v>4517</v>
      </c>
      <c r="E18" s="81" t="s">
        <v>4889</v>
      </c>
      <c r="F18" s="81" t="s">
        <v>4453</v>
      </c>
      <c r="G18" s="81" t="s">
        <v>4877</v>
      </c>
      <c r="H18" s="81" t="s">
        <v>4579</v>
      </c>
      <c r="I18" s="81" t="s">
        <v>43</v>
      </c>
      <c r="J18" s="81" t="s">
        <v>4878</v>
      </c>
      <c r="K18" s="81" t="s">
        <v>4879</v>
      </c>
      <c r="M18" s="81" t="s">
        <v>2790</v>
      </c>
      <c r="N18" s="81" t="s">
        <v>4880</v>
      </c>
      <c r="O18" s="81" t="s">
        <v>4890</v>
      </c>
      <c r="P18" s="81" t="s">
        <v>4891</v>
      </c>
      <c r="Q18" s="81" t="s">
        <v>183</v>
      </c>
      <c r="R18" s="81" t="s">
        <v>4892</v>
      </c>
      <c r="S18" s="81" t="s">
        <v>166</v>
      </c>
      <c r="T18" s="81" t="s">
        <v>4893</v>
      </c>
      <c r="U18" s="81" t="s">
        <v>4894</v>
      </c>
      <c r="V18" s="81" t="s">
        <v>4432</v>
      </c>
      <c r="W18" s="81" t="s">
        <v>156</v>
      </c>
      <c r="X18" s="81" t="s">
        <v>4434</v>
      </c>
      <c r="Y18" s="81" t="s">
        <v>4435</v>
      </c>
      <c r="Z18" s="81" t="s">
        <v>4483</v>
      </c>
      <c r="AA18" s="81" t="s">
        <v>36</v>
      </c>
      <c r="AC18" s="81" t="s">
        <v>42</v>
      </c>
      <c r="AD18" s="81" t="s">
        <v>2682</v>
      </c>
      <c r="AE18" s="81" t="s">
        <v>42</v>
      </c>
      <c r="AG18" s="81" t="s">
        <v>2196</v>
      </c>
      <c r="AH18" s="81" t="s">
        <v>4485</v>
      </c>
      <c r="AI18" s="81" t="s">
        <v>4512</v>
      </c>
      <c r="AJ18" s="81" t="s">
        <v>4440</v>
      </c>
      <c r="AM18" s="81" t="s">
        <v>4442</v>
      </c>
      <c r="AP18" s="81" t="s">
        <v>4443</v>
      </c>
      <c r="AQ18" s="81" t="s">
        <v>4444</v>
      </c>
      <c r="AR18" s="81" t="s">
        <v>4895</v>
      </c>
      <c r="AS18" s="81" t="s">
        <v>4446</v>
      </c>
      <c r="AT18" s="81" t="s">
        <v>2875</v>
      </c>
      <c r="AU18" s="81" t="s">
        <v>4447</v>
      </c>
      <c r="AW18" s="81" t="s">
        <v>4448</v>
      </c>
      <c r="AX18" s="81" t="s">
        <v>42</v>
      </c>
    </row>
    <row r="19" s="79" customFormat="1" ht="13.5" spans="1:50">
      <c r="A19" s="81" t="s">
        <v>4911</v>
      </c>
      <c r="B19" s="81" t="s">
        <v>4912</v>
      </c>
      <c r="C19" s="81" t="s">
        <v>4655</v>
      </c>
      <c r="D19" s="81" t="s">
        <v>4451</v>
      </c>
      <c r="E19" s="81" t="s">
        <v>4913</v>
      </c>
      <c r="F19" s="81" t="s">
        <v>4453</v>
      </c>
      <c r="G19" s="81" t="s">
        <v>4914</v>
      </c>
      <c r="H19" s="81" t="s">
        <v>4520</v>
      </c>
      <c r="I19" s="81" t="s">
        <v>43</v>
      </c>
      <c r="J19" s="81" t="s">
        <v>4631</v>
      </c>
      <c r="K19" s="81" t="s">
        <v>4632</v>
      </c>
      <c r="M19" s="81" t="s">
        <v>2790</v>
      </c>
      <c r="N19" s="81" t="s">
        <v>4718</v>
      </c>
      <c r="O19" s="81" t="s">
        <v>4915</v>
      </c>
      <c r="Q19" s="81" t="s">
        <v>806</v>
      </c>
      <c r="R19" s="81" t="s">
        <v>4916</v>
      </c>
      <c r="S19" s="81" t="s">
        <v>4917</v>
      </c>
      <c r="V19" s="81" t="s">
        <v>4432</v>
      </c>
      <c r="W19" s="81" t="s">
        <v>712</v>
      </c>
      <c r="X19" s="81" t="s">
        <v>4434</v>
      </c>
      <c r="Y19" s="81" t="s">
        <v>4435</v>
      </c>
      <c r="Z19" s="81" t="s">
        <v>4483</v>
      </c>
      <c r="AA19" s="81" t="s">
        <v>36</v>
      </c>
      <c r="AC19" s="81" t="s">
        <v>42</v>
      </c>
      <c r="AD19" s="81" t="s">
        <v>2682</v>
      </c>
      <c r="AE19" s="81" t="s">
        <v>42</v>
      </c>
      <c r="AG19" s="81" t="s">
        <v>712</v>
      </c>
      <c r="AH19" s="81" t="s">
        <v>4485</v>
      </c>
      <c r="AI19" s="81" t="s">
        <v>4486</v>
      </c>
      <c r="AJ19" s="81" t="s">
        <v>4440</v>
      </c>
      <c r="AM19" s="81" t="s">
        <v>4442</v>
      </c>
      <c r="AR19" s="81" t="s">
        <v>4918</v>
      </c>
      <c r="AS19" s="81" t="s">
        <v>4446</v>
      </c>
      <c r="AT19" s="81" t="s">
        <v>2875</v>
      </c>
      <c r="AW19" s="81" t="s">
        <v>4448</v>
      </c>
      <c r="AX19" s="81" t="s">
        <v>42</v>
      </c>
    </row>
    <row r="20" s="79" customFormat="1" ht="13.5" spans="1:50">
      <c r="A20" s="81" t="s">
        <v>4911</v>
      </c>
      <c r="B20" s="81" t="s">
        <v>4919</v>
      </c>
      <c r="C20" s="81" t="s">
        <v>4655</v>
      </c>
      <c r="D20" s="81" t="s">
        <v>4451</v>
      </c>
      <c r="E20" s="81" t="s">
        <v>4920</v>
      </c>
      <c r="F20" s="81" t="s">
        <v>4453</v>
      </c>
      <c r="G20" s="81" t="s">
        <v>4914</v>
      </c>
      <c r="H20" s="81" t="s">
        <v>4520</v>
      </c>
      <c r="I20" s="81" t="s">
        <v>43</v>
      </c>
      <c r="J20" s="81" t="s">
        <v>4631</v>
      </c>
      <c r="K20" s="81" t="s">
        <v>4632</v>
      </c>
      <c r="M20" s="81" t="s">
        <v>2790</v>
      </c>
      <c r="N20" s="81" t="s">
        <v>4718</v>
      </c>
      <c r="O20" s="81" t="s">
        <v>4915</v>
      </c>
      <c r="Q20" s="81" t="s">
        <v>806</v>
      </c>
      <c r="R20" s="81" t="s">
        <v>4916</v>
      </c>
      <c r="S20" s="81" t="s">
        <v>4917</v>
      </c>
      <c r="V20" s="81" t="s">
        <v>4432</v>
      </c>
      <c r="W20" s="81" t="s">
        <v>712</v>
      </c>
      <c r="X20" s="81" t="s">
        <v>4434</v>
      </c>
      <c r="Y20" s="81" t="s">
        <v>4435</v>
      </c>
      <c r="Z20" s="81" t="s">
        <v>4483</v>
      </c>
      <c r="AA20" s="81" t="s">
        <v>36</v>
      </c>
      <c r="AC20" s="81" t="s">
        <v>42</v>
      </c>
      <c r="AD20" s="81" t="s">
        <v>2682</v>
      </c>
      <c r="AE20" s="81" t="s">
        <v>42</v>
      </c>
      <c r="AG20" s="81" t="s">
        <v>712</v>
      </c>
      <c r="AH20" s="81" t="s">
        <v>4485</v>
      </c>
      <c r="AI20" s="81" t="s">
        <v>4486</v>
      </c>
      <c r="AJ20" s="81" t="s">
        <v>4440</v>
      </c>
      <c r="AM20" s="81" t="s">
        <v>4442</v>
      </c>
      <c r="AR20" s="81" t="s">
        <v>4735</v>
      </c>
      <c r="AS20" s="81" t="s">
        <v>4446</v>
      </c>
      <c r="AT20" s="81" t="s">
        <v>2875</v>
      </c>
      <c r="AW20" s="81" t="s">
        <v>4448</v>
      </c>
      <c r="AX20" s="81" t="s">
        <v>42</v>
      </c>
    </row>
    <row r="21" s="79" customFormat="1" ht="13.5" spans="1:50">
      <c r="A21" s="81" t="s">
        <v>4921</v>
      </c>
      <c r="B21" s="81" t="s">
        <v>4922</v>
      </c>
      <c r="C21" s="81" t="s">
        <v>4655</v>
      </c>
      <c r="D21" s="81" t="s">
        <v>4451</v>
      </c>
      <c r="E21" s="81" t="s">
        <v>4923</v>
      </c>
      <c r="F21" s="81" t="s">
        <v>4453</v>
      </c>
      <c r="G21" s="81" t="s">
        <v>4914</v>
      </c>
      <c r="H21" s="81" t="s">
        <v>4520</v>
      </c>
      <c r="I21" s="81" t="s">
        <v>43</v>
      </c>
      <c r="J21" s="81" t="s">
        <v>4631</v>
      </c>
      <c r="K21" s="81" t="s">
        <v>4632</v>
      </c>
      <c r="M21" s="81" t="s">
        <v>2790</v>
      </c>
      <c r="N21" s="81" t="s">
        <v>4718</v>
      </c>
      <c r="O21" s="81" t="s">
        <v>4924</v>
      </c>
      <c r="Q21" s="81" t="s">
        <v>620</v>
      </c>
      <c r="R21" s="81" t="s">
        <v>4720</v>
      </c>
      <c r="S21" s="81" t="s">
        <v>712</v>
      </c>
      <c r="V21" s="81" t="s">
        <v>4432</v>
      </c>
      <c r="W21" s="81" t="s">
        <v>712</v>
      </c>
      <c r="X21" s="81" t="s">
        <v>4434</v>
      </c>
      <c r="Y21" s="81" t="s">
        <v>4435</v>
      </c>
      <c r="Z21" s="81" t="s">
        <v>4483</v>
      </c>
      <c r="AA21" s="81" t="s">
        <v>82</v>
      </c>
      <c r="AC21" s="81" t="s">
        <v>42</v>
      </c>
      <c r="AD21" s="81" t="s">
        <v>2682</v>
      </c>
      <c r="AE21" s="81" t="s">
        <v>42</v>
      </c>
      <c r="AG21" s="81" t="s">
        <v>712</v>
      </c>
      <c r="AH21" s="81" t="s">
        <v>4485</v>
      </c>
      <c r="AI21" s="81" t="s">
        <v>4512</v>
      </c>
      <c r="AJ21" s="81" t="s">
        <v>4440</v>
      </c>
      <c r="AM21" s="81" t="s">
        <v>4442</v>
      </c>
      <c r="AR21" s="81" t="s">
        <v>4918</v>
      </c>
      <c r="AS21" s="81" t="s">
        <v>4446</v>
      </c>
      <c r="AT21" s="81" t="s">
        <v>2875</v>
      </c>
      <c r="AW21" s="81" t="s">
        <v>4448</v>
      </c>
      <c r="AX21" s="81" t="s">
        <v>42</v>
      </c>
    </row>
    <row r="22" s="79" customFormat="1" ht="13.5" spans="1:50">
      <c r="A22" s="81" t="s">
        <v>4469</v>
      </c>
      <c r="B22" s="81" t="s">
        <v>4925</v>
      </c>
      <c r="C22" s="81" t="s">
        <v>50</v>
      </c>
      <c r="D22" s="81" t="s">
        <v>4451</v>
      </c>
      <c r="E22" s="81" t="s">
        <v>4926</v>
      </c>
      <c r="F22" s="81" t="s">
        <v>4453</v>
      </c>
      <c r="G22" s="81" t="s">
        <v>4505</v>
      </c>
      <c r="H22" s="81" t="s">
        <v>4506</v>
      </c>
      <c r="I22" s="81" t="s">
        <v>43</v>
      </c>
      <c r="J22" s="81" t="s">
        <v>4474</v>
      </c>
      <c r="K22" s="81" t="s">
        <v>4475</v>
      </c>
      <c r="M22" s="81" t="s">
        <v>2790</v>
      </c>
      <c r="N22" s="81" t="s">
        <v>4476</v>
      </c>
      <c r="O22" s="81" t="s">
        <v>4927</v>
      </c>
      <c r="P22" s="81" t="s">
        <v>4928</v>
      </c>
      <c r="Q22" s="81" t="s">
        <v>323</v>
      </c>
      <c r="R22" s="81" t="s">
        <v>4929</v>
      </c>
      <c r="S22" s="81" t="s">
        <v>4480</v>
      </c>
      <c r="T22" s="81" t="s">
        <v>4930</v>
      </c>
      <c r="U22" s="81" t="s">
        <v>4931</v>
      </c>
      <c r="V22" s="81" t="s">
        <v>4432</v>
      </c>
      <c r="W22" s="81" t="s">
        <v>4480</v>
      </c>
      <c r="X22" s="81" t="s">
        <v>4434</v>
      </c>
      <c r="Y22" s="81" t="s">
        <v>4435</v>
      </c>
      <c r="Z22" s="81" t="s">
        <v>4483</v>
      </c>
      <c r="AA22" s="81" t="s">
        <v>4484</v>
      </c>
      <c r="AC22" s="81" t="s">
        <v>42</v>
      </c>
      <c r="AD22" s="81" t="s">
        <v>2682</v>
      </c>
      <c r="AE22" s="81" t="s">
        <v>42</v>
      </c>
      <c r="AG22" s="81" t="s">
        <v>4480</v>
      </c>
      <c r="AH22" s="81" t="s">
        <v>4485</v>
      </c>
      <c r="AI22" s="81" t="s">
        <v>4486</v>
      </c>
      <c r="AJ22" s="81" t="s">
        <v>4440</v>
      </c>
      <c r="AM22" s="81" t="s">
        <v>4442</v>
      </c>
      <c r="AN22" s="81" t="s">
        <v>4480</v>
      </c>
      <c r="AO22" s="81" t="s">
        <v>4932</v>
      </c>
      <c r="AP22" s="81" t="s">
        <v>4443</v>
      </c>
      <c r="AR22" s="81" t="s">
        <v>4933</v>
      </c>
      <c r="AS22" s="81" t="s">
        <v>4468</v>
      </c>
      <c r="AT22" s="81" t="s">
        <v>2875</v>
      </c>
      <c r="AU22" s="81" t="s">
        <v>4447</v>
      </c>
      <c r="AW22" s="81" t="s">
        <v>4448</v>
      </c>
      <c r="AX22" s="81" t="s">
        <v>42</v>
      </c>
    </row>
    <row r="23" s="79" customFormat="1" ht="13.5" spans="1:50">
      <c r="A23" s="81" t="s">
        <v>4469</v>
      </c>
      <c r="B23" s="81" t="s">
        <v>4934</v>
      </c>
      <c r="C23" s="81" t="s">
        <v>50</v>
      </c>
      <c r="D23" s="81" t="s">
        <v>4451</v>
      </c>
      <c r="E23" s="81" t="s">
        <v>4935</v>
      </c>
      <c r="F23" s="81" t="s">
        <v>4453</v>
      </c>
      <c r="G23" s="81" t="s">
        <v>4644</v>
      </c>
      <c r="H23" s="81" t="s">
        <v>4506</v>
      </c>
      <c r="I23" s="81" t="s">
        <v>43</v>
      </c>
      <c r="J23" s="81" t="s">
        <v>4474</v>
      </c>
      <c r="K23" s="81" t="s">
        <v>4475</v>
      </c>
      <c r="M23" s="81" t="s">
        <v>2790</v>
      </c>
      <c r="N23" s="81" t="s">
        <v>4476</v>
      </c>
      <c r="O23" s="81" t="s">
        <v>4936</v>
      </c>
      <c r="P23" s="81" t="s">
        <v>4937</v>
      </c>
      <c r="Q23" s="81" t="s">
        <v>306</v>
      </c>
      <c r="R23" s="81" t="s">
        <v>4509</v>
      </c>
      <c r="T23" s="81" t="s">
        <v>4938</v>
      </c>
      <c r="U23" s="81" t="s">
        <v>4939</v>
      </c>
      <c r="V23" s="81" t="s">
        <v>4432</v>
      </c>
      <c r="W23" s="81" t="s">
        <v>4480</v>
      </c>
      <c r="X23" s="81" t="s">
        <v>4434</v>
      </c>
      <c r="Y23" s="81" t="s">
        <v>4435</v>
      </c>
      <c r="Z23" s="81" t="s">
        <v>4483</v>
      </c>
      <c r="AA23" s="81" t="s">
        <v>4484</v>
      </c>
      <c r="AC23" s="81" t="s">
        <v>42</v>
      </c>
      <c r="AD23" s="81" t="s">
        <v>2682</v>
      </c>
      <c r="AE23" s="81" t="s">
        <v>42</v>
      </c>
      <c r="AG23" s="81" t="s">
        <v>4480</v>
      </c>
      <c r="AH23" s="81" t="s">
        <v>4485</v>
      </c>
      <c r="AI23" s="81" t="s">
        <v>4512</v>
      </c>
      <c r="AJ23" s="81" t="s">
        <v>4440</v>
      </c>
      <c r="AM23" s="81" t="s">
        <v>4442</v>
      </c>
      <c r="AN23" s="81" t="s">
        <v>4480</v>
      </c>
      <c r="AO23" s="81" t="s">
        <v>4940</v>
      </c>
      <c r="AP23" s="81" t="s">
        <v>4443</v>
      </c>
      <c r="AR23" s="81" t="s">
        <v>4941</v>
      </c>
      <c r="AS23" s="81" t="s">
        <v>4468</v>
      </c>
      <c r="AT23" s="81" t="s">
        <v>2875</v>
      </c>
      <c r="AU23" s="81" t="s">
        <v>4447</v>
      </c>
      <c r="AW23" s="81" t="s">
        <v>4448</v>
      </c>
      <c r="AX23" s="81" t="s">
        <v>42</v>
      </c>
    </row>
    <row r="24" s="79" customFormat="1" ht="13.5" spans="1:50">
      <c r="A24" s="81" t="s">
        <v>4349</v>
      </c>
      <c r="B24" s="81" t="s">
        <v>4942</v>
      </c>
      <c r="C24" s="81" t="s">
        <v>3740</v>
      </c>
      <c r="D24" s="81" t="s">
        <v>4451</v>
      </c>
      <c r="E24" s="81" t="s">
        <v>4943</v>
      </c>
      <c r="F24" s="81" t="s">
        <v>4453</v>
      </c>
      <c r="G24" s="81" t="s">
        <v>4779</v>
      </c>
      <c r="H24" s="81" t="s">
        <v>4520</v>
      </c>
      <c r="I24" s="81" t="s">
        <v>43</v>
      </c>
      <c r="J24" s="81" t="s">
        <v>4631</v>
      </c>
      <c r="K24" s="81" t="s">
        <v>4632</v>
      </c>
      <c r="M24" s="81" t="s">
        <v>2790</v>
      </c>
      <c r="N24" s="81" t="s">
        <v>4739</v>
      </c>
      <c r="O24" s="81" t="s">
        <v>4944</v>
      </c>
      <c r="P24" s="81" t="s">
        <v>4945</v>
      </c>
      <c r="Q24" s="81" t="s">
        <v>650</v>
      </c>
      <c r="R24" s="81" t="s">
        <v>4742</v>
      </c>
      <c r="S24" s="81" t="s">
        <v>4946</v>
      </c>
      <c r="V24" s="81" t="s">
        <v>4432</v>
      </c>
      <c r="W24" s="81" t="s">
        <v>712</v>
      </c>
      <c r="X24" s="81" t="s">
        <v>4434</v>
      </c>
      <c r="Y24" s="81" t="s">
        <v>4435</v>
      </c>
      <c r="Z24" s="81" t="s">
        <v>4483</v>
      </c>
      <c r="AA24" s="81" t="s">
        <v>82</v>
      </c>
      <c r="AC24" s="81" t="s">
        <v>42</v>
      </c>
      <c r="AD24" s="81" t="s">
        <v>2682</v>
      </c>
      <c r="AE24" s="81" t="s">
        <v>42</v>
      </c>
      <c r="AF24" s="81" t="s">
        <v>4464</v>
      </c>
      <c r="AG24" s="81" t="s">
        <v>712</v>
      </c>
      <c r="AH24" s="81" t="s">
        <v>4485</v>
      </c>
      <c r="AI24" s="81" t="s">
        <v>4486</v>
      </c>
      <c r="AJ24" s="81" t="s">
        <v>4440</v>
      </c>
      <c r="AM24" s="81" t="s">
        <v>4442</v>
      </c>
      <c r="AP24" s="81" t="s">
        <v>3740</v>
      </c>
      <c r="AR24" s="81" t="s">
        <v>4787</v>
      </c>
      <c r="AS24" s="81" t="s">
        <v>4446</v>
      </c>
      <c r="AT24" s="81" t="s">
        <v>2875</v>
      </c>
      <c r="AW24" s="81" t="s">
        <v>4448</v>
      </c>
      <c r="AX24" s="81" t="s">
        <v>42</v>
      </c>
    </row>
    <row r="25" s="79" customFormat="1" ht="13.5" spans="1:50">
      <c r="A25" s="81" t="s">
        <v>5019</v>
      </c>
      <c r="B25" s="81" t="s">
        <v>5020</v>
      </c>
      <c r="C25" s="81" t="s">
        <v>50</v>
      </c>
      <c r="D25" s="81" t="s">
        <v>4418</v>
      </c>
      <c r="E25" s="81" t="s">
        <v>5021</v>
      </c>
      <c r="F25" s="81" t="s">
        <v>4453</v>
      </c>
      <c r="G25" s="81" t="s">
        <v>4542</v>
      </c>
      <c r="H25" s="81" t="s">
        <v>4520</v>
      </c>
      <c r="I25" s="81" t="s">
        <v>43</v>
      </c>
      <c r="J25" s="81" t="s">
        <v>4645</v>
      </c>
      <c r="K25" s="81" t="s">
        <v>4646</v>
      </c>
      <c r="M25" s="81" t="s">
        <v>2790</v>
      </c>
      <c r="N25" s="81" t="s">
        <v>5000</v>
      </c>
      <c r="O25" s="81" t="s">
        <v>5022</v>
      </c>
      <c r="P25" s="81" t="s">
        <v>5023</v>
      </c>
      <c r="Q25" s="81" t="s">
        <v>2000</v>
      </c>
      <c r="R25" s="81" t="s">
        <v>4649</v>
      </c>
      <c r="T25" s="81" t="s">
        <v>5024</v>
      </c>
      <c r="U25" s="81" t="s">
        <v>5025</v>
      </c>
      <c r="V25" s="81" t="s">
        <v>4432</v>
      </c>
      <c r="W25" s="81" t="s">
        <v>1950</v>
      </c>
      <c r="X25" s="81" t="s">
        <v>4434</v>
      </c>
      <c r="Y25" s="81" t="s">
        <v>4435</v>
      </c>
      <c r="Z25" s="81" t="s">
        <v>4483</v>
      </c>
      <c r="AA25" s="81" t="s">
        <v>228</v>
      </c>
      <c r="AC25" s="81" t="s">
        <v>42</v>
      </c>
      <c r="AD25" s="81" t="s">
        <v>2682</v>
      </c>
      <c r="AE25" s="81" t="s">
        <v>42</v>
      </c>
      <c r="AG25" s="81" t="s">
        <v>1950</v>
      </c>
      <c r="AH25" s="81" t="s">
        <v>4485</v>
      </c>
      <c r="AI25" s="81" t="s">
        <v>4486</v>
      </c>
      <c r="AJ25" s="81" t="s">
        <v>4440</v>
      </c>
      <c r="AM25" s="81" t="s">
        <v>4442</v>
      </c>
      <c r="AN25" s="81" t="s">
        <v>1950</v>
      </c>
      <c r="AO25" s="81" t="s">
        <v>5026</v>
      </c>
      <c r="AP25" s="81" t="s">
        <v>4443</v>
      </c>
      <c r="AQ25" s="81" t="s">
        <v>4444</v>
      </c>
      <c r="AR25" s="81" t="s">
        <v>5027</v>
      </c>
      <c r="AS25" s="81" t="s">
        <v>4468</v>
      </c>
      <c r="AT25" s="81" t="s">
        <v>2875</v>
      </c>
      <c r="AU25" s="81" t="s">
        <v>4447</v>
      </c>
      <c r="AW25" s="81" t="s">
        <v>4448</v>
      </c>
      <c r="AX25" s="81" t="s">
        <v>42</v>
      </c>
    </row>
    <row r="26" s="79" customFormat="1" ht="13.5" spans="1:50">
      <c r="A26" s="81" t="s">
        <v>5028</v>
      </c>
      <c r="B26" s="81" t="s">
        <v>5029</v>
      </c>
      <c r="C26" s="81" t="s">
        <v>50</v>
      </c>
      <c r="D26" s="81" t="s">
        <v>4451</v>
      </c>
      <c r="E26" s="81" t="s">
        <v>5030</v>
      </c>
      <c r="F26" s="81" t="s">
        <v>4453</v>
      </c>
      <c r="G26" s="81" t="s">
        <v>5031</v>
      </c>
      <c r="H26" s="81" t="s">
        <v>5032</v>
      </c>
      <c r="I26" s="81" t="s">
        <v>43</v>
      </c>
      <c r="J26" s="81" t="s">
        <v>4645</v>
      </c>
      <c r="K26" s="81" t="s">
        <v>4646</v>
      </c>
      <c r="M26" s="81" t="s">
        <v>2790</v>
      </c>
      <c r="N26" s="81" t="s">
        <v>5033</v>
      </c>
      <c r="O26" s="81" t="s">
        <v>5034</v>
      </c>
      <c r="P26" s="81" t="s">
        <v>5035</v>
      </c>
      <c r="Q26" s="81" t="s">
        <v>2000</v>
      </c>
      <c r="R26" s="81" t="s">
        <v>4649</v>
      </c>
      <c r="S26" s="81" t="s">
        <v>1910</v>
      </c>
      <c r="T26" s="81" t="s">
        <v>5036</v>
      </c>
      <c r="U26" s="81" t="s">
        <v>5037</v>
      </c>
      <c r="V26" s="81" t="s">
        <v>4432</v>
      </c>
      <c r="W26" s="81" t="s">
        <v>1950</v>
      </c>
      <c r="X26" s="81" t="s">
        <v>4434</v>
      </c>
      <c r="Y26" s="81" t="s">
        <v>4435</v>
      </c>
      <c r="Z26" s="81" t="s">
        <v>4483</v>
      </c>
      <c r="AA26" s="81" t="s">
        <v>228</v>
      </c>
      <c r="AC26" s="81" t="s">
        <v>42</v>
      </c>
      <c r="AD26" s="81" t="s">
        <v>2682</v>
      </c>
      <c r="AE26" s="81" t="s">
        <v>42</v>
      </c>
      <c r="AF26" s="81" t="s">
        <v>4464</v>
      </c>
      <c r="AG26" s="81" t="s">
        <v>1950</v>
      </c>
      <c r="AH26" s="81" t="s">
        <v>4485</v>
      </c>
      <c r="AI26" s="81" t="s">
        <v>4512</v>
      </c>
      <c r="AJ26" s="81" t="s">
        <v>4440</v>
      </c>
      <c r="AM26" s="81" t="s">
        <v>4442</v>
      </c>
      <c r="AN26" s="81" t="s">
        <v>1950</v>
      </c>
      <c r="AO26" s="81" t="s">
        <v>5026</v>
      </c>
      <c r="AP26" s="81" t="s">
        <v>4443</v>
      </c>
      <c r="AR26" s="81" t="s">
        <v>5038</v>
      </c>
      <c r="AS26" s="81" t="s">
        <v>4446</v>
      </c>
      <c r="AT26" s="81" t="s">
        <v>2875</v>
      </c>
      <c r="AU26" s="81" t="s">
        <v>4447</v>
      </c>
      <c r="AW26" s="81" t="s">
        <v>4448</v>
      </c>
      <c r="AX26" s="81" t="s">
        <v>42</v>
      </c>
    </row>
    <row r="27" s="79" customFormat="1" ht="13.5" spans="1:50">
      <c r="A27" s="81" t="s">
        <v>5039</v>
      </c>
      <c r="B27" s="81" t="s">
        <v>5040</v>
      </c>
      <c r="C27" s="81" t="s">
        <v>50</v>
      </c>
      <c r="D27" s="81" t="s">
        <v>4451</v>
      </c>
      <c r="E27" s="81" t="s">
        <v>5041</v>
      </c>
      <c r="F27" s="81" t="s">
        <v>4453</v>
      </c>
      <c r="G27" s="81" t="s">
        <v>5031</v>
      </c>
      <c r="H27" s="81" t="s">
        <v>5032</v>
      </c>
      <c r="I27" s="81" t="s">
        <v>43</v>
      </c>
      <c r="J27" s="81" t="s">
        <v>4645</v>
      </c>
      <c r="K27" s="81" t="s">
        <v>4646</v>
      </c>
      <c r="M27" s="81" t="s">
        <v>2790</v>
      </c>
      <c r="N27" s="81" t="s">
        <v>5033</v>
      </c>
      <c r="O27" s="81" t="s">
        <v>5042</v>
      </c>
      <c r="P27" s="81" t="s">
        <v>5043</v>
      </c>
      <c r="Q27" s="81" t="s">
        <v>1950</v>
      </c>
      <c r="R27" s="81" t="s">
        <v>5044</v>
      </c>
      <c r="S27" s="81" t="s">
        <v>1931</v>
      </c>
      <c r="T27" s="81" t="s">
        <v>5045</v>
      </c>
      <c r="U27" s="81" t="s">
        <v>5046</v>
      </c>
      <c r="V27" s="81" t="s">
        <v>4432</v>
      </c>
      <c r="W27" s="81" t="s">
        <v>1950</v>
      </c>
      <c r="X27" s="81" t="s">
        <v>4434</v>
      </c>
      <c r="Y27" s="81" t="s">
        <v>4435</v>
      </c>
      <c r="Z27" s="81" t="s">
        <v>4483</v>
      </c>
      <c r="AA27" s="81" t="s">
        <v>82</v>
      </c>
      <c r="AC27" s="81" t="s">
        <v>42</v>
      </c>
      <c r="AD27" s="81" t="s">
        <v>2682</v>
      </c>
      <c r="AE27" s="81" t="s">
        <v>42</v>
      </c>
      <c r="AF27" s="81" t="s">
        <v>4464</v>
      </c>
      <c r="AG27" s="81" t="s">
        <v>1950</v>
      </c>
      <c r="AH27" s="81" t="s">
        <v>4485</v>
      </c>
      <c r="AI27" s="81" t="s">
        <v>4596</v>
      </c>
      <c r="AJ27" s="81" t="s">
        <v>4440</v>
      </c>
      <c r="AM27" s="81" t="s">
        <v>4442</v>
      </c>
      <c r="AN27" s="81" t="s">
        <v>1950</v>
      </c>
      <c r="AO27" s="81" t="s">
        <v>5026</v>
      </c>
      <c r="AP27" s="81" t="s">
        <v>4443</v>
      </c>
      <c r="AR27" s="81" t="s">
        <v>5038</v>
      </c>
      <c r="AS27" s="81" t="s">
        <v>4446</v>
      </c>
      <c r="AT27" s="81" t="s">
        <v>2875</v>
      </c>
      <c r="AU27" s="81" t="s">
        <v>4447</v>
      </c>
      <c r="AW27" s="81" t="s">
        <v>4448</v>
      </c>
      <c r="AX27" s="81" t="s">
        <v>42</v>
      </c>
    </row>
    <row r="28" s="79" customFormat="1" ht="13.5" spans="1:50">
      <c r="A28" s="81" t="s">
        <v>5047</v>
      </c>
      <c r="B28" s="81" t="s">
        <v>5048</v>
      </c>
      <c r="C28" s="81" t="s">
        <v>50</v>
      </c>
      <c r="D28" s="81" t="s">
        <v>4451</v>
      </c>
      <c r="E28" s="81" t="s">
        <v>5049</v>
      </c>
      <c r="F28" s="81" t="s">
        <v>4453</v>
      </c>
      <c r="G28" s="81" t="s">
        <v>5031</v>
      </c>
      <c r="H28" s="81" t="s">
        <v>5032</v>
      </c>
      <c r="I28" s="81" t="s">
        <v>43</v>
      </c>
      <c r="J28" s="81" t="s">
        <v>4645</v>
      </c>
      <c r="K28" s="81" t="s">
        <v>4646</v>
      </c>
      <c r="M28" s="81" t="s">
        <v>2790</v>
      </c>
      <c r="N28" s="81" t="s">
        <v>4976</v>
      </c>
      <c r="O28" s="81" t="s">
        <v>5050</v>
      </c>
      <c r="P28" s="81" t="s">
        <v>5051</v>
      </c>
      <c r="Q28" s="81" t="s">
        <v>1950</v>
      </c>
      <c r="R28" s="81" t="s">
        <v>5044</v>
      </c>
      <c r="S28" s="81" t="s">
        <v>1931</v>
      </c>
      <c r="T28" s="81" t="s">
        <v>5051</v>
      </c>
      <c r="U28" s="81" t="s">
        <v>5052</v>
      </c>
      <c r="V28" s="81" t="s">
        <v>4432</v>
      </c>
      <c r="W28" s="81" t="s">
        <v>1910</v>
      </c>
      <c r="X28" s="81" t="s">
        <v>4434</v>
      </c>
      <c r="Y28" s="81" t="s">
        <v>4435</v>
      </c>
      <c r="Z28" s="81" t="s">
        <v>4483</v>
      </c>
      <c r="AA28" s="81" t="s">
        <v>82</v>
      </c>
      <c r="AC28" s="81" t="s">
        <v>42</v>
      </c>
      <c r="AD28" s="81" t="s">
        <v>2682</v>
      </c>
      <c r="AE28" s="81" t="s">
        <v>42</v>
      </c>
      <c r="AF28" s="81" t="s">
        <v>4464</v>
      </c>
      <c r="AG28" s="81" t="s">
        <v>1910</v>
      </c>
      <c r="AH28" s="81" t="s">
        <v>4485</v>
      </c>
      <c r="AI28" s="81" t="s">
        <v>4596</v>
      </c>
      <c r="AJ28" s="81" t="s">
        <v>4440</v>
      </c>
      <c r="AM28" s="81" t="s">
        <v>4442</v>
      </c>
      <c r="AN28" s="81" t="s">
        <v>1950</v>
      </c>
      <c r="AO28" s="81" t="s">
        <v>5026</v>
      </c>
      <c r="AP28" s="81" t="s">
        <v>4443</v>
      </c>
      <c r="AR28" s="81" t="s">
        <v>5053</v>
      </c>
      <c r="AS28" s="81" t="s">
        <v>4446</v>
      </c>
      <c r="AT28" s="81" t="s">
        <v>2875</v>
      </c>
      <c r="AU28" s="81" t="s">
        <v>4447</v>
      </c>
      <c r="AW28" s="81" t="s">
        <v>4448</v>
      </c>
      <c r="AX28" s="81" t="s">
        <v>42</v>
      </c>
    </row>
    <row r="29" s="79" customFormat="1" ht="13.5" spans="1:50">
      <c r="A29" s="81" t="s">
        <v>5054</v>
      </c>
      <c r="B29" s="81" t="s">
        <v>5055</v>
      </c>
      <c r="C29" s="81" t="s">
        <v>50</v>
      </c>
      <c r="D29" s="81" t="s">
        <v>4451</v>
      </c>
      <c r="E29" s="81" t="s">
        <v>5056</v>
      </c>
      <c r="F29" s="81" t="s">
        <v>4453</v>
      </c>
      <c r="G29" s="81" t="s">
        <v>5031</v>
      </c>
      <c r="H29" s="81" t="s">
        <v>5032</v>
      </c>
      <c r="I29" s="81" t="s">
        <v>43</v>
      </c>
      <c r="J29" s="81" t="s">
        <v>4645</v>
      </c>
      <c r="K29" s="81" t="s">
        <v>4646</v>
      </c>
      <c r="M29" s="81" t="s">
        <v>2790</v>
      </c>
      <c r="N29" s="81" t="s">
        <v>4424</v>
      </c>
      <c r="O29" s="81" t="s">
        <v>5057</v>
      </c>
      <c r="P29" s="81" t="s">
        <v>5058</v>
      </c>
      <c r="Q29" s="81" t="s">
        <v>1950</v>
      </c>
      <c r="R29" s="81" t="s">
        <v>5044</v>
      </c>
      <c r="S29" s="81" t="s">
        <v>1931</v>
      </c>
      <c r="T29" s="81" t="s">
        <v>5058</v>
      </c>
      <c r="U29" s="81" t="s">
        <v>5059</v>
      </c>
      <c r="V29" s="81" t="s">
        <v>4432</v>
      </c>
      <c r="W29" s="81" t="s">
        <v>1950</v>
      </c>
      <c r="X29" s="81" t="s">
        <v>4434</v>
      </c>
      <c r="Y29" s="81" t="s">
        <v>4435</v>
      </c>
      <c r="Z29" s="81" t="s">
        <v>4483</v>
      </c>
      <c r="AA29" s="81" t="s">
        <v>82</v>
      </c>
      <c r="AC29" s="81" t="s">
        <v>42</v>
      </c>
      <c r="AD29" s="81" t="s">
        <v>2682</v>
      </c>
      <c r="AE29" s="81" t="s">
        <v>42</v>
      </c>
      <c r="AF29" s="81" t="s">
        <v>4464</v>
      </c>
      <c r="AG29" s="81" t="s">
        <v>1950</v>
      </c>
      <c r="AH29" s="81" t="s">
        <v>4485</v>
      </c>
      <c r="AI29" s="81" t="s">
        <v>4596</v>
      </c>
      <c r="AJ29" s="81" t="s">
        <v>4440</v>
      </c>
      <c r="AM29" s="81" t="s">
        <v>4442</v>
      </c>
      <c r="AN29" s="81" t="s">
        <v>1950</v>
      </c>
      <c r="AO29" s="81" t="s">
        <v>5026</v>
      </c>
      <c r="AP29" s="81" t="s">
        <v>4443</v>
      </c>
      <c r="AR29" s="81" t="s">
        <v>5060</v>
      </c>
      <c r="AS29" s="81" t="s">
        <v>4446</v>
      </c>
      <c r="AT29" s="81" t="s">
        <v>2875</v>
      </c>
      <c r="AU29" s="81" t="s">
        <v>4447</v>
      </c>
      <c r="AW29" s="81" t="s">
        <v>4448</v>
      </c>
      <c r="AX29" s="81" t="s">
        <v>42</v>
      </c>
    </row>
    <row r="30" s="79" customFormat="1" ht="13.5" spans="1:50">
      <c r="A30" s="81" t="s">
        <v>5061</v>
      </c>
      <c r="B30" s="81" t="s">
        <v>5062</v>
      </c>
      <c r="C30" s="81" t="s">
        <v>50</v>
      </c>
      <c r="D30" s="81" t="s">
        <v>4451</v>
      </c>
      <c r="E30" s="81" t="s">
        <v>5063</v>
      </c>
      <c r="F30" s="81" t="s">
        <v>4453</v>
      </c>
      <c r="G30" s="81" t="s">
        <v>5031</v>
      </c>
      <c r="H30" s="81" t="s">
        <v>5032</v>
      </c>
      <c r="I30" s="81" t="s">
        <v>43</v>
      </c>
      <c r="J30" s="81" t="s">
        <v>4645</v>
      </c>
      <c r="K30" s="81" t="s">
        <v>4646</v>
      </c>
      <c r="M30" s="81" t="s">
        <v>2790</v>
      </c>
      <c r="N30" s="81" t="s">
        <v>5064</v>
      </c>
      <c r="O30" s="81" t="s">
        <v>5065</v>
      </c>
      <c r="P30" s="81" t="s">
        <v>5066</v>
      </c>
      <c r="Q30" s="81" t="s">
        <v>2000</v>
      </c>
      <c r="R30" s="81" t="s">
        <v>4649</v>
      </c>
      <c r="T30" s="81" t="s">
        <v>5067</v>
      </c>
      <c r="U30" s="81" t="s">
        <v>5068</v>
      </c>
      <c r="V30" s="81" t="s">
        <v>4432</v>
      </c>
      <c r="W30" s="81" t="s">
        <v>1910</v>
      </c>
      <c r="X30" s="81" t="s">
        <v>4434</v>
      </c>
      <c r="Y30" s="81" t="s">
        <v>4435</v>
      </c>
      <c r="Z30" s="81" t="s">
        <v>4483</v>
      </c>
      <c r="AA30" s="81" t="s">
        <v>82</v>
      </c>
      <c r="AC30" s="81" t="s">
        <v>42</v>
      </c>
      <c r="AD30" s="81" t="s">
        <v>2682</v>
      </c>
      <c r="AE30" s="81" t="s">
        <v>42</v>
      </c>
      <c r="AF30" s="81" t="s">
        <v>4464</v>
      </c>
      <c r="AG30" s="81" t="s">
        <v>1910</v>
      </c>
      <c r="AH30" s="81" t="s">
        <v>4485</v>
      </c>
      <c r="AI30" s="81" t="s">
        <v>4596</v>
      </c>
      <c r="AJ30" s="81" t="s">
        <v>4440</v>
      </c>
      <c r="AM30" s="81" t="s">
        <v>4442</v>
      </c>
      <c r="AN30" s="81" t="s">
        <v>1950</v>
      </c>
      <c r="AO30" s="81" t="s">
        <v>5026</v>
      </c>
      <c r="AP30" s="81" t="s">
        <v>4443</v>
      </c>
      <c r="AR30" s="81" t="s">
        <v>5069</v>
      </c>
      <c r="AS30" s="81" t="s">
        <v>4446</v>
      </c>
      <c r="AT30" s="81" t="s">
        <v>2875</v>
      </c>
      <c r="AU30" s="81" t="s">
        <v>4447</v>
      </c>
      <c r="AW30" s="81" t="s">
        <v>4448</v>
      </c>
      <c r="AX30" s="81" t="s">
        <v>42</v>
      </c>
    </row>
    <row r="31" s="79" customFormat="1" ht="13.5" spans="1:50">
      <c r="A31" s="81" t="s">
        <v>5070</v>
      </c>
      <c r="B31" s="81" t="s">
        <v>5071</v>
      </c>
      <c r="C31" s="81" t="s">
        <v>50</v>
      </c>
      <c r="D31" s="81" t="s">
        <v>4451</v>
      </c>
      <c r="E31" s="81" t="s">
        <v>5072</v>
      </c>
      <c r="F31" s="81" t="s">
        <v>4453</v>
      </c>
      <c r="G31" s="81" t="s">
        <v>5031</v>
      </c>
      <c r="H31" s="81" t="s">
        <v>5032</v>
      </c>
      <c r="I31" s="81" t="s">
        <v>43</v>
      </c>
      <c r="J31" s="81" t="s">
        <v>4645</v>
      </c>
      <c r="K31" s="81" t="s">
        <v>4646</v>
      </c>
      <c r="M31" s="81" t="s">
        <v>2790</v>
      </c>
      <c r="N31" s="81" t="s">
        <v>5064</v>
      </c>
      <c r="O31" s="81" t="s">
        <v>5073</v>
      </c>
      <c r="P31" s="81" t="s">
        <v>5074</v>
      </c>
      <c r="Q31" s="81" t="s">
        <v>1910</v>
      </c>
      <c r="R31" s="81" t="s">
        <v>5075</v>
      </c>
      <c r="T31" s="81" t="s">
        <v>5074</v>
      </c>
      <c r="U31" s="81" t="s">
        <v>5076</v>
      </c>
      <c r="V31" s="81" t="s">
        <v>4432</v>
      </c>
      <c r="W31" s="81" t="s">
        <v>1910</v>
      </c>
      <c r="X31" s="81" t="s">
        <v>4434</v>
      </c>
      <c r="Y31" s="81" t="s">
        <v>4435</v>
      </c>
      <c r="Z31" s="81" t="s">
        <v>4483</v>
      </c>
      <c r="AA31" s="81" t="s">
        <v>82</v>
      </c>
      <c r="AC31" s="81" t="s">
        <v>42</v>
      </c>
      <c r="AD31" s="81" t="s">
        <v>2682</v>
      </c>
      <c r="AE31" s="81" t="s">
        <v>42</v>
      </c>
      <c r="AF31" s="81" t="s">
        <v>4464</v>
      </c>
      <c r="AG31" s="81" t="s">
        <v>1910</v>
      </c>
      <c r="AH31" s="81" t="s">
        <v>4485</v>
      </c>
      <c r="AI31" s="81" t="s">
        <v>5077</v>
      </c>
      <c r="AJ31" s="81" t="s">
        <v>4440</v>
      </c>
      <c r="AM31" s="81" t="s">
        <v>4442</v>
      </c>
      <c r="AN31" s="81" t="s">
        <v>1950</v>
      </c>
      <c r="AO31" s="81" t="s">
        <v>5026</v>
      </c>
      <c r="AP31" s="81" t="s">
        <v>4443</v>
      </c>
      <c r="AR31" s="81" t="s">
        <v>5078</v>
      </c>
      <c r="AS31" s="81" t="s">
        <v>4446</v>
      </c>
      <c r="AT31" s="81" t="s">
        <v>2875</v>
      </c>
      <c r="AU31" s="81" t="s">
        <v>4447</v>
      </c>
      <c r="AW31" s="81" t="s">
        <v>4448</v>
      </c>
      <c r="AX31" s="81" t="s">
        <v>42</v>
      </c>
    </row>
    <row r="32" s="79" customFormat="1" ht="13.5" spans="1:50">
      <c r="A32" s="81" t="s">
        <v>5079</v>
      </c>
      <c r="B32" s="81" t="s">
        <v>5080</v>
      </c>
      <c r="C32" s="81" t="s">
        <v>50</v>
      </c>
      <c r="D32" s="81" t="s">
        <v>4451</v>
      </c>
      <c r="E32" s="81" t="s">
        <v>5081</v>
      </c>
      <c r="F32" s="81" t="s">
        <v>4453</v>
      </c>
      <c r="G32" s="81" t="s">
        <v>5031</v>
      </c>
      <c r="H32" s="81" t="s">
        <v>5032</v>
      </c>
      <c r="I32" s="81" t="s">
        <v>43</v>
      </c>
      <c r="J32" s="81" t="s">
        <v>4645</v>
      </c>
      <c r="K32" s="81" t="s">
        <v>4646</v>
      </c>
      <c r="M32" s="81" t="s">
        <v>2790</v>
      </c>
      <c r="N32" s="81" t="s">
        <v>4899</v>
      </c>
      <c r="O32" s="81" t="s">
        <v>5082</v>
      </c>
      <c r="P32" s="81" t="s">
        <v>5083</v>
      </c>
      <c r="Q32" s="81" t="s">
        <v>2000</v>
      </c>
      <c r="R32" s="81" t="s">
        <v>4649</v>
      </c>
      <c r="T32" s="81" t="s">
        <v>5084</v>
      </c>
      <c r="U32" s="81" t="s">
        <v>5085</v>
      </c>
      <c r="V32" s="81" t="s">
        <v>4432</v>
      </c>
      <c r="W32" s="81" t="s">
        <v>1950</v>
      </c>
      <c r="X32" s="81" t="s">
        <v>4434</v>
      </c>
      <c r="Y32" s="81" t="s">
        <v>4435</v>
      </c>
      <c r="Z32" s="81" t="s">
        <v>4483</v>
      </c>
      <c r="AA32" s="81" t="s">
        <v>82</v>
      </c>
      <c r="AC32" s="81" t="s">
        <v>42</v>
      </c>
      <c r="AD32" s="81" t="s">
        <v>2682</v>
      </c>
      <c r="AE32" s="81" t="s">
        <v>42</v>
      </c>
      <c r="AF32" s="81" t="s">
        <v>4464</v>
      </c>
      <c r="AG32" s="81" t="s">
        <v>1950</v>
      </c>
      <c r="AH32" s="81" t="s">
        <v>4485</v>
      </c>
      <c r="AI32" s="81" t="s">
        <v>4596</v>
      </c>
      <c r="AJ32" s="81" t="s">
        <v>4440</v>
      </c>
      <c r="AM32" s="81" t="s">
        <v>4442</v>
      </c>
      <c r="AN32" s="81" t="s">
        <v>1950</v>
      </c>
      <c r="AO32" s="81" t="s">
        <v>5026</v>
      </c>
      <c r="AP32" s="81" t="s">
        <v>4443</v>
      </c>
      <c r="AR32" s="81" t="s">
        <v>5086</v>
      </c>
      <c r="AS32" s="81" t="s">
        <v>4446</v>
      </c>
      <c r="AT32" s="81" t="s">
        <v>2875</v>
      </c>
      <c r="AU32" s="81" t="s">
        <v>4447</v>
      </c>
      <c r="AW32" s="81" t="s">
        <v>4448</v>
      </c>
      <c r="AX32" s="81" t="s">
        <v>42</v>
      </c>
    </row>
    <row r="33" s="79" customFormat="1" ht="13.5" spans="1:50">
      <c r="A33" s="81" t="s">
        <v>5087</v>
      </c>
      <c r="B33" s="81" t="s">
        <v>5088</v>
      </c>
      <c r="C33" s="81" t="s">
        <v>50</v>
      </c>
      <c r="D33" s="81" t="s">
        <v>4451</v>
      </c>
      <c r="E33" s="81" t="s">
        <v>5089</v>
      </c>
      <c r="F33" s="81" t="s">
        <v>4453</v>
      </c>
      <c r="G33" s="81" t="s">
        <v>5031</v>
      </c>
      <c r="H33" s="81" t="s">
        <v>5032</v>
      </c>
      <c r="I33" s="81" t="s">
        <v>43</v>
      </c>
      <c r="J33" s="81" t="s">
        <v>4645</v>
      </c>
      <c r="K33" s="81" t="s">
        <v>4646</v>
      </c>
      <c r="M33" s="81" t="s">
        <v>2790</v>
      </c>
      <c r="N33" s="81" t="s">
        <v>4899</v>
      </c>
      <c r="O33" s="81" t="s">
        <v>5090</v>
      </c>
      <c r="P33" s="81" t="s">
        <v>5091</v>
      </c>
      <c r="Q33" s="81" t="s">
        <v>1910</v>
      </c>
      <c r="R33" s="81" t="s">
        <v>5075</v>
      </c>
      <c r="S33" s="81" t="s">
        <v>1950</v>
      </c>
      <c r="T33" s="81" t="s">
        <v>5091</v>
      </c>
      <c r="U33" s="81" t="s">
        <v>5092</v>
      </c>
      <c r="V33" s="81" t="s">
        <v>4432</v>
      </c>
      <c r="W33" s="81" t="s">
        <v>1950</v>
      </c>
      <c r="X33" s="81" t="s">
        <v>4434</v>
      </c>
      <c r="Y33" s="81" t="s">
        <v>4435</v>
      </c>
      <c r="Z33" s="81" t="s">
        <v>4483</v>
      </c>
      <c r="AA33" s="81" t="s">
        <v>228</v>
      </c>
      <c r="AC33" s="81" t="s">
        <v>42</v>
      </c>
      <c r="AD33" s="81" t="s">
        <v>2682</v>
      </c>
      <c r="AE33" s="81" t="s">
        <v>42</v>
      </c>
      <c r="AF33" s="81" t="s">
        <v>4464</v>
      </c>
      <c r="AG33" s="81" t="s">
        <v>1950</v>
      </c>
      <c r="AH33" s="81" t="s">
        <v>4485</v>
      </c>
      <c r="AI33" s="81" t="s">
        <v>5077</v>
      </c>
      <c r="AJ33" s="81" t="s">
        <v>4440</v>
      </c>
      <c r="AM33" s="81" t="s">
        <v>4442</v>
      </c>
      <c r="AN33" s="81" t="s">
        <v>1950</v>
      </c>
      <c r="AO33" s="81" t="s">
        <v>5026</v>
      </c>
      <c r="AP33" s="81" t="s">
        <v>4443</v>
      </c>
      <c r="AR33" s="81" t="s">
        <v>5086</v>
      </c>
      <c r="AS33" s="81" t="s">
        <v>4446</v>
      </c>
      <c r="AT33" s="81" t="s">
        <v>2875</v>
      </c>
      <c r="AU33" s="81" t="s">
        <v>4447</v>
      </c>
      <c r="AW33" s="81" t="s">
        <v>4448</v>
      </c>
      <c r="AX33" s="81" t="s">
        <v>42</v>
      </c>
    </row>
    <row r="34" s="79" customFormat="1" ht="13.5" spans="1:50">
      <c r="A34" s="81" t="s">
        <v>4469</v>
      </c>
      <c r="B34" s="81" t="s">
        <v>5093</v>
      </c>
      <c r="C34" s="81" t="s">
        <v>4655</v>
      </c>
      <c r="D34" s="81" t="s">
        <v>4451</v>
      </c>
      <c r="E34" s="81" t="s">
        <v>5094</v>
      </c>
      <c r="F34" s="81" t="s">
        <v>4453</v>
      </c>
      <c r="G34" s="81" t="s">
        <v>4644</v>
      </c>
      <c r="H34" s="81" t="s">
        <v>4506</v>
      </c>
      <c r="I34" s="81" t="s">
        <v>43</v>
      </c>
      <c r="J34" s="81" t="s">
        <v>4474</v>
      </c>
      <c r="K34" s="81" t="s">
        <v>4475</v>
      </c>
      <c r="M34" s="81" t="s">
        <v>2790</v>
      </c>
      <c r="N34" s="81" t="s">
        <v>4476</v>
      </c>
      <c r="V34" s="81" t="s">
        <v>4432</v>
      </c>
      <c r="W34" s="81" t="s">
        <v>4480</v>
      </c>
      <c r="X34" s="81" t="s">
        <v>4434</v>
      </c>
      <c r="Y34" s="81" t="s">
        <v>4435</v>
      </c>
      <c r="Z34" s="81" t="s">
        <v>4483</v>
      </c>
      <c r="AA34" s="81" t="s">
        <v>4484</v>
      </c>
      <c r="AC34" s="81" t="s">
        <v>42</v>
      </c>
      <c r="AD34" s="81" t="s">
        <v>2682</v>
      </c>
      <c r="AE34" s="81" t="s">
        <v>42</v>
      </c>
      <c r="AH34" s="81" t="s">
        <v>4485</v>
      </c>
      <c r="AI34" s="81" t="s">
        <v>4486</v>
      </c>
      <c r="AJ34" s="81" t="s">
        <v>4440</v>
      </c>
      <c r="AM34" s="81" t="s">
        <v>4442</v>
      </c>
      <c r="AR34" s="81" t="s">
        <v>5095</v>
      </c>
      <c r="AS34" s="81" t="s">
        <v>4468</v>
      </c>
      <c r="AT34" s="81" t="s">
        <v>2875</v>
      </c>
      <c r="AW34" s="81" t="s">
        <v>4448</v>
      </c>
      <c r="AX34" s="81" t="s">
        <v>2682</v>
      </c>
    </row>
    <row r="35" s="79" customFormat="1" ht="13.5" spans="1:50">
      <c r="A35" s="81" t="s">
        <v>4469</v>
      </c>
      <c r="B35" s="81" t="s">
        <v>5096</v>
      </c>
      <c r="C35" s="81" t="s">
        <v>4655</v>
      </c>
      <c r="D35" s="81" t="s">
        <v>4451</v>
      </c>
      <c r="E35" s="81" t="s">
        <v>5097</v>
      </c>
      <c r="F35" s="81" t="s">
        <v>4453</v>
      </c>
      <c r="G35" s="81" t="s">
        <v>4644</v>
      </c>
      <c r="H35" s="81" t="s">
        <v>4506</v>
      </c>
      <c r="I35" s="81" t="s">
        <v>43</v>
      </c>
      <c r="J35" s="81" t="s">
        <v>4474</v>
      </c>
      <c r="K35" s="81" t="s">
        <v>4475</v>
      </c>
      <c r="M35" s="81" t="s">
        <v>2790</v>
      </c>
      <c r="N35" s="81" t="s">
        <v>4476</v>
      </c>
      <c r="V35" s="81" t="s">
        <v>4432</v>
      </c>
      <c r="W35" s="81" t="s">
        <v>4480</v>
      </c>
      <c r="X35" s="81" t="s">
        <v>4434</v>
      </c>
      <c r="Y35" s="81" t="s">
        <v>4435</v>
      </c>
      <c r="Z35" s="81" t="s">
        <v>4483</v>
      </c>
      <c r="AA35" s="81" t="s">
        <v>4484</v>
      </c>
      <c r="AC35" s="81" t="s">
        <v>42</v>
      </c>
      <c r="AD35" s="81" t="s">
        <v>2682</v>
      </c>
      <c r="AE35" s="81" t="s">
        <v>42</v>
      </c>
      <c r="AH35" s="81" t="s">
        <v>4485</v>
      </c>
      <c r="AI35" s="81" t="s">
        <v>4486</v>
      </c>
      <c r="AJ35" s="81" t="s">
        <v>4440</v>
      </c>
      <c r="AM35" s="81" t="s">
        <v>4442</v>
      </c>
      <c r="AR35" s="81" t="s">
        <v>5098</v>
      </c>
      <c r="AS35" s="81" t="s">
        <v>4468</v>
      </c>
      <c r="AT35" s="81" t="s">
        <v>2875</v>
      </c>
      <c r="AW35" s="81" t="s">
        <v>4448</v>
      </c>
      <c r="AX35" s="81" t="s">
        <v>2682</v>
      </c>
    </row>
    <row r="36" s="79" customFormat="1" ht="13.5" spans="1:50">
      <c r="A36" s="81" t="s">
        <v>4469</v>
      </c>
      <c r="B36" s="81" t="s">
        <v>5099</v>
      </c>
      <c r="C36" s="81" t="s">
        <v>4655</v>
      </c>
      <c r="D36" s="81" t="s">
        <v>4451</v>
      </c>
      <c r="E36" s="81" t="s">
        <v>5100</v>
      </c>
      <c r="F36" s="81" t="s">
        <v>4453</v>
      </c>
      <c r="G36" s="81" t="s">
        <v>4644</v>
      </c>
      <c r="H36" s="81" t="s">
        <v>4506</v>
      </c>
      <c r="I36" s="81" t="s">
        <v>43</v>
      </c>
      <c r="J36" s="81" t="s">
        <v>4474</v>
      </c>
      <c r="K36" s="81" t="s">
        <v>4475</v>
      </c>
      <c r="M36" s="81" t="s">
        <v>2790</v>
      </c>
      <c r="N36" s="81" t="s">
        <v>4476</v>
      </c>
      <c r="V36" s="81" t="s">
        <v>4432</v>
      </c>
      <c r="W36" s="81" t="s">
        <v>4480</v>
      </c>
      <c r="X36" s="81" t="s">
        <v>4434</v>
      </c>
      <c r="Y36" s="81" t="s">
        <v>4435</v>
      </c>
      <c r="Z36" s="81" t="s">
        <v>4483</v>
      </c>
      <c r="AA36" s="81" t="s">
        <v>4484</v>
      </c>
      <c r="AC36" s="81" t="s">
        <v>42</v>
      </c>
      <c r="AD36" s="81" t="s">
        <v>2682</v>
      </c>
      <c r="AE36" s="81" t="s">
        <v>42</v>
      </c>
      <c r="AH36" s="81" t="s">
        <v>4485</v>
      </c>
      <c r="AI36" s="81" t="s">
        <v>4486</v>
      </c>
      <c r="AJ36" s="81" t="s">
        <v>4440</v>
      </c>
      <c r="AM36" s="81" t="s">
        <v>4442</v>
      </c>
      <c r="AR36" s="81" t="s">
        <v>5101</v>
      </c>
      <c r="AS36" s="81" t="s">
        <v>4468</v>
      </c>
      <c r="AT36" s="81" t="s">
        <v>2875</v>
      </c>
      <c r="AW36" s="81" t="s">
        <v>4448</v>
      </c>
      <c r="AX36" s="81" t="s">
        <v>2682</v>
      </c>
    </row>
    <row r="37" s="79" customFormat="1" ht="13.5" spans="1:50">
      <c r="A37" s="81" t="s">
        <v>4469</v>
      </c>
      <c r="B37" s="81" t="s">
        <v>5102</v>
      </c>
      <c r="C37" s="81" t="s">
        <v>4655</v>
      </c>
      <c r="D37" s="81" t="s">
        <v>4451</v>
      </c>
      <c r="E37" s="81" t="s">
        <v>5103</v>
      </c>
      <c r="F37" s="81" t="s">
        <v>4453</v>
      </c>
      <c r="G37" s="81" t="s">
        <v>4472</v>
      </c>
      <c r="H37" s="81" t="s">
        <v>4473</v>
      </c>
      <c r="I37" s="81" t="s">
        <v>43</v>
      </c>
      <c r="J37" s="81" t="s">
        <v>4474</v>
      </c>
      <c r="K37" s="81" t="s">
        <v>4475</v>
      </c>
      <c r="M37" s="81" t="s">
        <v>2790</v>
      </c>
      <c r="N37" s="81" t="s">
        <v>4476</v>
      </c>
      <c r="V37" s="81" t="s">
        <v>4432</v>
      </c>
      <c r="W37" s="81" t="s">
        <v>4480</v>
      </c>
      <c r="X37" s="81" t="s">
        <v>4434</v>
      </c>
      <c r="Y37" s="81" t="s">
        <v>4435</v>
      </c>
      <c r="Z37" s="81" t="s">
        <v>4483</v>
      </c>
      <c r="AA37" s="81" t="s">
        <v>4484</v>
      </c>
      <c r="AC37" s="81" t="s">
        <v>42</v>
      </c>
      <c r="AD37" s="81" t="s">
        <v>2682</v>
      </c>
      <c r="AE37" s="81" t="s">
        <v>42</v>
      </c>
      <c r="AH37" s="81" t="s">
        <v>4485</v>
      </c>
      <c r="AI37" s="81" t="s">
        <v>4486</v>
      </c>
      <c r="AJ37" s="81" t="s">
        <v>4440</v>
      </c>
      <c r="AM37" s="81" t="s">
        <v>4442</v>
      </c>
      <c r="AR37" s="81" t="s">
        <v>5104</v>
      </c>
      <c r="AS37" s="81" t="s">
        <v>4468</v>
      </c>
      <c r="AT37" s="81" t="s">
        <v>2875</v>
      </c>
      <c r="AW37" s="81" t="s">
        <v>4448</v>
      </c>
      <c r="AX37" s="81" t="s">
        <v>42</v>
      </c>
    </row>
    <row r="38" s="79" customFormat="1" ht="13.5" spans="1:50">
      <c r="A38" s="81" t="s">
        <v>4469</v>
      </c>
      <c r="B38" s="81" t="s">
        <v>5105</v>
      </c>
      <c r="C38" s="81" t="s">
        <v>4655</v>
      </c>
      <c r="D38" s="81" t="s">
        <v>4451</v>
      </c>
      <c r="E38" s="81" t="s">
        <v>5106</v>
      </c>
      <c r="F38" s="81" t="s">
        <v>4453</v>
      </c>
      <c r="G38" s="81" t="s">
        <v>4472</v>
      </c>
      <c r="H38" s="81" t="s">
        <v>4473</v>
      </c>
      <c r="I38" s="81" t="s">
        <v>43</v>
      </c>
      <c r="J38" s="81" t="s">
        <v>4474</v>
      </c>
      <c r="K38" s="81" t="s">
        <v>4475</v>
      </c>
      <c r="M38" s="81" t="s">
        <v>2790</v>
      </c>
      <c r="N38" s="81" t="s">
        <v>4476</v>
      </c>
      <c r="V38" s="81" t="s">
        <v>4432</v>
      </c>
      <c r="W38" s="81" t="s">
        <v>4480</v>
      </c>
      <c r="X38" s="81" t="s">
        <v>4434</v>
      </c>
      <c r="Y38" s="81" t="s">
        <v>4435</v>
      </c>
      <c r="Z38" s="81" t="s">
        <v>4483</v>
      </c>
      <c r="AA38" s="81" t="s">
        <v>4484</v>
      </c>
      <c r="AC38" s="81" t="s">
        <v>42</v>
      </c>
      <c r="AD38" s="81" t="s">
        <v>2682</v>
      </c>
      <c r="AE38" s="81" t="s">
        <v>42</v>
      </c>
      <c r="AH38" s="81" t="s">
        <v>4485</v>
      </c>
      <c r="AI38" s="81" t="s">
        <v>4486</v>
      </c>
      <c r="AJ38" s="81" t="s">
        <v>4440</v>
      </c>
      <c r="AM38" s="81" t="s">
        <v>4442</v>
      </c>
      <c r="AR38" s="81" t="s">
        <v>5107</v>
      </c>
      <c r="AS38" s="81" t="s">
        <v>4468</v>
      </c>
      <c r="AT38" s="81" t="s">
        <v>2875</v>
      </c>
      <c r="AW38" s="81" t="s">
        <v>4448</v>
      </c>
      <c r="AX38" s="81" t="s">
        <v>42</v>
      </c>
    </row>
    <row r="39" s="79" customFormat="1" ht="13.5" spans="1:50">
      <c r="A39" s="81" t="s">
        <v>4469</v>
      </c>
      <c r="B39" s="81" t="s">
        <v>5108</v>
      </c>
      <c r="C39" s="81" t="s">
        <v>4655</v>
      </c>
      <c r="D39" s="81" t="s">
        <v>4451</v>
      </c>
      <c r="E39" s="81" t="s">
        <v>5109</v>
      </c>
      <c r="F39" s="81" t="s">
        <v>4453</v>
      </c>
      <c r="G39" s="81" t="s">
        <v>4472</v>
      </c>
      <c r="H39" s="81" t="s">
        <v>4473</v>
      </c>
      <c r="I39" s="81" t="s">
        <v>43</v>
      </c>
      <c r="J39" s="81" t="s">
        <v>4474</v>
      </c>
      <c r="K39" s="81" t="s">
        <v>4475</v>
      </c>
      <c r="M39" s="81" t="s">
        <v>2790</v>
      </c>
      <c r="N39" s="81" t="s">
        <v>4476</v>
      </c>
      <c r="V39" s="81" t="s">
        <v>4432</v>
      </c>
      <c r="W39" s="81" t="s">
        <v>4480</v>
      </c>
      <c r="X39" s="81" t="s">
        <v>4434</v>
      </c>
      <c r="Y39" s="81" t="s">
        <v>4435</v>
      </c>
      <c r="Z39" s="81" t="s">
        <v>4483</v>
      </c>
      <c r="AA39" s="81" t="s">
        <v>4484</v>
      </c>
      <c r="AC39" s="81" t="s">
        <v>42</v>
      </c>
      <c r="AD39" s="81" t="s">
        <v>2682</v>
      </c>
      <c r="AE39" s="81" t="s">
        <v>42</v>
      </c>
      <c r="AH39" s="81" t="s">
        <v>4485</v>
      </c>
      <c r="AI39" s="81" t="s">
        <v>4486</v>
      </c>
      <c r="AJ39" s="81" t="s">
        <v>4440</v>
      </c>
      <c r="AM39" s="81" t="s">
        <v>4442</v>
      </c>
      <c r="AR39" s="81" t="s">
        <v>5110</v>
      </c>
      <c r="AS39" s="81" t="s">
        <v>4468</v>
      </c>
      <c r="AT39" s="81" t="s">
        <v>2875</v>
      </c>
      <c r="AW39" s="81" t="s">
        <v>4448</v>
      </c>
      <c r="AX39" s="81" t="s">
        <v>42</v>
      </c>
    </row>
    <row r="40" spans="1:51">
      <c r="A40" s="81" t="s">
        <v>4469</v>
      </c>
      <c r="B40" s="81" t="s">
        <v>5111</v>
      </c>
      <c r="C40" s="81" t="s">
        <v>4655</v>
      </c>
      <c r="D40" s="81" t="s">
        <v>4451</v>
      </c>
      <c r="E40" s="81" t="s">
        <v>5112</v>
      </c>
      <c r="F40" s="81" t="s">
        <v>4453</v>
      </c>
      <c r="G40" s="81" t="s">
        <v>4472</v>
      </c>
      <c r="H40" s="81" t="s">
        <v>4473</v>
      </c>
      <c r="I40" s="81" t="s">
        <v>43</v>
      </c>
      <c r="J40" s="81" t="s">
        <v>4474</v>
      </c>
      <c r="K40" s="81" t="s">
        <v>4475</v>
      </c>
      <c r="L40" s="79"/>
      <c r="M40" s="81" t="s">
        <v>2790</v>
      </c>
      <c r="N40" s="81" t="s">
        <v>4476</v>
      </c>
      <c r="O40" s="79"/>
      <c r="P40" s="79"/>
      <c r="Q40" s="79"/>
      <c r="R40" s="79"/>
      <c r="S40" s="79"/>
      <c r="T40" s="79"/>
      <c r="U40" s="79"/>
      <c r="V40" s="81" t="s">
        <v>4432</v>
      </c>
      <c r="W40" s="81" t="s">
        <v>4480</v>
      </c>
      <c r="X40" s="81" t="s">
        <v>4434</v>
      </c>
      <c r="Y40" s="81" t="s">
        <v>4435</v>
      </c>
      <c r="Z40" s="81" t="s">
        <v>4483</v>
      </c>
      <c r="AA40" s="81" t="s">
        <v>4484</v>
      </c>
      <c r="AB40" s="79"/>
      <c r="AC40" s="81" t="s">
        <v>42</v>
      </c>
      <c r="AD40" s="81" t="s">
        <v>2682</v>
      </c>
      <c r="AE40" s="81" t="s">
        <v>42</v>
      </c>
      <c r="AF40" s="79"/>
      <c r="AG40" s="79"/>
      <c r="AH40" s="81" t="s">
        <v>4485</v>
      </c>
      <c r="AI40" s="81" t="s">
        <v>4486</v>
      </c>
      <c r="AJ40" s="81" t="s">
        <v>4440</v>
      </c>
      <c r="AK40" s="79"/>
      <c r="AL40" s="79"/>
      <c r="AM40" s="81" t="s">
        <v>4442</v>
      </c>
      <c r="AN40" s="79"/>
      <c r="AO40" s="79"/>
      <c r="AP40" s="79"/>
      <c r="AQ40" s="79"/>
      <c r="AR40" s="81" t="s">
        <v>5113</v>
      </c>
      <c r="AS40" s="81" t="s">
        <v>4468</v>
      </c>
      <c r="AT40" s="81" t="s">
        <v>2875</v>
      </c>
      <c r="AU40" s="79"/>
      <c r="AV40" s="79"/>
      <c r="AW40" s="81" t="s">
        <v>4448</v>
      </c>
      <c r="AX40" s="81" t="s">
        <v>42</v>
      </c>
      <c r="AY40" s="79"/>
    </row>
    <row r="41" spans="1:51">
      <c r="A41" s="81" t="s">
        <v>4349</v>
      </c>
      <c r="B41" s="81" t="s">
        <v>5243</v>
      </c>
      <c r="C41" s="81" t="s">
        <v>50</v>
      </c>
      <c r="D41" s="81" t="s">
        <v>4451</v>
      </c>
      <c r="E41" s="81" t="s">
        <v>5244</v>
      </c>
      <c r="F41" s="81" t="s">
        <v>4453</v>
      </c>
      <c r="G41" s="81" t="s">
        <v>4738</v>
      </c>
      <c r="H41" s="81" t="s">
        <v>4520</v>
      </c>
      <c r="I41" s="81" t="s">
        <v>43</v>
      </c>
      <c r="J41" s="81" t="s">
        <v>4631</v>
      </c>
      <c r="K41" s="81" t="s">
        <v>4632</v>
      </c>
      <c r="L41" s="79"/>
      <c r="M41" s="81" t="s">
        <v>2790</v>
      </c>
      <c r="N41" s="81" t="s">
        <v>4739</v>
      </c>
      <c r="O41" s="81" t="s">
        <v>5245</v>
      </c>
      <c r="P41" s="81" t="s">
        <v>5246</v>
      </c>
      <c r="Q41" s="81" t="s">
        <v>471</v>
      </c>
      <c r="R41" s="81" t="s">
        <v>5247</v>
      </c>
      <c r="S41" s="81" t="s">
        <v>5248</v>
      </c>
      <c r="T41" s="81" t="s">
        <v>5036</v>
      </c>
      <c r="U41" s="81" t="s">
        <v>5249</v>
      </c>
      <c r="V41" s="81" t="s">
        <v>4432</v>
      </c>
      <c r="W41" s="81" t="s">
        <v>4658</v>
      </c>
      <c r="X41" s="81" t="s">
        <v>4434</v>
      </c>
      <c r="Y41" s="81" t="s">
        <v>4435</v>
      </c>
      <c r="Z41" s="81" t="s">
        <v>4483</v>
      </c>
      <c r="AA41" s="81" t="s">
        <v>4484</v>
      </c>
      <c r="AB41" s="79"/>
      <c r="AC41" s="81" t="s">
        <v>42</v>
      </c>
      <c r="AD41" s="81" t="s">
        <v>2682</v>
      </c>
      <c r="AE41" s="81" t="s">
        <v>42</v>
      </c>
      <c r="AF41" s="79"/>
      <c r="AG41" s="81" t="s">
        <v>471</v>
      </c>
      <c r="AH41" s="81" t="s">
        <v>4485</v>
      </c>
      <c r="AI41" s="81" t="s">
        <v>4785</v>
      </c>
      <c r="AJ41" s="81" t="s">
        <v>4440</v>
      </c>
      <c r="AK41" s="79"/>
      <c r="AL41" s="79"/>
      <c r="AM41" s="81" t="s">
        <v>4442</v>
      </c>
      <c r="AN41" s="81" t="s">
        <v>4658</v>
      </c>
      <c r="AO41" s="81" t="s">
        <v>5250</v>
      </c>
      <c r="AP41" s="81" t="s">
        <v>4443</v>
      </c>
      <c r="AQ41" s="79"/>
      <c r="AR41" s="81" t="s">
        <v>5251</v>
      </c>
      <c r="AS41" s="81" t="s">
        <v>4446</v>
      </c>
      <c r="AT41" s="81" t="s">
        <v>2875</v>
      </c>
      <c r="AU41" s="81" t="s">
        <v>4447</v>
      </c>
      <c r="AV41" s="79"/>
      <c r="AW41" s="81" t="s">
        <v>4448</v>
      </c>
      <c r="AX41" s="81" t="s">
        <v>42</v>
      </c>
      <c r="AY41" s="79"/>
    </row>
    <row r="42" spans="1:51">
      <c r="A42" s="81" t="s">
        <v>4349</v>
      </c>
      <c r="B42" s="81" t="s">
        <v>5252</v>
      </c>
      <c r="C42" s="81" t="s">
        <v>50</v>
      </c>
      <c r="D42" s="81" t="s">
        <v>4451</v>
      </c>
      <c r="E42" s="81" t="s">
        <v>5253</v>
      </c>
      <c r="F42" s="81" t="s">
        <v>4453</v>
      </c>
      <c r="G42" s="81" t="s">
        <v>4779</v>
      </c>
      <c r="H42" s="81" t="s">
        <v>4520</v>
      </c>
      <c r="I42" s="81" t="s">
        <v>43</v>
      </c>
      <c r="J42" s="81" t="s">
        <v>4631</v>
      </c>
      <c r="K42" s="81" t="s">
        <v>4632</v>
      </c>
      <c r="L42" s="79"/>
      <c r="M42" s="81" t="s">
        <v>2790</v>
      </c>
      <c r="N42" s="81" t="s">
        <v>4739</v>
      </c>
      <c r="O42" s="81" t="s">
        <v>5254</v>
      </c>
      <c r="P42" s="81" t="s">
        <v>5255</v>
      </c>
      <c r="Q42" s="81" t="s">
        <v>723</v>
      </c>
      <c r="R42" s="81" t="s">
        <v>4732</v>
      </c>
      <c r="S42" s="81" t="s">
        <v>4721</v>
      </c>
      <c r="T42" s="81" t="s">
        <v>5256</v>
      </c>
      <c r="U42" s="81" t="s">
        <v>5257</v>
      </c>
      <c r="V42" s="81" t="s">
        <v>4432</v>
      </c>
      <c r="W42" s="81" t="s">
        <v>712</v>
      </c>
      <c r="X42" s="81" t="s">
        <v>4434</v>
      </c>
      <c r="Y42" s="81" t="s">
        <v>4435</v>
      </c>
      <c r="Z42" s="81" t="s">
        <v>4483</v>
      </c>
      <c r="AA42" s="81" t="s">
        <v>228</v>
      </c>
      <c r="AB42" s="79"/>
      <c r="AC42" s="81" t="s">
        <v>42</v>
      </c>
      <c r="AD42" s="81" t="s">
        <v>2682</v>
      </c>
      <c r="AE42" s="81" t="s">
        <v>42</v>
      </c>
      <c r="AF42" s="81" t="s">
        <v>4464</v>
      </c>
      <c r="AG42" s="81" t="s">
        <v>650</v>
      </c>
      <c r="AH42" s="81" t="s">
        <v>4485</v>
      </c>
      <c r="AI42" s="81" t="s">
        <v>4512</v>
      </c>
      <c r="AJ42" s="81" t="s">
        <v>4440</v>
      </c>
      <c r="AK42" s="79"/>
      <c r="AL42" s="79"/>
      <c r="AM42" s="81" t="s">
        <v>4442</v>
      </c>
      <c r="AN42" s="81" t="s">
        <v>4658</v>
      </c>
      <c r="AO42" s="81" t="s">
        <v>5258</v>
      </c>
      <c r="AP42" s="81" t="s">
        <v>4443</v>
      </c>
      <c r="AQ42" s="79"/>
      <c r="AR42" s="81" t="s">
        <v>5259</v>
      </c>
      <c r="AS42" s="81" t="s">
        <v>4446</v>
      </c>
      <c r="AT42" s="81" t="s">
        <v>2875</v>
      </c>
      <c r="AU42" s="81" t="s">
        <v>4447</v>
      </c>
      <c r="AV42" s="79"/>
      <c r="AW42" s="81" t="s">
        <v>4448</v>
      </c>
      <c r="AX42" s="81" t="s">
        <v>42</v>
      </c>
      <c r="AY42" s="79"/>
    </row>
    <row r="43" spans="1:51">
      <c r="A43" s="81" t="s">
        <v>5281</v>
      </c>
      <c r="B43" s="81" t="s">
        <v>5282</v>
      </c>
      <c r="C43" s="81" t="s">
        <v>4676</v>
      </c>
      <c r="D43" s="81" t="s">
        <v>4451</v>
      </c>
      <c r="E43" s="81" t="s">
        <v>5283</v>
      </c>
      <c r="F43" s="81" t="s">
        <v>4453</v>
      </c>
      <c r="G43" s="81" t="s">
        <v>4779</v>
      </c>
      <c r="H43" s="81" t="s">
        <v>4520</v>
      </c>
      <c r="I43" s="81" t="s">
        <v>43</v>
      </c>
      <c r="J43" s="81" t="s">
        <v>4631</v>
      </c>
      <c r="K43" s="81" t="s">
        <v>4632</v>
      </c>
      <c r="L43" s="79"/>
      <c r="M43" s="81" t="s">
        <v>2790</v>
      </c>
      <c r="N43" s="81" t="s">
        <v>4739</v>
      </c>
      <c r="O43" s="81" t="s">
        <v>5284</v>
      </c>
      <c r="P43" s="79"/>
      <c r="Q43" s="81" t="s">
        <v>650</v>
      </c>
      <c r="R43" s="81" t="s">
        <v>4742</v>
      </c>
      <c r="S43" s="81" t="s">
        <v>638</v>
      </c>
      <c r="T43" s="79"/>
      <c r="U43" s="79"/>
      <c r="V43" s="81" t="s">
        <v>4432</v>
      </c>
      <c r="W43" s="81" t="s">
        <v>712</v>
      </c>
      <c r="X43" s="81" t="s">
        <v>4434</v>
      </c>
      <c r="Y43" s="81" t="s">
        <v>4435</v>
      </c>
      <c r="Z43" s="81" t="s">
        <v>4483</v>
      </c>
      <c r="AA43" s="81" t="s">
        <v>82</v>
      </c>
      <c r="AB43" s="79"/>
      <c r="AC43" s="81" t="s">
        <v>42</v>
      </c>
      <c r="AD43" s="81" t="s">
        <v>2682</v>
      </c>
      <c r="AE43" s="81" t="s">
        <v>42</v>
      </c>
      <c r="AF43" s="81" t="s">
        <v>4464</v>
      </c>
      <c r="AG43" s="81" t="s">
        <v>712</v>
      </c>
      <c r="AH43" s="81" t="s">
        <v>4485</v>
      </c>
      <c r="AI43" s="81" t="s">
        <v>4486</v>
      </c>
      <c r="AJ43" s="81" t="s">
        <v>4440</v>
      </c>
      <c r="AK43" s="79"/>
      <c r="AL43" s="79"/>
      <c r="AM43" s="81" t="s">
        <v>4442</v>
      </c>
      <c r="AN43" s="79"/>
      <c r="AO43" s="79"/>
      <c r="AP43" s="79"/>
      <c r="AQ43" s="79"/>
      <c r="AR43" s="81" t="s">
        <v>5285</v>
      </c>
      <c r="AS43" s="81" t="s">
        <v>4446</v>
      </c>
      <c r="AT43" s="81" t="s">
        <v>2875</v>
      </c>
      <c r="AU43" s="79"/>
      <c r="AV43" s="79"/>
      <c r="AW43" s="81" t="s">
        <v>4448</v>
      </c>
      <c r="AX43" s="81" t="s">
        <v>42</v>
      </c>
      <c r="AY43" s="79"/>
    </row>
    <row r="44" spans="1:51">
      <c r="A44" s="81" t="s">
        <v>5296</v>
      </c>
      <c r="B44" s="81" t="s">
        <v>5297</v>
      </c>
      <c r="C44" s="81" t="s">
        <v>50</v>
      </c>
      <c r="D44" s="81" t="s">
        <v>4418</v>
      </c>
      <c r="E44" s="81" t="s">
        <v>5298</v>
      </c>
      <c r="F44" s="81" t="s">
        <v>4453</v>
      </c>
      <c r="G44" s="81" t="s">
        <v>5299</v>
      </c>
      <c r="H44" s="81" t="s">
        <v>4473</v>
      </c>
      <c r="I44" s="81" t="s">
        <v>43</v>
      </c>
      <c r="J44" s="81" t="s">
        <v>4474</v>
      </c>
      <c r="K44" s="81" t="s">
        <v>4475</v>
      </c>
      <c r="L44" s="79"/>
      <c r="M44" s="81" t="s">
        <v>2790</v>
      </c>
      <c r="N44" s="81" t="s">
        <v>5300</v>
      </c>
      <c r="O44" s="81" t="s">
        <v>5301</v>
      </c>
      <c r="P44" s="81" t="s">
        <v>5302</v>
      </c>
      <c r="Q44" s="81" t="s">
        <v>323</v>
      </c>
      <c r="R44" s="81" t="s">
        <v>4929</v>
      </c>
      <c r="S44" s="79"/>
      <c r="T44" s="81" t="s">
        <v>5303</v>
      </c>
      <c r="U44" s="81" t="s">
        <v>5304</v>
      </c>
      <c r="V44" s="81" t="s">
        <v>4432</v>
      </c>
      <c r="W44" s="81" t="s">
        <v>4480</v>
      </c>
      <c r="X44" s="81" t="s">
        <v>4434</v>
      </c>
      <c r="Y44" s="81" t="s">
        <v>4435</v>
      </c>
      <c r="Z44" s="81" t="s">
        <v>4483</v>
      </c>
      <c r="AA44" s="81" t="s">
        <v>228</v>
      </c>
      <c r="AB44" s="79"/>
      <c r="AC44" s="81" t="s">
        <v>42</v>
      </c>
      <c r="AD44" s="81" t="s">
        <v>2682</v>
      </c>
      <c r="AE44" s="81" t="s">
        <v>42</v>
      </c>
      <c r="AF44" s="79"/>
      <c r="AG44" s="81" t="s">
        <v>4480</v>
      </c>
      <c r="AH44" s="81" t="s">
        <v>4485</v>
      </c>
      <c r="AI44" s="81" t="s">
        <v>4486</v>
      </c>
      <c r="AJ44" s="81" t="s">
        <v>4440</v>
      </c>
      <c r="AK44" s="79"/>
      <c r="AL44" s="79"/>
      <c r="AM44" s="81" t="s">
        <v>4442</v>
      </c>
      <c r="AN44" s="81" t="s">
        <v>4480</v>
      </c>
      <c r="AO44" s="81" t="s">
        <v>5305</v>
      </c>
      <c r="AP44" s="81" t="s">
        <v>4443</v>
      </c>
      <c r="AQ44" s="81" t="s">
        <v>4444</v>
      </c>
      <c r="AR44" s="81" t="s">
        <v>5306</v>
      </c>
      <c r="AS44" s="81" t="s">
        <v>4468</v>
      </c>
      <c r="AT44" s="81" t="s">
        <v>2875</v>
      </c>
      <c r="AU44" s="81" t="s">
        <v>4447</v>
      </c>
      <c r="AV44" s="79"/>
      <c r="AW44" s="81" t="s">
        <v>4448</v>
      </c>
      <c r="AX44" s="81" t="s">
        <v>42</v>
      </c>
      <c r="AY44" s="79"/>
    </row>
    <row r="45" spans="1:51">
      <c r="A45" s="81" t="s">
        <v>5307</v>
      </c>
      <c r="B45" s="81" t="s">
        <v>5308</v>
      </c>
      <c r="C45" s="81" t="s">
        <v>50</v>
      </c>
      <c r="D45" s="81" t="s">
        <v>4418</v>
      </c>
      <c r="E45" s="81" t="s">
        <v>5309</v>
      </c>
      <c r="F45" s="81" t="s">
        <v>4453</v>
      </c>
      <c r="G45" s="81" t="s">
        <v>5299</v>
      </c>
      <c r="H45" s="81" t="s">
        <v>4473</v>
      </c>
      <c r="I45" s="81" t="s">
        <v>43</v>
      </c>
      <c r="J45" s="81" t="s">
        <v>4474</v>
      </c>
      <c r="K45" s="81" t="s">
        <v>4475</v>
      </c>
      <c r="L45" s="79"/>
      <c r="M45" s="81" t="s">
        <v>2790</v>
      </c>
      <c r="N45" s="81" t="s">
        <v>5300</v>
      </c>
      <c r="O45" s="81" t="s">
        <v>5310</v>
      </c>
      <c r="P45" s="81" t="s">
        <v>5311</v>
      </c>
      <c r="Q45" s="81" t="s">
        <v>323</v>
      </c>
      <c r="R45" s="81" t="s">
        <v>4929</v>
      </c>
      <c r="S45" s="79"/>
      <c r="T45" s="81" t="s">
        <v>5312</v>
      </c>
      <c r="U45" s="81" t="s">
        <v>5313</v>
      </c>
      <c r="V45" s="81" t="s">
        <v>4432</v>
      </c>
      <c r="W45" s="81" t="s">
        <v>4480</v>
      </c>
      <c r="X45" s="81" t="s">
        <v>4434</v>
      </c>
      <c r="Y45" s="81" t="s">
        <v>4435</v>
      </c>
      <c r="Z45" s="81" t="s">
        <v>4483</v>
      </c>
      <c r="AA45" s="81" t="s">
        <v>82</v>
      </c>
      <c r="AB45" s="79"/>
      <c r="AC45" s="81" t="s">
        <v>42</v>
      </c>
      <c r="AD45" s="81" t="s">
        <v>2682</v>
      </c>
      <c r="AE45" s="81" t="s">
        <v>42</v>
      </c>
      <c r="AF45" s="79"/>
      <c r="AG45" s="81" t="s">
        <v>4480</v>
      </c>
      <c r="AH45" s="81" t="s">
        <v>4485</v>
      </c>
      <c r="AI45" s="81" t="s">
        <v>4486</v>
      </c>
      <c r="AJ45" s="81" t="s">
        <v>4440</v>
      </c>
      <c r="AK45" s="79"/>
      <c r="AL45" s="79"/>
      <c r="AM45" s="81" t="s">
        <v>4442</v>
      </c>
      <c r="AN45" s="81" t="s">
        <v>4480</v>
      </c>
      <c r="AO45" s="81" t="s">
        <v>5305</v>
      </c>
      <c r="AP45" s="81" t="s">
        <v>4443</v>
      </c>
      <c r="AQ45" s="81" t="s">
        <v>4444</v>
      </c>
      <c r="AR45" s="81" t="s">
        <v>5306</v>
      </c>
      <c r="AS45" s="81" t="s">
        <v>4468</v>
      </c>
      <c r="AT45" s="81" t="s">
        <v>2875</v>
      </c>
      <c r="AU45" s="81" t="s">
        <v>4447</v>
      </c>
      <c r="AV45" s="79"/>
      <c r="AW45" s="81" t="s">
        <v>4448</v>
      </c>
      <c r="AX45" s="81" t="s">
        <v>42</v>
      </c>
      <c r="AY45" s="79"/>
    </row>
    <row r="46" spans="1:51">
      <c r="A46" s="81" t="s">
        <v>5408</v>
      </c>
      <c r="B46" s="81" t="s">
        <v>5409</v>
      </c>
      <c r="C46" s="81" t="s">
        <v>4417</v>
      </c>
      <c r="D46" s="81" t="s">
        <v>4451</v>
      </c>
      <c r="E46" s="81" t="s">
        <v>5410</v>
      </c>
      <c r="F46" s="81" t="s">
        <v>4453</v>
      </c>
      <c r="G46" s="81" t="s">
        <v>4779</v>
      </c>
      <c r="H46" s="81" t="s">
        <v>5411</v>
      </c>
      <c r="I46" s="81" t="s">
        <v>43</v>
      </c>
      <c r="J46" s="81" t="s">
        <v>4645</v>
      </c>
      <c r="K46" s="81" t="s">
        <v>4646</v>
      </c>
      <c r="L46" s="79"/>
      <c r="M46" s="81" t="s">
        <v>2790</v>
      </c>
      <c r="N46" s="81" t="s">
        <v>4761</v>
      </c>
      <c r="O46" s="81" t="s">
        <v>5412</v>
      </c>
      <c r="P46" s="81" t="s">
        <v>5413</v>
      </c>
      <c r="Q46" s="81" t="s">
        <v>2000</v>
      </c>
      <c r="R46" s="81" t="s">
        <v>4649</v>
      </c>
      <c r="S46" s="81" t="s">
        <v>1931</v>
      </c>
      <c r="T46" s="81" t="s">
        <v>5414</v>
      </c>
      <c r="U46" s="81" t="s">
        <v>5415</v>
      </c>
      <c r="V46" s="81" t="s">
        <v>4432</v>
      </c>
      <c r="W46" s="81" t="s">
        <v>1950</v>
      </c>
      <c r="X46" s="81" t="s">
        <v>4434</v>
      </c>
      <c r="Y46" s="81" t="s">
        <v>4435</v>
      </c>
      <c r="Z46" s="81" t="s">
        <v>4483</v>
      </c>
      <c r="AA46" s="81" t="s">
        <v>82</v>
      </c>
      <c r="AB46" s="79"/>
      <c r="AC46" s="81" t="s">
        <v>42</v>
      </c>
      <c r="AD46" s="81" t="s">
        <v>2682</v>
      </c>
      <c r="AE46" s="81" t="s">
        <v>42</v>
      </c>
      <c r="AF46" s="81" t="s">
        <v>4464</v>
      </c>
      <c r="AG46" s="81" t="s">
        <v>1950</v>
      </c>
      <c r="AH46" s="81" t="s">
        <v>4485</v>
      </c>
      <c r="AI46" s="81" t="s">
        <v>4596</v>
      </c>
      <c r="AJ46" s="81" t="s">
        <v>4440</v>
      </c>
      <c r="AK46" s="79"/>
      <c r="AL46" s="79"/>
      <c r="AM46" s="81" t="s">
        <v>4442</v>
      </c>
      <c r="AN46" s="79"/>
      <c r="AO46" s="79"/>
      <c r="AP46" s="81" t="s">
        <v>4443</v>
      </c>
      <c r="AQ46" s="79"/>
      <c r="AR46" s="81" t="s">
        <v>5416</v>
      </c>
      <c r="AS46" s="81" t="s">
        <v>4446</v>
      </c>
      <c r="AT46" s="81" t="s">
        <v>2875</v>
      </c>
      <c r="AU46" s="81" t="s">
        <v>4447</v>
      </c>
      <c r="AV46" s="79"/>
      <c r="AW46" s="81" t="s">
        <v>4448</v>
      </c>
      <c r="AX46" s="81" t="s">
        <v>42</v>
      </c>
      <c r="AY46" s="79"/>
    </row>
    <row r="47" spans="1:51">
      <c r="A47" s="81" t="s">
        <v>4349</v>
      </c>
      <c r="B47" s="81" t="s">
        <v>5458</v>
      </c>
      <c r="C47" s="81" t="s">
        <v>50</v>
      </c>
      <c r="D47" s="81" t="s">
        <v>4517</v>
      </c>
      <c r="E47" s="81" t="s">
        <v>5459</v>
      </c>
      <c r="F47" s="81" t="s">
        <v>4453</v>
      </c>
      <c r="G47" s="81" t="s">
        <v>4519</v>
      </c>
      <c r="H47" s="81" t="s">
        <v>4630</v>
      </c>
      <c r="I47" s="81" t="s">
        <v>43</v>
      </c>
      <c r="J47" s="81" t="s">
        <v>4631</v>
      </c>
      <c r="K47" s="81" t="s">
        <v>4632</v>
      </c>
      <c r="L47" s="79"/>
      <c r="M47" s="81" t="s">
        <v>2790</v>
      </c>
      <c r="N47" s="81" t="s">
        <v>5460</v>
      </c>
      <c r="O47" s="81" t="s">
        <v>5461</v>
      </c>
      <c r="P47" s="81" t="s">
        <v>5462</v>
      </c>
      <c r="Q47" s="81" t="s">
        <v>712</v>
      </c>
      <c r="R47" s="81" t="s">
        <v>5463</v>
      </c>
      <c r="S47" s="81" t="s">
        <v>806</v>
      </c>
      <c r="T47" s="81" t="s">
        <v>5464</v>
      </c>
      <c r="U47" s="81" t="s">
        <v>5465</v>
      </c>
      <c r="V47" s="81" t="s">
        <v>4432</v>
      </c>
      <c r="W47" s="81" t="s">
        <v>828</v>
      </c>
      <c r="X47" s="81" t="s">
        <v>4434</v>
      </c>
      <c r="Y47" s="81" t="s">
        <v>4435</v>
      </c>
      <c r="Z47" s="81" t="s">
        <v>4483</v>
      </c>
      <c r="AA47" s="81" t="s">
        <v>36</v>
      </c>
      <c r="AB47" s="79"/>
      <c r="AC47" s="81" t="s">
        <v>42</v>
      </c>
      <c r="AD47" s="81" t="s">
        <v>2682</v>
      </c>
      <c r="AE47" s="81" t="s">
        <v>42</v>
      </c>
      <c r="AF47" s="79"/>
      <c r="AG47" s="81" t="s">
        <v>471</v>
      </c>
      <c r="AH47" s="81" t="s">
        <v>4485</v>
      </c>
      <c r="AI47" s="81" t="s">
        <v>4512</v>
      </c>
      <c r="AJ47" s="81" t="s">
        <v>4440</v>
      </c>
      <c r="AK47" s="79"/>
      <c r="AL47" s="79"/>
      <c r="AM47" s="81" t="s">
        <v>4442</v>
      </c>
      <c r="AN47" s="81" t="s">
        <v>4658</v>
      </c>
      <c r="AO47" s="81" t="s">
        <v>5466</v>
      </c>
      <c r="AP47" s="81" t="s">
        <v>4443</v>
      </c>
      <c r="AQ47" s="81" t="s">
        <v>4444</v>
      </c>
      <c r="AR47" s="81" t="s">
        <v>5467</v>
      </c>
      <c r="AS47" s="81" t="s">
        <v>4446</v>
      </c>
      <c r="AT47" s="81" t="s">
        <v>2875</v>
      </c>
      <c r="AU47" s="81" t="s">
        <v>4447</v>
      </c>
      <c r="AV47" s="79"/>
      <c r="AW47" s="81" t="s">
        <v>4448</v>
      </c>
      <c r="AX47" s="81" t="s">
        <v>42</v>
      </c>
      <c r="AY47" s="79"/>
    </row>
    <row r="48" spans="1:51">
      <c r="A48" s="81" t="s">
        <v>5468</v>
      </c>
      <c r="B48" s="81" t="s">
        <v>5469</v>
      </c>
      <c r="C48" s="81" t="s">
        <v>50</v>
      </c>
      <c r="D48" s="81" t="s">
        <v>4517</v>
      </c>
      <c r="E48" s="81" t="s">
        <v>5470</v>
      </c>
      <c r="F48" s="81" t="s">
        <v>4453</v>
      </c>
      <c r="G48" s="81" t="s">
        <v>4519</v>
      </c>
      <c r="H48" s="81" t="s">
        <v>4520</v>
      </c>
      <c r="I48" s="81" t="s">
        <v>43</v>
      </c>
      <c r="J48" s="81" t="s">
        <v>4631</v>
      </c>
      <c r="K48" s="81" t="s">
        <v>4632</v>
      </c>
      <c r="L48" s="79"/>
      <c r="M48" s="81" t="s">
        <v>2790</v>
      </c>
      <c r="N48" s="81" t="s">
        <v>5460</v>
      </c>
      <c r="O48" s="81" t="s">
        <v>5471</v>
      </c>
      <c r="P48" s="81" t="s">
        <v>5472</v>
      </c>
      <c r="Q48" s="81" t="s">
        <v>471</v>
      </c>
      <c r="R48" s="81" t="s">
        <v>5247</v>
      </c>
      <c r="S48" s="81" t="s">
        <v>693</v>
      </c>
      <c r="T48" s="81" t="s">
        <v>5472</v>
      </c>
      <c r="U48" s="81" t="s">
        <v>5473</v>
      </c>
      <c r="V48" s="81" t="s">
        <v>4432</v>
      </c>
      <c r="W48" s="81" t="s">
        <v>828</v>
      </c>
      <c r="X48" s="81" t="s">
        <v>4434</v>
      </c>
      <c r="Y48" s="81" t="s">
        <v>4435</v>
      </c>
      <c r="Z48" s="81" t="s">
        <v>4483</v>
      </c>
      <c r="AA48" s="81" t="s">
        <v>36</v>
      </c>
      <c r="AB48" s="79"/>
      <c r="AC48" s="81" t="s">
        <v>42</v>
      </c>
      <c r="AD48" s="81" t="s">
        <v>2682</v>
      </c>
      <c r="AE48" s="81" t="s">
        <v>42</v>
      </c>
      <c r="AF48" s="79"/>
      <c r="AG48" s="81" t="s">
        <v>471</v>
      </c>
      <c r="AH48" s="81" t="s">
        <v>4485</v>
      </c>
      <c r="AI48" s="81" t="s">
        <v>4512</v>
      </c>
      <c r="AJ48" s="81" t="s">
        <v>4440</v>
      </c>
      <c r="AK48" s="79"/>
      <c r="AL48" s="79"/>
      <c r="AM48" s="81" t="s">
        <v>4442</v>
      </c>
      <c r="AN48" s="81" t="s">
        <v>4658</v>
      </c>
      <c r="AO48" s="81" t="s">
        <v>5474</v>
      </c>
      <c r="AP48" s="81" t="s">
        <v>4443</v>
      </c>
      <c r="AQ48" s="81" t="s">
        <v>4444</v>
      </c>
      <c r="AR48" s="81" t="s">
        <v>5475</v>
      </c>
      <c r="AS48" s="81" t="s">
        <v>4446</v>
      </c>
      <c r="AT48" s="81" t="s">
        <v>2875</v>
      </c>
      <c r="AU48" s="81" t="s">
        <v>4447</v>
      </c>
      <c r="AV48" s="79"/>
      <c r="AW48" s="81" t="s">
        <v>4448</v>
      </c>
      <c r="AX48" s="81" t="s">
        <v>42</v>
      </c>
      <c r="AY48" s="79"/>
    </row>
    <row r="49" spans="1:51">
      <c r="A49" s="81" t="s">
        <v>5468</v>
      </c>
      <c r="B49" s="81" t="s">
        <v>5476</v>
      </c>
      <c r="C49" s="81" t="s">
        <v>50</v>
      </c>
      <c r="D49" s="81" t="s">
        <v>4517</v>
      </c>
      <c r="E49" s="81" t="s">
        <v>2392</v>
      </c>
      <c r="F49" s="81" t="s">
        <v>4453</v>
      </c>
      <c r="G49" s="81" t="s">
        <v>4519</v>
      </c>
      <c r="H49" s="81" t="s">
        <v>4630</v>
      </c>
      <c r="I49" s="81" t="s">
        <v>43</v>
      </c>
      <c r="J49" s="81" t="s">
        <v>4631</v>
      </c>
      <c r="K49" s="81" t="s">
        <v>4632</v>
      </c>
      <c r="L49" s="79"/>
      <c r="M49" s="81" t="s">
        <v>2790</v>
      </c>
      <c r="N49" s="81" t="s">
        <v>4545</v>
      </c>
      <c r="O49" s="81" t="s">
        <v>5477</v>
      </c>
      <c r="P49" s="81" t="s">
        <v>5478</v>
      </c>
      <c r="Q49" s="81" t="s">
        <v>806</v>
      </c>
      <c r="R49" s="81" t="s">
        <v>4916</v>
      </c>
      <c r="S49" s="81" t="s">
        <v>712</v>
      </c>
      <c r="T49" s="81" t="s">
        <v>5479</v>
      </c>
      <c r="U49" s="81" t="s">
        <v>5480</v>
      </c>
      <c r="V49" s="81" t="s">
        <v>4432</v>
      </c>
      <c r="W49" s="81" t="s">
        <v>828</v>
      </c>
      <c r="X49" s="81" t="s">
        <v>4434</v>
      </c>
      <c r="Y49" s="81" t="s">
        <v>4435</v>
      </c>
      <c r="Z49" s="81" t="s">
        <v>4483</v>
      </c>
      <c r="AA49" s="81" t="s">
        <v>228</v>
      </c>
      <c r="AB49" s="79"/>
      <c r="AC49" s="81" t="s">
        <v>42</v>
      </c>
      <c r="AD49" s="81" t="s">
        <v>2682</v>
      </c>
      <c r="AE49" s="81" t="s">
        <v>42</v>
      </c>
      <c r="AF49" s="81" t="s">
        <v>4464</v>
      </c>
      <c r="AG49" s="81" t="s">
        <v>471</v>
      </c>
      <c r="AH49" s="81" t="s">
        <v>4485</v>
      </c>
      <c r="AI49" s="81" t="s">
        <v>4512</v>
      </c>
      <c r="AJ49" s="81" t="s">
        <v>4440</v>
      </c>
      <c r="AK49" s="79"/>
      <c r="AL49" s="79"/>
      <c r="AM49" s="81" t="s">
        <v>4442</v>
      </c>
      <c r="AN49" s="81" t="s">
        <v>4658</v>
      </c>
      <c r="AO49" s="81" t="s">
        <v>5481</v>
      </c>
      <c r="AP49" s="81" t="s">
        <v>4443</v>
      </c>
      <c r="AQ49" s="81" t="s">
        <v>4444</v>
      </c>
      <c r="AR49" s="81" t="s">
        <v>4640</v>
      </c>
      <c r="AS49" s="81" t="s">
        <v>4468</v>
      </c>
      <c r="AT49" s="81" t="s">
        <v>2875</v>
      </c>
      <c r="AU49" s="81" t="s">
        <v>4447</v>
      </c>
      <c r="AV49" s="79"/>
      <c r="AW49" s="81" t="s">
        <v>4448</v>
      </c>
      <c r="AX49" s="81" t="s">
        <v>42</v>
      </c>
      <c r="AY49" s="79"/>
    </row>
    <row r="50" spans="1:51">
      <c r="A50" s="81" t="s">
        <v>5468</v>
      </c>
      <c r="B50" s="81" t="s">
        <v>5482</v>
      </c>
      <c r="C50" s="81" t="s">
        <v>50</v>
      </c>
      <c r="D50" s="81" t="s">
        <v>4517</v>
      </c>
      <c r="E50" s="81" t="s">
        <v>5483</v>
      </c>
      <c r="F50" s="81" t="s">
        <v>4453</v>
      </c>
      <c r="G50" s="81" t="s">
        <v>4519</v>
      </c>
      <c r="H50" s="81" t="s">
        <v>4630</v>
      </c>
      <c r="I50" s="81" t="s">
        <v>43</v>
      </c>
      <c r="J50" s="81" t="s">
        <v>4631</v>
      </c>
      <c r="K50" s="81" t="s">
        <v>4632</v>
      </c>
      <c r="L50" s="79"/>
      <c r="M50" s="81" t="s">
        <v>2790</v>
      </c>
      <c r="N50" s="81" t="s">
        <v>5460</v>
      </c>
      <c r="O50" s="81" t="s">
        <v>5484</v>
      </c>
      <c r="P50" s="81" t="s">
        <v>5485</v>
      </c>
      <c r="Q50" s="81" t="s">
        <v>723</v>
      </c>
      <c r="R50" s="81" t="s">
        <v>4732</v>
      </c>
      <c r="S50" s="81" t="s">
        <v>4658</v>
      </c>
      <c r="T50" s="81" t="s">
        <v>5486</v>
      </c>
      <c r="U50" s="81" t="s">
        <v>5487</v>
      </c>
      <c r="V50" s="81" t="s">
        <v>4432</v>
      </c>
      <c r="W50" s="81" t="s">
        <v>828</v>
      </c>
      <c r="X50" s="81" t="s">
        <v>4434</v>
      </c>
      <c r="Y50" s="81" t="s">
        <v>4435</v>
      </c>
      <c r="Z50" s="81" t="s">
        <v>4483</v>
      </c>
      <c r="AA50" s="81" t="s">
        <v>228</v>
      </c>
      <c r="AB50" s="79"/>
      <c r="AC50" s="81" t="s">
        <v>42</v>
      </c>
      <c r="AD50" s="81" t="s">
        <v>2682</v>
      </c>
      <c r="AE50" s="81" t="s">
        <v>42</v>
      </c>
      <c r="AF50" s="81" t="s">
        <v>4464</v>
      </c>
      <c r="AG50" s="81" t="s">
        <v>471</v>
      </c>
      <c r="AH50" s="81" t="s">
        <v>4485</v>
      </c>
      <c r="AI50" s="81" t="s">
        <v>5077</v>
      </c>
      <c r="AJ50" s="81" t="s">
        <v>4440</v>
      </c>
      <c r="AK50" s="79"/>
      <c r="AL50" s="79"/>
      <c r="AM50" s="81" t="s">
        <v>4442</v>
      </c>
      <c r="AN50" s="81" t="s">
        <v>4658</v>
      </c>
      <c r="AO50" s="81" t="s">
        <v>5488</v>
      </c>
      <c r="AP50" s="81" t="s">
        <v>4443</v>
      </c>
      <c r="AQ50" s="81" t="s">
        <v>4444</v>
      </c>
      <c r="AR50" s="81" t="s">
        <v>4640</v>
      </c>
      <c r="AS50" s="81" t="s">
        <v>4446</v>
      </c>
      <c r="AT50" s="81" t="s">
        <v>2875</v>
      </c>
      <c r="AU50" s="81" t="s">
        <v>4447</v>
      </c>
      <c r="AV50" s="79"/>
      <c r="AW50" s="81" t="s">
        <v>4448</v>
      </c>
      <c r="AX50" s="81" t="s">
        <v>42</v>
      </c>
      <c r="AY50" s="79"/>
    </row>
    <row r="51" spans="1:51">
      <c r="A51" s="81" t="s">
        <v>4921</v>
      </c>
      <c r="B51" s="81" t="s">
        <v>5489</v>
      </c>
      <c r="C51" s="81" t="s">
        <v>50</v>
      </c>
      <c r="D51" s="81" t="s">
        <v>4451</v>
      </c>
      <c r="E51" s="81" t="s">
        <v>5490</v>
      </c>
      <c r="F51" s="81" t="s">
        <v>4453</v>
      </c>
      <c r="G51" s="81" t="s">
        <v>4779</v>
      </c>
      <c r="H51" s="81" t="s">
        <v>4520</v>
      </c>
      <c r="I51" s="81" t="s">
        <v>43</v>
      </c>
      <c r="J51" s="81" t="s">
        <v>4631</v>
      </c>
      <c r="K51" s="81" t="s">
        <v>4632</v>
      </c>
      <c r="L51" s="79"/>
      <c r="M51" s="81" t="s">
        <v>2790</v>
      </c>
      <c r="N51" s="81" t="s">
        <v>4739</v>
      </c>
      <c r="O51" s="81" t="s">
        <v>4924</v>
      </c>
      <c r="P51" s="81" t="s">
        <v>5491</v>
      </c>
      <c r="Q51" s="81" t="s">
        <v>620</v>
      </c>
      <c r="R51" s="81" t="s">
        <v>4720</v>
      </c>
      <c r="S51" s="81" t="s">
        <v>712</v>
      </c>
      <c r="T51" s="81" t="s">
        <v>5492</v>
      </c>
      <c r="U51" s="81" t="s">
        <v>5493</v>
      </c>
      <c r="V51" s="81" t="s">
        <v>4432</v>
      </c>
      <c r="W51" s="81" t="s">
        <v>712</v>
      </c>
      <c r="X51" s="81" t="s">
        <v>4434</v>
      </c>
      <c r="Y51" s="81" t="s">
        <v>4435</v>
      </c>
      <c r="Z51" s="81" t="s">
        <v>4483</v>
      </c>
      <c r="AA51" s="81" t="s">
        <v>82</v>
      </c>
      <c r="AB51" s="79"/>
      <c r="AC51" s="81" t="s">
        <v>42</v>
      </c>
      <c r="AD51" s="81" t="s">
        <v>2682</v>
      </c>
      <c r="AE51" s="81" t="s">
        <v>42</v>
      </c>
      <c r="AF51" s="81" t="s">
        <v>4464</v>
      </c>
      <c r="AG51" s="81" t="s">
        <v>712</v>
      </c>
      <c r="AH51" s="81" t="s">
        <v>4485</v>
      </c>
      <c r="AI51" s="81" t="s">
        <v>4512</v>
      </c>
      <c r="AJ51" s="81" t="s">
        <v>4440</v>
      </c>
      <c r="AK51" s="79"/>
      <c r="AL51" s="79"/>
      <c r="AM51" s="81" t="s">
        <v>4442</v>
      </c>
      <c r="AN51" s="81" t="s">
        <v>4658</v>
      </c>
      <c r="AO51" s="81" t="s">
        <v>5494</v>
      </c>
      <c r="AP51" s="81" t="s">
        <v>4443</v>
      </c>
      <c r="AQ51" s="79"/>
      <c r="AR51" s="81" t="s">
        <v>5285</v>
      </c>
      <c r="AS51" s="81" t="s">
        <v>4446</v>
      </c>
      <c r="AT51" s="81" t="s">
        <v>2875</v>
      </c>
      <c r="AU51" s="81" t="s">
        <v>4447</v>
      </c>
      <c r="AV51" s="79"/>
      <c r="AW51" s="81" t="s">
        <v>4448</v>
      </c>
      <c r="AX51" s="81" t="s">
        <v>42</v>
      </c>
      <c r="AY51" s="79"/>
    </row>
    <row r="52" spans="1:51">
      <c r="A52" s="81" t="s">
        <v>4911</v>
      </c>
      <c r="B52" s="81" t="s">
        <v>5495</v>
      </c>
      <c r="C52" s="81" t="s">
        <v>50</v>
      </c>
      <c r="D52" s="81" t="s">
        <v>4451</v>
      </c>
      <c r="E52" s="81" t="s">
        <v>5496</v>
      </c>
      <c r="F52" s="81" t="s">
        <v>4453</v>
      </c>
      <c r="G52" s="81" t="s">
        <v>4738</v>
      </c>
      <c r="H52" s="81" t="s">
        <v>4520</v>
      </c>
      <c r="I52" s="81" t="s">
        <v>43</v>
      </c>
      <c r="J52" s="81" t="s">
        <v>4631</v>
      </c>
      <c r="K52" s="81" t="s">
        <v>4632</v>
      </c>
      <c r="L52" s="79"/>
      <c r="M52" s="81" t="s">
        <v>2790</v>
      </c>
      <c r="N52" s="81" t="s">
        <v>4739</v>
      </c>
      <c r="O52" s="81" t="s">
        <v>4915</v>
      </c>
      <c r="P52" s="81" t="s">
        <v>5497</v>
      </c>
      <c r="Q52" s="81" t="s">
        <v>806</v>
      </c>
      <c r="R52" s="81" t="s">
        <v>4916</v>
      </c>
      <c r="S52" s="81" t="s">
        <v>4917</v>
      </c>
      <c r="T52" s="81" t="s">
        <v>5497</v>
      </c>
      <c r="U52" s="81" t="s">
        <v>5493</v>
      </c>
      <c r="V52" s="81" t="s">
        <v>4432</v>
      </c>
      <c r="W52" s="81" t="s">
        <v>4658</v>
      </c>
      <c r="X52" s="81" t="s">
        <v>4434</v>
      </c>
      <c r="Y52" s="81" t="s">
        <v>4435</v>
      </c>
      <c r="Z52" s="81" t="s">
        <v>4483</v>
      </c>
      <c r="AA52" s="81" t="s">
        <v>36</v>
      </c>
      <c r="AB52" s="79"/>
      <c r="AC52" s="81" t="s">
        <v>42</v>
      </c>
      <c r="AD52" s="81" t="s">
        <v>2682</v>
      </c>
      <c r="AE52" s="81" t="s">
        <v>42</v>
      </c>
      <c r="AF52" s="81" t="s">
        <v>4464</v>
      </c>
      <c r="AG52" s="81" t="s">
        <v>712</v>
      </c>
      <c r="AH52" s="81" t="s">
        <v>4485</v>
      </c>
      <c r="AI52" s="81" t="s">
        <v>4486</v>
      </c>
      <c r="AJ52" s="81" t="s">
        <v>4440</v>
      </c>
      <c r="AK52" s="79"/>
      <c r="AL52" s="79"/>
      <c r="AM52" s="81" t="s">
        <v>4442</v>
      </c>
      <c r="AN52" s="81" t="s">
        <v>4658</v>
      </c>
      <c r="AO52" s="81" t="s">
        <v>5498</v>
      </c>
      <c r="AP52" s="81" t="s">
        <v>4443</v>
      </c>
      <c r="AQ52" s="79"/>
      <c r="AR52" s="81" t="s">
        <v>5499</v>
      </c>
      <c r="AS52" s="81" t="s">
        <v>4446</v>
      </c>
      <c r="AT52" s="81" t="s">
        <v>2875</v>
      </c>
      <c r="AU52" s="81" t="s">
        <v>4447</v>
      </c>
      <c r="AV52" s="79"/>
      <c r="AW52" s="81" t="s">
        <v>4448</v>
      </c>
      <c r="AX52" s="81" t="s">
        <v>42</v>
      </c>
      <c r="AY52" s="79"/>
    </row>
    <row r="53" spans="1:51">
      <c r="A53" s="81" t="s">
        <v>4824</v>
      </c>
      <c r="B53" s="81" t="s">
        <v>5551</v>
      </c>
      <c r="C53" s="81" t="s">
        <v>50</v>
      </c>
      <c r="D53" s="81" t="s">
        <v>4418</v>
      </c>
      <c r="E53" s="81" t="s">
        <v>5552</v>
      </c>
      <c r="F53" s="81" t="s">
        <v>4453</v>
      </c>
      <c r="G53" s="81" t="s">
        <v>4542</v>
      </c>
      <c r="H53" s="81" t="s">
        <v>4520</v>
      </c>
      <c r="I53" s="81" t="s">
        <v>43</v>
      </c>
      <c r="J53" s="81" t="s">
        <v>4828</v>
      </c>
      <c r="K53" s="81" t="s">
        <v>4829</v>
      </c>
      <c r="L53" s="79"/>
      <c r="M53" s="81" t="s">
        <v>2790</v>
      </c>
      <c r="N53" s="81" t="s">
        <v>5000</v>
      </c>
      <c r="O53" s="81" t="s">
        <v>5553</v>
      </c>
      <c r="P53" s="81" t="s">
        <v>5554</v>
      </c>
      <c r="Q53" s="81" t="s">
        <v>1861</v>
      </c>
      <c r="R53" s="81" t="s">
        <v>4854</v>
      </c>
      <c r="S53" s="81" t="s">
        <v>5555</v>
      </c>
      <c r="T53" s="81" t="s">
        <v>5556</v>
      </c>
      <c r="U53" s="81" t="s">
        <v>5557</v>
      </c>
      <c r="V53" s="81" t="s">
        <v>4432</v>
      </c>
      <c r="W53" s="81" t="s">
        <v>1840</v>
      </c>
      <c r="X53" s="81" t="s">
        <v>4434</v>
      </c>
      <c r="Y53" s="81" t="s">
        <v>4435</v>
      </c>
      <c r="Z53" s="81" t="s">
        <v>4483</v>
      </c>
      <c r="AA53" s="81" t="s">
        <v>36</v>
      </c>
      <c r="AB53" s="79"/>
      <c r="AC53" s="81" t="s">
        <v>42</v>
      </c>
      <c r="AD53" s="81" t="s">
        <v>2682</v>
      </c>
      <c r="AE53" s="81" t="s">
        <v>42</v>
      </c>
      <c r="AF53" s="79"/>
      <c r="AG53" s="81" t="s">
        <v>1840</v>
      </c>
      <c r="AH53" s="81" t="s">
        <v>4485</v>
      </c>
      <c r="AI53" s="81" t="s">
        <v>4596</v>
      </c>
      <c r="AJ53" s="81" t="s">
        <v>4440</v>
      </c>
      <c r="AK53" s="79"/>
      <c r="AL53" s="79"/>
      <c r="AM53" s="81" t="s">
        <v>4442</v>
      </c>
      <c r="AN53" s="81" t="s">
        <v>1840</v>
      </c>
      <c r="AO53" s="81" t="s">
        <v>5558</v>
      </c>
      <c r="AP53" s="81" t="s">
        <v>4443</v>
      </c>
      <c r="AQ53" s="81" t="s">
        <v>4444</v>
      </c>
      <c r="AR53" s="81" t="s">
        <v>5559</v>
      </c>
      <c r="AS53" s="81" t="s">
        <v>4468</v>
      </c>
      <c r="AT53" s="81" t="s">
        <v>2875</v>
      </c>
      <c r="AU53" s="81" t="s">
        <v>4447</v>
      </c>
      <c r="AV53" s="79"/>
      <c r="AW53" s="81" t="s">
        <v>4448</v>
      </c>
      <c r="AX53" s="81" t="s">
        <v>42</v>
      </c>
      <c r="AY53" s="79"/>
    </row>
    <row r="54" spans="1:51">
      <c r="A54" s="81" t="s">
        <v>5579</v>
      </c>
      <c r="B54" s="81" t="s">
        <v>5580</v>
      </c>
      <c r="C54" s="81" t="s">
        <v>50</v>
      </c>
      <c r="D54" s="81" t="s">
        <v>4418</v>
      </c>
      <c r="E54" s="81" t="s">
        <v>5581</v>
      </c>
      <c r="F54" s="81" t="s">
        <v>4453</v>
      </c>
      <c r="G54" s="81" t="s">
        <v>4542</v>
      </c>
      <c r="H54" s="81" t="s">
        <v>4520</v>
      </c>
      <c r="I54" s="81" t="s">
        <v>4448</v>
      </c>
      <c r="J54" s="81" t="s">
        <v>5203</v>
      </c>
      <c r="K54" s="81" t="s">
        <v>5204</v>
      </c>
      <c r="L54" s="79"/>
      <c r="M54" s="81" t="s">
        <v>2790</v>
      </c>
      <c r="N54" s="81" t="s">
        <v>5300</v>
      </c>
      <c r="O54" s="81" t="s">
        <v>5582</v>
      </c>
      <c r="P54" s="81" t="s">
        <v>5583</v>
      </c>
      <c r="Q54" s="81" t="s">
        <v>1162</v>
      </c>
      <c r="R54" s="81" t="s">
        <v>5584</v>
      </c>
      <c r="S54" s="81" t="s">
        <v>5585</v>
      </c>
      <c r="T54" s="81" t="s">
        <v>5586</v>
      </c>
      <c r="U54" s="81" t="s">
        <v>5587</v>
      </c>
      <c r="V54" s="81" t="s">
        <v>4432</v>
      </c>
      <c r="W54" s="81" t="s">
        <v>1270</v>
      </c>
      <c r="X54" s="81" t="s">
        <v>4434</v>
      </c>
      <c r="Y54" s="81" t="s">
        <v>4435</v>
      </c>
      <c r="Z54" s="81" t="s">
        <v>4483</v>
      </c>
      <c r="AA54" s="81" t="s">
        <v>36</v>
      </c>
      <c r="AB54" s="79"/>
      <c r="AC54" s="81" t="s">
        <v>42</v>
      </c>
      <c r="AD54" s="81" t="s">
        <v>2682</v>
      </c>
      <c r="AE54" s="81" t="s">
        <v>42</v>
      </c>
      <c r="AF54" s="79"/>
      <c r="AG54" s="81" t="s">
        <v>1270</v>
      </c>
      <c r="AH54" s="81" t="s">
        <v>4485</v>
      </c>
      <c r="AI54" s="81" t="s">
        <v>4486</v>
      </c>
      <c r="AJ54" s="81" t="s">
        <v>4440</v>
      </c>
      <c r="AK54" s="79"/>
      <c r="AL54" s="79"/>
      <c r="AM54" s="81" t="s">
        <v>4442</v>
      </c>
      <c r="AN54" s="81" t="s">
        <v>1270</v>
      </c>
      <c r="AO54" s="81" t="s">
        <v>5588</v>
      </c>
      <c r="AP54" s="81" t="s">
        <v>4443</v>
      </c>
      <c r="AQ54" s="81" t="s">
        <v>4444</v>
      </c>
      <c r="AR54" s="81" t="s">
        <v>5589</v>
      </c>
      <c r="AS54" s="81" t="s">
        <v>4468</v>
      </c>
      <c r="AT54" s="81" t="s">
        <v>2875</v>
      </c>
      <c r="AU54" s="81" t="s">
        <v>4447</v>
      </c>
      <c r="AV54" s="79"/>
      <c r="AW54" s="81" t="s">
        <v>4448</v>
      </c>
      <c r="AX54" s="81" t="s">
        <v>42</v>
      </c>
      <c r="AY54" s="79"/>
    </row>
    <row r="55" spans="1:51">
      <c r="A55" s="81" t="s">
        <v>4469</v>
      </c>
      <c r="B55" s="81" t="s">
        <v>5620</v>
      </c>
      <c r="C55" s="81" t="s">
        <v>50</v>
      </c>
      <c r="D55" s="81" t="s">
        <v>4418</v>
      </c>
      <c r="E55" s="81" t="s">
        <v>5621</v>
      </c>
      <c r="F55" s="81" t="s">
        <v>4453</v>
      </c>
      <c r="G55" s="81" t="s">
        <v>4877</v>
      </c>
      <c r="H55" s="81" t="s">
        <v>5622</v>
      </c>
      <c r="I55" s="81" t="s">
        <v>43</v>
      </c>
      <c r="J55" s="81" t="s">
        <v>4474</v>
      </c>
      <c r="K55" s="81" t="s">
        <v>4475</v>
      </c>
      <c r="L55" s="79"/>
      <c r="M55" s="81" t="s">
        <v>2790</v>
      </c>
      <c r="N55" s="81" t="s">
        <v>5623</v>
      </c>
      <c r="O55" s="81" t="s">
        <v>5624</v>
      </c>
      <c r="P55" s="81" t="s">
        <v>5625</v>
      </c>
      <c r="Q55" s="81" t="s">
        <v>323</v>
      </c>
      <c r="R55" s="81" t="s">
        <v>4929</v>
      </c>
      <c r="S55" s="81" t="s">
        <v>432</v>
      </c>
      <c r="T55" s="81" t="s">
        <v>5626</v>
      </c>
      <c r="U55" s="81" t="s">
        <v>5627</v>
      </c>
      <c r="V55" s="81" t="s">
        <v>4432</v>
      </c>
      <c r="W55" s="81" t="s">
        <v>4480</v>
      </c>
      <c r="X55" s="81" t="s">
        <v>4434</v>
      </c>
      <c r="Y55" s="81" t="s">
        <v>4435</v>
      </c>
      <c r="Z55" s="81" t="s">
        <v>4483</v>
      </c>
      <c r="AA55" s="81" t="s">
        <v>4484</v>
      </c>
      <c r="AB55" s="79"/>
      <c r="AC55" s="81" t="s">
        <v>42</v>
      </c>
      <c r="AD55" s="81" t="s">
        <v>2682</v>
      </c>
      <c r="AE55" s="81" t="s">
        <v>42</v>
      </c>
      <c r="AF55" s="81" t="s">
        <v>4464</v>
      </c>
      <c r="AG55" s="81" t="s">
        <v>4480</v>
      </c>
      <c r="AH55" s="81" t="s">
        <v>4485</v>
      </c>
      <c r="AI55" s="81" t="s">
        <v>4486</v>
      </c>
      <c r="AJ55" s="81" t="s">
        <v>4440</v>
      </c>
      <c r="AK55" s="79"/>
      <c r="AL55" s="79"/>
      <c r="AM55" s="81" t="s">
        <v>4442</v>
      </c>
      <c r="AN55" s="81" t="s">
        <v>4480</v>
      </c>
      <c r="AO55" s="81" t="s">
        <v>5628</v>
      </c>
      <c r="AP55" s="81" t="s">
        <v>4443</v>
      </c>
      <c r="AQ55" s="81" t="s">
        <v>4444</v>
      </c>
      <c r="AR55" s="81" t="s">
        <v>5629</v>
      </c>
      <c r="AS55" s="81" t="s">
        <v>4468</v>
      </c>
      <c r="AT55" s="81" t="s">
        <v>2875</v>
      </c>
      <c r="AU55" s="81" t="s">
        <v>4447</v>
      </c>
      <c r="AV55" s="79"/>
      <c r="AW55" s="81" t="s">
        <v>4448</v>
      </c>
      <c r="AX55" s="81" t="s">
        <v>42</v>
      </c>
      <c r="AY55" s="79"/>
    </row>
    <row r="56" spans="1:51">
      <c r="A56" s="81" t="s">
        <v>4469</v>
      </c>
      <c r="B56" s="81" t="s">
        <v>5620</v>
      </c>
      <c r="C56" s="81" t="s">
        <v>50</v>
      </c>
      <c r="D56" s="81" t="s">
        <v>4418</v>
      </c>
      <c r="E56" s="81" t="s">
        <v>5630</v>
      </c>
      <c r="F56" s="81" t="s">
        <v>4453</v>
      </c>
      <c r="G56" s="81" t="s">
        <v>4877</v>
      </c>
      <c r="H56" s="81" t="s">
        <v>5622</v>
      </c>
      <c r="I56" s="81" t="s">
        <v>43</v>
      </c>
      <c r="J56" s="81" t="s">
        <v>4474</v>
      </c>
      <c r="K56" s="81" t="s">
        <v>4475</v>
      </c>
      <c r="L56" s="79"/>
      <c r="M56" s="81" t="s">
        <v>2790</v>
      </c>
      <c r="N56" s="81" t="s">
        <v>5623</v>
      </c>
      <c r="O56" s="81" t="s">
        <v>5631</v>
      </c>
      <c r="P56" s="81" t="s">
        <v>5632</v>
      </c>
      <c r="Q56" s="81" t="s">
        <v>306</v>
      </c>
      <c r="R56" s="81" t="s">
        <v>4509</v>
      </c>
      <c r="S56" s="79"/>
      <c r="T56" s="81" t="s">
        <v>5633</v>
      </c>
      <c r="U56" s="81" t="s">
        <v>5634</v>
      </c>
      <c r="V56" s="81" t="s">
        <v>4432</v>
      </c>
      <c r="W56" s="81" t="s">
        <v>4480</v>
      </c>
      <c r="X56" s="81" t="s">
        <v>4434</v>
      </c>
      <c r="Y56" s="81" t="s">
        <v>4435</v>
      </c>
      <c r="Z56" s="81" t="s">
        <v>4483</v>
      </c>
      <c r="AA56" s="81" t="s">
        <v>4484</v>
      </c>
      <c r="AB56" s="79"/>
      <c r="AC56" s="81" t="s">
        <v>42</v>
      </c>
      <c r="AD56" s="81" t="s">
        <v>2682</v>
      </c>
      <c r="AE56" s="81" t="s">
        <v>42</v>
      </c>
      <c r="AF56" s="81" t="s">
        <v>4464</v>
      </c>
      <c r="AG56" s="81" t="s">
        <v>4480</v>
      </c>
      <c r="AH56" s="81" t="s">
        <v>4485</v>
      </c>
      <c r="AI56" s="81" t="s">
        <v>4512</v>
      </c>
      <c r="AJ56" s="81" t="s">
        <v>4440</v>
      </c>
      <c r="AK56" s="79"/>
      <c r="AL56" s="79"/>
      <c r="AM56" s="81" t="s">
        <v>4442</v>
      </c>
      <c r="AN56" s="81" t="s">
        <v>4480</v>
      </c>
      <c r="AO56" s="81" t="s">
        <v>5635</v>
      </c>
      <c r="AP56" s="81" t="s">
        <v>4443</v>
      </c>
      <c r="AQ56" s="81" t="s">
        <v>4444</v>
      </c>
      <c r="AR56" s="81" t="s">
        <v>5636</v>
      </c>
      <c r="AS56" s="81" t="s">
        <v>4468</v>
      </c>
      <c r="AT56" s="81" t="s">
        <v>2875</v>
      </c>
      <c r="AU56" s="81" t="s">
        <v>4447</v>
      </c>
      <c r="AV56" s="79"/>
      <c r="AW56" s="81" t="s">
        <v>4448</v>
      </c>
      <c r="AX56" s="81" t="s">
        <v>42</v>
      </c>
      <c r="AY56" s="79"/>
    </row>
    <row r="57" spans="1:51">
      <c r="A57" s="81" t="s">
        <v>4469</v>
      </c>
      <c r="B57" s="81" t="s">
        <v>5620</v>
      </c>
      <c r="C57" s="81" t="s">
        <v>50</v>
      </c>
      <c r="D57" s="81" t="s">
        <v>4418</v>
      </c>
      <c r="E57" s="81" t="s">
        <v>5681</v>
      </c>
      <c r="F57" s="81" t="s">
        <v>4453</v>
      </c>
      <c r="G57" s="81" t="s">
        <v>4877</v>
      </c>
      <c r="H57" s="81" t="s">
        <v>5622</v>
      </c>
      <c r="I57" s="81" t="s">
        <v>43</v>
      </c>
      <c r="J57" s="81" t="s">
        <v>4474</v>
      </c>
      <c r="K57" s="81" t="s">
        <v>4475</v>
      </c>
      <c r="L57" s="79"/>
      <c r="M57" s="81" t="s">
        <v>2790</v>
      </c>
      <c r="N57" s="81" t="s">
        <v>5623</v>
      </c>
      <c r="O57" s="81" t="s">
        <v>5682</v>
      </c>
      <c r="P57" s="81" t="s">
        <v>5683</v>
      </c>
      <c r="Q57" s="81" t="s">
        <v>306</v>
      </c>
      <c r="R57" s="81" t="s">
        <v>4509</v>
      </c>
      <c r="S57" s="81" t="s">
        <v>5684</v>
      </c>
      <c r="T57" s="81" t="s">
        <v>5685</v>
      </c>
      <c r="U57" s="81" t="s">
        <v>5686</v>
      </c>
      <c r="V57" s="81" t="s">
        <v>4432</v>
      </c>
      <c r="W57" s="81" t="s">
        <v>4480</v>
      </c>
      <c r="X57" s="81" t="s">
        <v>4434</v>
      </c>
      <c r="Y57" s="81" t="s">
        <v>4435</v>
      </c>
      <c r="Z57" s="81" t="s">
        <v>4483</v>
      </c>
      <c r="AA57" s="81" t="s">
        <v>36</v>
      </c>
      <c r="AB57" s="79"/>
      <c r="AC57" s="81" t="s">
        <v>42</v>
      </c>
      <c r="AD57" s="81" t="s">
        <v>2682</v>
      </c>
      <c r="AE57" s="81" t="s">
        <v>42</v>
      </c>
      <c r="AF57" s="81" t="s">
        <v>4464</v>
      </c>
      <c r="AG57" s="81" t="s">
        <v>4480</v>
      </c>
      <c r="AH57" s="81" t="s">
        <v>4485</v>
      </c>
      <c r="AI57" s="81" t="s">
        <v>5012</v>
      </c>
      <c r="AJ57" s="81" t="s">
        <v>4440</v>
      </c>
      <c r="AK57" s="79"/>
      <c r="AL57" s="79"/>
      <c r="AM57" s="81" t="s">
        <v>4442</v>
      </c>
      <c r="AN57" s="81" t="s">
        <v>4480</v>
      </c>
      <c r="AO57" s="81" t="s">
        <v>5687</v>
      </c>
      <c r="AP57" s="81" t="s">
        <v>4443</v>
      </c>
      <c r="AQ57" s="81" t="s">
        <v>4444</v>
      </c>
      <c r="AR57" s="81" t="s">
        <v>5688</v>
      </c>
      <c r="AS57" s="81" t="s">
        <v>4468</v>
      </c>
      <c r="AT57" s="81" t="s">
        <v>2875</v>
      </c>
      <c r="AU57" s="81" t="s">
        <v>4447</v>
      </c>
      <c r="AV57" s="79"/>
      <c r="AW57" s="81" t="s">
        <v>4448</v>
      </c>
      <c r="AX57" s="81" t="s">
        <v>42</v>
      </c>
      <c r="AY57" s="79"/>
    </row>
    <row r="58" spans="1:51">
      <c r="A58" s="81" t="s">
        <v>5765</v>
      </c>
      <c r="B58" s="81" t="s">
        <v>5766</v>
      </c>
      <c r="C58" s="81" t="s">
        <v>4655</v>
      </c>
      <c r="D58" s="81" t="s">
        <v>4418</v>
      </c>
      <c r="E58" s="81" t="s">
        <v>5767</v>
      </c>
      <c r="F58" s="81" t="s">
        <v>4453</v>
      </c>
      <c r="G58" s="81" t="s">
        <v>4542</v>
      </c>
      <c r="H58" s="81" t="s">
        <v>4520</v>
      </c>
      <c r="I58" s="81" t="s">
        <v>43</v>
      </c>
      <c r="J58" s="81" t="s">
        <v>5203</v>
      </c>
      <c r="K58" s="81" t="s">
        <v>5204</v>
      </c>
      <c r="L58" s="79"/>
      <c r="M58" s="81" t="s">
        <v>2790</v>
      </c>
      <c r="N58" s="81" t="s">
        <v>5300</v>
      </c>
      <c r="O58" s="81" t="s">
        <v>5768</v>
      </c>
      <c r="P58" s="79"/>
      <c r="Q58" s="81" t="s">
        <v>1190</v>
      </c>
      <c r="R58" s="81" t="s">
        <v>5769</v>
      </c>
      <c r="S58" s="79"/>
      <c r="T58" s="79"/>
      <c r="U58" s="79"/>
      <c r="V58" s="81" t="s">
        <v>4432</v>
      </c>
      <c r="W58" s="81" t="s">
        <v>1270</v>
      </c>
      <c r="X58" s="81" t="s">
        <v>4434</v>
      </c>
      <c r="Y58" s="81" t="s">
        <v>4435</v>
      </c>
      <c r="Z58" s="81" t="s">
        <v>4483</v>
      </c>
      <c r="AA58" s="81" t="s">
        <v>82</v>
      </c>
      <c r="AB58" s="79"/>
      <c r="AC58" s="81" t="s">
        <v>42</v>
      </c>
      <c r="AD58" s="81" t="s">
        <v>2682</v>
      </c>
      <c r="AE58" s="81" t="s">
        <v>42</v>
      </c>
      <c r="AF58" s="79"/>
      <c r="AG58" s="81" t="s">
        <v>1270</v>
      </c>
      <c r="AH58" s="81" t="s">
        <v>4485</v>
      </c>
      <c r="AI58" s="81" t="s">
        <v>4486</v>
      </c>
      <c r="AJ58" s="81" t="s">
        <v>4440</v>
      </c>
      <c r="AK58" s="79"/>
      <c r="AL58" s="79"/>
      <c r="AM58" s="81" t="s">
        <v>4442</v>
      </c>
      <c r="AN58" s="79"/>
      <c r="AO58" s="79"/>
      <c r="AP58" s="79"/>
      <c r="AQ58" s="81" t="s">
        <v>4444</v>
      </c>
      <c r="AR58" s="81" t="s">
        <v>5589</v>
      </c>
      <c r="AS58" s="81" t="s">
        <v>4468</v>
      </c>
      <c r="AT58" s="81" t="s">
        <v>2875</v>
      </c>
      <c r="AU58" s="79"/>
      <c r="AV58" s="79"/>
      <c r="AW58" s="81" t="s">
        <v>4448</v>
      </c>
      <c r="AX58" s="81" t="s">
        <v>42</v>
      </c>
      <c r="AY58" s="79"/>
    </row>
    <row r="59" spans="1:51">
      <c r="A59" s="81" t="s">
        <v>5770</v>
      </c>
      <c r="B59" s="81" t="s">
        <v>5771</v>
      </c>
      <c r="C59" s="81" t="s">
        <v>4655</v>
      </c>
      <c r="D59" s="81" t="s">
        <v>4418</v>
      </c>
      <c r="E59" s="81" t="s">
        <v>5772</v>
      </c>
      <c r="F59" s="81" t="s">
        <v>4453</v>
      </c>
      <c r="G59" s="81" t="s">
        <v>4542</v>
      </c>
      <c r="H59" s="81" t="s">
        <v>4520</v>
      </c>
      <c r="I59" s="81" t="s">
        <v>4448</v>
      </c>
      <c r="J59" s="81" t="s">
        <v>5203</v>
      </c>
      <c r="K59" s="81" t="s">
        <v>5204</v>
      </c>
      <c r="L59" s="79"/>
      <c r="M59" s="81" t="s">
        <v>2790</v>
      </c>
      <c r="N59" s="81" t="s">
        <v>5300</v>
      </c>
      <c r="O59" s="81" t="s">
        <v>5773</v>
      </c>
      <c r="P59" s="79"/>
      <c r="Q59" s="81" t="s">
        <v>1162</v>
      </c>
      <c r="R59" s="81" t="s">
        <v>5584</v>
      </c>
      <c r="S59" s="79"/>
      <c r="T59" s="79"/>
      <c r="U59" s="79"/>
      <c r="V59" s="81" t="s">
        <v>4432</v>
      </c>
      <c r="W59" s="81" t="s">
        <v>1270</v>
      </c>
      <c r="X59" s="81" t="s">
        <v>4434</v>
      </c>
      <c r="Y59" s="81" t="s">
        <v>4435</v>
      </c>
      <c r="Z59" s="81" t="s">
        <v>4483</v>
      </c>
      <c r="AA59" s="81" t="s">
        <v>36</v>
      </c>
      <c r="AB59" s="79"/>
      <c r="AC59" s="81" t="s">
        <v>42</v>
      </c>
      <c r="AD59" s="81" t="s">
        <v>2682</v>
      </c>
      <c r="AE59" s="81" t="s">
        <v>42</v>
      </c>
      <c r="AF59" s="79"/>
      <c r="AG59" s="81" t="s">
        <v>1270</v>
      </c>
      <c r="AH59" s="81" t="s">
        <v>4485</v>
      </c>
      <c r="AI59" s="81" t="s">
        <v>4486</v>
      </c>
      <c r="AJ59" s="81" t="s">
        <v>4440</v>
      </c>
      <c r="AK59" s="79"/>
      <c r="AL59" s="79"/>
      <c r="AM59" s="81" t="s">
        <v>4442</v>
      </c>
      <c r="AN59" s="79"/>
      <c r="AO59" s="79"/>
      <c r="AP59" s="79"/>
      <c r="AQ59" s="81" t="s">
        <v>4444</v>
      </c>
      <c r="AR59" s="81" t="s">
        <v>5589</v>
      </c>
      <c r="AS59" s="81" t="s">
        <v>4468</v>
      </c>
      <c r="AT59" s="81" t="s">
        <v>2875</v>
      </c>
      <c r="AU59" s="79"/>
      <c r="AV59" s="79"/>
      <c r="AW59" s="81" t="s">
        <v>4448</v>
      </c>
      <c r="AX59" s="81" t="s">
        <v>42</v>
      </c>
      <c r="AY59" s="79"/>
    </row>
    <row r="60" spans="1:51">
      <c r="A60" s="81" t="s">
        <v>4837</v>
      </c>
      <c r="B60" s="81" t="s">
        <v>5774</v>
      </c>
      <c r="C60" s="81" t="s">
        <v>50</v>
      </c>
      <c r="D60" s="81" t="s">
        <v>4451</v>
      </c>
      <c r="E60" s="81" t="s">
        <v>5775</v>
      </c>
      <c r="F60" s="81" t="s">
        <v>4453</v>
      </c>
      <c r="G60" s="81" t="s">
        <v>5776</v>
      </c>
      <c r="H60" s="81" t="s">
        <v>5777</v>
      </c>
      <c r="I60" s="81" t="s">
        <v>43</v>
      </c>
      <c r="J60" s="81" t="s">
        <v>4828</v>
      </c>
      <c r="K60" s="81" t="s">
        <v>4829</v>
      </c>
      <c r="L60" s="79"/>
      <c r="M60" s="81" t="s">
        <v>2790</v>
      </c>
      <c r="N60" s="81" t="s">
        <v>5000</v>
      </c>
      <c r="O60" s="81" t="s">
        <v>5778</v>
      </c>
      <c r="P60" s="81" t="s">
        <v>5779</v>
      </c>
      <c r="Q60" s="81" t="s">
        <v>1760</v>
      </c>
      <c r="R60" s="81" t="s">
        <v>5780</v>
      </c>
      <c r="S60" s="81" t="s">
        <v>1774</v>
      </c>
      <c r="T60" s="81" t="s">
        <v>5779</v>
      </c>
      <c r="U60" s="81" t="s">
        <v>5781</v>
      </c>
      <c r="V60" s="81" t="s">
        <v>4432</v>
      </c>
      <c r="W60" s="81" t="s">
        <v>1840</v>
      </c>
      <c r="X60" s="81" t="s">
        <v>4434</v>
      </c>
      <c r="Y60" s="81" t="s">
        <v>4435</v>
      </c>
      <c r="Z60" s="81" t="s">
        <v>4483</v>
      </c>
      <c r="AA60" s="81" t="s">
        <v>228</v>
      </c>
      <c r="AB60" s="79"/>
      <c r="AC60" s="81" t="s">
        <v>42</v>
      </c>
      <c r="AD60" s="81" t="s">
        <v>2682</v>
      </c>
      <c r="AE60" s="81" t="s">
        <v>42</v>
      </c>
      <c r="AF60" s="81" t="s">
        <v>4464</v>
      </c>
      <c r="AG60" s="81" t="s">
        <v>1840</v>
      </c>
      <c r="AH60" s="81" t="s">
        <v>4485</v>
      </c>
      <c r="AI60" s="81" t="s">
        <v>4596</v>
      </c>
      <c r="AJ60" s="81" t="s">
        <v>4440</v>
      </c>
      <c r="AK60" s="79"/>
      <c r="AL60" s="79"/>
      <c r="AM60" s="81" t="s">
        <v>4442</v>
      </c>
      <c r="AN60" s="81" t="s">
        <v>1840</v>
      </c>
      <c r="AO60" s="81" t="s">
        <v>5782</v>
      </c>
      <c r="AP60" s="81" t="s">
        <v>4443</v>
      </c>
      <c r="AQ60" s="79"/>
      <c r="AR60" s="81" t="s">
        <v>5783</v>
      </c>
      <c r="AS60" s="81" t="s">
        <v>4446</v>
      </c>
      <c r="AT60" s="81" t="s">
        <v>2875</v>
      </c>
      <c r="AU60" s="81" t="s">
        <v>4447</v>
      </c>
      <c r="AV60" s="79"/>
      <c r="AW60" s="81" t="s">
        <v>4448</v>
      </c>
      <c r="AX60" s="81" t="s">
        <v>42</v>
      </c>
      <c r="AY60" s="79"/>
    </row>
    <row r="61" spans="1:51">
      <c r="A61" s="81" t="s">
        <v>5784</v>
      </c>
      <c r="B61" s="81" t="s">
        <v>5785</v>
      </c>
      <c r="C61" s="81" t="s">
        <v>4655</v>
      </c>
      <c r="D61" s="81" t="s">
        <v>4418</v>
      </c>
      <c r="E61" s="81" t="s">
        <v>5786</v>
      </c>
      <c r="F61" s="81" t="s">
        <v>4453</v>
      </c>
      <c r="G61" s="81" t="s">
        <v>5299</v>
      </c>
      <c r="H61" s="81" t="s">
        <v>4473</v>
      </c>
      <c r="I61" s="81" t="s">
        <v>43</v>
      </c>
      <c r="J61" s="81" t="s">
        <v>4474</v>
      </c>
      <c r="K61" s="81" t="s">
        <v>4475</v>
      </c>
      <c r="L61" s="79"/>
      <c r="M61" s="81" t="s">
        <v>2790</v>
      </c>
      <c r="N61" s="81" t="s">
        <v>5300</v>
      </c>
      <c r="O61" s="81" t="s">
        <v>5787</v>
      </c>
      <c r="P61" s="79"/>
      <c r="Q61" s="81" t="s">
        <v>328</v>
      </c>
      <c r="R61" s="81" t="s">
        <v>5788</v>
      </c>
      <c r="S61" s="81" t="s">
        <v>450</v>
      </c>
      <c r="T61" s="79"/>
      <c r="U61" s="79"/>
      <c r="V61" s="81" t="s">
        <v>4432</v>
      </c>
      <c r="W61" s="81" t="s">
        <v>4480</v>
      </c>
      <c r="X61" s="81" t="s">
        <v>4434</v>
      </c>
      <c r="Y61" s="81" t="s">
        <v>4435</v>
      </c>
      <c r="Z61" s="81" t="s">
        <v>4483</v>
      </c>
      <c r="AA61" s="81" t="s">
        <v>228</v>
      </c>
      <c r="AB61" s="79"/>
      <c r="AC61" s="81" t="s">
        <v>42</v>
      </c>
      <c r="AD61" s="81" t="s">
        <v>2682</v>
      </c>
      <c r="AE61" s="81" t="s">
        <v>42</v>
      </c>
      <c r="AF61" s="79"/>
      <c r="AG61" s="81" t="s">
        <v>4480</v>
      </c>
      <c r="AH61" s="81" t="s">
        <v>4485</v>
      </c>
      <c r="AI61" s="81" t="s">
        <v>4512</v>
      </c>
      <c r="AJ61" s="81" t="s">
        <v>4440</v>
      </c>
      <c r="AK61" s="79"/>
      <c r="AL61" s="79"/>
      <c r="AM61" s="81" t="s">
        <v>4442</v>
      </c>
      <c r="AN61" s="79"/>
      <c r="AO61" s="79"/>
      <c r="AP61" s="79"/>
      <c r="AQ61" s="81" t="s">
        <v>4444</v>
      </c>
      <c r="AR61" s="81" t="s">
        <v>5306</v>
      </c>
      <c r="AS61" s="81" t="s">
        <v>4468</v>
      </c>
      <c r="AT61" s="81" t="s">
        <v>2875</v>
      </c>
      <c r="AU61" s="79"/>
      <c r="AV61" s="79"/>
      <c r="AW61" s="81" t="s">
        <v>4448</v>
      </c>
      <c r="AX61" s="81" t="s">
        <v>42</v>
      </c>
      <c r="AY61" s="79"/>
    </row>
    <row r="62" spans="1:51">
      <c r="A62" s="81" t="s">
        <v>4837</v>
      </c>
      <c r="B62" s="81" t="s">
        <v>5821</v>
      </c>
      <c r="C62" s="81" t="s">
        <v>50</v>
      </c>
      <c r="D62" s="81" t="s">
        <v>4451</v>
      </c>
      <c r="E62" s="81" t="s">
        <v>5822</v>
      </c>
      <c r="F62" s="81" t="s">
        <v>4453</v>
      </c>
      <c r="G62" s="81" t="s">
        <v>5823</v>
      </c>
      <c r="H62" s="81" t="s">
        <v>5824</v>
      </c>
      <c r="I62" s="81" t="s">
        <v>43</v>
      </c>
      <c r="J62" s="81" t="s">
        <v>4828</v>
      </c>
      <c r="K62" s="81" t="s">
        <v>4829</v>
      </c>
      <c r="L62" s="79"/>
      <c r="M62" s="81" t="s">
        <v>2790</v>
      </c>
      <c r="N62" s="81" t="s">
        <v>4545</v>
      </c>
      <c r="O62" s="81" t="s">
        <v>5825</v>
      </c>
      <c r="P62" s="81" t="s">
        <v>5826</v>
      </c>
      <c r="Q62" s="81" t="s">
        <v>1774</v>
      </c>
      <c r="R62" s="81" t="s">
        <v>4845</v>
      </c>
      <c r="S62" s="81" t="s">
        <v>1879</v>
      </c>
      <c r="T62" s="81" t="s">
        <v>5827</v>
      </c>
      <c r="U62" s="81" t="s">
        <v>5828</v>
      </c>
      <c r="V62" s="81" t="s">
        <v>4432</v>
      </c>
      <c r="W62" s="81" t="s">
        <v>1840</v>
      </c>
      <c r="X62" s="81" t="s">
        <v>4434</v>
      </c>
      <c r="Y62" s="81" t="s">
        <v>4435</v>
      </c>
      <c r="Z62" s="81" t="s">
        <v>4483</v>
      </c>
      <c r="AA62" s="81" t="s">
        <v>228</v>
      </c>
      <c r="AB62" s="79"/>
      <c r="AC62" s="81" t="s">
        <v>42</v>
      </c>
      <c r="AD62" s="81" t="s">
        <v>2682</v>
      </c>
      <c r="AE62" s="81" t="s">
        <v>42</v>
      </c>
      <c r="AF62" s="79"/>
      <c r="AG62" s="81" t="s">
        <v>1840</v>
      </c>
      <c r="AH62" s="81" t="s">
        <v>4485</v>
      </c>
      <c r="AI62" s="81" t="s">
        <v>4596</v>
      </c>
      <c r="AJ62" s="81" t="s">
        <v>4440</v>
      </c>
      <c r="AK62" s="79"/>
      <c r="AL62" s="79"/>
      <c r="AM62" s="81" t="s">
        <v>4442</v>
      </c>
      <c r="AN62" s="81" t="s">
        <v>1840</v>
      </c>
      <c r="AO62" s="81" t="s">
        <v>5829</v>
      </c>
      <c r="AP62" s="81" t="s">
        <v>4443</v>
      </c>
      <c r="AQ62" s="79"/>
      <c r="AR62" s="81" t="s">
        <v>5830</v>
      </c>
      <c r="AS62" s="81" t="s">
        <v>4446</v>
      </c>
      <c r="AT62" s="81" t="s">
        <v>2875</v>
      </c>
      <c r="AU62" s="81" t="s">
        <v>4447</v>
      </c>
      <c r="AV62" s="79"/>
      <c r="AW62" s="81" t="s">
        <v>4448</v>
      </c>
      <c r="AX62" s="81" t="s">
        <v>42</v>
      </c>
      <c r="AY62" s="79"/>
    </row>
    <row r="63" spans="1:51">
      <c r="A63" s="81" t="s">
        <v>5872</v>
      </c>
      <c r="B63" s="81" t="s">
        <v>5873</v>
      </c>
      <c r="C63" s="81" t="s">
        <v>50</v>
      </c>
      <c r="D63" s="81" t="s">
        <v>4451</v>
      </c>
      <c r="E63" s="81" t="s">
        <v>5874</v>
      </c>
      <c r="F63" s="81" t="s">
        <v>4453</v>
      </c>
      <c r="G63" s="81" t="s">
        <v>5875</v>
      </c>
      <c r="H63" s="81" t="s">
        <v>5876</v>
      </c>
      <c r="I63" s="81" t="s">
        <v>43</v>
      </c>
      <c r="J63" s="81" t="s">
        <v>4828</v>
      </c>
      <c r="K63" s="81" t="s">
        <v>4829</v>
      </c>
      <c r="L63" s="79"/>
      <c r="M63" s="81" t="s">
        <v>2790</v>
      </c>
      <c r="N63" s="81" t="s">
        <v>5838</v>
      </c>
      <c r="O63" s="81" t="s">
        <v>5877</v>
      </c>
      <c r="P63" s="81" t="s">
        <v>5878</v>
      </c>
      <c r="Q63" s="81" t="s">
        <v>1774</v>
      </c>
      <c r="R63" s="81" t="s">
        <v>4845</v>
      </c>
      <c r="S63" s="81" t="s">
        <v>1879</v>
      </c>
      <c r="T63" s="81" t="s">
        <v>5878</v>
      </c>
      <c r="U63" s="81" t="s">
        <v>5879</v>
      </c>
      <c r="V63" s="81" t="s">
        <v>4432</v>
      </c>
      <c r="W63" s="81" t="s">
        <v>1840</v>
      </c>
      <c r="X63" s="81" t="s">
        <v>4434</v>
      </c>
      <c r="Y63" s="81" t="s">
        <v>4435</v>
      </c>
      <c r="Z63" s="81" t="s">
        <v>4483</v>
      </c>
      <c r="AA63" s="81" t="s">
        <v>228</v>
      </c>
      <c r="AB63" s="79"/>
      <c r="AC63" s="81" t="s">
        <v>42</v>
      </c>
      <c r="AD63" s="81" t="s">
        <v>2682</v>
      </c>
      <c r="AE63" s="81" t="s">
        <v>42</v>
      </c>
      <c r="AF63" s="81" t="s">
        <v>4464</v>
      </c>
      <c r="AG63" s="81" t="s">
        <v>1840</v>
      </c>
      <c r="AH63" s="81" t="s">
        <v>4485</v>
      </c>
      <c r="AI63" s="81" t="s">
        <v>4596</v>
      </c>
      <c r="AJ63" s="81" t="s">
        <v>4440</v>
      </c>
      <c r="AK63" s="79"/>
      <c r="AL63" s="79"/>
      <c r="AM63" s="81" t="s">
        <v>4442</v>
      </c>
      <c r="AN63" s="81" t="s">
        <v>1840</v>
      </c>
      <c r="AO63" s="81" t="s">
        <v>5880</v>
      </c>
      <c r="AP63" s="81" t="s">
        <v>4443</v>
      </c>
      <c r="AQ63" s="79"/>
      <c r="AR63" s="81" t="s">
        <v>5881</v>
      </c>
      <c r="AS63" s="81" t="s">
        <v>4446</v>
      </c>
      <c r="AT63" s="81" t="s">
        <v>2875</v>
      </c>
      <c r="AU63" s="81" t="s">
        <v>4447</v>
      </c>
      <c r="AV63" s="79"/>
      <c r="AW63" s="81" t="s">
        <v>4448</v>
      </c>
      <c r="AX63" s="81" t="s">
        <v>42</v>
      </c>
      <c r="AY63" s="79"/>
    </row>
    <row r="64" spans="1:51">
      <c r="A64" s="81" t="s">
        <v>5924</v>
      </c>
      <c r="B64" s="81" t="s">
        <v>5925</v>
      </c>
      <c r="C64" s="81" t="s">
        <v>50</v>
      </c>
      <c r="D64" s="81" t="s">
        <v>4418</v>
      </c>
      <c r="E64" s="81" t="s">
        <v>5926</v>
      </c>
      <c r="F64" s="81" t="s">
        <v>4453</v>
      </c>
      <c r="G64" s="81" t="s">
        <v>5639</v>
      </c>
      <c r="H64" s="81" t="s">
        <v>5622</v>
      </c>
      <c r="I64" s="81" t="s">
        <v>43</v>
      </c>
      <c r="J64" s="81" t="s">
        <v>4645</v>
      </c>
      <c r="K64" s="81" t="s">
        <v>4646</v>
      </c>
      <c r="L64" s="79"/>
      <c r="M64" s="81" t="s">
        <v>2790</v>
      </c>
      <c r="N64" s="81" t="s">
        <v>5927</v>
      </c>
      <c r="O64" s="81" t="s">
        <v>5928</v>
      </c>
      <c r="P64" s="81" t="s">
        <v>5929</v>
      </c>
      <c r="Q64" s="81" t="s">
        <v>1910</v>
      </c>
      <c r="R64" s="81" t="s">
        <v>5075</v>
      </c>
      <c r="S64" s="81" t="s">
        <v>1950</v>
      </c>
      <c r="T64" s="81" t="s">
        <v>5929</v>
      </c>
      <c r="U64" s="81" t="s">
        <v>5930</v>
      </c>
      <c r="V64" s="81" t="s">
        <v>4432</v>
      </c>
      <c r="W64" s="81" t="s">
        <v>1950</v>
      </c>
      <c r="X64" s="81" t="s">
        <v>4434</v>
      </c>
      <c r="Y64" s="81" t="s">
        <v>4435</v>
      </c>
      <c r="Z64" s="81" t="s">
        <v>4483</v>
      </c>
      <c r="AA64" s="81" t="s">
        <v>228</v>
      </c>
      <c r="AB64" s="79"/>
      <c r="AC64" s="81" t="s">
        <v>42</v>
      </c>
      <c r="AD64" s="81" t="s">
        <v>2682</v>
      </c>
      <c r="AE64" s="81" t="s">
        <v>42</v>
      </c>
      <c r="AF64" s="81" t="s">
        <v>4464</v>
      </c>
      <c r="AG64" s="81" t="s">
        <v>1950</v>
      </c>
      <c r="AH64" s="81" t="s">
        <v>4485</v>
      </c>
      <c r="AI64" s="81" t="s">
        <v>4512</v>
      </c>
      <c r="AJ64" s="81" t="s">
        <v>4440</v>
      </c>
      <c r="AK64" s="79"/>
      <c r="AL64" s="79"/>
      <c r="AM64" s="81" t="s">
        <v>4442</v>
      </c>
      <c r="AN64" s="81" t="s">
        <v>1950</v>
      </c>
      <c r="AO64" s="81" t="s">
        <v>5931</v>
      </c>
      <c r="AP64" s="81" t="s">
        <v>4443</v>
      </c>
      <c r="AQ64" s="81" t="s">
        <v>4444</v>
      </c>
      <c r="AR64" s="81" t="s">
        <v>5932</v>
      </c>
      <c r="AS64" s="81" t="s">
        <v>4468</v>
      </c>
      <c r="AT64" s="81" t="s">
        <v>2875</v>
      </c>
      <c r="AU64" s="81" t="s">
        <v>4447</v>
      </c>
      <c r="AV64" s="79"/>
      <c r="AW64" s="81" t="s">
        <v>4448</v>
      </c>
      <c r="AX64" s="81" t="s">
        <v>42</v>
      </c>
      <c r="AY64" s="79"/>
    </row>
    <row r="65" spans="1:51">
      <c r="A65" s="81" t="s">
        <v>4824</v>
      </c>
      <c r="B65" s="81" t="s">
        <v>5933</v>
      </c>
      <c r="C65" s="81" t="s">
        <v>50</v>
      </c>
      <c r="D65" s="81" t="s">
        <v>4451</v>
      </c>
      <c r="E65" s="81" t="s">
        <v>5934</v>
      </c>
      <c r="F65" s="81" t="s">
        <v>4453</v>
      </c>
      <c r="G65" s="81" t="s">
        <v>5935</v>
      </c>
      <c r="H65" s="81" t="s">
        <v>5936</v>
      </c>
      <c r="I65" s="81" t="s">
        <v>43</v>
      </c>
      <c r="J65" s="81" t="s">
        <v>4828</v>
      </c>
      <c r="K65" s="81" t="s">
        <v>4829</v>
      </c>
      <c r="L65" s="79"/>
      <c r="M65" s="81" t="s">
        <v>2790</v>
      </c>
      <c r="N65" s="81" t="s">
        <v>5937</v>
      </c>
      <c r="O65" s="81" t="s">
        <v>5938</v>
      </c>
      <c r="P65" s="81" t="s">
        <v>5939</v>
      </c>
      <c r="Q65" s="81" t="s">
        <v>1774</v>
      </c>
      <c r="R65" s="81" t="s">
        <v>4845</v>
      </c>
      <c r="S65" s="81" t="s">
        <v>1879</v>
      </c>
      <c r="T65" s="81" t="s">
        <v>5939</v>
      </c>
      <c r="U65" s="81" t="s">
        <v>5940</v>
      </c>
      <c r="V65" s="81" t="s">
        <v>4432</v>
      </c>
      <c r="W65" s="81" t="s">
        <v>1840</v>
      </c>
      <c r="X65" s="81" t="s">
        <v>4434</v>
      </c>
      <c r="Y65" s="81" t="s">
        <v>4435</v>
      </c>
      <c r="Z65" s="81" t="s">
        <v>4483</v>
      </c>
      <c r="AA65" s="81" t="s">
        <v>36</v>
      </c>
      <c r="AB65" s="79"/>
      <c r="AC65" s="81" t="s">
        <v>42</v>
      </c>
      <c r="AD65" s="81" t="s">
        <v>2682</v>
      </c>
      <c r="AE65" s="81" t="s">
        <v>42</v>
      </c>
      <c r="AF65" s="79"/>
      <c r="AG65" s="81" t="s">
        <v>1840</v>
      </c>
      <c r="AH65" s="81" t="s">
        <v>4485</v>
      </c>
      <c r="AI65" s="81" t="s">
        <v>4596</v>
      </c>
      <c r="AJ65" s="81" t="s">
        <v>4440</v>
      </c>
      <c r="AK65" s="79"/>
      <c r="AL65" s="79"/>
      <c r="AM65" s="81" t="s">
        <v>4442</v>
      </c>
      <c r="AN65" s="81" t="s">
        <v>1840</v>
      </c>
      <c r="AO65" s="81" t="s">
        <v>5941</v>
      </c>
      <c r="AP65" s="81" t="s">
        <v>4443</v>
      </c>
      <c r="AQ65" s="79"/>
      <c r="AR65" s="81" t="s">
        <v>5942</v>
      </c>
      <c r="AS65" s="81" t="s">
        <v>4446</v>
      </c>
      <c r="AT65" s="81" t="s">
        <v>2875</v>
      </c>
      <c r="AU65" s="81" t="s">
        <v>4447</v>
      </c>
      <c r="AV65" s="79"/>
      <c r="AW65" s="81" t="s">
        <v>4448</v>
      </c>
      <c r="AX65" s="81" t="s">
        <v>42</v>
      </c>
      <c r="AY65" s="79"/>
    </row>
    <row r="66" spans="1:51">
      <c r="A66" s="81" t="s">
        <v>4824</v>
      </c>
      <c r="B66" s="81" t="s">
        <v>5943</v>
      </c>
      <c r="C66" s="81" t="s">
        <v>50</v>
      </c>
      <c r="D66" s="81" t="s">
        <v>4451</v>
      </c>
      <c r="E66" s="81" t="s">
        <v>5944</v>
      </c>
      <c r="F66" s="81" t="s">
        <v>4453</v>
      </c>
      <c r="G66" s="81" t="s">
        <v>5945</v>
      </c>
      <c r="H66" s="81" t="s">
        <v>5946</v>
      </c>
      <c r="I66" s="81" t="s">
        <v>43</v>
      </c>
      <c r="J66" s="81" t="s">
        <v>4828</v>
      </c>
      <c r="K66" s="81" t="s">
        <v>4829</v>
      </c>
      <c r="L66" s="79"/>
      <c r="M66" s="81" t="s">
        <v>2790</v>
      </c>
      <c r="N66" s="81" t="s">
        <v>4565</v>
      </c>
      <c r="O66" s="81" t="s">
        <v>5947</v>
      </c>
      <c r="P66" s="81" t="s">
        <v>5948</v>
      </c>
      <c r="Q66" s="81" t="s">
        <v>1774</v>
      </c>
      <c r="R66" s="81" t="s">
        <v>4845</v>
      </c>
      <c r="S66" s="81" t="s">
        <v>1879</v>
      </c>
      <c r="T66" s="81" t="s">
        <v>5948</v>
      </c>
      <c r="U66" s="81" t="s">
        <v>5949</v>
      </c>
      <c r="V66" s="81" t="s">
        <v>4432</v>
      </c>
      <c r="W66" s="81" t="s">
        <v>1840</v>
      </c>
      <c r="X66" s="81" t="s">
        <v>4434</v>
      </c>
      <c r="Y66" s="81" t="s">
        <v>4435</v>
      </c>
      <c r="Z66" s="81" t="s">
        <v>4483</v>
      </c>
      <c r="AA66" s="81" t="s">
        <v>36</v>
      </c>
      <c r="AB66" s="79"/>
      <c r="AC66" s="81" t="s">
        <v>42</v>
      </c>
      <c r="AD66" s="81" t="s">
        <v>2682</v>
      </c>
      <c r="AE66" s="81" t="s">
        <v>42</v>
      </c>
      <c r="AF66" s="79"/>
      <c r="AG66" s="81" t="s">
        <v>1840</v>
      </c>
      <c r="AH66" s="81" t="s">
        <v>4485</v>
      </c>
      <c r="AI66" s="81" t="s">
        <v>4596</v>
      </c>
      <c r="AJ66" s="81" t="s">
        <v>4440</v>
      </c>
      <c r="AK66" s="79"/>
      <c r="AL66" s="79"/>
      <c r="AM66" s="81" t="s">
        <v>4442</v>
      </c>
      <c r="AN66" s="81" t="s">
        <v>1840</v>
      </c>
      <c r="AO66" s="81" t="s">
        <v>5950</v>
      </c>
      <c r="AP66" s="81" t="s">
        <v>4443</v>
      </c>
      <c r="AQ66" s="79"/>
      <c r="AR66" s="81" t="s">
        <v>5951</v>
      </c>
      <c r="AS66" s="81" t="s">
        <v>4446</v>
      </c>
      <c r="AT66" s="81" t="s">
        <v>2875</v>
      </c>
      <c r="AU66" s="81" t="s">
        <v>4447</v>
      </c>
      <c r="AV66" s="79"/>
      <c r="AW66" s="81" t="s">
        <v>4448</v>
      </c>
      <c r="AX66" s="81" t="s">
        <v>42</v>
      </c>
      <c r="AY66" s="79"/>
    </row>
    <row r="67" spans="1:51">
      <c r="A67" s="81" t="s">
        <v>6001</v>
      </c>
      <c r="B67" s="81" t="s">
        <v>6002</v>
      </c>
      <c r="C67" s="81" t="s">
        <v>50</v>
      </c>
      <c r="D67" s="81" t="s">
        <v>4517</v>
      </c>
      <c r="E67" s="81" t="s">
        <v>6003</v>
      </c>
      <c r="F67" s="81" t="s">
        <v>4453</v>
      </c>
      <c r="G67" s="81" t="s">
        <v>4877</v>
      </c>
      <c r="H67" s="81" t="s">
        <v>5622</v>
      </c>
      <c r="I67" s="81" t="s">
        <v>43</v>
      </c>
      <c r="J67" s="81" t="s">
        <v>4631</v>
      </c>
      <c r="K67" s="81" t="s">
        <v>4632</v>
      </c>
      <c r="L67" s="79"/>
      <c r="M67" s="81" t="s">
        <v>2790</v>
      </c>
      <c r="N67" s="81" t="s">
        <v>4633</v>
      </c>
      <c r="O67" s="81" t="s">
        <v>6004</v>
      </c>
      <c r="P67" s="81" t="s">
        <v>6005</v>
      </c>
      <c r="Q67" s="81" t="s">
        <v>712</v>
      </c>
      <c r="R67" s="81" t="s">
        <v>5463</v>
      </c>
      <c r="S67" s="81" t="s">
        <v>638</v>
      </c>
      <c r="T67" s="81" t="s">
        <v>5993</v>
      </c>
      <c r="U67" s="81" t="s">
        <v>5994</v>
      </c>
      <c r="V67" s="81" t="s">
        <v>4432</v>
      </c>
      <c r="W67" s="81" t="s">
        <v>828</v>
      </c>
      <c r="X67" s="81" t="s">
        <v>4434</v>
      </c>
      <c r="Y67" s="81" t="s">
        <v>4435</v>
      </c>
      <c r="Z67" s="81" t="s">
        <v>4483</v>
      </c>
      <c r="AA67" s="81" t="s">
        <v>36</v>
      </c>
      <c r="AB67" s="79"/>
      <c r="AC67" s="81" t="s">
        <v>42</v>
      </c>
      <c r="AD67" s="81" t="s">
        <v>2682</v>
      </c>
      <c r="AE67" s="81" t="s">
        <v>42</v>
      </c>
      <c r="AF67" s="79"/>
      <c r="AG67" s="81" t="s">
        <v>650</v>
      </c>
      <c r="AH67" s="81" t="s">
        <v>4485</v>
      </c>
      <c r="AI67" s="81" t="s">
        <v>4512</v>
      </c>
      <c r="AJ67" s="81" t="s">
        <v>4440</v>
      </c>
      <c r="AK67" s="79"/>
      <c r="AL67" s="79"/>
      <c r="AM67" s="81" t="s">
        <v>4442</v>
      </c>
      <c r="AN67" s="81" t="s">
        <v>4658</v>
      </c>
      <c r="AO67" s="81" t="s">
        <v>6006</v>
      </c>
      <c r="AP67" s="81" t="s">
        <v>4443</v>
      </c>
      <c r="AQ67" s="81" t="s">
        <v>4444</v>
      </c>
      <c r="AR67" s="81" t="s">
        <v>5467</v>
      </c>
      <c r="AS67" s="81" t="s">
        <v>4446</v>
      </c>
      <c r="AT67" s="81" t="s">
        <v>2875</v>
      </c>
      <c r="AU67" s="81" t="s">
        <v>4447</v>
      </c>
      <c r="AV67" s="79"/>
      <c r="AW67" s="81" t="s">
        <v>4448</v>
      </c>
      <c r="AX67" s="81" t="s">
        <v>42</v>
      </c>
      <c r="AY67" s="79"/>
    </row>
    <row r="68" spans="1:51">
      <c r="A68" s="81" t="s">
        <v>6007</v>
      </c>
      <c r="B68" s="81" t="s">
        <v>6008</v>
      </c>
      <c r="C68" s="81" t="s">
        <v>50</v>
      </c>
      <c r="D68" s="81" t="s">
        <v>4517</v>
      </c>
      <c r="E68" s="81" t="s">
        <v>988</v>
      </c>
      <c r="F68" s="81" t="s">
        <v>4453</v>
      </c>
      <c r="G68" s="81" t="s">
        <v>4877</v>
      </c>
      <c r="H68" s="81" t="s">
        <v>5622</v>
      </c>
      <c r="I68" s="81" t="s">
        <v>43</v>
      </c>
      <c r="J68" s="81" t="s">
        <v>4631</v>
      </c>
      <c r="K68" s="81" t="s">
        <v>4632</v>
      </c>
      <c r="L68" s="79"/>
      <c r="M68" s="81" t="s">
        <v>2790</v>
      </c>
      <c r="N68" s="81" t="s">
        <v>4633</v>
      </c>
      <c r="O68" s="81" t="s">
        <v>6009</v>
      </c>
      <c r="P68" s="81" t="s">
        <v>6010</v>
      </c>
      <c r="Q68" s="81" t="s">
        <v>712</v>
      </c>
      <c r="R68" s="81" t="s">
        <v>5463</v>
      </c>
      <c r="S68" s="81" t="s">
        <v>638</v>
      </c>
      <c r="T68" s="81" t="s">
        <v>986</v>
      </c>
      <c r="U68" s="81" t="s">
        <v>987</v>
      </c>
      <c r="V68" s="81" t="s">
        <v>4432</v>
      </c>
      <c r="W68" s="81" t="s">
        <v>828</v>
      </c>
      <c r="X68" s="81" t="s">
        <v>4434</v>
      </c>
      <c r="Y68" s="81" t="s">
        <v>4435</v>
      </c>
      <c r="Z68" s="81" t="s">
        <v>4483</v>
      </c>
      <c r="AA68" s="81" t="s">
        <v>228</v>
      </c>
      <c r="AB68" s="79"/>
      <c r="AC68" s="81" t="s">
        <v>42</v>
      </c>
      <c r="AD68" s="81" t="s">
        <v>2682</v>
      </c>
      <c r="AE68" s="81" t="s">
        <v>42</v>
      </c>
      <c r="AF68" s="81" t="s">
        <v>4464</v>
      </c>
      <c r="AG68" s="81" t="s">
        <v>650</v>
      </c>
      <c r="AH68" s="81" t="s">
        <v>4485</v>
      </c>
      <c r="AI68" s="81" t="s">
        <v>4512</v>
      </c>
      <c r="AJ68" s="81" t="s">
        <v>4440</v>
      </c>
      <c r="AK68" s="79"/>
      <c r="AL68" s="79"/>
      <c r="AM68" s="81" t="s">
        <v>4442</v>
      </c>
      <c r="AN68" s="81" t="s">
        <v>4658</v>
      </c>
      <c r="AO68" s="81" t="s">
        <v>6011</v>
      </c>
      <c r="AP68" s="81" t="s">
        <v>4443</v>
      </c>
      <c r="AQ68" s="81" t="s">
        <v>4444</v>
      </c>
      <c r="AR68" s="81" t="s">
        <v>6012</v>
      </c>
      <c r="AS68" s="81" t="s">
        <v>4446</v>
      </c>
      <c r="AT68" s="81" t="s">
        <v>2875</v>
      </c>
      <c r="AU68" s="81" t="s">
        <v>4447</v>
      </c>
      <c r="AV68" s="79"/>
      <c r="AW68" s="81" t="s">
        <v>4448</v>
      </c>
      <c r="AX68" s="81" t="s">
        <v>42</v>
      </c>
      <c r="AY68" s="79"/>
    </row>
    <row r="69" spans="1:51">
      <c r="A69" s="81" t="s">
        <v>6013</v>
      </c>
      <c r="B69" s="81" t="s">
        <v>6014</v>
      </c>
      <c r="C69" s="81" t="s">
        <v>50</v>
      </c>
      <c r="D69" s="81" t="s">
        <v>4517</v>
      </c>
      <c r="E69" s="81" t="s">
        <v>6015</v>
      </c>
      <c r="F69" s="81" t="s">
        <v>4453</v>
      </c>
      <c r="G69" s="81" t="s">
        <v>4877</v>
      </c>
      <c r="H69" s="81" t="s">
        <v>5622</v>
      </c>
      <c r="I69" s="81" t="s">
        <v>43</v>
      </c>
      <c r="J69" s="81" t="s">
        <v>4631</v>
      </c>
      <c r="K69" s="81" t="s">
        <v>4632</v>
      </c>
      <c r="L69" s="79"/>
      <c r="M69" s="81" t="s">
        <v>2790</v>
      </c>
      <c r="N69" s="81" t="s">
        <v>5460</v>
      </c>
      <c r="O69" s="81" t="s">
        <v>6016</v>
      </c>
      <c r="P69" s="81" t="s">
        <v>986</v>
      </c>
      <c r="Q69" s="81" t="s">
        <v>471</v>
      </c>
      <c r="R69" s="81" t="s">
        <v>5247</v>
      </c>
      <c r="S69" s="81" t="s">
        <v>4800</v>
      </c>
      <c r="T69" s="81" t="s">
        <v>6017</v>
      </c>
      <c r="U69" s="81" t="s">
        <v>6018</v>
      </c>
      <c r="V69" s="81" t="s">
        <v>4432</v>
      </c>
      <c r="W69" s="81" t="s">
        <v>828</v>
      </c>
      <c r="X69" s="81" t="s">
        <v>4434</v>
      </c>
      <c r="Y69" s="81" t="s">
        <v>4435</v>
      </c>
      <c r="Z69" s="81" t="s">
        <v>4483</v>
      </c>
      <c r="AA69" s="81" t="s">
        <v>228</v>
      </c>
      <c r="AB69" s="79"/>
      <c r="AC69" s="81" t="s">
        <v>42</v>
      </c>
      <c r="AD69" s="81" t="s">
        <v>2682</v>
      </c>
      <c r="AE69" s="81" t="s">
        <v>42</v>
      </c>
      <c r="AF69" s="81" t="s">
        <v>4464</v>
      </c>
      <c r="AG69" s="81" t="s">
        <v>471</v>
      </c>
      <c r="AH69" s="81" t="s">
        <v>4438</v>
      </c>
      <c r="AI69" s="81" t="s">
        <v>6019</v>
      </c>
      <c r="AJ69" s="81" t="s">
        <v>4440</v>
      </c>
      <c r="AK69" s="79"/>
      <c r="AL69" s="79"/>
      <c r="AM69" s="81" t="s">
        <v>4442</v>
      </c>
      <c r="AN69" s="81" t="s">
        <v>4658</v>
      </c>
      <c r="AO69" s="81" t="s">
        <v>6020</v>
      </c>
      <c r="AP69" s="81" t="s">
        <v>4443</v>
      </c>
      <c r="AQ69" s="81" t="s">
        <v>4444</v>
      </c>
      <c r="AR69" s="81" t="s">
        <v>6021</v>
      </c>
      <c r="AS69" s="81" t="s">
        <v>4446</v>
      </c>
      <c r="AT69" s="81" t="s">
        <v>2875</v>
      </c>
      <c r="AU69" s="81" t="s">
        <v>4447</v>
      </c>
      <c r="AV69" s="79"/>
      <c r="AW69" s="81" t="s">
        <v>4448</v>
      </c>
      <c r="AX69" s="81" t="s">
        <v>42</v>
      </c>
      <c r="AY69" s="79"/>
    </row>
    <row r="70" spans="1:51">
      <c r="A70" s="81" t="s">
        <v>5296</v>
      </c>
      <c r="B70" s="81" t="s">
        <v>6137</v>
      </c>
      <c r="C70" s="81" t="s">
        <v>50</v>
      </c>
      <c r="D70" s="81" t="s">
        <v>4418</v>
      </c>
      <c r="E70" s="81" t="s">
        <v>6138</v>
      </c>
      <c r="F70" s="81" t="s">
        <v>4453</v>
      </c>
      <c r="G70" s="81" t="s">
        <v>6139</v>
      </c>
      <c r="H70" s="81" t="s">
        <v>5622</v>
      </c>
      <c r="I70" s="81" t="s">
        <v>43</v>
      </c>
      <c r="J70" s="81" t="s">
        <v>4474</v>
      </c>
      <c r="K70" s="81" t="s">
        <v>4475</v>
      </c>
      <c r="L70" s="79"/>
      <c r="M70" s="81" t="s">
        <v>2790</v>
      </c>
      <c r="N70" s="81" t="s">
        <v>5439</v>
      </c>
      <c r="O70" s="81" t="s">
        <v>6140</v>
      </c>
      <c r="P70" s="81" t="s">
        <v>6141</v>
      </c>
      <c r="Q70" s="81" t="s">
        <v>5175</v>
      </c>
      <c r="R70" s="81" t="s">
        <v>5176</v>
      </c>
      <c r="S70" s="81" t="s">
        <v>450</v>
      </c>
      <c r="T70" s="81" t="s">
        <v>6142</v>
      </c>
      <c r="U70" s="81" t="s">
        <v>6143</v>
      </c>
      <c r="V70" s="81" t="s">
        <v>4432</v>
      </c>
      <c r="W70" s="81" t="s">
        <v>4480</v>
      </c>
      <c r="X70" s="81" t="s">
        <v>4434</v>
      </c>
      <c r="Y70" s="81" t="s">
        <v>4435</v>
      </c>
      <c r="Z70" s="81" t="s">
        <v>4483</v>
      </c>
      <c r="AA70" s="81" t="s">
        <v>228</v>
      </c>
      <c r="AB70" s="79"/>
      <c r="AC70" s="81" t="s">
        <v>42</v>
      </c>
      <c r="AD70" s="81" t="s">
        <v>2682</v>
      </c>
      <c r="AE70" s="81" t="s">
        <v>42</v>
      </c>
      <c r="AF70" s="79"/>
      <c r="AG70" s="81" t="s">
        <v>4480</v>
      </c>
      <c r="AH70" s="81" t="s">
        <v>4485</v>
      </c>
      <c r="AI70" s="81" t="s">
        <v>4486</v>
      </c>
      <c r="AJ70" s="81" t="s">
        <v>4440</v>
      </c>
      <c r="AK70" s="79"/>
      <c r="AL70" s="79"/>
      <c r="AM70" s="81" t="s">
        <v>4442</v>
      </c>
      <c r="AN70" s="81" t="s">
        <v>4480</v>
      </c>
      <c r="AO70" s="81" t="s">
        <v>6144</v>
      </c>
      <c r="AP70" s="81" t="s">
        <v>4443</v>
      </c>
      <c r="AQ70" s="81" t="s">
        <v>4444</v>
      </c>
      <c r="AR70" s="81" t="s">
        <v>6145</v>
      </c>
      <c r="AS70" s="81" t="s">
        <v>4468</v>
      </c>
      <c r="AT70" s="81" t="s">
        <v>2875</v>
      </c>
      <c r="AU70" s="81" t="s">
        <v>4447</v>
      </c>
      <c r="AV70" s="79"/>
      <c r="AW70" s="81" t="s">
        <v>4448</v>
      </c>
      <c r="AX70" s="81" t="s">
        <v>42</v>
      </c>
      <c r="AY70" s="79"/>
    </row>
    <row r="71" spans="1:51">
      <c r="A71" s="81" t="s">
        <v>5784</v>
      </c>
      <c r="B71" s="81" t="s">
        <v>6156</v>
      </c>
      <c r="C71" s="81" t="s">
        <v>50</v>
      </c>
      <c r="D71" s="81" t="s">
        <v>4418</v>
      </c>
      <c r="E71" s="81" t="s">
        <v>6157</v>
      </c>
      <c r="F71" s="81" t="s">
        <v>4453</v>
      </c>
      <c r="G71" s="81" t="s">
        <v>6139</v>
      </c>
      <c r="H71" s="81" t="s">
        <v>5622</v>
      </c>
      <c r="I71" s="81" t="s">
        <v>43</v>
      </c>
      <c r="J71" s="81" t="s">
        <v>4474</v>
      </c>
      <c r="K71" s="81" t="s">
        <v>4475</v>
      </c>
      <c r="L71" s="79"/>
      <c r="M71" s="81" t="s">
        <v>2790</v>
      </c>
      <c r="N71" s="81" t="s">
        <v>5439</v>
      </c>
      <c r="O71" s="81" t="s">
        <v>6158</v>
      </c>
      <c r="P71" s="81" t="s">
        <v>6159</v>
      </c>
      <c r="Q71" s="81" t="s">
        <v>328</v>
      </c>
      <c r="R71" s="81" t="s">
        <v>5788</v>
      </c>
      <c r="S71" s="81" t="s">
        <v>450</v>
      </c>
      <c r="T71" s="81" t="s">
        <v>6160</v>
      </c>
      <c r="U71" s="81" t="s">
        <v>6161</v>
      </c>
      <c r="V71" s="81" t="s">
        <v>4432</v>
      </c>
      <c r="W71" s="81" t="s">
        <v>4480</v>
      </c>
      <c r="X71" s="81" t="s">
        <v>4434</v>
      </c>
      <c r="Y71" s="81" t="s">
        <v>4435</v>
      </c>
      <c r="Z71" s="81" t="s">
        <v>4483</v>
      </c>
      <c r="AA71" s="81" t="s">
        <v>228</v>
      </c>
      <c r="AB71" s="79"/>
      <c r="AC71" s="81" t="s">
        <v>42</v>
      </c>
      <c r="AD71" s="81" t="s">
        <v>2682</v>
      </c>
      <c r="AE71" s="81" t="s">
        <v>42</v>
      </c>
      <c r="AF71" s="79"/>
      <c r="AG71" s="81" t="s">
        <v>4480</v>
      </c>
      <c r="AH71" s="81" t="s">
        <v>4485</v>
      </c>
      <c r="AI71" s="81" t="s">
        <v>4486</v>
      </c>
      <c r="AJ71" s="81" t="s">
        <v>4440</v>
      </c>
      <c r="AK71" s="79"/>
      <c r="AL71" s="79"/>
      <c r="AM71" s="81" t="s">
        <v>4442</v>
      </c>
      <c r="AN71" s="81" t="s">
        <v>4480</v>
      </c>
      <c r="AO71" s="81" t="s">
        <v>5692</v>
      </c>
      <c r="AP71" s="81" t="s">
        <v>4443</v>
      </c>
      <c r="AQ71" s="81" t="s">
        <v>4444</v>
      </c>
      <c r="AR71" s="81" t="s">
        <v>6145</v>
      </c>
      <c r="AS71" s="81" t="s">
        <v>4468</v>
      </c>
      <c r="AT71" s="81" t="s">
        <v>2875</v>
      </c>
      <c r="AU71" s="81" t="s">
        <v>4447</v>
      </c>
      <c r="AV71" s="79"/>
      <c r="AW71" s="81" t="s">
        <v>4448</v>
      </c>
      <c r="AX71" s="81" t="s">
        <v>42</v>
      </c>
      <c r="AY71" s="79"/>
    </row>
    <row r="72" spans="1:51">
      <c r="A72" s="81" t="s">
        <v>5307</v>
      </c>
      <c r="B72" s="81" t="s">
        <v>6162</v>
      </c>
      <c r="C72" s="81" t="s">
        <v>50</v>
      </c>
      <c r="D72" s="81" t="s">
        <v>4418</v>
      </c>
      <c r="E72" s="81" t="s">
        <v>6163</v>
      </c>
      <c r="F72" s="81" t="s">
        <v>4453</v>
      </c>
      <c r="G72" s="81" t="s">
        <v>6139</v>
      </c>
      <c r="H72" s="81" t="s">
        <v>5622</v>
      </c>
      <c r="I72" s="81" t="s">
        <v>43</v>
      </c>
      <c r="J72" s="81" t="s">
        <v>4474</v>
      </c>
      <c r="K72" s="81" t="s">
        <v>4475</v>
      </c>
      <c r="L72" s="79"/>
      <c r="M72" s="81" t="s">
        <v>2790</v>
      </c>
      <c r="N72" s="81" t="s">
        <v>5439</v>
      </c>
      <c r="O72" s="81" t="s">
        <v>6164</v>
      </c>
      <c r="P72" s="81" t="s">
        <v>6165</v>
      </c>
      <c r="Q72" s="81" t="s">
        <v>328</v>
      </c>
      <c r="R72" s="81" t="s">
        <v>5788</v>
      </c>
      <c r="S72" s="81" t="s">
        <v>450</v>
      </c>
      <c r="T72" s="81" t="s">
        <v>6166</v>
      </c>
      <c r="U72" s="81" t="s">
        <v>6167</v>
      </c>
      <c r="V72" s="81" t="s">
        <v>4432</v>
      </c>
      <c r="W72" s="81" t="s">
        <v>4480</v>
      </c>
      <c r="X72" s="81" t="s">
        <v>4434</v>
      </c>
      <c r="Y72" s="81" t="s">
        <v>4435</v>
      </c>
      <c r="Z72" s="81" t="s">
        <v>4483</v>
      </c>
      <c r="AA72" s="81" t="s">
        <v>82</v>
      </c>
      <c r="AB72" s="79"/>
      <c r="AC72" s="81" t="s">
        <v>42</v>
      </c>
      <c r="AD72" s="81" t="s">
        <v>2682</v>
      </c>
      <c r="AE72" s="81" t="s">
        <v>42</v>
      </c>
      <c r="AF72" s="79"/>
      <c r="AG72" s="81" t="s">
        <v>4480</v>
      </c>
      <c r="AH72" s="81" t="s">
        <v>4485</v>
      </c>
      <c r="AI72" s="81" t="s">
        <v>4486</v>
      </c>
      <c r="AJ72" s="81" t="s">
        <v>4440</v>
      </c>
      <c r="AK72" s="79"/>
      <c r="AL72" s="79"/>
      <c r="AM72" s="81" t="s">
        <v>4442</v>
      </c>
      <c r="AN72" s="81" t="s">
        <v>4480</v>
      </c>
      <c r="AO72" s="81" t="s">
        <v>6168</v>
      </c>
      <c r="AP72" s="81" t="s">
        <v>4443</v>
      </c>
      <c r="AQ72" s="81" t="s">
        <v>4444</v>
      </c>
      <c r="AR72" s="81" t="s">
        <v>6145</v>
      </c>
      <c r="AS72" s="81" t="s">
        <v>4468</v>
      </c>
      <c r="AT72" s="81" t="s">
        <v>2875</v>
      </c>
      <c r="AU72" s="81" t="s">
        <v>4447</v>
      </c>
      <c r="AV72" s="79"/>
      <c r="AW72" s="81" t="s">
        <v>4448</v>
      </c>
      <c r="AX72" s="81" t="s">
        <v>42</v>
      </c>
      <c r="AY72" s="79"/>
    </row>
    <row r="73" spans="1:51">
      <c r="A73" s="81" t="s">
        <v>5765</v>
      </c>
      <c r="B73" s="81" t="s">
        <v>6169</v>
      </c>
      <c r="C73" s="81" t="s">
        <v>50</v>
      </c>
      <c r="D73" s="81" t="s">
        <v>4418</v>
      </c>
      <c r="E73" s="81" t="s">
        <v>6170</v>
      </c>
      <c r="F73" s="81" t="s">
        <v>4453</v>
      </c>
      <c r="G73" s="81" t="s">
        <v>4877</v>
      </c>
      <c r="H73" s="81" t="s">
        <v>5622</v>
      </c>
      <c r="I73" s="81" t="s">
        <v>43</v>
      </c>
      <c r="J73" s="81" t="s">
        <v>5203</v>
      </c>
      <c r="K73" s="81" t="s">
        <v>5204</v>
      </c>
      <c r="L73" s="79"/>
      <c r="M73" s="81" t="s">
        <v>2790</v>
      </c>
      <c r="N73" s="81" t="s">
        <v>4580</v>
      </c>
      <c r="O73" s="81" t="s">
        <v>5768</v>
      </c>
      <c r="P73" s="81" t="s">
        <v>6171</v>
      </c>
      <c r="Q73" s="81" t="s">
        <v>1190</v>
      </c>
      <c r="R73" s="81" t="s">
        <v>5769</v>
      </c>
      <c r="S73" s="79"/>
      <c r="T73" s="81" t="s">
        <v>6172</v>
      </c>
      <c r="U73" s="81" t="s">
        <v>6173</v>
      </c>
      <c r="V73" s="81" t="s">
        <v>4432</v>
      </c>
      <c r="W73" s="81" t="s">
        <v>1270</v>
      </c>
      <c r="X73" s="81" t="s">
        <v>4434</v>
      </c>
      <c r="Y73" s="81" t="s">
        <v>4435</v>
      </c>
      <c r="Z73" s="81" t="s">
        <v>4483</v>
      </c>
      <c r="AA73" s="81" t="s">
        <v>82</v>
      </c>
      <c r="AB73" s="79"/>
      <c r="AC73" s="81" t="s">
        <v>42</v>
      </c>
      <c r="AD73" s="81" t="s">
        <v>2682</v>
      </c>
      <c r="AE73" s="81" t="s">
        <v>42</v>
      </c>
      <c r="AF73" s="79"/>
      <c r="AG73" s="81" t="s">
        <v>1270</v>
      </c>
      <c r="AH73" s="81" t="s">
        <v>4485</v>
      </c>
      <c r="AI73" s="81" t="s">
        <v>4486</v>
      </c>
      <c r="AJ73" s="81" t="s">
        <v>4440</v>
      </c>
      <c r="AK73" s="79"/>
      <c r="AL73" s="79"/>
      <c r="AM73" s="81" t="s">
        <v>4442</v>
      </c>
      <c r="AN73" s="81" t="s">
        <v>1270</v>
      </c>
      <c r="AO73" s="81" t="s">
        <v>6174</v>
      </c>
      <c r="AP73" s="81" t="s">
        <v>4443</v>
      </c>
      <c r="AQ73" s="81" t="s">
        <v>4444</v>
      </c>
      <c r="AR73" s="81" t="s">
        <v>6175</v>
      </c>
      <c r="AS73" s="81" t="s">
        <v>4446</v>
      </c>
      <c r="AT73" s="81" t="s">
        <v>2875</v>
      </c>
      <c r="AU73" s="81" t="s">
        <v>4447</v>
      </c>
      <c r="AV73" s="79"/>
      <c r="AW73" s="81" t="s">
        <v>4448</v>
      </c>
      <c r="AX73" s="81" t="s">
        <v>42</v>
      </c>
      <c r="AY73" s="79"/>
    </row>
    <row r="74" spans="1:51">
      <c r="A74" s="81" t="s">
        <v>4627</v>
      </c>
      <c r="B74" s="81" t="s">
        <v>6186</v>
      </c>
      <c r="C74" s="81" t="s">
        <v>50</v>
      </c>
      <c r="D74" s="81" t="s">
        <v>4517</v>
      </c>
      <c r="E74" s="81" t="s">
        <v>635</v>
      </c>
      <c r="F74" s="81" t="s">
        <v>4453</v>
      </c>
      <c r="G74" s="81" t="s">
        <v>4877</v>
      </c>
      <c r="H74" s="81" t="s">
        <v>5622</v>
      </c>
      <c r="I74" s="81" t="s">
        <v>43</v>
      </c>
      <c r="J74" s="81" t="s">
        <v>4631</v>
      </c>
      <c r="K74" s="81" t="s">
        <v>4632</v>
      </c>
      <c r="L74" s="79"/>
      <c r="M74" s="81" t="s">
        <v>2790</v>
      </c>
      <c r="N74" s="81" t="s">
        <v>6187</v>
      </c>
      <c r="O74" s="81" t="s">
        <v>6188</v>
      </c>
      <c r="P74" s="81" t="s">
        <v>6189</v>
      </c>
      <c r="Q74" s="81" t="s">
        <v>620</v>
      </c>
      <c r="R74" s="81" t="s">
        <v>4720</v>
      </c>
      <c r="S74" s="81" t="s">
        <v>6190</v>
      </c>
      <c r="T74" s="81" t="s">
        <v>633</v>
      </c>
      <c r="U74" s="81" t="s">
        <v>634</v>
      </c>
      <c r="V74" s="81" t="s">
        <v>4432</v>
      </c>
      <c r="W74" s="81" t="s">
        <v>828</v>
      </c>
      <c r="X74" s="81" t="s">
        <v>4434</v>
      </c>
      <c r="Y74" s="81" t="s">
        <v>4435</v>
      </c>
      <c r="Z74" s="81" t="s">
        <v>4483</v>
      </c>
      <c r="AA74" s="81" t="s">
        <v>36</v>
      </c>
      <c r="AB74" s="79"/>
      <c r="AC74" s="81" t="s">
        <v>42</v>
      </c>
      <c r="AD74" s="81" t="s">
        <v>2682</v>
      </c>
      <c r="AE74" s="81" t="s">
        <v>42</v>
      </c>
      <c r="AF74" s="81" t="s">
        <v>4464</v>
      </c>
      <c r="AG74" s="81" t="s">
        <v>471</v>
      </c>
      <c r="AH74" s="81" t="s">
        <v>4485</v>
      </c>
      <c r="AI74" s="81" t="s">
        <v>4553</v>
      </c>
      <c r="AJ74" s="81" t="s">
        <v>4440</v>
      </c>
      <c r="AK74" s="79"/>
      <c r="AL74" s="79"/>
      <c r="AM74" s="81" t="s">
        <v>4442</v>
      </c>
      <c r="AN74" s="81" t="s">
        <v>471</v>
      </c>
      <c r="AO74" s="81" t="s">
        <v>6191</v>
      </c>
      <c r="AP74" s="81" t="s">
        <v>4443</v>
      </c>
      <c r="AQ74" s="81" t="s">
        <v>4444</v>
      </c>
      <c r="AR74" s="81" t="s">
        <v>6192</v>
      </c>
      <c r="AS74" s="81" t="s">
        <v>4468</v>
      </c>
      <c r="AT74" s="81" t="s">
        <v>2875</v>
      </c>
      <c r="AU74" s="81" t="s">
        <v>4447</v>
      </c>
      <c r="AV74" s="79"/>
      <c r="AW74" s="81" t="s">
        <v>4448</v>
      </c>
      <c r="AX74" s="81" t="s">
        <v>42</v>
      </c>
      <c r="AY74" s="79"/>
    </row>
    <row r="75" spans="1:51">
      <c r="A75" s="81" t="s">
        <v>6193</v>
      </c>
      <c r="B75" s="81" t="s">
        <v>6194</v>
      </c>
      <c r="C75" s="81" t="s">
        <v>50</v>
      </c>
      <c r="D75" s="81" t="s">
        <v>4517</v>
      </c>
      <c r="E75" s="81" t="s">
        <v>6195</v>
      </c>
      <c r="F75" s="81" t="s">
        <v>4453</v>
      </c>
      <c r="G75" s="81" t="s">
        <v>4877</v>
      </c>
      <c r="H75" s="81" t="s">
        <v>5622</v>
      </c>
      <c r="I75" s="81" t="s">
        <v>43</v>
      </c>
      <c r="J75" s="81" t="s">
        <v>4631</v>
      </c>
      <c r="K75" s="81" t="s">
        <v>4632</v>
      </c>
      <c r="L75" s="79"/>
      <c r="M75" s="81" t="s">
        <v>2790</v>
      </c>
      <c r="N75" s="81" t="s">
        <v>5460</v>
      </c>
      <c r="O75" s="81" t="s">
        <v>6196</v>
      </c>
      <c r="P75" s="81" t="s">
        <v>6197</v>
      </c>
      <c r="Q75" s="81" t="s">
        <v>723</v>
      </c>
      <c r="R75" s="81" t="s">
        <v>4732</v>
      </c>
      <c r="S75" s="81" t="s">
        <v>638</v>
      </c>
      <c r="T75" s="81" t="s">
        <v>6198</v>
      </c>
      <c r="U75" s="81" t="s">
        <v>6199</v>
      </c>
      <c r="V75" s="81" t="s">
        <v>4432</v>
      </c>
      <c r="W75" s="81" t="s">
        <v>828</v>
      </c>
      <c r="X75" s="81" t="s">
        <v>4434</v>
      </c>
      <c r="Y75" s="81" t="s">
        <v>4435</v>
      </c>
      <c r="Z75" s="81" t="s">
        <v>4483</v>
      </c>
      <c r="AA75" s="81" t="s">
        <v>36</v>
      </c>
      <c r="AB75" s="79"/>
      <c r="AC75" s="81" t="s">
        <v>42</v>
      </c>
      <c r="AD75" s="81" t="s">
        <v>2682</v>
      </c>
      <c r="AE75" s="81" t="s">
        <v>42</v>
      </c>
      <c r="AF75" s="79"/>
      <c r="AG75" s="81" t="s">
        <v>712</v>
      </c>
      <c r="AH75" s="81" t="s">
        <v>4485</v>
      </c>
      <c r="AI75" s="81" t="s">
        <v>4486</v>
      </c>
      <c r="AJ75" s="81" t="s">
        <v>4440</v>
      </c>
      <c r="AK75" s="79"/>
      <c r="AL75" s="79"/>
      <c r="AM75" s="81" t="s">
        <v>4442</v>
      </c>
      <c r="AN75" s="81" t="s">
        <v>471</v>
      </c>
      <c r="AO75" s="81" t="s">
        <v>6200</v>
      </c>
      <c r="AP75" s="81" t="s">
        <v>4443</v>
      </c>
      <c r="AQ75" s="81" t="s">
        <v>4444</v>
      </c>
      <c r="AR75" s="81" t="s">
        <v>6201</v>
      </c>
      <c r="AS75" s="81" t="s">
        <v>4446</v>
      </c>
      <c r="AT75" s="81" t="s">
        <v>2875</v>
      </c>
      <c r="AU75" s="81" t="s">
        <v>4447</v>
      </c>
      <c r="AV75" s="79"/>
      <c r="AW75" s="81" t="s">
        <v>4448</v>
      </c>
      <c r="AX75" s="81" t="s">
        <v>42</v>
      </c>
      <c r="AY75" s="79"/>
    </row>
    <row r="76" spans="1:51">
      <c r="A76" s="81" t="s">
        <v>6202</v>
      </c>
      <c r="B76" s="81" t="s">
        <v>6203</v>
      </c>
      <c r="C76" s="81" t="s">
        <v>50</v>
      </c>
      <c r="D76" s="81" t="s">
        <v>4517</v>
      </c>
      <c r="E76" s="81" t="s">
        <v>6204</v>
      </c>
      <c r="F76" s="81" t="s">
        <v>4453</v>
      </c>
      <c r="G76" s="81" t="s">
        <v>4877</v>
      </c>
      <c r="H76" s="81" t="s">
        <v>5622</v>
      </c>
      <c r="I76" s="81" t="s">
        <v>43</v>
      </c>
      <c r="J76" s="81" t="s">
        <v>4631</v>
      </c>
      <c r="K76" s="81" t="s">
        <v>4632</v>
      </c>
      <c r="L76" s="79"/>
      <c r="M76" s="81" t="s">
        <v>2790</v>
      </c>
      <c r="N76" s="81" t="s">
        <v>5460</v>
      </c>
      <c r="O76" s="81" t="s">
        <v>6205</v>
      </c>
      <c r="P76" s="81" t="s">
        <v>6206</v>
      </c>
      <c r="Q76" s="81" t="s">
        <v>638</v>
      </c>
      <c r="R76" s="81" t="s">
        <v>6207</v>
      </c>
      <c r="S76" s="81" t="s">
        <v>6208</v>
      </c>
      <c r="T76" s="81" t="s">
        <v>6209</v>
      </c>
      <c r="U76" s="81" t="s">
        <v>6210</v>
      </c>
      <c r="V76" s="81" t="s">
        <v>4432</v>
      </c>
      <c r="W76" s="81" t="s">
        <v>620</v>
      </c>
      <c r="X76" s="81" t="s">
        <v>4434</v>
      </c>
      <c r="Y76" s="81" t="s">
        <v>4435</v>
      </c>
      <c r="Z76" s="81" t="s">
        <v>4483</v>
      </c>
      <c r="AA76" s="81" t="s">
        <v>36</v>
      </c>
      <c r="AB76" s="79"/>
      <c r="AC76" s="81" t="s">
        <v>42</v>
      </c>
      <c r="AD76" s="81" t="s">
        <v>2682</v>
      </c>
      <c r="AE76" s="81" t="s">
        <v>42</v>
      </c>
      <c r="AF76" s="79"/>
      <c r="AG76" s="81" t="s">
        <v>650</v>
      </c>
      <c r="AH76" s="81" t="s">
        <v>4485</v>
      </c>
      <c r="AI76" s="81" t="s">
        <v>4486</v>
      </c>
      <c r="AJ76" s="81" t="s">
        <v>4440</v>
      </c>
      <c r="AK76" s="79"/>
      <c r="AL76" s="79"/>
      <c r="AM76" s="81" t="s">
        <v>4442</v>
      </c>
      <c r="AN76" s="81" t="s">
        <v>471</v>
      </c>
      <c r="AO76" s="81" t="s">
        <v>6211</v>
      </c>
      <c r="AP76" s="81" t="s">
        <v>4443</v>
      </c>
      <c r="AQ76" s="81" t="s">
        <v>4444</v>
      </c>
      <c r="AR76" s="81" t="s">
        <v>6212</v>
      </c>
      <c r="AS76" s="81" t="s">
        <v>4446</v>
      </c>
      <c r="AT76" s="81" t="s">
        <v>2875</v>
      </c>
      <c r="AU76" s="81" t="s">
        <v>4447</v>
      </c>
      <c r="AV76" s="79"/>
      <c r="AW76" s="81" t="s">
        <v>4448</v>
      </c>
      <c r="AX76" s="81" t="s">
        <v>42</v>
      </c>
      <c r="AY76" s="79"/>
    </row>
    <row r="77" spans="1:51">
      <c r="A77" s="81" t="s">
        <v>4824</v>
      </c>
      <c r="B77" s="81" t="s">
        <v>6213</v>
      </c>
      <c r="C77" s="81" t="s">
        <v>50</v>
      </c>
      <c r="D77" s="81" t="s">
        <v>4418</v>
      </c>
      <c r="E77" s="81" t="s">
        <v>6214</v>
      </c>
      <c r="F77" s="81" t="s">
        <v>4453</v>
      </c>
      <c r="G77" s="81" t="s">
        <v>5639</v>
      </c>
      <c r="H77" s="81" t="s">
        <v>5622</v>
      </c>
      <c r="I77" s="81" t="s">
        <v>43</v>
      </c>
      <c r="J77" s="81" t="s">
        <v>4828</v>
      </c>
      <c r="K77" s="81" t="s">
        <v>4829</v>
      </c>
      <c r="L77" s="79"/>
      <c r="M77" s="81" t="s">
        <v>2790</v>
      </c>
      <c r="N77" s="81" t="s">
        <v>4580</v>
      </c>
      <c r="O77" s="81" t="s">
        <v>6215</v>
      </c>
      <c r="P77" s="81" t="s">
        <v>6216</v>
      </c>
      <c r="Q77" s="81" t="s">
        <v>1730</v>
      </c>
      <c r="R77" s="81" t="s">
        <v>4832</v>
      </c>
      <c r="S77" s="81" t="s">
        <v>5515</v>
      </c>
      <c r="T77" s="81" t="s">
        <v>6217</v>
      </c>
      <c r="U77" s="81" t="s">
        <v>6218</v>
      </c>
      <c r="V77" s="81" t="s">
        <v>4432</v>
      </c>
      <c r="W77" s="81" t="s">
        <v>1840</v>
      </c>
      <c r="X77" s="81" t="s">
        <v>4434</v>
      </c>
      <c r="Y77" s="81" t="s">
        <v>4435</v>
      </c>
      <c r="Z77" s="81" t="s">
        <v>4483</v>
      </c>
      <c r="AA77" s="81" t="s">
        <v>36</v>
      </c>
      <c r="AB77" s="79"/>
      <c r="AC77" s="81" t="s">
        <v>42</v>
      </c>
      <c r="AD77" s="81" t="s">
        <v>2682</v>
      </c>
      <c r="AE77" s="81" t="s">
        <v>42</v>
      </c>
      <c r="AF77" s="79"/>
      <c r="AG77" s="81" t="s">
        <v>1840</v>
      </c>
      <c r="AH77" s="81" t="s">
        <v>4485</v>
      </c>
      <c r="AI77" s="81" t="s">
        <v>4596</v>
      </c>
      <c r="AJ77" s="81" t="s">
        <v>4440</v>
      </c>
      <c r="AK77" s="79"/>
      <c r="AL77" s="79"/>
      <c r="AM77" s="81" t="s">
        <v>4442</v>
      </c>
      <c r="AN77" s="81" t="s">
        <v>1840</v>
      </c>
      <c r="AO77" s="81" t="s">
        <v>6219</v>
      </c>
      <c r="AP77" s="81" t="s">
        <v>4443</v>
      </c>
      <c r="AQ77" s="81" t="s">
        <v>4444</v>
      </c>
      <c r="AR77" s="81" t="s">
        <v>6220</v>
      </c>
      <c r="AS77" s="81" t="s">
        <v>4446</v>
      </c>
      <c r="AT77" s="81" t="s">
        <v>2875</v>
      </c>
      <c r="AU77" s="81" t="s">
        <v>4447</v>
      </c>
      <c r="AV77" s="79"/>
      <c r="AW77" s="81" t="s">
        <v>4448</v>
      </c>
      <c r="AX77" s="81" t="s">
        <v>42</v>
      </c>
      <c r="AY77" s="79"/>
    </row>
    <row r="78" spans="1:51">
      <c r="A78" s="81" t="s">
        <v>6193</v>
      </c>
      <c r="B78" s="81" t="s">
        <v>6233</v>
      </c>
      <c r="C78" s="81" t="s">
        <v>50</v>
      </c>
      <c r="D78" s="81" t="s">
        <v>4517</v>
      </c>
      <c r="E78" s="81" t="s">
        <v>6234</v>
      </c>
      <c r="F78" s="81" t="s">
        <v>4453</v>
      </c>
      <c r="G78" s="81" t="s">
        <v>4877</v>
      </c>
      <c r="H78" s="81" t="s">
        <v>5622</v>
      </c>
      <c r="I78" s="81" t="s">
        <v>43</v>
      </c>
      <c r="J78" s="81" t="s">
        <v>4631</v>
      </c>
      <c r="K78" s="81" t="s">
        <v>4632</v>
      </c>
      <c r="L78" s="79"/>
      <c r="M78" s="81" t="s">
        <v>2790</v>
      </c>
      <c r="N78" s="81" t="s">
        <v>5460</v>
      </c>
      <c r="O78" s="81" t="s">
        <v>6235</v>
      </c>
      <c r="P78" s="81" t="s">
        <v>6236</v>
      </c>
      <c r="Q78" s="81" t="s">
        <v>638</v>
      </c>
      <c r="R78" s="81" t="s">
        <v>6207</v>
      </c>
      <c r="S78" s="81" t="s">
        <v>4721</v>
      </c>
      <c r="T78" s="81" t="s">
        <v>6237</v>
      </c>
      <c r="U78" s="81" t="s">
        <v>6238</v>
      </c>
      <c r="V78" s="81" t="s">
        <v>4432</v>
      </c>
      <c r="W78" s="81" t="s">
        <v>828</v>
      </c>
      <c r="X78" s="81" t="s">
        <v>4434</v>
      </c>
      <c r="Y78" s="81" t="s">
        <v>4435</v>
      </c>
      <c r="Z78" s="81" t="s">
        <v>4483</v>
      </c>
      <c r="AA78" s="81" t="s">
        <v>36</v>
      </c>
      <c r="AB78" s="79"/>
      <c r="AC78" s="81" t="s">
        <v>42</v>
      </c>
      <c r="AD78" s="81" t="s">
        <v>2682</v>
      </c>
      <c r="AE78" s="81" t="s">
        <v>42</v>
      </c>
      <c r="AF78" s="79"/>
      <c r="AG78" s="81" t="s">
        <v>650</v>
      </c>
      <c r="AH78" s="81" t="s">
        <v>4485</v>
      </c>
      <c r="AI78" s="81" t="s">
        <v>4486</v>
      </c>
      <c r="AJ78" s="81" t="s">
        <v>4440</v>
      </c>
      <c r="AK78" s="79"/>
      <c r="AL78" s="79"/>
      <c r="AM78" s="81" t="s">
        <v>4442</v>
      </c>
      <c r="AN78" s="81" t="s">
        <v>4658</v>
      </c>
      <c r="AO78" s="81" t="s">
        <v>6239</v>
      </c>
      <c r="AP78" s="81" t="s">
        <v>4443</v>
      </c>
      <c r="AQ78" s="81" t="s">
        <v>4444</v>
      </c>
      <c r="AR78" s="81" t="s">
        <v>6201</v>
      </c>
      <c r="AS78" s="81" t="s">
        <v>4446</v>
      </c>
      <c r="AT78" s="81" t="s">
        <v>2875</v>
      </c>
      <c r="AU78" s="81" t="s">
        <v>4447</v>
      </c>
      <c r="AV78" s="79"/>
      <c r="AW78" s="81" t="s">
        <v>4448</v>
      </c>
      <c r="AX78" s="81" t="s">
        <v>42</v>
      </c>
      <c r="AY78" s="79"/>
    </row>
    <row r="79" spans="1:51">
      <c r="A79" s="81" t="s">
        <v>6193</v>
      </c>
      <c r="B79" s="81" t="s">
        <v>6250</v>
      </c>
      <c r="C79" s="81" t="s">
        <v>50</v>
      </c>
      <c r="D79" s="81" t="s">
        <v>4517</v>
      </c>
      <c r="E79" s="81" t="s">
        <v>6251</v>
      </c>
      <c r="F79" s="81" t="s">
        <v>4453</v>
      </c>
      <c r="G79" s="81" t="s">
        <v>4877</v>
      </c>
      <c r="H79" s="81" t="s">
        <v>5622</v>
      </c>
      <c r="I79" s="81" t="s">
        <v>43</v>
      </c>
      <c r="J79" s="81" t="s">
        <v>4631</v>
      </c>
      <c r="K79" s="81" t="s">
        <v>4632</v>
      </c>
      <c r="L79" s="79"/>
      <c r="M79" s="81" t="s">
        <v>2790</v>
      </c>
      <c r="N79" s="81" t="s">
        <v>5460</v>
      </c>
      <c r="O79" s="81" t="s">
        <v>6252</v>
      </c>
      <c r="P79" s="81" t="s">
        <v>6253</v>
      </c>
      <c r="Q79" s="81" t="s">
        <v>638</v>
      </c>
      <c r="R79" s="81" t="s">
        <v>6207</v>
      </c>
      <c r="S79" s="81" t="s">
        <v>4721</v>
      </c>
      <c r="T79" s="81" t="s">
        <v>6254</v>
      </c>
      <c r="U79" s="81" t="s">
        <v>6255</v>
      </c>
      <c r="V79" s="81" t="s">
        <v>4432</v>
      </c>
      <c r="W79" s="81" t="s">
        <v>828</v>
      </c>
      <c r="X79" s="81" t="s">
        <v>4434</v>
      </c>
      <c r="Y79" s="81" t="s">
        <v>4435</v>
      </c>
      <c r="Z79" s="81" t="s">
        <v>4483</v>
      </c>
      <c r="AA79" s="81" t="s">
        <v>36</v>
      </c>
      <c r="AB79" s="79"/>
      <c r="AC79" s="81" t="s">
        <v>42</v>
      </c>
      <c r="AD79" s="81" t="s">
        <v>2682</v>
      </c>
      <c r="AE79" s="81" t="s">
        <v>42</v>
      </c>
      <c r="AF79" s="79"/>
      <c r="AG79" s="81" t="s">
        <v>650</v>
      </c>
      <c r="AH79" s="81" t="s">
        <v>4485</v>
      </c>
      <c r="AI79" s="81" t="s">
        <v>4486</v>
      </c>
      <c r="AJ79" s="81" t="s">
        <v>4440</v>
      </c>
      <c r="AK79" s="79"/>
      <c r="AL79" s="79"/>
      <c r="AM79" s="81" t="s">
        <v>4442</v>
      </c>
      <c r="AN79" s="81" t="s">
        <v>4658</v>
      </c>
      <c r="AO79" s="81" t="s">
        <v>6256</v>
      </c>
      <c r="AP79" s="81" t="s">
        <v>4443</v>
      </c>
      <c r="AQ79" s="81" t="s">
        <v>4444</v>
      </c>
      <c r="AR79" s="81" t="s">
        <v>6201</v>
      </c>
      <c r="AS79" s="81" t="s">
        <v>4446</v>
      </c>
      <c r="AT79" s="81" t="s">
        <v>2875</v>
      </c>
      <c r="AU79" s="81" t="s">
        <v>4447</v>
      </c>
      <c r="AV79" s="79"/>
      <c r="AW79" s="81" t="s">
        <v>4448</v>
      </c>
      <c r="AX79" s="81" t="s">
        <v>42</v>
      </c>
      <c r="AY79" s="79"/>
    </row>
    <row r="80" s="82" customFormat="1" spans="1:51">
      <c r="A80" s="81" t="s">
        <v>5579</v>
      </c>
      <c r="B80" s="81" t="s">
        <v>6266</v>
      </c>
      <c r="C80" s="81" t="s">
        <v>50</v>
      </c>
      <c r="D80" s="81" t="s">
        <v>4418</v>
      </c>
      <c r="E80" s="81" t="s">
        <v>6267</v>
      </c>
      <c r="F80" s="81" t="s">
        <v>4453</v>
      </c>
      <c r="G80" s="81" t="s">
        <v>4877</v>
      </c>
      <c r="H80" s="81" t="s">
        <v>5622</v>
      </c>
      <c r="I80" s="81" t="s">
        <v>4448</v>
      </c>
      <c r="J80" s="81" t="s">
        <v>5203</v>
      </c>
      <c r="K80" s="81" t="s">
        <v>5204</v>
      </c>
      <c r="L80" s="79"/>
      <c r="M80" s="81" t="s">
        <v>2790</v>
      </c>
      <c r="N80" s="81" t="s">
        <v>4580</v>
      </c>
      <c r="O80" s="81" t="s">
        <v>5773</v>
      </c>
      <c r="P80" s="81" t="s">
        <v>6268</v>
      </c>
      <c r="Q80" s="81" t="s">
        <v>1162</v>
      </c>
      <c r="R80" s="81" t="s">
        <v>5584</v>
      </c>
      <c r="S80" s="79"/>
      <c r="T80" s="81" t="s">
        <v>6269</v>
      </c>
      <c r="U80" s="81" t="s">
        <v>6270</v>
      </c>
      <c r="V80" s="81" t="s">
        <v>4432</v>
      </c>
      <c r="W80" s="81" t="s">
        <v>1270</v>
      </c>
      <c r="X80" s="81" t="s">
        <v>4434</v>
      </c>
      <c r="Y80" s="81" t="s">
        <v>4435</v>
      </c>
      <c r="Z80" s="81" t="s">
        <v>4483</v>
      </c>
      <c r="AA80" s="81" t="s">
        <v>36</v>
      </c>
      <c r="AB80" s="79"/>
      <c r="AC80" s="81" t="s">
        <v>42</v>
      </c>
      <c r="AD80" s="81" t="s">
        <v>2682</v>
      </c>
      <c r="AE80" s="81" t="s">
        <v>42</v>
      </c>
      <c r="AF80" s="79"/>
      <c r="AG80" s="81" t="s">
        <v>1270</v>
      </c>
      <c r="AH80" s="81" t="s">
        <v>4485</v>
      </c>
      <c r="AI80" s="81" t="s">
        <v>4486</v>
      </c>
      <c r="AJ80" s="81" t="s">
        <v>4440</v>
      </c>
      <c r="AK80" s="79"/>
      <c r="AL80" s="79"/>
      <c r="AM80" s="81" t="s">
        <v>4442</v>
      </c>
      <c r="AN80" s="81" t="s">
        <v>1270</v>
      </c>
      <c r="AO80" s="81" t="s">
        <v>6271</v>
      </c>
      <c r="AP80" s="81" t="s">
        <v>4443</v>
      </c>
      <c r="AQ80" s="81" t="s">
        <v>4444</v>
      </c>
      <c r="AR80" s="81" t="s">
        <v>6272</v>
      </c>
      <c r="AS80" s="81" t="s">
        <v>4446</v>
      </c>
      <c r="AT80" s="81" t="s">
        <v>2875</v>
      </c>
      <c r="AU80" s="81" t="s">
        <v>4447</v>
      </c>
      <c r="AV80" s="79"/>
      <c r="AW80" s="81" t="s">
        <v>4448</v>
      </c>
      <c r="AX80" s="81" t="s">
        <v>42</v>
      </c>
      <c r="AY80" s="79"/>
    </row>
    <row r="81" s="82" customFormat="1" spans="1:51">
      <c r="A81" s="81" t="s">
        <v>6193</v>
      </c>
      <c r="B81" s="81" t="s">
        <v>6280</v>
      </c>
      <c r="C81" s="81" t="s">
        <v>50</v>
      </c>
      <c r="D81" s="81" t="s">
        <v>4517</v>
      </c>
      <c r="E81" s="81" t="s">
        <v>6281</v>
      </c>
      <c r="F81" s="81" t="s">
        <v>4453</v>
      </c>
      <c r="G81" s="81" t="s">
        <v>4877</v>
      </c>
      <c r="H81" s="81" t="s">
        <v>5622</v>
      </c>
      <c r="I81" s="81" t="s">
        <v>43</v>
      </c>
      <c r="J81" s="81" t="s">
        <v>4631</v>
      </c>
      <c r="K81" s="81" t="s">
        <v>4632</v>
      </c>
      <c r="L81" s="79"/>
      <c r="M81" s="81" t="s">
        <v>2790</v>
      </c>
      <c r="N81" s="81" t="s">
        <v>5460</v>
      </c>
      <c r="O81" s="81" t="s">
        <v>6282</v>
      </c>
      <c r="P81" s="81" t="s">
        <v>6283</v>
      </c>
      <c r="Q81" s="81" t="s">
        <v>638</v>
      </c>
      <c r="R81" s="81" t="s">
        <v>6207</v>
      </c>
      <c r="S81" s="81" t="s">
        <v>6284</v>
      </c>
      <c r="T81" s="81" t="s">
        <v>6285</v>
      </c>
      <c r="U81" s="81" t="s">
        <v>6286</v>
      </c>
      <c r="V81" s="81" t="s">
        <v>4432</v>
      </c>
      <c r="W81" s="81" t="s">
        <v>828</v>
      </c>
      <c r="X81" s="81" t="s">
        <v>4434</v>
      </c>
      <c r="Y81" s="81" t="s">
        <v>4435</v>
      </c>
      <c r="Z81" s="81" t="s">
        <v>4483</v>
      </c>
      <c r="AA81" s="81" t="s">
        <v>36</v>
      </c>
      <c r="AB81" s="79"/>
      <c r="AC81" s="81" t="s">
        <v>42</v>
      </c>
      <c r="AD81" s="81" t="s">
        <v>2682</v>
      </c>
      <c r="AE81" s="81" t="s">
        <v>42</v>
      </c>
      <c r="AF81" s="79"/>
      <c r="AG81" s="81" t="s">
        <v>650</v>
      </c>
      <c r="AH81" s="81" t="s">
        <v>4485</v>
      </c>
      <c r="AI81" s="81" t="s">
        <v>4486</v>
      </c>
      <c r="AJ81" s="81" t="s">
        <v>4440</v>
      </c>
      <c r="AK81" s="79"/>
      <c r="AL81" s="79"/>
      <c r="AM81" s="81" t="s">
        <v>4442</v>
      </c>
      <c r="AN81" s="81" t="s">
        <v>4658</v>
      </c>
      <c r="AO81" s="81" t="s">
        <v>6287</v>
      </c>
      <c r="AP81" s="81" t="s">
        <v>4443</v>
      </c>
      <c r="AQ81" s="81" t="s">
        <v>4444</v>
      </c>
      <c r="AR81" s="81" t="s">
        <v>6201</v>
      </c>
      <c r="AS81" s="81" t="s">
        <v>4446</v>
      </c>
      <c r="AT81" s="81" t="s">
        <v>2875</v>
      </c>
      <c r="AU81" s="81" t="s">
        <v>4447</v>
      </c>
      <c r="AV81" s="79"/>
      <c r="AW81" s="81" t="s">
        <v>4448</v>
      </c>
      <c r="AX81" s="81" t="s">
        <v>42</v>
      </c>
      <c r="AY81" s="79"/>
    </row>
    <row r="82" s="82" customFormat="1" spans="1:51">
      <c r="A82" s="81" t="s">
        <v>6202</v>
      </c>
      <c r="B82" s="81" t="s">
        <v>6288</v>
      </c>
      <c r="C82" s="81" t="s">
        <v>50</v>
      </c>
      <c r="D82" s="81" t="s">
        <v>4517</v>
      </c>
      <c r="E82" s="81" t="s">
        <v>6289</v>
      </c>
      <c r="F82" s="81" t="s">
        <v>4453</v>
      </c>
      <c r="G82" s="81" t="s">
        <v>4877</v>
      </c>
      <c r="H82" s="81" t="s">
        <v>5622</v>
      </c>
      <c r="I82" s="81" t="s">
        <v>43</v>
      </c>
      <c r="J82" s="81" t="s">
        <v>4631</v>
      </c>
      <c r="K82" s="81" t="s">
        <v>4632</v>
      </c>
      <c r="L82" s="79"/>
      <c r="M82" s="81" t="s">
        <v>2790</v>
      </c>
      <c r="N82" s="81" t="s">
        <v>5460</v>
      </c>
      <c r="O82" s="81" t="s">
        <v>6290</v>
      </c>
      <c r="P82" s="81" t="s">
        <v>6291</v>
      </c>
      <c r="Q82" s="81" t="s">
        <v>650</v>
      </c>
      <c r="R82" s="81" t="s">
        <v>4742</v>
      </c>
      <c r="S82" s="81" t="s">
        <v>471</v>
      </c>
      <c r="T82" s="81" t="s">
        <v>6292</v>
      </c>
      <c r="U82" s="81" t="s">
        <v>6293</v>
      </c>
      <c r="V82" s="81" t="s">
        <v>4432</v>
      </c>
      <c r="W82" s="81" t="s">
        <v>620</v>
      </c>
      <c r="X82" s="81" t="s">
        <v>4434</v>
      </c>
      <c r="Y82" s="81" t="s">
        <v>4435</v>
      </c>
      <c r="Z82" s="81" t="s">
        <v>4483</v>
      </c>
      <c r="AA82" s="81" t="s">
        <v>36</v>
      </c>
      <c r="AB82" s="79"/>
      <c r="AC82" s="81" t="s">
        <v>42</v>
      </c>
      <c r="AD82" s="81" t="s">
        <v>2682</v>
      </c>
      <c r="AE82" s="81" t="s">
        <v>42</v>
      </c>
      <c r="AF82" s="79"/>
      <c r="AG82" s="81" t="s">
        <v>471</v>
      </c>
      <c r="AH82" s="81" t="s">
        <v>4485</v>
      </c>
      <c r="AI82" s="81" t="s">
        <v>4512</v>
      </c>
      <c r="AJ82" s="81" t="s">
        <v>4440</v>
      </c>
      <c r="AK82" s="79"/>
      <c r="AL82" s="79"/>
      <c r="AM82" s="81" t="s">
        <v>4442</v>
      </c>
      <c r="AN82" s="81" t="s">
        <v>471</v>
      </c>
      <c r="AO82" s="81" t="s">
        <v>6294</v>
      </c>
      <c r="AP82" s="81" t="s">
        <v>4443</v>
      </c>
      <c r="AQ82" s="81" t="s">
        <v>4444</v>
      </c>
      <c r="AR82" s="81" t="s">
        <v>6212</v>
      </c>
      <c r="AS82" s="81" t="s">
        <v>4446</v>
      </c>
      <c r="AT82" s="81" t="s">
        <v>2875</v>
      </c>
      <c r="AU82" s="81" t="s">
        <v>4447</v>
      </c>
      <c r="AV82" s="79"/>
      <c r="AW82" s="81" t="s">
        <v>4448</v>
      </c>
      <c r="AX82" s="81" t="s">
        <v>42</v>
      </c>
      <c r="AY82" s="79"/>
    </row>
    <row r="83" s="82" customFormat="1" spans="1:51">
      <c r="A83" s="81" t="s">
        <v>6202</v>
      </c>
      <c r="B83" s="81" t="s">
        <v>6304</v>
      </c>
      <c r="C83" s="81" t="s">
        <v>50</v>
      </c>
      <c r="D83" s="81" t="s">
        <v>4517</v>
      </c>
      <c r="E83" s="81" t="s">
        <v>6305</v>
      </c>
      <c r="F83" s="81" t="s">
        <v>4453</v>
      </c>
      <c r="G83" s="81" t="s">
        <v>4877</v>
      </c>
      <c r="H83" s="81" t="s">
        <v>5622</v>
      </c>
      <c r="I83" s="81" t="s">
        <v>43</v>
      </c>
      <c r="J83" s="81" t="s">
        <v>4631</v>
      </c>
      <c r="K83" s="81" t="s">
        <v>4632</v>
      </c>
      <c r="L83" s="79"/>
      <c r="M83" s="81" t="s">
        <v>2790</v>
      </c>
      <c r="N83" s="81" t="s">
        <v>5460</v>
      </c>
      <c r="O83" s="81" t="s">
        <v>6306</v>
      </c>
      <c r="P83" s="81" t="s">
        <v>6307</v>
      </c>
      <c r="Q83" s="81" t="s">
        <v>620</v>
      </c>
      <c r="R83" s="81" t="s">
        <v>4720</v>
      </c>
      <c r="S83" s="81" t="s">
        <v>6308</v>
      </c>
      <c r="T83" s="81" t="s">
        <v>6309</v>
      </c>
      <c r="U83" s="81" t="s">
        <v>6310</v>
      </c>
      <c r="V83" s="81" t="s">
        <v>4432</v>
      </c>
      <c r="W83" s="81" t="s">
        <v>620</v>
      </c>
      <c r="X83" s="81" t="s">
        <v>4434</v>
      </c>
      <c r="Y83" s="81" t="s">
        <v>4435</v>
      </c>
      <c r="Z83" s="81" t="s">
        <v>4483</v>
      </c>
      <c r="AA83" s="81" t="s">
        <v>36</v>
      </c>
      <c r="AB83" s="79"/>
      <c r="AC83" s="81" t="s">
        <v>42</v>
      </c>
      <c r="AD83" s="81" t="s">
        <v>2682</v>
      </c>
      <c r="AE83" s="81" t="s">
        <v>42</v>
      </c>
      <c r="AF83" s="79"/>
      <c r="AG83" s="81" t="s">
        <v>693</v>
      </c>
      <c r="AH83" s="81" t="s">
        <v>4485</v>
      </c>
      <c r="AI83" s="81" t="s">
        <v>4512</v>
      </c>
      <c r="AJ83" s="81" t="s">
        <v>4440</v>
      </c>
      <c r="AK83" s="79"/>
      <c r="AL83" s="79"/>
      <c r="AM83" s="81" t="s">
        <v>4442</v>
      </c>
      <c r="AN83" s="81" t="s">
        <v>471</v>
      </c>
      <c r="AO83" s="81" t="s">
        <v>6311</v>
      </c>
      <c r="AP83" s="81" t="s">
        <v>4443</v>
      </c>
      <c r="AQ83" s="81" t="s">
        <v>4444</v>
      </c>
      <c r="AR83" s="81" t="s">
        <v>6212</v>
      </c>
      <c r="AS83" s="81" t="s">
        <v>4446</v>
      </c>
      <c r="AT83" s="81" t="s">
        <v>2875</v>
      </c>
      <c r="AU83" s="81" t="s">
        <v>4447</v>
      </c>
      <c r="AV83" s="79"/>
      <c r="AW83" s="81" t="s">
        <v>4448</v>
      </c>
      <c r="AX83" s="81" t="s">
        <v>42</v>
      </c>
      <c r="AY83" s="79"/>
    </row>
    <row r="84" s="82" customFormat="1" spans="1:51">
      <c r="A84" s="81" t="s">
        <v>6202</v>
      </c>
      <c r="B84" s="81" t="s">
        <v>6312</v>
      </c>
      <c r="C84" s="81" t="s">
        <v>50</v>
      </c>
      <c r="D84" s="81" t="s">
        <v>4517</v>
      </c>
      <c r="E84" s="81" t="s">
        <v>6313</v>
      </c>
      <c r="F84" s="81" t="s">
        <v>4453</v>
      </c>
      <c r="G84" s="81" t="s">
        <v>4877</v>
      </c>
      <c r="H84" s="81" t="s">
        <v>5622</v>
      </c>
      <c r="I84" s="81" t="s">
        <v>43</v>
      </c>
      <c r="J84" s="81" t="s">
        <v>4631</v>
      </c>
      <c r="K84" s="81" t="s">
        <v>4632</v>
      </c>
      <c r="L84" s="79"/>
      <c r="M84" s="81" t="s">
        <v>2790</v>
      </c>
      <c r="N84" s="81" t="s">
        <v>5460</v>
      </c>
      <c r="O84" s="81" t="s">
        <v>6314</v>
      </c>
      <c r="P84" s="81" t="s">
        <v>6315</v>
      </c>
      <c r="Q84" s="81" t="s">
        <v>620</v>
      </c>
      <c r="R84" s="81" t="s">
        <v>4720</v>
      </c>
      <c r="S84" s="81" t="s">
        <v>5248</v>
      </c>
      <c r="T84" s="81" t="s">
        <v>6316</v>
      </c>
      <c r="U84" s="81" t="s">
        <v>6317</v>
      </c>
      <c r="V84" s="81" t="s">
        <v>4432</v>
      </c>
      <c r="W84" s="81" t="s">
        <v>620</v>
      </c>
      <c r="X84" s="81" t="s">
        <v>4434</v>
      </c>
      <c r="Y84" s="81" t="s">
        <v>4435</v>
      </c>
      <c r="Z84" s="81" t="s">
        <v>4483</v>
      </c>
      <c r="AA84" s="81" t="s">
        <v>36</v>
      </c>
      <c r="AB84" s="79"/>
      <c r="AC84" s="81" t="s">
        <v>42</v>
      </c>
      <c r="AD84" s="81" t="s">
        <v>2682</v>
      </c>
      <c r="AE84" s="81" t="s">
        <v>42</v>
      </c>
      <c r="AF84" s="79"/>
      <c r="AG84" s="81" t="s">
        <v>471</v>
      </c>
      <c r="AH84" s="81" t="s">
        <v>4485</v>
      </c>
      <c r="AI84" s="81" t="s">
        <v>4486</v>
      </c>
      <c r="AJ84" s="81" t="s">
        <v>4440</v>
      </c>
      <c r="AK84" s="79"/>
      <c r="AL84" s="79"/>
      <c r="AM84" s="81" t="s">
        <v>4442</v>
      </c>
      <c r="AN84" s="81" t="s">
        <v>471</v>
      </c>
      <c r="AO84" s="81" t="s">
        <v>6318</v>
      </c>
      <c r="AP84" s="81" t="s">
        <v>4443</v>
      </c>
      <c r="AQ84" s="81" t="s">
        <v>4444</v>
      </c>
      <c r="AR84" s="81" t="s">
        <v>6212</v>
      </c>
      <c r="AS84" s="81" t="s">
        <v>4446</v>
      </c>
      <c r="AT84" s="81" t="s">
        <v>2875</v>
      </c>
      <c r="AU84" s="81" t="s">
        <v>4447</v>
      </c>
      <c r="AV84" s="79"/>
      <c r="AW84" s="81" t="s">
        <v>4448</v>
      </c>
      <c r="AX84" s="81" t="s">
        <v>42</v>
      </c>
      <c r="AY84" s="79"/>
    </row>
    <row r="85" s="82" customFormat="1" spans="1:51">
      <c r="A85" s="81" t="s">
        <v>6319</v>
      </c>
      <c r="B85" s="81" t="s">
        <v>6320</v>
      </c>
      <c r="C85" s="81" t="s">
        <v>50</v>
      </c>
      <c r="D85" s="81" t="s">
        <v>4517</v>
      </c>
      <c r="E85" s="81" t="s">
        <v>192</v>
      </c>
      <c r="F85" s="81" t="s">
        <v>4453</v>
      </c>
      <c r="G85" s="81" t="s">
        <v>6321</v>
      </c>
      <c r="H85" s="81" t="s">
        <v>4473</v>
      </c>
      <c r="I85" s="81" t="s">
        <v>43</v>
      </c>
      <c r="J85" s="81" t="s">
        <v>4878</v>
      </c>
      <c r="K85" s="81" t="s">
        <v>4879</v>
      </c>
      <c r="L85" s="79"/>
      <c r="M85" s="81" t="s">
        <v>2790</v>
      </c>
      <c r="N85" s="81" t="s">
        <v>6322</v>
      </c>
      <c r="O85" s="81" t="s">
        <v>6323</v>
      </c>
      <c r="P85" s="81" t="s">
        <v>6324</v>
      </c>
      <c r="Q85" s="81" t="s">
        <v>255</v>
      </c>
      <c r="R85" s="81" t="s">
        <v>6325</v>
      </c>
      <c r="S85" s="81" t="s">
        <v>278</v>
      </c>
      <c r="T85" s="81" t="s">
        <v>190</v>
      </c>
      <c r="U85" s="81" t="s">
        <v>191</v>
      </c>
      <c r="V85" s="81" t="s">
        <v>4432</v>
      </c>
      <c r="W85" s="81" t="s">
        <v>156</v>
      </c>
      <c r="X85" s="81" t="s">
        <v>4434</v>
      </c>
      <c r="Y85" s="81" t="s">
        <v>4435</v>
      </c>
      <c r="Z85" s="81" t="s">
        <v>4483</v>
      </c>
      <c r="AA85" s="81" t="s">
        <v>82</v>
      </c>
      <c r="AB85" s="79"/>
      <c r="AC85" s="81" t="s">
        <v>42</v>
      </c>
      <c r="AD85" s="81" t="s">
        <v>2682</v>
      </c>
      <c r="AE85" s="81" t="s">
        <v>42</v>
      </c>
      <c r="AF85" s="79"/>
      <c r="AG85" s="81" t="s">
        <v>156</v>
      </c>
      <c r="AH85" s="81" t="s">
        <v>4485</v>
      </c>
      <c r="AI85" s="81" t="s">
        <v>4486</v>
      </c>
      <c r="AJ85" s="81" t="s">
        <v>4440</v>
      </c>
      <c r="AK85" s="79"/>
      <c r="AL85" s="79"/>
      <c r="AM85" s="81" t="s">
        <v>4442</v>
      </c>
      <c r="AN85" s="81" t="s">
        <v>156</v>
      </c>
      <c r="AO85" s="81" t="s">
        <v>6326</v>
      </c>
      <c r="AP85" s="81" t="s">
        <v>4443</v>
      </c>
      <c r="AQ85" s="81" t="s">
        <v>4444</v>
      </c>
      <c r="AR85" s="81" t="s">
        <v>6327</v>
      </c>
      <c r="AS85" s="81" t="s">
        <v>4446</v>
      </c>
      <c r="AT85" s="81" t="s">
        <v>2875</v>
      </c>
      <c r="AU85" s="81" t="s">
        <v>4447</v>
      </c>
      <c r="AV85" s="79"/>
      <c r="AW85" s="81" t="s">
        <v>4448</v>
      </c>
      <c r="AX85" s="81" t="s">
        <v>42</v>
      </c>
      <c r="AY85" s="79"/>
    </row>
    <row r="86" s="82" customFormat="1" spans="1:51">
      <c r="A86" s="81" t="s">
        <v>6328</v>
      </c>
      <c r="B86" s="81" t="s">
        <v>6329</v>
      </c>
      <c r="C86" s="81" t="s">
        <v>50</v>
      </c>
      <c r="D86" s="81" t="s">
        <v>4517</v>
      </c>
      <c r="E86" s="81" t="s">
        <v>224</v>
      </c>
      <c r="F86" s="81" t="s">
        <v>4453</v>
      </c>
      <c r="G86" s="81" t="s">
        <v>6321</v>
      </c>
      <c r="H86" s="81" t="s">
        <v>4473</v>
      </c>
      <c r="I86" s="81" t="s">
        <v>43</v>
      </c>
      <c r="J86" s="81" t="s">
        <v>4878</v>
      </c>
      <c r="K86" s="81" t="s">
        <v>4879</v>
      </c>
      <c r="L86" s="79"/>
      <c r="M86" s="81" t="s">
        <v>2790</v>
      </c>
      <c r="N86" s="81" t="s">
        <v>6322</v>
      </c>
      <c r="O86" s="81" t="s">
        <v>6330</v>
      </c>
      <c r="P86" s="81" t="s">
        <v>6331</v>
      </c>
      <c r="Q86" s="81" t="s">
        <v>255</v>
      </c>
      <c r="R86" s="81" t="s">
        <v>6325</v>
      </c>
      <c r="S86" s="81" t="s">
        <v>278</v>
      </c>
      <c r="T86" s="81" t="s">
        <v>222</v>
      </c>
      <c r="U86" s="81" t="s">
        <v>223</v>
      </c>
      <c r="V86" s="81" t="s">
        <v>4432</v>
      </c>
      <c r="W86" s="81" t="s">
        <v>156</v>
      </c>
      <c r="X86" s="81" t="s">
        <v>4434</v>
      </c>
      <c r="Y86" s="81" t="s">
        <v>4435</v>
      </c>
      <c r="Z86" s="81" t="s">
        <v>4483</v>
      </c>
      <c r="AA86" s="81" t="s">
        <v>82</v>
      </c>
      <c r="AB86" s="79"/>
      <c r="AC86" s="81" t="s">
        <v>42</v>
      </c>
      <c r="AD86" s="81" t="s">
        <v>2682</v>
      </c>
      <c r="AE86" s="81" t="s">
        <v>42</v>
      </c>
      <c r="AF86" s="79"/>
      <c r="AG86" s="81" t="s">
        <v>156</v>
      </c>
      <c r="AH86" s="81" t="s">
        <v>4485</v>
      </c>
      <c r="AI86" s="81" t="s">
        <v>4486</v>
      </c>
      <c r="AJ86" s="81" t="s">
        <v>4440</v>
      </c>
      <c r="AK86" s="79"/>
      <c r="AL86" s="79"/>
      <c r="AM86" s="81" t="s">
        <v>4442</v>
      </c>
      <c r="AN86" s="81" t="s">
        <v>156</v>
      </c>
      <c r="AO86" s="81" t="s">
        <v>6326</v>
      </c>
      <c r="AP86" s="81" t="s">
        <v>4443</v>
      </c>
      <c r="AQ86" s="81" t="s">
        <v>4444</v>
      </c>
      <c r="AR86" s="81" t="s">
        <v>6332</v>
      </c>
      <c r="AS86" s="81" t="s">
        <v>4446</v>
      </c>
      <c r="AT86" s="81" t="s">
        <v>2875</v>
      </c>
      <c r="AU86" s="81" t="s">
        <v>4447</v>
      </c>
      <c r="AV86" s="79"/>
      <c r="AW86" s="81" t="s">
        <v>4448</v>
      </c>
      <c r="AX86" s="81" t="s">
        <v>42</v>
      </c>
      <c r="AY86" s="79"/>
    </row>
    <row r="87" spans="1:51">
      <c r="A87" s="81" t="s">
        <v>6333</v>
      </c>
      <c r="B87" s="81" t="s">
        <v>6334</v>
      </c>
      <c r="C87" s="81" t="s">
        <v>50</v>
      </c>
      <c r="D87" s="81" t="s">
        <v>4517</v>
      </c>
      <c r="E87" s="81" t="s">
        <v>199</v>
      </c>
      <c r="F87" s="81" t="s">
        <v>4453</v>
      </c>
      <c r="G87" s="81" t="s">
        <v>6321</v>
      </c>
      <c r="H87" s="81" t="s">
        <v>4473</v>
      </c>
      <c r="I87" s="81" t="s">
        <v>43</v>
      </c>
      <c r="J87" s="81" t="s">
        <v>4878</v>
      </c>
      <c r="K87" s="81" t="s">
        <v>4879</v>
      </c>
      <c r="L87" s="79"/>
      <c r="M87" s="81" t="s">
        <v>2790</v>
      </c>
      <c r="N87" s="81" t="s">
        <v>6322</v>
      </c>
      <c r="O87" s="81" t="s">
        <v>6335</v>
      </c>
      <c r="P87" s="81" t="s">
        <v>6336</v>
      </c>
      <c r="Q87" s="81" t="s">
        <v>255</v>
      </c>
      <c r="R87" s="81" t="s">
        <v>6325</v>
      </c>
      <c r="S87" s="81" t="s">
        <v>278</v>
      </c>
      <c r="T87" s="81" t="s">
        <v>197</v>
      </c>
      <c r="U87" s="81" t="s">
        <v>198</v>
      </c>
      <c r="V87" s="81" t="s">
        <v>4432</v>
      </c>
      <c r="W87" s="81" t="s">
        <v>156</v>
      </c>
      <c r="X87" s="81" t="s">
        <v>4434</v>
      </c>
      <c r="Y87" s="81" t="s">
        <v>4435</v>
      </c>
      <c r="Z87" s="81" t="s">
        <v>4483</v>
      </c>
      <c r="AA87" s="81" t="s">
        <v>82</v>
      </c>
      <c r="AB87" s="79"/>
      <c r="AC87" s="81" t="s">
        <v>42</v>
      </c>
      <c r="AD87" s="81" t="s">
        <v>2682</v>
      </c>
      <c r="AE87" s="81" t="s">
        <v>42</v>
      </c>
      <c r="AF87" s="79"/>
      <c r="AG87" s="81" t="s">
        <v>156</v>
      </c>
      <c r="AH87" s="81" t="s">
        <v>4485</v>
      </c>
      <c r="AI87" s="81" t="s">
        <v>4486</v>
      </c>
      <c r="AJ87" s="81" t="s">
        <v>4440</v>
      </c>
      <c r="AK87" s="79"/>
      <c r="AL87" s="79"/>
      <c r="AM87" s="81" t="s">
        <v>4442</v>
      </c>
      <c r="AN87" s="81" t="s">
        <v>156</v>
      </c>
      <c r="AO87" s="81" t="s">
        <v>6326</v>
      </c>
      <c r="AP87" s="81" t="s">
        <v>4443</v>
      </c>
      <c r="AQ87" s="81" t="s">
        <v>4444</v>
      </c>
      <c r="AR87" s="81" t="s">
        <v>6337</v>
      </c>
      <c r="AS87" s="81" t="s">
        <v>4446</v>
      </c>
      <c r="AT87" s="81" t="s">
        <v>2875</v>
      </c>
      <c r="AU87" s="81" t="s">
        <v>4447</v>
      </c>
      <c r="AV87" s="79"/>
      <c r="AW87" s="81" t="s">
        <v>4448</v>
      </c>
      <c r="AX87" s="81" t="s">
        <v>42</v>
      </c>
      <c r="AY87" s="79"/>
    </row>
    <row r="88" spans="1:51">
      <c r="A88" s="81" t="s">
        <v>6333</v>
      </c>
      <c r="B88" s="81" t="s">
        <v>6338</v>
      </c>
      <c r="C88" s="81" t="s">
        <v>50</v>
      </c>
      <c r="D88" s="81" t="s">
        <v>4517</v>
      </c>
      <c r="E88" s="81" t="s">
        <v>6339</v>
      </c>
      <c r="F88" s="81" t="s">
        <v>4453</v>
      </c>
      <c r="G88" s="81" t="s">
        <v>6321</v>
      </c>
      <c r="H88" s="81" t="s">
        <v>4473</v>
      </c>
      <c r="I88" s="81" t="s">
        <v>43</v>
      </c>
      <c r="J88" s="81" t="s">
        <v>4878</v>
      </c>
      <c r="K88" s="81" t="s">
        <v>4879</v>
      </c>
      <c r="L88" s="79"/>
      <c r="M88" s="81" t="s">
        <v>2790</v>
      </c>
      <c r="N88" s="81" t="s">
        <v>6322</v>
      </c>
      <c r="O88" s="81" t="s">
        <v>6340</v>
      </c>
      <c r="P88" s="81" t="s">
        <v>6341</v>
      </c>
      <c r="Q88" s="81" t="s">
        <v>255</v>
      </c>
      <c r="R88" s="81" t="s">
        <v>6325</v>
      </c>
      <c r="S88" s="81" t="s">
        <v>278</v>
      </c>
      <c r="T88" s="81" t="s">
        <v>6342</v>
      </c>
      <c r="U88" s="81" t="s">
        <v>6343</v>
      </c>
      <c r="V88" s="81" t="s">
        <v>4432</v>
      </c>
      <c r="W88" s="81" t="s">
        <v>156</v>
      </c>
      <c r="X88" s="81" t="s">
        <v>4434</v>
      </c>
      <c r="Y88" s="81" t="s">
        <v>4435</v>
      </c>
      <c r="Z88" s="81" t="s">
        <v>4483</v>
      </c>
      <c r="AA88" s="81" t="s">
        <v>82</v>
      </c>
      <c r="AB88" s="79"/>
      <c r="AC88" s="81" t="s">
        <v>42</v>
      </c>
      <c r="AD88" s="81" t="s">
        <v>2682</v>
      </c>
      <c r="AE88" s="81" t="s">
        <v>42</v>
      </c>
      <c r="AF88" s="79"/>
      <c r="AG88" s="81" t="s">
        <v>156</v>
      </c>
      <c r="AH88" s="81" t="s">
        <v>4485</v>
      </c>
      <c r="AI88" s="81" t="s">
        <v>4486</v>
      </c>
      <c r="AJ88" s="81" t="s">
        <v>4440</v>
      </c>
      <c r="AK88" s="79"/>
      <c r="AL88" s="79"/>
      <c r="AM88" s="81" t="s">
        <v>4442</v>
      </c>
      <c r="AN88" s="81" t="s">
        <v>156</v>
      </c>
      <c r="AO88" s="81" t="s">
        <v>6326</v>
      </c>
      <c r="AP88" s="81" t="s">
        <v>4443</v>
      </c>
      <c r="AQ88" s="81" t="s">
        <v>4444</v>
      </c>
      <c r="AR88" s="81" t="s">
        <v>6337</v>
      </c>
      <c r="AS88" s="81" t="s">
        <v>4446</v>
      </c>
      <c r="AT88" s="81" t="s">
        <v>2875</v>
      </c>
      <c r="AU88" s="81" t="s">
        <v>4447</v>
      </c>
      <c r="AV88" s="79"/>
      <c r="AW88" s="81" t="s">
        <v>4448</v>
      </c>
      <c r="AX88" s="81" t="s">
        <v>42</v>
      </c>
      <c r="AY88" s="79"/>
    </row>
    <row r="89" spans="1:51">
      <c r="A89" s="81" t="s">
        <v>6328</v>
      </c>
      <c r="B89" s="81" t="s">
        <v>6344</v>
      </c>
      <c r="C89" s="81" t="s">
        <v>50</v>
      </c>
      <c r="D89" s="81" t="s">
        <v>4517</v>
      </c>
      <c r="E89" s="81" t="s">
        <v>227</v>
      </c>
      <c r="F89" s="81" t="s">
        <v>4453</v>
      </c>
      <c r="G89" s="81" t="s">
        <v>6321</v>
      </c>
      <c r="H89" s="81" t="s">
        <v>4473</v>
      </c>
      <c r="I89" s="81" t="s">
        <v>43</v>
      </c>
      <c r="J89" s="81" t="s">
        <v>4878</v>
      </c>
      <c r="K89" s="81" t="s">
        <v>4879</v>
      </c>
      <c r="L89" s="79"/>
      <c r="M89" s="81" t="s">
        <v>2790</v>
      </c>
      <c r="N89" s="81" t="s">
        <v>6322</v>
      </c>
      <c r="O89" s="81" t="s">
        <v>6345</v>
      </c>
      <c r="P89" s="81" t="s">
        <v>6346</v>
      </c>
      <c r="Q89" s="81" t="s">
        <v>183</v>
      </c>
      <c r="R89" s="81" t="s">
        <v>4892</v>
      </c>
      <c r="S89" s="81" t="s">
        <v>6347</v>
      </c>
      <c r="T89" s="81" t="s">
        <v>225</v>
      </c>
      <c r="U89" s="81" t="s">
        <v>226</v>
      </c>
      <c r="V89" s="81" t="s">
        <v>4432</v>
      </c>
      <c r="W89" s="81" t="s">
        <v>156</v>
      </c>
      <c r="X89" s="81" t="s">
        <v>4434</v>
      </c>
      <c r="Y89" s="81" t="s">
        <v>4435</v>
      </c>
      <c r="Z89" s="81" t="s">
        <v>4483</v>
      </c>
      <c r="AA89" s="81" t="s">
        <v>82</v>
      </c>
      <c r="AB89" s="79"/>
      <c r="AC89" s="81" t="s">
        <v>42</v>
      </c>
      <c r="AD89" s="81" t="s">
        <v>2682</v>
      </c>
      <c r="AE89" s="81" t="s">
        <v>42</v>
      </c>
      <c r="AF89" s="79"/>
      <c r="AG89" s="81" t="s">
        <v>156</v>
      </c>
      <c r="AH89" s="81" t="s">
        <v>4485</v>
      </c>
      <c r="AI89" s="81" t="s">
        <v>4486</v>
      </c>
      <c r="AJ89" s="81" t="s">
        <v>4440</v>
      </c>
      <c r="AK89" s="79"/>
      <c r="AL89" s="79"/>
      <c r="AM89" s="81" t="s">
        <v>4442</v>
      </c>
      <c r="AN89" s="81" t="s">
        <v>156</v>
      </c>
      <c r="AO89" s="81" t="s">
        <v>6326</v>
      </c>
      <c r="AP89" s="81" t="s">
        <v>4443</v>
      </c>
      <c r="AQ89" s="81" t="s">
        <v>4444</v>
      </c>
      <c r="AR89" s="81" t="s">
        <v>6332</v>
      </c>
      <c r="AS89" s="81" t="s">
        <v>4446</v>
      </c>
      <c r="AT89" s="81" t="s">
        <v>2875</v>
      </c>
      <c r="AU89" s="81" t="s">
        <v>4447</v>
      </c>
      <c r="AV89" s="79"/>
      <c r="AW89" s="81" t="s">
        <v>4448</v>
      </c>
      <c r="AX89" s="81" t="s">
        <v>42</v>
      </c>
      <c r="AY89" s="79"/>
    </row>
    <row r="90" spans="1:51">
      <c r="A90" s="81" t="s">
        <v>6348</v>
      </c>
      <c r="B90" s="81" t="s">
        <v>6349</v>
      </c>
      <c r="C90" s="81" t="s">
        <v>50</v>
      </c>
      <c r="D90" s="81" t="s">
        <v>4517</v>
      </c>
      <c r="E90" s="81" t="s">
        <v>6350</v>
      </c>
      <c r="F90" s="81" t="s">
        <v>4453</v>
      </c>
      <c r="G90" s="81" t="s">
        <v>6321</v>
      </c>
      <c r="H90" s="81" t="s">
        <v>4473</v>
      </c>
      <c r="I90" s="81" t="s">
        <v>43</v>
      </c>
      <c r="J90" s="81" t="s">
        <v>4878</v>
      </c>
      <c r="K90" s="81" t="s">
        <v>4879</v>
      </c>
      <c r="L90" s="79"/>
      <c r="M90" s="81" t="s">
        <v>2790</v>
      </c>
      <c r="N90" s="81" t="s">
        <v>6322</v>
      </c>
      <c r="O90" s="81" t="s">
        <v>6351</v>
      </c>
      <c r="P90" s="81" t="s">
        <v>6352</v>
      </c>
      <c r="Q90" s="81" t="s">
        <v>2196</v>
      </c>
      <c r="R90" s="81" t="s">
        <v>6353</v>
      </c>
      <c r="S90" s="81" t="s">
        <v>6354</v>
      </c>
      <c r="T90" s="81" t="s">
        <v>6355</v>
      </c>
      <c r="U90" s="81" t="s">
        <v>6356</v>
      </c>
      <c r="V90" s="81" t="s">
        <v>4432</v>
      </c>
      <c r="W90" s="81" t="s">
        <v>156</v>
      </c>
      <c r="X90" s="81" t="s">
        <v>4434</v>
      </c>
      <c r="Y90" s="81" t="s">
        <v>4435</v>
      </c>
      <c r="Z90" s="81" t="s">
        <v>4483</v>
      </c>
      <c r="AA90" s="81" t="s">
        <v>82</v>
      </c>
      <c r="AB90" s="79"/>
      <c r="AC90" s="81" t="s">
        <v>42</v>
      </c>
      <c r="AD90" s="81" t="s">
        <v>2682</v>
      </c>
      <c r="AE90" s="81" t="s">
        <v>42</v>
      </c>
      <c r="AF90" s="79"/>
      <c r="AG90" s="81" t="s">
        <v>156</v>
      </c>
      <c r="AH90" s="81" t="s">
        <v>4485</v>
      </c>
      <c r="AI90" s="81" t="s">
        <v>4486</v>
      </c>
      <c r="AJ90" s="81" t="s">
        <v>4440</v>
      </c>
      <c r="AK90" s="79"/>
      <c r="AL90" s="79"/>
      <c r="AM90" s="81" t="s">
        <v>4442</v>
      </c>
      <c r="AN90" s="81" t="s">
        <v>156</v>
      </c>
      <c r="AO90" s="81" t="s">
        <v>6326</v>
      </c>
      <c r="AP90" s="81" t="s">
        <v>4443</v>
      </c>
      <c r="AQ90" s="81" t="s">
        <v>4444</v>
      </c>
      <c r="AR90" s="81" t="s">
        <v>6357</v>
      </c>
      <c r="AS90" s="81" t="s">
        <v>4446</v>
      </c>
      <c r="AT90" s="81" t="s">
        <v>2875</v>
      </c>
      <c r="AU90" s="81" t="s">
        <v>4447</v>
      </c>
      <c r="AV90" s="79"/>
      <c r="AW90" s="81" t="s">
        <v>4448</v>
      </c>
      <c r="AX90" s="81" t="s">
        <v>42</v>
      </c>
      <c r="AY90" s="79"/>
    </row>
    <row r="91" spans="1:51">
      <c r="A91" s="81" t="s">
        <v>6358</v>
      </c>
      <c r="B91" s="81" t="s">
        <v>6359</v>
      </c>
      <c r="C91" s="81" t="s">
        <v>50</v>
      </c>
      <c r="D91" s="81" t="s">
        <v>4517</v>
      </c>
      <c r="E91" s="81" t="s">
        <v>6360</v>
      </c>
      <c r="F91" s="81" t="s">
        <v>4453</v>
      </c>
      <c r="G91" s="81" t="s">
        <v>6321</v>
      </c>
      <c r="H91" s="81" t="s">
        <v>4473</v>
      </c>
      <c r="I91" s="81" t="s">
        <v>43</v>
      </c>
      <c r="J91" s="81" t="s">
        <v>4878</v>
      </c>
      <c r="K91" s="81" t="s">
        <v>4879</v>
      </c>
      <c r="L91" s="79"/>
      <c r="M91" s="81" t="s">
        <v>2790</v>
      </c>
      <c r="N91" s="81" t="s">
        <v>6322</v>
      </c>
      <c r="O91" s="81" t="s">
        <v>6361</v>
      </c>
      <c r="P91" s="81" t="s">
        <v>6362</v>
      </c>
      <c r="Q91" s="81" t="s">
        <v>77</v>
      </c>
      <c r="R91" s="81" t="s">
        <v>6363</v>
      </c>
      <c r="S91" s="79"/>
      <c r="T91" s="81" t="s">
        <v>3424</v>
      </c>
      <c r="U91" s="81" t="s">
        <v>6364</v>
      </c>
      <c r="V91" s="81" t="s">
        <v>4432</v>
      </c>
      <c r="W91" s="81" t="s">
        <v>156</v>
      </c>
      <c r="X91" s="81" t="s">
        <v>4434</v>
      </c>
      <c r="Y91" s="81" t="s">
        <v>4435</v>
      </c>
      <c r="Z91" s="81" t="s">
        <v>4483</v>
      </c>
      <c r="AA91" s="81" t="s">
        <v>82</v>
      </c>
      <c r="AB91" s="79"/>
      <c r="AC91" s="81" t="s">
        <v>42</v>
      </c>
      <c r="AD91" s="81" t="s">
        <v>2682</v>
      </c>
      <c r="AE91" s="81" t="s">
        <v>42</v>
      </c>
      <c r="AF91" s="79"/>
      <c r="AG91" s="81" t="s">
        <v>77</v>
      </c>
      <c r="AH91" s="81" t="s">
        <v>4485</v>
      </c>
      <c r="AI91" s="81" t="s">
        <v>4486</v>
      </c>
      <c r="AJ91" s="81" t="s">
        <v>4440</v>
      </c>
      <c r="AK91" s="79"/>
      <c r="AL91" s="79"/>
      <c r="AM91" s="81" t="s">
        <v>4442</v>
      </c>
      <c r="AN91" s="81" t="s">
        <v>156</v>
      </c>
      <c r="AO91" s="81" t="s">
        <v>6365</v>
      </c>
      <c r="AP91" s="81" t="s">
        <v>4443</v>
      </c>
      <c r="AQ91" s="81" t="s">
        <v>4444</v>
      </c>
      <c r="AR91" s="81" t="s">
        <v>6332</v>
      </c>
      <c r="AS91" s="81" t="s">
        <v>4446</v>
      </c>
      <c r="AT91" s="81" t="s">
        <v>2875</v>
      </c>
      <c r="AU91" s="81" t="s">
        <v>4447</v>
      </c>
      <c r="AV91" s="79"/>
      <c r="AW91" s="81" t="s">
        <v>4448</v>
      </c>
      <c r="AX91" s="81" t="s">
        <v>42</v>
      </c>
      <c r="AY91" s="79"/>
    </row>
    <row r="92" spans="1:51">
      <c r="A92" s="81" t="s">
        <v>6366</v>
      </c>
      <c r="B92" s="81" t="s">
        <v>6367</v>
      </c>
      <c r="C92" s="81" t="s">
        <v>50</v>
      </c>
      <c r="D92" s="81" t="s">
        <v>4517</v>
      </c>
      <c r="E92" s="81" t="s">
        <v>6368</v>
      </c>
      <c r="F92" s="81" t="s">
        <v>4453</v>
      </c>
      <c r="G92" s="81" t="s">
        <v>6321</v>
      </c>
      <c r="H92" s="81" t="s">
        <v>4473</v>
      </c>
      <c r="I92" s="81" t="s">
        <v>43</v>
      </c>
      <c r="J92" s="81" t="s">
        <v>4878</v>
      </c>
      <c r="K92" s="81" t="s">
        <v>4879</v>
      </c>
      <c r="L92" s="79"/>
      <c r="M92" s="81" t="s">
        <v>2790</v>
      </c>
      <c r="N92" s="81" t="s">
        <v>6322</v>
      </c>
      <c r="O92" s="81" t="s">
        <v>6369</v>
      </c>
      <c r="P92" s="81" t="s">
        <v>6370</v>
      </c>
      <c r="Q92" s="81" t="s">
        <v>77</v>
      </c>
      <c r="R92" s="81" t="s">
        <v>6363</v>
      </c>
      <c r="S92" s="79"/>
      <c r="T92" s="81" t="s">
        <v>6371</v>
      </c>
      <c r="U92" s="81" t="s">
        <v>6372</v>
      </c>
      <c r="V92" s="81" t="s">
        <v>4432</v>
      </c>
      <c r="W92" s="81" t="s">
        <v>156</v>
      </c>
      <c r="X92" s="81" t="s">
        <v>4434</v>
      </c>
      <c r="Y92" s="81" t="s">
        <v>4435</v>
      </c>
      <c r="Z92" s="81" t="s">
        <v>4483</v>
      </c>
      <c r="AA92" s="81" t="s">
        <v>82</v>
      </c>
      <c r="AB92" s="79"/>
      <c r="AC92" s="81" t="s">
        <v>42</v>
      </c>
      <c r="AD92" s="81" t="s">
        <v>2682</v>
      </c>
      <c r="AE92" s="81" t="s">
        <v>42</v>
      </c>
      <c r="AF92" s="79"/>
      <c r="AG92" s="81" t="s">
        <v>77</v>
      </c>
      <c r="AH92" s="81" t="s">
        <v>4485</v>
      </c>
      <c r="AI92" s="81" t="s">
        <v>4486</v>
      </c>
      <c r="AJ92" s="81" t="s">
        <v>4440</v>
      </c>
      <c r="AK92" s="79"/>
      <c r="AL92" s="79"/>
      <c r="AM92" s="81" t="s">
        <v>4442</v>
      </c>
      <c r="AN92" s="81" t="s">
        <v>156</v>
      </c>
      <c r="AO92" s="81" t="s">
        <v>6365</v>
      </c>
      <c r="AP92" s="81" t="s">
        <v>4443</v>
      </c>
      <c r="AQ92" s="81" t="s">
        <v>4444</v>
      </c>
      <c r="AR92" s="81" t="s">
        <v>6373</v>
      </c>
      <c r="AS92" s="81" t="s">
        <v>4446</v>
      </c>
      <c r="AT92" s="81" t="s">
        <v>2875</v>
      </c>
      <c r="AU92" s="81" t="s">
        <v>4447</v>
      </c>
      <c r="AV92" s="79"/>
      <c r="AW92" s="81" t="s">
        <v>4448</v>
      </c>
      <c r="AX92" s="81" t="s">
        <v>42</v>
      </c>
      <c r="AY92" s="79"/>
    </row>
    <row r="93" spans="1:51">
      <c r="A93" s="81" t="s">
        <v>6366</v>
      </c>
      <c r="B93" s="81" t="s">
        <v>6374</v>
      </c>
      <c r="C93" s="81" t="s">
        <v>50</v>
      </c>
      <c r="D93" s="81" t="s">
        <v>4517</v>
      </c>
      <c r="E93" s="81" t="s">
        <v>212</v>
      </c>
      <c r="F93" s="81" t="s">
        <v>4453</v>
      </c>
      <c r="G93" s="81" t="s">
        <v>6321</v>
      </c>
      <c r="H93" s="81" t="s">
        <v>4473</v>
      </c>
      <c r="I93" s="81" t="s">
        <v>43</v>
      </c>
      <c r="J93" s="81" t="s">
        <v>4878</v>
      </c>
      <c r="K93" s="81" t="s">
        <v>4879</v>
      </c>
      <c r="L93" s="79"/>
      <c r="M93" s="81" t="s">
        <v>2790</v>
      </c>
      <c r="N93" s="81" t="s">
        <v>6322</v>
      </c>
      <c r="O93" s="81" t="s">
        <v>6375</v>
      </c>
      <c r="P93" s="81" t="s">
        <v>6376</v>
      </c>
      <c r="Q93" s="81" t="s">
        <v>77</v>
      </c>
      <c r="R93" s="81" t="s">
        <v>6363</v>
      </c>
      <c r="S93" s="79"/>
      <c r="T93" s="81" t="s">
        <v>210</v>
      </c>
      <c r="U93" s="81" t="s">
        <v>211</v>
      </c>
      <c r="V93" s="81" t="s">
        <v>4432</v>
      </c>
      <c r="W93" s="81" t="s">
        <v>156</v>
      </c>
      <c r="X93" s="81" t="s">
        <v>4434</v>
      </c>
      <c r="Y93" s="81" t="s">
        <v>4435</v>
      </c>
      <c r="Z93" s="81" t="s">
        <v>4483</v>
      </c>
      <c r="AA93" s="81" t="s">
        <v>82</v>
      </c>
      <c r="AB93" s="79"/>
      <c r="AC93" s="81" t="s">
        <v>42</v>
      </c>
      <c r="AD93" s="81" t="s">
        <v>2682</v>
      </c>
      <c r="AE93" s="81" t="s">
        <v>42</v>
      </c>
      <c r="AF93" s="79"/>
      <c r="AG93" s="81" t="s">
        <v>77</v>
      </c>
      <c r="AH93" s="81" t="s">
        <v>4485</v>
      </c>
      <c r="AI93" s="81" t="s">
        <v>4486</v>
      </c>
      <c r="AJ93" s="81" t="s">
        <v>4440</v>
      </c>
      <c r="AK93" s="79"/>
      <c r="AL93" s="79"/>
      <c r="AM93" s="81" t="s">
        <v>4442</v>
      </c>
      <c r="AN93" s="81" t="s">
        <v>156</v>
      </c>
      <c r="AO93" s="81" t="s">
        <v>6365</v>
      </c>
      <c r="AP93" s="81" t="s">
        <v>4443</v>
      </c>
      <c r="AQ93" s="81" t="s">
        <v>4444</v>
      </c>
      <c r="AR93" s="81" t="s">
        <v>6377</v>
      </c>
      <c r="AS93" s="81" t="s">
        <v>4446</v>
      </c>
      <c r="AT93" s="81" t="s">
        <v>2875</v>
      </c>
      <c r="AU93" s="81" t="s">
        <v>4447</v>
      </c>
      <c r="AV93" s="79"/>
      <c r="AW93" s="81" t="s">
        <v>4448</v>
      </c>
      <c r="AX93" s="81" t="s">
        <v>42</v>
      </c>
      <c r="AY93" s="79"/>
    </row>
    <row r="94" spans="1:51">
      <c r="A94" s="81" t="s">
        <v>6441</v>
      </c>
      <c r="B94" s="81" t="s">
        <v>6442</v>
      </c>
      <c r="C94" s="81" t="s">
        <v>50</v>
      </c>
      <c r="D94" s="81" t="s">
        <v>4517</v>
      </c>
      <c r="E94" s="81" t="s">
        <v>136</v>
      </c>
      <c r="F94" s="81" t="s">
        <v>4453</v>
      </c>
      <c r="G94" s="81" t="s">
        <v>6443</v>
      </c>
      <c r="H94" s="81" t="s">
        <v>4473</v>
      </c>
      <c r="I94" s="81" t="s">
        <v>43</v>
      </c>
      <c r="J94" s="81" t="s">
        <v>4878</v>
      </c>
      <c r="K94" s="81" t="s">
        <v>4879</v>
      </c>
      <c r="L94" s="79"/>
      <c r="M94" s="81" t="s">
        <v>2790</v>
      </c>
      <c r="N94" s="81" t="s">
        <v>6408</v>
      </c>
      <c r="O94" s="81" t="s">
        <v>6444</v>
      </c>
      <c r="P94" s="81" t="s">
        <v>6445</v>
      </c>
      <c r="Q94" s="81" t="s">
        <v>166</v>
      </c>
      <c r="R94" s="81" t="s">
        <v>6446</v>
      </c>
      <c r="S94" s="81" t="s">
        <v>6447</v>
      </c>
      <c r="T94" s="81" t="s">
        <v>134</v>
      </c>
      <c r="U94" s="81" t="s">
        <v>135</v>
      </c>
      <c r="V94" s="81" t="s">
        <v>4432</v>
      </c>
      <c r="W94" s="81" t="s">
        <v>156</v>
      </c>
      <c r="X94" s="81" t="s">
        <v>4434</v>
      </c>
      <c r="Y94" s="81" t="s">
        <v>4435</v>
      </c>
      <c r="Z94" s="81" t="s">
        <v>4483</v>
      </c>
      <c r="AA94" s="81" t="s">
        <v>82</v>
      </c>
      <c r="AB94" s="79"/>
      <c r="AC94" s="81" t="s">
        <v>42</v>
      </c>
      <c r="AD94" s="81" t="s">
        <v>2682</v>
      </c>
      <c r="AE94" s="81" t="s">
        <v>42</v>
      </c>
      <c r="AF94" s="79"/>
      <c r="AG94" s="81" t="s">
        <v>156</v>
      </c>
      <c r="AH94" s="81" t="s">
        <v>4485</v>
      </c>
      <c r="AI94" s="81" t="s">
        <v>4486</v>
      </c>
      <c r="AJ94" s="81" t="s">
        <v>4440</v>
      </c>
      <c r="AK94" s="79"/>
      <c r="AL94" s="79"/>
      <c r="AM94" s="81" t="s">
        <v>4442</v>
      </c>
      <c r="AN94" s="81" t="s">
        <v>156</v>
      </c>
      <c r="AO94" s="81" t="s">
        <v>6448</v>
      </c>
      <c r="AP94" s="81" t="s">
        <v>3740</v>
      </c>
      <c r="AQ94" s="81" t="s">
        <v>4444</v>
      </c>
      <c r="AR94" s="81" t="s">
        <v>6449</v>
      </c>
      <c r="AS94" s="81" t="s">
        <v>4468</v>
      </c>
      <c r="AT94" s="81" t="s">
        <v>2875</v>
      </c>
      <c r="AU94" s="81" t="s">
        <v>6415</v>
      </c>
      <c r="AV94" s="79"/>
      <c r="AW94" s="81" t="s">
        <v>4448</v>
      </c>
      <c r="AX94" s="81" t="s">
        <v>42</v>
      </c>
      <c r="AY94" s="79"/>
    </row>
  </sheetData>
  <sheetProtection formatCells="0" insertHyperlinks="0" autoFilter="0"/>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Y50"/>
  <sheetViews>
    <sheetView workbookViewId="0">
      <selection activeCell="A1" sqref="A1:AY50"/>
    </sheetView>
  </sheetViews>
  <sheetFormatPr defaultColWidth="9" defaultRowHeight="14.25"/>
  <cols>
    <col min="1" max="1" width="21.5" customWidth="1"/>
    <col min="2" max="2" width="35.625" customWidth="1"/>
  </cols>
  <sheetData>
    <row r="1" s="79" customFormat="1" ht="15" spans="1:51">
      <c r="A1" s="80" t="s">
        <v>4367</v>
      </c>
      <c r="B1" s="80" t="s">
        <v>2675</v>
      </c>
      <c r="C1" s="80" t="s">
        <v>4368</v>
      </c>
      <c r="D1" s="80" t="s">
        <v>4</v>
      </c>
      <c r="E1" s="80" t="s">
        <v>4369</v>
      </c>
      <c r="F1" s="80" t="s">
        <v>4370</v>
      </c>
      <c r="G1" s="80" t="s">
        <v>4371</v>
      </c>
      <c r="H1" s="80" t="s">
        <v>4372</v>
      </c>
      <c r="I1" s="80" t="s">
        <v>4373</v>
      </c>
      <c r="J1" s="80" t="s">
        <v>4374</v>
      </c>
      <c r="K1" s="80" t="s">
        <v>4375</v>
      </c>
      <c r="L1" s="80" t="s">
        <v>4376</v>
      </c>
      <c r="M1" s="80" t="s">
        <v>4377</v>
      </c>
      <c r="N1" s="80" t="s">
        <v>4378</v>
      </c>
      <c r="O1" s="80" t="s">
        <v>4379</v>
      </c>
      <c r="P1" s="80" t="s">
        <v>4380</v>
      </c>
      <c r="Q1" s="80" t="s">
        <v>4381</v>
      </c>
      <c r="R1" s="80" t="s">
        <v>4382</v>
      </c>
      <c r="S1" s="80" t="s">
        <v>4383</v>
      </c>
      <c r="T1" s="80" t="s">
        <v>4384</v>
      </c>
      <c r="U1" s="80" t="s">
        <v>4385</v>
      </c>
      <c r="V1" s="80" t="s">
        <v>4386</v>
      </c>
      <c r="W1" s="80" t="s">
        <v>4387</v>
      </c>
      <c r="X1" s="80" t="s">
        <v>4388</v>
      </c>
      <c r="Y1" s="80" t="s">
        <v>4389</v>
      </c>
      <c r="Z1" s="80" t="s">
        <v>4390</v>
      </c>
      <c r="AA1" s="80" t="s">
        <v>5</v>
      </c>
      <c r="AB1" s="80" t="s">
        <v>4391</v>
      </c>
      <c r="AC1" s="80" t="s">
        <v>4392</v>
      </c>
      <c r="AD1" s="80" t="s">
        <v>4393</v>
      </c>
      <c r="AE1" s="80" t="s">
        <v>4394</v>
      </c>
      <c r="AF1" s="80" t="s">
        <v>4395</v>
      </c>
      <c r="AG1" s="80" t="s">
        <v>4396</v>
      </c>
      <c r="AH1" s="80" t="s">
        <v>4397</v>
      </c>
      <c r="AI1" s="80" t="s">
        <v>4398</v>
      </c>
      <c r="AJ1" s="80" t="s">
        <v>4399</v>
      </c>
      <c r="AK1" s="80" t="s">
        <v>4400</v>
      </c>
      <c r="AL1" s="80" t="s">
        <v>4401</v>
      </c>
      <c r="AM1" s="80" t="s">
        <v>4402</v>
      </c>
      <c r="AN1" s="80" t="s">
        <v>4403</v>
      </c>
      <c r="AO1" s="80" t="s">
        <v>4404</v>
      </c>
      <c r="AP1" s="80" t="s">
        <v>4405</v>
      </c>
      <c r="AQ1" s="80" t="s">
        <v>4406</v>
      </c>
      <c r="AR1" s="80" t="s">
        <v>4407</v>
      </c>
      <c r="AS1" s="80" t="s">
        <v>4408</v>
      </c>
      <c r="AT1" s="80" t="s">
        <v>4409</v>
      </c>
      <c r="AU1" s="80" t="s">
        <v>4410</v>
      </c>
      <c r="AV1" s="80" t="s">
        <v>4411</v>
      </c>
      <c r="AW1" s="80" t="s">
        <v>4412</v>
      </c>
      <c r="AX1" s="80" t="s">
        <v>4413</v>
      </c>
      <c r="AY1" s="80" t="s">
        <v>4414</v>
      </c>
    </row>
    <row r="2" s="79" customFormat="1" ht="13.5" spans="1:50">
      <c r="A2" s="81" t="s">
        <v>4469</v>
      </c>
      <c r="B2" s="81" t="s">
        <v>4470</v>
      </c>
      <c r="C2" s="81" t="s">
        <v>50</v>
      </c>
      <c r="D2" s="81" t="s">
        <v>4451</v>
      </c>
      <c r="E2" s="81" t="s">
        <v>4471</v>
      </c>
      <c r="F2" s="81" t="s">
        <v>4453</v>
      </c>
      <c r="G2" s="81" t="s">
        <v>4472</v>
      </c>
      <c r="H2" s="81" t="s">
        <v>4473</v>
      </c>
      <c r="I2" s="81" t="s">
        <v>43</v>
      </c>
      <c r="J2" s="81" t="s">
        <v>4474</v>
      </c>
      <c r="K2" s="81" t="s">
        <v>4475</v>
      </c>
      <c r="M2" s="81" t="s">
        <v>2790</v>
      </c>
      <c r="N2" s="81" t="s">
        <v>4476</v>
      </c>
      <c r="O2" s="81" t="s">
        <v>4477</v>
      </c>
      <c r="P2" s="81" t="s">
        <v>4478</v>
      </c>
      <c r="Q2" s="81" t="s">
        <v>331</v>
      </c>
      <c r="R2" s="81" t="s">
        <v>4479</v>
      </c>
      <c r="S2" s="81" t="s">
        <v>4480</v>
      </c>
      <c r="T2" s="81" t="s">
        <v>4481</v>
      </c>
      <c r="U2" s="81" t="s">
        <v>4482</v>
      </c>
      <c r="V2" s="81" t="s">
        <v>4432</v>
      </c>
      <c r="W2" s="81" t="s">
        <v>4480</v>
      </c>
      <c r="X2" s="81" t="s">
        <v>4434</v>
      </c>
      <c r="Y2" s="81" t="s">
        <v>4435</v>
      </c>
      <c r="Z2" s="81" t="s">
        <v>4483</v>
      </c>
      <c r="AA2" s="81" t="s">
        <v>4484</v>
      </c>
      <c r="AC2" s="81" t="s">
        <v>42</v>
      </c>
      <c r="AD2" s="81" t="s">
        <v>2682</v>
      </c>
      <c r="AE2" s="81" t="s">
        <v>42</v>
      </c>
      <c r="AG2" s="81" t="s">
        <v>4480</v>
      </c>
      <c r="AH2" s="81" t="s">
        <v>4485</v>
      </c>
      <c r="AI2" s="81" t="s">
        <v>4486</v>
      </c>
      <c r="AJ2" s="81" t="s">
        <v>4440</v>
      </c>
      <c r="AM2" s="81" t="s">
        <v>4442</v>
      </c>
      <c r="AN2" s="81" t="s">
        <v>4480</v>
      </c>
      <c r="AO2" s="81" t="s">
        <v>4487</v>
      </c>
      <c r="AP2" s="81" t="s">
        <v>4443</v>
      </c>
      <c r="AR2" s="81" t="s">
        <v>4488</v>
      </c>
      <c r="AS2" s="81" t="s">
        <v>4468</v>
      </c>
      <c r="AT2" s="81" t="s">
        <v>2875</v>
      </c>
      <c r="AU2" s="81" t="s">
        <v>4447</v>
      </c>
      <c r="AW2" s="81" t="s">
        <v>4448</v>
      </c>
      <c r="AX2" s="81" t="s">
        <v>42</v>
      </c>
    </row>
    <row r="3" s="79" customFormat="1" ht="13.5" spans="1:50">
      <c r="A3" s="81" t="s">
        <v>4469</v>
      </c>
      <c r="B3" s="81" t="s">
        <v>4489</v>
      </c>
      <c r="C3" s="81" t="s">
        <v>50</v>
      </c>
      <c r="D3" s="81" t="s">
        <v>4451</v>
      </c>
      <c r="E3" s="81" t="s">
        <v>4490</v>
      </c>
      <c r="F3" s="81" t="s">
        <v>4453</v>
      </c>
      <c r="G3" s="81" t="s">
        <v>4472</v>
      </c>
      <c r="H3" s="81" t="s">
        <v>4473</v>
      </c>
      <c r="I3" s="81" t="s">
        <v>43</v>
      </c>
      <c r="J3" s="81" t="s">
        <v>4474</v>
      </c>
      <c r="K3" s="81" t="s">
        <v>4475</v>
      </c>
      <c r="M3" s="81" t="s">
        <v>2790</v>
      </c>
      <c r="N3" s="81" t="s">
        <v>4476</v>
      </c>
      <c r="O3" s="81" t="s">
        <v>4491</v>
      </c>
      <c r="P3" s="81" t="s">
        <v>4492</v>
      </c>
      <c r="Q3" s="81" t="s">
        <v>331</v>
      </c>
      <c r="R3" s="81" t="s">
        <v>4479</v>
      </c>
      <c r="S3" s="81" t="s">
        <v>4480</v>
      </c>
      <c r="T3" s="81" t="s">
        <v>4493</v>
      </c>
      <c r="U3" s="81" t="s">
        <v>4494</v>
      </c>
      <c r="V3" s="81" t="s">
        <v>4432</v>
      </c>
      <c r="W3" s="81" t="s">
        <v>4480</v>
      </c>
      <c r="X3" s="81" t="s">
        <v>4434</v>
      </c>
      <c r="Y3" s="81" t="s">
        <v>4435</v>
      </c>
      <c r="Z3" s="81" t="s">
        <v>4483</v>
      </c>
      <c r="AA3" s="81" t="s">
        <v>4484</v>
      </c>
      <c r="AC3" s="81" t="s">
        <v>42</v>
      </c>
      <c r="AD3" s="81" t="s">
        <v>2682</v>
      </c>
      <c r="AE3" s="81" t="s">
        <v>42</v>
      </c>
      <c r="AG3" s="81" t="s">
        <v>4480</v>
      </c>
      <c r="AH3" s="81" t="s">
        <v>4485</v>
      </c>
      <c r="AI3" s="81" t="s">
        <v>4486</v>
      </c>
      <c r="AJ3" s="81" t="s">
        <v>4440</v>
      </c>
      <c r="AM3" s="81" t="s">
        <v>4442</v>
      </c>
      <c r="AN3" s="81" t="s">
        <v>4480</v>
      </c>
      <c r="AO3" s="81" t="s">
        <v>4487</v>
      </c>
      <c r="AP3" s="81" t="s">
        <v>4443</v>
      </c>
      <c r="AR3" s="81" t="s">
        <v>4495</v>
      </c>
      <c r="AS3" s="81" t="s">
        <v>4468</v>
      </c>
      <c r="AT3" s="81" t="s">
        <v>2875</v>
      </c>
      <c r="AU3" s="81" t="s">
        <v>4447</v>
      </c>
      <c r="AW3" s="81" t="s">
        <v>4448</v>
      </c>
      <c r="AX3" s="81" t="s">
        <v>42</v>
      </c>
    </row>
    <row r="4" s="79" customFormat="1" ht="13.5" spans="1:50">
      <c r="A4" s="81" t="s">
        <v>4469</v>
      </c>
      <c r="B4" s="81" t="s">
        <v>4496</v>
      </c>
      <c r="C4" s="81" t="s">
        <v>50</v>
      </c>
      <c r="D4" s="81" t="s">
        <v>4451</v>
      </c>
      <c r="E4" s="81" t="s">
        <v>4497</v>
      </c>
      <c r="F4" s="81" t="s">
        <v>4453</v>
      </c>
      <c r="G4" s="81" t="s">
        <v>4472</v>
      </c>
      <c r="H4" s="81" t="s">
        <v>4473</v>
      </c>
      <c r="I4" s="81" t="s">
        <v>43</v>
      </c>
      <c r="J4" s="81" t="s">
        <v>4474</v>
      </c>
      <c r="K4" s="81" t="s">
        <v>4475</v>
      </c>
      <c r="M4" s="81" t="s">
        <v>2790</v>
      </c>
      <c r="N4" s="81" t="s">
        <v>4476</v>
      </c>
      <c r="O4" s="81" t="s">
        <v>4498</v>
      </c>
      <c r="P4" s="81" t="s">
        <v>4499</v>
      </c>
      <c r="Q4" s="81" t="s">
        <v>331</v>
      </c>
      <c r="R4" s="81" t="s">
        <v>4479</v>
      </c>
      <c r="S4" s="81" t="s">
        <v>4480</v>
      </c>
      <c r="T4" s="81" t="s">
        <v>4500</v>
      </c>
      <c r="U4" s="81" t="s">
        <v>4501</v>
      </c>
      <c r="V4" s="81" t="s">
        <v>4432</v>
      </c>
      <c r="W4" s="81" t="s">
        <v>4480</v>
      </c>
      <c r="X4" s="81" t="s">
        <v>4434</v>
      </c>
      <c r="Y4" s="81" t="s">
        <v>4435</v>
      </c>
      <c r="Z4" s="81" t="s">
        <v>4483</v>
      </c>
      <c r="AA4" s="81" t="s">
        <v>4484</v>
      </c>
      <c r="AC4" s="81" t="s">
        <v>42</v>
      </c>
      <c r="AD4" s="81" t="s">
        <v>2682</v>
      </c>
      <c r="AE4" s="81" t="s">
        <v>42</v>
      </c>
      <c r="AG4" s="81" t="s">
        <v>4480</v>
      </c>
      <c r="AH4" s="81" t="s">
        <v>4485</v>
      </c>
      <c r="AI4" s="81" t="s">
        <v>4486</v>
      </c>
      <c r="AJ4" s="81" t="s">
        <v>4440</v>
      </c>
      <c r="AM4" s="81" t="s">
        <v>4442</v>
      </c>
      <c r="AN4" s="81" t="s">
        <v>4480</v>
      </c>
      <c r="AO4" s="81" t="s">
        <v>4487</v>
      </c>
      <c r="AP4" s="81" t="s">
        <v>4443</v>
      </c>
      <c r="AR4" s="81" t="s">
        <v>4502</v>
      </c>
      <c r="AS4" s="81" t="s">
        <v>4468</v>
      </c>
      <c r="AT4" s="81" t="s">
        <v>2875</v>
      </c>
      <c r="AU4" s="81" t="s">
        <v>4447</v>
      </c>
      <c r="AW4" s="81" t="s">
        <v>4448</v>
      </c>
      <c r="AX4" s="81" t="s">
        <v>42</v>
      </c>
    </row>
    <row r="5" s="79" customFormat="1" ht="13.5" spans="1:50">
      <c r="A5" s="81" t="s">
        <v>4469</v>
      </c>
      <c r="B5" s="81" t="s">
        <v>4503</v>
      </c>
      <c r="C5" s="81" t="s">
        <v>50</v>
      </c>
      <c r="D5" s="81" t="s">
        <v>4451</v>
      </c>
      <c r="E5" s="81" t="s">
        <v>4504</v>
      </c>
      <c r="F5" s="81" t="s">
        <v>4453</v>
      </c>
      <c r="G5" s="81" t="s">
        <v>4505</v>
      </c>
      <c r="H5" s="81" t="s">
        <v>4506</v>
      </c>
      <c r="I5" s="81" t="s">
        <v>43</v>
      </c>
      <c r="J5" s="81" t="s">
        <v>4474</v>
      </c>
      <c r="K5" s="81" t="s">
        <v>4475</v>
      </c>
      <c r="M5" s="81" t="s">
        <v>2790</v>
      </c>
      <c r="N5" s="81" t="s">
        <v>4476</v>
      </c>
      <c r="O5" s="81" t="s">
        <v>4507</v>
      </c>
      <c r="P5" s="81" t="s">
        <v>4508</v>
      </c>
      <c r="Q5" s="81" t="s">
        <v>306</v>
      </c>
      <c r="R5" s="81" t="s">
        <v>4509</v>
      </c>
      <c r="T5" s="81" t="s">
        <v>4510</v>
      </c>
      <c r="U5" s="81" t="s">
        <v>4511</v>
      </c>
      <c r="V5" s="81" t="s">
        <v>4432</v>
      </c>
      <c r="W5" s="81" t="s">
        <v>4480</v>
      </c>
      <c r="X5" s="81" t="s">
        <v>4434</v>
      </c>
      <c r="Y5" s="81" t="s">
        <v>4435</v>
      </c>
      <c r="Z5" s="81" t="s">
        <v>4483</v>
      </c>
      <c r="AA5" s="81" t="s">
        <v>4484</v>
      </c>
      <c r="AC5" s="81" t="s">
        <v>42</v>
      </c>
      <c r="AD5" s="81" t="s">
        <v>2682</v>
      </c>
      <c r="AE5" s="81" t="s">
        <v>42</v>
      </c>
      <c r="AF5" s="81" t="s">
        <v>4464</v>
      </c>
      <c r="AG5" s="81" t="s">
        <v>4480</v>
      </c>
      <c r="AH5" s="81" t="s">
        <v>4485</v>
      </c>
      <c r="AI5" s="81" t="s">
        <v>4512</v>
      </c>
      <c r="AJ5" s="81" t="s">
        <v>4440</v>
      </c>
      <c r="AM5" s="81" t="s">
        <v>4442</v>
      </c>
      <c r="AN5" s="81" t="s">
        <v>4480</v>
      </c>
      <c r="AO5" s="81" t="s">
        <v>4513</v>
      </c>
      <c r="AP5" s="81" t="s">
        <v>4443</v>
      </c>
      <c r="AR5" s="81" t="s">
        <v>4514</v>
      </c>
      <c r="AS5" s="81" t="s">
        <v>4468</v>
      </c>
      <c r="AT5" s="81" t="s">
        <v>2875</v>
      </c>
      <c r="AU5" s="81" t="s">
        <v>4447</v>
      </c>
      <c r="AW5" s="81" t="s">
        <v>4448</v>
      </c>
      <c r="AX5" s="81" t="s">
        <v>42</v>
      </c>
    </row>
    <row r="6" s="79" customFormat="1" ht="13.5" spans="1:50">
      <c r="A6" s="81" t="s">
        <v>4469</v>
      </c>
      <c r="B6" s="81" t="s">
        <v>4532</v>
      </c>
      <c r="C6" s="81" t="s">
        <v>50</v>
      </c>
      <c r="D6" s="81" t="s">
        <v>4451</v>
      </c>
      <c r="E6" s="81" t="s">
        <v>4533</v>
      </c>
      <c r="F6" s="81" t="s">
        <v>4453</v>
      </c>
      <c r="G6" s="81" t="s">
        <v>4505</v>
      </c>
      <c r="H6" s="81" t="s">
        <v>4506</v>
      </c>
      <c r="I6" s="81" t="s">
        <v>43</v>
      </c>
      <c r="J6" s="81" t="s">
        <v>4474</v>
      </c>
      <c r="K6" s="81" t="s">
        <v>4475</v>
      </c>
      <c r="M6" s="81" t="s">
        <v>2790</v>
      </c>
      <c r="N6" s="81" t="s">
        <v>4476</v>
      </c>
      <c r="O6" s="81" t="s">
        <v>4534</v>
      </c>
      <c r="P6" s="81" t="s">
        <v>4535</v>
      </c>
      <c r="Q6" s="81" t="s">
        <v>331</v>
      </c>
      <c r="R6" s="81" t="s">
        <v>4479</v>
      </c>
      <c r="S6" s="81" t="s">
        <v>4480</v>
      </c>
      <c r="T6" s="81" t="s">
        <v>4536</v>
      </c>
      <c r="U6" s="81" t="s">
        <v>4537</v>
      </c>
      <c r="V6" s="81" t="s">
        <v>4432</v>
      </c>
      <c r="W6" s="81" t="s">
        <v>4480</v>
      </c>
      <c r="X6" s="81" t="s">
        <v>4434</v>
      </c>
      <c r="Y6" s="81" t="s">
        <v>4435</v>
      </c>
      <c r="Z6" s="81" t="s">
        <v>4483</v>
      </c>
      <c r="AA6" s="81" t="s">
        <v>4484</v>
      </c>
      <c r="AC6" s="81" t="s">
        <v>42</v>
      </c>
      <c r="AD6" s="81" t="s">
        <v>2682</v>
      </c>
      <c r="AE6" s="81" t="s">
        <v>42</v>
      </c>
      <c r="AG6" s="81" t="s">
        <v>4480</v>
      </c>
      <c r="AH6" s="81" t="s">
        <v>4485</v>
      </c>
      <c r="AI6" s="81" t="s">
        <v>4486</v>
      </c>
      <c r="AJ6" s="81" t="s">
        <v>4440</v>
      </c>
      <c r="AM6" s="81" t="s">
        <v>4442</v>
      </c>
      <c r="AN6" s="81" t="s">
        <v>4480</v>
      </c>
      <c r="AO6" s="81" t="s">
        <v>4530</v>
      </c>
      <c r="AP6" s="81" t="s">
        <v>4443</v>
      </c>
      <c r="AR6" s="81" t="s">
        <v>4538</v>
      </c>
      <c r="AS6" s="81" t="s">
        <v>4468</v>
      </c>
      <c r="AT6" s="81" t="s">
        <v>2875</v>
      </c>
      <c r="AU6" s="81" t="s">
        <v>4447</v>
      </c>
      <c r="AW6" s="81" t="s">
        <v>4448</v>
      </c>
      <c r="AX6" s="81" t="s">
        <v>42</v>
      </c>
    </row>
    <row r="7" s="79" customFormat="1" ht="13.5" spans="1:50">
      <c r="A7" s="81" t="s">
        <v>4627</v>
      </c>
      <c r="B7" s="81" t="s">
        <v>4628</v>
      </c>
      <c r="C7" s="81" t="s">
        <v>50</v>
      </c>
      <c r="D7" s="81" t="s">
        <v>4517</v>
      </c>
      <c r="E7" s="81" t="s">
        <v>4629</v>
      </c>
      <c r="F7" s="81" t="s">
        <v>4453</v>
      </c>
      <c r="G7" s="81" t="s">
        <v>4519</v>
      </c>
      <c r="H7" s="81" t="s">
        <v>4630</v>
      </c>
      <c r="I7" s="81" t="s">
        <v>43</v>
      </c>
      <c r="J7" s="81" t="s">
        <v>4631</v>
      </c>
      <c r="K7" s="81" t="s">
        <v>4632</v>
      </c>
      <c r="M7" s="81" t="s">
        <v>2790</v>
      </c>
      <c r="N7" s="81" t="s">
        <v>4633</v>
      </c>
      <c r="O7" s="81" t="s">
        <v>4634</v>
      </c>
      <c r="P7" s="81" t="s">
        <v>4635</v>
      </c>
      <c r="Q7" s="81" t="s">
        <v>693</v>
      </c>
      <c r="R7" s="81" t="s">
        <v>4636</v>
      </c>
      <c r="S7" s="81" t="s">
        <v>4637</v>
      </c>
      <c r="T7" s="81" t="s">
        <v>4505</v>
      </c>
      <c r="U7" s="81" t="s">
        <v>4638</v>
      </c>
      <c r="V7" s="81" t="s">
        <v>4432</v>
      </c>
      <c r="W7" s="81" t="s">
        <v>828</v>
      </c>
      <c r="X7" s="81" t="s">
        <v>4434</v>
      </c>
      <c r="Y7" s="81" t="s">
        <v>4435</v>
      </c>
      <c r="Z7" s="81" t="s">
        <v>4483</v>
      </c>
      <c r="AA7" s="81" t="s">
        <v>36</v>
      </c>
      <c r="AC7" s="81" t="s">
        <v>42</v>
      </c>
      <c r="AD7" s="81" t="s">
        <v>2682</v>
      </c>
      <c r="AE7" s="81" t="s">
        <v>42</v>
      </c>
      <c r="AF7" s="81" t="s">
        <v>4464</v>
      </c>
      <c r="AG7" s="81" t="s">
        <v>471</v>
      </c>
      <c r="AH7" s="81" t="s">
        <v>4485</v>
      </c>
      <c r="AI7" s="81" t="s">
        <v>4596</v>
      </c>
      <c r="AJ7" s="81" t="s">
        <v>4440</v>
      </c>
      <c r="AM7" s="81" t="s">
        <v>4442</v>
      </c>
      <c r="AN7" s="81" t="s">
        <v>693</v>
      </c>
      <c r="AO7" s="81" t="s">
        <v>4639</v>
      </c>
      <c r="AP7" s="81" t="s">
        <v>4443</v>
      </c>
      <c r="AQ7" s="81" t="s">
        <v>4444</v>
      </c>
      <c r="AR7" s="81" t="s">
        <v>4640</v>
      </c>
      <c r="AS7" s="81" t="s">
        <v>4446</v>
      </c>
      <c r="AT7" s="81" t="s">
        <v>2875</v>
      </c>
      <c r="AU7" s="81" t="s">
        <v>50</v>
      </c>
      <c r="AW7" s="81" t="s">
        <v>4448</v>
      </c>
      <c r="AX7" s="81" t="s">
        <v>42</v>
      </c>
    </row>
    <row r="8" s="79" customFormat="1" ht="13.5" spans="1:50">
      <c r="A8" s="81" t="s">
        <v>4469</v>
      </c>
      <c r="B8" s="81" t="s">
        <v>4705</v>
      </c>
      <c r="C8" s="81" t="s">
        <v>50</v>
      </c>
      <c r="D8" s="81" t="s">
        <v>4451</v>
      </c>
      <c r="E8" s="81" t="s">
        <v>4706</v>
      </c>
      <c r="F8" s="81" t="s">
        <v>4453</v>
      </c>
      <c r="G8" s="81" t="s">
        <v>4505</v>
      </c>
      <c r="H8" s="81" t="s">
        <v>4506</v>
      </c>
      <c r="I8" s="81" t="s">
        <v>43</v>
      </c>
      <c r="J8" s="81" t="s">
        <v>4474</v>
      </c>
      <c r="K8" s="81" t="s">
        <v>4475</v>
      </c>
      <c r="M8" s="81" t="s">
        <v>2790</v>
      </c>
      <c r="N8" s="81" t="s">
        <v>4476</v>
      </c>
      <c r="O8" s="81" t="s">
        <v>4707</v>
      </c>
      <c r="P8" s="81" t="s">
        <v>4708</v>
      </c>
      <c r="Q8" s="81" t="s">
        <v>306</v>
      </c>
      <c r="R8" s="81" t="s">
        <v>4509</v>
      </c>
      <c r="S8" s="81" t="s">
        <v>4709</v>
      </c>
      <c r="T8" s="81" t="s">
        <v>4710</v>
      </c>
      <c r="U8" s="81" t="s">
        <v>4711</v>
      </c>
      <c r="V8" s="81" t="s">
        <v>4432</v>
      </c>
      <c r="W8" s="81" t="s">
        <v>4480</v>
      </c>
      <c r="X8" s="81" t="s">
        <v>4434</v>
      </c>
      <c r="Y8" s="81" t="s">
        <v>4435</v>
      </c>
      <c r="Z8" s="81" t="s">
        <v>4483</v>
      </c>
      <c r="AA8" s="81" t="s">
        <v>4484</v>
      </c>
      <c r="AC8" s="81" t="s">
        <v>42</v>
      </c>
      <c r="AD8" s="81" t="s">
        <v>2682</v>
      </c>
      <c r="AE8" s="81" t="s">
        <v>42</v>
      </c>
      <c r="AF8" s="81" t="s">
        <v>4464</v>
      </c>
      <c r="AG8" s="81" t="s">
        <v>4480</v>
      </c>
      <c r="AH8" s="81" t="s">
        <v>4485</v>
      </c>
      <c r="AI8" s="81" t="s">
        <v>4512</v>
      </c>
      <c r="AJ8" s="81" t="s">
        <v>4440</v>
      </c>
      <c r="AM8" s="81" t="s">
        <v>4442</v>
      </c>
      <c r="AN8" s="81" t="s">
        <v>4480</v>
      </c>
      <c r="AO8" s="81" t="s">
        <v>4712</v>
      </c>
      <c r="AP8" s="81" t="s">
        <v>4443</v>
      </c>
      <c r="AR8" s="81" t="s">
        <v>4713</v>
      </c>
      <c r="AS8" s="81" t="s">
        <v>4468</v>
      </c>
      <c r="AT8" s="81" t="s">
        <v>2875</v>
      </c>
      <c r="AU8" s="81" t="s">
        <v>4447</v>
      </c>
      <c r="AW8" s="81" t="s">
        <v>4448</v>
      </c>
      <c r="AX8" s="81" t="s">
        <v>42</v>
      </c>
    </row>
    <row r="9" s="79" customFormat="1" ht="13.5" spans="1:50">
      <c r="A9" s="81" t="s">
        <v>4748</v>
      </c>
      <c r="B9" s="81" t="s">
        <v>4749</v>
      </c>
      <c r="C9" s="81" t="s">
        <v>50</v>
      </c>
      <c r="D9" s="81" t="s">
        <v>4517</v>
      </c>
      <c r="E9" s="81" t="s">
        <v>4750</v>
      </c>
      <c r="F9" s="81" t="s">
        <v>4453</v>
      </c>
      <c r="G9" s="81" t="s">
        <v>4542</v>
      </c>
      <c r="H9" s="81" t="s">
        <v>4520</v>
      </c>
      <c r="I9" s="81" t="s">
        <v>43</v>
      </c>
      <c r="J9" s="81" t="s">
        <v>4543</v>
      </c>
      <c r="K9" s="81" t="s">
        <v>4544</v>
      </c>
      <c r="M9" s="81" t="s">
        <v>2790</v>
      </c>
      <c r="N9" s="81" t="s">
        <v>4545</v>
      </c>
      <c r="O9" s="81" t="s">
        <v>4751</v>
      </c>
      <c r="P9" s="81" t="s">
        <v>4752</v>
      </c>
      <c r="Q9" s="81" t="s">
        <v>1517</v>
      </c>
      <c r="R9" s="81" t="s">
        <v>4753</v>
      </c>
      <c r="S9" s="81" t="s">
        <v>1604</v>
      </c>
      <c r="T9" s="81" t="s">
        <v>4754</v>
      </c>
      <c r="U9" s="81" t="s">
        <v>4752</v>
      </c>
      <c r="V9" s="81" t="s">
        <v>4432</v>
      </c>
      <c r="W9" s="81" t="s">
        <v>1664</v>
      </c>
      <c r="X9" s="81" t="s">
        <v>4434</v>
      </c>
      <c r="Y9" s="81" t="s">
        <v>4435</v>
      </c>
      <c r="Z9" s="81" t="s">
        <v>4483</v>
      </c>
      <c r="AA9" s="81" t="s">
        <v>228</v>
      </c>
      <c r="AC9" s="81" t="s">
        <v>42</v>
      </c>
      <c r="AD9" s="81" t="s">
        <v>2682</v>
      </c>
      <c r="AE9" s="81" t="s">
        <v>42</v>
      </c>
      <c r="AF9" s="81" t="s">
        <v>4464</v>
      </c>
      <c r="AG9" s="81" t="s">
        <v>1517</v>
      </c>
      <c r="AH9" s="81" t="s">
        <v>4438</v>
      </c>
      <c r="AI9" s="81" t="s">
        <v>4755</v>
      </c>
      <c r="AJ9" s="81" t="s">
        <v>4440</v>
      </c>
      <c r="AM9" s="81" t="s">
        <v>4442</v>
      </c>
      <c r="AN9" s="81" t="s">
        <v>4552</v>
      </c>
      <c r="AO9" s="81" t="s">
        <v>4756</v>
      </c>
      <c r="AP9" s="81" t="s">
        <v>4443</v>
      </c>
      <c r="AQ9" s="81" t="s">
        <v>4444</v>
      </c>
      <c r="AR9" s="81" t="s">
        <v>4757</v>
      </c>
      <c r="AS9" s="81" t="s">
        <v>4446</v>
      </c>
      <c r="AT9" s="81" t="s">
        <v>2875</v>
      </c>
      <c r="AU9" s="81" t="s">
        <v>4447</v>
      </c>
      <c r="AW9" s="81" t="s">
        <v>4448</v>
      </c>
      <c r="AX9" s="81" t="s">
        <v>42</v>
      </c>
    </row>
    <row r="10" s="79" customFormat="1" ht="13.5" spans="1:50">
      <c r="A10" s="81" t="s">
        <v>4874</v>
      </c>
      <c r="B10" s="81" t="s">
        <v>4875</v>
      </c>
      <c r="C10" s="81" t="s">
        <v>3740</v>
      </c>
      <c r="D10" s="81" t="s">
        <v>4517</v>
      </c>
      <c r="E10" s="81" t="s">
        <v>4876</v>
      </c>
      <c r="F10" s="81" t="s">
        <v>4453</v>
      </c>
      <c r="G10" s="81" t="s">
        <v>4877</v>
      </c>
      <c r="H10" s="81" t="s">
        <v>4579</v>
      </c>
      <c r="I10" s="81" t="s">
        <v>43</v>
      </c>
      <c r="J10" s="81" t="s">
        <v>4878</v>
      </c>
      <c r="K10" s="81" t="s">
        <v>4879</v>
      </c>
      <c r="M10" s="81" t="s">
        <v>2790</v>
      </c>
      <c r="N10" s="81" t="s">
        <v>4880</v>
      </c>
      <c r="O10" s="81" t="s">
        <v>4881</v>
      </c>
      <c r="P10" s="81" t="s">
        <v>4882</v>
      </c>
      <c r="Q10" s="81" t="s">
        <v>111</v>
      </c>
      <c r="R10" s="81" t="s">
        <v>4883</v>
      </c>
      <c r="S10" s="81" t="s">
        <v>278</v>
      </c>
      <c r="T10" s="81" t="s">
        <v>4884</v>
      </c>
      <c r="U10" s="81" t="s">
        <v>4885</v>
      </c>
      <c r="V10" s="81" t="s">
        <v>4432</v>
      </c>
      <c r="W10" s="81" t="s">
        <v>156</v>
      </c>
      <c r="X10" s="81" t="s">
        <v>4434</v>
      </c>
      <c r="Y10" s="81" t="s">
        <v>4435</v>
      </c>
      <c r="Z10" s="81" t="s">
        <v>4483</v>
      </c>
      <c r="AA10" s="81" t="s">
        <v>36</v>
      </c>
      <c r="AC10" s="81" t="s">
        <v>42</v>
      </c>
      <c r="AD10" s="81" t="s">
        <v>2682</v>
      </c>
      <c r="AE10" s="81" t="s">
        <v>42</v>
      </c>
      <c r="AG10" s="81" t="s">
        <v>2196</v>
      </c>
      <c r="AH10" s="81" t="s">
        <v>4485</v>
      </c>
      <c r="AI10" s="81" t="s">
        <v>4486</v>
      </c>
      <c r="AJ10" s="81" t="s">
        <v>4440</v>
      </c>
      <c r="AM10" s="81" t="s">
        <v>4442</v>
      </c>
      <c r="AP10" s="81" t="s">
        <v>3740</v>
      </c>
      <c r="AQ10" s="81" t="s">
        <v>4444</v>
      </c>
      <c r="AR10" s="81" t="s">
        <v>4886</v>
      </c>
      <c r="AS10" s="81" t="s">
        <v>4446</v>
      </c>
      <c r="AT10" s="81" t="s">
        <v>2875</v>
      </c>
      <c r="AU10" s="81" t="s">
        <v>4447</v>
      </c>
      <c r="AW10" s="81" t="s">
        <v>4448</v>
      </c>
      <c r="AX10" s="81" t="s">
        <v>42</v>
      </c>
    </row>
    <row r="11" s="79" customFormat="1" ht="13.5" spans="1:50">
      <c r="A11" s="81" t="s">
        <v>4887</v>
      </c>
      <c r="B11" s="81" t="s">
        <v>4888</v>
      </c>
      <c r="C11" s="81" t="s">
        <v>3740</v>
      </c>
      <c r="D11" s="81" t="s">
        <v>4517</v>
      </c>
      <c r="E11" s="81" t="s">
        <v>4889</v>
      </c>
      <c r="F11" s="81" t="s">
        <v>4453</v>
      </c>
      <c r="G11" s="81" t="s">
        <v>4877</v>
      </c>
      <c r="H11" s="81" t="s">
        <v>4579</v>
      </c>
      <c r="I11" s="81" t="s">
        <v>43</v>
      </c>
      <c r="J11" s="81" t="s">
        <v>4878</v>
      </c>
      <c r="K11" s="81" t="s">
        <v>4879</v>
      </c>
      <c r="M11" s="81" t="s">
        <v>2790</v>
      </c>
      <c r="N11" s="81" t="s">
        <v>4880</v>
      </c>
      <c r="O11" s="81" t="s">
        <v>4890</v>
      </c>
      <c r="P11" s="81" t="s">
        <v>4891</v>
      </c>
      <c r="Q11" s="81" t="s">
        <v>183</v>
      </c>
      <c r="R11" s="81" t="s">
        <v>4892</v>
      </c>
      <c r="S11" s="81" t="s">
        <v>166</v>
      </c>
      <c r="T11" s="81" t="s">
        <v>4893</v>
      </c>
      <c r="U11" s="81" t="s">
        <v>4894</v>
      </c>
      <c r="V11" s="81" t="s">
        <v>4432</v>
      </c>
      <c r="W11" s="81" t="s">
        <v>156</v>
      </c>
      <c r="X11" s="81" t="s">
        <v>4434</v>
      </c>
      <c r="Y11" s="81" t="s">
        <v>4435</v>
      </c>
      <c r="Z11" s="81" t="s">
        <v>4483</v>
      </c>
      <c r="AA11" s="81" t="s">
        <v>36</v>
      </c>
      <c r="AC11" s="81" t="s">
        <v>42</v>
      </c>
      <c r="AD11" s="81" t="s">
        <v>2682</v>
      </c>
      <c r="AE11" s="81" t="s">
        <v>42</v>
      </c>
      <c r="AG11" s="81" t="s">
        <v>2196</v>
      </c>
      <c r="AH11" s="81" t="s">
        <v>4485</v>
      </c>
      <c r="AI11" s="81" t="s">
        <v>4512</v>
      </c>
      <c r="AJ11" s="81" t="s">
        <v>4440</v>
      </c>
      <c r="AM11" s="81" t="s">
        <v>4442</v>
      </c>
      <c r="AP11" s="81" t="s">
        <v>4443</v>
      </c>
      <c r="AQ11" s="81" t="s">
        <v>4444</v>
      </c>
      <c r="AR11" s="81" t="s">
        <v>4895</v>
      </c>
      <c r="AS11" s="81" t="s">
        <v>4446</v>
      </c>
      <c r="AT11" s="81" t="s">
        <v>2875</v>
      </c>
      <c r="AU11" s="81" t="s">
        <v>4447</v>
      </c>
      <c r="AW11" s="81" t="s">
        <v>4448</v>
      </c>
      <c r="AX11" s="81" t="s">
        <v>42</v>
      </c>
    </row>
    <row r="12" s="79" customFormat="1" ht="13.5" spans="1:50">
      <c r="A12" s="81" t="s">
        <v>4469</v>
      </c>
      <c r="B12" s="81" t="s">
        <v>4925</v>
      </c>
      <c r="C12" s="81" t="s">
        <v>50</v>
      </c>
      <c r="D12" s="81" t="s">
        <v>4451</v>
      </c>
      <c r="E12" s="81" t="s">
        <v>4926</v>
      </c>
      <c r="F12" s="81" t="s">
        <v>4453</v>
      </c>
      <c r="G12" s="81" t="s">
        <v>4505</v>
      </c>
      <c r="H12" s="81" t="s">
        <v>4506</v>
      </c>
      <c r="I12" s="81" t="s">
        <v>43</v>
      </c>
      <c r="J12" s="81" t="s">
        <v>4474</v>
      </c>
      <c r="K12" s="81" t="s">
        <v>4475</v>
      </c>
      <c r="M12" s="81" t="s">
        <v>2790</v>
      </c>
      <c r="N12" s="81" t="s">
        <v>4476</v>
      </c>
      <c r="O12" s="81" t="s">
        <v>4927</v>
      </c>
      <c r="P12" s="81" t="s">
        <v>4928</v>
      </c>
      <c r="Q12" s="81" t="s">
        <v>323</v>
      </c>
      <c r="R12" s="81" t="s">
        <v>4929</v>
      </c>
      <c r="S12" s="81" t="s">
        <v>4480</v>
      </c>
      <c r="T12" s="81" t="s">
        <v>4930</v>
      </c>
      <c r="U12" s="81" t="s">
        <v>4931</v>
      </c>
      <c r="V12" s="81" t="s">
        <v>4432</v>
      </c>
      <c r="W12" s="81" t="s">
        <v>4480</v>
      </c>
      <c r="X12" s="81" t="s">
        <v>4434</v>
      </c>
      <c r="Y12" s="81" t="s">
        <v>4435</v>
      </c>
      <c r="Z12" s="81" t="s">
        <v>4483</v>
      </c>
      <c r="AA12" s="81" t="s">
        <v>4484</v>
      </c>
      <c r="AC12" s="81" t="s">
        <v>42</v>
      </c>
      <c r="AD12" s="81" t="s">
        <v>2682</v>
      </c>
      <c r="AE12" s="81" t="s">
        <v>42</v>
      </c>
      <c r="AG12" s="81" t="s">
        <v>4480</v>
      </c>
      <c r="AH12" s="81" t="s">
        <v>4485</v>
      </c>
      <c r="AI12" s="81" t="s">
        <v>4486</v>
      </c>
      <c r="AJ12" s="81" t="s">
        <v>4440</v>
      </c>
      <c r="AM12" s="81" t="s">
        <v>4442</v>
      </c>
      <c r="AN12" s="81" t="s">
        <v>4480</v>
      </c>
      <c r="AO12" s="81" t="s">
        <v>4932</v>
      </c>
      <c r="AP12" s="81" t="s">
        <v>4443</v>
      </c>
      <c r="AR12" s="81" t="s">
        <v>4933</v>
      </c>
      <c r="AS12" s="81" t="s">
        <v>4468</v>
      </c>
      <c r="AT12" s="81" t="s">
        <v>2875</v>
      </c>
      <c r="AU12" s="81" t="s">
        <v>4447</v>
      </c>
      <c r="AW12" s="81" t="s">
        <v>4448</v>
      </c>
      <c r="AX12" s="81" t="s">
        <v>42</v>
      </c>
    </row>
    <row r="13" s="79" customFormat="1" ht="13.5" spans="1:50">
      <c r="A13" s="81" t="s">
        <v>4469</v>
      </c>
      <c r="B13" s="81" t="s">
        <v>4934</v>
      </c>
      <c r="C13" s="81" t="s">
        <v>50</v>
      </c>
      <c r="D13" s="81" t="s">
        <v>4451</v>
      </c>
      <c r="E13" s="81" t="s">
        <v>4935</v>
      </c>
      <c r="F13" s="81" t="s">
        <v>4453</v>
      </c>
      <c r="G13" s="81" t="s">
        <v>4644</v>
      </c>
      <c r="H13" s="81" t="s">
        <v>4506</v>
      </c>
      <c r="I13" s="81" t="s">
        <v>43</v>
      </c>
      <c r="J13" s="81" t="s">
        <v>4474</v>
      </c>
      <c r="K13" s="81" t="s">
        <v>4475</v>
      </c>
      <c r="M13" s="81" t="s">
        <v>2790</v>
      </c>
      <c r="N13" s="81" t="s">
        <v>4476</v>
      </c>
      <c r="O13" s="81" t="s">
        <v>4936</v>
      </c>
      <c r="P13" s="81" t="s">
        <v>4937</v>
      </c>
      <c r="Q13" s="81" t="s">
        <v>306</v>
      </c>
      <c r="R13" s="81" t="s">
        <v>4509</v>
      </c>
      <c r="T13" s="81" t="s">
        <v>4938</v>
      </c>
      <c r="U13" s="81" t="s">
        <v>4939</v>
      </c>
      <c r="V13" s="81" t="s">
        <v>4432</v>
      </c>
      <c r="W13" s="81" t="s">
        <v>4480</v>
      </c>
      <c r="X13" s="81" t="s">
        <v>4434</v>
      </c>
      <c r="Y13" s="81" t="s">
        <v>4435</v>
      </c>
      <c r="Z13" s="81" t="s">
        <v>4483</v>
      </c>
      <c r="AA13" s="81" t="s">
        <v>4484</v>
      </c>
      <c r="AC13" s="81" t="s">
        <v>42</v>
      </c>
      <c r="AD13" s="81" t="s">
        <v>2682</v>
      </c>
      <c r="AE13" s="81" t="s">
        <v>42</v>
      </c>
      <c r="AG13" s="81" t="s">
        <v>4480</v>
      </c>
      <c r="AH13" s="81" t="s">
        <v>4485</v>
      </c>
      <c r="AI13" s="81" t="s">
        <v>4512</v>
      </c>
      <c r="AJ13" s="81" t="s">
        <v>4440</v>
      </c>
      <c r="AM13" s="81" t="s">
        <v>4442</v>
      </c>
      <c r="AN13" s="81" t="s">
        <v>4480</v>
      </c>
      <c r="AO13" s="81" t="s">
        <v>4940</v>
      </c>
      <c r="AP13" s="81" t="s">
        <v>4443</v>
      </c>
      <c r="AR13" s="81" t="s">
        <v>4941</v>
      </c>
      <c r="AS13" s="81" t="s">
        <v>4468</v>
      </c>
      <c r="AT13" s="81" t="s">
        <v>2875</v>
      </c>
      <c r="AU13" s="81" t="s">
        <v>4447</v>
      </c>
      <c r="AW13" s="81" t="s">
        <v>4448</v>
      </c>
      <c r="AX13" s="81" t="s">
        <v>42</v>
      </c>
    </row>
    <row r="14" s="79" customFormat="1" ht="13.5" spans="1:50">
      <c r="A14" s="81" t="s">
        <v>4469</v>
      </c>
      <c r="B14" s="81" t="s">
        <v>5093</v>
      </c>
      <c r="C14" s="81" t="s">
        <v>4655</v>
      </c>
      <c r="D14" s="81" t="s">
        <v>4451</v>
      </c>
      <c r="E14" s="81" t="s">
        <v>5094</v>
      </c>
      <c r="F14" s="81" t="s">
        <v>4453</v>
      </c>
      <c r="G14" s="81" t="s">
        <v>4644</v>
      </c>
      <c r="H14" s="81" t="s">
        <v>4506</v>
      </c>
      <c r="I14" s="81" t="s">
        <v>43</v>
      </c>
      <c r="J14" s="81" t="s">
        <v>4474</v>
      </c>
      <c r="K14" s="81" t="s">
        <v>4475</v>
      </c>
      <c r="M14" s="81" t="s">
        <v>2790</v>
      </c>
      <c r="N14" s="81" t="s">
        <v>4476</v>
      </c>
      <c r="V14" s="81" t="s">
        <v>4432</v>
      </c>
      <c r="W14" s="81" t="s">
        <v>4480</v>
      </c>
      <c r="X14" s="81" t="s">
        <v>4434</v>
      </c>
      <c r="Y14" s="81" t="s">
        <v>4435</v>
      </c>
      <c r="Z14" s="81" t="s">
        <v>4483</v>
      </c>
      <c r="AA14" s="81" t="s">
        <v>4484</v>
      </c>
      <c r="AC14" s="81" t="s">
        <v>42</v>
      </c>
      <c r="AD14" s="81" t="s">
        <v>2682</v>
      </c>
      <c r="AE14" s="81" t="s">
        <v>42</v>
      </c>
      <c r="AH14" s="81" t="s">
        <v>4485</v>
      </c>
      <c r="AI14" s="81" t="s">
        <v>4486</v>
      </c>
      <c r="AJ14" s="81" t="s">
        <v>4440</v>
      </c>
      <c r="AM14" s="81" t="s">
        <v>4442</v>
      </c>
      <c r="AR14" s="81" t="s">
        <v>5095</v>
      </c>
      <c r="AS14" s="81" t="s">
        <v>4468</v>
      </c>
      <c r="AT14" s="81" t="s">
        <v>2875</v>
      </c>
      <c r="AW14" s="81" t="s">
        <v>4448</v>
      </c>
      <c r="AX14" s="81" t="s">
        <v>2682</v>
      </c>
    </row>
    <row r="15" s="79" customFormat="1" ht="13.5" spans="1:50">
      <c r="A15" s="81" t="s">
        <v>4469</v>
      </c>
      <c r="B15" s="81" t="s">
        <v>5096</v>
      </c>
      <c r="C15" s="81" t="s">
        <v>4655</v>
      </c>
      <c r="D15" s="81" t="s">
        <v>4451</v>
      </c>
      <c r="E15" s="81" t="s">
        <v>5097</v>
      </c>
      <c r="F15" s="81" t="s">
        <v>4453</v>
      </c>
      <c r="G15" s="81" t="s">
        <v>4644</v>
      </c>
      <c r="H15" s="81" t="s">
        <v>4506</v>
      </c>
      <c r="I15" s="81" t="s">
        <v>43</v>
      </c>
      <c r="J15" s="81" t="s">
        <v>4474</v>
      </c>
      <c r="K15" s="81" t="s">
        <v>4475</v>
      </c>
      <c r="M15" s="81" t="s">
        <v>2790</v>
      </c>
      <c r="N15" s="81" t="s">
        <v>4476</v>
      </c>
      <c r="V15" s="81" t="s">
        <v>4432</v>
      </c>
      <c r="W15" s="81" t="s">
        <v>4480</v>
      </c>
      <c r="X15" s="81" t="s">
        <v>4434</v>
      </c>
      <c r="Y15" s="81" t="s">
        <v>4435</v>
      </c>
      <c r="Z15" s="81" t="s">
        <v>4483</v>
      </c>
      <c r="AA15" s="81" t="s">
        <v>4484</v>
      </c>
      <c r="AC15" s="81" t="s">
        <v>42</v>
      </c>
      <c r="AD15" s="81" t="s">
        <v>2682</v>
      </c>
      <c r="AE15" s="81" t="s">
        <v>42</v>
      </c>
      <c r="AH15" s="81" t="s">
        <v>4485</v>
      </c>
      <c r="AI15" s="81" t="s">
        <v>4486</v>
      </c>
      <c r="AJ15" s="81" t="s">
        <v>4440</v>
      </c>
      <c r="AM15" s="81" t="s">
        <v>4442</v>
      </c>
      <c r="AR15" s="81" t="s">
        <v>5098</v>
      </c>
      <c r="AS15" s="81" t="s">
        <v>4468</v>
      </c>
      <c r="AT15" s="81" t="s">
        <v>2875</v>
      </c>
      <c r="AW15" s="81" t="s">
        <v>4448</v>
      </c>
      <c r="AX15" s="81" t="s">
        <v>2682</v>
      </c>
    </row>
    <row r="16" s="79" customFormat="1" ht="13.5" spans="1:50">
      <c r="A16" s="81" t="s">
        <v>4469</v>
      </c>
      <c r="B16" s="81" t="s">
        <v>5099</v>
      </c>
      <c r="C16" s="81" t="s">
        <v>4655</v>
      </c>
      <c r="D16" s="81" t="s">
        <v>4451</v>
      </c>
      <c r="E16" s="81" t="s">
        <v>5100</v>
      </c>
      <c r="F16" s="81" t="s">
        <v>4453</v>
      </c>
      <c r="G16" s="81" t="s">
        <v>4644</v>
      </c>
      <c r="H16" s="81" t="s">
        <v>4506</v>
      </c>
      <c r="I16" s="81" t="s">
        <v>43</v>
      </c>
      <c r="J16" s="81" t="s">
        <v>4474</v>
      </c>
      <c r="K16" s="81" t="s">
        <v>4475</v>
      </c>
      <c r="M16" s="81" t="s">
        <v>2790</v>
      </c>
      <c r="N16" s="81" t="s">
        <v>4476</v>
      </c>
      <c r="V16" s="81" t="s">
        <v>4432</v>
      </c>
      <c r="W16" s="81" t="s">
        <v>4480</v>
      </c>
      <c r="X16" s="81" t="s">
        <v>4434</v>
      </c>
      <c r="Y16" s="81" t="s">
        <v>4435</v>
      </c>
      <c r="Z16" s="81" t="s">
        <v>4483</v>
      </c>
      <c r="AA16" s="81" t="s">
        <v>4484</v>
      </c>
      <c r="AC16" s="81" t="s">
        <v>42</v>
      </c>
      <c r="AD16" s="81" t="s">
        <v>2682</v>
      </c>
      <c r="AE16" s="81" t="s">
        <v>42</v>
      </c>
      <c r="AH16" s="81" t="s">
        <v>4485</v>
      </c>
      <c r="AI16" s="81" t="s">
        <v>4486</v>
      </c>
      <c r="AJ16" s="81" t="s">
        <v>4440</v>
      </c>
      <c r="AM16" s="81" t="s">
        <v>4442</v>
      </c>
      <c r="AR16" s="81" t="s">
        <v>5101</v>
      </c>
      <c r="AS16" s="81" t="s">
        <v>4468</v>
      </c>
      <c r="AT16" s="81" t="s">
        <v>2875</v>
      </c>
      <c r="AW16" s="81" t="s">
        <v>4448</v>
      </c>
      <c r="AX16" s="81" t="s">
        <v>2682</v>
      </c>
    </row>
    <row r="17" s="79" customFormat="1" ht="13.5" spans="1:50">
      <c r="A17" s="81" t="s">
        <v>4469</v>
      </c>
      <c r="B17" s="81" t="s">
        <v>5102</v>
      </c>
      <c r="C17" s="81" t="s">
        <v>4655</v>
      </c>
      <c r="D17" s="81" t="s">
        <v>4451</v>
      </c>
      <c r="E17" s="81" t="s">
        <v>5103</v>
      </c>
      <c r="F17" s="81" t="s">
        <v>4453</v>
      </c>
      <c r="G17" s="81" t="s">
        <v>4472</v>
      </c>
      <c r="H17" s="81" t="s">
        <v>4473</v>
      </c>
      <c r="I17" s="81" t="s">
        <v>43</v>
      </c>
      <c r="J17" s="81" t="s">
        <v>4474</v>
      </c>
      <c r="K17" s="81" t="s">
        <v>4475</v>
      </c>
      <c r="M17" s="81" t="s">
        <v>2790</v>
      </c>
      <c r="N17" s="81" t="s">
        <v>4476</v>
      </c>
      <c r="V17" s="81" t="s">
        <v>4432</v>
      </c>
      <c r="W17" s="81" t="s">
        <v>4480</v>
      </c>
      <c r="X17" s="81" t="s">
        <v>4434</v>
      </c>
      <c r="Y17" s="81" t="s">
        <v>4435</v>
      </c>
      <c r="Z17" s="81" t="s">
        <v>4483</v>
      </c>
      <c r="AA17" s="81" t="s">
        <v>4484</v>
      </c>
      <c r="AC17" s="81" t="s">
        <v>42</v>
      </c>
      <c r="AD17" s="81" t="s">
        <v>2682</v>
      </c>
      <c r="AE17" s="81" t="s">
        <v>42</v>
      </c>
      <c r="AH17" s="81" t="s">
        <v>4485</v>
      </c>
      <c r="AI17" s="81" t="s">
        <v>4486</v>
      </c>
      <c r="AJ17" s="81" t="s">
        <v>4440</v>
      </c>
      <c r="AM17" s="81" t="s">
        <v>4442</v>
      </c>
      <c r="AR17" s="81" t="s">
        <v>5104</v>
      </c>
      <c r="AS17" s="81" t="s">
        <v>4468</v>
      </c>
      <c r="AT17" s="81" t="s">
        <v>2875</v>
      </c>
      <c r="AW17" s="81" t="s">
        <v>4448</v>
      </c>
      <c r="AX17" s="81" t="s">
        <v>42</v>
      </c>
    </row>
    <row r="18" s="79" customFormat="1" ht="13.5" spans="1:50">
      <c r="A18" s="81" t="s">
        <v>4469</v>
      </c>
      <c r="B18" s="81" t="s">
        <v>5105</v>
      </c>
      <c r="C18" s="81" t="s">
        <v>4655</v>
      </c>
      <c r="D18" s="81" t="s">
        <v>4451</v>
      </c>
      <c r="E18" s="81" t="s">
        <v>5106</v>
      </c>
      <c r="F18" s="81" t="s">
        <v>4453</v>
      </c>
      <c r="G18" s="81" t="s">
        <v>4472</v>
      </c>
      <c r="H18" s="81" t="s">
        <v>4473</v>
      </c>
      <c r="I18" s="81" t="s">
        <v>43</v>
      </c>
      <c r="J18" s="81" t="s">
        <v>4474</v>
      </c>
      <c r="K18" s="81" t="s">
        <v>4475</v>
      </c>
      <c r="M18" s="81" t="s">
        <v>2790</v>
      </c>
      <c r="N18" s="81" t="s">
        <v>4476</v>
      </c>
      <c r="V18" s="81" t="s">
        <v>4432</v>
      </c>
      <c r="W18" s="81" t="s">
        <v>4480</v>
      </c>
      <c r="X18" s="81" t="s">
        <v>4434</v>
      </c>
      <c r="Y18" s="81" t="s">
        <v>4435</v>
      </c>
      <c r="Z18" s="81" t="s">
        <v>4483</v>
      </c>
      <c r="AA18" s="81" t="s">
        <v>4484</v>
      </c>
      <c r="AC18" s="81" t="s">
        <v>42</v>
      </c>
      <c r="AD18" s="81" t="s">
        <v>2682</v>
      </c>
      <c r="AE18" s="81" t="s">
        <v>42</v>
      </c>
      <c r="AH18" s="81" t="s">
        <v>4485</v>
      </c>
      <c r="AI18" s="81" t="s">
        <v>4486</v>
      </c>
      <c r="AJ18" s="81" t="s">
        <v>4440</v>
      </c>
      <c r="AM18" s="81" t="s">
        <v>4442</v>
      </c>
      <c r="AR18" s="81" t="s">
        <v>5107</v>
      </c>
      <c r="AS18" s="81" t="s">
        <v>4468</v>
      </c>
      <c r="AT18" s="81" t="s">
        <v>2875</v>
      </c>
      <c r="AW18" s="81" t="s">
        <v>4448</v>
      </c>
      <c r="AX18" s="81" t="s">
        <v>42</v>
      </c>
    </row>
    <row r="19" s="79" customFormat="1" ht="13.5" spans="1:50">
      <c r="A19" s="81" t="s">
        <v>4469</v>
      </c>
      <c r="B19" s="81" t="s">
        <v>5108</v>
      </c>
      <c r="C19" s="81" t="s">
        <v>4655</v>
      </c>
      <c r="D19" s="81" t="s">
        <v>4451</v>
      </c>
      <c r="E19" s="81" t="s">
        <v>5109</v>
      </c>
      <c r="F19" s="81" t="s">
        <v>4453</v>
      </c>
      <c r="G19" s="81" t="s">
        <v>4472</v>
      </c>
      <c r="H19" s="81" t="s">
        <v>4473</v>
      </c>
      <c r="I19" s="81" t="s">
        <v>43</v>
      </c>
      <c r="J19" s="81" t="s">
        <v>4474</v>
      </c>
      <c r="K19" s="81" t="s">
        <v>4475</v>
      </c>
      <c r="M19" s="81" t="s">
        <v>2790</v>
      </c>
      <c r="N19" s="81" t="s">
        <v>4476</v>
      </c>
      <c r="V19" s="81" t="s">
        <v>4432</v>
      </c>
      <c r="W19" s="81" t="s">
        <v>4480</v>
      </c>
      <c r="X19" s="81" t="s">
        <v>4434</v>
      </c>
      <c r="Y19" s="81" t="s">
        <v>4435</v>
      </c>
      <c r="Z19" s="81" t="s">
        <v>4483</v>
      </c>
      <c r="AA19" s="81" t="s">
        <v>4484</v>
      </c>
      <c r="AC19" s="81" t="s">
        <v>42</v>
      </c>
      <c r="AD19" s="81" t="s">
        <v>2682</v>
      </c>
      <c r="AE19" s="81" t="s">
        <v>42</v>
      </c>
      <c r="AH19" s="81" t="s">
        <v>4485</v>
      </c>
      <c r="AI19" s="81" t="s">
        <v>4486</v>
      </c>
      <c r="AJ19" s="81" t="s">
        <v>4440</v>
      </c>
      <c r="AM19" s="81" t="s">
        <v>4442</v>
      </c>
      <c r="AR19" s="81" t="s">
        <v>5110</v>
      </c>
      <c r="AS19" s="81" t="s">
        <v>4468</v>
      </c>
      <c r="AT19" s="81" t="s">
        <v>2875</v>
      </c>
      <c r="AW19" s="81" t="s">
        <v>4448</v>
      </c>
      <c r="AX19" s="81" t="s">
        <v>42</v>
      </c>
    </row>
    <row r="20" spans="1:51">
      <c r="A20" s="81" t="s">
        <v>4469</v>
      </c>
      <c r="B20" s="81" t="s">
        <v>5111</v>
      </c>
      <c r="C20" s="81" t="s">
        <v>4655</v>
      </c>
      <c r="D20" s="81" t="s">
        <v>4451</v>
      </c>
      <c r="E20" s="81" t="s">
        <v>5112</v>
      </c>
      <c r="F20" s="81" t="s">
        <v>4453</v>
      </c>
      <c r="G20" s="81" t="s">
        <v>4472</v>
      </c>
      <c r="H20" s="81" t="s">
        <v>4473</v>
      </c>
      <c r="I20" s="81" t="s">
        <v>43</v>
      </c>
      <c r="J20" s="81" t="s">
        <v>4474</v>
      </c>
      <c r="K20" s="81" t="s">
        <v>4475</v>
      </c>
      <c r="L20" s="79"/>
      <c r="M20" s="81" t="s">
        <v>2790</v>
      </c>
      <c r="N20" s="81" t="s">
        <v>4476</v>
      </c>
      <c r="O20" s="79"/>
      <c r="P20" s="79"/>
      <c r="Q20" s="79"/>
      <c r="R20" s="79"/>
      <c r="S20" s="79"/>
      <c r="T20" s="79"/>
      <c r="U20" s="79"/>
      <c r="V20" s="81" t="s">
        <v>4432</v>
      </c>
      <c r="W20" s="81" t="s">
        <v>4480</v>
      </c>
      <c r="X20" s="81" t="s">
        <v>4434</v>
      </c>
      <c r="Y20" s="81" t="s">
        <v>4435</v>
      </c>
      <c r="Z20" s="81" t="s">
        <v>4483</v>
      </c>
      <c r="AA20" s="81" t="s">
        <v>4484</v>
      </c>
      <c r="AB20" s="79"/>
      <c r="AC20" s="81" t="s">
        <v>42</v>
      </c>
      <c r="AD20" s="81" t="s">
        <v>2682</v>
      </c>
      <c r="AE20" s="81" t="s">
        <v>42</v>
      </c>
      <c r="AF20" s="79"/>
      <c r="AG20" s="79"/>
      <c r="AH20" s="81" t="s">
        <v>4485</v>
      </c>
      <c r="AI20" s="81" t="s">
        <v>4486</v>
      </c>
      <c r="AJ20" s="81" t="s">
        <v>4440</v>
      </c>
      <c r="AK20" s="79"/>
      <c r="AL20" s="79"/>
      <c r="AM20" s="81" t="s">
        <v>4442</v>
      </c>
      <c r="AN20" s="79"/>
      <c r="AO20" s="79"/>
      <c r="AP20" s="79"/>
      <c r="AQ20" s="79"/>
      <c r="AR20" s="81" t="s">
        <v>5113</v>
      </c>
      <c r="AS20" s="81" t="s">
        <v>4468</v>
      </c>
      <c r="AT20" s="81" t="s">
        <v>2875</v>
      </c>
      <c r="AU20" s="79"/>
      <c r="AV20" s="79"/>
      <c r="AW20" s="81" t="s">
        <v>4448</v>
      </c>
      <c r="AX20" s="81" t="s">
        <v>42</v>
      </c>
      <c r="AY20" s="79"/>
    </row>
    <row r="21" spans="1:51">
      <c r="A21" s="81" t="s">
        <v>4349</v>
      </c>
      <c r="B21" s="81" t="s">
        <v>5243</v>
      </c>
      <c r="C21" s="81" t="s">
        <v>50</v>
      </c>
      <c r="D21" s="81" t="s">
        <v>4451</v>
      </c>
      <c r="E21" s="81" t="s">
        <v>5244</v>
      </c>
      <c r="F21" s="81" t="s">
        <v>4453</v>
      </c>
      <c r="G21" s="81" t="s">
        <v>4738</v>
      </c>
      <c r="H21" s="81" t="s">
        <v>4520</v>
      </c>
      <c r="I21" s="81" t="s">
        <v>43</v>
      </c>
      <c r="J21" s="81" t="s">
        <v>4631</v>
      </c>
      <c r="K21" s="81" t="s">
        <v>4632</v>
      </c>
      <c r="L21" s="79"/>
      <c r="M21" s="81" t="s">
        <v>2790</v>
      </c>
      <c r="N21" s="81" t="s">
        <v>4739</v>
      </c>
      <c r="O21" s="81" t="s">
        <v>5245</v>
      </c>
      <c r="P21" s="81" t="s">
        <v>5246</v>
      </c>
      <c r="Q21" s="81" t="s">
        <v>471</v>
      </c>
      <c r="R21" s="81" t="s">
        <v>5247</v>
      </c>
      <c r="S21" s="81" t="s">
        <v>5248</v>
      </c>
      <c r="T21" s="81" t="s">
        <v>5036</v>
      </c>
      <c r="U21" s="81" t="s">
        <v>5249</v>
      </c>
      <c r="V21" s="81" t="s">
        <v>4432</v>
      </c>
      <c r="W21" s="81" t="s">
        <v>4658</v>
      </c>
      <c r="X21" s="81" t="s">
        <v>4434</v>
      </c>
      <c r="Y21" s="81" t="s">
        <v>4435</v>
      </c>
      <c r="Z21" s="81" t="s">
        <v>4483</v>
      </c>
      <c r="AA21" s="81" t="s">
        <v>4484</v>
      </c>
      <c r="AB21" s="79"/>
      <c r="AC21" s="81" t="s">
        <v>42</v>
      </c>
      <c r="AD21" s="81" t="s">
        <v>2682</v>
      </c>
      <c r="AE21" s="81" t="s">
        <v>42</v>
      </c>
      <c r="AF21" s="79"/>
      <c r="AG21" s="81" t="s">
        <v>471</v>
      </c>
      <c r="AH21" s="81" t="s">
        <v>4485</v>
      </c>
      <c r="AI21" s="81" t="s">
        <v>4785</v>
      </c>
      <c r="AJ21" s="81" t="s">
        <v>4440</v>
      </c>
      <c r="AK21" s="79"/>
      <c r="AL21" s="79"/>
      <c r="AM21" s="81" t="s">
        <v>4442</v>
      </c>
      <c r="AN21" s="81" t="s">
        <v>4658</v>
      </c>
      <c r="AO21" s="81" t="s">
        <v>5250</v>
      </c>
      <c r="AP21" s="81" t="s">
        <v>4443</v>
      </c>
      <c r="AQ21" s="79"/>
      <c r="AR21" s="81" t="s">
        <v>5251</v>
      </c>
      <c r="AS21" s="81" t="s">
        <v>4446</v>
      </c>
      <c r="AT21" s="81" t="s">
        <v>2875</v>
      </c>
      <c r="AU21" s="81" t="s">
        <v>4447</v>
      </c>
      <c r="AV21" s="79"/>
      <c r="AW21" s="81" t="s">
        <v>4448</v>
      </c>
      <c r="AX21" s="81" t="s">
        <v>42</v>
      </c>
      <c r="AY21" s="79"/>
    </row>
    <row r="22" spans="1:51">
      <c r="A22" s="81" t="s">
        <v>4576</v>
      </c>
      <c r="B22" s="81" t="s">
        <v>5343</v>
      </c>
      <c r="C22" s="81" t="s">
        <v>50</v>
      </c>
      <c r="D22" s="81" t="s">
        <v>4451</v>
      </c>
      <c r="E22" s="81" t="s">
        <v>5344</v>
      </c>
      <c r="F22" s="81" t="s">
        <v>4453</v>
      </c>
      <c r="G22" s="81" t="s">
        <v>5236</v>
      </c>
      <c r="H22" s="81" t="s">
        <v>5032</v>
      </c>
      <c r="I22" s="81" t="s">
        <v>43</v>
      </c>
      <c r="J22" s="81" t="s">
        <v>4772</v>
      </c>
      <c r="K22" s="81" t="s">
        <v>4773</v>
      </c>
      <c r="L22" s="79"/>
      <c r="M22" s="81" t="s">
        <v>2790</v>
      </c>
      <c r="N22" s="81" t="s">
        <v>4761</v>
      </c>
      <c r="O22" s="81" t="s">
        <v>5345</v>
      </c>
      <c r="P22" s="81" t="s">
        <v>5346</v>
      </c>
      <c r="Q22" s="81" t="s">
        <v>1107</v>
      </c>
      <c r="R22" s="81" t="s">
        <v>5347</v>
      </c>
      <c r="S22" s="81" t="s">
        <v>5348</v>
      </c>
      <c r="T22" s="81" t="s">
        <v>5349</v>
      </c>
      <c r="U22" s="81" t="s">
        <v>5350</v>
      </c>
      <c r="V22" s="81" t="s">
        <v>4432</v>
      </c>
      <c r="W22" s="81" t="s">
        <v>1008</v>
      </c>
      <c r="X22" s="81" t="s">
        <v>4434</v>
      </c>
      <c r="Y22" s="81" t="s">
        <v>4435</v>
      </c>
      <c r="Z22" s="81" t="s">
        <v>4483</v>
      </c>
      <c r="AA22" s="81" t="s">
        <v>36</v>
      </c>
      <c r="AB22" s="79"/>
      <c r="AC22" s="81" t="s">
        <v>2682</v>
      </c>
      <c r="AD22" s="81" t="s">
        <v>2682</v>
      </c>
      <c r="AE22" s="81" t="s">
        <v>2682</v>
      </c>
      <c r="AF22" s="81" t="s">
        <v>4464</v>
      </c>
      <c r="AG22" s="81" t="s">
        <v>1107</v>
      </c>
      <c r="AH22" s="81" t="s">
        <v>4438</v>
      </c>
      <c r="AI22" s="81" t="s">
        <v>4907</v>
      </c>
      <c r="AJ22" s="81" t="s">
        <v>4440</v>
      </c>
      <c r="AK22" s="79"/>
      <c r="AL22" s="79"/>
      <c r="AM22" s="81" t="s">
        <v>4442</v>
      </c>
      <c r="AN22" s="81" t="s">
        <v>1008</v>
      </c>
      <c r="AO22" s="81" t="s">
        <v>5351</v>
      </c>
      <c r="AP22" s="81" t="s">
        <v>4443</v>
      </c>
      <c r="AQ22" s="79"/>
      <c r="AR22" s="81" t="s">
        <v>5352</v>
      </c>
      <c r="AS22" s="81" t="s">
        <v>4446</v>
      </c>
      <c r="AT22" s="81" t="s">
        <v>2875</v>
      </c>
      <c r="AU22" s="81" t="s">
        <v>50</v>
      </c>
      <c r="AV22" s="79"/>
      <c r="AW22" s="81" t="s">
        <v>4448</v>
      </c>
      <c r="AX22" s="81" t="s">
        <v>42</v>
      </c>
      <c r="AY22" s="79"/>
    </row>
    <row r="23" spans="1:51">
      <c r="A23" s="81" t="s">
        <v>4349</v>
      </c>
      <c r="B23" s="81" t="s">
        <v>5458</v>
      </c>
      <c r="C23" s="81" t="s">
        <v>50</v>
      </c>
      <c r="D23" s="81" t="s">
        <v>4517</v>
      </c>
      <c r="E23" s="81" t="s">
        <v>5459</v>
      </c>
      <c r="F23" s="81" t="s">
        <v>4453</v>
      </c>
      <c r="G23" s="81" t="s">
        <v>4519</v>
      </c>
      <c r="H23" s="81" t="s">
        <v>4630</v>
      </c>
      <c r="I23" s="81" t="s">
        <v>43</v>
      </c>
      <c r="J23" s="81" t="s">
        <v>4631</v>
      </c>
      <c r="K23" s="81" t="s">
        <v>4632</v>
      </c>
      <c r="L23" s="79"/>
      <c r="M23" s="81" t="s">
        <v>2790</v>
      </c>
      <c r="N23" s="81" t="s">
        <v>5460</v>
      </c>
      <c r="O23" s="81" t="s">
        <v>5461</v>
      </c>
      <c r="P23" s="81" t="s">
        <v>5462</v>
      </c>
      <c r="Q23" s="81" t="s">
        <v>712</v>
      </c>
      <c r="R23" s="81" t="s">
        <v>5463</v>
      </c>
      <c r="S23" s="81" t="s">
        <v>806</v>
      </c>
      <c r="T23" s="81" t="s">
        <v>5464</v>
      </c>
      <c r="U23" s="81" t="s">
        <v>5465</v>
      </c>
      <c r="V23" s="81" t="s">
        <v>4432</v>
      </c>
      <c r="W23" s="81" t="s">
        <v>828</v>
      </c>
      <c r="X23" s="81" t="s">
        <v>4434</v>
      </c>
      <c r="Y23" s="81" t="s">
        <v>4435</v>
      </c>
      <c r="Z23" s="81" t="s">
        <v>4483</v>
      </c>
      <c r="AA23" s="81" t="s">
        <v>36</v>
      </c>
      <c r="AB23" s="79"/>
      <c r="AC23" s="81" t="s">
        <v>42</v>
      </c>
      <c r="AD23" s="81" t="s">
        <v>2682</v>
      </c>
      <c r="AE23" s="81" t="s">
        <v>42</v>
      </c>
      <c r="AF23" s="79"/>
      <c r="AG23" s="81" t="s">
        <v>471</v>
      </c>
      <c r="AH23" s="81" t="s">
        <v>4485</v>
      </c>
      <c r="AI23" s="81" t="s">
        <v>4512</v>
      </c>
      <c r="AJ23" s="81" t="s">
        <v>4440</v>
      </c>
      <c r="AK23" s="79"/>
      <c r="AL23" s="79"/>
      <c r="AM23" s="81" t="s">
        <v>4442</v>
      </c>
      <c r="AN23" s="81" t="s">
        <v>4658</v>
      </c>
      <c r="AO23" s="81" t="s">
        <v>5466</v>
      </c>
      <c r="AP23" s="81" t="s">
        <v>4443</v>
      </c>
      <c r="AQ23" s="81" t="s">
        <v>4444</v>
      </c>
      <c r="AR23" s="81" t="s">
        <v>5467</v>
      </c>
      <c r="AS23" s="81" t="s">
        <v>4446</v>
      </c>
      <c r="AT23" s="81" t="s">
        <v>2875</v>
      </c>
      <c r="AU23" s="81" t="s">
        <v>4447</v>
      </c>
      <c r="AV23" s="79"/>
      <c r="AW23" s="81" t="s">
        <v>4448</v>
      </c>
      <c r="AX23" s="81" t="s">
        <v>42</v>
      </c>
      <c r="AY23" s="79"/>
    </row>
    <row r="24" spans="1:51">
      <c r="A24" s="81" t="s">
        <v>5468</v>
      </c>
      <c r="B24" s="81" t="s">
        <v>5469</v>
      </c>
      <c r="C24" s="81" t="s">
        <v>50</v>
      </c>
      <c r="D24" s="81" t="s">
        <v>4517</v>
      </c>
      <c r="E24" s="81" t="s">
        <v>5470</v>
      </c>
      <c r="F24" s="81" t="s">
        <v>4453</v>
      </c>
      <c r="G24" s="81" t="s">
        <v>4519</v>
      </c>
      <c r="H24" s="81" t="s">
        <v>4520</v>
      </c>
      <c r="I24" s="81" t="s">
        <v>43</v>
      </c>
      <c r="J24" s="81" t="s">
        <v>4631</v>
      </c>
      <c r="K24" s="81" t="s">
        <v>4632</v>
      </c>
      <c r="L24" s="79"/>
      <c r="M24" s="81" t="s">
        <v>2790</v>
      </c>
      <c r="N24" s="81" t="s">
        <v>5460</v>
      </c>
      <c r="O24" s="81" t="s">
        <v>5471</v>
      </c>
      <c r="P24" s="81" t="s">
        <v>5472</v>
      </c>
      <c r="Q24" s="81" t="s">
        <v>471</v>
      </c>
      <c r="R24" s="81" t="s">
        <v>5247</v>
      </c>
      <c r="S24" s="81" t="s">
        <v>693</v>
      </c>
      <c r="T24" s="81" t="s">
        <v>5472</v>
      </c>
      <c r="U24" s="81" t="s">
        <v>5473</v>
      </c>
      <c r="V24" s="81" t="s">
        <v>4432</v>
      </c>
      <c r="W24" s="81" t="s">
        <v>828</v>
      </c>
      <c r="X24" s="81" t="s">
        <v>4434</v>
      </c>
      <c r="Y24" s="81" t="s">
        <v>4435</v>
      </c>
      <c r="Z24" s="81" t="s">
        <v>4483</v>
      </c>
      <c r="AA24" s="81" t="s">
        <v>36</v>
      </c>
      <c r="AB24" s="79"/>
      <c r="AC24" s="81" t="s">
        <v>42</v>
      </c>
      <c r="AD24" s="81" t="s">
        <v>2682</v>
      </c>
      <c r="AE24" s="81" t="s">
        <v>42</v>
      </c>
      <c r="AF24" s="79"/>
      <c r="AG24" s="81" t="s">
        <v>471</v>
      </c>
      <c r="AH24" s="81" t="s">
        <v>4485</v>
      </c>
      <c r="AI24" s="81" t="s">
        <v>4512</v>
      </c>
      <c r="AJ24" s="81" t="s">
        <v>4440</v>
      </c>
      <c r="AK24" s="79"/>
      <c r="AL24" s="79"/>
      <c r="AM24" s="81" t="s">
        <v>4442</v>
      </c>
      <c r="AN24" s="81" t="s">
        <v>4658</v>
      </c>
      <c r="AO24" s="81" t="s">
        <v>5474</v>
      </c>
      <c r="AP24" s="81" t="s">
        <v>4443</v>
      </c>
      <c r="AQ24" s="81" t="s">
        <v>4444</v>
      </c>
      <c r="AR24" s="81" t="s">
        <v>5475</v>
      </c>
      <c r="AS24" s="81" t="s">
        <v>4446</v>
      </c>
      <c r="AT24" s="81" t="s">
        <v>2875</v>
      </c>
      <c r="AU24" s="81" t="s">
        <v>4447</v>
      </c>
      <c r="AV24" s="79"/>
      <c r="AW24" s="81" t="s">
        <v>4448</v>
      </c>
      <c r="AX24" s="81" t="s">
        <v>42</v>
      </c>
      <c r="AY24" s="79"/>
    </row>
    <row r="25" spans="1:51">
      <c r="A25" s="81" t="s">
        <v>5468</v>
      </c>
      <c r="B25" s="81" t="s">
        <v>5476</v>
      </c>
      <c r="C25" s="81" t="s">
        <v>50</v>
      </c>
      <c r="D25" s="81" t="s">
        <v>4517</v>
      </c>
      <c r="E25" s="81" t="s">
        <v>2392</v>
      </c>
      <c r="F25" s="81" t="s">
        <v>4453</v>
      </c>
      <c r="G25" s="81" t="s">
        <v>4519</v>
      </c>
      <c r="H25" s="81" t="s">
        <v>4630</v>
      </c>
      <c r="I25" s="81" t="s">
        <v>43</v>
      </c>
      <c r="J25" s="81" t="s">
        <v>4631</v>
      </c>
      <c r="K25" s="81" t="s">
        <v>4632</v>
      </c>
      <c r="L25" s="79"/>
      <c r="M25" s="81" t="s">
        <v>2790</v>
      </c>
      <c r="N25" s="81" t="s">
        <v>4545</v>
      </c>
      <c r="O25" s="81" t="s">
        <v>5477</v>
      </c>
      <c r="P25" s="81" t="s">
        <v>5478</v>
      </c>
      <c r="Q25" s="81" t="s">
        <v>806</v>
      </c>
      <c r="R25" s="81" t="s">
        <v>4916</v>
      </c>
      <c r="S25" s="81" t="s">
        <v>712</v>
      </c>
      <c r="T25" s="81" t="s">
        <v>5479</v>
      </c>
      <c r="U25" s="81" t="s">
        <v>5480</v>
      </c>
      <c r="V25" s="81" t="s">
        <v>4432</v>
      </c>
      <c r="W25" s="81" t="s">
        <v>828</v>
      </c>
      <c r="X25" s="81" t="s">
        <v>4434</v>
      </c>
      <c r="Y25" s="81" t="s">
        <v>4435</v>
      </c>
      <c r="Z25" s="81" t="s">
        <v>4483</v>
      </c>
      <c r="AA25" s="81" t="s">
        <v>228</v>
      </c>
      <c r="AB25" s="79"/>
      <c r="AC25" s="81" t="s">
        <v>42</v>
      </c>
      <c r="AD25" s="81" t="s">
        <v>2682</v>
      </c>
      <c r="AE25" s="81" t="s">
        <v>42</v>
      </c>
      <c r="AF25" s="81" t="s">
        <v>4464</v>
      </c>
      <c r="AG25" s="81" t="s">
        <v>471</v>
      </c>
      <c r="AH25" s="81" t="s">
        <v>4485</v>
      </c>
      <c r="AI25" s="81" t="s">
        <v>4512</v>
      </c>
      <c r="AJ25" s="81" t="s">
        <v>4440</v>
      </c>
      <c r="AK25" s="79"/>
      <c r="AL25" s="79"/>
      <c r="AM25" s="81" t="s">
        <v>4442</v>
      </c>
      <c r="AN25" s="81" t="s">
        <v>4658</v>
      </c>
      <c r="AO25" s="81" t="s">
        <v>5481</v>
      </c>
      <c r="AP25" s="81" t="s">
        <v>4443</v>
      </c>
      <c r="AQ25" s="81" t="s">
        <v>4444</v>
      </c>
      <c r="AR25" s="81" t="s">
        <v>4640</v>
      </c>
      <c r="AS25" s="81" t="s">
        <v>4468</v>
      </c>
      <c r="AT25" s="81" t="s">
        <v>2875</v>
      </c>
      <c r="AU25" s="81" t="s">
        <v>4447</v>
      </c>
      <c r="AV25" s="79"/>
      <c r="AW25" s="81" t="s">
        <v>4448</v>
      </c>
      <c r="AX25" s="81" t="s">
        <v>42</v>
      </c>
      <c r="AY25" s="79"/>
    </row>
    <row r="26" spans="1:51">
      <c r="A26" s="81" t="s">
        <v>5468</v>
      </c>
      <c r="B26" s="81" t="s">
        <v>5482</v>
      </c>
      <c r="C26" s="81" t="s">
        <v>50</v>
      </c>
      <c r="D26" s="81" t="s">
        <v>4517</v>
      </c>
      <c r="E26" s="81" t="s">
        <v>5483</v>
      </c>
      <c r="F26" s="81" t="s">
        <v>4453</v>
      </c>
      <c r="G26" s="81" t="s">
        <v>4519</v>
      </c>
      <c r="H26" s="81" t="s">
        <v>4630</v>
      </c>
      <c r="I26" s="81" t="s">
        <v>43</v>
      </c>
      <c r="J26" s="81" t="s">
        <v>4631</v>
      </c>
      <c r="K26" s="81" t="s">
        <v>4632</v>
      </c>
      <c r="L26" s="79"/>
      <c r="M26" s="81" t="s">
        <v>2790</v>
      </c>
      <c r="N26" s="81" t="s">
        <v>5460</v>
      </c>
      <c r="O26" s="81" t="s">
        <v>5484</v>
      </c>
      <c r="P26" s="81" t="s">
        <v>5485</v>
      </c>
      <c r="Q26" s="81" t="s">
        <v>723</v>
      </c>
      <c r="R26" s="81" t="s">
        <v>4732</v>
      </c>
      <c r="S26" s="81" t="s">
        <v>4658</v>
      </c>
      <c r="T26" s="81" t="s">
        <v>5486</v>
      </c>
      <c r="U26" s="81" t="s">
        <v>5487</v>
      </c>
      <c r="V26" s="81" t="s">
        <v>4432</v>
      </c>
      <c r="W26" s="81" t="s">
        <v>828</v>
      </c>
      <c r="X26" s="81" t="s">
        <v>4434</v>
      </c>
      <c r="Y26" s="81" t="s">
        <v>4435</v>
      </c>
      <c r="Z26" s="81" t="s">
        <v>4483</v>
      </c>
      <c r="AA26" s="81" t="s">
        <v>228</v>
      </c>
      <c r="AB26" s="79"/>
      <c r="AC26" s="81" t="s">
        <v>42</v>
      </c>
      <c r="AD26" s="81" t="s">
        <v>2682</v>
      </c>
      <c r="AE26" s="81" t="s">
        <v>42</v>
      </c>
      <c r="AF26" s="81" t="s">
        <v>4464</v>
      </c>
      <c r="AG26" s="81" t="s">
        <v>471</v>
      </c>
      <c r="AH26" s="81" t="s">
        <v>4485</v>
      </c>
      <c r="AI26" s="81" t="s">
        <v>5077</v>
      </c>
      <c r="AJ26" s="81" t="s">
        <v>4440</v>
      </c>
      <c r="AK26" s="79"/>
      <c r="AL26" s="79"/>
      <c r="AM26" s="81" t="s">
        <v>4442</v>
      </c>
      <c r="AN26" s="81" t="s">
        <v>4658</v>
      </c>
      <c r="AO26" s="81" t="s">
        <v>5488</v>
      </c>
      <c r="AP26" s="81" t="s">
        <v>4443</v>
      </c>
      <c r="AQ26" s="81" t="s">
        <v>4444</v>
      </c>
      <c r="AR26" s="81" t="s">
        <v>4640</v>
      </c>
      <c r="AS26" s="81" t="s">
        <v>4446</v>
      </c>
      <c r="AT26" s="81" t="s">
        <v>2875</v>
      </c>
      <c r="AU26" s="81" t="s">
        <v>4447</v>
      </c>
      <c r="AV26" s="79"/>
      <c r="AW26" s="81" t="s">
        <v>4448</v>
      </c>
      <c r="AX26" s="81" t="s">
        <v>42</v>
      </c>
      <c r="AY26" s="79"/>
    </row>
    <row r="27" spans="1:51">
      <c r="A27" s="81" t="s">
        <v>4469</v>
      </c>
      <c r="B27" s="81" t="s">
        <v>5620</v>
      </c>
      <c r="C27" s="81" t="s">
        <v>50</v>
      </c>
      <c r="D27" s="81" t="s">
        <v>4418</v>
      </c>
      <c r="E27" s="81" t="s">
        <v>5621</v>
      </c>
      <c r="F27" s="81" t="s">
        <v>4453</v>
      </c>
      <c r="G27" s="81" t="s">
        <v>4877</v>
      </c>
      <c r="H27" s="81" t="s">
        <v>5622</v>
      </c>
      <c r="I27" s="81" t="s">
        <v>43</v>
      </c>
      <c r="J27" s="81" t="s">
        <v>4474</v>
      </c>
      <c r="K27" s="81" t="s">
        <v>4475</v>
      </c>
      <c r="L27" s="79"/>
      <c r="M27" s="81" t="s">
        <v>2790</v>
      </c>
      <c r="N27" s="81" t="s">
        <v>5623</v>
      </c>
      <c r="O27" s="81" t="s">
        <v>5624</v>
      </c>
      <c r="P27" s="81" t="s">
        <v>5625</v>
      </c>
      <c r="Q27" s="81" t="s">
        <v>323</v>
      </c>
      <c r="R27" s="81" t="s">
        <v>4929</v>
      </c>
      <c r="S27" s="81" t="s">
        <v>432</v>
      </c>
      <c r="T27" s="81" t="s">
        <v>5626</v>
      </c>
      <c r="U27" s="81" t="s">
        <v>5627</v>
      </c>
      <c r="V27" s="81" t="s">
        <v>4432</v>
      </c>
      <c r="W27" s="81" t="s">
        <v>4480</v>
      </c>
      <c r="X27" s="81" t="s">
        <v>4434</v>
      </c>
      <c r="Y27" s="81" t="s">
        <v>4435</v>
      </c>
      <c r="Z27" s="81" t="s">
        <v>4483</v>
      </c>
      <c r="AA27" s="81" t="s">
        <v>4484</v>
      </c>
      <c r="AB27" s="79"/>
      <c r="AC27" s="81" t="s">
        <v>42</v>
      </c>
      <c r="AD27" s="81" t="s">
        <v>2682</v>
      </c>
      <c r="AE27" s="81" t="s">
        <v>42</v>
      </c>
      <c r="AF27" s="81" t="s">
        <v>4464</v>
      </c>
      <c r="AG27" s="81" t="s">
        <v>4480</v>
      </c>
      <c r="AH27" s="81" t="s">
        <v>4485</v>
      </c>
      <c r="AI27" s="81" t="s">
        <v>4486</v>
      </c>
      <c r="AJ27" s="81" t="s">
        <v>4440</v>
      </c>
      <c r="AK27" s="79"/>
      <c r="AL27" s="79"/>
      <c r="AM27" s="81" t="s">
        <v>4442</v>
      </c>
      <c r="AN27" s="81" t="s">
        <v>4480</v>
      </c>
      <c r="AO27" s="81" t="s">
        <v>5628</v>
      </c>
      <c r="AP27" s="81" t="s">
        <v>4443</v>
      </c>
      <c r="AQ27" s="81" t="s">
        <v>4444</v>
      </c>
      <c r="AR27" s="81" t="s">
        <v>5629</v>
      </c>
      <c r="AS27" s="81" t="s">
        <v>4468</v>
      </c>
      <c r="AT27" s="81" t="s">
        <v>2875</v>
      </c>
      <c r="AU27" s="81" t="s">
        <v>4447</v>
      </c>
      <c r="AV27" s="79"/>
      <c r="AW27" s="81" t="s">
        <v>4448</v>
      </c>
      <c r="AX27" s="81" t="s">
        <v>42</v>
      </c>
      <c r="AY27" s="79"/>
    </row>
    <row r="28" spans="1:51">
      <c r="A28" s="81" t="s">
        <v>4469</v>
      </c>
      <c r="B28" s="81" t="s">
        <v>5620</v>
      </c>
      <c r="C28" s="81" t="s">
        <v>50</v>
      </c>
      <c r="D28" s="81" t="s">
        <v>4418</v>
      </c>
      <c r="E28" s="81" t="s">
        <v>5630</v>
      </c>
      <c r="F28" s="81" t="s">
        <v>4453</v>
      </c>
      <c r="G28" s="81" t="s">
        <v>4877</v>
      </c>
      <c r="H28" s="81" t="s">
        <v>5622</v>
      </c>
      <c r="I28" s="81" t="s">
        <v>43</v>
      </c>
      <c r="J28" s="81" t="s">
        <v>4474</v>
      </c>
      <c r="K28" s="81" t="s">
        <v>4475</v>
      </c>
      <c r="L28" s="79"/>
      <c r="M28" s="81" t="s">
        <v>2790</v>
      </c>
      <c r="N28" s="81" t="s">
        <v>5623</v>
      </c>
      <c r="O28" s="81" t="s">
        <v>5631</v>
      </c>
      <c r="P28" s="81" t="s">
        <v>5632</v>
      </c>
      <c r="Q28" s="81" t="s">
        <v>306</v>
      </c>
      <c r="R28" s="81" t="s">
        <v>4509</v>
      </c>
      <c r="S28" s="79"/>
      <c r="T28" s="81" t="s">
        <v>5633</v>
      </c>
      <c r="U28" s="81" t="s">
        <v>5634</v>
      </c>
      <c r="V28" s="81" t="s">
        <v>4432</v>
      </c>
      <c r="W28" s="81" t="s">
        <v>4480</v>
      </c>
      <c r="X28" s="81" t="s">
        <v>4434</v>
      </c>
      <c r="Y28" s="81" t="s">
        <v>4435</v>
      </c>
      <c r="Z28" s="81" t="s">
        <v>4483</v>
      </c>
      <c r="AA28" s="81" t="s">
        <v>4484</v>
      </c>
      <c r="AB28" s="79"/>
      <c r="AC28" s="81" t="s">
        <v>42</v>
      </c>
      <c r="AD28" s="81" t="s">
        <v>2682</v>
      </c>
      <c r="AE28" s="81" t="s">
        <v>42</v>
      </c>
      <c r="AF28" s="81" t="s">
        <v>4464</v>
      </c>
      <c r="AG28" s="81" t="s">
        <v>4480</v>
      </c>
      <c r="AH28" s="81" t="s">
        <v>4485</v>
      </c>
      <c r="AI28" s="81" t="s">
        <v>4512</v>
      </c>
      <c r="AJ28" s="81" t="s">
        <v>4440</v>
      </c>
      <c r="AK28" s="79"/>
      <c r="AL28" s="79"/>
      <c r="AM28" s="81" t="s">
        <v>4442</v>
      </c>
      <c r="AN28" s="81" t="s">
        <v>4480</v>
      </c>
      <c r="AO28" s="81" t="s">
        <v>5635</v>
      </c>
      <c r="AP28" s="81" t="s">
        <v>4443</v>
      </c>
      <c r="AQ28" s="81" t="s">
        <v>4444</v>
      </c>
      <c r="AR28" s="81" t="s">
        <v>5636</v>
      </c>
      <c r="AS28" s="81" t="s">
        <v>4468</v>
      </c>
      <c r="AT28" s="81" t="s">
        <v>2875</v>
      </c>
      <c r="AU28" s="81" t="s">
        <v>4447</v>
      </c>
      <c r="AV28" s="79"/>
      <c r="AW28" s="81" t="s">
        <v>4448</v>
      </c>
      <c r="AX28" s="81" t="s">
        <v>42</v>
      </c>
      <c r="AY28" s="79"/>
    </row>
    <row r="29" spans="1:51">
      <c r="A29" s="81" t="s">
        <v>4469</v>
      </c>
      <c r="B29" s="81" t="s">
        <v>5620</v>
      </c>
      <c r="C29" s="81" t="s">
        <v>50</v>
      </c>
      <c r="D29" s="81" t="s">
        <v>4418</v>
      </c>
      <c r="E29" s="81" t="s">
        <v>5681</v>
      </c>
      <c r="F29" s="81" t="s">
        <v>4453</v>
      </c>
      <c r="G29" s="81" t="s">
        <v>4877</v>
      </c>
      <c r="H29" s="81" t="s">
        <v>5622</v>
      </c>
      <c r="I29" s="81" t="s">
        <v>43</v>
      </c>
      <c r="J29" s="81" t="s">
        <v>4474</v>
      </c>
      <c r="K29" s="81" t="s">
        <v>4475</v>
      </c>
      <c r="L29" s="79"/>
      <c r="M29" s="81" t="s">
        <v>2790</v>
      </c>
      <c r="N29" s="81" t="s">
        <v>5623</v>
      </c>
      <c r="O29" s="81" t="s">
        <v>5682</v>
      </c>
      <c r="P29" s="81" t="s">
        <v>5683</v>
      </c>
      <c r="Q29" s="81" t="s">
        <v>306</v>
      </c>
      <c r="R29" s="81" t="s">
        <v>4509</v>
      </c>
      <c r="S29" s="81" t="s">
        <v>5684</v>
      </c>
      <c r="T29" s="81" t="s">
        <v>5685</v>
      </c>
      <c r="U29" s="81" t="s">
        <v>5686</v>
      </c>
      <c r="V29" s="81" t="s">
        <v>4432</v>
      </c>
      <c r="W29" s="81" t="s">
        <v>4480</v>
      </c>
      <c r="X29" s="81" t="s">
        <v>4434</v>
      </c>
      <c r="Y29" s="81" t="s">
        <v>4435</v>
      </c>
      <c r="Z29" s="81" t="s">
        <v>4483</v>
      </c>
      <c r="AA29" s="81" t="s">
        <v>36</v>
      </c>
      <c r="AB29" s="79"/>
      <c r="AC29" s="81" t="s">
        <v>42</v>
      </c>
      <c r="AD29" s="81" t="s">
        <v>2682</v>
      </c>
      <c r="AE29" s="81" t="s">
        <v>42</v>
      </c>
      <c r="AF29" s="81" t="s">
        <v>4464</v>
      </c>
      <c r="AG29" s="81" t="s">
        <v>4480</v>
      </c>
      <c r="AH29" s="81" t="s">
        <v>4485</v>
      </c>
      <c r="AI29" s="81" t="s">
        <v>5012</v>
      </c>
      <c r="AJ29" s="81" t="s">
        <v>4440</v>
      </c>
      <c r="AK29" s="79"/>
      <c r="AL29" s="79"/>
      <c r="AM29" s="81" t="s">
        <v>4442</v>
      </c>
      <c r="AN29" s="81" t="s">
        <v>4480</v>
      </c>
      <c r="AO29" s="81" t="s">
        <v>5687</v>
      </c>
      <c r="AP29" s="81" t="s">
        <v>4443</v>
      </c>
      <c r="AQ29" s="81" t="s">
        <v>4444</v>
      </c>
      <c r="AR29" s="81" t="s">
        <v>5688</v>
      </c>
      <c r="AS29" s="81" t="s">
        <v>4468</v>
      </c>
      <c r="AT29" s="81" t="s">
        <v>2875</v>
      </c>
      <c r="AU29" s="81" t="s">
        <v>4447</v>
      </c>
      <c r="AV29" s="79"/>
      <c r="AW29" s="81" t="s">
        <v>4448</v>
      </c>
      <c r="AX29" s="81" t="s">
        <v>42</v>
      </c>
      <c r="AY29" s="79"/>
    </row>
    <row r="30" spans="1:51">
      <c r="A30" s="81" t="s">
        <v>5924</v>
      </c>
      <c r="B30" s="81" t="s">
        <v>5925</v>
      </c>
      <c r="C30" s="81" t="s">
        <v>50</v>
      </c>
      <c r="D30" s="81" t="s">
        <v>4418</v>
      </c>
      <c r="E30" s="81" t="s">
        <v>5926</v>
      </c>
      <c r="F30" s="81" t="s">
        <v>4453</v>
      </c>
      <c r="G30" s="81" t="s">
        <v>5639</v>
      </c>
      <c r="H30" s="81" t="s">
        <v>5622</v>
      </c>
      <c r="I30" s="81" t="s">
        <v>43</v>
      </c>
      <c r="J30" s="81" t="s">
        <v>4645</v>
      </c>
      <c r="K30" s="81" t="s">
        <v>4646</v>
      </c>
      <c r="L30" s="79"/>
      <c r="M30" s="81" t="s">
        <v>2790</v>
      </c>
      <c r="N30" s="81" t="s">
        <v>5927</v>
      </c>
      <c r="O30" s="81" t="s">
        <v>5928</v>
      </c>
      <c r="P30" s="81" t="s">
        <v>5929</v>
      </c>
      <c r="Q30" s="81" t="s">
        <v>1910</v>
      </c>
      <c r="R30" s="81" t="s">
        <v>5075</v>
      </c>
      <c r="S30" s="81" t="s">
        <v>1950</v>
      </c>
      <c r="T30" s="81" t="s">
        <v>5929</v>
      </c>
      <c r="U30" s="81" t="s">
        <v>5930</v>
      </c>
      <c r="V30" s="81" t="s">
        <v>4432</v>
      </c>
      <c r="W30" s="81" t="s">
        <v>1950</v>
      </c>
      <c r="X30" s="81" t="s">
        <v>4434</v>
      </c>
      <c r="Y30" s="81" t="s">
        <v>4435</v>
      </c>
      <c r="Z30" s="81" t="s">
        <v>4483</v>
      </c>
      <c r="AA30" s="81" t="s">
        <v>228</v>
      </c>
      <c r="AB30" s="79"/>
      <c r="AC30" s="81" t="s">
        <v>42</v>
      </c>
      <c r="AD30" s="81" t="s">
        <v>2682</v>
      </c>
      <c r="AE30" s="81" t="s">
        <v>42</v>
      </c>
      <c r="AF30" s="81" t="s">
        <v>4464</v>
      </c>
      <c r="AG30" s="81" t="s">
        <v>1950</v>
      </c>
      <c r="AH30" s="81" t="s">
        <v>4485</v>
      </c>
      <c r="AI30" s="81" t="s">
        <v>4512</v>
      </c>
      <c r="AJ30" s="81" t="s">
        <v>4440</v>
      </c>
      <c r="AK30" s="79"/>
      <c r="AL30" s="79"/>
      <c r="AM30" s="81" t="s">
        <v>4442</v>
      </c>
      <c r="AN30" s="81" t="s">
        <v>1950</v>
      </c>
      <c r="AO30" s="81" t="s">
        <v>5931</v>
      </c>
      <c r="AP30" s="81" t="s">
        <v>4443</v>
      </c>
      <c r="AQ30" s="81" t="s">
        <v>4444</v>
      </c>
      <c r="AR30" s="81" t="s">
        <v>5932</v>
      </c>
      <c r="AS30" s="81" t="s">
        <v>4468</v>
      </c>
      <c r="AT30" s="81" t="s">
        <v>2875</v>
      </c>
      <c r="AU30" s="81" t="s">
        <v>4447</v>
      </c>
      <c r="AV30" s="79"/>
      <c r="AW30" s="81" t="s">
        <v>4448</v>
      </c>
      <c r="AX30" s="81" t="s">
        <v>42</v>
      </c>
      <c r="AY30" s="79"/>
    </row>
    <row r="31" spans="1:51">
      <c r="A31" s="81" t="s">
        <v>5988</v>
      </c>
      <c r="B31" s="81" t="s">
        <v>5989</v>
      </c>
      <c r="C31" s="81" t="s">
        <v>50</v>
      </c>
      <c r="D31" s="81" t="s">
        <v>4517</v>
      </c>
      <c r="E31" s="81" t="s">
        <v>5990</v>
      </c>
      <c r="F31" s="81" t="s">
        <v>4453</v>
      </c>
      <c r="G31" s="81" t="s">
        <v>4877</v>
      </c>
      <c r="H31" s="81" t="s">
        <v>5622</v>
      </c>
      <c r="I31" s="81" t="s">
        <v>43</v>
      </c>
      <c r="J31" s="81" t="s">
        <v>4631</v>
      </c>
      <c r="K31" s="81" t="s">
        <v>4632</v>
      </c>
      <c r="L31" s="79"/>
      <c r="M31" s="81" t="s">
        <v>2790</v>
      </c>
      <c r="N31" s="81" t="s">
        <v>4633</v>
      </c>
      <c r="O31" s="81" t="s">
        <v>5991</v>
      </c>
      <c r="P31" s="81" t="s">
        <v>5992</v>
      </c>
      <c r="Q31" s="81" t="s">
        <v>712</v>
      </c>
      <c r="R31" s="81" t="s">
        <v>5463</v>
      </c>
      <c r="S31" s="81" t="s">
        <v>638</v>
      </c>
      <c r="T31" s="81" t="s">
        <v>5993</v>
      </c>
      <c r="U31" s="81" t="s">
        <v>5994</v>
      </c>
      <c r="V31" s="81" t="s">
        <v>4432</v>
      </c>
      <c r="W31" s="81" t="s">
        <v>828</v>
      </c>
      <c r="X31" s="81" t="s">
        <v>4434</v>
      </c>
      <c r="Y31" s="81" t="s">
        <v>4435</v>
      </c>
      <c r="Z31" s="81" t="s">
        <v>4483</v>
      </c>
      <c r="AA31" s="81" t="s">
        <v>228</v>
      </c>
      <c r="AB31" s="79"/>
      <c r="AC31" s="81" t="s">
        <v>42</v>
      </c>
      <c r="AD31" s="81" t="s">
        <v>2682</v>
      </c>
      <c r="AE31" s="81" t="s">
        <v>42</v>
      </c>
      <c r="AF31" s="81" t="s">
        <v>4464</v>
      </c>
      <c r="AG31" s="81" t="s">
        <v>650</v>
      </c>
      <c r="AH31" s="81" t="s">
        <v>4485</v>
      </c>
      <c r="AI31" s="81" t="s">
        <v>4512</v>
      </c>
      <c r="AJ31" s="81" t="s">
        <v>4440</v>
      </c>
      <c r="AK31" s="79"/>
      <c r="AL31" s="79"/>
      <c r="AM31" s="81" t="s">
        <v>4442</v>
      </c>
      <c r="AN31" s="81" t="s">
        <v>4658</v>
      </c>
      <c r="AO31" s="81" t="s">
        <v>5995</v>
      </c>
      <c r="AP31" s="81" t="s">
        <v>4443</v>
      </c>
      <c r="AQ31" s="81" t="s">
        <v>4444</v>
      </c>
      <c r="AR31" s="81" t="s">
        <v>5996</v>
      </c>
      <c r="AS31" s="81" t="s">
        <v>4446</v>
      </c>
      <c r="AT31" s="81" t="s">
        <v>2875</v>
      </c>
      <c r="AU31" s="81" t="s">
        <v>4447</v>
      </c>
      <c r="AV31" s="79"/>
      <c r="AW31" s="81" t="s">
        <v>4448</v>
      </c>
      <c r="AX31" s="81" t="s">
        <v>42</v>
      </c>
      <c r="AY31" s="79"/>
    </row>
    <row r="32" spans="1:51">
      <c r="A32" s="81" t="s">
        <v>6098</v>
      </c>
      <c r="B32" s="81" t="s">
        <v>6099</v>
      </c>
      <c r="C32" s="81" t="s">
        <v>50</v>
      </c>
      <c r="D32" s="81" t="s">
        <v>4517</v>
      </c>
      <c r="E32" s="81" t="s">
        <v>6100</v>
      </c>
      <c r="F32" s="81" t="s">
        <v>4453</v>
      </c>
      <c r="G32" s="81" t="s">
        <v>4877</v>
      </c>
      <c r="H32" s="81" t="s">
        <v>5622</v>
      </c>
      <c r="I32" s="81" t="s">
        <v>43</v>
      </c>
      <c r="J32" s="81" t="s">
        <v>4631</v>
      </c>
      <c r="K32" s="81" t="s">
        <v>4632</v>
      </c>
      <c r="L32" s="79"/>
      <c r="M32" s="81" t="s">
        <v>2790</v>
      </c>
      <c r="N32" s="81" t="s">
        <v>4633</v>
      </c>
      <c r="O32" s="81" t="s">
        <v>6101</v>
      </c>
      <c r="P32" s="81" t="s">
        <v>6102</v>
      </c>
      <c r="Q32" s="81" t="s">
        <v>712</v>
      </c>
      <c r="R32" s="81" t="s">
        <v>5463</v>
      </c>
      <c r="S32" s="81" t="s">
        <v>638</v>
      </c>
      <c r="T32" s="81" t="s">
        <v>6103</v>
      </c>
      <c r="U32" s="81" t="s">
        <v>6104</v>
      </c>
      <c r="V32" s="81" t="s">
        <v>4432</v>
      </c>
      <c r="W32" s="81" t="s">
        <v>828</v>
      </c>
      <c r="X32" s="81" t="s">
        <v>4434</v>
      </c>
      <c r="Y32" s="81" t="s">
        <v>4435</v>
      </c>
      <c r="Z32" s="81" t="s">
        <v>4483</v>
      </c>
      <c r="AA32" s="81" t="s">
        <v>36</v>
      </c>
      <c r="AB32" s="79"/>
      <c r="AC32" s="81" t="s">
        <v>42</v>
      </c>
      <c r="AD32" s="81" t="s">
        <v>2682</v>
      </c>
      <c r="AE32" s="81" t="s">
        <v>42</v>
      </c>
      <c r="AF32" s="79"/>
      <c r="AG32" s="81" t="s">
        <v>650</v>
      </c>
      <c r="AH32" s="81" t="s">
        <v>4485</v>
      </c>
      <c r="AI32" s="81" t="s">
        <v>4512</v>
      </c>
      <c r="AJ32" s="81" t="s">
        <v>4440</v>
      </c>
      <c r="AK32" s="79"/>
      <c r="AL32" s="79"/>
      <c r="AM32" s="81" t="s">
        <v>4442</v>
      </c>
      <c r="AN32" s="81" t="s">
        <v>4658</v>
      </c>
      <c r="AO32" s="81" t="s">
        <v>6105</v>
      </c>
      <c r="AP32" s="81" t="s">
        <v>4443</v>
      </c>
      <c r="AQ32" s="81" t="s">
        <v>4444</v>
      </c>
      <c r="AR32" s="81" t="s">
        <v>6106</v>
      </c>
      <c r="AS32" s="81" t="s">
        <v>4446</v>
      </c>
      <c r="AT32" s="81" t="s">
        <v>2875</v>
      </c>
      <c r="AU32" s="81" t="s">
        <v>4447</v>
      </c>
      <c r="AV32" s="79"/>
      <c r="AW32" s="81" t="s">
        <v>4448</v>
      </c>
      <c r="AX32" s="81" t="s">
        <v>42</v>
      </c>
      <c r="AY32" s="79"/>
    </row>
    <row r="33" spans="1:51">
      <c r="A33" s="81" t="s">
        <v>4627</v>
      </c>
      <c r="B33" s="81" t="s">
        <v>6186</v>
      </c>
      <c r="C33" s="81" t="s">
        <v>50</v>
      </c>
      <c r="D33" s="81" t="s">
        <v>4517</v>
      </c>
      <c r="E33" s="81" t="s">
        <v>635</v>
      </c>
      <c r="F33" s="81" t="s">
        <v>4453</v>
      </c>
      <c r="G33" s="81" t="s">
        <v>4877</v>
      </c>
      <c r="H33" s="81" t="s">
        <v>5622</v>
      </c>
      <c r="I33" s="81" t="s">
        <v>43</v>
      </c>
      <c r="J33" s="81" t="s">
        <v>4631</v>
      </c>
      <c r="K33" s="81" t="s">
        <v>4632</v>
      </c>
      <c r="L33" s="79"/>
      <c r="M33" s="81" t="s">
        <v>2790</v>
      </c>
      <c r="N33" s="81" t="s">
        <v>6187</v>
      </c>
      <c r="O33" s="81" t="s">
        <v>6188</v>
      </c>
      <c r="P33" s="81" t="s">
        <v>6189</v>
      </c>
      <c r="Q33" s="81" t="s">
        <v>620</v>
      </c>
      <c r="R33" s="81" t="s">
        <v>4720</v>
      </c>
      <c r="S33" s="81" t="s">
        <v>6190</v>
      </c>
      <c r="T33" s="81" t="s">
        <v>633</v>
      </c>
      <c r="U33" s="81" t="s">
        <v>634</v>
      </c>
      <c r="V33" s="81" t="s">
        <v>4432</v>
      </c>
      <c r="W33" s="81" t="s">
        <v>828</v>
      </c>
      <c r="X33" s="81" t="s">
        <v>4434</v>
      </c>
      <c r="Y33" s="81" t="s">
        <v>4435</v>
      </c>
      <c r="Z33" s="81" t="s">
        <v>4483</v>
      </c>
      <c r="AA33" s="81" t="s">
        <v>36</v>
      </c>
      <c r="AB33" s="79"/>
      <c r="AC33" s="81" t="s">
        <v>42</v>
      </c>
      <c r="AD33" s="81" t="s">
        <v>2682</v>
      </c>
      <c r="AE33" s="81" t="s">
        <v>42</v>
      </c>
      <c r="AF33" s="81" t="s">
        <v>4464</v>
      </c>
      <c r="AG33" s="81" t="s">
        <v>471</v>
      </c>
      <c r="AH33" s="81" t="s">
        <v>4485</v>
      </c>
      <c r="AI33" s="81" t="s">
        <v>4553</v>
      </c>
      <c r="AJ33" s="81" t="s">
        <v>4440</v>
      </c>
      <c r="AK33" s="79"/>
      <c r="AL33" s="79"/>
      <c r="AM33" s="81" t="s">
        <v>4442</v>
      </c>
      <c r="AN33" s="81" t="s">
        <v>471</v>
      </c>
      <c r="AO33" s="81" t="s">
        <v>6191</v>
      </c>
      <c r="AP33" s="81" t="s">
        <v>4443</v>
      </c>
      <c r="AQ33" s="81" t="s">
        <v>4444</v>
      </c>
      <c r="AR33" s="81" t="s">
        <v>6192</v>
      </c>
      <c r="AS33" s="81" t="s">
        <v>4468</v>
      </c>
      <c r="AT33" s="81" t="s">
        <v>2875</v>
      </c>
      <c r="AU33" s="81" t="s">
        <v>4447</v>
      </c>
      <c r="AV33" s="79"/>
      <c r="AW33" s="81" t="s">
        <v>4448</v>
      </c>
      <c r="AX33" s="81" t="s">
        <v>42</v>
      </c>
      <c r="AY33" s="79"/>
    </row>
    <row r="34" spans="1:51">
      <c r="A34" s="81" t="s">
        <v>6193</v>
      </c>
      <c r="B34" s="81" t="s">
        <v>6194</v>
      </c>
      <c r="C34" s="81" t="s">
        <v>50</v>
      </c>
      <c r="D34" s="81" t="s">
        <v>4517</v>
      </c>
      <c r="E34" s="81" t="s">
        <v>6195</v>
      </c>
      <c r="F34" s="81" t="s">
        <v>4453</v>
      </c>
      <c r="G34" s="81" t="s">
        <v>4877</v>
      </c>
      <c r="H34" s="81" t="s">
        <v>5622</v>
      </c>
      <c r="I34" s="81" t="s">
        <v>43</v>
      </c>
      <c r="J34" s="81" t="s">
        <v>4631</v>
      </c>
      <c r="K34" s="81" t="s">
        <v>4632</v>
      </c>
      <c r="L34" s="79"/>
      <c r="M34" s="81" t="s">
        <v>2790</v>
      </c>
      <c r="N34" s="81" t="s">
        <v>5460</v>
      </c>
      <c r="O34" s="81" t="s">
        <v>6196</v>
      </c>
      <c r="P34" s="81" t="s">
        <v>6197</v>
      </c>
      <c r="Q34" s="81" t="s">
        <v>723</v>
      </c>
      <c r="R34" s="81" t="s">
        <v>4732</v>
      </c>
      <c r="S34" s="81" t="s">
        <v>638</v>
      </c>
      <c r="T34" s="81" t="s">
        <v>6198</v>
      </c>
      <c r="U34" s="81" t="s">
        <v>6199</v>
      </c>
      <c r="V34" s="81" t="s">
        <v>4432</v>
      </c>
      <c r="W34" s="81" t="s">
        <v>828</v>
      </c>
      <c r="X34" s="81" t="s">
        <v>4434</v>
      </c>
      <c r="Y34" s="81" t="s">
        <v>4435</v>
      </c>
      <c r="Z34" s="81" t="s">
        <v>4483</v>
      </c>
      <c r="AA34" s="81" t="s">
        <v>36</v>
      </c>
      <c r="AB34" s="79"/>
      <c r="AC34" s="81" t="s">
        <v>42</v>
      </c>
      <c r="AD34" s="81" t="s">
        <v>2682</v>
      </c>
      <c r="AE34" s="81" t="s">
        <v>42</v>
      </c>
      <c r="AF34" s="79"/>
      <c r="AG34" s="81" t="s">
        <v>712</v>
      </c>
      <c r="AH34" s="81" t="s">
        <v>4485</v>
      </c>
      <c r="AI34" s="81" t="s">
        <v>4486</v>
      </c>
      <c r="AJ34" s="81" t="s">
        <v>4440</v>
      </c>
      <c r="AK34" s="79"/>
      <c r="AL34" s="79"/>
      <c r="AM34" s="81" t="s">
        <v>4442</v>
      </c>
      <c r="AN34" s="81" t="s">
        <v>471</v>
      </c>
      <c r="AO34" s="81" t="s">
        <v>6200</v>
      </c>
      <c r="AP34" s="81" t="s">
        <v>4443</v>
      </c>
      <c r="AQ34" s="81" t="s">
        <v>4444</v>
      </c>
      <c r="AR34" s="81" t="s">
        <v>6201</v>
      </c>
      <c r="AS34" s="81" t="s">
        <v>4446</v>
      </c>
      <c r="AT34" s="81" t="s">
        <v>2875</v>
      </c>
      <c r="AU34" s="81" t="s">
        <v>4447</v>
      </c>
      <c r="AV34" s="79"/>
      <c r="AW34" s="81" t="s">
        <v>4448</v>
      </c>
      <c r="AX34" s="81" t="s">
        <v>42</v>
      </c>
      <c r="AY34" s="79"/>
    </row>
    <row r="35" spans="1:51">
      <c r="A35" s="81" t="s">
        <v>6202</v>
      </c>
      <c r="B35" s="81" t="s">
        <v>6203</v>
      </c>
      <c r="C35" s="81" t="s">
        <v>50</v>
      </c>
      <c r="D35" s="81" t="s">
        <v>4517</v>
      </c>
      <c r="E35" s="81" t="s">
        <v>6204</v>
      </c>
      <c r="F35" s="81" t="s">
        <v>4453</v>
      </c>
      <c r="G35" s="81" t="s">
        <v>4877</v>
      </c>
      <c r="H35" s="81" t="s">
        <v>5622</v>
      </c>
      <c r="I35" s="81" t="s">
        <v>43</v>
      </c>
      <c r="J35" s="81" t="s">
        <v>4631</v>
      </c>
      <c r="K35" s="81" t="s">
        <v>4632</v>
      </c>
      <c r="L35" s="79"/>
      <c r="M35" s="81" t="s">
        <v>2790</v>
      </c>
      <c r="N35" s="81" t="s">
        <v>5460</v>
      </c>
      <c r="O35" s="81" t="s">
        <v>6205</v>
      </c>
      <c r="P35" s="81" t="s">
        <v>6206</v>
      </c>
      <c r="Q35" s="81" t="s">
        <v>638</v>
      </c>
      <c r="R35" s="81" t="s">
        <v>6207</v>
      </c>
      <c r="S35" s="81" t="s">
        <v>6208</v>
      </c>
      <c r="T35" s="81" t="s">
        <v>6209</v>
      </c>
      <c r="U35" s="81" t="s">
        <v>6210</v>
      </c>
      <c r="V35" s="81" t="s">
        <v>4432</v>
      </c>
      <c r="W35" s="81" t="s">
        <v>620</v>
      </c>
      <c r="X35" s="81" t="s">
        <v>4434</v>
      </c>
      <c r="Y35" s="81" t="s">
        <v>4435</v>
      </c>
      <c r="Z35" s="81" t="s">
        <v>4483</v>
      </c>
      <c r="AA35" s="81" t="s">
        <v>36</v>
      </c>
      <c r="AB35" s="79"/>
      <c r="AC35" s="81" t="s">
        <v>42</v>
      </c>
      <c r="AD35" s="81" t="s">
        <v>2682</v>
      </c>
      <c r="AE35" s="81" t="s">
        <v>42</v>
      </c>
      <c r="AF35" s="79"/>
      <c r="AG35" s="81" t="s">
        <v>650</v>
      </c>
      <c r="AH35" s="81" t="s">
        <v>4485</v>
      </c>
      <c r="AI35" s="81" t="s">
        <v>4486</v>
      </c>
      <c r="AJ35" s="81" t="s">
        <v>4440</v>
      </c>
      <c r="AK35" s="79"/>
      <c r="AL35" s="79"/>
      <c r="AM35" s="81" t="s">
        <v>4442</v>
      </c>
      <c r="AN35" s="81" t="s">
        <v>471</v>
      </c>
      <c r="AO35" s="81" t="s">
        <v>6211</v>
      </c>
      <c r="AP35" s="81" t="s">
        <v>4443</v>
      </c>
      <c r="AQ35" s="81" t="s">
        <v>4444</v>
      </c>
      <c r="AR35" s="81" t="s">
        <v>6212</v>
      </c>
      <c r="AS35" s="81" t="s">
        <v>4446</v>
      </c>
      <c r="AT35" s="81" t="s">
        <v>2875</v>
      </c>
      <c r="AU35" s="81" t="s">
        <v>4447</v>
      </c>
      <c r="AV35" s="79"/>
      <c r="AW35" s="81" t="s">
        <v>4448</v>
      </c>
      <c r="AX35" s="81" t="s">
        <v>42</v>
      </c>
      <c r="AY35" s="79"/>
    </row>
    <row r="36" spans="1:51">
      <c r="A36" s="81" t="s">
        <v>6193</v>
      </c>
      <c r="B36" s="81" t="s">
        <v>6233</v>
      </c>
      <c r="C36" s="81" t="s">
        <v>50</v>
      </c>
      <c r="D36" s="81" t="s">
        <v>4517</v>
      </c>
      <c r="E36" s="81" t="s">
        <v>6234</v>
      </c>
      <c r="F36" s="81" t="s">
        <v>4453</v>
      </c>
      <c r="G36" s="81" t="s">
        <v>4877</v>
      </c>
      <c r="H36" s="81" t="s">
        <v>5622</v>
      </c>
      <c r="I36" s="81" t="s">
        <v>43</v>
      </c>
      <c r="J36" s="81" t="s">
        <v>4631</v>
      </c>
      <c r="K36" s="81" t="s">
        <v>4632</v>
      </c>
      <c r="L36" s="79"/>
      <c r="M36" s="81" t="s">
        <v>2790</v>
      </c>
      <c r="N36" s="81" t="s">
        <v>5460</v>
      </c>
      <c r="O36" s="81" t="s">
        <v>6235</v>
      </c>
      <c r="P36" s="81" t="s">
        <v>6236</v>
      </c>
      <c r="Q36" s="81" t="s">
        <v>638</v>
      </c>
      <c r="R36" s="81" t="s">
        <v>6207</v>
      </c>
      <c r="S36" s="81" t="s">
        <v>4721</v>
      </c>
      <c r="T36" s="81" t="s">
        <v>6237</v>
      </c>
      <c r="U36" s="81" t="s">
        <v>6238</v>
      </c>
      <c r="V36" s="81" t="s">
        <v>4432</v>
      </c>
      <c r="W36" s="81" t="s">
        <v>828</v>
      </c>
      <c r="X36" s="81" t="s">
        <v>4434</v>
      </c>
      <c r="Y36" s="81" t="s">
        <v>4435</v>
      </c>
      <c r="Z36" s="81" t="s">
        <v>4483</v>
      </c>
      <c r="AA36" s="81" t="s">
        <v>36</v>
      </c>
      <c r="AB36" s="79"/>
      <c r="AC36" s="81" t="s">
        <v>42</v>
      </c>
      <c r="AD36" s="81" t="s">
        <v>2682</v>
      </c>
      <c r="AE36" s="81" t="s">
        <v>42</v>
      </c>
      <c r="AF36" s="79"/>
      <c r="AG36" s="81" t="s">
        <v>650</v>
      </c>
      <c r="AH36" s="81" t="s">
        <v>4485</v>
      </c>
      <c r="AI36" s="81" t="s">
        <v>4486</v>
      </c>
      <c r="AJ36" s="81" t="s">
        <v>4440</v>
      </c>
      <c r="AK36" s="79"/>
      <c r="AL36" s="79"/>
      <c r="AM36" s="81" t="s">
        <v>4442</v>
      </c>
      <c r="AN36" s="81" t="s">
        <v>4658</v>
      </c>
      <c r="AO36" s="81" t="s">
        <v>6239</v>
      </c>
      <c r="AP36" s="81" t="s">
        <v>4443</v>
      </c>
      <c r="AQ36" s="81" t="s">
        <v>4444</v>
      </c>
      <c r="AR36" s="81" t="s">
        <v>6201</v>
      </c>
      <c r="AS36" s="81" t="s">
        <v>4446</v>
      </c>
      <c r="AT36" s="81" t="s">
        <v>2875</v>
      </c>
      <c r="AU36" s="81" t="s">
        <v>4447</v>
      </c>
      <c r="AV36" s="79"/>
      <c r="AW36" s="81" t="s">
        <v>4448</v>
      </c>
      <c r="AX36" s="81" t="s">
        <v>42</v>
      </c>
      <c r="AY36" s="79"/>
    </row>
    <row r="37" spans="1:51">
      <c r="A37" s="81" t="s">
        <v>6193</v>
      </c>
      <c r="B37" s="81" t="s">
        <v>6250</v>
      </c>
      <c r="C37" s="81" t="s">
        <v>50</v>
      </c>
      <c r="D37" s="81" t="s">
        <v>4517</v>
      </c>
      <c r="E37" s="81" t="s">
        <v>6251</v>
      </c>
      <c r="F37" s="81" t="s">
        <v>4453</v>
      </c>
      <c r="G37" s="81" t="s">
        <v>4877</v>
      </c>
      <c r="H37" s="81" t="s">
        <v>5622</v>
      </c>
      <c r="I37" s="81" t="s">
        <v>43</v>
      </c>
      <c r="J37" s="81" t="s">
        <v>4631</v>
      </c>
      <c r="K37" s="81" t="s">
        <v>4632</v>
      </c>
      <c r="L37" s="79"/>
      <c r="M37" s="81" t="s">
        <v>2790</v>
      </c>
      <c r="N37" s="81" t="s">
        <v>5460</v>
      </c>
      <c r="O37" s="81" t="s">
        <v>6252</v>
      </c>
      <c r="P37" s="81" t="s">
        <v>6253</v>
      </c>
      <c r="Q37" s="81" t="s">
        <v>638</v>
      </c>
      <c r="R37" s="81" t="s">
        <v>6207</v>
      </c>
      <c r="S37" s="81" t="s">
        <v>4721</v>
      </c>
      <c r="T37" s="81" t="s">
        <v>6254</v>
      </c>
      <c r="U37" s="81" t="s">
        <v>6255</v>
      </c>
      <c r="V37" s="81" t="s">
        <v>4432</v>
      </c>
      <c r="W37" s="81" t="s">
        <v>828</v>
      </c>
      <c r="X37" s="81" t="s">
        <v>4434</v>
      </c>
      <c r="Y37" s="81" t="s">
        <v>4435</v>
      </c>
      <c r="Z37" s="81" t="s">
        <v>4483</v>
      </c>
      <c r="AA37" s="81" t="s">
        <v>36</v>
      </c>
      <c r="AB37" s="79"/>
      <c r="AC37" s="81" t="s">
        <v>42</v>
      </c>
      <c r="AD37" s="81" t="s">
        <v>2682</v>
      </c>
      <c r="AE37" s="81" t="s">
        <v>42</v>
      </c>
      <c r="AF37" s="79"/>
      <c r="AG37" s="81" t="s">
        <v>650</v>
      </c>
      <c r="AH37" s="81" t="s">
        <v>4485</v>
      </c>
      <c r="AI37" s="81" t="s">
        <v>4486</v>
      </c>
      <c r="AJ37" s="81" t="s">
        <v>4440</v>
      </c>
      <c r="AK37" s="79"/>
      <c r="AL37" s="79"/>
      <c r="AM37" s="81" t="s">
        <v>4442</v>
      </c>
      <c r="AN37" s="81" t="s">
        <v>4658</v>
      </c>
      <c r="AO37" s="81" t="s">
        <v>6256</v>
      </c>
      <c r="AP37" s="81" t="s">
        <v>4443</v>
      </c>
      <c r="AQ37" s="81" t="s">
        <v>4444</v>
      </c>
      <c r="AR37" s="81" t="s">
        <v>6201</v>
      </c>
      <c r="AS37" s="81" t="s">
        <v>4446</v>
      </c>
      <c r="AT37" s="81" t="s">
        <v>2875</v>
      </c>
      <c r="AU37" s="81" t="s">
        <v>4447</v>
      </c>
      <c r="AV37" s="79"/>
      <c r="AW37" s="81" t="s">
        <v>4448</v>
      </c>
      <c r="AX37" s="81" t="s">
        <v>42</v>
      </c>
      <c r="AY37" s="79"/>
    </row>
    <row r="38" spans="1:51">
      <c r="A38" s="81" t="s">
        <v>6193</v>
      </c>
      <c r="B38" s="81" t="s">
        <v>6280</v>
      </c>
      <c r="C38" s="81" t="s">
        <v>50</v>
      </c>
      <c r="D38" s="81" t="s">
        <v>4517</v>
      </c>
      <c r="E38" s="81" t="s">
        <v>6281</v>
      </c>
      <c r="F38" s="81" t="s">
        <v>4453</v>
      </c>
      <c r="G38" s="81" t="s">
        <v>4877</v>
      </c>
      <c r="H38" s="81" t="s">
        <v>5622</v>
      </c>
      <c r="I38" s="81" t="s">
        <v>43</v>
      </c>
      <c r="J38" s="81" t="s">
        <v>4631</v>
      </c>
      <c r="K38" s="81" t="s">
        <v>4632</v>
      </c>
      <c r="L38" s="79"/>
      <c r="M38" s="81" t="s">
        <v>2790</v>
      </c>
      <c r="N38" s="81" t="s">
        <v>5460</v>
      </c>
      <c r="O38" s="81" t="s">
        <v>6282</v>
      </c>
      <c r="P38" s="81" t="s">
        <v>6283</v>
      </c>
      <c r="Q38" s="81" t="s">
        <v>638</v>
      </c>
      <c r="R38" s="81" t="s">
        <v>6207</v>
      </c>
      <c r="S38" s="81" t="s">
        <v>6284</v>
      </c>
      <c r="T38" s="81" t="s">
        <v>6285</v>
      </c>
      <c r="U38" s="81" t="s">
        <v>6286</v>
      </c>
      <c r="V38" s="81" t="s">
        <v>4432</v>
      </c>
      <c r="W38" s="81" t="s">
        <v>828</v>
      </c>
      <c r="X38" s="81" t="s">
        <v>4434</v>
      </c>
      <c r="Y38" s="81" t="s">
        <v>4435</v>
      </c>
      <c r="Z38" s="81" t="s">
        <v>4483</v>
      </c>
      <c r="AA38" s="81" t="s">
        <v>36</v>
      </c>
      <c r="AB38" s="79"/>
      <c r="AC38" s="81" t="s">
        <v>42</v>
      </c>
      <c r="AD38" s="81" t="s">
        <v>2682</v>
      </c>
      <c r="AE38" s="81" t="s">
        <v>42</v>
      </c>
      <c r="AF38" s="79"/>
      <c r="AG38" s="81" t="s">
        <v>650</v>
      </c>
      <c r="AH38" s="81" t="s">
        <v>4485</v>
      </c>
      <c r="AI38" s="81" t="s">
        <v>4486</v>
      </c>
      <c r="AJ38" s="81" t="s">
        <v>4440</v>
      </c>
      <c r="AK38" s="79"/>
      <c r="AL38" s="79"/>
      <c r="AM38" s="81" t="s">
        <v>4442</v>
      </c>
      <c r="AN38" s="81" t="s">
        <v>4658</v>
      </c>
      <c r="AO38" s="81" t="s">
        <v>6287</v>
      </c>
      <c r="AP38" s="81" t="s">
        <v>4443</v>
      </c>
      <c r="AQ38" s="81" t="s">
        <v>4444</v>
      </c>
      <c r="AR38" s="81" t="s">
        <v>6201</v>
      </c>
      <c r="AS38" s="81" t="s">
        <v>4446</v>
      </c>
      <c r="AT38" s="81" t="s">
        <v>2875</v>
      </c>
      <c r="AU38" s="81" t="s">
        <v>4447</v>
      </c>
      <c r="AV38" s="79"/>
      <c r="AW38" s="81" t="s">
        <v>4448</v>
      </c>
      <c r="AX38" s="81" t="s">
        <v>42</v>
      </c>
      <c r="AY38" s="79"/>
    </row>
    <row r="39" spans="1:51">
      <c r="A39" s="81" t="s">
        <v>6202</v>
      </c>
      <c r="B39" s="81" t="s">
        <v>6288</v>
      </c>
      <c r="C39" s="81" t="s">
        <v>50</v>
      </c>
      <c r="D39" s="81" t="s">
        <v>4517</v>
      </c>
      <c r="E39" s="81" t="s">
        <v>6289</v>
      </c>
      <c r="F39" s="81" t="s">
        <v>4453</v>
      </c>
      <c r="G39" s="81" t="s">
        <v>4877</v>
      </c>
      <c r="H39" s="81" t="s">
        <v>5622</v>
      </c>
      <c r="I39" s="81" t="s">
        <v>43</v>
      </c>
      <c r="J39" s="81" t="s">
        <v>4631</v>
      </c>
      <c r="K39" s="81" t="s">
        <v>4632</v>
      </c>
      <c r="L39" s="79"/>
      <c r="M39" s="81" t="s">
        <v>2790</v>
      </c>
      <c r="N39" s="81" t="s">
        <v>5460</v>
      </c>
      <c r="O39" s="81" t="s">
        <v>6290</v>
      </c>
      <c r="P39" s="81" t="s">
        <v>6291</v>
      </c>
      <c r="Q39" s="81" t="s">
        <v>650</v>
      </c>
      <c r="R39" s="81" t="s">
        <v>4742</v>
      </c>
      <c r="S39" s="81" t="s">
        <v>471</v>
      </c>
      <c r="T39" s="81" t="s">
        <v>6292</v>
      </c>
      <c r="U39" s="81" t="s">
        <v>6293</v>
      </c>
      <c r="V39" s="81" t="s">
        <v>4432</v>
      </c>
      <c r="W39" s="81" t="s">
        <v>620</v>
      </c>
      <c r="X39" s="81" t="s">
        <v>4434</v>
      </c>
      <c r="Y39" s="81" t="s">
        <v>4435</v>
      </c>
      <c r="Z39" s="81" t="s">
        <v>4483</v>
      </c>
      <c r="AA39" s="81" t="s">
        <v>36</v>
      </c>
      <c r="AB39" s="79"/>
      <c r="AC39" s="81" t="s">
        <v>42</v>
      </c>
      <c r="AD39" s="81" t="s">
        <v>2682</v>
      </c>
      <c r="AE39" s="81" t="s">
        <v>42</v>
      </c>
      <c r="AF39" s="79"/>
      <c r="AG39" s="81" t="s">
        <v>471</v>
      </c>
      <c r="AH39" s="81" t="s">
        <v>4485</v>
      </c>
      <c r="AI39" s="81" t="s">
        <v>4512</v>
      </c>
      <c r="AJ39" s="81" t="s">
        <v>4440</v>
      </c>
      <c r="AK39" s="79"/>
      <c r="AL39" s="79"/>
      <c r="AM39" s="81" t="s">
        <v>4442</v>
      </c>
      <c r="AN39" s="81" t="s">
        <v>471</v>
      </c>
      <c r="AO39" s="81" t="s">
        <v>6294</v>
      </c>
      <c r="AP39" s="81" t="s">
        <v>4443</v>
      </c>
      <c r="AQ39" s="81" t="s">
        <v>4444</v>
      </c>
      <c r="AR39" s="81" t="s">
        <v>6212</v>
      </c>
      <c r="AS39" s="81" t="s">
        <v>4446</v>
      </c>
      <c r="AT39" s="81" t="s">
        <v>2875</v>
      </c>
      <c r="AU39" s="81" t="s">
        <v>4447</v>
      </c>
      <c r="AV39" s="79"/>
      <c r="AW39" s="81" t="s">
        <v>4448</v>
      </c>
      <c r="AX39" s="81" t="s">
        <v>42</v>
      </c>
      <c r="AY39" s="79"/>
    </row>
    <row r="40" spans="1:51">
      <c r="A40" s="81" t="s">
        <v>6202</v>
      </c>
      <c r="B40" s="81" t="s">
        <v>6304</v>
      </c>
      <c r="C40" s="81" t="s">
        <v>50</v>
      </c>
      <c r="D40" s="81" t="s">
        <v>4517</v>
      </c>
      <c r="E40" s="81" t="s">
        <v>6305</v>
      </c>
      <c r="F40" s="81" t="s">
        <v>4453</v>
      </c>
      <c r="G40" s="81" t="s">
        <v>4877</v>
      </c>
      <c r="H40" s="81" t="s">
        <v>5622</v>
      </c>
      <c r="I40" s="81" t="s">
        <v>43</v>
      </c>
      <c r="J40" s="81" t="s">
        <v>4631</v>
      </c>
      <c r="K40" s="81" t="s">
        <v>4632</v>
      </c>
      <c r="L40" s="79"/>
      <c r="M40" s="81" t="s">
        <v>2790</v>
      </c>
      <c r="N40" s="81" t="s">
        <v>5460</v>
      </c>
      <c r="O40" s="81" t="s">
        <v>6306</v>
      </c>
      <c r="P40" s="81" t="s">
        <v>6307</v>
      </c>
      <c r="Q40" s="81" t="s">
        <v>620</v>
      </c>
      <c r="R40" s="81" t="s">
        <v>4720</v>
      </c>
      <c r="S40" s="81" t="s">
        <v>6308</v>
      </c>
      <c r="T40" s="81" t="s">
        <v>6309</v>
      </c>
      <c r="U40" s="81" t="s">
        <v>6310</v>
      </c>
      <c r="V40" s="81" t="s">
        <v>4432</v>
      </c>
      <c r="W40" s="81" t="s">
        <v>620</v>
      </c>
      <c r="X40" s="81" t="s">
        <v>4434</v>
      </c>
      <c r="Y40" s="81" t="s">
        <v>4435</v>
      </c>
      <c r="Z40" s="81" t="s">
        <v>4483</v>
      </c>
      <c r="AA40" s="81" t="s">
        <v>36</v>
      </c>
      <c r="AB40" s="79"/>
      <c r="AC40" s="81" t="s">
        <v>42</v>
      </c>
      <c r="AD40" s="81" t="s">
        <v>2682</v>
      </c>
      <c r="AE40" s="81" t="s">
        <v>42</v>
      </c>
      <c r="AF40" s="79"/>
      <c r="AG40" s="81" t="s">
        <v>693</v>
      </c>
      <c r="AH40" s="81" t="s">
        <v>4485</v>
      </c>
      <c r="AI40" s="81" t="s">
        <v>4512</v>
      </c>
      <c r="AJ40" s="81" t="s">
        <v>4440</v>
      </c>
      <c r="AK40" s="79"/>
      <c r="AL40" s="79"/>
      <c r="AM40" s="81" t="s">
        <v>4442</v>
      </c>
      <c r="AN40" s="81" t="s">
        <v>471</v>
      </c>
      <c r="AO40" s="81" t="s">
        <v>6311</v>
      </c>
      <c r="AP40" s="81" t="s">
        <v>4443</v>
      </c>
      <c r="AQ40" s="81" t="s">
        <v>4444</v>
      </c>
      <c r="AR40" s="81" t="s">
        <v>6212</v>
      </c>
      <c r="AS40" s="81" t="s">
        <v>4446</v>
      </c>
      <c r="AT40" s="81" t="s">
        <v>2875</v>
      </c>
      <c r="AU40" s="81" t="s">
        <v>4447</v>
      </c>
      <c r="AV40" s="79"/>
      <c r="AW40" s="81" t="s">
        <v>4448</v>
      </c>
      <c r="AX40" s="81" t="s">
        <v>42</v>
      </c>
      <c r="AY40" s="79"/>
    </row>
    <row r="41" spans="1:51">
      <c r="A41" s="81" t="s">
        <v>6202</v>
      </c>
      <c r="B41" s="81" t="s">
        <v>6312</v>
      </c>
      <c r="C41" s="81" t="s">
        <v>50</v>
      </c>
      <c r="D41" s="81" t="s">
        <v>4517</v>
      </c>
      <c r="E41" s="81" t="s">
        <v>6313</v>
      </c>
      <c r="F41" s="81" t="s">
        <v>4453</v>
      </c>
      <c r="G41" s="81" t="s">
        <v>4877</v>
      </c>
      <c r="H41" s="81" t="s">
        <v>5622</v>
      </c>
      <c r="I41" s="81" t="s">
        <v>43</v>
      </c>
      <c r="J41" s="81" t="s">
        <v>4631</v>
      </c>
      <c r="K41" s="81" t="s">
        <v>4632</v>
      </c>
      <c r="L41" s="79"/>
      <c r="M41" s="81" t="s">
        <v>2790</v>
      </c>
      <c r="N41" s="81" t="s">
        <v>5460</v>
      </c>
      <c r="O41" s="81" t="s">
        <v>6314</v>
      </c>
      <c r="P41" s="81" t="s">
        <v>6315</v>
      </c>
      <c r="Q41" s="81" t="s">
        <v>620</v>
      </c>
      <c r="R41" s="81" t="s">
        <v>4720</v>
      </c>
      <c r="S41" s="81" t="s">
        <v>5248</v>
      </c>
      <c r="T41" s="81" t="s">
        <v>6316</v>
      </c>
      <c r="U41" s="81" t="s">
        <v>6317</v>
      </c>
      <c r="V41" s="81" t="s">
        <v>4432</v>
      </c>
      <c r="W41" s="81" t="s">
        <v>620</v>
      </c>
      <c r="X41" s="81" t="s">
        <v>4434</v>
      </c>
      <c r="Y41" s="81" t="s">
        <v>4435</v>
      </c>
      <c r="Z41" s="81" t="s">
        <v>4483</v>
      </c>
      <c r="AA41" s="81" t="s">
        <v>36</v>
      </c>
      <c r="AB41" s="79"/>
      <c r="AC41" s="81" t="s">
        <v>42</v>
      </c>
      <c r="AD41" s="81" t="s">
        <v>2682</v>
      </c>
      <c r="AE41" s="81" t="s">
        <v>42</v>
      </c>
      <c r="AF41" s="79"/>
      <c r="AG41" s="81" t="s">
        <v>471</v>
      </c>
      <c r="AH41" s="81" t="s">
        <v>4485</v>
      </c>
      <c r="AI41" s="81" t="s">
        <v>4486</v>
      </c>
      <c r="AJ41" s="81" t="s">
        <v>4440</v>
      </c>
      <c r="AK41" s="79"/>
      <c r="AL41" s="79"/>
      <c r="AM41" s="81" t="s">
        <v>4442</v>
      </c>
      <c r="AN41" s="81" t="s">
        <v>471</v>
      </c>
      <c r="AO41" s="81" t="s">
        <v>6318</v>
      </c>
      <c r="AP41" s="81" t="s">
        <v>4443</v>
      </c>
      <c r="AQ41" s="81" t="s">
        <v>4444</v>
      </c>
      <c r="AR41" s="81" t="s">
        <v>6212</v>
      </c>
      <c r="AS41" s="81" t="s">
        <v>4446</v>
      </c>
      <c r="AT41" s="81" t="s">
        <v>2875</v>
      </c>
      <c r="AU41" s="81" t="s">
        <v>4447</v>
      </c>
      <c r="AV41" s="79"/>
      <c r="AW41" s="81" t="s">
        <v>4448</v>
      </c>
      <c r="AX41" s="81" t="s">
        <v>42</v>
      </c>
      <c r="AY41" s="79"/>
    </row>
    <row r="42" spans="1:51">
      <c r="A42" s="81" t="s">
        <v>6319</v>
      </c>
      <c r="B42" s="81" t="s">
        <v>6320</v>
      </c>
      <c r="C42" s="81" t="s">
        <v>50</v>
      </c>
      <c r="D42" s="81" t="s">
        <v>4517</v>
      </c>
      <c r="E42" s="81" t="s">
        <v>192</v>
      </c>
      <c r="F42" s="81" t="s">
        <v>4453</v>
      </c>
      <c r="G42" s="81" t="s">
        <v>6321</v>
      </c>
      <c r="H42" s="81" t="s">
        <v>4473</v>
      </c>
      <c r="I42" s="81" t="s">
        <v>43</v>
      </c>
      <c r="J42" s="81" t="s">
        <v>4878</v>
      </c>
      <c r="K42" s="81" t="s">
        <v>4879</v>
      </c>
      <c r="L42" s="79"/>
      <c r="M42" s="81" t="s">
        <v>2790</v>
      </c>
      <c r="N42" s="81" t="s">
        <v>6322</v>
      </c>
      <c r="O42" s="81" t="s">
        <v>6323</v>
      </c>
      <c r="P42" s="81" t="s">
        <v>6324</v>
      </c>
      <c r="Q42" s="81" t="s">
        <v>255</v>
      </c>
      <c r="R42" s="81" t="s">
        <v>6325</v>
      </c>
      <c r="S42" s="81" t="s">
        <v>278</v>
      </c>
      <c r="T42" s="81" t="s">
        <v>190</v>
      </c>
      <c r="U42" s="81" t="s">
        <v>191</v>
      </c>
      <c r="V42" s="81" t="s">
        <v>4432</v>
      </c>
      <c r="W42" s="81" t="s">
        <v>156</v>
      </c>
      <c r="X42" s="81" t="s">
        <v>4434</v>
      </c>
      <c r="Y42" s="81" t="s">
        <v>4435</v>
      </c>
      <c r="Z42" s="81" t="s">
        <v>4483</v>
      </c>
      <c r="AA42" s="81" t="s">
        <v>82</v>
      </c>
      <c r="AB42" s="79"/>
      <c r="AC42" s="81" t="s">
        <v>42</v>
      </c>
      <c r="AD42" s="81" t="s">
        <v>2682</v>
      </c>
      <c r="AE42" s="81" t="s">
        <v>42</v>
      </c>
      <c r="AF42" s="79"/>
      <c r="AG42" s="81" t="s">
        <v>156</v>
      </c>
      <c r="AH42" s="81" t="s">
        <v>4485</v>
      </c>
      <c r="AI42" s="81" t="s">
        <v>4486</v>
      </c>
      <c r="AJ42" s="81" t="s">
        <v>4440</v>
      </c>
      <c r="AK42" s="79"/>
      <c r="AL42" s="79"/>
      <c r="AM42" s="81" t="s">
        <v>4442</v>
      </c>
      <c r="AN42" s="81" t="s">
        <v>156</v>
      </c>
      <c r="AO42" s="81" t="s">
        <v>6326</v>
      </c>
      <c r="AP42" s="81" t="s">
        <v>4443</v>
      </c>
      <c r="AQ42" s="81" t="s">
        <v>4444</v>
      </c>
      <c r="AR42" s="81" t="s">
        <v>6327</v>
      </c>
      <c r="AS42" s="81" t="s">
        <v>4446</v>
      </c>
      <c r="AT42" s="81" t="s">
        <v>2875</v>
      </c>
      <c r="AU42" s="81" t="s">
        <v>4447</v>
      </c>
      <c r="AV42" s="79"/>
      <c r="AW42" s="81" t="s">
        <v>4448</v>
      </c>
      <c r="AX42" s="81" t="s">
        <v>42</v>
      </c>
      <c r="AY42" s="79"/>
    </row>
    <row r="43" spans="1:51">
      <c r="A43" s="81" t="s">
        <v>6328</v>
      </c>
      <c r="B43" s="81" t="s">
        <v>6329</v>
      </c>
      <c r="C43" s="81" t="s">
        <v>50</v>
      </c>
      <c r="D43" s="81" t="s">
        <v>4517</v>
      </c>
      <c r="E43" s="81" t="s">
        <v>224</v>
      </c>
      <c r="F43" s="81" t="s">
        <v>4453</v>
      </c>
      <c r="G43" s="81" t="s">
        <v>6321</v>
      </c>
      <c r="H43" s="81" t="s">
        <v>4473</v>
      </c>
      <c r="I43" s="81" t="s">
        <v>43</v>
      </c>
      <c r="J43" s="81" t="s">
        <v>4878</v>
      </c>
      <c r="K43" s="81" t="s">
        <v>4879</v>
      </c>
      <c r="L43" s="79"/>
      <c r="M43" s="81" t="s">
        <v>2790</v>
      </c>
      <c r="N43" s="81" t="s">
        <v>6322</v>
      </c>
      <c r="O43" s="81" t="s">
        <v>6330</v>
      </c>
      <c r="P43" s="81" t="s">
        <v>6331</v>
      </c>
      <c r="Q43" s="81" t="s">
        <v>255</v>
      </c>
      <c r="R43" s="81" t="s">
        <v>6325</v>
      </c>
      <c r="S43" s="81" t="s">
        <v>278</v>
      </c>
      <c r="T43" s="81" t="s">
        <v>222</v>
      </c>
      <c r="U43" s="81" t="s">
        <v>223</v>
      </c>
      <c r="V43" s="81" t="s">
        <v>4432</v>
      </c>
      <c r="W43" s="81" t="s">
        <v>156</v>
      </c>
      <c r="X43" s="81" t="s">
        <v>4434</v>
      </c>
      <c r="Y43" s="81" t="s">
        <v>4435</v>
      </c>
      <c r="Z43" s="81" t="s">
        <v>4483</v>
      </c>
      <c r="AA43" s="81" t="s">
        <v>82</v>
      </c>
      <c r="AB43" s="79"/>
      <c r="AC43" s="81" t="s">
        <v>42</v>
      </c>
      <c r="AD43" s="81" t="s">
        <v>2682</v>
      </c>
      <c r="AE43" s="81" t="s">
        <v>42</v>
      </c>
      <c r="AF43" s="79"/>
      <c r="AG43" s="81" t="s">
        <v>156</v>
      </c>
      <c r="AH43" s="81" t="s">
        <v>4485</v>
      </c>
      <c r="AI43" s="81" t="s">
        <v>4486</v>
      </c>
      <c r="AJ43" s="81" t="s">
        <v>4440</v>
      </c>
      <c r="AK43" s="79"/>
      <c r="AL43" s="79"/>
      <c r="AM43" s="81" t="s">
        <v>4442</v>
      </c>
      <c r="AN43" s="81" t="s">
        <v>156</v>
      </c>
      <c r="AO43" s="81" t="s">
        <v>6326</v>
      </c>
      <c r="AP43" s="81" t="s">
        <v>4443</v>
      </c>
      <c r="AQ43" s="81" t="s">
        <v>4444</v>
      </c>
      <c r="AR43" s="81" t="s">
        <v>6332</v>
      </c>
      <c r="AS43" s="81" t="s">
        <v>4446</v>
      </c>
      <c r="AT43" s="81" t="s">
        <v>2875</v>
      </c>
      <c r="AU43" s="81" t="s">
        <v>4447</v>
      </c>
      <c r="AV43" s="79"/>
      <c r="AW43" s="81" t="s">
        <v>4448</v>
      </c>
      <c r="AX43" s="81" t="s">
        <v>42</v>
      </c>
      <c r="AY43" s="79"/>
    </row>
    <row r="44" spans="1:51">
      <c r="A44" s="81" t="s">
        <v>6333</v>
      </c>
      <c r="B44" s="81" t="s">
        <v>6334</v>
      </c>
      <c r="C44" s="81" t="s">
        <v>50</v>
      </c>
      <c r="D44" s="81" t="s">
        <v>4517</v>
      </c>
      <c r="E44" s="81" t="s">
        <v>199</v>
      </c>
      <c r="F44" s="81" t="s">
        <v>4453</v>
      </c>
      <c r="G44" s="81" t="s">
        <v>6321</v>
      </c>
      <c r="H44" s="81" t="s">
        <v>4473</v>
      </c>
      <c r="I44" s="81" t="s">
        <v>43</v>
      </c>
      <c r="J44" s="81" t="s">
        <v>4878</v>
      </c>
      <c r="K44" s="81" t="s">
        <v>4879</v>
      </c>
      <c r="L44" s="79"/>
      <c r="M44" s="81" t="s">
        <v>2790</v>
      </c>
      <c r="N44" s="81" t="s">
        <v>6322</v>
      </c>
      <c r="O44" s="81" t="s">
        <v>6335</v>
      </c>
      <c r="P44" s="81" t="s">
        <v>6336</v>
      </c>
      <c r="Q44" s="81" t="s">
        <v>255</v>
      </c>
      <c r="R44" s="81" t="s">
        <v>6325</v>
      </c>
      <c r="S44" s="81" t="s">
        <v>278</v>
      </c>
      <c r="T44" s="81" t="s">
        <v>197</v>
      </c>
      <c r="U44" s="81" t="s">
        <v>198</v>
      </c>
      <c r="V44" s="81" t="s">
        <v>4432</v>
      </c>
      <c r="W44" s="81" t="s">
        <v>156</v>
      </c>
      <c r="X44" s="81" t="s">
        <v>4434</v>
      </c>
      <c r="Y44" s="81" t="s">
        <v>4435</v>
      </c>
      <c r="Z44" s="81" t="s">
        <v>4483</v>
      </c>
      <c r="AA44" s="81" t="s">
        <v>82</v>
      </c>
      <c r="AB44" s="79"/>
      <c r="AC44" s="81" t="s">
        <v>42</v>
      </c>
      <c r="AD44" s="81" t="s">
        <v>2682</v>
      </c>
      <c r="AE44" s="81" t="s">
        <v>42</v>
      </c>
      <c r="AF44" s="79"/>
      <c r="AG44" s="81" t="s">
        <v>156</v>
      </c>
      <c r="AH44" s="81" t="s">
        <v>4485</v>
      </c>
      <c r="AI44" s="81" t="s">
        <v>4486</v>
      </c>
      <c r="AJ44" s="81" t="s">
        <v>4440</v>
      </c>
      <c r="AK44" s="79"/>
      <c r="AL44" s="79"/>
      <c r="AM44" s="81" t="s">
        <v>4442</v>
      </c>
      <c r="AN44" s="81" t="s">
        <v>156</v>
      </c>
      <c r="AO44" s="81" t="s">
        <v>6326</v>
      </c>
      <c r="AP44" s="81" t="s">
        <v>4443</v>
      </c>
      <c r="AQ44" s="81" t="s">
        <v>4444</v>
      </c>
      <c r="AR44" s="81" t="s">
        <v>6337</v>
      </c>
      <c r="AS44" s="81" t="s">
        <v>4446</v>
      </c>
      <c r="AT44" s="81" t="s">
        <v>2875</v>
      </c>
      <c r="AU44" s="81" t="s">
        <v>4447</v>
      </c>
      <c r="AV44" s="79"/>
      <c r="AW44" s="81" t="s">
        <v>4448</v>
      </c>
      <c r="AX44" s="81" t="s">
        <v>42</v>
      </c>
      <c r="AY44" s="79"/>
    </row>
    <row r="45" spans="1:51">
      <c r="A45" s="81" t="s">
        <v>6333</v>
      </c>
      <c r="B45" s="81" t="s">
        <v>6338</v>
      </c>
      <c r="C45" s="81" t="s">
        <v>50</v>
      </c>
      <c r="D45" s="81" t="s">
        <v>4517</v>
      </c>
      <c r="E45" s="81" t="s">
        <v>6339</v>
      </c>
      <c r="F45" s="81" t="s">
        <v>4453</v>
      </c>
      <c r="G45" s="81" t="s">
        <v>6321</v>
      </c>
      <c r="H45" s="81" t="s">
        <v>4473</v>
      </c>
      <c r="I45" s="81" t="s">
        <v>43</v>
      </c>
      <c r="J45" s="81" t="s">
        <v>4878</v>
      </c>
      <c r="K45" s="81" t="s">
        <v>4879</v>
      </c>
      <c r="L45" s="79"/>
      <c r="M45" s="81" t="s">
        <v>2790</v>
      </c>
      <c r="N45" s="81" t="s">
        <v>6322</v>
      </c>
      <c r="O45" s="81" t="s">
        <v>6340</v>
      </c>
      <c r="P45" s="81" t="s">
        <v>6341</v>
      </c>
      <c r="Q45" s="81" t="s">
        <v>255</v>
      </c>
      <c r="R45" s="81" t="s">
        <v>6325</v>
      </c>
      <c r="S45" s="81" t="s">
        <v>278</v>
      </c>
      <c r="T45" s="81" t="s">
        <v>6342</v>
      </c>
      <c r="U45" s="81" t="s">
        <v>6343</v>
      </c>
      <c r="V45" s="81" t="s">
        <v>4432</v>
      </c>
      <c r="W45" s="81" t="s">
        <v>156</v>
      </c>
      <c r="X45" s="81" t="s">
        <v>4434</v>
      </c>
      <c r="Y45" s="81" t="s">
        <v>4435</v>
      </c>
      <c r="Z45" s="81" t="s">
        <v>4483</v>
      </c>
      <c r="AA45" s="81" t="s">
        <v>82</v>
      </c>
      <c r="AB45" s="79"/>
      <c r="AC45" s="81" t="s">
        <v>42</v>
      </c>
      <c r="AD45" s="81" t="s">
        <v>2682</v>
      </c>
      <c r="AE45" s="81" t="s">
        <v>42</v>
      </c>
      <c r="AF45" s="79"/>
      <c r="AG45" s="81" t="s">
        <v>156</v>
      </c>
      <c r="AH45" s="81" t="s">
        <v>4485</v>
      </c>
      <c r="AI45" s="81" t="s">
        <v>4486</v>
      </c>
      <c r="AJ45" s="81" t="s">
        <v>4440</v>
      </c>
      <c r="AK45" s="79"/>
      <c r="AL45" s="79"/>
      <c r="AM45" s="81" t="s">
        <v>4442</v>
      </c>
      <c r="AN45" s="81" t="s">
        <v>156</v>
      </c>
      <c r="AO45" s="81" t="s">
        <v>6326</v>
      </c>
      <c r="AP45" s="81" t="s">
        <v>4443</v>
      </c>
      <c r="AQ45" s="81" t="s">
        <v>4444</v>
      </c>
      <c r="AR45" s="81" t="s">
        <v>6337</v>
      </c>
      <c r="AS45" s="81" t="s">
        <v>4446</v>
      </c>
      <c r="AT45" s="81" t="s">
        <v>2875</v>
      </c>
      <c r="AU45" s="81" t="s">
        <v>4447</v>
      </c>
      <c r="AV45" s="79"/>
      <c r="AW45" s="81" t="s">
        <v>4448</v>
      </c>
      <c r="AX45" s="81" t="s">
        <v>42</v>
      </c>
      <c r="AY45" s="79"/>
    </row>
    <row r="46" spans="1:51">
      <c r="A46" s="81" t="s">
        <v>6328</v>
      </c>
      <c r="B46" s="81" t="s">
        <v>6344</v>
      </c>
      <c r="C46" s="81" t="s">
        <v>50</v>
      </c>
      <c r="D46" s="81" t="s">
        <v>4517</v>
      </c>
      <c r="E46" s="81" t="s">
        <v>227</v>
      </c>
      <c r="F46" s="81" t="s">
        <v>4453</v>
      </c>
      <c r="G46" s="81" t="s">
        <v>6321</v>
      </c>
      <c r="H46" s="81" t="s">
        <v>4473</v>
      </c>
      <c r="I46" s="81" t="s">
        <v>43</v>
      </c>
      <c r="J46" s="81" t="s">
        <v>4878</v>
      </c>
      <c r="K46" s="81" t="s">
        <v>4879</v>
      </c>
      <c r="L46" s="79"/>
      <c r="M46" s="81" t="s">
        <v>2790</v>
      </c>
      <c r="N46" s="81" t="s">
        <v>6322</v>
      </c>
      <c r="O46" s="81" t="s">
        <v>6345</v>
      </c>
      <c r="P46" s="81" t="s">
        <v>6346</v>
      </c>
      <c r="Q46" s="81" t="s">
        <v>183</v>
      </c>
      <c r="R46" s="81" t="s">
        <v>4892</v>
      </c>
      <c r="S46" s="81" t="s">
        <v>6347</v>
      </c>
      <c r="T46" s="81" t="s">
        <v>225</v>
      </c>
      <c r="U46" s="81" t="s">
        <v>226</v>
      </c>
      <c r="V46" s="81" t="s">
        <v>4432</v>
      </c>
      <c r="W46" s="81" t="s">
        <v>156</v>
      </c>
      <c r="X46" s="81" t="s">
        <v>4434</v>
      </c>
      <c r="Y46" s="81" t="s">
        <v>4435</v>
      </c>
      <c r="Z46" s="81" t="s">
        <v>4483</v>
      </c>
      <c r="AA46" s="81" t="s">
        <v>82</v>
      </c>
      <c r="AB46" s="79"/>
      <c r="AC46" s="81" t="s">
        <v>42</v>
      </c>
      <c r="AD46" s="81" t="s">
        <v>2682</v>
      </c>
      <c r="AE46" s="81" t="s">
        <v>42</v>
      </c>
      <c r="AF46" s="79"/>
      <c r="AG46" s="81" t="s">
        <v>156</v>
      </c>
      <c r="AH46" s="81" t="s">
        <v>4485</v>
      </c>
      <c r="AI46" s="81" t="s">
        <v>4486</v>
      </c>
      <c r="AJ46" s="81" t="s">
        <v>4440</v>
      </c>
      <c r="AK46" s="79"/>
      <c r="AL46" s="79"/>
      <c r="AM46" s="81" t="s">
        <v>4442</v>
      </c>
      <c r="AN46" s="81" t="s">
        <v>156</v>
      </c>
      <c r="AO46" s="81" t="s">
        <v>6326</v>
      </c>
      <c r="AP46" s="81" t="s">
        <v>4443</v>
      </c>
      <c r="AQ46" s="81" t="s">
        <v>4444</v>
      </c>
      <c r="AR46" s="81" t="s">
        <v>6332</v>
      </c>
      <c r="AS46" s="81" t="s">
        <v>4446</v>
      </c>
      <c r="AT46" s="81" t="s">
        <v>2875</v>
      </c>
      <c r="AU46" s="81" t="s">
        <v>4447</v>
      </c>
      <c r="AV46" s="79"/>
      <c r="AW46" s="81" t="s">
        <v>4448</v>
      </c>
      <c r="AX46" s="81" t="s">
        <v>42</v>
      </c>
      <c r="AY46" s="79"/>
    </row>
    <row r="47" spans="1:51">
      <c r="A47" s="81" t="s">
        <v>6348</v>
      </c>
      <c r="B47" s="81" t="s">
        <v>6349</v>
      </c>
      <c r="C47" s="81" t="s">
        <v>50</v>
      </c>
      <c r="D47" s="81" t="s">
        <v>4517</v>
      </c>
      <c r="E47" s="81" t="s">
        <v>6350</v>
      </c>
      <c r="F47" s="81" t="s">
        <v>4453</v>
      </c>
      <c r="G47" s="81" t="s">
        <v>6321</v>
      </c>
      <c r="H47" s="81" t="s">
        <v>4473</v>
      </c>
      <c r="I47" s="81" t="s">
        <v>43</v>
      </c>
      <c r="J47" s="81" t="s">
        <v>4878</v>
      </c>
      <c r="K47" s="81" t="s">
        <v>4879</v>
      </c>
      <c r="L47" s="79"/>
      <c r="M47" s="81" t="s">
        <v>2790</v>
      </c>
      <c r="N47" s="81" t="s">
        <v>6322</v>
      </c>
      <c r="O47" s="81" t="s">
        <v>6351</v>
      </c>
      <c r="P47" s="81" t="s">
        <v>6352</v>
      </c>
      <c r="Q47" s="81" t="s">
        <v>2196</v>
      </c>
      <c r="R47" s="81" t="s">
        <v>6353</v>
      </c>
      <c r="S47" s="81" t="s">
        <v>6354</v>
      </c>
      <c r="T47" s="81" t="s">
        <v>6355</v>
      </c>
      <c r="U47" s="81" t="s">
        <v>6356</v>
      </c>
      <c r="V47" s="81" t="s">
        <v>4432</v>
      </c>
      <c r="W47" s="81" t="s">
        <v>156</v>
      </c>
      <c r="X47" s="81" t="s">
        <v>4434</v>
      </c>
      <c r="Y47" s="81" t="s">
        <v>4435</v>
      </c>
      <c r="Z47" s="81" t="s">
        <v>4483</v>
      </c>
      <c r="AA47" s="81" t="s">
        <v>82</v>
      </c>
      <c r="AB47" s="79"/>
      <c r="AC47" s="81" t="s">
        <v>42</v>
      </c>
      <c r="AD47" s="81" t="s">
        <v>2682</v>
      </c>
      <c r="AE47" s="81" t="s">
        <v>42</v>
      </c>
      <c r="AF47" s="79"/>
      <c r="AG47" s="81" t="s">
        <v>156</v>
      </c>
      <c r="AH47" s="81" t="s">
        <v>4485</v>
      </c>
      <c r="AI47" s="81" t="s">
        <v>4486</v>
      </c>
      <c r="AJ47" s="81" t="s">
        <v>4440</v>
      </c>
      <c r="AK47" s="79"/>
      <c r="AL47" s="79"/>
      <c r="AM47" s="81" t="s">
        <v>4442</v>
      </c>
      <c r="AN47" s="81" t="s">
        <v>156</v>
      </c>
      <c r="AO47" s="81" t="s">
        <v>6326</v>
      </c>
      <c r="AP47" s="81" t="s">
        <v>4443</v>
      </c>
      <c r="AQ47" s="81" t="s">
        <v>4444</v>
      </c>
      <c r="AR47" s="81" t="s">
        <v>6357</v>
      </c>
      <c r="AS47" s="81" t="s">
        <v>4446</v>
      </c>
      <c r="AT47" s="81" t="s">
        <v>2875</v>
      </c>
      <c r="AU47" s="81" t="s">
        <v>4447</v>
      </c>
      <c r="AV47" s="79"/>
      <c r="AW47" s="81" t="s">
        <v>4448</v>
      </c>
      <c r="AX47" s="81" t="s">
        <v>42</v>
      </c>
      <c r="AY47" s="79"/>
    </row>
    <row r="48" spans="1:51">
      <c r="A48" s="81" t="s">
        <v>6358</v>
      </c>
      <c r="B48" s="81" t="s">
        <v>6359</v>
      </c>
      <c r="C48" s="81" t="s">
        <v>50</v>
      </c>
      <c r="D48" s="81" t="s">
        <v>4517</v>
      </c>
      <c r="E48" s="81" t="s">
        <v>6360</v>
      </c>
      <c r="F48" s="81" t="s">
        <v>4453</v>
      </c>
      <c r="G48" s="81" t="s">
        <v>6321</v>
      </c>
      <c r="H48" s="81" t="s">
        <v>4473</v>
      </c>
      <c r="I48" s="81" t="s">
        <v>43</v>
      </c>
      <c r="J48" s="81" t="s">
        <v>4878</v>
      </c>
      <c r="K48" s="81" t="s">
        <v>4879</v>
      </c>
      <c r="L48" s="79"/>
      <c r="M48" s="81" t="s">
        <v>2790</v>
      </c>
      <c r="N48" s="81" t="s">
        <v>6322</v>
      </c>
      <c r="O48" s="81" t="s">
        <v>6361</v>
      </c>
      <c r="P48" s="81" t="s">
        <v>6362</v>
      </c>
      <c r="Q48" s="81" t="s">
        <v>77</v>
      </c>
      <c r="R48" s="81" t="s">
        <v>6363</v>
      </c>
      <c r="S48" s="79"/>
      <c r="T48" s="81" t="s">
        <v>3424</v>
      </c>
      <c r="U48" s="81" t="s">
        <v>6364</v>
      </c>
      <c r="V48" s="81" t="s">
        <v>4432</v>
      </c>
      <c r="W48" s="81" t="s">
        <v>156</v>
      </c>
      <c r="X48" s="81" t="s">
        <v>4434</v>
      </c>
      <c r="Y48" s="81" t="s">
        <v>4435</v>
      </c>
      <c r="Z48" s="81" t="s">
        <v>4483</v>
      </c>
      <c r="AA48" s="81" t="s">
        <v>82</v>
      </c>
      <c r="AB48" s="79"/>
      <c r="AC48" s="81" t="s">
        <v>42</v>
      </c>
      <c r="AD48" s="81" t="s">
        <v>2682</v>
      </c>
      <c r="AE48" s="81" t="s">
        <v>42</v>
      </c>
      <c r="AF48" s="79"/>
      <c r="AG48" s="81" t="s">
        <v>77</v>
      </c>
      <c r="AH48" s="81" t="s">
        <v>4485</v>
      </c>
      <c r="AI48" s="81" t="s">
        <v>4486</v>
      </c>
      <c r="AJ48" s="81" t="s">
        <v>4440</v>
      </c>
      <c r="AK48" s="79"/>
      <c r="AL48" s="79"/>
      <c r="AM48" s="81" t="s">
        <v>4442</v>
      </c>
      <c r="AN48" s="81" t="s">
        <v>156</v>
      </c>
      <c r="AO48" s="81" t="s">
        <v>6365</v>
      </c>
      <c r="AP48" s="81" t="s">
        <v>4443</v>
      </c>
      <c r="AQ48" s="81" t="s">
        <v>4444</v>
      </c>
      <c r="AR48" s="81" t="s">
        <v>6332</v>
      </c>
      <c r="AS48" s="81" t="s">
        <v>4446</v>
      </c>
      <c r="AT48" s="81" t="s">
        <v>2875</v>
      </c>
      <c r="AU48" s="81" t="s">
        <v>4447</v>
      </c>
      <c r="AV48" s="79"/>
      <c r="AW48" s="81" t="s">
        <v>4448</v>
      </c>
      <c r="AX48" s="81" t="s">
        <v>42</v>
      </c>
      <c r="AY48" s="79"/>
    </row>
    <row r="49" spans="1:51">
      <c r="A49" s="81" t="s">
        <v>6366</v>
      </c>
      <c r="B49" s="81" t="s">
        <v>6367</v>
      </c>
      <c r="C49" s="81" t="s">
        <v>50</v>
      </c>
      <c r="D49" s="81" t="s">
        <v>4517</v>
      </c>
      <c r="E49" s="81" t="s">
        <v>6368</v>
      </c>
      <c r="F49" s="81" t="s">
        <v>4453</v>
      </c>
      <c r="G49" s="81" t="s">
        <v>6321</v>
      </c>
      <c r="H49" s="81" t="s">
        <v>4473</v>
      </c>
      <c r="I49" s="81" t="s">
        <v>43</v>
      </c>
      <c r="J49" s="81" t="s">
        <v>4878</v>
      </c>
      <c r="K49" s="81" t="s">
        <v>4879</v>
      </c>
      <c r="L49" s="79"/>
      <c r="M49" s="81" t="s">
        <v>2790</v>
      </c>
      <c r="N49" s="81" t="s">
        <v>6322</v>
      </c>
      <c r="O49" s="81" t="s">
        <v>6369</v>
      </c>
      <c r="P49" s="81" t="s">
        <v>6370</v>
      </c>
      <c r="Q49" s="81" t="s">
        <v>77</v>
      </c>
      <c r="R49" s="81" t="s">
        <v>6363</v>
      </c>
      <c r="S49" s="79"/>
      <c r="T49" s="81" t="s">
        <v>6371</v>
      </c>
      <c r="U49" s="81" t="s">
        <v>6372</v>
      </c>
      <c r="V49" s="81" t="s">
        <v>4432</v>
      </c>
      <c r="W49" s="81" t="s">
        <v>156</v>
      </c>
      <c r="X49" s="81" t="s">
        <v>4434</v>
      </c>
      <c r="Y49" s="81" t="s">
        <v>4435</v>
      </c>
      <c r="Z49" s="81" t="s">
        <v>4483</v>
      </c>
      <c r="AA49" s="81" t="s">
        <v>82</v>
      </c>
      <c r="AB49" s="79"/>
      <c r="AC49" s="81" t="s">
        <v>42</v>
      </c>
      <c r="AD49" s="81" t="s">
        <v>2682</v>
      </c>
      <c r="AE49" s="81" t="s">
        <v>42</v>
      </c>
      <c r="AF49" s="79"/>
      <c r="AG49" s="81" t="s">
        <v>77</v>
      </c>
      <c r="AH49" s="81" t="s">
        <v>4485</v>
      </c>
      <c r="AI49" s="81" t="s">
        <v>4486</v>
      </c>
      <c r="AJ49" s="81" t="s">
        <v>4440</v>
      </c>
      <c r="AK49" s="79"/>
      <c r="AL49" s="79"/>
      <c r="AM49" s="81" t="s">
        <v>4442</v>
      </c>
      <c r="AN49" s="81" t="s">
        <v>156</v>
      </c>
      <c r="AO49" s="81" t="s">
        <v>6365</v>
      </c>
      <c r="AP49" s="81" t="s">
        <v>4443</v>
      </c>
      <c r="AQ49" s="81" t="s">
        <v>4444</v>
      </c>
      <c r="AR49" s="81" t="s">
        <v>6373</v>
      </c>
      <c r="AS49" s="81" t="s">
        <v>4446</v>
      </c>
      <c r="AT49" s="81" t="s">
        <v>2875</v>
      </c>
      <c r="AU49" s="81" t="s">
        <v>4447</v>
      </c>
      <c r="AV49" s="79"/>
      <c r="AW49" s="81" t="s">
        <v>4448</v>
      </c>
      <c r="AX49" s="81" t="s">
        <v>42</v>
      </c>
      <c r="AY49" s="79"/>
    </row>
    <row r="50" spans="1:51">
      <c r="A50" s="81" t="s">
        <v>6366</v>
      </c>
      <c r="B50" s="81" t="s">
        <v>6374</v>
      </c>
      <c r="C50" s="81" t="s">
        <v>50</v>
      </c>
      <c r="D50" s="81" t="s">
        <v>4517</v>
      </c>
      <c r="E50" s="81" t="s">
        <v>212</v>
      </c>
      <c r="F50" s="81" t="s">
        <v>4453</v>
      </c>
      <c r="G50" s="81" t="s">
        <v>6321</v>
      </c>
      <c r="H50" s="81" t="s">
        <v>4473</v>
      </c>
      <c r="I50" s="81" t="s">
        <v>43</v>
      </c>
      <c r="J50" s="81" t="s">
        <v>4878</v>
      </c>
      <c r="K50" s="81" t="s">
        <v>4879</v>
      </c>
      <c r="L50" s="79"/>
      <c r="M50" s="81" t="s">
        <v>2790</v>
      </c>
      <c r="N50" s="81" t="s">
        <v>6322</v>
      </c>
      <c r="O50" s="81" t="s">
        <v>6375</v>
      </c>
      <c r="P50" s="81" t="s">
        <v>6376</v>
      </c>
      <c r="Q50" s="81" t="s">
        <v>77</v>
      </c>
      <c r="R50" s="81" t="s">
        <v>6363</v>
      </c>
      <c r="S50" s="79"/>
      <c r="T50" s="81" t="s">
        <v>210</v>
      </c>
      <c r="U50" s="81" t="s">
        <v>211</v>
      </c>
      <c r="V50" s="81" t="s">
        <v>4432</v>
      </c>
      <c r="W50" s="81" t="s">
        <v>156</v>
      </c>
      <c r="X50" s="81" t="s">
        <v>4434</v>
      </c>
      <c r="Y50" s="81" t="s">
        <v>4435</v>
      </c>
      <c r="Z50" s="81" t="s">
        <v>4483</v>
      </c>
      <c r="AA50" s="81" t="s">
        <v>82</v>
      </c>
      <c r="AB50" s="79"/>
      <c r="AC50" s="81" t="s">
        <v>42</v>
      </c>
      <c r="AD50" s="81" t="s">
        <v>2682</v>
      </c>
      <c r="AE50" s="81" t="s">
        <v>42</v>
      </c>
      <c r="AF50" s="79"/>
      <c r="AG50" s="81" t="s">
        <v>77</v>
      </c>
      <c r="AH50" s="81" t="s">
        <v>4485</v>
      </c>
      <c r="AI50" s="81" t="s">
        <v>4486</v>
      </c>
      <c r="AJ50" s="81" t="s">
        <v>4440</v>
      </c>
      <c r="AK50" s="79"/>
      <c r="AL50" s="79"/>
      <c r="AM50" s="81" t="s">
        <v>4442</v>
      </c>
      <c r="AN50" s="81" t="s">
        <v>156</v>
      </c>
      <c r="AO50" s="81" t="s">
        <v>6365</v>
      </c>
      <c r="AP50" s="81" t="s">
        <v>4443</v>
      </c>
      <c r="AQ50" s="81" t="s">
        <v>4444</v>
      </c>
      <c r="AR50" s="81" t="s">
        <v>6377</v>
      </c>
      <c r="AS50" s="81" t="s">
        <v>4446</v>
      </c>
      <c r="AT50" s="81" t="s">
        <v>2875</v>
      </c>
      <c r="AU50" s="81" t="s">
        <v>4447</v>
      </c>
      <c r="AV50" s="79"/>
      <c r="AW50" s="81" t="s">
        <v>4448</v>
      </c>
      <c r="AX50" s="81" t="s">
        <v>42</v>
      </c>
      <c r="AY50" s="79"/>
    </row>
  </sheetData>
  <sheetProtection formatCells="0" insertHyperlinks="0" autoFilter="0"/>
  <autoFilter ref="A1:AS50">
    <extLst/>
  </autoFilter>
  <sortState ref="A2:AS54">
    <sortCondition ref="P2" descending="1"/>
  </sortState>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Y56"/>
  <sheetViews>
    <sheetView workbookViewId="0">
      <selection activeCell="B7" sqref="A1:AY56"/>
    </sheetView>
  </sheetViews>
  <sheetFormatPr defaultColWidth="9" defaultRowHeight="14.25"/>
  <cols>
    <col min="1" max="1" width="14.875" customWidth="1"/>
    <col min="2" max="2" width="25.375" customWidth="1"/>
  </cols>
  <sheetData>
    <row r="1" s="79" customFormat="1" ht="15" spans="1:51">
      <c r="A1" s="80" t="s">
        <v>4367</v>
      </c>
      <c r="B1" s="80" t="s">
        <v>2675</v>
      </c>
      <c r="C1" s="80" t="s">
        <v>4368</v>
      </c>
      <c r="D1" s="80" t="s">
        <v>4</v>
      </c>
      <c r="E1" s="80" t="s">
        <v>4369</v>
      </c>
      <c r="F1" s="80" t="s">
        <v>4370</v>
      </c>
      <c r="G1" s="80" t="s">
        <v>4371</v>
      </c>
      <c r="H1" s="80" t="s">
        <v>4372</v>
      </c>
      <c r="I1" s="80" t="s">
        <v>4373</v>
      </c>
      <c r="J1" s="80" t="s">
        <v>4374</v>
      </c>
      <c r="K1" s="80" t="s">
        <v>4375</v>
      </c>
      <c r="L1" s="80" t="s">
        <v>4376</v>
      </c>
      <c r="M1" s="80" t="s">
        <v>4377</v>
      </c>
      <c r="N1" s="80" t="s">
        <v>4378</v>
      </c>
      <c r="O1" s="80" t="s">
        <v>4379</v>
      </c>
      <c r="P1" s="80" t="s">
        <v>4380</v>
      </c>
      <c r="Q1" s="80" t="s">
        <v>4381</v>
      </c>
      <c r="R1" s="80" t="s">
        <v>4382</v>
      </c>
      <c r="S1" s="80" t="s">
        <v>4383</v>
      </c>
      <c r="T1" s="80" t="s">
        <v>4384</v>
      </c>
      <c r="U1" s="80" t="s">
        <v>4385</v>
      </c>
      <c r="V1" s="80" t="s">
        <v>4386</v>
      </c>
      <c r="W1" s="80" t="s">
        <v>4387</v>
      </c>
      <c r="X1" s="80" t="s">
        <v>4388</v>
      </c>
      <c r="Y1" s="80" t="s">
        <v>4389</v>
      </c>
      <c r="Z1" s="80" t="s">
        <v>4390</v>
      </c>
      <c r="AA1" s="80" t="s">
        <v>5</v>
      </c>
      <c r="AB1" s="80" t="s">
        <v>4391</v>
      </c>
      <c r="AC1" s="80" t="s">
        <v>4392</v>
      </c>
      <c r="AD1" s="80" t="s">
        <v>4393</v>
      </c>
      <c r="AE1" s="80" t="s">
        <v>4394</v>
      </c>
      <c r="AF1" s="80" t="s">
        <v>4395</v>
      </c>
      <c r="AG1" s="80" t="s">
        <v>4396</v>
      </c>
      <c r="AH1" s="80" t="s">
        <v>4397</v>
      </c>
      <c r="AI1" s="80" t="s">
        <v>4398</v>
      </c>
      <c r="AJ1" s="80" t="s">
        <v>4399</v>
      </c>
      <c r="AK1" s="80" t="s">
        <v>4400</v>
      </c>
      <c r="AL1" s="80" t="s">
        <v>4401</v>
      </c>
      <c r="AM1" s="80" t="s">
        <v>4402</v>
      </c>
      <c r="AN1" s="80" t="s">
        <v>4403</v>
      </c>
      <c r="AO1" s="80" t="s">
        <v>4404</v>
      </c>
      <c r="AP1" s="80" t="s">
        <v>4405</v>
      </c>
      <c r="AQ1" s="80" t="s">
        <v>4406</v>
      </c>
      <c r="AR1" s="80" t="s">
        <v>4407</v>
      </c>
      <c r="AS1" s="80" t="s">
        <v>4408</v>
      </c>
      <c r="AT1" s="80" t="s">
        <v>4409</v>
      </c>
      <c r="AU1" s="80" t="s">
        <v>4410</v>
      </c>
      <c r="AV1" s="80" t="s">
        <v>4411</v>
      </c>
      <c r="AW1" s="80" t="s">
        <v>4412</v>
      </c>
      <c r="AX1" s="80" t="s">
        <v>4413</v>
      </c>
      <c r="AY1" s="80" t="s">
        <v>4414</v>
      </c>
    </row>
    <row r="2" s="79" customFormat="1" ht="13.5" spans="1:50">
      <c r="A2" s="81" t="s">
        <v>4449</v>
      </c>
      <c r="B2" s="81" t="s">
        <v>4450</v>
      </c>
      <c r="C2" s="81" t="s">
        <v>50</v>
      </c>
      <c r="D2" s="81" t="s">
        <v>4451</v>
      </c>
      <c r="E2" s="81" t="s">
        <v>4452</v>
      </c>
      <c r="F2" s="81" t="s">
        <v>4453</v>
      </c>
      <c r="G2" s="81" t="s">
        <v>4454</v>
      </c>
      <c r="H2" s="81" t="s">
        <v>4455</v>
      </c>
      <c r="I2" s="81" t="s">
        <v>43</v>
      </c>
      <c r="J2" s="81" t="s">
        <v>4422</v>
      </c>
      <c r="K2" s="81" t="s">
        <v>4423</v>
      </c>
      <c r="M2" s="81" t="s">
        <v>2790</v>
      </c>
      <c r="N2" s="81" t="s">
        <v>4456</v>
      </c>
      <c r="O2" s="81" t="s">
        <v>4457</v>
      </c>
      <c r="P2" s="81" t="s">
        <v>4458</v>
      </c>
      <c r="Q2" s="81" t="s">
        <v>4459</v>
      </c>
      <c r="R2" s="81" t="s">
        <v>4460</v>
      </c>
      <c r="S2" s="81" t="s">
        <v>4461</v>
      </c>
      <c r="T2" s="81" t="s">
        <v>4462</v>
      </c>
      <c r="U2" s="81" t="s">
        <v>4463</v>
      </c>
      <c r="V2" s="81" t="s">
        <v>4432</v>
      </c>
      <c r="W2" s="81" t="s">
        <v>4433</v>
      </c>
      <c r="X2" s="81" t="s">
        <v>4434</v>
      </c>
      <c r="Y2" s="81" t="s">
        <v>4435</v>
      </c>
      <c r="Z2" s="81" t="s">
        <v>4436</v>
      </c>
      <c r="AA2" s="81" t="s">
        <v>228</v>
      </c>
      <c r="AC2" s="81" t="s">
        <v>42</v>
      </c>
      <c r="AD2" s="81" t="s">
        <v>2682</v>
      </c>
      <c r="AE2" s="81" t="s">
        <v>42</v>
      </c>
      <c r="AF2" s="81" t="s">
        <v>4464</v>
      </c>
      <c r="AG2" s="81" t="s">
        <v>4433</v>
      </c>
      <c r="AH2" s="81" t="s">
        <v>4438</v>
      </c>
      <c r="AI2" s="81" t="s">
        <v>4465</v>
      </c>
      <c r="AJ2" s="81" t="s">
        <v>4440</v>
      </c>
      <c r="AM2" s="81" t="s">
        <v>4442</v>
      </c>
      <c r="AN2" s="81" t="s">
        <v>4433</v>
      </c>
      <c r="AO2" s="81" t="s">
        <v>4466</v>
      </c>
      <c r="AP2" s="81" t="s">
        <v>4443</v>
      </c>
      <c r="AR2" s="81" t="s">
        <v>4467</v>
      </c>
      <c r="AS2" s="81" t="s">
        <v>4468</v>
      </c>
      <c r="AT2" s="81" t="s">
        <v>2875</v>
      </c>
      <c r="AU2" s="81" t="s">
        <v>4447</v>
      </c>
      <c r="AW2" s="81" t="s">
        <v>4448</v>
      </c>
      <c r="AX2" s="81" t="s">
        <v>42</v>
      </c>
    </row>
    <row r="3" spans="1:51">
      <c r="A3" s="81" t="s">
        <v>4558</v>
      </c>
      <c r="B3" s="81" t="s">
        <v>4603</v>
      </c>
      <c r="C3" s="81" t="s">
        <v>50</v>
      </c>
      <c r="D3" s="81" t="s">
        <v>4517</v>
      </c>
      <c r="E3" s="81" t="s">
        <v>4604</v>
      </c>
      <c r="F3" s="81" t="s">
        <v>4453</v>
      </c>
      <c r="G3" s="81" t="s">
        <v>4542</v>
      </c>
      <c r="H3" s="81" t="s">
        <v>4520</v>
      </c>
      <c r="I3" s="81" t="s">
        <v>43</v>
      </c>
      <c r="J3" s="81" t="s">
        <v>4543</v>
      </c>
      <c r="K3" s="81" t="s">
        <v>4544</v>
      </c>
      <c r="L3" s="79"/>
      <c r="M3" s="81" t="s">
        <v>2790</v>
      </c>
      <c r="N3" s="81" t="s">
        <v>4545</v>
      </c>
      <c r="O3" s="81" t="s">
        <v>4605</v>
      </c>
      <c r="P3" s="81" t="s">
        <v>4591</v>
      </c>
      <c r="Q3" s="81" t="s">
        <v>4552</v>
      </c>
      <c r="R3" s="81" t="s">
        <v>4592</v>
      </c>
      <c r="S3" s="81" t="s">
        <v>4593</v>
      </c>
      <c r="T3" s="81" t="s">
        <v>4594</v>
      </c>
      <c r="U3" s="81" t="s">
        <v>4595</v>
      </c>
      <c r="V3" s="81" t="s">
        <v>4432</v>
      </c>
      <c r="W3" s="81" t="s">
        <v>1576</v>
      </c>
      <c r="X3" s="81" t="s">
        <v>4434</v>
      </c>
      <c r="Y3" s="81" t="s">
        <v>4435</v>
      </c>
      <c r="Z3" s="81" t="s">
        <v>4436</v>
      </c>
      <c r="AA3" s="81" t="s">
        <v>82</v>
      </c>
      <c r="AB3" s="79"/>
      <c r="AC3" s="81" t="s">
        <v>42</v>
      </c>
      <c r="AD3" s="81" t="s">
        <v>2682</v>
      </c>
      <c r="AE3" s="81" t="s">
        <v>42</v>
      </c>
      <c r="AF3" s="79"/>
      <c r="AG3" s="81" t="s">
        <v>4552</v>
      </c>
      <c r="AH3" s="81" t="s">
        <v>4485</v>
      </c>
      <c r="AI3" s="81" t="s">
        <v>4596</v>
      </c>
      <c r="AJ3" s="81" t="s">
        <v>4440</v>
      </c>
      <c r="AK3" s="79"/>
      <c r="AL3" s="79"/>
      <c r="AM3" s="81" t="s">
        <v>4442</v>
      </c>
      <c r="AN3" s="81" t="s">
        <v>4552</v>
      </c>
      <c r="AO3" s="81" t="s">
        <v>4597</v>
      </c>
      <c r="AP3" s="81" t="s">
        <v>4443</v>
      </c>
      <c r="AQ3" s="81" t="s">
        <v>4444</v>
      </c>
      <c r="AR3" s="81" t="s">
        <v>4606</v>
      </c>
      <c r="AS3" s="81" t="s">
        <v>4446</v>
      </c>
      <c r="AT3" s="81" t="s">
        <v>2875</v>
      </c>
      <c r="AU3" s="81" t="s">
        <v>4447</v>
      </c>
      <c r="AV3" s="79"/>
      <c r="AW3" s="81" t="s">
        <v>4448</v>
      </c>
      <c r="AX3" s="81" t="s">
        <v>42</v>
      </c>
      <c r="AY3" s="79"/>
    </row>
    <row r="4" spans="1:51">
      <c r="A4" s="81" t="s">
        <v>4567</v>
      </c>
      <c r="B4" s="81" t="s">
        <v>4619</v>
      </c>
      <c r="C4" s="81" t="s">
        <v>50</v>
      </c>
      <c r="D4" s="81" t="s">
        <v>4517</v>
      </c>
      <c r="E4" s="81" t="s">
        <v>4620</v>
      </c>
      <c r="F4" s="81" t="s">
        <v>4453</v>
      </c>
      <c r="G4" s="81" t="s">
        <v>4542</v>
      </c>
      <c r="H4" s="81" t="s">
        <v>4520</v>
      </c>
      <c r="I4" s="81" t="s">
        <v>43</v>
      </c>
      <c r="J4" s="81" t="s">
        <v>4543</v>
      </c>
      <c r="K4" s="81" t="s">
        <v>4544</v>
      </c>
      <c r="L4" s="79"/>
      <c r="M4" s="81" t="s">
        <v>2790</v>
      </c>
      <c r="N4" s="81" t="s">
        <v>4545</v>
      </c>
      <c r="O4" s="81" t="s">
        <v>4621</v>
      </c>
      <c r="P4" s="81" t="s">
        <v>4613</v>
      </c>
      <c r="Q4" s="81" t="s">
        <v>1503</v>
      </c>
      <c r="R4" s="81" t="s">
        <v>4614</v>
      </c>
      <c r="S4" s="81" t="s">
        <v>1604</v>
      </c>
      <c r="T4" s="81" t="s">
        <v>4615</v>
      </c>
      <c r="U4" s="81" t="s">
        <v>4616</v>
      </c>
      <c r="V4" s="81" t="s">
        <v>4432</v>
      </c>
      <c r="W4" s="81" t="s">
        <v>1576</v>
      </c>
      <c r="X4" s="81" t="s">
        <v>4434</v>
      </c>
      <c r="Y4" s="81" t="s">
        <v>4435</v>
      </c>
      <c r="Z4" s="81" t="s">
        <v>4436</v>
      </c>
      <c r="AA4" s="81" t="s">
        <v>82</v>
      </c>
      <c r="AB4" s="79"/>
      <c r="AC4" s="81" t="s">
        <v>42</v>
      </c>
      <c r="AD4" s="81" t="s">
        <v>2682</v>
      </c>
      <c r="AE4" s="81" t="s">
        <v>42</v>
      </c>
      <c r="AF4" s="79"/>
      <c r="AG4" s="81" t="s">
        <v>4552</v>
      </c>
      <c r="AH4" s="81" t="s">
        <v>4485</v>
      </c>
      <c r="AI4" s="81" t="s">
        <v>4486</v>
      </c>
      <c r="AJ4" s="81" t="s">
        <v>4440</v>
      </c>
      <c r="AK4" s="79"/>
      <c r="AL4" s="79"/>
      <c r="AM4" s="81" t="s">
        <v>4442</v>
      </c>
      <c r="AN4" s="81" t="s">
        <v>4552</v>
      </c>
      <c r="AO4" s="81" t="s">
        <v>4617</v>
      </c>
      <c r="AP4" s="81" t="s">
        <v>4443</v>
      </c>
      <c r="AQ4" s="81" t="s">
        <v>4444</v>
      </c>
      <c r="AR4" s="81" t="s">
        <v>4622</v>
      </c>
      <c r="AS4" s="81" t="s">
        <v>4446</v>
      </c>
      <c r="AT4" s="81" t="s">
        <v>2875</v>
      </c>
      <c r="AU4" s="81" t="s">
        <v>4447</v>
      </c>
      <c r="AV4" s="79"/>
      <c r="AW4" s="81" t="s">
        <v>4448</v>
      </c>
      <c r="AX4" s="81" t="s">
        <v>42</v>
      </c>
      <c r="AY4" s="79"/>
    </row>
    <row r="5" spans="1:51">
      <c r="A5" s="81" t="s">
        <v>4997</v>
      </c>
      <c r="B5" s="81" t="s">
        <v>4998</v>
      </c>
      <c r="C5" s="81" t="s">
        <v>50</v>
      </c>
      <c r="D5" s="81" t="s">
        <v>4517</v>
      </c>
      <c r="E5" s="81" t="s">
        <v>4999</v>
      </c>
      <c r="F5" s="81" t="s">
        <v>4453</v>
      </c>
      <c r="G5" s="81" t="s">
        <v>4519</v>
      </c>
      <c r="H5" s="81" t="s">
        <v>4579</v>
      </c>
      <c r="I5" s="81" t="s">
        <v>43</v>
      </c>
      <c r="J5" s="81" t="s">
        <v>4772</v>
      </c>
      <c r="K5" s="81" t="s">
        <v>4773</v>
      </c>
      <c r="L5" s="79"/>
      <c r="M5" s="81" t="s">
        <v>2790</v>
      </c>
      <c r="N5" s="81" t="s">
        <v>5000</v>
      </c>
      <c r="O5" s="81" t="s">
        <v>5001</v>
      </c>
      <c r="P5" s="81" t="s">
        <v>5002</v>
      </c>
      <c r="Q5" s="81" t="s">
        <v>1008</v>
      </c>
      <c r="R5" s="81" t="s">
        <v>5003</v>
      </c>
      <c r="S5" s="81" t="s">
        <v>5004</v>
      </c>
      <c r="T5" s="81" t="s">
        <v>5005</v>
      </c>
      <c r="U5" s="81" t="s">
        <v>5006</v>
      </c>
      <c r="V5" s="81" t="s">
        <v>4432</v>
      </c>
      <c r="W5" s="81" t="s">
        <v>1008</v>
      </c>
      <c r="X5" s="81" t="s">
        <v>4434</v>
      </c>
      <c r="Y5" s="81" t="s">
        <v>4435</v>
      </c>
      <c r="Z5" s="81" t="s">
        <v>4436</v>
      </c>
      <c r="AA5" s="81" t="s">
        <v>228</v>
      </c>
      <c r="AB5" s="79"/>
      <c r="AC5" s="81" t="s">
        <v>42</v>
      </c>
      <c r="AD5" s="81" t="s">
        <v>2682</v>
      </c>
      <c r="AE5" s="81" t="s">
        <v>42</v>
      </c>
      <c r="AF5" s="79"/>
      <c r="AG5" s="81" t="s">
        <v>1008</v>
      </c>
      <c r="AH5" s="81" t="s">
        <v>4485</v>
      </c>
      <c r="AI5" s="81" t="s">
        <v>4486</v>
      </c>
      <c r="AJ5" s="81" t="s">
        <v>4440</v>
      </c>
      <c r="AK5" s="79"/>
      <c r="AL5" s="79"/>
      <c r="AM5" s="81" t="s">
        <v>4442</v>
      </c>
      <c r="AN5" s="81" t="s">
        <v>1008</v>
      </c>
      <c r="AO5" s="81" t="s">
        <v>5007</v>
      </c>
      <c r="AP5" s="81" t="s">
        <v>4443</v>
      </c>
      <c r="AQ5" s="81" t="s">
        <v>4444</v>
      </c>
      <c r="AR5" s="81" t="s">
        <v>5008</v>
      </c>
      <c r="AS5" s="81" t="s">
        <v>4468</v>
      </c>
      <c r="AT5" s="81" t="s">
        <v>2875</v>
      </c>
      <c r="AU5" s="81" t="s">
        <v>50</v>
      </c>
      <c r="AV5" s="79"/>
      <c r="AW5" s="81" t="s">
        <v>4448</v>
      </c>
      <c r="AX5" s="81" t="s">
        <v>42</v>
      </c>
      <c r="AY5" s="79"/>
    </row>
    <row r="6" spans="1:51">
      <c r="A6" s="81" t="s">
        <v>5114</v>
      </c>
      <c r="B6" s="81" t="s">
        <v>5115</v>
      </c>
      <c r="C6" s="81" t="s">
        <v>50</v>
      </c>
      <c r="D6" s="81" t="s">
        <v>4418</v>
      </c>
      <c r="E6" s="81" t="s">
        <v>5116</v>
      </c>
      <c r="F6" s="81" t="s">
        <v>4453</v>
      </c>
      <c r="G6" s="81" t="s">
        <v>4542</v>
      </c>
      <c r="H6" s="81" t="s">
        <v>4520</v>
      </c>
      <c r="I6" s="81" t="s">
        <v>43</v>
      </c>
      <c r="J6" s="81" t="s">
        <v>4422</v>
      </c>
      <c r="K6" s="81" t="s">
        <v>4423</v>
      </c>
      <c r="L6" s="79"/>
      <c r="M6" s="81" t="s">
        <v>2790</v>
      </c>
      <c r="N6" s="81" t="s">
        <v>4695</v>
      </c>
      <c r="O6" s="81" t="s">
        <v>5117</v>
      </c>
      <c r="P6" s="81" t="s">
        <v>5118</v>
      </c>
      <c r="Q6" s="81" t="s">
        <v>5119</v>
      </c>
      <c r="R6" s="81" t="s">
        <v>5120</v>
      </c>
      <c r="S6" s="81" t="s">
        <v>5121</v>
      </c>
      <c r="T6" s="81" t="s">
        <v>5122</v>
      </c>
      <c r="U6" s="81" t="s">
        <v>5123</v>
      </c>
      <c r="V6" s="81" t="s">
        <v>4432</v>
      </c>
      <c r="W6" s="81" t="s">
        <v>4433</v>
      </c>
      <c r="X6" s="81" t="s">
        <v>4434</v>
      </c>
      <c r="Y6" s="81" t="s">
        <v>4435</v>
      </c>
      <c r="Z6" s="81" t="s">
        <v>4436</v>
      </c>
      <c r="AA6" s="81" t="s">
        <v>228</v>
      </c>
      <c r="AB6" s="79"/>
      <c r="AC6" s="81" t="s">
        <v>42</v>
      </c>
      <c r="AD6" s="81" t="s">
        <v>2682</v>
      </c>
      <c r="AE6" s="81" t="s">
        <v>42</v>
      </c>
      <c r="AF6" s="79"/>
      <c r="AG6" s="81" t="s">
        <v>5119</v>
      </c>
      <c r="AH6" s="81" t="s">
        <v>4485</v>
      </c>
      <c r="AI6" s="81" t="s">
        <v>4553</v>
      </c>
      <c r="AJ6" s="81" t="s">
        <v>4440</v>
      </c>
      <c r="AK6" s="79"/>
      <c r="AL6" s="79"/>
      <c r="AM6" s="81" t="s">
        <v>4442</v>
      </c>
      <c r="AN6" s="81" t="s">
        <v>4433</v>
      </c>
      <c r="AO6" s="81" t="s">
        <v>5124</v>
      </c>
      <c r="AP6" s="81" t="s">
        <v>4443</v>
      </c>
      <c r="AQ6" s="81" t="s">
        <v>4444</v>
      </c>
      <c r="AR6" s="81" t="s">
        <v>5125</v>
      </c>
      <c r="AS6" s="81" t="s">
        <v>4468</v>
      </c>
      <c r="AT6" s="81" t="s">
        <v>2875</v>
      </c>
      <c r="AU6" s="81" t="s">
        <v>5126</v>
      </c>
      <c r="AV6" s="79"/>
      <c r="AW6" s="81" t="s">
        <v>4448</v>
      </c>
      <c r="AX6" s="81" t="s">
        <v>42</v>
      </c>
      <c r="AY6" s="79"/>
    </row>
    <row r="7" spans="1:51">
      <c r="A7" s="81" t="s">
        <v>5127</v>
      </c>
      <c r="B7" s="81" t="s">
        <v>5128</v>
      </c>
      <c r="C7" s="81" t="s">
        <v>50</v>
      </c>
      <c r="D7" s="81" t="s">
        <v>4517</v>
      </c>
      <c r="E7" s="81" t="s">
        <v>5129</v>
      </c>
      <c r="F7" s="81" t="s">
        <v>4453</v>
      </c>
      <c r="G7" s="81" t="s">
        <v>4542</v>
      </c>
      <c r="H7" s="81" t="s">
        <v>4520</v>
      </c>
      <c r="I7" s="81" t="s">
        <v>43</v>
      </c>
      <c r="J7" s="81" t="s">
        <v>4422</v>
      </c>
      <c r="K7" s="81" t="s">
        <v>4423</v>
      </c>
      <c r="L7" s="79"/>
      <c r="M7" s="81" t="s">
        <v>2790</v>
      </c>
      <c r="N7" s="81" t="s">
        <v>4695</v>
      </c>
      <c r="O7" s="81" t="s">
        <v>5130</v>
      </c>
      <c r="P7" s="81" t="s">
        <v>5118</v>
      </c>
      <c r="Q7" s="81" t="s">
        <v>5119</v>
      </c>
      <c r="R7" s="81" t="s">
        <v>5120</v>
      </c>
      <c r="S7" s="81" t="s">
        <v>5121</v>
      </c>
      <c r="T7" s="81" t="s">
        <v>5131</v>
      </c>
      <c r="U7" s="81" t="s">
        <v>5132</v>
      </c>
      <c r="V7" s="81" t="s">
        <v>4432</v>
      </c>
      <c r="W7" s="81" t="s">
        <v>4433</v>
      </c>
      <c r="X7" s="81" t="s">
        <v>4434</v>
      </c>
      <c r="Y7" s="81" t="s">
        <v>4435</v>
      </c>
      <c r="Z7" s="81" t="s">
        <v>4436</v>
      </c>
      <c r="AA7" s="81" t="s">
        <v>228</v>
      </c>
      <c r="AB7" s="79"/>
      <c r="AC7" s="81" t="s">
        <v>42</v>
      </c>
      <c r="AD7" s="81" t="s">
        <v>2682</v>
      </c>
      <c r="AE7" s="81" t="s">
        <v>42</v>
      </c>
      <c r="AF7" s="81" t="s">
        <v>4464</v>
      </c>
      <c r="AG7" s="81" t="s">
        <v>5119</v>
      </c>
      <c r="AH7" s="81" t="s">
        <v>4485</v>
      </c>
      <c r="AI7" s="81" t="s">
        <v>4553</v>
      </c>
      <c r="AJ7" s="81" t="s">
        <v>4440</v>
      </c>
      <c r="AK7" s="79"/>
      <c r="AL7" s="79"/>
      <c r="AM7" s="81" t="s">
        <v>4442</v>
      </c>
      <c r="AN7" s="81" t="s">
        <v>4433</v>
      </c>
      <c r="AO7" s="81" t="s">
        <v>5133</v>
      </c>
      <c r="AP7" s="81" t="s">
        <v>4443</v>
      </c>
      <c r="AQ7" s="81" t="s">
        <v>4444</v>
      </c>
      <c r="AR7" s="81" t="s">
        <v>5134</v>
      </c>
      <c r="AS7" s="81" t="s">
        <v>4468</v>
      </c>
      <c r="AT7" s="81" t="s">
        <v>2875</v>
      </c>
      <c r="AU7" s="81" t="s">
        <v>5126</v>
      </c>
      <c r="AV7" s="79"/>
      <c r="AW7" s="81" t="s">
        <v>4448</v>
      </c>
      <c r="AX7" s="81" t="s">
        <v>42</v>
      </c>
      <c r="AY7" s="79"/>
    </row>
    <row r="8" spans="1:51">
      <c r="A8" s="81" t="s">
        <v>5135</v>
      </c>
      <c r="B8" s="81" t="s">
        <v>5136</v>
      </c>
      <c r="C8" s="81" t="s">
        <v>50</v>
      </c>
      <c r="D8" s="81" t="s">
        <v>4517</v>
      </c>
      <c r="E8" s="81" t="s">
        <v>5137</v>
      </c>
      <c r="F8" s="81" t="s">
        <v>4453</v>
      </c>
      <c r="G8" s="81" t="s">
        <v>4542</v>
      </c>
      <c r="H8" s="81" t="s">
        <v>4520</v>
      </c>
      <c r="I8" s="81" t="s">
        <v>43</v>
      </c>
      <c r="J8" s="81" t="s">
        <v>4422</v>
      </c>
      <c r="K8" s="81" t="s">
        <v>4423</v>
      </c>
      <c r="L8" s="79"/>
      <c r="M8" s="81" t="s">
        <v>2790</v>
      </c>
      <c r="N8" s="81" t="s">
        <v>4695</v>
      </c>
      <c r="O8" s="81" t="s">
        <v>5138</v>
      </c>
      <c r="P8" s="81" t="s">
        <v>5118</v>
      </c>
      <c r="Q8" s="81" t="s">
        <v>5119</v>
      </c>
      <c r="R8" s="81" t="s">
        <v>5120</v>
      </c>
      <c r="S8" s="81" t="s">
        <v>5121</v>
      </c>
      <c r="T8" s="81" t="s">
        <v>5122</v>
      </c>
      <c r="U8" s="81" t="s">
        <v>5123</v>
      </c>
      <c r="V8" s="81" t="s">
        <v>4432</v>
      </c>
      <c r="W8" s="81" t="s">
        <v>4433</v>
      </c>
      <c r="X8" s="81" t="s">
        <v>4434</v>
      </c>
      <c r="Y8" s="81" t="s">
        <v>4435</v>
      </c>
      <c r="Z8" s="81" t="s">
        <v>4436</v>
      </c>
      <c r="AA8" s="81" t="s">
        <v>228</v>
      </c>
      <c r="AB8" s="79"/>
      <c r="AC8" s="81" t="s">
        <v>42</v>
      </c>
      <c r="AD8" s="81" t="s">
        <v>2682</v>
      </c>
      <c r="AE8" s="81" t="s">
        <v>42</v>
      </c>
      <c r="AF8" s="81" t="s">
        <v>4464</v>
      </c>
      <c r="AG8" s="81" t="s">
        <v>5119</v>
      </c>
      <c r="AH8" s="81" t="s">
        <v>4485</v>
      </c>
      <c r="AI8" s="81" t="s">
        <v>4553</v>
      </c>
      <c r="AJ8" s="81" t="s">
        <v>4440</v>
      </c>
      <c r="AK8" s="79"/>
      <c r="AL8" s="79"/>
      <c r="AM8" s="81" t="s">
        <v>4442</v>
      </c>
      <c r="AN8" s="81" t="s">
        <v>4433</v>
      </c>
      <c r="AO8" s="81" t="s">
        <v>5139</v>
      </c>
      <c r="AP8" s="81" t="s">
        <v>4443</v>
      </c>
      <c r="AQ8" s="81" t="s">
        <v>4444</v>
      </c>
      <c r="AR8" s="81" t="s">
        <v>5140</v>
      </c>
      <c r="AS8" s="81" t="s">
        <v>4468</v>
      </c>
      <c r="AT8" s="81" t="s">
        <v>2875</v>
      </c>
      <c r="AU8" s="81" t="s">
        <v>5126</v>
      </c>
      <c r="AV8" s="79"/>
      <c r="AW8" s="81" t="s">
        <v>4448</v>
      </c>
      <c r="AX8" s="81" t="s">
        <v>42</v>
      </c>
      <c r="AY8" s="79"/>
    </row>
    <row r="9" spans="1:51">
      <c r="A9" s="81" t="s">
        <v>5141</v>
      </c>
      <c r="B9" s="81" t="s">
        <v>5142</v>
      </c>
      <c r="C9" s="81" t="s">
        <v>50</v>
      </c>
      <c r="D9" s="81" t="s">
        <v>4418</v>
      </c>
      <c r="E9" s="81" t="s">
        <v>5143</v>
      </c>
      <c r="F9" s="81" t="s">
        <v>4453</v>
      </c>
      <c r="G9" s="81" t="s">
        <v>4542</v>
      </c>
      <c r="H9" s="81" t="s">
        <v>4520</v>
      </c>
      <c r="I9" s="81" t="s">
        <v>43</v>
      </c>
      <c r="J9" s="81" t="s">
        <v>4422</v>
      </c>
      <c r="K9" s="81" t="s">
        <v>4423</v>
      </c>
      <c r="L9" s="79"/>
      <c r="M9" s="81" t="s">
        <v>2790</v>
      </c>
      <c r="N9" s="81" t="s">
        <v>4695</v>
      </c>
      <c r="O9" s="81" t="s">
        <v>5144</v>
      </c>
      <c r="P9" s="81" t="s">
        <v>5145</v>
      </c>
      <c r="Q9" s="81" t="s">
        <v>4698</v>
      </c>
      <c r="R9" s="81" t="s">
        <v>4699</v>
      </c>
      <c r="S9" s="81" t="s">
        <v>4700</v>
      </c>
      <c r="T9" s="81" t="s">
        <v>5146</v>
      </c>
      <c r="U9" s="81" t="s">
        <v>5147</v>
      </c>
      <c r="V9" s="81" t="s">
        <v>4432</v>
      </c>
      <c r="W9" s="81" t="s">
        <v>4433</v>
      </c>
      <c r="X9" s="81" t="s">
        <v>4434</v>
      </c>
      <c r="Y9" s="81" t="s">
        <v>4435</v>
      </c>
      <c r="Z9" s="81" t="s">
        <v>4436</v>
      </c>
      <c r="AA9" s="81" t="s">
        <v>228</v>
      </c>
      <c r="AB9" s="79"/>
      <c r="AC9" s="81" t="s">
        <v>42</v>
      </c>
      <c r="AD9" s="81" t="s">
        <v>2682</v>
      </c>
      <c r="AE9" s="81" t="s">
        <v>42</v>
      </c>
      <c r="AF9" s="79"/>
      <c r="AG9" s="81" t="s">
        <v>4433</v>
      </c>
      <c r="AH9" s="81" t="s">
        <v>4485</v>
      </c>
      <c r="AI9" s="81" t="s">
        <v>4553</v>
      </c>
      <c r="AJ9" s="81" t="s">
        <v>4440</v>
      </c>
      <c r="AK9" s="79"/>
      <c r="AL9" s="79"/>
      <c r="AM9" s="81" t="s">
        <v>4442</v>
      </c>
      <c r="AN9" s="81" t="s">
        <v>4433</v>
      </c>
      <c r="AO9" s="81" t="s">
        <v>5148</v>
      </c>
      <c r="AP9" s="81" t="s">
        <v>4443</v>
      </c>
      <c r="AQ9" s="81" t="s">
        <v>4444</v>
      </c>
      <c r="AR9" s="81" t="s">
        <v>5149</v>
      </c>
      <c r="AS9" s="81" t="s">
        <v>4468</v>
      </c>
      <c r="AT9" s="81" t="s">
        <v>2875</v>
      </c>
      <c r="AU9" s="81" t="s">
        <v>4447</v>
      </c>
      <c r="AV9" s="79"/>
      <c r="AW9" s="81" t="s">
        <v>4448</v>
      </c>
      <c r="AX9" s="81" t="s">
        <v>42</v>
      </c>
      <c r="AY9" s="79"/>
    </row>
    <row r="10" spans="1:51">
      <c r="A10" s="81" t="s">
        <v>5150</v>
      </c>
      <c r="B10" s="81" t="s">
        <v>5151</v>
      </c>
      <c r="C10" s="81" t="s">
        <v>50</v>
      </c>
      <c r="D10" s="81" t="s">
        <v>4517</v>
      </c>
      <c r="E10" s="81" t="s">
        <v>5152</v>
      </c>
      <c r="F10" s="81" t="s">
        <v>4453</v>
      </c>
      <c r="G10" s="81" t="s">
        <v>4542</v>
      </c>
      <c r="H10" s="81" t="s">
        <v>4520</v>
      </c>
      <c r="I10" s="81" t="s">
        <v>43</v>
      </c>
      <c r="J10" s="81" t="s">
        <v>4422</v>
      </c>
      <c r="K10" s="81" t="s">
        <v>4423</v>
      </c>
      <c r="L10" s="79"/>
      <c r="M10" s="81" t="s">
        <v>2790</v>
      </c>
      <c r="N10" s="81" t="s">
        <v>4695</v>
      </c>
      <c r="O10" s="81" t="s">
        <v>5153</v>
      </c>
      <c r="P10" s="81" t="s">
        <v>5154</v>
      </c>
      <c r="Q10" s="81" t="s">
        <v>5155</v>
      </c>
      <c r="R10" s="81" t="s">
        <v>5156</v>
      </c>
      <c r="S10" s="81" t="s">
        <v>5157</v>
      </c>
      <c r="T10" s="81" t="s">
        <v>5158</v>
      </c>
      <c r="U10" s="81" t="s">
        <v>5159</v>
      </c>
      <c r="V10" s="81" t="s">
        <v>4432</v>
      </c>
      <c r="W10" s="81" t="s">
        <v>4433</v>
      </c>
      <c r="X10" s="81" t="s">
        <v>4434</v>
      </c>
      <c r="Y10" s="81" t="s">
        <v>4435</v>
      </c>
      <c r="Z10" s="81" t="s">
        <v>4436</v>
      </c>
      <c r="AA10" s="81" t="s">
        <v>228</v>
      </c>
      <c r="AB10" s="79"/>
      <c r="AC10" s="81" t="s">
        <v>42</v>
      </c>
      <c r="AD10" s="81" t="s">
        <v>2682</v>
      </c>
      <c r="AE10" s="81" t="s">
        <v>42</v>
      </c>
      <c r="AF10" s="81" t="s">
        <v>4464</v>
      </c>
      <c r="AG10" s="81" t="s">
        <v>4698</v>
      </c>
      <c r="AH10" s="81" t="s">
        <v>4485</v>
      </c>
      <c r="AI10" s="81" t="s">
        <v>4553</v>
      </c>
      <c r="AJ10" s="81" t="s">
        <v>4440</v>
      </c>
      <c r="AK10" s="79"/>
      <c r="AL10" s="79"/>
      <c r="AM10" s="81" t="s">
        <v>4442</v>
      </c>
      <c r="AN10" s="81" t="s">
        <v>4433</v>
      </c>
      <c r="AO10" s="81" t="s">
        <v>5160</v>
      </c>
      <c r="AP10" s="81" t="s">
        <v>4443</v>
      </c>
      <c r="AQ10" s="81" t="s">
        <v>4444</v>
      </c>
      <c r="AR10" s="81" t="s">
        <v>5161</v>
      </c>
      <c r="AS10" s="81" t="s">
        <v>4468</v>
      </c>
      <c r="AT10" s="81" t="s">
        <v>2875</v>
      </c>
      <c r="AU10" s="81" t="s">
        <v>4447</v>
      </c>
      <c r="AV10" s="79"/>
      <c r="AW10" s="81" t="s">
        <v>4448</v>
      </c>
      <c r="AX10" s="81" t="s">
        <v>42</v>
      </c>
      <c r="AY10" s="79"/>
    </row>
    <row r="11" spans="1:51">
      <c r="A11" s="81" t="s">
        <v>5162</v>
      </c>
      <c r="B11" s="81" t="s">
        <v>5163</v>
      </c>
      <c r="C11" s="81" t="s">
        <v>50</v>
      </c>
      <c r="D11" s="81" t="s">
        <v>4517</v>
      </c>
      <c r="E11" s="81" t="s">
        <v>5164</v>
      </c>
      <c r="F11" s="81" t="s">
        <v>4453</v>
      </c>
      <c r="G11" s="81" t="s">
        <v>4542</v>
      </c>
      <c r="H11" s="81" t="s">
        <v>4520</v>
      </c>
      <c r="I11" s="81" t="s">
        <v>43</v>
      </c>
      <c r="J11" s="81" t="s">
        <v>4422</v>
      </c>
      <c r="K11" s="81" t="s">
        <v>4423</v>
      </c>
      <c r="L11" s="79"/>
      <c r="M11" s="81" t="s">
        <v>2790</v>
      </c>
      <c r="N11" s="81" t="s">
        <v>4695</v>
      </c>
      <c r="O11" s="81" t="s">
        <v>5165</v>
      </c>
      <c r="P11" s="81" t="s">
        <v>5166</v>
      </c>
      <c r="Q11" s="81" t="s">
        <v>4902</v>
      </c>
      <c r="R11" s="81" t="s">
        <v>4903</v>
      </c>
      <c r="S11" s="81" t="s">
        <v>4461</v>
      </c>
      <c r="T11" s="81" t="s">
        <v>5167</v>
      </c>
      <c r="U11" s="81" t="s">
        <v>5159</v>
      </c>
      <c r="V11" s="81" t="s">
        <v>4432</v>
      </c>
      <c r="W11" s="81" t="s">
        <v>4433</v>
      </c>
      <c r="X11" s="81" t="s">
        <v>4434</v>
      </c>
      <c r="Y11" s="81" t="s">
        <v>4435</v>
      </c>
      <c r="Z11" s="81" t="s">
        <v>4436</v>
      </c>
      <c r="AA11" s="81" t="s">
        <v>82</v>
      </c>
      <c r="AB11" s="79"/>
      <c r="AC11" s="81" t="s">
        <v>42</v>
      </c>
      <c r="AD11" s="81" t="s">
        <v>2682</v>
      </c>
      <c r="AE11" s="81" t="s">
        <v>42</v>
      </c>
      <c r="AF11" s="79"/>
      <c r="AG11" s="81" t="s">
        <v>4433</v>
      </c>
      <c r="AH11" s="81" t="s">
        <v>4485</v>
      </c>
      <c r="AI11" s="81" t="s">
        <v>4553</v>
      </c>
      <c r="AJ11" s="81" t="s">
        <v>4440</v>
      </c>
      <c r="AK11" s="79"/>
      <c r="AL11" s="79"/>
      <c r="AM11" s="81" t="s">
        <v>4442</v>
      </c>
      <c r="AN11" s="81" t="s">
        <v>4433</v>
      </c>
      <c r="AO11" s="81" t="s">
        <v>5168</v>
      </c>
      <c r="AP11" s="81" t="s">
        <v>4443</v>
      </c>
      <c r="AQ11" s="81" t="s">
        <v>4444</v>
      </c>
      <c r="AR11" s="81" t="s">
        <v>5169</v>
      </c>
      <c r="AS11" s="81" t="s">
        <v>4468</v>
      </c>
      <c r="AT11" s="81" t="s">
        <v>2875</v>
      </c>
      <c r="AU11" s="81" t="s">
        <v>50</v>
      </c>
      <c r="AV11" s="79"/>
      <c r="AW11" s="81" t="s">
        <v>4448</v>
      </c>
      <c r="AX11" s="81" t="s">
        <v>42</v>
      </c>
      <c r="AY11" s="79"/>
    </row>
    <row r="12" spans="1:51">
      <c r="A12" s="81" t="s">
        <v>5170</v>
      </c>
      <c r="B12" s="81" t="s">
        <v>5171</v>
      </c>
      <c r="C12" s="81" t="s">
        <v>50</v>
      </c>
      <c r="D12" s="81" t="s">
        <v>4418</v>
      </c>
      <c r="E12" s="81" t="s">
        <v>5172</v>
      </c>
      <c r="F12" s="81" t="s">
        <v>34</v>
      </c>
      <c r="G12" s="81" t="s">
        <v>4974</v>
      </c>
      <c r="H12" s="81" t="s">
        <v>4975</v>
      </c>
      <c r="I12" s="81" t="s">
        <v>43</v>
      </c>
      <c r="J12" s="81" t="s">
        <v>4474</v>
      </c>
      <c r="K12" s="81" t="s">
        <v>4475</v>
      </c>
      <c r="L12" s="79"/>
      <c r="M12" s="81" t="s">
        <v>2853</v>
      </c>
      <c r="N12" s="81" t="s">
        <v>4976</v>
      </c>
      <c r="O12" s="81" t="s">
        <v>5173</v>
      </c>
      <c r="P12" s="81" t="s">
        <v>5174</v>
      </c>
      <c r="Q12" s="81" t="s">
        <v>5175</v>
      </c>
      <c r="R12" s="81" t="s">
        <v>5176</v>
      </c>
      <c r="S12" s="81" t="s">
        <v>5177</v>
      </c>
      <c r="T12" s="81" t="s">
        <v>5178</v>
      </c>
      <c r="U12" s="81" t="s">
        <v>5179</v>
      </c>
      <c r="V12" s="81" t="s">
        <v>4432</v>
      </c>
      <c r="W12" s="81" t="s">
        <v>4480</v>
      </c>
      <c r="X12" s="81" t="s">
        <v>4434</v>
      </c>
      <c r="Y12" s="81" t="s">
        <v>4435</v>
      </c>
      <c r="Z12" s="81" t="s">
        <v>4436</v>
      </c>
      <c r="AA12" s="81" t="s">
        <v>228</v>
      </c>
      <c r="AB12" s="79"/>
      <c r="AC12" s="81" t="s">
        <v>2682</v>
      </c>
      <c r="AD12" s="81" t="s">
        <v>2682</v>
      </c>
      <c r="AE12" s="81" t="s">
        <v>2682</v>
      </c>
      <c r="AF12" s="81" t="s">
        <v>4437</v>
      </c>
      <c r="AG12" s="81" t="s">
        <v>4480</v>
      </c>
      <c r="AH12" s="81" t="s">
        <v>4485</v>
      </c>
      <c r="AI12" s="81" t="s">
        <v>5180</v>
      </c>
      <c r="AJ12" s="81" t="s">
        <v>4440</v>
      </c>
      <c r="AK12" s="79"/>
      <c r="AL12" s="81" t="s">
        <v>5181</v>
      </c>
      <c r="AM12" s="81" t="s">
        <v>4442</v>
      </c>
      <c r="AN12" s="81" t="s">
        <v>4480</v>
      </c>
      <c r="AO12" s="81" t="s">
        <v>5182</v>
      </c>
      <c r="AP12" s="81" t="s">
        <v>4443</v>
      </c>
      <c r="AQ12" s="81" t="s">
        <v>4444</v>
      </c>
      <c r="AR12" s="81" t="s">
        <v>5183</v>
      </c>
      <c r="AS12" s="81" t="s">
        <v>4468</v>
      </c>
      <c r="AT12" s="81" t="s">
        <v>2875</v>
      </c>
      <c r="AU12" s="81" t="s">
        <v>4447</v>
      </c>
      <c r="AV12" s="81" t="s">
        <v>5184</v>
      </c>
      <c r="AW12" s="81" t="s">
        <v>4448</v>
      </c>
      <c r="AX12" s="81" t="s">
        <v>42</v>
      </c>
      <c r="AY12" s="79"/>
    </row>
    <row r="13" spans="1:51">
      <c r="A13" s="81" t="s">
        <v>5170</v>
      </c>
      <c r="B13" s="81" t="s">
        <v>5185</v>
      </c>
      <c r="C13" s="81" t="s">
        <v>50</v>
      </c>
      <c r="D13" s="81" t="s">
        <v>4517</v>
      </c>
      <c r="E13" s="81" t="s">
        <v>5186</v>
      </c>
      <c r="F13" s="81" t="s">
        <v>34</v>
      </c>
      <c r="G13" s="81" t="s">
        <v>4974</v>
      </c>
      <c r="H13" s="81" t="s">
        <v>4520</v>
      </c>
      <c r="I13" s="81" t="s">
        <v>43</v>
      </c>
      <c r="J13" s="81" t="s">
        <v>4474</v>
      </c>
      <c r="K13" s="81" t="s">
        <v>4475</v>
      </c>
      <c r="L13" s="79"/>
      <c r="M13" s="81" t="s">
        <v>2853</v>
      </c>
      <c r="N13" s="81" t="s">
        <v>4976</v>
      </c>
      <c r="O13" s="81" t="s">
        <v>5187</v>
      </c>
      <c r="P13" s="81" t="s">
        <v>5188</v>
      </c>
      <c r="Q13" s="81" t="s">
        <v>5175</v>
      </c>
      <c r="R13" s="81" t="s">
        <v>5176</v>
      </c>
      <c r="S13" s="81" t="s">
        <v>5177</v>
      </c>
      <c r="T13" s="81" t="s">
        <v>5189</v>
      </c>
      <c r="U13" s="81" t="s">
        <v>5190</v>
      </c>
      <c r="V13" s="81" t="s">
        <v>4432</v>
      </c>
      <c r="W13" s="81" t="s">
        <v>4529</v>
      </c>
      <c r="X13" s="81" t="s">
        <v>4434</v>
      </c>
      <c r="Y13" s="81" t="s">
        <v>4435</v>
      </c>
      <c r="Z13" s="81" t="s">
        <v>4436</v>
      </c>
      <c r="AA13" s="81" t="s">
        <v>228</v>
      </c>
      <c r="AB13" s="79"/>
      <c r="AC13" s="81" t="s">
        <v>2682</v>
      </c>
      <c r="AD13" s="81" t="s">
        <v>2682</v>
      </c>
      <c r="AE13" s="81" t="s">
        <v>2682</v>
      </c>
      <c r="AF13" s="81" t="s">
        <v>4464</v>
      </c>
      <c r="AG13" s="81" t="s">
        <v>4529</v>
      </c>
      <c r="AH13" s="81" t="s">
        <v>4485</v>
      </c>
      <c r="AI13" s="81" t="s">
        <v>5012</v>
      </c>
      <c r="AJ13" s="81" t="s">
        <v>4440</v>
      </c>
      <c r="AK13" s="79"/>
      <c r="AL13" s="79"/>
      <c r="AM13" s="81" t="s">
        <v>4442</v>
      </c>
      <c r="AN13" s="81" t="s">
        <v>4480</v>
      </c>
      <c r="AO13" s="81" t="s">
        <v>5182</v>
      </c>
      <c r="AP13" s="81" t="s">
        <v>4443</v>
      </c>
      <c r="AQ13" s="81" t="s">
        <v>4444</v>
      </c>
      <c r="AR13" s="81" t="s">
        <v>5191</v>
      </c>
      <c r="AS13" s="81" t="s">
        <v>4468</v>
      </c>
      <c r="AT13" s="81" t="s">
        <v>2875</v>
      </c>
      <c r="AU13" s="81" t="s">
        <v>4447</v>
      </c>
      <c r="AV13" s="79"/>
      <c r="AW13" s="81" t="s">
        <v>4448</v>
      </c>
      <c r="AX13" s="81" t="s">
        <v>42</v>
      </c>
      <c r="AY13" s="79"/>
    </row>
    <row r="14" spans="1:51">
      <c r="A14" s="81" t="s">
        <v>5192</v>
      </c>
      <c r="B14" s="81" t="s">
        <v>5193</v>
      </c>
      <c r="C14" s="81" t="s">
        <v>50</v>
      </c>
      <c r="D14" s="81" t="s">
        <v>4418</v>
      </c>
      <c r="E14" s="81" t="s">
        <v>5194</v>
      </c>
      <c r="F14" s="81" t="s">
        <v>4453</v>
      </c>
      <c r="G14" s="81" t="s">
        <v>4542</v>
      </c>
      <c r="H14" s="81" t="s">
        <v>4520</v>
      </c>
      <c r="I14" s="81" t="s">
        <v>43</v>
      </c>
      <c r="J14" s="81" t="s">
        <v>4422</v>
      </c>
      <c r="K14" s="81" t="s">
        <v>4423</v>
      </c>
      <c r="L14" s="79"/>
      <c r="M14" s="81" t="s">
        <v>2790</v>
      </c>
      <c r="N14" s="81" t="s">
        <v>4695</v>
      </c>
      <c r="O14" s="81" t="s">
        <v>5195</v>
      </c>
      <c r="P14" s="81" t="s">
        <v>5196</v>
      </c>
      <c r="Q14" s="81" t="s">
        <v>5155</v>
      </c>
      <c r="R14" s="81" t="s">
        <v>5156</v>
      </c>
      <c r="S14" s="81" t="s">
        <v>5157</v>
      </c>
      <c r="T14" s="81" t="s">
        <v>5197</v>
      </c>
      <c r="U14" s="81" t="s">
        <v>5198</v>
      </c>
      <c r="V14" s="81" t="s">
        <v>4432</v>
      </c>
      <c r="W14" s="81" t="s">
        <v>4433</v>
      </c>
      <c r="X14" s="81" t="s">
        <v>4434</v>
      </c>
      <c r="Y14" s="81" t="s">
        <v>4435</v>
      </c>
      <c r="Z14" s="81" t="s">
        <v>4436</v>
      </c>
      <c r="AA14" s="81" t="s">
        <v>82</v>
      </c>
      <c r="AB14" s="79"/>
      <c r="AC14" s="81" t="s">
        <v>42</v>
      </c>
      <c r="AD14" s="81" t="s">
        <v>2682</v>
      </c>
      <c r="AE14" s="81" t="s">
        <v>42</v>
      </c>
      <c r="AF14" s="79"/>
      <c r="AG14" s="81" t="s">
        <v>4698</v>
      </c>
      <c r="AH14" s="81" t="s">
        <v>4485</v>
      </c>
      <c r="AI14" s="81" t="s">
        <v>4553</v>
      </c>
      <c r="AJ14" s="81" t="s">
        <v>4440</v>
      </c>
      <c r="AK14" s="79"/>
      <c r="AL14" s="79"/>
      <c r="AM14" s="81" t="s">
        <v>4442</v>
      </c>
      <c r="AN14" s="81" t="s">
        <v>4433</v>
      </c>
      <c r="AO14" s="81" t="s">
        <v>5199</v>
      </c>
      <c r="AP14" s="81" t="s">
        <v>4443</v>
      </c>
      <c r="AQ14" s="81" t="s">
        <v>4444</v>
      </c>
      <c r="AR14" s="81" t="s">
        <v>5200</v>
      </c>
      <c r="AS14" s="81" t="s">
        <v>4468</v>
      </c>
      <c r="AT14" s="81" t="s">
        <v>2875</v>
      </c>
      <c r="AU14" s="81" t="s">
        <v>4447</v>
      </c>
      <c r="AV14" s="79"/>
      <c r="AW14" s="81" t="s">
        <v>4448</v>
      </c>
      <c r="AX14" s="81" t="s">
        <v>42</v>
      </c>
      <c r="AY14" s="79"/>
    </row>
    <row r="15" spans="1:51">
      <c r="A15" s="81" t="s">
        <v>5260</v>
      </c>
      <c r="B15" s="81" t="s">
        <v>5261</v>
      </c>
      <c r="C15" s="81" t="s">
        <v>50</v>
      </c>
      <c r="D15" s="81" t="s">
        <v>4418</v>
      </c>
      <c r="E15" s="81" t="s">
        <v>5262</v>
      </c>
      <c r="F15" s="81" t="s">
        <v>4453</v>
      </c>
      <c r="G15" s="81" t="s">
        <v>4542</v>
      </c>
      <c r="H15" s="81" t="s">
        <v>4520</v>
      </c>
      <c r="I15" s="81" t="s">
        <v>43</v>
      </c>
      <c r="J15" s="81" t="s">
        <v>4422</v>
      </c>
      <c r="K15" s="81" t="s">
        <v>4423</v>
      </c>
      <c r="L15" s="79"/>
      <c r="M15" s="81" t="s">
        <v>2790</v>
      </c>
      <c r="N15" s="81" t="s">
        <v>4695</v>
      </c>
      <c r="O15" s="81" t="s">
        <v>5263</v>
      </c>
      <c r="P15" s="81" t="s">
        <v>5264</v>
      </c>
      <c r="Q15" s="81" t="s">
        <v>5155</v>
      </c>
      <c r="R15" s="81" t="s">
        <v>5156</v>
      </c>
      <c r="S15" s="81" t="s">
        <v>5157</v>
      </c>
      <c r="T15" s="81" t="s">
        <v>5265</v>
      </c>
      <c r="U15" s="81" t="s">
        <v>5266</v>
      </c>
      <c r="V15" s="81" t="s">
        <v>4432</v>
      </c>
      <c r="W15" s="81" t="s">
        <v>4433</v>
      </c>
      <c r="X15" s="81" t="s">
        <v>4434</v>
      </c>
      <c r="Y15" s="81" t="s">
        <v>4435</v>
      </c>
      <c r="Z15" s="81" t="s">
        <v>4436</v>
      </c>
      <c r="AA15" s="81" t="s">
        <v>82</v>
      </c>
      <c r="AB15" s="79"/>
      <c r="AC15" s="81" t="s">
        <v>42</v>
      </c>
      <c r="AD15" s="81" t="s">
        <v>2682</v>
      </c>
      <c r="AE15" s="81" t="s">
        <v>42</v>
      </c>
      <c r="AF15" s="79"/>
      <c r="AG15" s="81" t="s">
        <v>4698</v>
      </c>
      <c r="AH15" s="81" t="s">
        <v>4485</v>
      </c>
      <c r="AI15" s="81" t="s">
        <v>4553</v>
      </c>
      <c r="AJ15" s="81" t="s">
        <v>4440</v>
      </c>
      <c r="AK15" s="79"/>
      <c r="AL15" s="79"/>
      <c r="AM15" s="81" t="s">
        <v>4442</v>
      </c>
      <c r="AN15" s="81" t="s">
        <v>4433</v>
      </c>
      <c r="AO15" s="81" t="s">
        <v>5267</v>
      </c>
      <c r="AP15" s="81" t="s">
        <v>4443</v>
      </c>
      <c r="AQ15" s="81" t="s">
        <v>4444</v>
      </c>
      <c r="AR15" s="81" t="s">
        <v>5268</v>
      </c>
      <c r="AS15" s="81" t="s">
        <v>4468</v>
      </c>
      <c r="AT15" s="81" t="s">
        <v>2875</v>
      </c>
      <c r="AU15" s="81" t="s">
        <v>4447</v>
      </c>
      <c r="AV15" s="79"/>
      <c r="AW15" s="81" t="s">
        <v>4448</v>
      </c>
      <c r="AX15" s="81" t="s">
        <v>42</v>
      </c>
      <c r="AY15" s="79"/>
    </row>
    <row r="16" spans="1:51">
      <c r="A16" s="81" t="s">
        <v>5286</v>
      </c>
      <c r="B16" s="81" t="s">
        <v>5287</v>
      </c>
      <c r="C16" s="81" t="s">
        <v>50</v>
      </c>
      <c r="D16" s="81" t="s">
        <v>4517</v>
      </c>
      <c r="E16" s="81" t="s">
        <v>5288</v>
      </c>
      <c r="F16" s="81" t="s">
        <v>34</v>
      </c>
      <c r="G16" s="81" t="s">
        <v>5236</v>
      </c>
      <c r="H16" s="81" t="s">
        <v>5217</v>
      </c>
      <c r="I16" s="81" t="s">
        <v>43</v>
      </c>
      <c r="J16" s="81" t="s">
        <v>4474</v>
      </c>
      <c r="K16" s="81" t="s">
        <v>4475</v>
      </c>
      <c r="L16" s="79"/>
      <c r="M16" s="81" t="s">
        <v>2853</v>
      </c>
      <c r="N16" s="81" t="s">
        <v>4545</v>
      </c>
      <c r="O16" s="81" t="s">
        <v>5289</v>
      </c>
      <c r="P16" s="81" t="s">
        <v>5290</v>
      </c>
      <c r="Q16" s="81" t="s">
        <v>4524</v>
      </c>
      <c r="R16" s="81" t="s">
        <v>4525</v>
      </c>
      <c r="S16" s="81" t="s">
        <v>4526</v>
      </c>
      <c r="T16" s="81" t="s">
        <v>5291</v>
      </c>
      <c r="U16" s="81" t="s">
        <v>5217</v>
      </c>
      <c r="V16" s="81" t="s">
        <v>4432</v>
      </c>
      <c r="W16" s="81" t="s">
        <v>4529</v>
      </c>
      <c r="X16" s="81" t="s">
        <v>4434</v>
      </c>
      <c r="Y16" s="81" t="s">
        <v>4435</v>
      </c>
      <c r="Z16" s="81" t="s">
        <v>4436</v>
      </c>
      <c r="AA16" s="81" t="s">
        <v>228</v>
      </c>
      <c r="AB16" s="79"/>
      <c r="AC16" s="81" t="s">
        <v>2682</v>
      </c>
      <c r="AD16" s="81" t="s">
        <v>2682</v>
      </c>
      <c r="AE16" s="81" t="s">
        <v>2682</v>
      </c>
      <c r="AF16" s="81" t="s">
        <v>4437</v>
      </c>
      <c r="AG16" s="81" t="s">
        <v>4480</v>
      </c>
      <c r="AH16" s="81" t="s">
        <v>4438</v>
      </c>
      <c r="AI16" s="81" t="s">
        <v>5292</v>
      </c>
      <c r="AJ16" s="81" t="s">
        <v>4440</v>
      </c>
      <c r="AK16" s="79"/>
      <c r="AL16" s="81" t="s">
        <v>5293</v>
      </c>
      <c r="AM16" s="81" t="s">
        <v>4442</v>
      </c>
      <c r="AN16" s="81" t="s">
        <v>4480</v>
      </c>
      <c r="AO16" s="81" t="s">
        <v>5294</v>
      </c>
      <c r="AP16" s="81" t="s">
        <v>4443</v>
      </c>
      <c r="AQ16" s="81" t="s">
        <v>4444</v>
      </c>
      <c r="AR16" s="81" t="s">
        <v>5295</v>
      </c>
      <c r="AS16" s="81" t="s">
        <v>4468</v>
      </c>
      <c r="AT16" s="81" t="s">
        <v>2875</v>
      </c>
      <c r="AU16" s="81" t="s">
        <v>4447</v>
      </c>
      <c r="AV16" s="79"/>
      <c r="AW16" s="81" t="s">
        <v>4448</v>
      </c>
      <c r="AX16" s="81" t="s">
        <v>42</v>
      </c>
      <c r="AY16" s="79"/>
    </row>
    <row r="17" spans="1:51">
      <c r="A17" s="81" t="s">
        <v>5333</v>
      </c>
      <c r="B17" s="81" t="s">
        <v>5334</v>
      </c>
      <c r="C17" s="81" t="s">
        <v>50</v>
      </c>
      <c r="D17" s="81" t="s">
        <v>4418</v>
      </c>
      <c r="E17" s="81" t="s">
        <v>5335</v>
      </c>
      <c r="F17" s="81" t="s">
        <v>4453</v>
      </c>
      <c r="G17" s="81" t="s">
        <v>4542</v>
      </c>
      <c r="H17" s="81" t="s">
        <v>4520</v>
      </c>
      <c r="I17" s="81" t="s">
        <v>43</v>
      </c>
      <c r="J17" s="81" t="s">
        <v>4422</v>
      </c>
      <c r="K17" s="81" t="s">
        <v>4423</v>
      </c>
      <c r="L17" s="79"/>
      <c r="M17" s="81" t="s">
        <v>2790</v>
      </c>
      <c r="N17" s="81" t="s">
        <v>4695</v>
      </c>
      <c r="O17" s="81" t="s">
        <v>5336</v>
      </c>
      <c r="P17" s="81" t="s">
        <v>5337</v>
      </c>
      <c r="Q17" s="81" t="s">
        <v>4698</v>
      </c>
      <c r="R17" s="81" t="s">
        <v>4699</v>
      </c>
      <c r="S17" s="81" t="s">
        <v>5338</v>
      </c>
      <c r="T17" s="81" t="s">
        <v>5339</v>
      </c>
      <c r="U17" s="81" t="s">
        <v>5340</v>
      </c>
      <c r="V17" s="81" t="s">
        <v>4432</v>
      </c>
      <c r="W17" s="81" t="s">
        <v>4433</v>
      </c>
      <c r="X17" s="81" t="s">
        <v>4434</v>
      </c>
      <c r="Y17" s="81" t="s">
        <v>4435</v>
      </c>
      <c r="Z17" s="81" t="s">
        <v>4436</v>
      </c>
      <c r="AA17" s="81" t="s">
        <v>82</v>
      </c>
      <c r="AB17" s="79"/>
      <c r="AC17" s="81" t="s">
        <v>42</v>
      </c>
      <c r="AD17" s="81" t="s">
        <v>2682</v>
      </c>
      <c r="AE17" s="81" t="s">
        <v>42</v>
      </c>
      <c r="AF17" s="79"/>
      <c r="AG17" s="81" t="s">
        <v>4698</v>
      </c>
      <c r="AH17" s="81" t="s">
        <v>4485</v>
      </c>
      <c r="AI17" s="81" t="s">
        <v>4553</v>
      </c>
      <c r="AJ17" s="81" t="s">
        <v>4440</v>
      </c>
      <c r="AK17" s="79"/>
      <c r="AL17" s="79"/>
      <c r="AM17" s="81" t="s">
        <v>4442</v>
      </c>
      <c r="AN17" s="81" t="s">
        <v>4433</v>
      </c>
      <c r="AO17" s="81" t="s">
        <v>5341</v>
      </c>
      <c r="AP17" s="81" t="s">
        <v>4443</v>
      </c>
      <c r="AQ17" s="81" t="s">
        <v>4444</v>
      </c>
      <c r="AR17" s="81" t="s">
        <v>5342</v>
      </c>
      <c r="AS17" s="81" t="s">
        <v>4468</v>
      </c>
      <c r="AT17" s="81" t="s">
        <v>2875</v>
      </c>
      <c r="AU17" s="81" t="s">
        <v>50</v>
      </c>
      <c r="AV17" s="79"/>
      <c r="AW17" s="81" t="s">
        <v>4448</v>
      </c>
      <c r="AX17" s="81" t="s">
        <v>42</v>
      </c>
      <c r="AY17" s="79"/>
    </row>
    <row r="18" spans="1:51">
      <c r="A18" s="81" t="s">
        <v>5573</v>
      </c>
      <c r="B18" s="81" t="s">
        <v>5574</v>
      </c>
      <c r="C18" s="81" t="s">
        <v>50</v>
      </c>
      <c r="D18" s="81" t="s">
        <v>4517</v>
      </c>
      <c r="E18" s="81" t="s">
        <v>3355</v>
      </c>
      <c r="F18" s="81" t="s">
        <v>4453</v>
      </c>
      <c r="G18" s="81" t="s">
        <v>4542</v>
      </c>
      <c r="H18" s="81" t="s">
        <v>4520</v>
      </c>
      <c r="I18" s="81" t="s">
        <v>43</v>
      </c>
      <c r="J18" s="81" t="s">
        <v>4474</v>
      </c>
      <c r="K18" s="81" t="s">
        <v>4475</v>
      </c>
      <c r="L18" s="79"/>
      <c r="M18" s="81" t="s">
        <v>2790</v>
      </c>
      <c r="N18" s="81" t="s">
        <v>5439</v>
      </c>
      <c r="O18" s="81" t="s">
        <v>5575</v>
      </c>
      <c r="P18" s="81" t="s">
        <v>5576</v>
      </c>
      <c r="Q18" s="81" t="s">
        <v>4524</v>
      </c>
      <c r="R18" s="81" t="s">
        <v>4525</v>
      </c>
      <c r="S18" s="81" t="s">
        <v>4526</v>
      </c>
      <c r="T18" s="81" t="s">
        <v>3353</v>
      </c>
      <c r="U18" s="81" t="s">
        <v>3354</v>
      </c>
      <c r="V18" s="81" t="s">
        <v>4432</v>
      </c>
      <c r="W18" s="81" t="s">
        <v>4529</v>
      </c>
      <c r="X18" s="81" t="s">
        <v>4434</v>
      </c>
      <c r="Y18" s="81" t="s">
        <v>4435</v>
      </c>
      <c r="Z18" s="81" t="s">
        <v>4436</v>
      </c>
      <c r="AA18" s="81" t="s">
        <v>228</v>
      </c>
      <c r="AB18" s="79"/>
      <c r="AC18" s="81" t="s">
        <v>42</v>
      </c>
      <c r="AD18" s="81" t="s">
        <v>2682</v>
      </c>
      <c r="AE18" s="81" t="s">
        <v>42</v>
      </c>
      <c r="AF18" s="79"/>
      <c r="AG18" s="81" t="s">
        <v>4480</v>
      </c>
      <c r="AH18" s="81" t="s">
        <v>4485</v>
      </c>
      <c r="AI18" s="81" t="s">
        <v>4486</v>
      </c>
      <c r="AJ18" s="81" t="s">
        <v>4440</v>
      </c>
      <c r="AK18" s="79"/>
      <c r="AL18" s="79"/>
      <c r="AM18" s="81" t="s">
        <v>4442</v>
      </c>
      <c r="AN18" s="81" t="s">
        <v>4480</v>
      </c>
      <c r="AO18" s="81" t="s">
        <v>5577</v>
      </c>
      <c r="AP18" s="81" t="s">
        <v>4443</v>
      </c>
      <c r="AQ18" s="81" t="s">
        <v>4444</v>
      </c>
      <c r="AR18" s="81" t="s">
        <v>5578</v>
      </c>
      <c r="AS18" s="81" t="s">
        <v>4468</v>
      </c>
      <c r="AT18" s="81" t="s">
        <v>2875</v>
      </c>
      <c r="AU18" s="81" t="s">
        <v>4447</v>
      </c>
      <c r="AV18" s="79"/>
      <c r="AW18" s="81" t="s">
        <v>4448</v>
      </c>
      <c r="AX18" s="81" t="s">
        <v>42</v>
      </c>
      <c r="AY18" s="79"/>
    </row>
    <row r="19" spans="1:51">
      <c r="A19" s="81" t="s">
        <v>5637</v>
      </c>
      <c r="B19" s="81" t="s">
        <v>5638</v>
      </c>
      <c r="C19" s="81" t="s">
        <v>50</v>
      </c>
      <c r="D19" s="81" t="s">
        <v>4517</v>
      </c>
      <c r="E19" s="81" t="s">
        <v>3982</v>
      </c>
      <c r="F19" s="81" t="s">
        <v>4453</v>
      </c>
      <c r="G19" s="81" t="s">
        <v>5639</v>
      </c>
      <c r="H19" s="81" t="s">
        <v>4520</v>
      </c>
      <c r="I19" s="81" t="s">
        <v>43</v>
      </c>
      <c r="J19" s="81" t="s">
        <v>4474</v>
      </c>
      <c r="K19" s="81" t="s">
        <v>4475</v>
      </c>
      <c r="L19" s="79"/>
      <c r="M19" s="81" t="s">
        <v>2790</v>
      </c>
      <c r="N19" s="81" t="s">
        <v>5439</v>
      </c>
      <c r="O19" s="81" t="s">
        <v>5640</v>
      </c>
      <c r="P19" s="81" t="s">
        <v>5641</v>
      </c>
      <c r="Q19" s="81" t="s">
        <v>4526</v>
      </c>
      <c r="R19" s="81" t="s">
        <v>5642</v>
      </c>
      <c r="S19" s="79"/>
      <c r="T19" s="81" t="s">
        <v>3645</v>
      </c>
      <c r="U19" s="81" t="s">
        <v>3646</v>
      </c>
      <c r="V19" s="81" t="s">
        <v>4432</v>
      </c>
      <c r="W19" s="81" t="s">
        <v>4529</v>
      </c>
      <c r="X19" s="81" t="s">
        <v>4434</v>
      </c>
      <c r="Y19" s="81" t="s">
        <v>4435</v>
      </c>
      <c r="Z19" s="81" t="s">
        <v>4436</v>
      </c>
      <c r="AA19" s="81" t="s">
        <v>82</v>
      </c>
      <c r="AB19" s="79"/>
      <c r="AC19" s="81" t="s">
        <v>42</v>
      </c>
      <c r="AD19" s="81" t="s">
        <v>2682</v>
      </c>
      <c r="AE19" s="81" t="s">
        <v>42</v>
      </c>
      <c r="AF19" s="81" t="s">
        <v>4464</v>
      </c>
      <c r="AG19" s="81" t="s">
        <v>4480</v>
      </c>
      <c r="AH19" s="81" t="s">
        <v>4485</v>
      </c>
      <c r="AI19" s="81" t="s">
        <v>4486</v>
      </c>
      <c r="AJ19" s="81" t="s">
        <v>4440</v>
      </c>
      <c r="AK19" s="79"/>
      <c r="AL19" s="79"/>
      <c r="AM19" s="81" t="s">
        <v>4442</v>
      </c>
      <c r="AN19" s="81" t="s">
        <v>4480</v>
      </c>
      <c r="AO19" s="81" t="s">
        <v>5643</v>
      </c>
      <c r="AP19" s="81" t="s">
        <v>4443</v>
      </c>
      <c r="AQ19" s="81" t="s">
        <v>4444</v>
      </c>
      <c r="AR19" s="81" t="s">
        <v>5644</v>
      </c>
      <c r="AS19" s="81" t="s">
        <v>4468</v>
      </c>
      <c r="AT19" s="81" t="s">
        <v>2875</v>
      </c>
      <c r="AU19" s="81" t="s">
        <v>4447</v>
      </c>
      <c r="AV19" s="79"/>
      <c r="AW19" s="81" t="s">
        <v>4448</v>
      </c>
      <c r="AX19" s="81" t="s">
        <v>42</v>
      </c>
      <c r="AY19" s="79"/>
    </row>
    <row r="20" spans="1:51">
      <c r="A20" s="81" t="s">
        <v>5645</v>
      </c>
      <c r="B20" s="81" t="s">
        <v>5646</v>
      </c>
      <c r="C20" s="81" t="s">
        <v>50</v>
      </c>
      <c r="D20" s="81" t="s">
        <v>4418</v>
      </c>
      <c r="E20" s="81" t="s">
        <v>5647</v>
      </c>
      <c r="F20" s="81" t="s">
        <v>34</v>
      </c>
      <c r="G20" s="81" t="s">
        <v>5648</v>
      </c>
      <c r="H20" s="81" t="s">
        <v>5649</v>
      </c>
      <c r="I20" s="81" t="s">
        <v>43</v>
      </c>
      <c r="J20" s="81" t="s">
        <v>4631</v>
      </c>
      <c r="K20" s="81" t="s">
        <v>4632</v>
      </c>
      <c r="L20" s="79"/>
      <c r="M20" s="81" t="s">
        <v>2853</v>
      </c>
      <c r="N20" s="81" t="s">
        <v>5000</v>
      </c>
      <c r="O20" s="81" t="s">
        <v>5650</v>
      </c>
      <c r="P20" s="81" t="s">
        <v>5651</v>
      </c>
      <c r="Q20" s="81" t="s">
        <v>5652</v>
      </c>
      <c r="R20" s="81" t="s">
        <v>5653</v>
      </c>
      <c r="S20" s="81" t="s">
        <v>5654</v>
      </c>
      <c r="T20" s="81" t="s">
        <v>5655</v>
      </c>
      <c r="U20" s="81" t="s">
        <v>5656</v>
      </c>
      <c r="V20" s="81" t="s">
        <v>4432</v>
      </c>
      <c r="W20" s="81" t="s">
        <v>471</v>
      </c>
      <c r="X20" s="81" t="s">
        <v>4434</v>
      </c>
      <c r="Y20" s="81" t="s">
        <v>4435</v>
      </c>
      <c r="Z20" s="81" t="s">
        <v>4436</v>
      </c>
      <c r="AA20" s="81" t="s">
        <v>228</v>
      </c>
      <c r="AB20" s="79"/>
      <c r="AC20" s="81" t="s">
        <v>2682</v>
      </c>
      <c r="AD20" s="81" t="s">
        <v>2682</v>
      </c>
      <c r="AE20" s="81" t="s">
        <v>2682</v>
      </c>
      <c r="AF20" s="81" t="s">
        <v>4437</v>
      </c>
      <c r="AG20" s="81" t="s">
        <v>4658</v>
      </c>
      <c r="AH20" s="81" t="s">
        <v>4438</v>
      </c>
      <c r="AI20" s="81" t="s">
        <v>4439</v>
      </c>
      <c r="AJ20" s="81" t="s">
        <v>4440</v>
      </c>
      <c r="AK20" s="79"/>
      <c r="AL20" s="81" t="s">
        <v>5657</v>
      </c>
      <c r="AM20" s="81" t="s">
        <v>4442</v>
      </c>
      <c r="AN20" s="81" t="s">
        <v>4658</v>
      </c>
      <c r="AO20" s="81" t="s">
        <v>5658</v>
      </c>
      <c r="AP20" s="81" t="s">
        <v>4443</v>
      </c>
      <c r="AQ20" s="81" t="s">
        <v>4444</v>
      </c>
      <c r="AR20" s="81" t="s">
        <v>5659</v>
      </c>
      <c r="AS20" s="81" t="s">
        <v>4468</v>
      </c>
      <c r="AT20" s="81" t="s">
        <v>2875</v>
      </c>
      <c r="AU20" s="81" t="s">
        <v>4447</v>
      </c>
      <c r="AV20" s="79"/>
      <c r="AW20" s="81" t="s">
        <v>4448</v>
      </c>
      <c r="AX20" s="81" t="s">
        <v>42</v>
      </c>
      <c r="AY20" s="79"/>
    </row>
    <row r="21" spans="1:51">
      <c r="A21" s="81" t="s">
        <v>5660</v>
      </c>
      <c r="B21" s="81" t="s">
        <v>5661</v>
      </c>
      <c r="C21" s="81" t="s">
        <v>50</v>
      </c>
      <c r="D21" s="81" t="s">
        <v>4517</v>
      </c>
      <c r="E21" s="81" t="s">
        <v>3036</v>
      </c>
      <c r="F21" s="81" t="s">
        <v>4453</v>
      </c>
      <c r="G21" s="81" t="s">
        <v>5662</v>
      </c>
      <c r="H21" s="81" t="s">
        <v>5622</v>
      </c>
      <c r="I21" s="81" t="s">
        <v>43</v>
      </c>
      <c r="J21" s="81" t="s">
        <v>4422</v>
      </c>
      <c r="K21" s="81" t="s">
        <v>4423</v>
      </c>
      <c r="L21" s="79"/>
      <c r="M21" s="81" t="s">
        <v>2790</v>
      </c>
      <c r="N21" s="81" t="s">
        <v>5663</v>
      </c>
      <c r="O21" s="81" t="s">
        <v>5664</v>
      </c>
      <c r="P21" s="81" t="s">
        <v>5665</v>
      </c>
      <c r="Q21" s="81" t="s">
        <v>4427</v>
      </c>
      <c r="R21" s="81" t="s">
        <v>4428</v>
      </c>
      <c r="S21" s="81" t="s">
        <v>5666</v>
      </c>
      <c r="T21" s="81" t="s">
        <v>3034</v>
      </c>
      <c r="U21" s="81" t="s">
        <v>3035</v>
      </c>
      <c r="V21" s="81" t="s">
        <v>4432</v>
      </c>
      <c r="W21" s="81" t="s">
        <v>4433</v>
      </c>
      <c r="X21" s="81" t="s">
        <v>4434</v>
      </c>
      <c r="Y21" s="81" t="s">
        <v>4435</v>
      </c>
      <c r="Z21" s="81" t="s">
        <v>4436</v>
      </c>
      <c r="AA21" s="81" t="s">
        <v>82</v>
      </c>
      <c r="AB21" s="79"/>
      <c r="AC21" s="81" t="s">
        <v>42</v>
      </c>
      <c r="AD21" s="81" t="s">
        <v>2682</v>
      </c>
      <c r="AE21" s="81" t="s">
        <v>42</v>
      </c>
      <c r="AF21" s="79"/>
      <c r="AG21" s="81" t="s">
        <v>4433</v>
      </c>
      <c r="AH21" s="81" t="s">
        <v>4485</v>
      </c>
      <c r="AI21" s="81" t="s">
        <v>4553</v>
      </c>
      <c r="AJ21" s="81" t="s">
        <v>4440</v>
      </c>
      <c r="AK21" s="79"/>
      <c r="AL21" s="79"/>
      <c r="AM21" s="81" t="s">
        <v>4442</v>
      </c>
      <c r="AN21" s="81" t="s">
        <v>4433</v>
      </c>
      <c r="AO21" s="81" t="s">
        <v>5667</v>
      </c>
      <c r="AP21" s="81" t="s">
        <v>4443</v>
      </c>
      <c r="AQ21" s="81" t="s">
        <v>4444</v>
      </c>
      <c r="AR21" s="81" t="s">
        <v>5668</v>
      </c>
      <c r="AS21" s="81" t="s">
        <v>4446</v>
      </c>
      <c r="AT21" s="81" t="s">
        <v>2875</v>
      </c>
      <c r="AU21" s="81" t="s">
        <v>4447</v>
      </c>
      <c r="AV21" s="79"/>
      <c r="AW21" s="81" t="s">
        <v>4448</v>
      </c>
      <c r="AX21" s="81" t="s">
        <v>42</v>
      </c>
      <c r="AY21" s="79"/>
    </row>
    <row r="22" spans="1:51">
      <c r="A22" s="81" t="s">
        <v>5669</v>
      </c>
      <c r="B22" s="81" t="s">
        <v>5670</v>
      </c>
      <c r="C22" s="81" t="s">
        <v>50</v>
      </c>
      <c r="D22" s="81" t="s">
        <v>4517</v>
      </c>
      <c r="E22" s="81" t="s">
        <v>2989</v>
      </c>
      <c r="F22" s="81" t="s">
        <v>4453</v>
      </c>
      <c r="G22" s="81" t="s">
        <v>5662</v>
      </c>
      <c r="H22" s="81" t="s">
        <v>5622</v>
      </c>
      <c r="I22" s="81" t="s">
        <v>43</v>
      </c>
      <c r="J22" s="81" t="s">
        <v>4422</v>
      </c>
      <c r="K22" s="81" t="s">
        <v>4423</v>
      </c>
      <c r="L22" s="79"/>
      <c r="M22" s="81" t="s">
        <v>2790</v>
      </c>
      <c r="N22" s="81" t="s">
        <v>5663</v>
      </c>
      <c r="O22" s="81" t="s">
        <v>5671</v>
      </c>
      <c r="P22" s="81" t="s">
        <v>5672</v>
      </c>
      <c r="Q22" s="81" t="s">
        <v>4427</v>
      </c>
      <c r="R22" s="81" t="s">
        <v>4428</v>
      </c>
      <c r="S22" s="81" t="s">
        <v>5666</v>
      </c>
      <c r="T22" s="81" t="s">
        <v>2987</v>
      </c>
      <c r="U22" s="81" t="s">
        <v>2988</v>
      </c>
      <c r="V22" s="81" t="s">
        <v>4432</v>
      </c>
      <c r="W22" s="81" t="s">
        <v>4433</v>
      </c>
      <c r="X22" s="81" t="s">
        <v>4434</v>
      </c>
      <c r="Y22" s="81" t="s">
        <v>4435</v>
      </c>
      <c r="Z22" s="81" t="s">
        <v>4436</v>
      </c>
      <c r="AA22" s="81" t="s">
        <v>82</v>
      </c>
      <c r="AB22" s="79"/>
      <c r="AC22" s="81" t="s">
        <v>42</v>
      </c>
      <c r="AD22" s="81" t="s">
        <v>2682</v>
      </c>
      <c r="AE22" s="81" t="s">
        <v>42</v>
      </c>
      <c r="AF22" s="79"/>
      <c r="AG22" s="81" t="s">
        <v>4433</v>
      </c>
      <c r="AH22" s="81" t="s">
        <v>4485</v>
      </c>
      <c r="AI22" s="81" t="s">
        <v>4553</v>
      </c>
      <c r="AJ22" s="81" t="s">
        <v>4440</v>
      </c>
      <c r="AK22" s="79"/>
      <c r="AL22" s="79"/>
      <c r="AM22" s="81" t="s">
        <v>4442</v>
      </c>
      <c r="AN22" s="81" t="s">
        <v>4433</v>
      </c>
      <c r="AO22" s="81" t="s">
        <v>5673</v>
      </c>
      <c r="AP22" s="81" t="s">
        <v>4443</v>
      </c>
      <c r="AQ22" s="81" t="s">
        <v>4444</v>
      </c>
      <c r="AR22" s="81" t="s">
        <v>5674</v>
      </c>
      <c r="AS22" s="81" t="s">
        <v>4446</v>
      </c>
      <c r="AT22" s="81" t="s">
        <v>2875</v>
      </c>
      <c r="AU22" s="81" t="s">
        <v>4447</v>
      </c>
      <c r="AV22" s="79"/>
      <c r="AW22" s="81" t="s">
        <v>4448</v>
      </c>
      <c r="AX22" s="81" t="s">
        <v>42</v>
      </c>
      <c r="AY22" s="79"/>
    </row>
    <row r="23" spans="1:51">
      <c r="A23" s="81" t="s">
        <v>5675</v>
      </c>
      <c r="B23" s="81" t="s">
        <v>5676</v>
      </c>
      <c r="C23" s="81" t="s">
        <v>50</v>
      </c>
      <c r="D23" s="81" t="s">
        <v>4517</v>
      </c>
      <c r="E23" s="81" t="s">
        <v>2979</v>
      </c>
      <c r="F23" s="81" t="s">
        <v>4453</v>
      </c>
      <c r="G23" s="81" t="s">
        <v>5662</v>
      </c>
      <c r="H23" s="81" t="s">
        <v>5622</v>
      </c>
      <c r="I23" s="81" t="s">
        <v>43</v>
      </c>
      <c r="J23" s="81" t="s">
        <v>4422</v>
      </c>
      <c r="K23" s="81" t="s">
        <v>4423</v>
      </c>
      <c r="L23" s="79"/>
      <c r="M23" s="81" t="s">
        <v>2790</v>
      </c>
      <c r="N23" s="81" t="s">
        <v>5663</v>
      </c>
      <c r="O23" s="81" t="s">
        <v>5677</v>
      </c>
      <c r="P23" s="81" t="s">
        <v>5678</v>
      </c>
      <c r="Q23" s="81" t="s">
        <v>4427</v>
      </c>
      <c r="R23" s="81" t="s">
        <v>4428</v>
      </c>
      <c r="S23" s="81" t="s">
        <v>5666</v>
      </c>
      <c r="T23" s="81" t="s">
        <v>2977</v>
      </c>
      <c r="U23" s="81" t="s">
        <v>2978</v>
      </c>
      <c r="V23" s="81" t="s">
        <v>4432</v>
      </c>
      <c r="W23" s="81" t="s">
        <v>4433</v>
      </c>
      <c r="X23" s="81" t="s">
        <v>4434</v>
      </c>
      <c r="Y23" s="81" t="s">
        <v>4435</v>
      </c>
      <c r="Z23" s="81" t="s">
        <v>4436</v>
      </c>
      <c r="AA23" s="81" t="s">
        <v>82</v>
      </c>
      <c r="AB23" s="79"/>
      <c r="AC23" s="81" t="s">
        <v>42</v>
      </c>
      <c r="AD23" s="81" t="s">
        <v>2682</v>
      </c>
      <c r="AE23" s="81" t="s">
        <v>42</v>
      </c>
      <c r="AF23" s="79"/>
      <c r="AG23" s="81" t="s">
        <v>4433</v>
      </c>
      <c r="AH23" s="81" t="s">
        <v>4485</v>
      </c>
      <c r="AI23" s="81" t="s">
        <v>4553</v>
      </c>
      <c r="AJ23" s="81" t="s">
        <v>4440</v>
      </c>
      <c r="AK23" s="79"/>
      <c r="AL23" s="79"/>
      <c r="AM23" s="81" t="s">
        <v>4442</v>
      </c>
      <c r="AN23" s="81" t="s">
        <v>4433</v>
      </c>
      <c r="AO23" s="81" t="s">
        <v>5679</v>
      </c>
      <c r="AP23" s="81" t="s">
        <v>4443</v>
      </c>
      <c r="AQ23" s="81" t="s">
        <v>4444</v>
      </c>
      <c r="AR23" s="81" t="s">
        <v>5680</v>
      </c>
      <c r="AS23" s="81" t="s">
        <v>4446</v>
      </c>
      <c r="AT23" s="81" t="s">
        <v>2875</v>
      </c>
      <c r="AU23" s="81" t="s">
        <v>4447</v>
      </c>
      <c r="AV23" s="79"/>
      <c r="AW23" s="81" t="s">
        <v>4448</v>
      </c>
      <c r="AX23" s="81" t="s">
        <v>42</v>
      </c>
      <c r="AY23" s="79"/>
    </row>
    <row r="24" spans="1:51">
      <c r="A24" s="81" t="s">
        <v>5689</v>
      </c>
      <c r="B24" s="81" t="s">
        <v>5690</v>
      </c>
      <c r="C24" s="81" t="s">
        <v>50</v>
      </c>
      <c r="D24" s="81" t="s">
        <v>4418</v>
      </c>
      <c r="E24" s="81" t="s">
        <v>3966</v>
      </c>
      <c r="F24" s="81" t="s">
        <v>4453</v>
      </c>
      <c r="G24" s="81" t="s">
        <v>5639</v>
      </c>
      <c r="H24" s="81" t="s">
        <v>5622</v>
      </c>
      <c r="I24" s="81" t="s">
        <v>43</v>
      </c>
      <c r="J24" s="81" t="s">
        <v>4631</v>
      </c>
      <c r="K24" s="81" t="s">
        <v>4632</v>
      </c>
      <c r="L24" s="79"/>
      <c r="M24" s="81" t="s">
        <v>2790</v>
      </c>
      <c r="N24" s="81" t="s">
        <v>5460</v>
      </c>
      <c r="O24" s="81" t="s">
        <v>5691</v>
      </c>
      <c r="P24" s="81" t="s">
        <v>5692</v>
      </c>
      <c r="Q24" s="81" t="s">
        <v>693</v>
      </c>
      <c r="R24" s="81" t="s">
        <v>4636</v>
      </c>
      <c r="S24" s="81" t="s">
        <v>5652</v>
      </c>
      <c r="T24" s="81" t="s">
        <v>3512</v>
      </c>
      <c r="U24" s="81" t="s">
        <v>3513</v>
      </c>
      <c r="V24" s="81" t="s">
        <v>4432</v>
      </c>
      <c r="W24" s="81" t="s">
        <v>712</v>
      </c>
      <c r="X24" s="81" t="s">
        <v>4434</v>
      </c>
      <c r="Y24" s="81" t="s">
        <v>4435</v>
      </c>
      <c r="Z24" s="81" t="s">
        <v>4436</v>
      </c>
      <c r="AA24" s="81" t="s">
        <v>228</v>
      </c>
      <c r="AB24" s="79"/>
      <c r="AC24" s="81" t="s">
        <v>42</v>
      </c>
      <c r="AD24" s="81" t="s">
        <v>2682</v>
      </c>
      <c r="AE24" s="81" t="s">
        <v>42</v>
      </c>
      <c r="AF24" s="79"/>
      <c r="AG24" s="81" t="s">
        <v>712</v>
      </c>
      <c r="AH24" s="81" t="s">
        <v>4485</v>
      </c>
      <c r="AI24" s="81" t="s">
        <v>4512</v>
      </c>
      <c r="AJ24" s="81" t="s">
        <v>4440</v>
      </c>
      <c r="AK24" s="79"/>
      <c r="AL24" s="79"/>
      <c r="AM24" s="81" t="s">
        <v>4442</v>
      </c>
      <c r="AN24" s="81" t="s">
        <v>4658</v>
      </c>
      <c r="AO24" s="81" t="s">
        <v>5693</v>
      </c>
      <c r="AP24" s="81" t="s">
        <v>4443</v>
      </c>
      <c r="AQ24" s="81" t="s">
        <v>4444</v>
      </c>
      <c r="AR24" s="81" t="s">
        <v>5694</v>
      </c>
      <c r="AS24" s="81" t="s">
        <v>4446</v>
      </c>
      <c r="AT24" s="81" t="s">
        <v>2875</v>
      </c>
      <c r="AU24" s="81" t="s">
        <v>4447</v>
      </c>
      <c r="AV24" s="79"/>
      <c r="AW24" s="81" t="s">
        <v>4448</v>
      </c>
      <c r="AX24" s="81" t="s">
        <v>42</v>
      </c>
      <c r="AY24" s="79"/>
    </row>
    <row r="25" spans="1:51">
      <c r="A25" s="81" t="s">
        <v>5695</v>
      </c>
      <c r="B25" s="81" t="s">
        <v>5696</v>
      </c>
      <c r="C25" s="81" t="s">
        <v>50</v>
      </c>
      <c r="D25" s="81" t="s">
        <v>4418</v>
      </c>
      <c r="E25" s="81" t="s">
        <v>5697</v>
      </c>
      <c r="F25" s="81" t="s">
        <v>4453</v>
      </c>
      <c r="G25" s="81" t="s">
        <v>5639</v>
      </c>
      <c r="H25" s="81" t="s">
        <v>5622</v>
      </c>
      <c r="I25" s="81" t="s">
        <v>43</v>
      </c>
      <c r="J25" s="81" t="s">
        <v>4631</v>
      </c>
      <c r="K25" s="81" t="s">
        <v>4632</v>
      </c>
      <c r="L25" s="79"/>
      <c r="M25" s="81" t="s">
        <v>2790</v>
      </c>
      <c r="N25" s="81" t="s">
        <v>5460</v>
      </c>
      <c r="O25" s="81" t="s">
        <v>5698</v>
      </c>
      <c r="P25" s="81" t="s">
        <v>5699</v>
      </c>
      <c r="Q25" s="81" t="s">
        <v>5652</v>
      </c>
      <c r="R25" s="81" t="s">
        <v>5653</v>
      </c>
      <c r="S25" s="81" t="s">
        <v>5700</v>
      </c>
      <c r="T25" s="81" t="s">
        <v>5701</v>
      </c>
      <c r="U25" s="81" t="s">
        <v>5702</v>
      </c>
      <c r="V25" s="81" t="s">
        <v>4432</v>
      </c>
      <c r="W25" s="81" t="s">
        <v>712</v>
      </c>
      <c r="X25" s="81" t="s">
        <v>4434</v>
      </c>
      <c r="Y25" s="81" t="s">
        <v>4435</v>
      </c>
      <c r="Z25" s="81" t="s">
        <v>4436</v>
      </c>
      <c r="AA25" s="81" t="s">
        <v>228</v>
      </c>
      <c r="AB25" s="79"/>
      <c r="AC25" s="81" t="s">
        <v>42</v>
      </c>
      <c r="AD25" s="81" t="s">
        <v>2682</v>
      </c>
      <c r="AE25" s="81" t="s">
        <v>42</v>
      </c>
      <c r="AF25" s="79"/>
      <c r="AG25" s="81" t="s">
        <v>712</v>
      </c>
      <c r="AH25" s="81" t="s">
        <v>4485</v>
      </c>
      <c r="AI25" s="81" t="s">
        <v>4512</v>
      </c>
      <c r="AJ25" s="81" t="s">
        <v>4440</v>
      </c>
      <c r="AK25" s="79"/>
      <c r="AL25" s="79"/>
      <c r="AM25" s="81" t="s">
        <v>4442</v>
      </c>
      <c r="AN25" s="81" t="s">
        <v>4658</v>
      </c>
      <c r="AO25" s="81" t="s">
        <v>5693</v>
      </c>
      <c r="AP25" s="81" t="s">
        <v>4443</v>
      </c>
      <c r="AQ25" s="81" t="s">
        <v>4444</v>
      </c>
      <c r="AR25" s="81" t="s">
        <v>5703</v>
      </c>
      <c r="AS25" s="81" t="s">
        <v>4446</v>
      </c>
      <c r="AT25" s="81" t="s">
        <v>2875</v>
      </c>
      <c r="AU25" s="81" t="s">
        <v>50</v>
      </c>
      <c r="AV25" s="79"/>
      <c r="AW25" s="81" t="s">
        <v>4448</v>
      </c>
      <c r="AX25" s="81" t="s">
        <v>42</v>
      </c>
      <c r="AY25" s="79"/>
    </row>
    <row r="26" spans="1:51">
      <c r="A26" s="81" t="s">
        <v>5720</v>
      </c>
      <c r="B26" s="81" t="s">
        <v>5721</v>
      </c>
      <c r="C26" s="81" t="s">
        <v>4655</v>
      </c>
      <c r="D26" s="81" t="s">
        <v>4517</v>
      </c>
      <c r="E26" s="81" t="s">
        <v>5722</v>
      </c>
      <c r="F26" s="81" t="s">
        <v>4453</v>
      </c>
      <c r="G26" s="81" t="s">
        <v>4542</v>
      </c>
      <c r="H26" s="81" t="s">
        <v>4520</v>
      </c>
      <c r="I26" s="81" t="s">
        <v>43</v>
      </c>
      <c r="J26" s="81" t="s">
        <v>4422</v>
      </c>
      <c r="K26" s="81" t="s">
        <v>4423</v>
      </c>
      <c r="L26" s="79"/>
      <c r="M26" s="81" t="s">
        <v>2790</v>
      </c>
      <c r="N26" s="81" t="s">
        <v>4695</v>
      </c>
      <c r="O26" s="79"/>
      <c r="P26" s="79"/>
      <c r="Q26" s="79"/>
      <c r="R26" s="79"/>
      <c r="S26" s="79"/>
      <c r="T26" s="79"/>
      <c r="U26" s="79"/>
      <c r="V26" s="81" t="s">
        <v>4432</v>
      </c>
      <c r="W26" s="81" t="s">
        <v>4433</v>
      </c>
      <c r="X26" s="81" t="s">
        <v>4434</v>
      </c>
      <c r="Y26" s="81" t="s">
        <v>4435</v>
      </c>
      <c r="Z26" s="81" t="s">
        <v>4436</v>
      </c>
      <c r="AA26" s="81" t="s">
        <v>228</v>
      </c>
      <c r="AB26" s="79"/>
      <c r="AC26" s="81" t="s">
        <v>42</v>
      </c>
      <c r="AD26" s="81" t="s">
        <v>2682</v>
      </c>
      <c r="AE26" s="81" t="s">
        <v>42</v>
      </c>
      <c r="AF26" s="81" t="s">
        <v>4464</v>
      </c>
      <c r="AG26" s="79"/>
      <c r="AH26" s="81" t="s">
        <v>4485</v>
      </c>
      <c r="AI26" s="81" t="s">
        <v>4553</v>
      </c>
      <c r="AJ26" s="81" t="s">
        <v>4440</v>
      </c>
      <c r="AK26" s="79"/>
      <c r="AL26" s="79"/>
      <c r="AM26" s="81" t="s">
        <v>4442</v>
      </c>
      <c r="AN26" s="79"/>
      <c r="AO26" s="79"/>
      <c r="AP26" s="79"/>
      <c r="AQ26" s="81" t="s">
        <v>4444</v>
      </c>
      <c r="AR26" s="81" t="s">
        <v>5723</v>
      </c>
      <c r="AS26" s="81" t="s">
        <v>4468</v>
      </c>
      <c r="AT26" s="81" t="s">
        <v>2875</v>
      </c>
      <c r="AU26" s="79"/>
      <c r="AV26" s="79"/>
      <c r="AW26" s="81" t="s">
        <v>4448</v>
      </c>
      <c r="AX26" s="81" t="s">
        <v>42</v>
      </c>
      <c r="AY26" s="79"/>
    </row>
    <row r="27" spans="1:51">
      <c r="A27" s="81" t="s">
        <v>5724</v>
      </c>
      <c r="B27" s="81" t="s">
        <v>5725</v>
      </c>
      <c r="C27" s="81" t="s">
        <v>50</v>
      </c>
      <c r="D27" s="81" t="s">
        <v>4517</v>
      </c>
      <c r="E27" s="81" t="s">
        <v>3910</v>
      </c>
      <c r="F27" s="81" t="s">
        <v>4453</v>
      </c>
      <c r="G27" s="81" t="s">
        <v>5662</v>
      </c>
      <c r="H27" s="81" t="s">
        <v>5622</v>
      </c>
      <c r="I27" s="81" t="s">
        <v>43</v>
      </c>
      <c r="J27" s="81" t="s">
        <v>4422</v>
      </c>
      <c r="K27" s="81" t="s">
        <v>4423</v>
      </c>
      <c r="L27" s="79"/>
      <c r="M27" s="81" t="s">
        <v>2790</v>
      </c>
      <c r="N27" s="81" t="s">
        <v>5663</v>
      </c>
      <c r="O27" s="81" t="s">
        <v>5726</v>
      </c>
      <c r="P27" s="81" t="s">
        <v>5727</v>
      </c>
      <c r="Q27" s="81" t="s">
        <v>4427</v>
      </c>
      <c r="R27" s="81" t="s">
        <v>4428</v>
      </c>
      <c r="S27" s="81" t="s">
        <v>5666</v>
      </c>
      <c r="T27" s="81" t="s">
        <v>3003</v>
      </c>
      <c r="U27" s="81" t="s">
        <v>3004</v>
      </c>
      <c r="V27" s="81" t="s">
        <v>4432</v>
      </c>
      <c r="W27" s="81" t="s">
        <v>4433</v>
      </c>
      <c r="X27" s="81" t="s">
        <v>4434</v>
      </c>
      <c r="Y27" s="81" t="s">
        <v>4435</v>
      </c>
      <c r="Z27" s="81" t="s">
        <v>4436</v>
      </c>
      <c r="AA27" s="81" t="s">
        <v>82</v>
      </c>
      <c r="AB27" s="79"/>
      <c r="AC27" s="81" t="s">
        <v>42</v>
      </c>
      <c r="AD27" s="81" t="s">
        <v>2682</v>
      </c>
      <c r="AE27" s="81" t="s">
        <v>42</v>
      </c>
      <c r="AF27" s="79"/>
      <c r="AG27" s="81" t="s">
        <v>4433</v>
      </c>
      <c r="AH27" s="81" t="s">
        <v>4485</v>
      </c>
      <c r="AI27" s="81" t="s">
        <v>4553</v>
      </c>
      <c r="AJ27" s="81" t="s">
        <v>4440</v>
      </c>
      <c r="AK27" s="79"/>
      <c r="AL27" s="79"/>
      <c r="AM27" s="81" t="s">
        <v>4442</v>
      </c>
      <c r="AN27" s="81" t="s">
        <v>4433</v>
      </c>
      <c r="AO27" s="81" t="s">
        <v>5728</v>
      </c>
      <c r="AP27" s="81" t="s">
        <v>4443</v>
      </c>
      <c r="AQ27" s="81" t="s">
        <v>4444</v>
      </c>
      <c r="AR27" s="81" t="s">
        <v>5729</v>
      </c>
      <c r="AS27" s="81" t="s">
        <v>4446</v>
      </c>
      <c r="AT27" s="81" t="s">
        <v>2875</v>
      </c>
      <c r="AU27" s="81" t="s">
        <v>4447</v>
      </c>
      <c r="AV27" s="79"/>
      <c r="AW27" s="81" t="s">
        <v>4448</v>
      </c>
      <c r="AX27" s="81" t="s">
        <v>42</v>
      </c>
      <c r="AY27" s="79"/>
    </row>
    <row r="28" spans="1:51">
      <c r="A28" s="81" t="s">
        <v>5730</v>
      </c>
      <c r="B28" s="81" t="s">
        <v>5731</v>
      </c>
      <c r="C28" s="81" t="s">
        <v>50</v>
      </c>
      <c r="D28" s="81" t="s">
        <v>4517</v>
      </c>
      <c r="E28" s="81" t="s">
        <v>3140</v>
      </c>
      <c r="F28" s="81" t="s">
        <v>4453</v>
      </c>
      <c r="G28" s="81" t="s">
        <v>5662</v>
      </c>
      <c r="H28" s="81" t="s">
        <v>5622</v>
      </c>
      <c r="I28" s="81" t="s">
        <v>43</v>
      </c>
      <c r="J28" s="81" t="s">
        <v>4422</v>
      </c>
      <c r="K28" s="81" t="s">
        <v>4423</v>
      </c>
      <c r="L28" s="79"/>
      <c r="M28" s="81" t="s">
        <v>2790</v>
      </c>
      <c r="N28" s="81" t="s">
        <v>5663</v>
      </c>
      <c r="O28" s="81" t="s">
        <v>5732</v>
      </c>
      <c r="P28" s="81" t="s">
        <v>3138</v>
      </c>
      <c r="Q28" s="81" t="s">
        <v>5119</v>
      </c>
      <c r="R28" s="81" t="s">
        <v>5120</v>
      </c>
      <c r="S28" s="81" t="s">
        <v>5733</v>
      </c>
      <c r="T28" s="81" t="s">
        <v>3138</v>
      </c>
      <c r="U28" s="81" t="s">
        <v>3139</v>
      </c>
      <c r="V28" s="81" t="s">
        <v>4432</v>
      </c>
      <c r="W28" s="81" t="s">
        <v>4433</v>
      </c>
      <c r="X28" s="81" t="s">
        <v>4434</v>
      </c>
      <c r="Y28" s="81" t="s">
        <v>4435</v>
      </c>
      <c r="Z28" s="81" t="s">
        <v>4436</v>
      </c>
      <c r="AA28" s="81" t="s">
        <v>82</v>
      </c>
      <c r="AB28" s="79"/>
      <c r="AC28" s="81" t="s">
        <v>42</v>
      </c>
      <c r="AD28" s="81" t="s">
        <v>2682</v>
      </c>
      <c r="AE28" s="81" t="s">
        <v>42</v>
      </c>
      <c r="AF28" s="79"/>
      <c r="AG28" s="81" t="s">
        <v>4433</v>
      </c>
      <c r="AH28" s="81" t="s">
        <v>4485</v>
      </c>
      <c r="AI28" s="81" t="s">
        <v>4553</v>
      </c>
      <c r="AJ28" s="81" t="s">
        <v>4440</v>
      </c>
      <c r="AK28" s="79"/>
      <c r="AL28" s="79"/>
      <c r="AM28" s="81" t="s">
        <v>4442</v>
      </c>
      <c r="AN28" s="81" t="s">
        <v>4433</v>
      </c>
      <c r="AO28" s="81" t="s">
        <v>5734</v>
      </c>
      <c r="AP28" s="81" t="s">
        <v>4443</v>
      </c>
      <c r="AQ28" s="81" t="s">
        <v>4444</v>
      </c>
      <c r="AR28" s="81" t="s">
        <v>5735</v>
      </c>
      <c r="AS28" s="81" t="s">
        <v>4446</v>
      </c>
      <c r="AT28" s="81" t="s">
        <v>2875</v>
      </c>
      <c r="AU28" s="81" t="s">
        <v>5126</v>
      </c>
      <c r="AV28" s="79"/>
      <c r="AW28" s="81" t="s">
        <v>4448</v>
      </c>
      <c r="AX28" s="81" t="s">
        <v>42</v>
      </c>
      <c r="AY28" s="79"/>
    </row>
    <row r="29" spans="1:51">
      <c r="A29" s="81" t="s">
        <v>5736</v>
      </c>
      <c r="B29" s="81" t="s">
        <v>5737</v>
      </c>
      <c r="C29" s="81" t="s">
        <v>50</v>
      </c>
      <c r="D29" s="81" t="s">
        <v>4517</v>
      </c>
      <c r="E29" s="81" t="s">
        <v>3097</v>
      </c>
      <c r="F29" s="81" t="s">
        <v>4453</v>
      </c>
      <c r="G29" s="81" t="s">
        <v>5662</v>
      </c>
      <c r="H29" s="81" t="s">
        <v>5622</v>
      </c>
      <c r="I29" s="81" t="s">
        <v>43</v>
      </c>
      <c r="J29" s="81" t="s">
        <v>4422</v>
      </c>
      <c r="K29" s="81" t="s">
        <v>4423</v>
      </c>
      <c r="L29" s="79"/>
      <c r="M29" s="81" t="s">
        <v>2790</v>
      </c>
      <c r="N29" s="81" t="s">
        <v>5663</v>
      </c>
      <c r="O29" s="81" t="s">
        <v>5738</v>
      </c>
      <c r="P29" s="81" t="s">
        <v>5739</v>
      </c>
      <c r="Q29" s="81" t="s">
        <v>4698</v>
      </c>
      <c r="R29" s="81" t="s">
        <v>4699</v>
      </c>
      <c r="S29" s="81" t="s">
        <v>5740</v>
      </c>
      <c r="T29" s="81" t="s">
        <v>3095</v>
      </c>
      <c r="U29" s="81" t="s">
        <v>3096</v>
      </c>
      <c r="V29" s="81" t="s">
        <v>4432</v>
      </c>
      <c r="W29" s="81" t="s">
        <v>4433</v>
      </c>
      <c r="X29" s="81" t="s">
        <v>4434</v>
      </c>
      <c r="Y29" s="81" t="s">
        <v>4435</v>
      </c>
      <c r="Z29" s="81" t="s">
        <v>4436</v>
      </c>
      <c r="AA29" s="81" t="s">
        <v>82</v>
      </c>
      <c r="AB29" s="79"/>
      <c r="AC29" s="81" t="s">
        <v>42</v>
      </c>
      <c r="AD29" s="81" t="s">
        <v>2682</v>
      </c>
      <c r="AE29" s="81" t="s">
        <v>42</v>
      </c>
      <c r="AF29" s="79"/>
      <c r="AG29" s="81" t="s">
        <v>4698</v>
      </c>
      <c r="AH29" s="81" t="s">
        <v>4485</v>
      </c>
      <c r="AI29" s="81" t="s">
        <v>4553</v>
      </c>
      <c r="AJ29" s="81" t="s">
        <v>4440</v>
      </c>
      <c r="AK29" s="79"/>
      <c r="AL29" s="79"/>
      <c r="AM29" s="81" t="s">
        <v>4442</v>
      </c>
      <c r="AN29" s="81" t="s">
        <v>4433</v>
      </c>
      <c r="AO29" s="81" t="s">
        <v>5741</v>
      </c>
      <c r="AP29" s="81" t="s">
        <v>4443</v>
      </c>
      <c r="AQ29" s="81" t="s">
        <v>4444</v>
      </c>
      <c r="AR29" s="81" t="s">
        <v>5742</v>
      </c>
      <c r="AS29" s="81" t="s">
        <v>4446</v>
      </c>
      <c r="AT29" s="81" t="s">
        <v>2875</v>
      </c>
      <c r="AU29" s="81" t="s">
        <v>4447</v>
      </c>
      <c r="AV29" s="79"/>
      <c r="AW29" s="81" t="s">
        <v>4448</v>
      </c>
      <c r="AX29" s="81" t="s">
        <v>42</v>
      </c>
      <c r="AY29" s="79"/>
    </row>
    <row r="30" spans="1:51">
      <c r="A30" s="81" t="s">
        <v>5743</v>
      </c>
      <c r="B30" s="81" t="s">
        <v>5744</v>
      </c>
      <c r="C30" s="81" t="s">
        <v>50</v>
      </c>
      <c r="D30" s="81" t="s">
        <v>4517</v>
      </c>
      <c r="E30" s="81" t="s">
        <v>3201</v>
      </c>
      <c r="F30" s="81" t="s">
        <v>4453</v>
      </c>
      <c r="G30" s="81" t="s">
        <v>5662</v>
      </c>
      <c r="H30" s="81" t="s">
        <v>5622</v>
      </c>
      <c r="I30" s="81" t="s">
        <v>43</v>
      </c>
      <c r="J30" s="81" t="s">
        <v>4422</v>
      </c>
      <c r="K30" s="81" t="s">
        <v>4423</v>
      </c>
      <c r="L30" s="79"/>
      <c r="M30" s="81" t="s">
        <v>2790</v>
      </c>
      <c r="N30" s="81" t="s">
        <v>5663</v>
      </c>
      <c r="O30" s="81" t="s">
        <v>5745</v>
      </c>
      <c r="P30" s="81" t="s">
        <v>3200</v>
      </c>
      <c r="Q30" s="81" t="s">
        <v>4698</v>
      </c>
      <c r="R30" s="81" t="s">
        <v>4699</v>
      </c>
      <c r="S30" s="81" t="s">
        <v>5740</v>
      </c>
      <c r="T30" s="81" t="s">
        <v>3200</v>
      </c>
      <c r="U30" s="81" t="s">
        <v>3139</v>
      </c>
      <c r="V30" s="81" t="s">
        <v>4432</v>
      </c>
      <c r="W30" s="81" t="s">
        <v>4433</v>
      </c>
      <c r="X30" s="81" t="s">
        <v>4434</v>
      </c>
      <c r="Y30" s="81" t="s">
        <v>4435</v>
      </c>
      <c r="Z30" s="81" t="s">
        <v>4436</v>
      </c>
      <c r="AA30" s="81" t="s">
        <v>82</v>
      </c>
      <c r="AB30" s="79"/>
      <c r="AC30" s="81" t="s">
        <v>42</v>
      </c>
      <c r="AD30" s="81" t="s">
        <v>2682</v>
      </c>
      <c r="AE30" s="81" t="s">
        <v>42</v>
      </c>
      <c r="AF30" s="79"/>
      <c r="AG30" s="81" t="s">
        <v>4698</v>
      </c>
      <c r="AH30" s="81" t="s">
        <v>4485</v>
      </c>
      <c r="AI30" s="81" t="s">
        <v>4553</v>
      </c>
      <c r="AJ30" s="81" t="s">
        <v>4440</v>
      </c>
      <c r="AK30" s="79"/>
      <c r="AL30" s="79"/>
      <c r="AM30" s="81" t="s">
        <v>4442</v>
      </c>
      <c r="AN30" s="81" t="s">
        <v>4433</v>
      </c>
      <c r="AO30" s="81" t="s">
        <v>5746</v>
      </c>
      <c r="AP30" s="81" t="s">
        <v>4443</v>
      </c>
      <c r="AQ30" s="81" t="s">
        <v>4444</v>
      </c>
      <c r="AR30" s="81" t="s">
        <v>5747</v>
      </c>
      <c r="AS30" s="81" t="s">
        <v>4446</v>
      </c>
      <c r="AT30" s="81" t="s">
        <v>2875</v>
      </c>
      <c r="AU30" s="81" t="s">
        <v>4447</v>
      </c>
      <c r="AV30" s="79"/>
      <c r="AW30" s="81" t="s">
        <v>4448</v>
      </c>
      <c r="AX30" s="81" t="s">
        <v>42</v>
      </c>
      <c r="AY30" s="79"/>
    </row>
    <row r="31" spans="1:51">
      <c r="A31" s="81" t="s">
        <v>5748</v>
      </c>
      <c r="B31" s="81" t="s">
        <v>5749</v>
      </c>
      <c r="C31" s="81" t="s">
        <v>50</v>
      </c>
      <c r="D31" s="81" t="s">
        <v>4451</v>
      </c>
      <c r="E31" s="81" t="s">
        <v>5750</v>
      </c>
      <c r="F31" s="81" t="s">
        <v>34</v>
      </c>
      <c r="G31" s="81" t="s">
        <v>5751</v>
      </c>
      <c r="H31" s="81" t="s">
        <v>5752</v>
      </c>
      <c r="I31" s="81" t="s">
        <v>43</v>
      </c>
      <c r="J31" s="81" t="s">
        <v>4474</v>
      </c>
      <c r="K31" s="81" t="s">
        <v>4475</v>
      </c>
      <c r="L31" s="79"/>
      <c r="M31" s="81" t="s">
        <v>2853</v>
      </c>
      <c r="N31" s="81" t="s">
        <v>4797</v>
      </c>
      <c r="O31" s="81" t="s">
        <v>5753</v>
      </c>
      <c r="P31" s="81" t="s">
        <v>5754</v>
      </c>
      <c r="Q31" s="81" t="s">
        <v>5175</v>
      </c>
      <c r="R31" s="81" t="s">
        <v>5176</v>
      </c>
      <c r="S31" s="79"/>
      <c r="T31" s="81" t="s">
        <v>2855</v>
      </c>
      <c r="U31" s="81" t="s">
        <v>2856</v>
      </c>
      <c r="V31" s="81" t="s">
        <v>4432</v>
      </c>
      <c r="W31" s="81" t="s">
        <v>4480</v>
      </c>
      <c r="X31" s="81" t="s">
        <v>4434</v>
      </c>
      <c r="Y31" s="81" t="s">
        <v>4435</v>
      </c>
      <c r="Z31" s="81" t="s">
        <v>4436</v>
      </c>
      <c r="AA31" s="81" t="s">
        <v>82</v>
      </c>
      <c r="AB31" s="79"/>
      <c r="AC31" s="81" t="s">
        <v>2682</v>
      </c>
      <c r="AD31" s="81" t="s">
        <v>2682</v>
      </c>
      <c r="AE31" s="81" t="s">
        <v>2682</v>
      </c>
      <c r="AF31" s="81" t="s">
        <v>5755</v>
      </c>
      <c r="AG31" s="81" t="s">
        <v>4480</v>
      </c>
      <c r="AH31" s="81" t="s">
        <v>4485</v>
      </c>
      <c r="AI31" s="81" t="s">
        <v>4553</v>
      </c>
      <c r="AJ31" s="81" t="s">
        <v>4440</v>
      </c>
      <c r="AK31" s="79"/>
      <c r="AL31" s="81" t="s">
        <v>5756</v>
      </c>
      <c r="AM31" s="81" t="s">
        <v>4442</v>
      </c>
      <c r="AN31" s="81" t="s">
        <v>4480</v>
      </c>
      <c r="AO31" s="81" t="s">
        <v>5757</v>
      </c>
      <c r="AP31" s="81" t="s">
        <v>4443</v>
      </c>
      <c r="AQ31" s="79"/>
      <c r="AR31" s="81" t="s">
        <v>5758</v>
      </c>
      <c r="AS31" s="81" t="s">
        <v>4446</v>
      </c>
      <c r="AT31" s="81" t="s">
        <v>2875</v>
      </c>
      <c r="AU31" s="81" t="s">
        <v>50</v>
      </c>
      <c r="AV31" s="79"/>
      <c r="AW31" s="81" t="s">
        <v>4448</v>
      </c>
      <c r="AX31" s="81" t="s">
        <v>42</v>
      </c>
      <c r="AY31" s="79"/>
    </row>
    <row r="32" spans="1:51">
      <c r="A32" s="81" t="s">
        <v>5748</v>
      </c>
      <c r="B32" s="81" t="s">
        <v>5759</v>
      </c>
      <c r="C32" s="81" t="s">
        <v>50</v>
      </c>
      <c r="D32" s="81" t="s">
        <v>4418</v>
      </c>
      <c r="E32" s="81" t="s">
        <v>5760</v>
      </c>
      <c r="F32" s="81" t="s">
        <v>34</v>
      </c>
      <c r="G32" s="81" t="s">
        <v>5751</v>
      </c>
      <c r="H32" s="81" t="s">
        <v>5622</v>
      </c>
      <c r="I32" s="81" t="s">
        <v>43</v>
      </c>
      <c r="J32" s="81" t="s">
        <v>4474</v>
      </c>
      <c r="K32" s="81" t="s">
        <v>4475</v>
      </c>
      <c r="L32" s="79"/>
      <c r="M32" s="81" t="s">
        <v>2853</v>
      </c>
      <c r="N32" s="81" t="s">
        <v>4545</v>
      </c>
      <c r="O32" s="81" t="s">
        <v>5761</v>
      </c>
      <c r="P32" s="81" t="s">
        <v>5762</v>
      </c>
      <c r="Q32" s="81" t="s">
        <v>5175</v>
      </c>
      <c r="R32" s="81" t="s">
        <v>5176</v>
      </c>
      <c r="S32" s="79"/>
      <c r="T32" s="81" t="s">
        <v>2855</v>
      </c>
      <c r="U32" s="81" t="s">
        <v>2856</v>
      </c>
      <c r="V32" s="81" t="s">
        <v>4432</v>
      </c>
      <c r="W32" s="81" t="s">
        <v>4480</v>
      </c>
      <c r="X32" s="81" t="s">
        <v>4434</v>
      </c>
      <c r="Y32" s="81" t="s">
        <v>4435</v>
      </c>
      <c r="Z32" s="81" t="s">
        <v>4436</v>
      </c>
      <c r="AA32" s="81" t="s">
        <v>82</v>
      </c>
      <c r="AB32" s="79"/>
      <c r="AC32" s="81" t="s">
        <v>2682</v>
      </c>
      <c r="AD32" s="81" t="s">
        <v>2682</v>
      </c>
      <c r="AE32" s="81" t="s">
        <v>2682</v>
      </c>
      <c r="AF32" s="79"/>
      <c r="AG32" s="81" t="s">
        <v>4529</v>
      </c>
      <c r="AH32" s="81" t="s">
        <v>4438</v>
      </c>
      <c r="AI32" s="81" t="s">
        <v>5763</v>
      </c>
      <c r="AJ32" s="81" t="s">
        <v>4440</v>
      </c>
      <c r="AK32" s="79"/>
      <c r="AL32" s="81" t="s">
        <v>5756</v>
      </c>
      <c r="AM32" s="81" t="s">
        <v>4442</v>
      </c>
      <c r="AN32" s="81" t="s">
        <v>4480</v>
      </c>
      <c r="AO32" s="81" t="s">
        <v>5757</v>
      </c>
      <c r="AP32" s="81" t="s">
        <v>4443</v>
      </c>
      <c r="AQ32" s="81" t="s">
        <v>4444</v>
      </c>
      <c r="AR32" s="81" t="s">
        <v>5764</v>
      </c>
      <c r="AS32" s="81" t="s">
        <v>4446</v>
      </c>
      <c r="AT32" s="81" t="s">
        <v>2875</v>
      </c>
      <c r="AU32" s="81" t="s">
        <v>50</v>
      </c>
      <c r="AV32" s="79"/>
      <c r="AW32" s="81" t="s">
        <v>4448</v>
      </c>
      <c r="AX32" s="81" t="s">
        <v>42</v>
      </c>
      <c r="AY32" s="79"/>
    </row>
    <row r="33" spans="1:51">
      <c r="A33" s="81" t="s">
        <v>5789</v>
      </c>
      <c r="B33" s="81" t="s">
        <v>5790</v>
      </c>
      <c r="C33" s="81" t="s">
        <v>50</v>
      </c>
      <c r="D33" s="81" t="s">
        <v>4517</v>
      </c>
      <c r="E33" s="81" t="s">
        <v>3405</v>
      </c>
      <c r="F33" s="81" t="s">
        <v>4453</v>
      </c>
      <c r="G33" s="81" t="s">
        <v>5639</v>
      </c>
      <c r="H33" s="81" t="s">
        <v>4520</v>
      </c>
      <c r="I33" s="81" t="s">
        <v>43</v>
      </c>
      <c r="J33" s="81" t="s">
        <v>4474</v>
      </c>
      <c r="K33" s="81" t="s">
        <v>4475</v>
      </c>
      <c r="L33" s="79"/>
      <c r="M33" s="81" t="s">
        <v>2790</v>
      </c>
      <c r="N33" s="81" t="s">
        <v>5439</v>
      </c>
      <c r="O33" s="81" t="s">
        <v>5791</v>
      </c>
      <c r="P33" s="81" t="s">
        <v>5792</v>
      </c>
      <c r="Q33" s="81" t="s">
        <v>5175</v>
      </c>
      <c r="R33" s="81" t="s">
        <v>5176</v>
      </c>
      <c r="S33" s="81" t="s">
        <v>5177</v>
      </c>
      <c r="T33" s="81" t="s">
        <v>3403</v>
      </c>
      <c r="U33" s="81" t="s">
        <v>3404</v>
      </c>
      <c r="V33" s="81" t="s">
        <v>4432</v>
      </c>
      <c r="W33" s="81" t="s">
        <v>4529</v>
      </c>
      <c r="X33" s="81" t="s">
        <v>4434</v>
      </c>
      <c r="Y33" s="81" t="s">
        <v>4435</v>
      </c>
      <c r="Z33" s="81" t="s">
        <v>4436</v>
      </c>
      <c r="AA33" s="81" t="s">
        <v>228</v>
      </c>
      <c r="AB33" s="79"/>
      <c r="AC33" s="81" t="s">
        <v>42</v>
      </c>
      <c r="AD33" s="81" t="s">
        <v>2682</v>
      </c>
      <c r="AE33" s="81" t="s">
        <v>42</v>
      </c>
      <c r="AF33" s="79"/>
      <c r="AG33" s="81" t="s">
        <v>4480</v>
      </c>
      <c r="AH33" s="81" t="s">
        <v>4485</v>
      </c>
      <c r="AI33" s="81" t="s">
        <v>4486</v>
      </c>
      <c r="AJ33" s="81" t="s">
        <v>4440</v>
      </c>
      <c r="AK33" s="79"/>
      <c r="AL33" s="79"/>
      <c r="AM33" s="81" t="s">
        <v>4442</v>
      </c>
      <c r="AN33" s="81" t="s">
        <v>4480</v>
      </c>
      <c r="AO33" s="81" t="s">
        <v>5793</v>
      </c>
      <c r="AP33" s="81" t="s">
        <v>4443</v>
      </c>
      <c r="AQ33" s="81" t="s">
        <v>4444</v>
      </c>
      <c r="AR33" s="81" t="s">
        <v>5794</v>
      </c>
      <c r="AS33" s="81" t="s">
        <v>4468</v>
      </c>
      <c r="AT33" s="81" t="s">
        <v>2875</v>
      </c>
      <c r="AU33" s="81" t="s">
        <v>4447</v>
      </c>
      <c r="AV33" s="79"/>
      <c r="AW33" s="81" t="s">
        <v>4448</v>
      </c>
      <c r="AX33" s="81" t="s">
        <v>42</v>
      </c>
      <c r="AY33" s="79"/>
    </row>
    <row r="34" spans="1:51">
      <c r="A34" s="81" t="s">
        <v>5809</v>
      </c>
      <c r="B34" s="81" t="s">
        <v>5810</v>
      </c>
      <c r="C34" s="81" t="s">
        <v>50</v>
      </c>
      <c r="D34" s="81" t="s">
        <v>4517</v>
      </c>
      <c r="E34" s="81" t="s">
        <v>3923</v>
      </c>
      <c r="F34" s="81" t="s">
        <v>4453</v>
      </c>
      <c r="G34" s="81" t="s">
        <v>5662</v>
      </c>
      <c r="H34" s="81" t="s">
        <v>5622</v>
      </c>
      <c r="I34" s="81" t="s">
        <v>43</v>
      </c>
      <c r="J34" s="81" t="s">
        <v>4422</v>
      </c>
      <c r="K34" s="81" t="s">
        <v>4423</v>
      </c>
      <c r="L34" s="79"/>
      <c r="M34" s="81" t="s">
        <v>2790</v>
      </c>
      <c r="N34" s="81" t="s">
        <v>5663</v>
      </c>
      <c r="O34" s="81" t="s">
        <v>5811</v>
      </c>
      <c r="P34" s="81" t="s">
        <v>5812</v>
      </c>
      <c r="Q34" s="81" t="s">
        <v>4459</v>
      </c>
      <c r="R34" s="81" t="s">
        <v>4460</v>
      </c>
      <c r="S34" s="81" t="s">
        <v>4461</v>
      </c>
      <c r="T34" s="81" t="s">
        <v>3176</v>
      </c>
      <c r="U34" s="81" t="s">
        <v>3177</v>
      </c>
      <c r="V34" s="81" t="s">
        <v>4432</v>
      </c>
      <c r="W34" s="81" t="s">
        <v>4433</v>
      </c>
      <c r="X34" s="81" t="s">
        <v>4434</v>
      </c>
      <c r="Y34" s="81" t="s">
        <v>4435</v>
      </c>
      <c r="Z34" s="81" t="s">
        <v>4436</v>
      </c>
      <c r="AA34" s="81" t="s">
        <v>82</v>
      </c>
      <c r="AB34" s="79"/>
      <c r="AC34" s="81" t="s">
        <v>42</v>
      </c>
      <c r="AD34" s="81" t="s">
        <v>2682</v>
      </c>
      <c r="AE34" s="81" t="s">
        <v>42</v>
      </c>
      <c r="AF34" s="79"/>
      <c r="AG34" s="81" t="s">
        <v>4433</v>
      </c>
      <c r="AH34" s="81" t="s">
        <v>4485</v>
      </c>
      <c r="AI34" s="81" t="s">
        <v>4553</v>
      </c>
      <c r="AJ34" s="81" t="s">
        <v>4440</v>
      </c>
      <c r="AK34" s="79"/>
      <c r="AL34" s="79"/>
      <c r="AM34" s="81" t="s">
        <v>4442</v>
      </c>
      <c r="AN34" s="81" t="s">
        <v>4433</v>
      </c>
      <c r="AO34" s="81" t="s">
        <v>5813</v>
      </c>
      <c r="AP34" s="81" t="s">
        <v>4443</v>
      </c>
      <c r="AQ34" s="81" t="s">
        <v>4444</v>
      </c>
      <c r="AR34" s="81" t="s">
        <v>5814</v>
      </c>
      <c r="AS34" s="81" t="s">
        <v>4446</v>
      </c>
      <c r="AT34" s="81" t="s">
        <v>2875</v>
      </c>
      <c r="AU34" s="81" t="s">
        <v>4447</v>
      </c>
      <c r="AV34" s="79"/>
      <c r="AW34" s="81" t="s">
        <v>4448</v>
      </c>
      <c r="AX34" s="81" t="s">
        <v>42</v>
      </c>
      <c r="AY34" s="79"/>
    </row>
    <row r="35" spans="1:51">
      <c r="A35" s="81" t="s">
        <v>5815</v>
      </c>
      <c r="B35" s="81" t="s">
        <v>5816</v>
      </c>
      <c r="C35" s="81" t="s">
        <v>50</v>
      </c>
      <c r="D35" s="81" t="s">
        <v>4418</v>
      </c>
      <c r="E35" s="81" t="s">
        <v>3270</v>
      </c>
      <c r="F35" s="81" t="s">
        <v>4453</v>
      </c>
      <c r="G35" s="81" t="s">
        <v>5662</v>
      </c>
      <c r="H35" s="81" t="s">
        <v>5622</v>
      </c>
      <c r="I35" s="81" t="s">
        <v>43</v>
      </c>
      <c r="J35" s="81" t="s">
        <v>4422</v>
      </c>
      <c r="K35" s="81" t="s">
        <v>4423</v>
      </c>
      <c r="L35" s="79"/>
      <c r="M35" s="81" t="s">
        <v>2790</v>
      </c>
      <c r="N35" s="81" t="s">
        <v>5663</v>
      </c>
      <c r="O35" s="81" t="s">
        <v>5817</v>
      </c>
      <c r="P35" s="81" t="s">
        <v>5818</v>
      </c>
      <c r="Q35" s="81" t="s">
        <v>4698</v>
      </c>
      <c r="R35" s="81" t="s">
        <v>4699</v>
      </c>
      <c r="S35" s="81" t="s">
        <v>5740</v>
      </c>
      <c r="T35" s="81" t="s">
        <v>3268</v>
      </c>
      <c r="U35" s="81" t="s">
        <v>3269</v>
      </c>
      <c r="V35" s="81" t="s">
        <v>4432</v>
      </c>
      <c r="W35" s="81" t="s">
        <v>4433</v>
      </c>
      <c r="X35" s="81" t="s">
        <v>4434</v>
      </c>
      <c r="Y35" s="81" t="s">
        <v>4435</v>
      </c>
      <c r="Z35" s="81" t="s">
        <v>4436</v>
      </c>
      <c r="AA35" s="81" t="s">
        <v>228</v>
      </c>
      <c r="AB35" s="79"/>
      <c r="AC35" s="81" t="s">
        <v>42</v>
      </c>
      <c r="AD35" s="81" t="s">
        <v>2682</v>
      </c>
      <c r="AE35" s="81" t="s">
        <v>42</v>
      </c>
      <c r="AF35" s="79"/>
      <c r="AG35" s="81" t="s">
        <v>4433</v>
      </c>
      <c r="AH35" s="81" t="s">
        <v>4485</v>
      </c>
      <c r="AI35" s="81" t="s">
        <v>4553</v>
      </c>
      <c r="AJ35" s="81" t="s">
        <v>4440</v>
      </c>
      <c r="AK35" s="79"/>
      <c r="AL35" s="79"/>
      <c r="AM35" s="81" t="s">
        <v>4442</v>
      </c>
      <c r="AN35" s="81" t="s">
        <v>4433</v>
      </c>
      <c r="AO35" s="81" t="s">
        <v>5819</v>
      </c>
      <c r="AP35" s="81" t="s">
        <v>4443</v>
      </c>
      <c r="AQ35" s="81" t="s">
        <v>4444</v>
      </c>
      <c r="AR35" s="81" t="s">
        <v>5820</v>
      </c>
      <c r="AS35" s="81" t="s">
        <v>4446</v>
      </c>
      <c r="AT35" s="81" t="s">
        <v>2875</v>
      </c>
      <c r="AU35" s="81" t="s">
        <v>4447</v>
      </c>
      <c r="AV35" s="79"/>
      <c r="AW35" s="81" t="s">
        <v>4448</v>
      </c>
      <c r="AX35" s="81" t="s">
        <v>42</v>
      </c>
      <c r="AY35" s="79"/>
    </row>
    <row r="36" spans="1:51">
      <c r="A36" s="81" t="s">
        <v>5848</v>
      </c>
      <c r="B36" s="81" t="s">
        <v>5849</v>
      </c>
      <c r="C36" s="81" t="s">
        <v>50</v>
      </c>
      <c r="D36" s="81" t="s">
        <v>4517</v>
      </c>
      <c r="E36" s="81" t="s">
        <v>3938</v>
      </c>
      <c r="F36" s="81" t="s">
        <v>4453</v>
      </c>
      <c r="G36" s="81" t="s">
        <v>5662</v>
      </c>
      <c r="H36" s="81" t="s">
        <v>5622</v>
      </c>
      <c r="I36" s="81" t="s">
        <v>43</v>
      </c>
      <c r="J36" s="81" t="s">
        <v>4422</v>
      </c>
      <c r="K36" s="81" t="s">
        <v>4423</v>
      </c>
      <c r="L36" s="79"/>
      <c r="M36" s="81" t="s">
        <v>2790</v>
      </c>
      <c r="N36" s="81" t="s">
        <v>5663</v>
      </c>
      <c r="O36" s="81" t="s">
        <v>5850</v>
      </c>
      <c r="P36" s="81" t="s">
        <v>3268</v>
      </c>
      <c r="Q36" s="81" t="s">
        <v>5119</v>
      </c>
      <c r="R36" s="81" t="s">
        <v>5120</v>
      </c>
      <c r="S36" s="81" t="s">
        <v>5276</v>
      </c>
      <c r="T36" s="81" t="s">
        <v>3241</v>
      </c>
      <c r="U36" s="81" t="s">
        <v>3242</v>
      </c>
      <c r="V36" s="81" t="s">
        <v>4432</v>
      </c>
      <c r="W36" s="81" t="s">
        <v>4433</v>
      </c>
      <c r="X36" s="81" t="s">
        <v>4434</v>
      </c>
      <c r="Y36" s="81" t="s">
        <v>4435</v>
      </c>
      <c r="Z36" s="81" t="s">
        <v>4436</v>
      </c>
      <c r="AA36" s="81" t="s">
        <v>82</v>
      </c>
      <c r="AB36" s="79"/>
      <c r="AC36" s="81" t="s">
        <v>42</v>
      </c>
      <c r="AD36" s="81" t="s">
        <v>2682</v>
      </c>
      <c r="AE36" s="81" t="s">
        <v>42</v>
      </c>
      <c r="AF36" s="81" t="s">
        <v>4464</v>
      </c>
      <c r="AG36" s="81" t="s">
        <v>4433</v>
      </c>
      <c r="AH36" s="81" t="s">
        <v>4485</v>
      </c>
      <c r="AI36" s="81" t="s">
        <v>4553</v>
      </c>
      <c r="AJ36" s="81" t="s">
        <v>4440</v>
      </c>
      <c r="AK36" s="79"/>
      <c r="AL36" s="79"/>
      <c r="AM36" s="81" t="s">
        <v>4442</v>
      </c>
      <c r="AN36" s="81" t="s">
        <v>4433</v>
      </c>
      <c r="AO36" s="81" t="s">
        <v>5851</v>
      </c>
      <c r="AP36" s="81" t="s">
        <v>4443</v>
      </c>
      <c r="AQ36" s="81" t="s">
        <v>4444</v>
      </c>
      <c r="AR36" s="81" t="s">
        <v>5852</v>
      </c>
      <c r="AS36" s="81" t="s">
        <v>4446</v>
      </c>
      <c r="AT36" s="81" t="s">
        <v>2875</v>
      </c>
      <c r="AU36" s="81" t="s">
        <v>5126</v>
      </c>
      <c r="AV36" s="79"/>
      <c r="AW36" s="81" t="s">
        <v>4448</v>
      </c>
      <c r="AX36" s="81" t="s">
        <v>42</v>
      </c>
      <c r="AY36" s="79"/>
    </row>
    <row r="37" spans="1:51">
      <c r="A37" s="81" t="s">
        <v>5882</v>
      </c>
      <c r="B37" s="81" t="s">
        <v>5883</v>
      </c>
      <c r="C37" s="81" t="s">
        <v>50</v>
      </c>
      <c r="D37" s="81" t="s">
        <v>4517</v>
      </c>
      <c r="E37" s="81" t="s">
        <v>3561</v>
      </c>
      <c r="F37" s="81" t="s">
        <v>4453</v>
      </c>
      <c r="G37" s="81" t="s">
        <v>5639</v>
      </c>
      <c r="H37" s="81" t="s">
        <v>4520</v>
      </c>
      <c r="I37" s="81" t="s">
        <v>43</v>
      </c>
      <c r="J37" s="81" t="s">
        <v>4474</v>
      </c>
      <c r="K37" s="81" t="s">
        <v>4475</v>
      </c>
      <c r="L37" s="79"/>
      <c r="M37" s="81" t="s">
        <v>2790</v>
      </c>
      <c r="N37" s="81" t="s">
        <v>5439</v>
      </c>
      <c r="O37" s="81" t="s">
        <v>5884</v>
      </c>
      <c r="P37" s="81" t="s">
        <v>5885</v>
      </c>
      <c r="Q37" s="81" t="s">
        <v>5175</v>
      </c>
      <c r="R37" s="81" t="s">
        <v>5176</v>
      </c>
      <c r="S37" s="81" t="s">
        <v>5177</v>
      </c>
      <c r="T37" s="81" t="s">
        <v>3559</v>
      </c>
      <c r="U37" s="81" t="s">
        <v>3560</v>
      </c>
      <c r="V37" s="81" t="s">
        <v>4432</v>
      </c>
      <c r="W37" s="81" t="s">
        <v>4529</v>
      </c>
      <c r="X37" s="81" t="s">
        <v>4434</v>
      </c>
      <c r="Y37" s="81" t="s">
        <v>4435</v>
      </c>
      <c r="Z37" s="81" t="s">
        <v>4436</v>
      </c>
      <c r="AA37" s="81" t="s">
        <v>228</v>
      </c>
      <c r="AB37" s="79"/>
      <c r="AC37" s="81" t="s">
        <v>42</v>
      </c>
      <c r="AD37" s="81" t="s">
        <v>2682</v>
      </c>
      <c r="AE37" s="81" t="s">
        <v>42</v>
      </c>
      <c r="AF37" s="79"/>
      <c r="AG37" s="81" t="s">
        <v>4480</v>
      </c>
      <c r="AH37" s="81" t="s">
        <v>4485</v>
      </c>
      <c r="AI37" s="81" t="s">
        <v>4486</v>
      </c>
      <c r="AJ37" s="81" t="s">
        <v>4440</v>
      </c>
      <c r="AK37" s="79"/>
      <c r="AL37" s="79"/>
      <c r="AM37" s="81" t="s">
        <v>4442</v>
      </c>
      <c r="AN37" s="81" t="s">
        <v>4480</v>
      </c>
      <c r="AO37" s="81" t="s">
        <v>5886</v>
      </c>
      <c r="AP37" s="81" t="s">
        <v>4443</v>
      </c>
      <c r="AQ37" s="81" t="s">
        <v>4444</v>
      </c>
      <c r="AR37" s="81" t="s">
        <v>5887</v>
      </c>
      <c r="AS37" s="81" t="s">
        <v>4468</v>
      </c>
      <c r="AT37" s="81" t="s">
        <v>2875</v>
      </c>
      <c r="AU37" s="81" t="s">
        <v>4447</v>
      </c>
      <c r="AV37" s="79"/>
      <c r="AW37" s="81" t="s">
        <v>4448</v>
      </c>
      <c r="AX37" s="81" t="s">
        <v>42</v>
      </c>
      <c r="AY37" s="79"/>
    </row>
    <row r="38" spans="1:51">
      <c r="A38" s="81" t="s">
        <v>5888</v>
      </c>
      <c r="B38" s="81" t="s">
        <v>5889</v>
      </c>
      <c r="C38" s="81" t="s">
        <v>50</v>
      </c>
      <c r="D38" s="81" t="s">
        <v>4517</v>
      </c>
      <c r="E38" s="81" t="s">
        <v>5890</v>
      </c>
      <c r="F38" s="81" t="s">
        <v>4453</v>
      </c>
      <c r="G38" s="81" t="s">
        <v>4877</v>
      </c>
      <c r="H38" s="81" t="s">
        <v>5891</v>
      </c>
      <c r="I38" s="81" t="s">
        <v>43</v>
      </c>
      <c r="J38" s="81" t="s">
        <v>4772</v>
      </c>
      <c r="K38" s="81" t="s">
        <v>4773</v>
      </c>
      <c r="L38" s="79"/>
      <c r="M38" s="81" t="s">
        <v>2790</v>
      </c>
      <c r="N38" s="81" t="s">
        <v>5892</v>
      </c>
      <c r="O38" s="81" t="s">
        <v>5893</v>
      </c>
      <c r="P38" s="81" t="s">
        <v>5894</v>
      </c>
      <c r="Q38" s="81" t="s">
        <v>1022</v>
      </c>
      <c r="R38" s="81" t="s">
        <v>5895</v>
      </c>
      <c r="S38" s="81" t="s">
        <v>5896</v>
      </c>
      <c r="T38" s="81" t="s">
        <v>3697</v>
      </c>
      <c r="U38" s="81" t="s">
        <v>3698</v>
      </c>
      <c r="V38" s="81" t="s">
        <v>4432</v>
      </c>
      <c r="W38" s="81" t="s">
        <v>1008</v>
      </c>
      <c r="X38" s="81" t="s">
        <v>4434</v>
      </c>
      <c r="Y38" s="81" t="s">
        <v>4435</v>
      </c>
      <c r="Z38" s="81" t="s">
        <v>4436</v>
      </c>
      <c r="AA38" s="81" t="s">
        <v>228</v>
      </c>
      <c r="AB38" s="79"/>
      <c r="AC38" s="81" t="s">
        <v>42</v>
      </c>
      <c r="AD38" s="81" t="s">
        <v>2682</v>
      </c>
      <c r="AE38" s="81" t="s">
        <v>42</v>
      </c>
      <c r="AF38" s="79"/>
      <c r="AG38" s="81" t="s">
        <v>1008</v>
      </c>
      <c r="AH38" s="81" t="s">
        <v>4485</v>
      </c>
      <c r="AI38" s="81" t="s">
        <v>4486</v>
      </c>
      <c r="AJ38" s="81" t="s">
        <v>4440</v>
      </c>
      <c r="AK38" s="79"/>
      <c r="AL38" s="79"/>
      <c r="AM38" s="81" t="s">
        <v>4442</v>
      </c>
      <c r="AN38" s="81" t="s">
        <v>1008</v>
      </c>
      <c r="AO38" s="81" t="s">
        <v>5897</v>
      </c>
      <c r="AP38" s="81" t="s">
        <v>4443</v>
      </c>
      <c r="AQ38" s="81" t="s">
        <v>4444</v>
      </c>
      <c r="AR38" s="81" t="s">
        <v>5898</v>
      </c>
      <c r="AS38" s="81" t="s">
        <v>4446</v>
      </c>
      <c r="AT38" s="81" t="s">
        <v>2875</v>
      </c>
      <c r="AU38" s="81" t="s">
        <v>5899</v>
      </c>
      <c r="AV38" s="79"/>
      <c r="AW38" s="81" t="s">
        <v>4448</v>
      </c>
      <c r="AX38" s="81" t="s">
        <v>42</v>
      </c>
      <c r="AY38" s="79"/>
    </row>
    <row r="39" spans="1:51">
      <c r="A39" s="81" t="s">
        <v>5910</v>
      </c>
      <c r="B39" s="81" t="s">
        <v>5911</v>
      </c>
      <c r="C39" s="81" t="s">
        <v>50</v>
      </c>
      <c r="D39" s="81" t="s">
        <v>4418</v>
      </c>
      <c r="E39" s="81" t="s">
        <v>3958</v>
      </c>
      <c r="F39" s="81" t="s">
        <v>4453</v>
      </c>
      <c r="G39" s="81" t="s">
        <v>4877</v>
      </c>
      <c r="H39" s="81" t="s">
        <v>5622</v>
      </c>
      <c r="I39" s="81" t="s">
        <v>43</v>
      </c>
      <c r="J39" s="81" t="s">
        <v>4631</v>
      </c>
      <c r="K39" s="81" t="s">
        <v>4632</v>
      </c>
      <c r="L39" s="79"/>
      <c r="M39" s="81" t="s">
        <v>2790</v>
      </c>
      <c r="N39" s="81" t="s">
        <v>5460</v>
      </c>
      <c r="O39" s="81" t="s">
        <v>5912</v>
      </c>
      <c r="P39" s="81" t="s">
        <v>5913</v>
      </c>
      <c r="Q39" s="81" t="s">
        <v>5652</v>
      </c>
      <c r="R39" s="81" t="s">
        <v>5653</v>
      </c>
      <c r="S39" s="81" t="s">
        <v>5914</v>
      </c>
      <c r="T39" s="81" t="s">
        <v>3505</v>
      </c>
      <c r="U39" s="81" t="s">
        <v>3506</v>
      </c>
      <c r="V39" s="81" t="s">
        <v>4432</v>
      </c>
      <c r="W39" s="81" t="s">
        <v>712</v>
      </c>
      <c r="X39" s="81" t="s">
        <v>4434</v>
      </c>
      <c r="Y39" s="81" t="s">
        <v>4435</v>
      </c>
      <c r="Z39" s="81" t="s">
        <v>4436</v>
      </c>
      <c r="AA39" s="81" t="s">
        <v>228</v>
      </c>
      <c r="AB39" s="79"/>
      <c r="AC39" s="81" t="s">
        <v>42</v>
      </c>
      <c r="AD39" s="81" t="s">
        <v>2682</v>
      </c>
      <c r="AE39" s="81" t="s">
        <v>42</v>
      </c>
      <c r="AF39" s="79"/>
      <c r="AG39" s="81" t="s">
        <v>650</v>
      </c>
      <c r="AH39" s="81" t="s">
        <v>4485</v>
      </c>
      <c r="AI39" s="81" t="s">
        <v>4512</v>
      </c>
      <c r="AJ39" s="81" t="s">
        <v>4440</v>
      </c>
      <c r="AK39" s="79"/>
      <c r="AL39" s="79"/>
      <c r="AM39" s="81" t="s">
        <v>4442</v>
      </c>
      <c r="AN39" s="81" t="s">
        <v>471</v>
      </c>
      <c r="AO39" s="81" t="s">
        <v>5915</v>
      </c>
      <c r="AP39" s="81" t="s">
        <v>4443</v>
      </c>
      <c r="AQ39" s="81" t="s">
        <v>4444</v>
      </c>
      <c r="AR39" s="81" t="s">
        <v>5916</v>
      </c>
      <c r="AS39" s="81" t="s">
        <v>4446</v>
      </c>
      <c r="AT39" s="81" t="s">
        <v>2875</v>
      </c>
      <c r="AU39" s="81" t="s">
        <v>50</v>
      </c>
      <c r="AV39" s="79"/>
      <c r="AW39" s="81" t="s">
        <v>4448</v>
      </c>
      <c r="AX39" s="81" t="s">
        <v>42</v>
      </c>
      <c r="AY39" s="79"/>
    </row>
    <row r="40" spans="1:51">
      <c r="A40" s="81" t="s">
        <v>6039</v>
      </c>
      <c r="B40" s="81" t="s">
        <v>6040</v>
      </c>
      <c r="C40" s="81" t="s">
        <v>50</v>
      </c>
      <c r="D40" s="81" t="s">
        <v>4517</v>
      </c>
      <c r="E40" s="81" t="s">
        <v>6041</v>
      </c>
      <c r="F40" s="81" t="s">
        <v>4453</v>
      </c>
      <c r="G40" s="81" t="s">
        <v>5639</v>
      </c>
      <c r="H40" s="81" t="s">
        <v>5622</v>
      </c>
      <c r="I40" s="81" t="s">
        <v>43</v>
      </c>
      <c r="J40" s="81" t="s">
        <v>4543</v>
      </c>
      <c r="K40" s="81" t="s">
        <v>4544</v>
      </c>
      <c r="L40" s="79"/>
      <c r="M40" s="81" t="s">
        <v>2790</v>
      </c>
      <c r="N40" s="81" t="s">
        <v>5663</v>
      </c>
      <c r="O40" s="81" t="s">
        <v>6042</v>
      </c>
      <c r="P40" s="81" t="s">
        <v>6043</v>
      </c>
      <c r="Q40" s="81" t="s">
        <v>1462</v>
      </c>
      <c r="R40" s="81" t="s">
        <v>6044</v>
      </c>
      <c r="S40" s="81" t="s">
        <v>4552</v>
      </c>
      <c r="T40" s="81" t="s">
        <v>6045</v>
      </c>
      <c r="U40" s="81" t="s">
        <v>6046</v>
      </c>
      <c r="V40" s="81" t="s">
        <v>4432</v>
      </c>
      <c r="W40" s="81" t="s">
        <v>1664</v>
      </c>
      <c r="X40" s="81" t="s">
        <v>4434</v>
      </c>
      <c r="Y40" s="81" t="s">
        <v>4435</v>
      </c>
      <c r="Z40" s="81" t="s">
        <v>4436</v>
      </c>
      <c r="AA40" s="81" t="s">
        <v>228</v>
      </c>
      <c r="AB40" s="79"/>
      <c r="AC40" s="81" t="s">
        <v>42</v>
      </c>
      <c r="AD40" s="81" t="s">
        <v>2682</v>
      </c>
      <c r="AE40" s="81" t="s">
        <v>42</v>
      </c>
      <c r="AF40" s="79"/>
      <c r="AG40" s="81" t="s">
        <v>4552</v>
      </c>
      <c r="AH40" s="81" t="s">
        <v>4485</v>
      </c>
      <c r="AI40" s="81" t="s">
        <v>4486</v>
      </c>
      <c r="AJ40" s="81" t="s">
        <v>4440</v>
      </c>
      <c r="AK40" s="79"/>
      <c r="AL40" s="79"/>
      <c r="AM40" s="81" t="s">
        <v>4442</v>
      </c>
      <c r="AN40" s="81" t="s">
        <v>4552</v>
      </c>
      <c r="AO40" s="81" t="s">
        <v>6047</v>
      </c>
      <c r="AP40" s="81" t="s">
        <v>4443</v>
      </c>
      <c r="AQ40" s="81" t="s">
        <v>4444</v>
      </c>
      <c r="AR40" s="81" t="s">
        <v>6048</v>
      </c>
      <c r="AS40" s="81" t="s">
        <v>4446</v>
      </c>
      <c r="AT40" s="81" t="s">
        <v>2875</v>
      </c>
      <c r="AU40" s="81" t="s">
        <v>4447</v>
      </c>
      <c r="AV40" s="79"/>
      <c r="AW40" s="81" t="s">
        <v>4448</v>
      </c>
      <c r="AX40" s="81" t="s">
        <v>42</v>
      </c>
      <c r="AY40" s="79"/>
    </row>
    <row r="41" spans="1:51">
      <c r="A41" s="81" t="s">
        <v>6049</v>
      </c>
      <c r="B41" s="81" t="s">
        <v>6050</v>
      </c>
      <c r="C41" s="81" t="s">
        <v>50</v>
      </c>
      <c r="D41" s="81" t="s">
        <v>4517</v>
      </c>
      <c r="E41" s="81" t="s">
        <v>6051</v>
      </c>
      <c r="F41" s="81" t="s">
        <v>4453</v>
      </c>
      <c r="G41" s="81" t="s">
        <v>5639</v>
      </c>
      <c r="H41" s="81" t="s">
        <v>5622</v>
      </c>
      <c r="I41" s="81" t="s">
        <v>43</v>
      </c>
      <c r="J41" s="81" t="s">
        <v>4543</v>
      </c>
      <c r="K41" s="81" t="s">
        <v>4544</v>
      </c>
      <c r="L41" s="79"/>
      <c r="M41" s="81" t="s">
        <v>2790</v>
      </c>
      <c r="N41" s="81" t="s">
        <v>5663</v>
      </c>
      <c r="O41" s="81" t="s">
        <v>6042</v>
      </c>
      <c r="P41" s="81" t="s">
        <v>6043</v>
      </c>
      <c r="Q41" s="81" t="s">
        <v>1462</v>
      </c>
      <c r="R41" s="81" t="s">
        <v>6044</v>
      </c>
      <c r="S41" s="81" t="s">
        <v>4552</v>
      </c>
      <c r="T41" s="81" t="s">
        <v>6045</v>
      </c>
      <c r="U41" s="81" t="s">
        <v>6046</v>
      </c>
      <c r="V41" s="81" t="s">
        <v>4432</v>
      </c>
      <c r="W41" s="81" t="s">
        <v>1664</v>
      </c>
      <c r="X41" s="81" t="s">
        <v>4434</v>
      </c>
      <c r="Y41" s="81" t="s">
        <v>4435</v>
      </c>
      <c r="Z41" s="81" t="s">
        <v>4436</v>
      </c>
      <c r="AA41" s="81" t="s">
        <v>228</v>
      </c>
      <c r="AB41" s="79"/>
      <c r="AC41" s="81" t="s">
        <v>42</v>
      </c>
      <c r="AD41" s="81" t="s">
        <v>2682</v>
      </c>
      <c r="AE41" s="81" t="s">
        <v>42</v>
      </c>
      <c r="AF41" s="79"/>
      <c r="AG41" s="81" t="s">
        <v>4552</v>
      </c>
      <c r="AH41" s="81" t="s">
        <v>4485</v>
      </c>
      <c r="AI41" s="81" t="s">
        <v>4486</v>
      </c>
      <c r="AJ41" s="81" t="s">
        <v>4440</v>
      </c>
      <c r="AK41" s="79"/>
      <c r="AL41" s="79"/>
      <c r="AM41" s="81" t="s">
        <v>4442</v>
      </c>
      <c r="AN41" s="81" t="s">
        <v>4552</v>
      </c>
      <c r="AO41" s="81" t="s">
        <v>6047</v>
      </c>
      <c r="AP41" s="81" t="s">
        <v>4443</v>
      </c>
      <c r="AQ41" s="81" t="s">
        <v>4444</v>
      </c>
      <c r="AR41" s="81" t="s">
        <v>6048</v>
      </c>
      <c r="AS41" s="81" t="s">
        <v>4446</v>
      </c>
      <c r="AT41" s="81" t="s">
        <v>2875</v>
      </c>
      <c r="AU41" s="81" t="s">
        <v>4447</v>
      </c>
      <c r="AV41" s="79"/>
      <c r="AW41" s="81" t="s">
        <v>4448</v>
      </c>
      <c r="AX41" s="81" t="s">
        <v>42</v>
      </c>
      <c r="AY41" s="79"/>
    </row>
    <row r="42" spans="1:51">
      <c r="A42" s="81" t="s">
        <v>6052</v>
      </c>
      <c r="B42" s="81" t="s">
        <v>6053</v>
      </c>
      <c r="C42" s="81" t="s">
        <v>50</v>
      </c>
      <c r="D42" s="81" t="s">
        <v>4517</v>
      </c>
      <c r="E42" s="81" t="s">
        <v>6054</v>
      </c>
      <c r="F42" s="81" t="s">
        <v>4453</v>
      </c>
      <c r="G42" s="81" t="s">
        <v>5639</v>
      </c>
      <c r="H42" s="81" t="s">
        <v>5622</v>
      </c>
      <c r="I42" s="81" t="s">
        <v>43</v>
      </c>
      <c r="J42" s="81" t="s">
        <v>4543</v>
      </c>
      <c r="K42" s="81" t="s">
        <v>4544</v>
      </c>
      <c r="L42" s="79"/>
      <c r="M42" s="81" t="s">
        <v>2790</v>
      </c>
      <c r="N42" s="81" t="s">
        <v>5663</v>
      </c>
      <c r="O42" s="81" t="s">
        <v>6042</v>
      </c>
      <c r="P42" s="81" t="s">
        <v>6043</v>
      </c>
      <c r="Q42" s="81" t="s">
        <v>1462</v>
      </c>
      <c r="R42" s="81" t="s">
        <v>6044</v>
      </c>
      <c r="S42" s="81" t="s">
        <v>4552</v>
      </c>
      <c r="T42" s="81" t="s">
        <v>6045</v>
      </c>
      <c r="U42" s="81" t="s">
        <v>6046</v>
      </c>
      <c r="V42" s="81" t="s">
        <v>4432</v>
      </c>
      <c r="W42" s="81" t="s">
        <v>1664</v>
      </c>
      <c r="X42" s="81" t="s">
        <v>4434</v>
      </c>
      <c r="Y42" s="81" t="s">
        <v>4435</v>
      </c>
      <c r="Z42" s="81" t="s">
        <v>4436</v>
      </c>
      <c r="AA42" s="81" t="s">
        <v>228</v>
      </c>
      <c r="AB42" s="79"/>
      <c r="AC42" s="81" t="s">
        <v>42</v>
      </c>
      <c r="AD42" s="81" t="s">
        <v>2682</v>
      </c>
      <c r="AE42" s="81" t="s">
        <v>42</v>
      </c>
      <c r="AF42" s="79"/>
      <c r="AG42" s="81" t="s">
        <v>4552</v>
      </c>
      <c r="AH42" s="81" t="s">
        <v>4485</v>
      </c>
      <c r="AI42" s="81" t="s">
        <v>4486</v>
      </c>
      <c r="AJ42" s="81" t="s">
        <v>4440</v>
      </c>
      <c r="AK42" s="79"/>
      <c r="AL42" s="79"/>
      <c r="AM42" s="81" t="s">
        <v>4442</v>
      </c>
      <c r="AN42" s="81" t="s">
        <v>4552</v>
      </c>
      <c r="AO42" s="81" t="s">
        <v>6047</v>
      </c>
      <c r="AP42" s="81" t="s">
        <v>4443</v>
      </c>
      <c r="AQ42" s="81" t="s">
        <v>4444</v>
      </c>
      <c r="AR42" s="81" t="s">
        <v>6048</v>
      </c>
      <c r="AS42" s="81" t="s">
        <v>4446</v>
      </c>
      <c r="AT42" s="81" t="s">
        <v>2875</v>
      </c>
      <c r="AU42" s="81" t="s">
        <v>4447</v>
      </c>
      <c r="AV42" s="79"/>
      <c r="AW42" s="81" t="s">
        <v>4448</v>
      </c>
      <c r="AX42" s="81" t="s">
        <v>42</v>
      </c>
      <c r="AY42" s="79"/>
    </row>
    <row r="43" spans="1:51">
      <c r="A43" s="81" t="s">
        <v>5979</v>
      </c>
      <c r="B43" s="81" t="s">
        <v>6055</v>
      </c>
      <c r="C43" s="81" t="s">
        <v>50</v>
      </c>
      <c r="D43" s="81" t="s">
        <v>4517</v>
      </c>
      <c r="E43" s="81" t="s">
        <v>6056</v>
      </c>
      <c r="F43" s="81" t="s">
        <v>4453</v>
      </c>
      <c r="G43" s="81" t="s">
        <v>5639</v>
      </c>
      <c r="H43" s="81" t="s">
        <v>5622</v>
      </c>
      <c r="I43" s="81" t="s">
        <v>43</v>
      </c>
      <c r="J43" s="81" t="s">
        <v>4543</v>
      </c>
      <c r="K43" s="81" t="s">
        <v>4544</v>
      </c>
      <c r="L43" s="79"/>
      <c r="M43" s="81" t="s">
        <v>2790</v>
      </c>
      <c r="N43" s="81" t="s">
        <v>5663</v>
      </c>
      <c r="O43" s="81" t="s">
        <v>6042</v>
      </c>
      <c r="P43" s="81" t="s">
        <v>6043</v>
      </c>
      <c r="Q43" s="81" t="s">
        <v>1462</v>
      </c>
      <c r="R43" s="81" t="s">
        <v>6044</v>
      </c>
      <c r="S43" s="81" t="s">
        <v>4552</v>
      </c>
      <c r="T43" s="81" t="s">
        <v>6045</v>
      </c>
      <c r="U43" s="81" t="s">
        <v>6046</v>
      </c>
      <c r="V43" s="81" t="s">
        <v>4432</v>
      </c>
      <c r="W43" s="81" t="s">
        <v>1664</v>
      </c>
      <c r="X43" s="81" t="s">
        <v>4434</v>
      </c>
      <c r="Y43" s="81" t="s">
        <v>4435</v>
      </c>
      <c r="Z43" s="81" t="s">
        <v>4436</v>
      </c>
      <c r="AA43" s="81" t="s">
        <v>228</v>
      </c>
      <c r="AB43" s="79"/>
      <c r="AC43" s="81" t="s">
        <v>42</v>
      </c>
      <c r="AD43" s="81" t="s">
        <v>2682</v>
      </c>
      <c r="AE43" s="81" t="s">
        <v>42</v>
      </c>
      <c r="AF43" s="79"/>
      <c r="AG43" s="81" t="s">
        <v>4552</v>
      </c>
      <c r="AH43" s="81" t="s">
        <v>4485</v>
      </c>
      <c r="AI43" s="81" t="s">
        <v>4486</v>
      </c>
      <c r="AJ43" s="81" t="s">
        <v>4440</v>
      </c>
      <c r="AK43" s="79"/>
      <c r="AL43" s="79"/>
      <c r="AM43" s="81" t="s">
        <v>4442</v>
      </c>
      <c r="AN43" s="81" t="s">
        <v>4552</v>
      </c>
      <c r="AO43" s="81" t="s">
        <v>6047</v>
      </c>
      <c r="AP43" s="81" t="s">
        <v>4443</v>
      </c>
      <c r="AQ43" s="81" t="s">
        <v>4444</v>
      </c>
      <c r="AR43" s="81" t="s">
        <v>6048</v>
      </c>
      <c r="AS43" s="81" t="s">
        <v>4446</v>
      </c>
      <c r="AT43" s="81" t="s">
        <v>2875</v>
      </c>
      <c r="AU43" s="81" t="s">
        <v>4447</v>
      </c>
      <c r="AV43" s="79"/>
      <c r="AW43" s="81" t="s">
        <v>4448</v>
      </c>
      <c r="AX43" s="81" t="s">
        <v>42</v>
      </c>
      <c r="AY43" s="79"/>
    </row>
    <row r="44" spans="1:51">
      <c r="A44" s="81" t="s">
        <v>6076</v>
      </c>
      <c r="B44" s="81" t="s">
        <v>6077</v>
      </c>
      <c r="C44" s="81" t="s">
        <v>50</v>
      </c>
      <c r="D44" s="81" t="s">
        <v>4418</v>
      </c>
      <c r="E44" s="81" t="s">
        <v>3494</v>
      </c>
      <c r="F44" s="81" t="s">
        <v>4453</v>
      </c>
      <c r="G44" s="81" t="s">
        <v>5639</v>
      </c>
      <c r="H44" s="81" t="s">
        <v>5622</v>
      </c>
      <c r="I44" s="81" t="s">
        <v>43</v>
      </c>
      <c r="J44" s="81" t="s">
        <v>4631</v>
      </c>
      <c r="K44" s="81" t="s">
        <v>4632</v>
      </c>
      <c r="L44" s="79"/>
      <c r="M44" s="81" t="s">
        <v>2790</v>
      </c>
      <c r="N44" s="81" t="s">
        <v>5460</v>
      </c>
      <c r="O44" s="81" t="s">
        <v>6078</v>
      </c>
      <c r="P44" s="81" t="s">
        <v>6079</v>
      </c>
      <c r="Q44" s="81" t="s">
        <v>471</v>
      </c>
      <c r="R44" s="81" t="s">
        <v>5247</v>
      </c>
      <c r="S44" s="81" t="s">
        <v>4800</v>
      </c>
      <c r="T44" s="81" t="s">
        <v>3450</v>
      </c>
      <c r="U44" s="81" t="s">
        <v>3451</v>
      </c>
      <c r="V44" s="81" t="s">
        <v>4432</v>
      </c>
      <c r="W44" s="81" t="s">
        <v>712</v>
      </c>
      <c r="X44" s="81" t="s">
        <v>4434</v>
      </c>
      <c r="Y44" s="81" t="s">
        <v>4435</v>
      </c>
      <c r="Z44" s="81" t="s">
        <v>4436</v>
      </c>
      <c r="AA44" s="81" t="s">
        <v>82</v>
      </c>
      <c r="AB44" s="79"/>
      <c r="AC44" s="81" t="s">
        <v>42</v>
      </c>
      <c r="AD44" s="81" t="s">
        <v>2682</v>
      </c>
      <c r="AE44" s="81" t="s">
        <v>42</v>
      </c>
      <c r="AF44" s="79"/>
      <c r="AG44" s="81" t="s">
        <v>712</v>
      </c>
      <c r="AH44" s="81" t="s">
        <v>4485</v>
      </c>
      <c r="AI44" s="81" t="s">
        <v>4512</v>
      </c>
      <c r="AJ44" s="81" t="s">
        <v>4440</v>
      </c>
      <c r="AK44" s="79"/>
      <c r="AL44" s="79"/>
      <c r="AM44" s="81" t="s">
        <v>4442</v>
      </c>
      <c r="AN44" s="81" t="s">
        <v>4658</v>
      </c>
      <c r="AO44" s="81" t="s">
        <v>6080</v>
      </c>
      <c r="AP44" s="81" t="s">
        <v>4443</v>
      </c>
      <c r="AQ44" s="81" t="s">
        <v>4444</v>
      </c>
      <c r="AR44" s="81" t="s">
        <v>6081</v>
      </c>
      <c r="AS44" s="81" t="s">
        <v>4446</v>
      </c>
      <c r="AT44" s="81" t="s">
        <v>2875</v>
      </c>
      <c r="AU44" s="81" t="s">
        <v>50</v>
      </c>
      <c r="AV44" s="79"/>
      <c r="AW44" s="81" t="s">
        <v>4448</v>
      </c>
      <c r="AX44" s="81" t="s">
        <v>42</v>
      </c>
      <c r="AY44" s="79"/>
    </row>
    <row r="45" spans="1:51">
      <c r="A45" s="81" t="s">
        <v>6082</v>
      </c>
      <c r="B45" s="81" t="s">
        <v>6083</v>
      </c>
      <c r="C45" s="81" t="s">
        <v>50</v>
      </c>
      <c r="D45" s="81" t="s">
        <v>4517</v>
      </c>
      <c r="E45" s="81" t="s">
        <v>6084</v>
      </c>
      <c r="F45" s="81" t="s">
        <v>4453</v>
      </c>
      <c r="G45" s="81" t="s">
        <v>5639</v>
      </c>
      <c r="H45" s="81" t="s">
        <v>5622</v>
      </c>
      <c r="I45" s="81" t="s">
        <v>43</v>
      </c>
      <c r="J45" s="81" t="s">
        <v>4631</v>
      </c>
      <c r="K45" s="81" t="s">
        <v>4632</v>
      </c>
      <c r="L45" s="79"/>
      <c r="M45" s="81" t="s">
        <v>2790</v>
      </c>
      <c r="N45" s="81" t="s">
        <v>5460</v>
      </c>
      <c r="O45" s="81" t="s">
        <v>6085</v>
      </c>
      <c r="P45" s="81" t="s">
        <v>6086</v>
      </c>
      <c r="Q45" s="81" t="s">
        <v>5652</v>
      </c>
      <c r="R45" s="81" t="s">
        <v>5653</v>
      </c>
      <c r="S45" s="81" t="s">
        <v>6087</v>
      </c>
      <c r="T45" s="81" t="s">
        <v>6088</v>
      </c>
      <c r="U45" s="81" t="s">
        <v>6089</v>
      </c>
      <c r="V45" s="81" t="s">
        <v>4432</v>
      </c>
      <c r="W45" s="81" t="s">
        <v>4529</v>
      </c>
      <c r="X45" s="81" t="s">
        <v>4434</v>
      </c>
      <c r="Y45" s="81" t="s">
        <v>4435</v>
      </c>
      <c r="Z45" s="81" t="s">
        <v>4436</v>
      </c>
      <c r="AA45" s="81" t="s">
        <v>82</v>
      </c>
      <c r="AB45" s="79"/>
      <c r="AC45" s="81" t="s">
        <v>42</v>
      </c>
      <c r="AD45" s="81" t="s">
        <v>2682</v>
      </c>
      <c r="AE45" s="81" t="s">
        <v>42</v>
      </c>
      <c r="AF45" s="81" t="s">
        <v>4464</v>
      </c>
      <c r="AG45" s="81" t="s">
        <v>4658</v>
      </c>
      <c r="AH45" s="81" t="s">
        <v>4485</v>
      </c>
      <c r="AI45" s="81" t="s">
        <v>4512</v>
      </c>
      <c r="AJ45" s="81" t="s">
        <v>4440</v>
      </c>
      <c r="AK45" s="79"/>
      <c r="AL45" s="79"/>
      <c r="AM45" s="81" t="s">
        <v>4442</v>
      </c>
      <c r="AN45" s="81" t="s">
        <v>4658</v>
      </c>
      <c r="AO45" s="81" t="s">
        <v>6090</v>
      </c>
      <c r="AP45" s="81" t="s">
        <v>4443</v>
      </c>
      <c r="AQ45" s="81" t="s">
        <v>4444</v>
      </c>
      <c r="AR45" s="81" t="s">
        <v>6091</v>
      </c>
      <c r="AS45" s="81" t="s">
        <v>4446</v>
      </c>
      <c r="AT45" s="81" t="s">
        <v>2875</v>
      </c>
      <c r="AU45" s="81" t="s">
        <v>4447</v>
      </c>
      <c r="AV45" s="79"/>
      <c r="AW45" s="81" t="s">
        <v>4448</v>
      </c>
      <c r="AX45" s="81" t="s">
        <v>42</v>
      </c>
      <c r="AY45" s="79"/>
    </row>
    <row r="46" spans="1:51">
      <c r="A46" s="81" t="s">
        <v>6092</v>
      </c>
      <c r="B46" s="81" t="s">
        <v>6093</v>
      </c>
      <c r="C46" s="81" t="s">
        <v>50</v>
      </c>
      <c r="D46" s="81" t="s">
        <v>4418</v>
      </c>
      <c r="E46" s="81" t="s">
        <v>3382</v>
      </c>
      <c r="F46" s="81" t="s">
        <v>4453</v>
      </c>
      <c r="G46" s="81" t="s">
        <v>5639</v>
      </c>
      <c r="H46" s="81" t="s">
        <v>5622</v>
      </c>
      <c r="I46" s="81" t="s">
        <v>43</v>
      </c>
      <c r="J46" s="81" t="s">
        <v>4631</v>
      </c>
      <c r="K46" s="81" t="s">
        <v>4632</v>
      </c>
      <c r="L46" s="79"/>
      <c r="M46" s="81" t="s">
        <v>2790</v>
      </c>
      <c r="N46" s="81" t="s">
        <v>5460</v>
      </c>
      <c r="O46" s="81" t="s">
        <v>6094</v>
      </c>
      <c r="P46" s="81" t="s">
        <v>6095</v>
      </c>
      <c r="Q46" s="81" t="s">
        <v>5652</v>
      </c>
      <c r="R46" s="81" t="s">
        <v>5653</v>
      </c>
      <c r="S46" s="81" t="s">
        <v>6087</v>
      </c>
      <c r="T46" s="81" t="s">
        <v>3375</v>
      </c>
      <c r="U46" s="81" t="s">
        <v>3376</v>
      </c>
      <c r="V46" s="81" t="s">
        <v>4432</v>
      </c>
      <c r="W46" s="81" t="s">
        <v>712</v>
      </c>
      <c r="X46" s="81" t="s">
        <v>4434</v>
      </c>
      <c r="Y46" s="81" t="s">
        <v>4435</v>
      </c>
      <c r="Z46" s="81" t="s">
        <v>4436</v>
      </c>
      <c r="AA46" s="81" t="s">
        <v>82</v>
      </c>
      <c r="AB46" s="79"/>
      <c r="AC46" s="81" t="s">
        <v>42</v>
      </c>
      <c r="AD46" s="81" t="s">
        <v>2682</v>
      </c>
      <c r="AE46" s="81" t="s">
        <v>42</v>
      </c>
      <c r="AF46" s="79"/>
      <c r="AG46" s="81" t="s">
        <v>712</v>
      </c>
      <c r="AH46" s="81" t="s">
        <v>4485</v>
      </c>
      <c r="AI46" s="81" t="s">
        <v>4512</v>
      </c>
      <c r="AJ46" s="81" t="s">
        <v>4440</v>
      </c>
      <c r="AK46" s="79"/>
      <c r="AL46" s="79"/>
      <c r="AM46" s="81" t="s">
        <v>4442</v>
      </c>
      <c r="AN46" s="81" t="s">
        <v>4658</v>
      </c>
      <c r="AO46" s="81" t="s">
        <v>6096</v>
      </c>
      <c r="AP46" s="81" t="s">
        <v>4443</v>
      </c>
      <c r="AQ46" s="81" t="s">
        <v>4444</v>
      </c>
      <c r="AR46" s="81" t="s">
        <v>6097</v>
      </c>
      <c r="AS46" s="81" t="s">
        <v>4446</v>
      </c>
      <c r="AT46" s="81" t="s">
        <v>2875</v>
      </c>
      <c r="AU46" s="81" t="s">
        <v>4447</v>
      </c>
      <c r="AV46" s="79"/>
      <c r="AW46" s="81" t="s">
        <v>4448</v>
      </c>
      <c r="AX46" s="81" t="s">
        <v>42</v>
      </c>
      <c r="AY46" s="79"/>
    </row>
    <row r="47" spans="1:51">
      <c r="A47" s="81" t="s">
        <v>6146</v>
      </c>
      <c r="B47" s="81" t="s">
        <v>6147</v>
      </c>
      <c r="C47" s="81" t="s">
        <v>50</v>
      </c>
      <c r="D47" s="81" t="s">
        <v>4517</v>
      </c>
      <c r="E47" s="81" t="s">
        <v>3425</v>
      </c>
      <c r="F47" s="81" t="s">
        <v>4453</v>
      </c>
      <c r="G47" s="81" t="s">
        <v>5639</v>
      </c>
      <c r="H47" s="81" t="s">
        <v>4520</v>
      </c>
      <c r="I47" s="81" t="s">
        <v>43</v>
      </c>
      <c r="J47" s="81" t="s">
        <v>4474</v>
      </c>
      <c r="K47" s="81" t="s">
        <v>4475</v>
      </c>
      <c r="L47" s="79"/>
      <c r="M47" s="81" t="s">
        <v>2790</v>
      </c>
      <c r="N47" s="81" t="s">
        <v>5439</v>
      </c>
      <c r="O47" s="81" t="s">
        <v>6148</v>
      </c>
      <c r="P47" s="81" t="s">
        <v>6149</v>
      </c>
      <c r="Q47" s="81" t="s">
        <v>5175</v>
      </c>
      <c r="R47" s="81" t="s">
        <v>5176</v>
      </c>
      <c r="S47" s="81" t="s">
        <v>5177</v>
      </c>
      <c r="T47" s="81" t="s">
        <v>3324</v>
      </c>
      <c r="U47" s="81" t="s">
        <v>3325</v>
      </c>
      <c r="V47" s="81" t="s">
        <v>4432</v>
      </c>
      <c r="W47" s="81" t="s">
        <v>4529</v>
      </c>
      <c r="X47" s="81" t="s">
        <v>4434</v>
      </c>
      <c r="Y47" s="81" t="s">
        <v>4435</v>
      </c>
      <c r="Z47" s="81" t="s">
        <v>4436</v>
      </c>
      <c r="AA47" s="81" t="s">
        <v>228</v>
      </c>
      <c r="AB47" s="79"/>
      <c r="AC47" s="81" t="s">
        <v>42</v>
      </c>
      <c r="AD47" s="81" t="s">
        <v>2682</v>
      </c>
      <c r="AE47" s="81" t="s">
        <v>42</v>
      </c>
      <c r="AF47" s="79"/>
      <c r="AG47" s="81" t="s">
        <v>4480</v>
      </c>
      <c r="AH47" s="81" t="s">
        <v>4485</v>
      </c>
      <c r="AI47" s="81" t="s">
        <v>4486</v>
      </c>
      <c r="AJ47" s="81" t="s">
        <v>4440</v>
      </c>
      <c r="AK47" s="79"/>
      <c r="AL47" s="79"/>
      <c r="AM47" s="81" t="s">
        <v>4442</v>
      </c>
      <c r="AN47" s="81" t="s">
        <v>4480</v>
      </c>
      <c r="AO47" s="81" t="s">
        <v>6150</v>
      </c>
      <c r="AP47" s="81" t="s">
        <v>4443</v>
      </c>
      <c r="AQ47" s="81" t="s">
        <v>4444</v>
      </c>
      <c r="AR47" s="81" t="s">
        <v>5887</v>
      </c>
      <c r="AS47" s="81" t="s">
        <v>4468</v>
      </c>
      <c r="AT47" s="81" t="s">
        <v>2875</v>
      </c>
      <c r="AU47" s="81" t="s">
        <v>4447</v>
      </c>
      <c r="AV47" s="79"/>
      <c r="AW47" s="81" t="s">
        <v>4448</v>
      </c>
      <c r="AX47" s="81" t="s">
        <v>42</v>
      </c>
      <c r="AY47" s="79"/>
    </row>
    <row r="48" spans="1:51">
      <c r="A48" s="81" t="s">
        <v>6151</v>
      </c>
      <c r="B48" s="81" t="s">
        <v>6152</v>
      </c>
      <c r="C48" s="81" t="s">
        <v>50</v>
      </c>
      <c r="D48" s="81" t="s">
        <v>4517</v>
      </c>
      <c r="E48" s="81" t="s">
        <v>3326</v>
      </c>
      <c r="F48" s="81" t="s">
        <v>4453</v>
      </c>
      <c r="G48" s="81" t="s">
        <v>5639</v>
      </c>
      <c r="H48" s="81" t="s">
        <v>4520</v>
      </c>
      <c r="I48" s="81" t="s">
        <v>43</v>
      </c>
      <c r="J48" s="81" t="s">
        <v>4474</v>
      </c>
      <c r="K48" s="81" t="s">
        <v>4475</v>
      </c>
      <c r="L48" s="79"/>
      <c r="M48" s="81" t="s">
        <v>2790</v>
      </c>
      <c r="N48" s="81" t="s">
        <v>5439</v>
      </c>
      <c r="O48" s="81" t="s">
        <v>6153</v>
      </c>
      <c r="P48" s="81" t="s">
        <v>6154</v>
      </c>
      <c r="Q48" s="81" t="s">
        <v>5175</v>
      </c>
      <c r="R48" s="81" t="s">
        <v>5176</v>
      </c>
      <c r="S48" s="81" t="s">
        <v>5177</v>
      </c>
      <c r="T48" s="81" t="s">
        <v>3324</v>
      </c>
      <c r="U48" s="81" t="s">
        <v>3325</v>
      </c>
      <c r="V48" s="81" t="s">
        <v>4432</v>
      </c>
      <c r="W48" s="81" t="s">
        <v>4529</v>
      </c>
      <c r="X48" s="81" t="s">
        <v>4434</v>
      </c>
      <c r="Y48" s="81" t="s">
        <v>4435</v>
      </c>
      <c r="Z48" s="81" t="s">
        <v>4436</v>
      </c>
      <c r="AA48" s="81" t="s">
        <v>228</v>
      </c>
      <c r="AB48" s="79"/>
      <c r="AC48" s="81" t="s">
        <v>42</v>
      </c>
      <c r="AD48" s="81" t="s">
        <v>2682</v>
      </c>
      <c r="AE48" s="81" t="s">
        <v>42</v>
      </c>
      <c r="AF48" s="79"/>
      <c r="AG48" s="81" t="s">
        <v>4480</v>
      </c>
      <c r="AH48" s="81" t="s">
        <v>4485</v>
      </c>
      <c r="AI48" s="81" t="s">
        <v>4486</v>
      </c>
      <c r="AJ48" s="81" t="s">
        <v>4440</v>
      </c>
      <c r="AK48" s="79"/>
      <c r="AL48" s="79"/>
      <c r="AM48" s="81" t="s">
        <v>4442</v>
      </c>
      <c r="AN48" s="81" t="s">
        <v>4480</v>
      </c>
      <c r="AO48" s="81" t="s">
        <v>6150</v>
      </c>
      <c r="AP48" s="81" t="s">
        <v>4443</v>
      </c>
      <c r="AQ48" s="81" t="s">
        <v>4444</v>
      </c>
      <c r="AR48" s="81" t="s">
        <v>6155</v>
      </c>
      <c r="AS48" s="81" t="s">
        <v>4468</v>
      </c>
      <c r="AT48" s="81" t="s">
        <v>2875</v>
      </c>
      <c r="AU48" s="81" t="s">
        <v>4447</v>
      </c>
      <c r="AV48" s="79"/>
      <c r="AW48" s="81" t="s">
        <v>4448</v>
      </c>
      <c r="AX48" s="81" t="s">
        <v>42</v>
      </c>
      <c r="AY48" s="79"/>
    </row>
    <row r="49" spans="1:51">
      <c r="A49" s="81" t="s">
        <v>6176</v>
      </c>
      <c r="B49" s="81" t="s">
        <v>6177</v>
      </c>
      <c r="C49" s="81" t="s">
        <v>50</v>
      </c>
      <c r="D49" s="81" t="s">
        <v>4418</v>
      </c>
      <c r="E49" s="81" t="s">
        <v>6178</v>
      </c>
      <c r="F49" s="81" t="s">
        <v>4453</v>
      </c>
      <c r="G49" s="81" t="s">
        <v>5639</v>
      </c>
      <c r="H49" s="81" t="s">
        <v>5622</v>
      </c>
      <c r="I49" s="81" t="s">
        <v>43</v>
      </c>
      <c r="J49" s="81" t="s">
        <v>4631</v>
      </c>
      <c r="K49" s="81" t="s">
        <v>4632</v>
      </c>
      <c r="L49" s="79"/>
      <c r="M49" s="81" t="s">
        <v>2790</v>
      </c>
      <c r="N49" s="81" t="s">
        <v>5460</v>
      </c>
      <c r="O49" s="81" t="s">
        <v>6179</v>
      </c>
      <c r="P49" s="81" t="s">
        <v>6180</v>
      </c>
      <c r="Q49" s="81" t="s">
        <v>5652</v>
      </c>
      <c r="R49" s="81" t="s">
        <v>5653</v>
      </c>
      <c r="S49" s="81" t="s">
        <v>6181</v>
      </c>
      <c r="T49" s="81" t="s">
        <v>6182</v>
      </c>
      <c r="U49" s="81" t="s">
        <v>6183</v>
      </c>
      <c r="V49" s="81" t="s">
        <v>4432</v>
      </c>
      <c r="W49" s="81" t="s">
        <v>712</v>
      </c>
      <c r="X49" s="81" t="s">
        <v>4434</v>
      </c>
      <c r="Y49" s="81" t="s">
        <v>4435</v>
      </c>
      <c r="Z49" s="81" t="s">
        <v>4436</v>
      </c>
      <c r="AA49" s="81" t="s">
        <v>228</v>
      </c>
      <c r="AB49" s="79"/>
      <c r="AC49" s="81" t="s">
        <v>42</v>
      </c>
      <c r="AD49" s="81" t="s">
        <v>2682</v>
      </c>
      <c r="AE49" s="81" t="s">
        <v>42</v>
      </c>
      <c r="AF49" s="79"/>
      <c r="AG49" s="81" t="s">
        <v>712</v>
      </c>
      <c r="AH49" s="81" t="s">
        <v>4485</v>
      </c>
      <c r="AI49" s="81" t="s">
        <v>4785</v>
      </c>
      <c r="AJ49" s="81" t="s">
        <v>4440</v>
      </c>
      <c r="AK49" s="79"/>
      <c r="AL49" s="79"/>
      <c r="AM49" s="81" t="s">
        <v>4442</v>
      </c>
      <c r="AN49" s="81" t="s">
        <v>4658</v>
      </c>
      <c r="AO49" s="81" t="s">
        <v>6184</v>
      </c>
      <c r="AP49" s="81" t="s">
        <v>4443</v>
      </c>
      <c r="AQ49" s="81" t="s">
        <v>4444</v>
      </c>
      <c r="AR49" s="81" t="s">
        <v>6185</v>
      </c>
      <c r="AS49" s="81" t="s">
        <v>4446</v>
      </c>
      <c r="AT49" s="81" t="s">
        <v>2875</v>
      </c>
      <c r="AU49" s="81" t="s">
        <v>4447</v>
      </c>
      <c r="AV49" s="79"/>
      <c r="AW49" s="81" t="s">
        <v>4448</v>
      </c>
      <c r="AX49" s="81" t="s">
        <v>42</v>
      </c>
      <c r="AY49" s="79"/>
    </row>
    <row r="50" spans="1:51">
      <c r="A50" s="81" t="s">
        <v>4627</v>
      </c>
      <c r="B50" s="81" t="s">
        <v>6186</v>
      </c>
      <c r="C50" s="81" t="s">
        <v>50</v>
      </c>
      <c r="D50" s="81" t="s">
        <v>4517</v>
      </c>
      <c r="E50" s="81" t="s">
        <v>635</v>
      </c>
      <c r="F50" s="81" t="s">
        <v>4453</v>
      </c>
      <c r="G50" s="81" t="s">
        <v>4877</v>
      </c>
      <c r="H50" s="81" t="s">
        <v>5622</v>
      </c>
      <c r="I50" s="81" t="s">
        <v>43</v>
      </c>
      <c r="J50" s="81" t="s">
        <v>4631</v>
      </c>
      <c r="K50" s="81" t="s">
        <v>4632</v>
      </c>
      <c r="L50" s="79"/>
      <c r="M50" s="81" t="s">
        <v>2790</v>
      </c>
      <c r="N50" s="81" t="s">
        <v>6187</v>
      </c>
      <c r="O50" s="81" t="s">
        <v>6188</v>
      </c>
      <c r="P50" s="81" t="s">
        <v>6189</v>
      </c>
      <c r="Q50" s="81" t="s">
        <v>620</v>
      </c>
      <c r="R50" s="81" t="s">
        <v>4720</v>
      </c>
      <c r="S50" s="81" t="s">
        <v>6190</v>
      </c>
      <c r="T50" s="81" t="s">
        <v>633</v>
      </c>
      <c r="U50" s="81" t="s">
        <v>634</v>
      </c>
      <c r="V50" s="81" t="s">
        <v>4432</v>
      </c>
      <c r="W50" s="81" t="s">
        <v>828</v>
      </c>
      <c r="X50" s="81" t="s">
        <v>4434</v>
      </c>
      <c r="Y50" s="81" t="s">
        <v>4435</v>
      </c>
      <c r="Z50" s="81" t="s">
        <v>4483</v>
      </c>
      <c r="AA50" s="81" t="s">
        <v>36</v>
      </c>
      <c r="AB50" s="79"/>
      <c r="AC50" s="81" t="s">
        <v>42</v>
      </c>
      <c r="AD50" s="81" t="s">
        <v>2682</v>
      </c>
      <c r="AE50" s="81" t="s">
        <v>42</v>
      </c>
      <c r="AF50" s="81" t="s">
        <v>4464</v>
      </c>
      <c r="AG50" s="81" t="s">
        <v>471</v>
      </c>
      <c r="AH50" s="81" t="s">
        <v>4485</v>
      </c>
      <c r="AI50" s="81" t="s">
        <v>4553</v>
      </c>
      <c r="AJ50" s="81" t="s">
        <v>4440</v>
      </c>
      <c r="AK50" s="79"/>
      <c r="AL50" s="79"/>
      <c r="AM50" s="81" t="s">
        <v>4442</v>
      </c>
      <c r="AN50" s="81" t="s">
        <v>471</v>
      </c>
      <c r="AO50" s="81" t="s">
        <v>6191</v>
      </c>
      <c r="AP50" s="81" t="s">
        <v>4443</v>
      </c>
      <c r="AQ50" s="81" t="s">
        <v>4444</v>
      </c>
      <c r="AR50" s="81" t="s">
        <v>6192</v>
      </c>
      <c r="AS50" s="81" t="s">
        <v>4468</v>
      </c>
      <c r="AT50" s="81" t="s">
        <v>2875</v>
      </c>
      <c r="AU50" s="81" t="s">
        <v>4447</v>
      </c>
      <c r="AV50" s="79"/>
      <c r="AW50" s="81" t="s">
        <v>4448</v>
      </c>
      <c r="AX50" s="81" t="s">
        <v>42</v>
      </c>
      <c r="AY50" s="79"/>
    </row>
    <row r="51" spans="1:51">
      <c r="A51" s="81" t="s">
        <v>6221</v>
      </c>
      <c r="B51" s="81" t="s">
        <v>6222</v>
      </c>
      <c r="C51" s="81" t="s">
        <v>50</v>
      </c>
      <c r="D51" s="81" t="s">
        <v>4517</v>
      </c>
      <c r="E51" s="81" t="s">
        <v>3602</v>
      </c>
      <c r="F51" s="81" t="s">
        <v>4453</v>
      </c>
      <c r="G51" s="81" t="s">
        <v>5639</v>
      </c>
      <c r="H51" s="81" t="s">
        <v>4520</v>
      </c>
      <c r="I51" s="81" t="s">
        <v>43</v>
      </c>
      <c r="J51" s="81" t="s">
        <v>4474</v>
      </c>
      <c r="K51" s="81" t="s">
        <v>4475</v>
      </c>
      <c r="L51" s="79"/>
      <c r="M51" s="81" t="s">
        <v>2790</v>
      </c>
      <c r="N51" s="81" t="s">
        <v>5439</v>
      </c>
      <c r="O51" s="81" t="s">
        <v>6223</v>
      </c>
      <c r="P51" s="81" t="s">
        <v>6224</v>
      </c>
      <c r="Q51" s="81" t="s">
        <v>5175</v>
      </c>
      <c r="R51" s="81" t="s">
        <v>5176</v>
      </c>
      <c r="S51" s="81" t="s">
        <v>5177</v>
      </c>
      <c r="T51" s="81" t="s">
        <v>3603</v>
      </c>
      <c r="U51" s="81" t="s">
        <v>3604</v>
      </c>
      <c r="V51" s="81" t="s">
        <v>4432</v>
      </c>
      <c r="W51" s="81" t="s">
        <v>4529</v>
      </c>
      <c r="X51" s="81" t="s">
        <v>4434</v>
      </c>
      <c r="Y51" s="81" t="s">
        <v>4435</v>
      </c>
      <c r="Z51" s="81" t="s">
        <v>4436</v>
      </c>
      <c r="AA51" s="81" t="s">
        <v>228</v>
      </c>
      <c r="AB51" s="79"/>
      <c r="AC51" s="81" t="s">
        <v>42</v>
      </c>
      <c r="AD51" s="81" t="s">
        <v>2682</v>
      </c>
      <c r="AE51" s="81" t="s">
        <v>42</v>
      </c>
      <c r="AF51" s="79"/>
      <c r="AG51" s="81" t="s">
        <v>4480</v>
      </c>
      <c r="AH51" s="81" t="s">
        <v>4485</v>
      </c>
      <c r="AI51" s="81" t="s">
        <v>4486</v>
      </c>
      <c r="AJ51" s="81" t="s">
        <v>4440</v>
      </c>
      <c r="AK51" s="79"/>
      <c r="AL51" s="79"/>
      <c r="AM51" s="81" t="s">
        <v>4442</v>
      </c>
      <c r="AN51" s="81" t="s">
        <v>4480</v>
      </c>
      <c r="AO51" s="81" t="s">
        <v>6225</v>
      </c>
      <c r="AP51" s="81" t="s">
        <v>4443</v>
      </c>
      <c r="AQ51" s="81" t="s">
        <v>4444</v>
      </c>
      <c r="AR51" s="81" t="s">
        <v>5887</v>
      </c>
      <c r="AS51" s="81" t="s">
        <v>4468</v>
      </c>
      <c r="AT51" s="81" t="s">
        <v>2875</v>
      </c>
      <c r="AU51" s="81" t="s">
        <v>50</v>
      </c>
      <c r="AV51" s="79"/>
      <c r="AW51" s="81" t="s">
        <v>4448</v>
      </c>
      <c r="AX51" s="81" t="s">
        <v>42</v>
      </c>
      <c r="AY51" s="79"/>
    </row>
    <row r="52" spans="1:51">
      <c r="A52" s="81" t="s">
        <v>6226</v>
      </c>
      <c r="B52" s="81" t="s">
        <v>6227</v>
      </c>
      <c r="C52" s="81" t="s">
        <v>50</v>
      </c>
      <c r="D52" s="81" t="s">
        <v>4517</v>
      </c>
      <c r="E52" s="81" t="s">
        <v>6228</v>
      </c>
      <c r="F52" s="81" t="s">
        <v>4453</v>
      </c>
      <c r="G52" s="81" t="s">
        <v>5639</v>
      </c>
      <c r="H52" s="81" t="s">
        <v>4520</v>
      </c>
      <c r="I52" s="81" t="s">
        <v>43</v>
      </c>
      <c r="J52" s="81" t="s">
        <v>4474</v>
      </c>
      <c r="K52" s="81" t="s">
        <v>4475</v>
      </c>
      <c r="L52" s="79"/>
      <c r="M52" s="81" t="s">
        <v>2790</v>
      </c>
      <c r="N52" s="81" t="s">
        <v>5439</v>
      </c>
      <c r="O52" s="81" t="s">
        <v>6229</v>
      </c>
      <c r="P52" s="81" t="s">
        <v>6230</v>
      </c>
      <c r="Q52" s="81" t="s">
        <v>5175</v>
      </c>
      <c r="R52" s="81" t="s">
        <v>5176</v>
      </c>
      <c r="S52" s="81" t="s">
        <v>5177</v>
      </c>
      <c r="T52" s="81" t="s">
        <v>6231</v>
      </c>
      <c r="U52" s="81" t="s">
        <v>6232</v>
      </c>
      <c r="V52" s="81" t="s">
        <v>4432</v>
      </c>
      <c r="W52" s="81" t="s">
        <v>4529</v>
      </c>
      <c r="X52" s="81" t="s">
        <v>4434</v>
      </c>
      <c r="Y52" s="81" t="s">
        <v>4435</v>
      </c>
      <c r="Z52" s="81" t="s">
        <v>4436</v>
      </c>
      <c r="AA52" s="81" t="s">
        <v>228</v>
      </c>
      <c r="AB52" s="79"/>
      <c r="AC52" s="81" t="s">
        <v>42</v>
      </c>
      <c r="AD52" s="81" t="s">
        <v>2682</v>
      </c>
      <c r="AE52" s="81" t="s">
        <v>42</v>
      </c>
      <c r="AF52" s="79"/>
      <c r="AG52" s="81" t="s">
        <v>4480</v>
      </c>
      <c r="AH52" s="81" t="s">
        <v>4485</v>
      </c>
      <c r="AI52" s="81" t="s">
        <v>4486</v>
      </c>
      <c r="AJ52" s="81" t="s">
        <v>4440</v>
      </c>
      <c r="AK52" s="79"/>
      <c r="AL52" s="79"/>
      <c r="AM52" s="81" t="s">
        <v>4442</v>
      </c>
      <c r="AN52" s="81" t="s">
        <v>4480</v>
      </c>
      <c r="AO52" s="81" t="s">
        <v>6225</v>
      </c>
      <c r="AP52" s="81" t="s">
        <v>4443</v>
      </c>
      <c r="AQ52" s="81" t="s">
        <v>4444</v>
      </c>
      <c r="AR52" s="81" t="s">
        <v>5887</v>
      </c>
      <c r="AS52" s="81" t="s">
        <v>4468</v>
      </c>
      <c r="AT52" s="81" t="s">
        <v>2875</v>
      </c>
      <c r="AU52" s="81" t="s">
        <v>50</v>
      </c>
      <c r="AV52" s="79"/>
      <c r="AW52" s="81" t="s">
        <v>4448</v>
      </c>
      <c r="AX52" s="81" t="s">
        <v>42</v>
      </c>
      <c r="AY52" s="79"/>
    </row>
    <row r="53" spans="1:51">
      <c r="A53" s="81" t="s">
        <v>6273</v>
      </c>
      <c r="B53" s="81" t="s">
        <v>6274</v>
      </c>
      <c r="C53" s="81" t="s">
        <v>50</v>
      </c>
      <c r="D53" s="81" t="s">
        <v>4517</v>
      </c>
      <c r="E53" s="81" t="s">
        <v>3175</v>
      </c>
      <c r="F53" s="81" t="s">
        <v>4453</v>
      </c>
      <c r="G53" s="81" t="s">
        <v>5639</v>
      </c>
      <c r="H53" s="81" t="s">
        <v>6275</v>
      </c>
      <c r="I53" s="81" t="s">
        <v>43</v>
      </c>
      <c r="J53" s="81" t="s">
        <v>4422</v>
      </c>
      <c r="K53" s="81" t="s">
        <v>4423</v>
      </c>
      <c r="L53" s="79"/>
      <c r="M53" s="81" t="s">
        <v>2790</v>
      </c>
      <c r="N53" s="81" t="s">
        <v>5663</v>
      </c>
      <c r="O53" s="81" t="s">
        <v>6276</v>
      </c>
      <c r="P53" s="81" t="s">
        <v>3181</v>
      </c>
      <c r="Q53" s="81" t="s">
        <v>4459</v>
      </c>
      <c r="R53" s="81" t="s">
        <v>4460</v>
      </c>
      <c r="S53" s="81" t="s">
        <v>6277</v>
      </c>
      <c r="T53" s="81" t="s">
        <v>3181</v>
      </c>
      <c r="U53" s="81" t="s">
        <v>3182</v>
      </c>
      <c r="V53" s="81" t="s">
        <v>4432</v>
      </c>
      <c r="W53" s="81" t="s">
        <v>4433</v>
      </c>
      <c r="X53" s="81" t="s">
        <v>4434</v>
      </c>
      <c r="Y53" s="81" t="s">
        <v>4435</v>
      </c>
      <c r="Z53" s="81" t="s">
        <v>4436</v>
      </c>
      <c r="AA53" s="81" t="s">
        <v>82</v>
      </c>
      <c r="AB53" s="79"/>
      <c r="AC53" s="81" t="s">
        <v>42</v>
      </c>
      <c r="AD53" s="81" t="s">
        <v>2682</v>
      </c>
      <c r="AE53" s="81" t="s">
        <v>42</v>
      </c>
      <c r="AF53" s="79"/>
      <c r="AG53" s="81" t="s">
        <v>4433</v>
      </c>
      <c r="AH53" s="81" t="s">
        <v>4485</v>
      </c>
      <c r="AI53" s="81" t="s">
        <v>4553</v>
      </c>
      <c r="AJ53" s="81" t="s">
        <v>4440</v>
      </c>
      <c r="AK53" s="79"/>
      <c r="AL53" s="79"/>
      <c r="AM53" s="81" t="s">
        <v>4442</v>
      </c>
      <c r="AN53" s="81" t="s">
        <v>4433</v>
      </c>
      <c r="AO53" s="81" t="s">
        <v>6278</v>
      </c>
      <c r="AP53" s="81" t="s">
        <v>4443</v>
      </c>
      <c r="AQ53" s="81" t="s">
        <v>4444</v>
      </c>
      <c r="AR53" s="81" t="s">
        <v>6279</v>
      </c>
      <c r="AS53" s="81" t="s">
        <v>4446</v>
      </c>
      <c r="AT53" s="81" t="s">
        <v>2875</v>
      </c>
      <c r="AU53" s="81" t="s">
        <v>4447</v>
      </c>
      <c r="AV53" s="79"/>
      <c r="AW53" s="81" t="s">
        <v>4448</v>
      </c>
      <c r="AX53" s="81" t="s">
        <v>42</v>
      </c>
      <c r="AY53" s="79"/>
    </row>
    <row r="54" spans="1:51">
      <c r="A54" s="81" t="s">
        <v>6328</v>
      </c>
      <c r="B54" s="81" t="s">
        <v>6344</v>
      </c>
      <c r="C54" s="81" t="s">
        <v>50</v>
      </c>
      <c r="D54" s="81" t="s">
        <v>4517</v>
      </c>
      <c r="E54" s="81" t="s">
        <v>227</v>
      </c>
      <c r="F54" s="81" t="s">
        <v>4453</v>
      </c>
      <c r="G54" s="81" t="s">
        <v>6321</v>
      </c>
      <c r="H54" s="81" t="s">
        <v>4473</v>
      </c>
      <c r="I54" s="81" t="s">
        <v>43</v>
      </c>
      <c r="J54" s="81" t="s">
        <v>4878</v>
      </c>
      <c r="K54" s="81" t="s">
        <v>4879</v>
      </c>
      <c r="L54" s="79"/>
      <c r="M54" s="81" t="s">
        <v>2790</v>
      </c>
      <c r="N54" s="81" t="s">
        <v>6322</v>
      </c>
      <c r="O54" s="81" t="s">
        <v>6345</v>
      </c>
      <c r="P54" s="81" t="s">
        <v>6346</v>
      </c>
      <c r="Q54" s="81" t="s">
        <v>183</v>
      </c>
      <c r="R54" s="81" t="s">
        <v>4892</v>
      </c>
      <c r="S54" s="81" t="s">
        <v>6347</v>
      </c>
      <c r="T54" s="81" t="s">
        <v>225</v>
      </c>
      <c r="U54" s="81" t="s">
        <v>226</v>
      </c>
      <c r="V54" s="81" t="s">
        <v>4432</v>
      </c>
      <c r="W54" s="81" t="s">
        <v>156</v>
      </c>
      <c r="X54" s="81" t="s">
        <v>4434</v>
      </c>
      <c r="Y54" s="81" t="s">
        <v>4435</v>
      </c>
      <c r="Z54" s="81" t="s">
        <v>4483</v>
      </c>
      <c r="AA54" s="81" t="s">
        <v>82</v>
      </c>
      <c r="AB54" s="79"/>
      <c r="AC54" s="81" t="s">
        <v>42</v>
      </c>
      <c r="AD54" s="81" t="s">
        <v>2682</v>
      </c>
      <c r="AE54" s="81" t="s">
        <v>42</v>
      </c>
      <c r="AF54" s="79"/>
      <c r="AG54" s="81" t="s">
        <v>156</v>
      </c>
      <c r="AH54" s="81" t="s">
        <v>4485</v>
      </c>
      <c r="AI54" s="81" t="s">
        <v>4486</v>
      </c>
      <c r="AJ54" s="81" t="s">
        <v>4440</v>
      </c>
      <c r="AK54" s="79"/>
      <c r="AL54" s="79"/>
      <c r="AM54" s="81" t="s">
        <v>4442</v>
      </c>
      <c r="AN54" s="81" t="s">
        <v>156</v>
      </c>
      <c r="AO54" s="81" t="s">
        <v>6326</v>
      </c>
      <c r="AP54" s="81" t="s">
        <v>4443</v>
      </c>
      <c r="AQ54" s="81" t="s">
        <v>4444</v>
      </c>
      <c r="AR54" s="81" t="s">
        <v>6332</v>
      </c>
      <c r="AS54" s="81" t="s">
        <v>4446</v>
      </c>
      <c r="AT54" s="81" t="s">
        <v>2875</v>
      </c>
      <c r="AU54" s="81" t="s">
        <v>4447</v>
      </c>
      <c r="AV54" s="79"/>
      <c r="AW54" s="81" t="s">
        <v>4448</v>
      </c>
      <c r="AX54" s="81" t="s">
        <v>42</v>
      </c>
      <c r="AY54" s="79"/>
    </row>
    <row r="55" spans="1:51">
      <c r="A55" s="81" t="s">
        <v>6348</v>
      </c>
      <c r="B55" s="81" t="s">
        <v>6349</v>
      </c>
      <c r="C55" s="81" t="s">
        <v>50</v>
      </c>
      <c r="D55" s="81" t="s">
        <v>4517</v>
      </c>
      <c r="E55" s="81" t="s">
        <v>6350</v>
      </c>
      <c r="F55" s="81" t="s">
        <v>4453</v>
      </c>
      <c r="G55" s="81" t="s">
        <v>6321</v>
      </c>
      <c r="H55" s="81" t="s">
        <v>4473</v>
      </c>
      <c r="I55" s="81" t="s">
        <v>43</v>
      </c>
      <c r="J55" s="81" t="s">
        <v>4878</v>
      </c>
      <c r="K55" s="81" t="s">
        <v>4879</v>
      </c>
      <c r="L55" s="79"/>
      <c r="M55" s="81" t="s">
        <v>2790</v>
      </c>
      <c r="N55" s="81" t="s">
        <v>6322</v>
      </c>
      <c r="O55" s="81" t="s">
        <v>6351</v>
      </c>
      <c r="P55" s="81" t="s">
        <v>6352</v>
      </c>
      <c r="Q55" s="81" t="s">
        <v>2196</v>
      </c>
      <c r="R55" s="81" t="s">
        <v>6353</v>
      </c>
      <c r="S55" s="81" t="s">
        <v>6354</v>
      </c>
      <c r="T55" s="81" t="s">
        <v>6355</v>
      </c>
      <c r="U55" s="81" t="s">
        <v>6356</v>
      </c>
      <c r="V55" s="81" t="s">
        <v>4432</v>
      </c>
      <c r="W55" s="81" t="s">
        <v>156</v>
      </c>
      <c r="X55" s="81" t="s">
        <v>4434</v>
      </c>
      <c r="Y55" s="81" t="s">
        <v>4435</v>
      </c>
      <c r="Z55" s="81" t="s">
        <v>4483</v>
      </c>
      <c r="AA55" s="81" t="s">
        <v>82</v>
      </c>
      <c r="AB55" s="79"/>
      <c r="AC55" s="81" t="s">
        <v>42</v>
      </c>
      <c r="AD55" s="81" t="s">
        <v>2682</v>
      </c>
      <c r="AE55" s="81" t="s">
        <v>42</v>
      </c>
      <c r="AF55" s="79"/>
      <c r="AG55" s="81" t="s">
        <v>156</v>
      </c>
      <c r="AH55" s="81" t="s">
        <v>4485</v>
      </c>
      <c r="AI55" s="81" t="s">
        <v>4486</v>
      </c>
      <c r="AJ55" s="81" t="s">
        <v>4440</v>
      </c>
      <c r="AK55" s="79"/>
      <c r="AL55" s="79"/>
      <c r="AM55" s="81" t="s">
        <v>4442</v>
      </c>
      <c r="AN55" s="81" t="s">
        <v>156</v>
      </c>
      <c r="AO55" s="81" t="s">
        <v>6326</v>
      </c>
      <c r="AP55" s="81" t="s">
        <v>4443</v>
      </c>
      <c r="AQ55" s="81" t="s">
        <v>4444</v>
      </c>
      <c r="AR55" s="81" t="s">
        <v>6357</v>
      </c>
      <c r="AS55" s="81" t="s">
        <v>4446</v>
      </c>
      <c r="AT55" s="81" t="s">
        <v>2875</v>
      </c>
      <c r="AU55" s="81" t="s">
        <v>4447</v>
      </c>
      <c r="AV55" s="79"/>
      <c r="AW55" s="81" t="s">
        <v>4448</v>
      </c>
      <c r="AX55" s="81" t="s">
        <v>42</v>
      </c>
      <c r="AY55" s="79"/>
    </row>
    <row r="56" spans="1:51">
      <c r="A56" s="81" t="s">
        <v>6394</v>
      </c>
      <c r="B56" s="81" t="s">
        <v>6395</v>
      </c>
      <c r="C56" s="81" t="s">
        <v>50</v>
      </c>
      <c r="D56" s="81" t="s">
        <v>4418</v>
      </c>
      <c r="E56" s="81" t="s">
        <v>6396</v>
      </c>
      <c r="F56" s="81" t="s">
        <v>4453</v>
      </c>
      <c r="G56" s="81" t="s">
        <v>6397</v>
      </c>
      <c r="H56" s="81" t="s">
        <v>4520</v>
      </c>
      <c r="I56" s="81" t="s">
        <v>43</v>
      </c>
      <c r="J56" s="81" t="s">
        <v>4422</v>
      </c>
      <c r="K56" s="81" t="s">
        <v>4423</v>
      </c>
      <c r="L56" s="79"/>
      <c r="M56" s="81" t="s">
        <v>2790</v>
      </c>
      <c r="N56" s="81" t="s">
        <v>6398</v>
      </c>
      <c r="O56" s="81" t="s">
        <v>6399</v>
      </c>
      <c r="P56" s="81" t="s">
        <v>6400</v>
      </c>
      <c r="Q56" s="81" t="s">
        <v>4459</v>
      </c>
      <c r="R56" s="81" t="s">
        <v>4460</v>
      </c>
      <c r="S56" s="81" t="s">
        <v>4461</v>
      </c>
      <c r="T56" s="81" t="s">
        <v>6401</v>
      </c>
      <c r="U56" s="81" t="s">
        <v>6402</v>
      </c>
      <c r="V56" s="81" t="s">
        <v>4432</v>
      </c>
      <c r="W56" s="81" t="s">
        <v>4433</v>
      </c>
      <c r="X56" s="81" t="s">
        <v>4434</v>
      </c>
      <c r="Y56" s="81" t="s">
        <v>4435</v>
      </c>
      <c r="Z56" s="81" t="s">
        <v>4436</v>
      </c>
      <c r="AA56" s="81" t="s">
        <v>228</v>
      </c>
      <c r="AB56" s="79"/>
      <c r="AC56" s="81" t="s">
        <v>42</v>
      </c>
      <c r="AD56" s="81" t="s">
        <v>2682</v>
      </c>
      <c r="AE56" s="81" t="s">
        <v>42</v>
      </c>
      <c r="AF56" s="79"/>
      <c r="AG56" s="81" t="s">
        <v>4459</v>
      </c>
      <c r="AH56" s="81" t="s">
        <v>4485</v>
      </c>
      <c r="AI56" s="81" t="s">
        <v>4553</v>
      </c>
      <c r="AJ56" s="81" t="s">
        <v>4440</v>
      </c>
      <c r="AK56" s="79"/>
      <c r="AL56" s="79"/>
      <c r="AM56" s="81" t="s">
        <v>4442</v>
      </c>
      <c r="AN56" s="81" t="s">
        <v>4433</v>
      </c>
      <c r="AO56" s="81" t="s">
        <v>6403</v>
      </c>
      <c r="AP56" s="81" t="s">
        <v>3740</v>
      </c>
      <c r="AQ56" s="81" t="s">
        <v>4444</v>
      </c>
      <c r="AR56" s="81" t="s">
        <v>6404</v>
      </c>
      <c r="AS56" s="81" t="s">
        <v>4468</v>
      </c>
      <c r="AT56" s="81" t="s">
        <v>2875</v>
      </c>
      <c r="AU56" s="81" t="s">
        <v>4447</v>
      </c>
      <c r="AV56" s="79"/>
      <c r="AW56" s="81" t="s">
        <v>4448</v>
      </c>
      <c r="AX56" s="81" t="s">
        <v>42</v>
      </c>
      <c r="AY56" s="79"/>
    </row>
  </sheetData>
  <sheetProtection formatCells="0" insertHyperlinks="0" autoFilter="0"/>
  <autoFilter ref="A1:AU56">
    <extLst/>
  </autoFilter>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Y43"/>
  <sheetViews>
    <sheetView workbookViewId="0">
      <selection activeCell="A1" sqref="A1:AY43"/>
    </sheetView>
  </sheetViews>
  <sheetFormatPr defaultColWidth="9" defaultRowHeight="14.25"/>
  <cols>
    <col min="1" max="1" width="36.5" customWidth="1"/>
    <col min="2" max="2" width="99.25" customWidth="1"/>
  </cols>
  <sheetData>
    <row r="1" s="79" customFormat="1" ht="15" spans="1:51">
      <c r="A1" s="80" t="s">
        <v>4367</v>
      </c>
      <c r="B1" s="80" t="s">
        <v>2675</v>
      </c>
      <c r="C1" s="80" t="s">
        <v>4368</v>
      </c>
      <c r="D1" s="80" t="s">
        <v>4</v>
      </c>
      <c r="E1" s="80" t="s">
        <v>4369</v>
      </c>
      <c r="F1" s="80" t="s">
        <v>4370</v>
      </c>
      <c r="G1" s="80" t="s">
        <v>4371</v>
      </c>
      <c r="H1" s="80" t="s">
        <v>4372</v>
      </c>
      <c r="I1" s="80" t="s">
        <v>4373</v>
      </c>
      <c r="J1" s="80" t="s">
        <v>4374</v>
      </c>
      <c r="K1" s="80" t="s">
        <v>4375</v>
      </c>
      <c r="L1" s="80" t="s">
        <v>4376</v>
      </c>
      <c r="M1" s="80" t="s">
        <v>4377</v>
      </c>
      <c r="N1" s="80" t="s">
        <v>4378</v>
      </c>
      <c r="O1" s="80" t="s">
        <v>4379</v>
      </c>
      <c r="P1" s="80" t="s">
        <v>4380</v>
      </c>
      <c r="Q1" s="80" t="s">
        <v>4381</v>
      </c>
      <c r="R1" s="80" t="s">
        <v>4382</v>
      </c>
      <c r="S1" s="80" t="s">
        <v>4383</v>
      </c>
      <c r="T1" s="80" t="s">
        <v>4384</v>
      </c>
      <c r="U1" s="80" t="s">
        <v>4385</v>
      </c>
      <c r="V1" s="80" t="s">
        <v>4386</v>
      </c>
      <c r="W1" s="80" t="s">
        <v>4387</v>
      </c>
      <c r="X1" s="80" t="s">
        <v>4388</v>
      </c>
      <c r="Y1" s="80" t="s">
        <v>4389</v>
      </c>
      <c r="Z1" s="80" t="s">
        <v>4390</v>
      </c>
      <c r="AA1" s="80" t="s">
        <v>5</v>
      </c>
      <c r="AB1" s="80" t="s">
        <v>4391</v>
      </c>
      <c r="AC1" s="80" t="s">
        <v>4392</v>
      </c>
      <c r="AD1" s="80" t="s">
        <v>4393</v>
      </c>
      <c r="AE1" s="80" t="s">
        <v>4394</v>
      </c>
      <c r="AF1" s="80" t="s">
        <v>4395</v>
      </c>
      <c r="AG1" s="80" t="s">
        <v>4396</v>
      </c>
      <c r="AH1" s="80" t="s">
        <v>4397</v>
      </c>
      <c r="AI1" s="80" t="s">
        <v>4398</v>
      </c>
      <c r="AJ1" s="80" t="s">
        <v>4399</v>
      </c>
      <c r="AK1" s="80" t="s">
        <v>4400</v>
      </c>
      <c r="AL1" s="80" t="s">
        <v>4401</v>
      </c>
      <c r="AM1" s="80" t="s">
        <v>4402</v>
      </c>
      <c r="AN1" s="80" t="s">
        <v>4403</v>
      </c>
      <c r="AO1" s="80" t="s">
        <v>4404</v>
      </c>
      <c r="AP1" s="80" t="s">
        <v>4405</v>
      </c>
      <c r="AQ1" s="80" t="s">
        <v>4406</v>
      </c>
      <c r="AR1" s="80" t="s">
        <v>4407</v>
      </c>
      <c r="AS1" s="80" t="s">
        <v>4408</v>
      </c>
      <c r="AT1" s="80" t="s">
        <v>4409</v>
      </c>
      <c r="AU1" s="80" t="s">
        <v>4410</v>
      </c>
      <c r="AV1" s="80" t="s">
        <v>4411</v>
      </c>
      <c r="AW1" s="80" t="s">
        <v>4412</v>
      </c>
      <c r="AX1" s="80" t="s">
        <v>4413</v>
      </c>
      <c r="AY1" s="80" t="s">
        <v>4414</v>
      </c>
    </row>
    <row r="2" s="79" customFormat="1" ht="13.5" hidden="1" spans="1:50">
      <c r="A2" s="81" t="s">
        <v>5213</v>
      </c>
      <c r="B2" s="81" t="s">
        <v>5214</v>
      </c>
      <c r="C2" s="81" t="s">
        <v>50</v>
      </c>
      <c r="D2" s="81" t="s">
        <v>4451</v>
      </c>
      <c r="E2" s="81" t="s">
        <v>5215</v>
      </c>
      <c r="F2" s="81" t="s">
        <v>4453</v>
      </c>
      <c r="G2" s="81" t="s">
        <v>5216</v>
      </c>
      <c r="H2" s="81" t="s">
        <v>5217</v>
      </c>
      <c r="I2" s="81" t="s">
        <v>43</v>
      </c>
      <c r="J2" s="81" t="s">
        <v>4828</v>
      </c>
      <c r="K2" s="81" t="s">
        <v>4829</v>
      </c>
      <c r="M2" s="81" t="s">
        <v>2790</v>
      </c>
      <c r="N2" s="81" t="s">
        <v>4976</v>
      </c>
      <c r="O2" s="81" t="s">
        <v>5218</v>
      </c>
      <c r="P2" s="81" t="s">
        <v>5219</v>
      </c>
      <c r="Q2" s="81" t="s">
        <v>1879</v>
      </c>
      <c r="R2" s="81" t="s">
        <v>4992</v>
      </c>
      <c r="S2" s="81" t="s">
        <v>1861</v>
      </c>
      <c r="T2" s="81" t="s">
        <v>5220</v>
      </c>
      <c r="U2" s="81" t="s">
        <v>5221</v>
      </c>
      <c r="V2" s="81" t="s">
        <v>4432</v>
      </c>
      <c r="W2" s="81" t="s">
        <v>1840</v>
      </c>
      <c r="X2" s="81" t="s">
        <v>4434</v>
      </c>
      <c r="Y2" s="81" t="s">
        <v>4435</v>
      </c>
      <c r="Z2" s="81" t="s">
        <v>4483</v>
      </c>
      <c r="AA2" s="81" t="s">
        <v>228</v>
      </c>
      <c r="AC2" s="81" t="s">
        <v>42</v>
      </c>
      <c r="AD2" s="81" t="s">
        <v>2682</v>
      </c>
      <c r="AE2" s="81" t="s">
        <v>42</v>
      </c>
      <c r="AG2" s="81" t="s">
        <v>1840</v>
      </c>
      <c r="AH2" s="81" t="s">
        <v>4485</v>
      </c>
      <c r="AI2" s="81" t="s">
        <v>5077</v>
      </c>
      <c r="AJ2" s="81" t="s">
        <v>4440</v>
      </c>
      <c r="AM2" s="81" t="s">
        <v>4442</v>
      </c>
      <c r="AN2" s="81" t="s">
        <v>1840</v>
      </c>
      <c r="AO2" s="81" t="s">
        <v>5222</v>
      </c>
      <c r="AP2" s="81" t="s">
        <v>4443</v>
      </c>
      <c r="AR2" s="81" t="s">
        <v>5223</v>
      </c>
      <c r="AS2" s="81" t="s">
        <v>4446</v>
      </c>
      <c r="AT2" s="81" t="s">
        <v>2875</v>
      </c>
      <c r="AU2" s="81" t="s">
        <v>4447</v>
      </c>
      <c r="AW2" s="81" t="s">
        <v>4448</v>
      </c>
      <c r="AX2" s="81" t="s">
        <v>42</v>
      </c>
    </row>
    <row r="3" s="79" customFormat="1" ht="13.5" hidden="1" spans="1:50">
      <c r="A3" s="81" t="s">
        <v>5224</v>
      </c>
      <c r="B3" s="81" t="s">
        <v>5225</v>
      </c>
      <c r="C3" s="81" t="s">
        <v>50</v>
      </c>
      <c r="D3" s="81" t="s">
        <v>4517</v>
      </c>
      <c r="E3" s="81" t="s">
        <v>5226</v>
      </c>
      <c r="F3" s="81" t="s">
        <v>4453</v>
      </c>
      <c r="G3" s="81" t="s">
        <v>4542</v>
      </c>
      <c r="H3" s="81" t="s">
        <v>4520</v>
      </c>
      <c r="I3" s="81" t="s">
        <v>43</v>
      </c>
      <c r="J3" s="81" t="s">
        <v>4828</v>
      </c>
      <c r="K3" s="81" t="s">
        <v>4829</v>
      </c>
      <c r="M3" s="81" t="s">
        <v>2790</v>
      </c>
      <c r="N3" s="81" t="s">
        <v>4545</v>
      </c>
      <c r="O3" s="81" t="s">
        <v>5227</v>
      </c>
      <c r="P3" s="81" t="s">
        <v>5219</v>
      </c>
      <c r="Q3" s="81" t="s">
        <v>1861</v>
      </c>
      <c r="R3" s="81" t="s">
        <v>4854</v>
      </c>
      <c r="S3" s="81" t="s">
        <v>5228</v>
      </c>
      <c r="T3" s="81" t="s">
        <v>5229</v>
      </c>
      <c r="U3" s="81" t="s">
        <v>5230</v>
      </c>
      <c r="V3" s="81" t="s">
        <v>4432</v>
      </c>
      <c r="W3" s="81" t="s">
        <v>1840</v>
      </c>
      <c r="X3" s="81" t="s">
        <v>4434</v>
      </c>
      <c r="Y3" s="81" t="s">
        <v>4435</v>
      </c>
      <c r="Z3" s="81" t="s">
        <v>4483</v>
      </c>
      <c r="AA3" s="81" t="s">
        <v>228</v>
      </c>
      <c r="AC3" s="81" t="s">
        <v>42</v>
      </c>
      <c r="AD3" s="81" t="s">
        <v>2682</v>
      </c>
      <c r="AE3" s="81" t="s">
        <v>42</v>
      </c>
      <c r="AG3" s="81" t="s">
        <v>1840</v>
      </c>
      <c r="AH3" s="81" t="s">
        <v>4485</v>
      </c>
      <c r="AI3" s="81" t="s">
        <v>5077</v>
      </c>
      <c r="AJ3" s="81" t="s">
        <v>4440</v>
      </c>
      <c r="AM3" s="81" t="s">
        <v>4442</v>
      </c>
      <c r="AN3" s="81" t="s">
        <v>1840</v>
      </c>
      <c r="AO3" s="81" t="s">
        <v>5231</v>
      </c>
      <c r="AP3" s="81" t="s">
        <v>4443</v>
      </c>
      <c r="AQ3" s="81" t="s">
        <v>4444</v>
      </c>
      <c r="AR3" s="81" t="s">
        <v>5232</v>
      </c>
      <c r="AS3" s="81" t="s">
        <v>4446</v>
      </c>
      <c r="AT3" s="81" t="s">
        <v>2875</v>
      </c>
      <c r="AU3" s="81" t="s">
        <v>4447</v>
      </c>
      <c r="AW3" s="81" t="s">
        <v>4448</v>
      </c>
      <c r="AX3" s="81" t="s">
        <v>42</v>
      </c>
    </row>
    <row r="4" s="79" customFormat="1" ht="13.5" hidden="1" spans="1:50">
      <c r="A4" s="81" t="s">
        <v>5353</v>
      </c>
      <c r="B4" s="81" t="s">
        <v>5354</v>
      </c>
      <c r="C4" s="81" t="s">
        <v>50</v>
      </c>
      <c r="D4" s="81" t="s">
        <v>4517</v>
      </c>
      <c r="E4" s="81" t="s">
        <v>5355</v>
      </c>
      <c r="F4" s="81" t="s">
        <v>4453</v>
      </c>
      <c r="G4" s="81" t="s">
        <v>4542</v>
      </c>
      <c r="H4" s="81" t="s">
        <v>4520</v>
      </c>
      <c r="I4" s="81" t="s">
        <v>43</v>
      </c>
      <c r="J4" s="81" t="s">
        <v>5203</v>
      </c>
      <c r="K4" s="81" t="s">
        <v>5204</v>
      </c>
      <c r="M4" s="81" t="s">
        <v>2790</v>
      </c>
      <c r="N4" s="81" t="s">
        <v>4797</v>
      </c>
      <c r="O4" s="81" t="s">
        <v>5356</v>
      </c>
      <c r="P4" s="81" t="s">
        <v>5357</v>
      </c>
      <c r="Q4" s="81" t="s">
        <v>1270</v>
      </c>
      <c r="R4" s="81" t="s">
        <v>5207</v>
      </c>
      <c r="S4" s="81" t="s">
        <v>5358</v>
      </c>
      <c r="T4" s="81" t="s">
        <v>5359</v>
      </c>
      <c r="U4" s="81" t="s">
        <v>5360</v>
      </c>
      <c r="V4" s="81" t="s">
        <v>4432</v>
      </c>
      <c r="W4" s="81" t="s">
        <v>5361</v>
      </c>
      <c r="X4" s="81" t="s">
        <v>4434</v>
      </c>
      <c r="Y4" s="81" t="s">
        <v>4435</v>
      </c>
      <c r="Z4" s="81" t="s">
        <v>4483</v>
      </c>
      <c r="AA4" s="81" t="s">
        <v>228</v>
      </c>
      <c r="AC4" s="81" t="s">
        <v>42</v>
      </c>
      <c r="AD4" s="81" t="s">
        <v>2682</v>
      </c>
      <c r="AE4" s="81" t="s">
        <v>42</v>
      </c>
      <c r="AF4" s="81" t="s">
        <v>4464</v>
      </c>
      <c r="AG4" s="81" t="s">
        <v>1270</v>
      </c>
      <c r="AH4" s="81" t="s">
        <v>4485</v>
      </c>
      <c r="AI4" s="81" t="s">
        <v>5362</v>
      </c>
      <c r="AJ4" s="81" t="s">
        <v>4440</v>
      </c>
      <c r="AM4" s="81" t="s">
        <v>4442</v>
      </c>
      <c r="AN4" s="81" t="s">
        <v>1270</v>
      </c>
      <c r="AO4" s="81" t="s">
        <v>5363</v>
      </c>
      <c r="AP4" s="81" t="s">
        <v>4443</v>
      </c>
      <c r="AQ4" s="81" t="s">
        <v>4444</v>
      </c>
      <c r="AR4" s="81" t="s">
        <v>5364</v>
      </c>
      <c r="AS4" s="81" t="s">
        <v>4446</v>
      </c>
      <c r="AT4" s="81" t="s">
        <v>2875</v>
      </c>
      <c r="AU4" s="81" t="s">
        <v>4447</v>
      </c>
      <c r="AW4" s="81" t="s">
        <v>4448</v>
      </c>
      <c r="AX4" s="81" t="s">
        <v>42</v>
      </c>
    </row>
    <row r="5" s="79" customFormat="1" ht="13.5" hidden="1" spans="1:50">
      <c r="A5" s="81" t="s">
        <v>5365</v>
      </c>
      <c r="B5" s="81" t="s">
        <v>5366</v>
      </c>
      <c r="C5" s="81" t="s">
        <v>50</v>
      </c>
      <c r="D5" s="81" t="s">
        <v>4517</v>
      </c>
      <c r="E5" s="81" t="s">
        <v>5367</v>
      </c>
      <c r="F5" s="81" t="s">
        <v>4453</v>
      </c>
      <c r="G5" s="81" t="s">
        <v>4542</v>
      </c>
      <c r="H5" s="81" t="s">
        <v>4520</v>
      </c>
      <c r="I5" s="81" t="s">
        <v>43</v>
      </c>
      <c r="J5" s="81" t="s">
        <v>5203</v>
      </c>
      <c r="K5" s="81" t="s">
        <v>5204</v>
      </c>
      <c r="M5" s="81" t="s">
        <v>2790</v>
      </c>
      <c r="N5" s="81" t="s">
        <v>4797</v>
      </c>
      <c r="O5" s="81" t="s">
        <v>5356</v>
      </c>
      <c r="P5" s="81" t="s">
        <v>5357</v>
      </c>
      <c r="Q5" s="81" t="s">
        <v>1270</v>
      </c>
      <c r="R5" s="81" t="s">
        <v>5207</v>
      </c>
      <c r="S5" s="81" t="s">
        <v>5358</v>
      </c>
      <c r="T5" s="81" t="s">
        <v>5359</v>
      </c>
      <c r="U5" s="81" t="s">
        <v>5360</v>
      </c>
      <c r="V5" s="81" t="s">
        <v>4432</v>
      </c>
      <c r="W5" s="81" t="s">
        <v>5361</v>
      </c>
      <c r="X5" s="81" t="s">
        <v>4434</v>
      </c>
      <c r="Y5" s="81" t="s">
        <v>4435</v>
      </c>
      <c r="Z5" s="81" t="s">
        <v>4483</v>
      </c>
      <c r="AA5" s="81" t="s">
        <v>228</v>
      </c>
      <c r="AC5" s="81" t="s">
        <v>42</v>
      </c>
      <c r="AD5" s="81" t="s">
        <v>2682</v>
      </c>
      <c r="AE5" s="81" t="s">
        <v>42</v>
      </c>
      <c r="AF5" s="81" t="s">
        <v>4464</v>
      </c>
      <c r="AG5" s="81" t="s">
        <v>1270</v>
      </c>
      <c r="AH5" s="81" t="s">
        <v>4485</v>
      </c>
      <c r="AI5" s="81" t="s">
        <v>5362</v>
      </c>
      <c r="AJ5" s="81" t="s">
        <v>4440</v>
      </c>
      <c r="AM5" s="81" t="s">
        <v>4442</v>
      </c>
      <c r="AN5" s="81" t="s">
        <v>1270</v>
      </c>
      <c r="AO5" s="81" t="s">
        <v>5363</v>
      </c>
      <c r="AP5" s="81" t="s">
        <v>4443</v>
      </c>
      <c r="AQ5" s="81" t="s">
        <v>4444</v>
      </c>
      <c r="AR5" s="81" t="s">
        <v>5368</v>
      </c>
      <c r="AS5" s="81" t="s">
        <v>4446</v>
      </c>
      <c r="AT5" s="81" t="s">
        <v>2875</v>
      </c>
      <c r="AU5" s="81" t="s">
        <v>4447</v>
      </c>
      <c r="AW5" s="81" t="s">
        <v>4448</v>
      </c>
      <c r="AX5" s="81" t="s">
        <v>42</v>
      </c>
    </row>
    <row r="6" s="79" customFormat="1" ht="13.5" hidden="1" spans="1:50">
      <c r="A6" s="81" t="s">
        <v>5369</v>
      </c>
      <c r="B6" s="81" t="s">
        <v>5370</v>
      </c>
      <c r="C6" s="81" t="s">
        <v>50</v>
      </c>
      <c r="D6" s="81" t="s">
        <v>4517</v>
      </c>
      <c r="E6" s="81" t="s">
        <v>5371</v>
      </c>
      <c r="F6" s="81" t="s">
        <v>4453</v>
      </c>
      <c r="G6" s="81" t="s">
        <v>4542</v>
      </c>
      <c r="H6" s="81" t="s">
        <v>4520</v>
      </c>
      <c r="I6" s="81" t="s">
        <v>43</v>
      </c>
      <c r="J6" s="81" t="s">
        <v>5203</v>
      </c>
      <c r="K6" s="81" t="s">
        <v>5204</v>
      </c>
      <c r="M6" s="81" t="s">
        <v>2790</v>
      </c>
      <c r="N6" s="81" t="s">
        <v>4797</v>
      </c>
      <c r="O6" s="81" t="s">
        <v>5356</v>
      </c>
      <c r="P6" s="81" t="s">
        <v>5357</v>
      </c>
      <c r="Q6" s="81" t="s">
        <v>1270</v>
      </c>
      <c r="R6" s="81" t="s">
        <v>5207</v>
      </c>
      <c r="S6" s="81" t="s">
        <v>5358</v>
      </c>
      <c r="T6" s="81" t="s">
        <v>5359</v>
      </c>
      <c r="U6" s="81" t="s">
        <v>5360</v>
      </c>
      <c r="V6" s="81" t="s">
        <v>4432</v>
      </c>
      <c r="W6" s="81" t="s">
        <v>5361</v>
      </c>
      <c r="X6" s="81" t="s">
        <v>4434</v>
      </c>
      <c r="Y6" s="81" t="s">
        <v>4435</v>
      </c>
      <c r="Z6" s="81" t="s">
        <v>4483</v>
      </c>
      <c r="AA6" s="81" t="s">
        <v>228</v>
      </c>
      <c r="AC6" s="81" t="s">
        <v>42</v>
      </c>
      <c r="AD6" s="81" t="s">
        <v>2682</v>
      </c>
      <c r="AE6" s="81" t="s">
        <v>42</v>
      </c>
      <c r="AF6" s="81" t="s">
        <v>4464</v>
      </c>
      <c r="AG6" s="81" t="s">
        <v>1270</v>
      </c>
      <c r="AH6" s="81" t="s">
        <v>4485</v>
      </c>
      <c r="AI6" s="81" t="s">
        <v>5362</v>
      </c>
      <c r="AJ6" s="81" t="s">
        <v>4440</v>
      </c>
      <c r="AM6" s="81" t="s">
        <v>4442</v>
      </c>
      <c r="AN6" s="81" t="s">
        <v>1270</v>
      </c>
      <c r="AO6" s="81" t="s">
        <v>5363</v>
      </c>
      <c r="AP6" s="81" t="s">
        <v>4443</v>
      </c>
      <c r="AQ6" s="81" t="s">
        <v>4444</v>
      </c>
      <c r="AR6" s="81" t="s">
        <v>5372</v>
      </c>
      <c r="AS6" s="81" t="s">
        <v>4446</v>
      </c>
      <c r="AT6" s="81" t="s">
        <v>2875</v>
      </c>
      <c r="AU6" s="81" t="s">
        <v>4447</v>
      </c>
      <c r="AW6" s="81" t="s">
        <v>4448</v>
      </c>
      <c r="AX6" s="81" t="s">
        <v>42</v>
      </c>
    </row>
    <row r="7" s="79" customFormat="1" ht="13.5" hidden="1" spans="1:50">
      <c r="A7" s="81" t="s">
        <v>5373</v>
      </c>
      <c r="B7" s="81" t="s">
        <v>5374</v>
      </c>
      <c r="C7" s="81" t="s">
        <v>50</v>
      </c>
      <c r="D7" s="81" t="s">
        <v>4517</v>
      </c>
      <c r="E7" s="81" t="s">
        <v>5375</v>
      </c>
      <c r="F7" s="81" t="s">
        <v>4453</v>
      </c>
      <c r="G7" s="81" t="s">
        <v>4542</v>
      </c>
      <c r="H7" s="81" t="s">
        <v>4520</v>
      </c>
      <c r="I7" s="81" t="s">
        <v>43</v>
      </c>
      <c r="J7" s="81" t="s">
        <v>5203</v>
      </c>
      <c r="K7" s="81" t="s">
        <v>5204</v>
      </c>
      <c r="M7" s="81" t="s">
        <v>2790</v>
      </c>
      <c r="N7" s="81" t="s">
        <v>4797</v>
      </c>
      <c r="O7" s="81" t="s">
        <v>5356</v>
      </c>
      <c r="P7" s="81" t="s">
        <v>5357</v>
      </c>
      <c r="Q7" s="81" t="s">
        <v>1270</v>
      </c>
      <c r="R7" s="81" t="s">
        <v>5207</v>
      </c>
      <c r="S7" s="81" t="s">
        <v>5358</v>
      </c>
      <c r="T7" s="81" t="s">
        <v>5359</v>
      </c>
      <c r="U7" s="81" t="s">
        <v>5360</v>
      </c>
      <c r="V7" s="81" t="s">
        <v>4432</v>
      </c>
      <c r="W7" s="81" t="s">
        <v>5361</v>
      </c>
      <c r="X7" s="81" t="s">
        <v>4434</v>
      </c>
      <c r="Y7" s="81" t="s">
        <v>4435</v>
      </c>
      <c r="Z7" s="81" t="s">
        <v>4483</v>
      </c>
      <c r="AA7" s="81" t="s">
        <v>228</v>
      </c>
      <c r="AC7" s="81" t="s">
        <v>42</v>
      </c>
      <c r="AD7" s="81" t="s">
        <v>2682</v>
      </c>
      <c r="AE7" s="81" t="s">
        <v>42</v>
      </c>
      <c r="AF7" s="81" t="s">
        <v>4464</v>
      </c>
      <c r="AG7" s="81" t="s">
        <v>1270</v>
      </c>
      <c r="AH7" s="81" t="s">
        <v>4485</v>
      </c>
      <c r="AI7" s="81" t="s">
        <v>5362</v>
      </c>
      <c r="AJ7" s="81" t="s">
        <v>4440</v>
      </c>
      <c r="AM7" s="81" t="s">
        <v>4442</v>
      </c>
      <c r="AN7" s="81" t="s">
        <v>1270</v>
      </c>
      <c r="AO7" s="81" t="s">
        <v>5363</v>
      </c>
      <c r="AP7" s="81" t="s">
        <v>4443</v>
      </c>
      <c r="AQ7" s="81" t="s">
        <v>4444</v>
      </c>
      <c r="AR7" s="81" t="s">
        <v>5376</v>
      </c>
      <c r="AS7" s="81" t="s">
        <v>4446</v>
      </c>
      <c r="AT7" s="81" t="s">
        <v>2875</v>
      </c>
      <c r="AU7" s="81" t="s">
        <v>4447</v>
      </c>
      <c r="AW7" s="81" t="s">
        <v>4448</v>
      </c>
      <c r="AX7" s="81" t="s">
        <v>42</v>
      </c>
    </row>
    <row r="8" s="79" customFormat="1" ht="13.5" hidden="1" spans="1:50">
      <c r="A8" s="81" t="s">
        <v>5377</v>
      </c>
      <c r="B8" s="81" t="s">
        <v>5378</v>
      </c>
      <c r="C8" s="81" t="s">
        <v>50</v>
      </c>
      <c r="D8" s="81" t="s">
        <v>4517</v>
      </c>
      <c r="E8" s="81" t="s">
        <v>5379</v>
      </c>
      <c r="F8" s="81" t="s">
        <v>4453</v>
      </c>
      <c r="G8" s="81" t="s">
        <v>4542</v>
      </c>
      <c r="H8" s="81" t="s">
        <v>4520</v>
      </c>
      <c r="I8" s="81" t="s">
        <v>43</v>
      </c>
      <c r="J8" s="81" t="s">
        <v>5203</v>
      </c>
      <c r="K8" s="81" t="s">
        <v>5204</v>
      </c>
      <c r="M8" s="81" t="s">
        <v>2790</v>
      </c>
      <c r="N8" s="81" t="s">
        <v>4797</v>
      </c>
      <c r="O8" s="81" t="s">
        <v>5356</v>
      </c>
      <c r="P8" s="81" t="s">
        <v>5357</v>
      </c>
      <c r="Q8" s="81" t="s">
        <v>1270</v>
      </c>
      <c r="R8" s="81" t="s">
        <v>5207</v>
      </c>
      <c r="S8" s="81" t="s">
        <v>5358</v>
      </c>
      <c r="T8" s="81" t="s">
        <v>5359</v>
      </c>
      <c r="U8" s="81" t="s">
        <v>5360</v>
      </c>
      <c r="V8" s="81" t="s">
        <v>4432</v>
      </c>
      <c r="W8" s="81" t="s">
        <v>5361</v>
      </c>
      <c r="X8" s="81" t="s">
        <v>4434</v>
      </c>
      <c r="Y8" s="81" t="s">
        <v>4435</v>
      </c>
      <c r="Z8" s="81" t="s">
        <v>4483</v>
      </c>
      <c r="AA8" s="81" t="s">
        <v>228</v>
      </c>
      <c r="AC8" s="81" t="s">
        <v>42</v>
      </c>
      <c r="AD8" s="81" t="s">
        <v>2682</v>
      </c>
      <c r="AE8" s="81" t="s">
        <v>42</v>
      </c>
      <c r="AF8" s="81" t="s">
        <v>4464</v>
      </c>
      <c r="AG8" s="81" t="s">
        <v>1270</v>
      </c>
      <c r="AH8" s="81" t="s">
        <v>4485</v>
      </c>
      <c r="AI8" s="81" t="s">
        <v>5362</v>
      </c>
      <c r="AJ8" s="81" t="s">
        <v>4440</v>
      </c>
      <c r="AM8" s="81" t="s">
        <v>4442</v>
      </c>
      <c r="AN8" s="81" t="s">
        <v>1270</v>
      </c>
      <c r="AO8" s="81" t="s">
        <v>5363</v>
      </c>
      <c r="AP8" s="81" t="s">
        <v>4443</v>
      </c>
      <c r="AQ8" s="81" t="s">
        <v>4444</v>
      </c>
      <c r="AR8" s="81" t="s">
        <v>5380</v>
      </c>
      <c r="AS8" s="81" t="s">
        <v>4446</v>
      </c>
      <c r="AT8" s="81" t="s">
        <v>2875</v>
      </c>
      <c r="AU8" s="81" t="s">
        <v>4447</v>
      </c>
      <c r="AW8" s="81" t="s">
        <v>4448</v>
      </c>
      <c r="AX8" s="81" t="s">
        <v>42</v>
      </c>
    </row>
    <row r="9" s="79" customFormat="1" ht="13.5" hidden="1" spans="1:50">
      <c r="A9" s="81" t="s">
        <v>5381</v>
      </c>
      <c r="B9" s="81" t="s">
        <v>5382</v>
      </c>
      <c r="C9" s="81" t="s">
        <v>50</v>
      </c>
      <c r="D9" s="81" t="s">
        <v>4517</v>
      </c>
      <c r="E9" s="81" t="s">
        <v>5383</v>
      </c>
      <c r="F9" s="81" t="s">
        <v>4453</v>
      </c>
      <c r="G9" s="81" t="s">
        <v>4542</v>
      </c>
      <c r="H9" s="81" t="s">
        <v>4520</v>
      </c>
      <c r="I9" s="81" t="s">
        <v>43</v>
      </c>
      <c r="J9" s="81" t="s">
        <v>4543</v>
      </c>
      <c r="K9" s="81" t="s">
        <v>4544</v>
      </c>
      <c r="M9" s="81" t="s">
        <v>2790</v>
      </c>
      <c r="N9" s="81" t="s">
        <v>4545</v>
      </c>
      <c r="O9" s="81" t="s">
        <v>5384</v>
      </c>
      <c r="P9" s="81" t="s">
        <v>5385</v>
      </c>
      <c r="Q9" s="81" t="s">
        <v>1562</v>
      </c>
      <c r="R9" s="81" t="s">
        <v>4583</v>
      </c>
      <c r="S9" s="81" t="s">
        <v>5386</v>
      </c>
      <c r="T9" s="81" t="s">
        <v>5031</v>
      </c>
      <c r="U9" s="81" t="s">
        <v>5387</v>
      </c>
      <c r="V9" s="81" t="s">
        <v>4432</v>
      </c>
      <c r="W9" s="81" t="s">
        <v>1576</v>
      </c>
      <c r="X9" s="81" t="s">
        <v>4434</v>
      </c>
      <c r="Y9" s="81" t="s">
        <v>4435</v>
      </c>
      <c r="Z9" s="81" t="s">
        <v>4483</v>
      </c>
      <c r="AA9" s="81" t="s">
        <v>228</v>
      </c>
      <c r="AC9" s="81" t="s">
        <v>42</v>
      </c>
      <c r="AD9" s="81" t="s">
        <v>2682</v>
      </c>
      <c r="AE9" s="81" t="s">
        <v>42</v>
      </c>
      <c r="AF9" s="81" t="s">
        <v>4464</v>
      </c>
      <c r="AG9" s="81" t="s">
        <v>1576</v>
      </c>
      <c r="AH9" s="81" t="s">
        <v>4485</v>
      </c>
      <c r="AI9" s="81" t="s">
        <v>5388</v>
      </c>
      <c r="AJ9" s="81" t="s">
        <v>4440</v>
      </c>
      <c r="AM9" s="81" t="s">
        <v>4442</v>
      </c>
      <c r="AN9" s="81" t="s">
        <v>4766</v>
      </c>
      <c r="AO9" s="81" t="s">
        <v>5389</v>
      </c>
      <c r="AP9" s="81" t="s">
        <v>4443</v>
      </c>
      <c r="AQ9" s="81" t="s">
        <v>4444</v>
      </c>
      <c r="AR9" s="81" t="s">
        <v>5390</v>
      </c>
      <c r="AS9" s="81" t="s">
        <v>4446</v>
      </c>
      <c r="AT9" s="81" t="s">
        <v>2875</v>
      </c>
      <c r="AU9" s="81" t="s">
        <v>4447</v>
      </c>
      <c r="AW9" s="81" t="s">
        <v>4448</v>
      </c>
      <c r="AX9" s="81" t="s">
        <v>42</v>
      </c>
    </row>
    <row r="10" s="79" customFormat="1" ht="13.5" hidden="1" spans="1:50">
      <c r="A10" s="81" t="s">
        <v>5391</v>
      </c>
      <c r="B10" s="81" t="s">
        <v>5392</v>
      </c>
      <c r="C10" s="81" t="s">
        <v>50</v>
      </c>
      <c r="D10" s="81" t="s">
        <v>4517</v>
      </c>
      <c r="E10" s="81" t="s">
        <v>5393</v>
      </c>
      <c r="F10" s="81" t="s">
        <v>4453</v>
      </c>
      <c r="G10" s="81" t="s">
        <v>4542</v>
      </c>
      <c r="H10" s="81" t="s">
        <v>4520</v>
      </c>
      <c r="I10" s="81" t="s">
        <v>43</v>
      </c>
      <c r="J10" s="81" t="s">
        <v>4543</v>
      </c>
      <c r="K10" s="81" t="s">
        <v>4544</v>
      </c>
      <c r="M10" s="81" t="s">
        <v>2790</v>
      </c>
      <c r="N10" s="81" t="s">
        <v>4545</v>
      </c>
      <c r="O10" s="81" t="s">
        <v>5394</v>
      </c>
      <c r="P10" s="81" t="s">
        <v>5385</v>
      </c>
      <c r="Q10" s="81" t="s">
        <v>1562</v>
      </c>
      <c r="R10" s="81" t="s">
        <v>4583</v>
      </c>
      <c r="S10" s="81" t="s">
        <v>5386</v>
      </c>
      <c r="T10" s="81" t="s">
        <v>5031</v>
      </c>
      <c r="U10" s="81" t="s">
        <v>5387</v>
      </c>
      <c r="V10" s="81" t="s">
        <v>4432</v>
      </c>
      <c r="W10" s="81" t="s">
        <v>1576</v>
      </c>
      <c r="X10" s="81" t="s">
        <v>4434</v>
      </c>
      <c r="Y10" s="81" t="s">
        <v>4435</v>
      </c>
      <c r="Z10" s="81" t="s">
        <v>4483</v>
      </c>
      <c r="AA10" s="81" t="s">
        <v>228</v>
      </c>
      <c r="AC10" s="81" t="s">
        <v>42</v>
      </c>
      <c r="AD10" s="81" t="s">
        <v>2682</v>
      </c>
      <c r="AE10" s="81" t="s">
        <v>42</v>
      </c>
      <c r="AF10" s="81" t="s">
        <v>4464</v>
      </c>
      <c r="AG10" s="81" t="s">
        <v>1576</v>
      </c>
      <c r="AH10" s="81" t="s">
        <v>4485</v>
      </c>
      <c r="AI10" s="81" t="s">
        <v>5388</v>
      </c>
      <c r="AJ10" s="81" t="s">
        <v>4440</v>
      </c>
      <c r="AM10" s="81" t="s">
        <v>4442</v>
      </c>
      <c r="AN10" s="81" t="s">
        <v>4766</v>
      </c>
      <c r="AO10" s="81" t="s">
        <v>5389</v>
      </c>
      <c r="AP10" s="81" t="s">
        <v>4443</v>
      </c>
      <c r="AQ10" s="81" t="s">
        <v>4444</v>
      </c>
      <c r="AR10" s="81" t="s">
        <v>5395</v>
      </c>
      <c r="AS10" s="81" t="s">
        <v>4446</v>
      </c>
      <c r="AT10" s="81" t="s">
        <v>2875</v>
      </c>
      <c r="AU10" s="81" t="s">
        <v>4447</v>
      </c>
      <c r="AW10" s="81" t="s">
        <v>4448</v>
      </c>
      <c r="AX10" s="81" t="s">
        <v>42</v>
      </c>
    </row>
    <row r="11" s="79" customFormat="1" ht="13.5" hidden="1" spans="1:50">
      <c r="A11" s="81" t="s">
        <v>5396</v>
      </c>
      <c r="B11" s="81" t="s">
        <v>5397</v>
      </c>
      <c r="C11" s="81" t="s">
        <v>50</v>
      </c>
      <c r="D11" s="81" t="s">
        <v>4517</v>
      </c>
      <c r="E11" s="81" t="s">
        <v>5398</v>
      </c>
      <c r="F11" s="81" t="s">
        <v>4453</v>
      </c>
      <c r="G11" s="81" t="s">
        <v>4542</v>
      </c>
      <c r="H11" s="81" t="s">
        <v>4520</v>
      </c>
      <c r="I11" s="81" t="s">
        <v>43</v>
      </c>
      <c r="J11" s="81" t="s">
        <v>4543</v>
      </c>
      <c r="K11" s="81" t="s">
        <v>4544</v>
      </c>
      <c r="M11" s="81" t="s">
        <v>2790</v>
      </c>
      <c r="N11" s="81" t="s">
        <v>4545</v>
      </c>
      <c r="O11" s="81" t="s">
        <v>5394</v>
      </c>
      <c r="P11" s="81" t="s">
        <v>5385</v>
      </c>
      <c r="Q11" s="81" t="s">
        <v>1562</v>
      </c>
      <c r="R11" s="81" t="s">
        <v>4583</v>
      </c>
      <c r="S11" s="81" t="s">
        <v>5386</v>
      </c>
      <c r="T11" s="81" t="s">
        <v>5031</v>
      </c>
      <c r="U11" s="81" t="s">
        <v>5387</v>
      </c>
      <c r="V11" s="81" t="s">
        <v>4432</v>
      </c>
      <c r="W11" s="81" t="s">
        <v>1576</v>
      </c>
      <c r="X11" s="81" t="s">
        <v>4434</v>
      </c>
      <c r="Y11" s="81" t="s">
        <v>4435</v>
      </c>
      <c r="Z11" s="81" t="s">
        <v>4483</v>
      </c>
      <c r="AA11" s="81" t="s">
        <v>228</v>
      </c>
      <c r="AC11" s="81" t="s">
        <v>42</v>
      </c>
      <c r="AD11" s="81" t="s">
        <v>2682</v>
      </c>
      <c r="AE11" s="81" t="s">
        <v>42</v>
      </c>
      <c r="AF11" s="81" t="s">
        <v>4464</v>
      </c>
      <c r="AG11" s="81" t="s">
        <v>1576</v>
      </c>
      <c r="AH11" s="81" t="s">
        <v>4485</v>
      </c>
      <c r="AI11" s="81" t="s">
        <v>5388</v>
      </c>
      <c r="AJ11" s="81" t="s">
        <v>4440</v>
      </c>
      <c r="AM11" s="81" t="s">
        <v>4442</v>
      </c>
      <c r="AN11" s="81" t="s">
        <v>4766</v>
      </c>
      <c r="AO11" s="81" t="s">
        <v>5389</v>
      </c>
      <c r="AP11" s="81" t="s">
        <v>4443</v>
      </c>
      <c r="AQ11" s="81" t="s">
        <v>4444</v>
      </c>
      <c r="AR11" s="81" t="s">
        <v>5390</v>
      </c>
      <c r="AS11" s="81" t="s">
        <v>4446</v>
      </c>
      <c r="AT11" s="81" t="s">
        <v>2875</v>
      </c>
      <c r="AU11" s="81" t="s">
        <v>4447</v>
      </c>
      <c r="AW11" s="81" t="s">
        <v>4448</v>
      </c>
      <c r="AX11" s="81" t="s">
        <v>42</v>
      </c>
    </row>
    <row r="12" s="79" customFormat="1" ht="13.5" hidden="1" spans="1:50">
      <c r="A12" s="81" t="s">
        <v>5399</v>
      </c>
      <c r="B12" s="81" t="s">
        <v>5400</v>
      </c>
      <c r="C12" s="81" t="s">
        <v>50</v>
      </c>
      <c r="D12" s="81" t="s">
        <v>4517</v>
      </c>
      <c r="E12" s="81" t="s">
        <v>5401</v>
      </c>
      <c r="F12" s="81" t="s">
        <v>4453</v>
      </c>
      <c r="G12" s="81" t="s">
        <v>4542</v>
      </c>
      <c r="H12" s="81" t="s">
        <v>4520</v>
      </c>
      <c r="I12" s="81" t="s">
        <v>43</v>
      </c>
      <c r="J12" s="81" t="s">
        <v>4543</v>
      </c>
      <c r="K12" s="81" t="s">
        <v>4544</v>
      </c>
      <c r="M12" s="81" t="s">
        <v>2790</v>
      </c>
      <c r="N12" s="81" t="s">
        <v>4545</v>
      </c>
      <c r="O12" s="81" t="s">
        <v>5394</v>
      </c>
      <c r="P12" s="81" t="s">
        <v>5385</v>
      </c>
      <c r="Q12" s="81" t="s">
        <v>1562</v>
      </c>
      <c r="R12" s="81" t="s">
        <v>4583</v>
      </c>
      <c r="S12" s="81" t="s">
        <v>5386</v>
      </c>
      <c r="T12" s="81" t="s">
        <v>5031</v>
      </c>
      <c r="U12" s="81" t="s">
        <v>5387</v>
      </c>
      <c r="V12" s="81" t="s">
        <v>4432</v>
      </c>
      <c r="W12" s="81" t="s">
        <v>1576</v>
      </c>
      <c r="X12" s="81" t="s">
        <v>4434</v>
      </c>
      <c r="Y12" s="81" t="s">
        <v>4435</v>
      </c>
      <c r="Z12" s="81" t="s">
        <v>4483</v>
      </c>
      <c r="AA12" s="81" t="s">
        <v>228</v>
      </c>
      <c r="AC12" s="81" t="s">
        <v>42</v>
      </c>
      <c r="AD12" s="81" t="s">
        <v>2682</v>
      </c>
      <c r="AE12" s="81" t="s">
        <v>42</v>
      </c>
      <c r="AF12" s="81" t="s">
        <v>4464</v>
      </c>
      <c r="AG12" s="81" t="s">
        <v>1576</v>
      </c>
      <c r="AH12" s="81" t="s">
        <v>4485</v>
      </c>
      <c r="AI12" s="81" t="s">
        <v>5388</v>
      </c>
      <c r="AJ12" s="81" t="s">
        <v>4440</v>
      </c>
      <c r="AM12" s="81" t="s">
        <v>4442</v>
      </c>
      <c r="AN12" s="81" t="s">
        <v>4766</v>
      </c>
      <c r="AO12" s="81" t="s">
        <v>5389</v>
      </c>
      <c r="AP12" s="81" t="s">
        <v>4443</v>
      </c>
      <c r="AQ12" s="81" t="s">
        <v>4444</v>
      </c>
      <c r="AR12" s="81" t="s">
        <v>5390</v>
      </c>
      <c r="AS12" s="81" t="s">
        <v>4446</v>
      </c>
      <c r="AT12" s="81" t="s">
        <v>2875</v>
      </c>
      <c r="AU12" s="81" t="s">
        <v>4447</v>
      </c>
      <c r="AW12" s="81" t="s">
        <v>4448</v>
      </c>
      <c r="AX12" s="81" t="s">
        <v>42</v>
      </c>
    </row>
    <row r="13" s="79" customFormat="1" ht="13.5" hidden="1" spans="1:50">
      <c r="A13" s="81" t="s">
        <v>5402</v>
      </c>
      <c r="B13" s="81" t="s">
        <v>5403</v>
      </c>
      <c r="C13" s="81" t="s">
        <v>50</v>
      </c>
      <c r="D13" s="81" t="s">
        <v>4517</v>
      </c>
      <c r="E13" s="81" t="s">
        <v>5404</v>
      </c>
      <c r="F13" s="81" t="s">
        <v>4453</v>
      </c>
      <c r="G13" s="81" t="s">
        <v>4542</v>
      </c>
      <c r="H13" s="81" t="s">
        <v>4520</v>
      </c>
      <c r="I13" s="81" t="s">
        <v>43</v>
      </c>
      <c r="J13" s="81" t="s">
        <v>4543</v>
      </c>
      <c r="K13" s="81" t="s">
        <v>4544</v>
      </c>
      <c r="M13" s="81" t="s">
        <v>2790</v>
      </c>
      <c r="N13" s="81" t="s">
        <v>4545</v>
      </c>
      <c r="O13" s="81" t="s">
        <v>5384</v>
      </c>
      <c r="P13" s="81" t="s">
        <v>5385</v>
      </c>
      <c r="Q13" s="81" t="s">
        <v>1562</v>
      </c>
      <c r="R13" s="81" t="s">
        <v>4583</v>
      </c>
      <c r="S13" s="81" t="s">
        <v>5386</v>
      </c>
      <c r="T13" s="81" t="s">
        <v>5031</v>
      </c>
      <c r="U13" s="81" t="s">
        <v>5387</v>
      </c>
      <c r="V13" s="81" t="s">
        <v>4432</v>
      </c>
      <c r="W13" s="81" t="s">
        <v>1576</v>
      </c>
      <c r="X13" s="81" t="s">
        <v>4434</v>
      </c>
      <c r="Y13" s="81" t="s">
        <v>4435</v>
      </c>
      <c r="Z13" s="81" t="s">
        <v>4483</v>
      </c>
      <c r="AA13" s="81" t="s">
        <v>228</v>
      </c>
      <c r="AC13" s="81" t="s">
        <v>42</v>
      </c>
      <c r="AD13" s="81" t="s">
        <v>2682</v>
      </c>
      <c r="AE13" s="81" t="s">
        <v>42</v>
      </c>
      <c r="AF13" s="81" t="s">
        <v>4464</v>
      </c>
      <c r="AG13" s="81" t="s">
        <v>1576</v>
      </c>
      <c r="AH13" s="81" t="s">
        <v>4485</v>
      </c>
      <c r="AI13" s="81" t="s">
        <v>5388</v>
      </c>
      <c r="AJ13" s="81" t="s">
        <v>4440</v>
      </c>
      <c r="AM13" s="81" t="s">
        <v>4442</v>
      </c>
      <c r="AN13" s="81" t="s">
        <v>4766</v>
      </c>
      <c r="AO13" s="81" t="s">
        <v>5389</v>
      </c>
      <c r="AP13" s="81" t="s">
        <v>4443</v>
      </c>
      <c r="AQ13" s="81" t="s">
        <v>4444</v>
      </c>
      <c r="AR13" s="81" t="s">
        <v>5390</v>
      </c>
      <c r="AS13" s="81" t="s">
        <v>4446</v>
      </c>
      <c r="AT13" s="81" t="s">
        <v>2875</v>
      </c>
      <c r="AU13" s="81" t="s">
        <v>4447</v>
      </c>
      <c r="AW13" s="81" t="s">
        <v>4448</v>
      </c>
      <c r="AX13" s="81" t="s">
        <v>42</v>
      </c>
    </row>
    <row r="14" s="79" customFormat="1" ht="13.5" hidden="1" spans="1:50">
      <c r="A14" s="81" t="s">
        <v>5405</v>
      </c>
      <c r="B14" s="81" t="s">
        <v>5406</v>
      </c>
      <c r="C14" s="81" t="s">
        <v>4655</v>
      </c>
      <c r="D14" s="81" t="s">
        <v>4451</v>
      </c>
      <c r="E14" s="81" t="s">
        <v>5407</v>
      </c>
      <c r="F14" s="81" t="s">
        <v>4453</v>
      </c>
      <c r="G14" s="81" t="s">
        <v>4779</v>
      </c>
      <c r="H14" s="81" t="s">
        <v>4520</v>
      </c>
      <c r="I14" s="81" t="s">
        <v>43</v>
      </c>
      <c r="J14" s="81" t="s">
        <v>4631</v>
      </c>
      <c r="K14" s="81" t="s">
        <v>4632</v>
      </c>
      <c r="M14" s="81" t="s">
        <v>2790</v>
      </c>
      <c r="N14" s="81" t="s">
        <v>4739</v>
      </c>
      <c r="Q14" s="81" t="s">
        <v>650</v>
      </c>
      <c r="R14" s="81" t="s">
        <v>4742</v>
      </c>
      <c r="S14" s="81" t="s">
        <v>620</v>
      </c>
      <c r="V14" s="81" t="s">
        <v>4432</v>
      </c>
      <c r="W14" s="81" t="s">
        <v>712</v>
      </c>
      <c r="X14" s="81" t="s">
        <v>4434</v>
      </c>
      <c r="Y14" s="81" t="s">
        <v>4435</v>
      </c>
      <c r="Z14" s="81" t="s">
        <v>4483</v>
      </c>
      <c r="AA14" s="81" t="s">
        <v>228</v>
      </c>
      <c r="AC14" s="81" t="s">
        <v>42</v>
      </c>
      <c r="AD14" s="81" t="s">
        <v>2682</v>
      </c>
      <c r="AE14" s="81" t="s">
        <v>42</v>
      </c>
      <c r="AF14" s="81" t="s">
        <v>4464</v>
      </c>
      <c r="AH14" s="81" t="s">
        <v>4485</v>
      </c>
      <c r="AI14" s="81" t="s">
        <v>5077</v>
      </c>
      <c r="AJ14" s="81" t="s">
        <v>4440</v>
      </c>
      <c r="AM14" s="81" t="s">
        <v>4442</v>
      </c>
      <c r="AR14" s="81" t="s">
        <v>4787</v>
      </c>
      <c r="AS14" s="81" t="s">
        <v>4446</v>
      </c>
      <c r="AT14" s="81" t="s">
        <v>2875</v>
      </c>
      <c r="AW14" s="81" t="s">
        <v>4448</v>
      </c>
      <c r="AX14" s="81" t="s">
        <v>42</v>
      </c>
    </row>
    <row r="15" s="79" customFormat="1" ht="13.5" hidden="1" spans="1:50">
      <c r="A15" s="81" t="s">
        <v>5428</v>
      </c>
      <c r="B15" s="81" t="s">
        <v>5429</v>
      </c>
      <c r="C15" s="81" t="s">
        <v>50</v>
      </c>
      <c r="D15" s="81" t="s">
        <v>4517</v>
      </c>
      <c r="E15" s="81" t="s">
        <v>2528</v>
      </c>
      <c r="F15" s="81" t="s">
        <v>4453</v>
      </c>
      <c r="G15" s="81" t="s">
        <v>4542</v>
      </c>
      <c r="H15" s="81" t="s">
        <v>4520</v>
      </c>
      <c r="I15" s="81" t="s">
        <v>43</v>
      </c>
      <c r="J15" s="81" t="s">
        <v>4543</v>
      </c>
      <c r="K15" s="81" t="s">
        <v>4544</v>
      </c>
      <c r="M15" s="81" t="s">
        <v>2790</v>
      </c>
      <c r="N15" s="81" t="s">
        <v>4545</v>
      </c>
      <c r="O15" s="81" t="s">
        <v>5430</v>
      </c>
      <c r="P15" s="81" t="s">
        <v>5431</v>
      </c>
      <c r="Q15" s="81" t="s">
        <v>1437</v>
      </c>
      <c r="R15" s="81" t="s">
        <v>4959</v>
      </c>
      <c r="S15" s="81" t="s">
        <v>2555</v>
      </c>
      <c r="T15" s="81" t="s">
        <v>2521</v>
      </c>
      <c r="U15" s="81" t="s">
        <v>2522</v>
      </c>
      <c r="V15" s="81" t="s">
        <v>4432</v>
      </c>
      <c r="W15" s="81" t="s">
        <v>1576</v>
      </c>
      <c r="X15" s="81" t="s">
        <v>4434</v>
      </c>
      <c r="Y15" s="81" t="s">
        <v>4435</v>
      </c>
      <c r="Z15" s="81" t="s">
        <v>4483</v>
      </c>
      <c r="AA15" s="81" t="s">
        <v>228</v>
      </c>
      <c r="AC15" s="81" t="s">
        <v>42</v>
      </c>
      <c r="AD15" s="81" t="s">
        <v>2682</v>
      </c>
      <c r="AE15" s="81" t="s">
        <v>42</v>
      </c>
      <c r="AF15" s="81" t="s">
        <v>4464</v>
      </c>
      <c r="AG15" s="81" t="s">
        <v>4552</v>
      </c>
      <c r="AH15" s="81" t="s">
        <v>4485</v>
      </c>
      <c r="AI15" s="81" t="s">
        <v>5077</v>
      </c>
      <c r="AJ15" s="81" t="s">
        <v>4440</v>
      </c>
      <c r="AM15" s="81" t="s">
        <v>4442</v>
      </c>
      <c r="AN15" s="81" t="s">
        <v>4552</v>
      </c>
      <c r="AO15" s="81" t="s">
        <v>5432</v>
      </c>
      <c r="AP15" s="81" t="s">
        <v>4443</v>
      </c>
      <c r="AQ15" s="81" t="s">
        <v>4444</v>
      </c>
      <c r="AR15" s="81" t="s">
        <v>5433</v>
      </c>
      <c r="AS15" s="81" t="s">
        <v>4446</v>
      </c>
      <c r="AT15" s="81" t="s">
        <v>2875</v>
      </c>
      <c r="AU15" s="81" t="s">
        <v>4447</v>
      </c>
      <c r="AW15" s="81" t="s">
        <v>4448</v>
      </c>
      <c r="AX15" s="81" t="s">
        <v>42</v>
      </c>
    </row>
    <row r="16" s="79" customFormat="1" ht="13.5" hidden="1" spans="1:50">
      <c r="A16" s="81" t="s">
        <v>5434</v>
      </c>
      <c r="B16" s="81" t="s">
        <v>5435</v>
      </c>
      <c r="C16" s="81" t="s">
        <v>50</v>
      </c>
      <c r="D16" s="81" t="s">
        <v>4517</v>
      </c>
      <c r="E16" s="81" t="s">
        <v>2523</v>
      </c>
      <c r="F16" s="81" t="s">
        <v>4453</v>
      </c>
      <c r="G16" s="81" t="s">
        <v>4542</v>
      </c>
      <c r="H16" s="81" t="s">
        <v>4520</v>
      </c>
      <c r="I16" s="81" t="s">
        <v>43</v>
      </c>
      <c r="J16" s="81" t="s">
        <v>4543</v>
      </c>
      <c r="K16" s="81" t="s">
        <v>4544</v>
      </c>
      <c r="M16" s="81" t="s">
        <v>2790</v>
      </c>
      <c r="N16" s="81" t="s">
        <v>4545</v>
      </c>
      <c r="O16" s="81" t="s">
        <v>5430</v>
      </c>
      <c r="P16" s="81" t="s">
        <v>5431</v>
      </c>
      <c r="Q16" s="81" t="s">
        <v>1437</v>
      </c>
      <c r="R16" s="81" t="s">
        <v>4959</v>
      </c>
      <c r="S16" s="81" t="s">
        <v>2555</v>
      </c>
      <c r="T16" s="81" t="s">
        <v>2521</v>
      </c>
      <c r="U16" s="81" t="s">
        <v>2522</v>
      </c>
      <c r="V16" s="81" t="s">
        <v>4432</v>
      </c>
      <c r="W16" s="81" t="s">
        <v>1576</v>
      </c>
      <c r="X16" s="81" t="s">
        <v>4434</v>
      </c>
      <c r="Y16" s="81" t="s">
        <v>4435</v>
      </c>
      <c r="Z16" s="81" t="s">
        <v>4483</v>
      </c>
      <c r="AA16" s="81" t="s">
        <v>228</v>
      </c>
      <c r="AC16" s="81" t="s">
        <v>42</v>
      </c>
      <c r="AD16" s="81" t="s">
        <v>2682</v>
      </c>
      <c r="AE16" s="81" t="s">
        <v>42</v>
      </c>
      <c r="AF16" s="81" t="s">
        <v>4464</v>
      </c>
      <c r="AG16" s="81" t="s">
        <v>4552</v>
      </c>
      <c r="AH16" s="81" t="s">
        <v>4485</v>
      </c>
      <c r="AI16" s="81" t="s">
        <v>5077</v>
      </c>
      <c r="AJ16" s="81" t="s">
        <v>4440</v>
      </c>
      <c r="AM16" s="81" t="s">
        <v>4442</v>
      </c>
      <c r="AN16" s="81" t="s">
        <v>4552</v>
      </c>
      <c r="AO16" s="81" t="s">
        <v>5432</v>
      </c>
      <c r="AP16" s="81" t="s">
        <v>4443</v>
      </c>
      <c r="AQ16" s="81" t="s">
        <v>4444</v>
      </c>
      <c r="AR16" s="81" t="s">
        <v>5436</v>
      </c>
      <c r="AS16" s="81" t="s">
        <v>4446</v>
      </c>
      <c r="AT16" s="81" t="s">
        <v>2875</v>
      </c>
      <c r="AU16" s="81" t="s">
        <v>4447</v>
      </c>
      <c r="AW16" s="81" t="s">
        <v>4448</v>
      </c>
      <c r="AX16" s="81" t="s">
        <v>42</v>
      </c>
    </row>
    <row r="17" s="79" customFormat="1" ht="13.5" hidden="1" spans="1:50">
      <c r="A17" s="81" t="s">
        <v>5224</v>
      </c>
      <c r="B17" s="81" t="s">
        <v>5447</v>
      </c>
      <c r="C17" s="81" t="s">
        <v>50</v>
      </c>
      <c r="D17" s="81" t="s">
        <v>4451</v>
      </c>
      <c r="E17" s="81" t="s">
        <v>2593</v>
      </c>
      <c r="F17" s="81" t="s">
        <v>4453</v>
      </c>
      <c r="G17" s="81" t="s">
        <v>4760</v>
      </c>
      <c r="H17" s="81" t="s">
        <v>5411</v>
      </c>
      <c r="I17" s="81" t="s">
        <v>43</v>
      </c>
      <c r="J17" s="81" t="s">
        <v>4828</v>
      </c>
      <c r="K17" s="81" t="s">
        <v>4829</v>
      </c>
      <c r="M17" s="81" t="s">
        <v>2790</v>
      </c>
      <c r="N17" s="81" t="s">
        <v>4761</v>
      </c>
      <c r="O17" s="81" t="s">
        <v>5448</v>
      </c>
      <c r="P17" s="81" t="s">
        <v>5449</v>
      </c>
      <c r="Q17" s="81" t="s">
        <v>1879</v>
      </c>
      <c r="R17" s="81" t="s">
        <v>4992</v>
      </c>
      <c r="T17" s="81" t="s">
        <v>2591</v>
      </c>
      <c r="U17" s="81" t="s">
        <v>2592</v>
      </c>
      <c r="V17" s="81" t="s">
        <v>4432</v>
      </c>
      <c r="W17" s="81" t="s">
        <v>1840</v>
      </c>
      <c r="X17" s="81" t="s">
        <v>4434</v>
      </c>
      <c r="Y17" s="81" t="s">
        <v>4435</v>
      </c>
      <c r="Z17" s="81" t="s">
        <v>4483</v>
      </c>
      <c r="AA17" s="81" t="s">
        <v>228</v>
      </c>
      <c r="AC17" s="81" t="s">
        <v>42</v>
      </c>
      <c r="AD17" s="81" t="s">
        <v>2682</v>
      </c>
      <c r="AE17" s="81" t="s">
        <v>42</v>
      </c>
      <c r="AG17" s="81" t="s">
        <v>1840</v>
      </c>
      <c r="AH17" s="81" t="s">
        <v>4485</v>
      </c>
      <c r="AI17" s="81" t="s">
        <v>5077</v>
      </c>
      <c r="AJ17" s="81" t="s">
        <v>4440</v>
      </c>
      <c r="AM17" s="81" t="s">
        <v>4442</v>
      </c>
      <c r="AN17" s="81" t="s">
        <v>1840</v>
      </c>
      <c r="AO17" s="81" t="s">
        <v>5450</v>
      </c>
      <c r="AP17" s="81" t="s">
        <v>4443</v>
      </c>
      <c r="AR17" s="81" t="s">
        <v>5451</v>
      </c>
      <c r="AS17" s="81" t="s">
        <v>4446</v>
      </c>
      <c r="AT17" s="81" t="s">
        <v>2875</v>
      </c>
      <c r="AU17" s="81" t="s">
        <v>4447</v>
      </c>
      <c r="AW17" s="81" t="s">
        <v>4448</v>
      </c>
      <c r="AX17" s="81" t="s">
        <v>42</v>
      </c>
    </row>
    <row r="18" s="79" customFormat="1" ht="13.5" hidden="1" spans="1:50">
      <c r="A18" s="81" t="s">
        <v>5500</v>
      </c>
      <c r="B18" s="81" t="s">
        <v>5501</v>
      </c>
      <c r="C18" s="81" t="s">
        <v>50</v>
      </c>
      <c r="D18" s="81" t="s">
        <v>4451</v>
      </c>
      <c r="E18" s="81" t="s">
        <v>2603</v>
      </c>
      <c r="F18" s="81" t="s">
        <v>4453</v>
      </c>
      <c r="G18" s="81" t="s">
        <v>5502</v>
      </c>
      <c r="H18" s="81" t="s">
        <v>5503</v>
      </c>
      <c r="I18" s="81" t="s">
        <v>43</v>
      </c>
      <c r="J18" s="81" t="s">
        <v>4828</v>
      </c>
      <c r="K18" s="81" t="s">
        <v>4829</v>
      </c>
      <c r="M18" s="81" t="s">
        <v>2790</v>
      </c>
      <c r="N18" s="81" t="s">
        <v>5504</v>
      </c>
      <c r="O18" s="81" t="s">
        <v>5505</v>
      </c>
      <c r="P18" s="81" t="s">
        <v>5506</v>
      </c>
      <c r="Q18" s="81" t="s">
        <v>1794</v>
      </c>
      <c r="R18" s="81" t="s">
        <v>5507</v>
      </c>
      <c r="S18" s="81" t="s">
        <v>1774</v>
      </c>
      <c r="T18" s="81" t="s">
        <v>2601</v>
      </c>
      <c r="U18" s="81" t="s">
        <v>2602</v>
      </c>
      <c r="V18" s="81" t="s">
        <v>4432</v>
      </c>
      <c r="W18" s="81" t="s">
        <v>1840</v>
      </c>
      <c r="X18" s="81" t="s">
        <v>4434</v>
      </c>
      <c r="Y18" s="81" t="s">
        <v>4435</v>
      </c>
      <c r="Z18" s="81" t="s">
        <v>4483</v>
      </c>
      <c r="AA18" s="81" t="s">
        <v>228</v>
      </c>
      <c r="AC18" s="81" t="s">
        <v>42</v>
      </c>
      <c r="AD18" s="81" t="s">
        <v>2682</v>
      </c>
      <c r="AE18" s="81" t="s">
        <v>42</v>
      </c>
      <c r="AG18" s="81" t="s">
        <v>1840</v>
      </c>
      <c r="AH18" s="81" t="s">
        <v>4485</v>
      </c>
      <c r="AI18" s="81" t="s">
        <v>5077</v>
      </c>
      <c r="AJ18" s="81" t="s">
        <v>4440</v>
      </c>
      <c r="AM18" s="81" t="s">
        <v>4442</v>
      </c>
      <c r="AN18" s="81" t="s">
        <v>1840</v>
      </c>
      <c r="AO18" s="81" t="s">
        <v>5508</v>
      </c>
      <c r="AP18" s="81" t="s">
        <v>4443</v>
      </c>
      <c r="AR18" s="81" t="s">
        <v>5509</v>
      </c>
      <c r="AS18" s="81" t="s">
        <v>4446</v>
      </c>
      <c r="AT18" s="81" t="s">
        <v>2875</v>
      </c>
      <c r="AU18" s="81" t="s">
        <v>4447</v>
      </c>
      <c r="AW18" s="81" t="s">
        <v>4448</v>
      </c>
      <c r="AX18" s="81" t="s">
        <v>42</v>
      </c>
    </row>
    <row r="19" s="79" customFormat="1" ht="13.5" hidden="1" spans="1:50">
      <c r="A19" s="81" t="s">
        <v>5520</v>
      </c>
      <c r="B19" s="81" t="s">
        <v>5521</v>
      </c>
      <c r="C19" s="81" t="s">
        <v>50</v>
      </c>
      <c r="D19" s="81" t="s">
        <v>4451</v>
      </c>
      <c r="E19" s="81" t="s">
        <v>5522</v>
      </c>
      <c r="F19" s="81" t="s">
        <v>4453</v>
      </c>
      <c r="G19" s="81" t="s">
        <v>5502</v>
      </c>
      <c r="H19" s="81" t="s">
        <v>5503</v>
      </c>
      <c r="I19" s="81" t="s">
        <v>43</v>
      </c>
      <c r="J19" s="81" t="s">
        <v>4828</v>
      </c>
      <c r="K19" s="81" t="s">
        <v>4829</v>
      </c>
      <c r="M19" s="81" t="s">
        <v>2790</v>
      </c>
      <c r="N19" s="81" t="s">
        <v>5504</v>
      </c>
      <c r="O19" s="81" t="s">
        <v>5523</v>
      </c>
      <c r="P19" s="81" t="s">
        <v>5524</v>
      </c>
      <c r="Q19" s="81" t="s">
        <v>1840</v>
      </c>
      <c r="R19" s="81" t="s">
        <v>5525</v>
      </c>
      <c r="S19" s="81" t="s">
        <v>1879</v>
      </c>
      <c r="T19" s="81" t="s">
        <v>5526</v>
      </c>
      <c r="U19" s="81" t="s">
        <v>5527</v>
      </c>
      <c r="V19" s="81" t="s">
        <v>4432</v>
      </c>
      <c r="W19" s="81" t="s">
        <v>1840</v>
      </c>
      <c r="X19" s="81" t="s">
        <v>4434</v>
      </c>
      <c r="Y19" s="81" t="s">
        <v>4435</v>
      </c>
      <c r="Z19" s="81" t="s">
        <v>4483</v>
      </c>
      <c r="AA19" s="81" t="s">
        <v>228</v>
      </c>
      <c r="AC19" s="81" t="s">
        <v>42</v>
      </c>
      <c r="AD19" s="81" t="s">
        <v>2682</v>
      </c>
      <c r="AE19" s="81" t="s">
        <v>42</v>
      </c>
      <c r="AG19" s="81" t="s">
        <v>1840</v>
      </c>
      <c r="AH19" s="81" t="s">
        <v>4485</v>
      </c>
      <c r="AI19" s="81" t="s">
        <v>5077</v>
      </c>
      <c r="AJ19" s="81" t="s">
        <v>4440</v>
      </c>
      <c r="AM19" s="81" t="s">
        <v>4442</v>
      </c>
      <c r="AN19" s="81" t="s">
        <v>1840</v>
      </c>
      <c r="AO19" s="81" t="s">
        <v>5528</v>
      </c>
      <c r="AP19" s="81" t="s">
        <v>4443</v>
      </c>
      <c r="AR19" s="81" t="s">
        <v>5529</v>
      </c>
      <c r="AS19" s="81" t="s">
        <v>4446</v>
      </c>
      <c r="AT19" s="81" t="s">
        <v>2875</v>
      </c>
      <c r="AU19" s="81" t="s">
        <v>4447</v>
      </c>
      <c r="AW19" s="81" t="s">
        <v>4448</v>
      </c>
      <c r="AX19" s="81" t="s">
        <v>42</v>
      </c>
    </row>
    <row r="20" hidden="1" spans="1:51">
      <c r="A20" s="81" t="s">
        <v>5224</v>
      </c>
      <c r="B20" s="81" t="s">
        <v>5541</v>
      </c>
      <c r="C20" s="81" t="s">
        <v>50</v>
      </c>
      <c r="D20" s="81" t="s">
        <v>4451</v>
      </c>
      <c r="E20" s="81" t="s">
        <v>5542</v>
      </c>
      <c r="F20" s="81" t="s">
        <v>4453</v>
      </c>
      <c r="G20" s="81" t="s">
        <v>5543</v>
      </c>
      <c r="H20" s="81" t="s">
        <v>5544</v>
      </c>
      <c r="I20" s="81" t="s">
        <v>43</v>
      </c>
      <c r="J20" s="81" t="s">
        <v>4828</v>
      </c>
      <c r="K20" s="81" t="s">
        <v>4829</v>
      </c>
      <c r="L20" s="79"/>
      <c r="M20" s="81" t="s">
        <v>2790</v>
      </c>
      <c r="N20" s="81" t="s">
        <v>5534</v>
      </c>
      <c r="O20" s="81" t="s">
        <v>5545</v>
      </c>
      <c r="P20" s="81" t="s">
        <v>5546</v>
      </c>
      <c r="Q20" s="81" t="s">
        <v>1840</v>
      </c>
      <c r="R20" s="81" t="s">
        <v>5525</v>
      </c>
      <c r="S20" s="81" t="s">
        <v>1861</v>
      </c>
      <c r="T20" s="81" t="s">
        <v>5547</v>
      </c>
      <c r="U20" s="81" t="s">
        <v>5548</v>
      </c>
      <c r="V20" s="81" t="s">
        <v>4432</v>
      </c>
      <c r="W20" s="81" t="s">
        <v>1840</v>
      </c>
      <c r="X20" s="81" t="s">
        <v>4434</v>
      </c>
      <c r="Y20" s="81" t="s">
        <v>4435</v>
      </c>
      <c r="Z20" s="81" t="s">
        <v>4483</v>
      </c>
      <c r="AA20" s="81" t="s">
        <v>228</v>
      </c>
      <c r="AB20" s="79"/>
      <c r="AC20" s="81" t="s">
        <v>42</v>
      </c>
      <c r="AD20" s="81" t="s">
        <v>2682</v>
      </c>
      <c r="AE20" s="81" t="s">
        <v>42</v>
      </c>
      <c r="AF20" s="81" t="s">
        <v>4464</v>
      </c>
      <c r="AG20" s="81" t="s">
        <v>1840</v>
      </c>
      <c r="AH20" s="81" t="s">
        <v>4485</v>
      </c>
      <c r="AI20" s="81" t="s">
        <v>5077</v>
      </c>
      <c r="AJ20" s="81" t="s">
        <v>4440</v>
      </c>
      <c r="AK20" s="79"/>
      <c r="AL20" s="79"/>
      <c r="AM20" s="81" t="s">
        <v>4442</v>
      </c>
      <c r="AN20" s="81" t="s">
        <v>1840</v>
      </c>
      <c r="AO20" s="81" t="s">
        <v>5549</v>
      </c>
      <c r="AP20" s="81" t="s">
        <v>4443</v>
      </c>
      <c r="AQ20" s="79"/>
      <c r="AR20" s="81" t="s">
        <v>5550</v>
      </c>
      <c r="AS20" s="81" t="s">
        <v>4446</v>
      </c>
      <c r="AT20" s="81" t="s">
        <v>2875</v>
      </c>
      <c r="AU20" s="81" t="s">
        <v>4447</v>
      </c>
      <c r="AV20" s="79"/>
      <c r="AW20" s="81" t="s">
        <v>4448</v>
      </c>
      <c r="AX20" s="81" t="s">
        <v>42</v>
      </c>
      <c r="AY20" s="79"/>
    </row>
    <row r="21" hidden="1" spans="1:51">
      <c r="A21" s="81" t="s">
        <v>5567</v>
      </c>
      <c r="B21" s="81" t="s">
        <v>5568</v>
      </c>
      <c r="C21" s="81" t="s">
        <v>50</v>
      </c>
      <c r="D21" s="81" t="s">
        <v>4517</v>
      </c>
      <c r="E21" s="81" t="s">
        <v>2570</v>
      </c>
      <c r="F21" s="81" t="s">
        <v>4453</v>
      </c>
      <c r="G21" s="81" t="s">
        <v>4542</v>
      </c>
      <c r="H21" s="81" t="s">
        <v>4520</v>
      </c>
      <c r="I21" s="81" t="s">
        <v>43</v>
      </c>
      <c r="J21" s="81" t="s">
        <v>4828</v>
      </c>
      <c r="K21" s="81" t="s">
        <v>4829</v>
      </c>
      <c r="L21" s="79"/>
      <c r="M21" s="81" t="s">
        <v>2790</v>
      </c>
      <c r="N21" s="81" t="s">
        <v>4545</v>
      </c>
      <c r="O21" s="81" t="s">
        <v>5569</v>
      </c>
      <c r="P21" s="81" t="s">
        <v>5570</v>
      </c>
      <c r="Q21" s="81" t="s">
        <v>1879</v>
      </c>
      <c r="R21" s="81" t="s">
        <v>4992</v>
      </c>
      <c r="S21" s="81" t="s">
        <v>1840</v>
      </c>
      <c r="T21" s="81" t="s">
        <v>2568</v>
      </c>
      <c r="U21" s="81" t="s">
        <v>2569</v>
      </c>
      <c r="V21" s="81" t="s">
        <v>4432</v>
      </c>
      <c r="W21" s="81" t="s">
        <v>1840</v>
      </c>
      <c r="X21" s="81" t="s">
        <v>4434</v>
      </c>
      <c r="Y21" s="81" t="s">
        <v>4435</v>
      </c>
      <c r="Z21" s="81" t="s">
        <v>4483</v>
      </c>
      <c r="AA21" s="81" t="s">
        <v>228</v>
      </c>
      <c r="AB21" s="79"/>
      <c r="AC21" s="81" t="s">
        <v>42</v>
      </c>
      <c r="AD21" s="81" t="s">
        <v>2682</v>
      </c>
      <c r="AE21" s="81" t="s">
        <v>42</v>
      </c>
      <c r="AF21" s="79"/>
      <c r="AG21" s="81" t="s">
        <v>1840</v>
      </c>
      <c r="AH21" s="81" t="s">
        <v>4485</v>
      </c>
      <c r="AI21" s="81" t="s">
        <v>5077</v>
      </c>
      <c r="AJ21" s="81" t="s">
        <v>4440</v>
      </c>
      <c r="AK21" s="79"/>
      <c r="AL21" s="79"/>
      <c r="AM21" s="81" t="s">
        <v>4442</v>
      </c>
      <c r="AN21" s="81" t="s">
        <v>1840</v>
      </c>
      <c r="AO21" s="81" t="s">
        <v>5571</v>
      </c>
      <c r="AP21" s="81" t="s">
        <v>4443</v>
      </c>
      <c r="AQ21" s="81" t="s">
        <v>4444</v>
      </c>
      <c r="AR21" s="81" t="s">
        <v>5572</v>
      </c>
      <c r="AS21" s="81" t="s">
        <v>4446</v>
      </c>
      <c r="AT21" s="81" t="s">
        <v>2875</v>
      </c>
      <c r="AU21" s="81" t="s">
        <v>4447</v>
      </c>
      <c r="AV21" s="79"/>
      <c r="AW21" s="81" t="s">
        <v>4448</v>
      </c>
      <c r="AX21" s="81" t="s">
        <v>42</v>
      </c>
      <c r="AY21" s="79"/>
    </row>
    <row r="22" hidden="1" spans="1:51">
      <c r="A22" s="81" t="s">
        <v>5601</v>
      </c>
      <c r="B22" s="81" t="s">
        <v>5602</v>
      </c>
      <c r="C22" s="81" t="s">
        <v>50</v>
      </c>
      <c r="D22" s="81" t="s">
        <v>4517</v>
      </c>
      <c r="E22" s="81" t="s">
        <v>5603</v>
      </c>
      <c r="F22" s="81" t="s">
        <v>4453</v>
      </c>
      <c r="G22" s="81" t="s">
        <v>4542</v>
      </c>
      <c r="H22" s="81" t="s">
        <v>4520</v>
      </c>
      <c r="I22" s="81" t="s">
        <v>43</v>
      </c>
      <c r="J22" s="81" t="s">
        <v>4828</v>
      </c>
      <c r="K22" s="81" t="s">
        <v>4829</v>
      </c>
      <c r="L22" s="79"/>
      <c r="M22" s="81" t="s">
        <v>2790</v>
      </c>
      <c r="N22" s="81" t="s">
        <v>4545</v>
      </c>
      <c r="O22" s="81" t="s">
        <v>5604</v>
      </c>
      <c r="P22" s="81" t="s">
        <v>5605</v>
      </c>
      <c r="Q22" s="81" t="s">
        <v>1794</v>
      </c>
      <c r="R22" s="81" t="s">
        <v>5507</v>
      </c>
      <c r="S22" s="79"/>
      <c r="T22" s="81" t="s">
        <v>5606</v>
      </c>
      <c r="U22" s="81" t="s">
        <v>5607</v>
      </c>
      <c r="V22" s="81" t="s">
        <v>4432</v>
      </c>
      <c r="W22" s="81" t="s">
        <v>1840</v>
      </c>
      <c r="X22" s="81" t="s">
        <v>4434</v>
      </c>
      <c r="Y22" s="81" t="s">
        <v>4435</v>
      </c>
      <c r="Z22" s="81" t="s">
        <v>4483</v>
      </c>
      <c r="AA22" s="81" t="s">
        <v>228</v>
      </c>
      <c r="AB22" s="79"/>
      <c r="AC22" s="81" t="s">
        <v>42</v>
      </c>
      <c r="AD22" s="81" t="s">
        <v>2682</v>
      </c>
      <c r="AE22" s="81" t="s">
        <v>42</v>
      </c>
      <c r="AF22" s="79"/>
      <c r="AG22" s="81" t="s">
        <v>1840</v>
      </c>
      <c r="AH22" s="81" t="s">
        <v>4485</v>
      </c>
      <c r="AI22" s="81" t="s">
        <v>5077</v>
      </c>
      <c r="AJ22" s="81" t="s">
        <v>4440</v>
      </c>
      <c r="AK22" s="79"/>
      <c r="AL22" s="79"/>
      <c r="AM22" s="81" t="s">
        <v>4442</v>
      </c>
      <c r="AN22" s="81" t="s">
        <v>1840</v>
      </c>
      <c r="AO22" s="81" t="s">
        <v>5608</v>
      </c>
      <c r="AP22" s="81" t="s">
        <v>4443</v>
      </c>
      <c r="AQ22" s="81" t="s">
        <v>4444</v>
      </c>
      <c r="AR22" s="81" t="s">
        <v>5232</v>
      </c>
      <c r="AS22" s="81" t="s">
        <v>4446</v>
      </c>
      <c r="AT22" s="81" t="s">
        <v>2875</v>
      </c>
      <c r="AU22" s="81" t="s">
        <v>4447</v>
      </c>
      <c r="AV22" s="79"/>
      <c r="AW22" s="81" t="s">
        <v>4448</v>
      </c>
      <c r="AX22" s="81" t="s">
        <v>42</v>
      </c>
      <c r="AY22" s="79"/>
    </row>
    <row r="23" hidden="1" spans="1:51">
      <c r="A23" s="81" t="s">
        <v>5601</v>
      </c>
      <c r="B23" s="81" t="s">
        <v>5609</v>
      </c>
      <c r="C23" s="81" t="s">
        <v>50</v>
      </c>
      <c r="D23" s="81" t="s">
        <v>4517</v>
      </c>
      <c r="E23" s="81" t="s">
        <v>5610</v>
      </c>
      <c r="F23" s="81" t="s">
        <v>4453</v>
      </c>
      <c r="G23" s="81" t="s">
        <v>4542</v>
      </c>
      <c r="H23" s="81" t="s">
        <v>4520</v>
      </c>
      <c r="I23" s="81" t="s">
        <v>43</v>
      </c>
      <c r="J23" s="81" t="s">
        <v>4828</v>
      </c>
      <c r="K23" s="81" t="s">
        <v>4829</v>
      </c>
      <c r="L23" s="79"/>
      <c r="M23" s="81" t="s">
        <v>2790</v>
      </c>
      <c r="N23" s="81" t="s">
        <v>4545</v>
      </c>
      <c r="O23" s="81" t="s">
        <v>5611</v>
      </c>
      <c r="P23" s="81" t="s">
        <v>5612</v>
      </c>
      <c r="Q23" s="81" t="s">
        <v>1879</v>
      </c>
      <c r="R23" s="81" t="s">
        <v>4992</v>
      </c>
      <c r="S23" s="81" t="s">
        <v>1760</v>
      </c>
      <c r="T23" s="81" t="s">
        <v>5612</v>
      </c>
      <c r="U23" s="81" t="s">
        <v>5613</v>
      </c>
      <c r="V23" s="81" t="s">
        <v>4432</v>
      </c>
      <c r="W23" s="81" t="s">
        <v>1840</v>
      </c>
      <c r="X23" s="81" t="s">
        <v>4434</v>
      </c>
      <c r="Y23" s="81" t="s">
        <v>4435</v>
      </c>
      <c r="Z23" s="81" t="s">
        <v>4483</v>
      </c>
      <c r="AA23" s="81" t="s">
        <v>228</v>
      </c>
      <c r="AB23" s="79"/>
      <c r="AC23" s="81" t="s">
        <v>42</v>
      </c>
      <c r="AD23" s="81" t="s">
        <v>2682</v>
      </c>
      <c r="AE23" s="81" t="s">
        <v>42</v>
      </c>
      <c r="AF23" s="79"/>
      <c r="AG23" s="81" t="s">
        <v>1840</v>
      </c>
      <c r="AH23" s="81" t="s">
        <v>4485</v>
      </c>
      <c r="AI23" s="81" t="s">
        <v>5077</v>
      </c>
      <c r="AJ23" s="81" t="s">
        <v>4440</v>
      </c>
      <c r="AK23" s="79"/>
      <c r="AL23" s="79"/>
      <c r="AM23" s="81" t="s">
        <v>4442</v>
      </c>
      <c r="AN23" s="81" t="s">
        <v>1840</v>
      </c>
      <c r="AO23" s="81" t="s">
        <v>5614</v>
      </c>
      <c r="AP23" s="81" t="s">
        <v>4443</v>
      </c>
      <c r="AQ23" s="81" t="s">
        <v>4444</v>
      </c>
      <c r="AR23" s="81" t="s">
        <v>5232</v>
      </c>
      <c r="AS23" s="81" t="s">
        <v>4446</v>
      </c>
      <c r="AT23" s="81" t="s">
        <v>2875</v>
      </c>
      <c r="AU23" s="81" t="s">
        <v>4447</v>
      </c>
      <c r="AV23" s="79"/>
      <c r="AW23" s="81" t="s">
        <v>4448</v>
      </c>
      <c r="AX23" s="81" t="s">
        <v>42</v>
      </c>
      <c r="AY23" s="79"/>
    </row>
    <row r="24" hidden="1" spans="1:51">
      <c r="A24" s="81" t="s">
        <v>5615</v>
      </c>
      <c r="B24" s="81" t="s">
        <v>5616</v>
      </c>
      <c r="C24" s="81" t="s">
        <v>3371</v>
      </c>
      <c r="D24" s="81" t="s">
        <v>4451</v>
      </c>
      <c r="E24" s="81" t="s">
        <v>5617</v>
      </c>
      <c r="F24" s="81" t="s">
        <v>34</v>
      </c>
      <c r="G24" s="81" t="s">
        <v>4877</v>
      </c>
      <c r="H24" s="81" t="s">
        <v>5618</v>
      </c>
      <c r="I24" s="81" t="s">
        <v>43</v>
      </c>
      <c r="J24" s="81" t="s">
        <v>4878</v>
      </c>
      <c r="K24" s="81" t="s">
        <v>4879</v>
      </c>
      <c r="L24" s="79"/>
      <c r="M24" s="81" t="s">
        <v>2790</v>
      </c>
      <c r="N24" s="81" t="s">
        <v>5460</v>
      </c>
      <c r="O24" s="79"/>
      <c r="P24" s="79"/>
      <c r="Q24" s="79"/>
      <c r="R24" s="79"/>
      <c r="S24" s="79"/>
      <c r="T24" s="79"/>
      <c r="U24" s="79"/>
      <c r="V24" s="81" t="s">
        <v>4432</v>
      </c>
      <c r="W24" s="81" t="s">
        <v>156</v>
      </c>
      <c r="X24" s="81" t="s">
        <v>4434</v>
      </c>
      <c r="Y24" s="81" t="s">
        <v>4435</v>
      </c>
      <c r="Z24" s="81" t="s">
        <v>4483</v>
      </c>
      <c r="AA24" s="81" t="s">
        <v>82</v>
      </c>
      <c r="AB24" s="79"/>
      <c r="AC24" s="81" t="s">
        <v>42</v>
      </c>
      <c r="AD24" s="81" t="s">
        <v>2682</v>
      </c>
      <c r="AE24" s="81" t="s">
        <v>42</v>
      </c>
      <c r="AF24" s="81" t="s">
        <v>4464</v>
      </c>
      <c r="AG24" s="79"/>
      <c r="AH24" s="81" t="s">
        <v>4485</v>
      </c>
      <c r="AI24" s="81" t="s">
        <v>5077</v>
      </c>
      <c r="AJ24" s="81" t="s">
        <v>4440</v>
      </c>
      <c r="AK24" s="79"/>
      <c r="AL24" s="79"/>
      <c r="AM24" s="81" t="s">
        <v>4442</v>
      </c>
      <c r="AN24" s="79"/>
      <c r="AO24" s="79"/>
      <c r="AP24" s="79"/>
      <c r="AQ24" s="79"/>
      <c r="AR24" s="81" t="s">
        <v>5619</v>
      </c>
      <c r="AS24" s="81" t="s">
        <v>4446</v>
      </c>
      <c r="AT24" s="81" t="s">
        <v>2875</v>
      </c>
      <c r="AU24" s="79"/>
      <c r="AV24" s="79"/>
      <c r="AW24" s="81" t="s">
        <v>4448</v>
      </c>
      <c r="AX24" s="81" t="s">
        <v>2682</v>
      </c>
      <c r="AY24" s="79"/>
    </row>
    <row r="25" hidden="1" spans="1:51">
      <c r="A25" s="81" t="s">
        <v>5917</v>
      </c>
      <c r="B25" s="81" t="s">
        <v>5918</v>
      </c>
      <c r="C25" s="81" t="s">
        <v>50</v>
      </c>
      <c r="D25" s="81" t="s">
        <v>4517</v>
      </c>
      <c r="E25" s="81" t="s">
        <v>2513</v>
      </c>
      <c r="F25" s="81" t="s">
        <v>4453</v>
      </c>
      <c r="G25" s="81" t="s">
        <v>4877</v>
      </c>
      <c r="H25" s="81" t="s">
        <v>5622</v>
      </c>
      <c r="I25" s="81" t="s">
        <v>43</v>
      </c>
      <c r="J25" s="81" t="s">
        <v>5203</v>
      </c>
      <c r="K25" s="81" t="s">
        <v>5204</v>
      </c>
      <c r="L25" s="79"/>
      <c r="M25" s="81" t="s">
        <v>2790</v>
      </c>
      <c r="N25" s="81" t="s">
        <v>4580</v>
      </c>
      <c r="O25" s="81" t="s">
        <v>5919</v>
      </c>
      <c r="P25" s="81" t="s">
        <v>5920</v>
      </c>
      <c r="Q25" s="81" t="s">
        <v>1403</v>
      </c>
      <c r="R25" s="81" t="s">
        <v>5921</v>
      </c>
      <c r="S25" s="81" t="s">
        <v>1349</v>
      </c>
      <c r="T25" s="81" t="s">
        <v>2511</v>
      </c>
      <c r="U25" s="81" t="s">
        <v>2512</v>
      </c>
      <c r="V25" s="81" t="s">
        <v>4432</v>
      </c>
      <c r="W25" s="81" t="s">
        <v>5361</v>
      </c>
      <c r="X25" s="81" t="s">
        <v>4434</v>
      </c>
      <c r="Y25" s="81" t="s">
        <v>4435</v>
      </c>
      <c r="Z25" s="81" t="s">
        <v>4483</v>
      </c>
      <c r="AA25" s="81" t="s">
        <v>228</v>
      </c>
      <c r="AB25" s="79"/>
      <c r="AC25" s="81" t="s">
        <v>42</v>
      </c>
      <c r="AD25" s="81" t="s">
        <v>2682</v>
      </c>
      <c r="AE25" s="81" t="s">
        <v>42</v>
      </c>
      <c r="AF25" s="81" t="s">
        <v>4464</v>
      </c>
      <c r="AG25" s="81" t="s">
        <v>1270</v>
      </c>
      <c r="AH25" s="81" t="s">
        <v>4485</v>
      </c>
      <c r="AI25" s="81" t="s">
        <v>5077</v>
      </c>
      <c r="AJ25" s="81" t="s">
        <v>4440</v>
      </c>
      <c r="AK25" s="79"/>
      <c r="AL25" s="79"/>
      <c r="AM25" s="81" t="s">
        <v>4442</v>
      </c>
      <c r="AN25" s="81" t="s">
        <v>1270</v>
      </c>
      <c r="AO25" s="81" t="s">
        <v>5922</v>
      </c>
      <c r="AP25" s="81" t="s">
        <v>4443</v>
      </c>
      <c r="AQ25" s="81" t="s">
        <v>4444</v>
      </c>
      <c r="AR25" s="81" t="s">
        <v>5923</v>
      </c>
      <c r="AS25" s="81" t="s">
        <v>4446</v>
      </c>
      <c r="AT25" s="81" t="s">
        <v>2875</v>
      </c>
      <c r="AU25" s="81" t="s">
        <v>4447</v>
      </c>
      <c r="AV25" s="79"/>
      <c r="AW25" s="81" t="s">
        <v>4448</v>
      </c>
      <c r="AX25" s="81" t="s">
        <v>42</v>
      </c>
      <c r="AY25" s="79"/>
    </row>
    <row r="26" hidden="1" spans="1:51">
      <c r="A26" s="81" t="s">
        <v>6031</v>
      </c>
      <c r="B26" s="81" t="s">
        <v>6032</v>
      </c>
      <c r="C26" s="81" t="s">
        <v>50</v>
      </c>
      <c r="D26" s="81" t="s">
        <v>4517</v>
      </c>
      <c r="E26" s="81" t="s">
        <v>2483</v>
      </c>
      <c r="F26" s="81" t="s">
        <v>4453</v>
      </c>
      <c r="G26" s="81" t="s">
        <v>4877</v>
      </c>
      <c r="H26" s="81" t="s">
        <v>5622</v>
      </c>
      <c r="I26" s="81" t="s">
        <v>43</v>
      </c>
      <c r="J26" s="81" t="s">
        <v>5203</v>
      </c>
      <c r="K26" s="81" t="s">
        <v>5204</v>
      </c>
      <c r="L26" s="79"/>
      <c r="M26" s="81" t="s">
        <v>2790</v>
      </c>
      <c r="N26" s="81" t="s">
        <v>4580</v>
      </c>
      <c r="O26" s="81" t="s">
        <v>6033</v>
      </c>
      <c r="P26" s="81" t="s">
        <v>6034</v>
      </c>
      <c r="Q26" s="81" t="s">
        <v>1244</v>
      </c>
      <c r="R26" s="81" t="s">
        <v>6035</v>
      </c>
      <c r="S26" s="81" t="s">
        <v>6036</v>
      </c>
      <c r="T26" s="81" t="s">
        <v>2481</v>
      </c>
      <c r="U26" s="81" t="s">
        <v>2482</v>
      </c>
      <c r="V26" s="81" t="s">
        <v>4432</v>
      </c>
      <c r="W26" s="81" t="s">
        <v>5361</v>
      </c>
      <c r="X26" s="81" t="s">
        <v>4434</v>
      </c>
      <c r="Y26" s="81" t="s">
        <v>4435</v>
      </c>
      <c r="Z26" s="81" t="s">
        <v>4483</v>
      </c>
      <c r="AA26" s="81" t="s">
        <v>82</v>
      </c>
      <c r="AB26" s="79"/>
      <c r="AC26" s="81" t="s">
        <v>42</v>
      </c>
      <c r="AD26" s="81" t="s">
        <v>2682</v>
      </c>
      <c r="AE26" s="81" t="s">
        <v>42</v>
      </c>
      <c r="AF26" s="81" t="s">
        <v>4464</v>
      </c>
      <c r="AG26" s="81" t="s">
        <v>5361</v>
      </c>
      <c r="AH26" s="81" t="s">
        <v>4485</v>
      </c>
      <c r="AI26" s="81" t="s">
        <v>5077</v>
      </c>
      <c r="AJ26" s="81" t="s">
        <v>4440</v>
      </c>
      <c r="AK26" s="79"/>
      <c r="AL26" s="79"/>
      <c r="AM26" s="81" t="s">
        <v>4442</v>
      </c>
      <c r="AN26" s="81" t="s">
        <v>5361</v>
      </c>
      <c r="AO26" s="81" t="s">
        <v>6037</v>
      </c>
      <c r="AP26" s="81" t="s">
        <v>4443</v>
      </c>
      <c r="AQ26" s="81" t="s">
        <v>4444</v>
      </c>
      <c r="AR26" s="81" t="s">
        <v>6038</v>
      </c>
      <c r="AS26" s="81" t="s">
        <v>4446</v>
      </c>
      <c r="AT26" s="81" t="s">
        <v>2875</v>
      </c>
      <c r="AU26" s="81" t="s">
        <v>4447</v>
      </c>
      <c r="AV26" s="79"/>
      <c r="AW26" s="81" t="s">
        <v>4448</v>
      </c>
      <c r="AX26" s="81" t="s">
        <v>42</v>
      </c>
      <c r="AY26" s="79"/>
    </row>
    <row r="27" hidden="1" spans="1:51">
      <c r="A27" s="81" t="s">
        <v>6057</v>
      </c>
      <c r="B27" s="81" t="s">
        <v>6058</v>
      </c>
      <c r="C27" s="81" t="s">
        <v>50</v>
      </c>
      <c r="D27" s="81" t="s">
        <v>4517</v>
      </c>
      <c r="E27" s="81" t="s">
        <v>2476</v>
      </c>
      <c r="F27" s="81" t="s">
        <v>4453</v>
      </c>
      <c r="G27" s="81" t="s">
        <v>4877</v>
      </c>
      <c r="H27" s="81" t="s">
        <v>5622</v>
      </c>
      <c r="I27" s="81" t="s">
        <v>43</v>
      </c>
      <c r="J27" s="81" t="s">
        <v>5203</v>
      </c>
      <c r="K27" s="81" t="s">
        <v>5204</v>
      </c>
      <c r="L27" s="79"/>
      <c r="M27" s="81" t="s">
        <v>2790</v>
      </c>
      <c r="N27" s="81" t="s">
        <v>4580</v>
      </c>
      <c r="O27" s="81" t="s">
        <v>6059</v>
      </c>
      <c r="P27" s="81" t="s">
        <v>6060</v>
      </c>
      <c r="Q27" s="81" t="s">
        <v>1190</v>
      </c>
      <c r="R27" s="81" t="s">
        <v>5769</v>
      </c>
      <c r="S27" s="81" t="s">
        <v>5361</v>
      </c>
      <c r="T27" s="81" t="s">
        <v>2474</v>
      </c>
      <c r="U27" s="81" t="s">
        <v>2475</v>
      </c>
      <c r="V27" s="81" t="s">
        <v>4432</v>
      </c>
      <c r="W27" s="81" t="s">
        <v>5361</v>
      </c>
      <c r="X27" s="81" t="s">
        <v>4434</v>
      </c>
      <c r="Y27" s="81" t="s">
        <v>4435</v>
      </c>
      <c r="Z27" s="81" t="s">
        <v>4483</v>
      </c>
      <c r="AA27" s="81" t="s">
        <v>82</v>
      </c>
      <c r="AB27" s="79"/>
      <c r="AC27" s="81" t="s">
        <v>42</v>
      </c>
      <c r="AD27" s="81" t="s">
        <v>2682</v>
      </c>
      <c r="AE27" s="81" t="s">
        <v>42</v>
      </c>
      <c r="AF27" s="81" t="s">
        <v>4464</v>
      </c>
      <c r="AG27" s="81" t="s">
        <v>5361</v>
      </c>
      <c r="AH27" s="81" t="s">
        <v>4438</v>
      </c>
      <c r="AI27" s="81" t="s">
        <v>6061</v>
      </c>
      <c r="AJ27" s="81" t="s">
        <v>4440</v>
      </c>
      <c r="AK27" s="79"/>
      <c r="AL27" s="79"/>
      <c r="AM27" s="81" t="s">
        <v>4442</v>
      </c>
      <c r="AN27" s="81" t="s">
        <v>5361</v>
      </c>
      <c r="AO27" s="81" t="s">
        <v>6062</v>
      </c>
      <c r="AP27" s="81" t="s">
        <v>4443</v>
      </c>
      <c r="AQ27" s="81" t="s">
        <v>4444</v>
      </c>
      <c r="AR27" s="81" t="s">
        <v>6063</v>
      </c>
      <c r="AS27" s="81" t="s">
        <v>4446</v>
      </c>
      <c r="AT27" s="81" t="s">
        <v>2875</v>
      </c>
      <c r="AU27" s="81" t="s">
        <v>4447</v>
      </c>
      <c r="AV27" s="79"/>
      <c r="AW27" s="81" t="s">
        <v>4448</v>
      </c>
      <c r="AX27" s="81" t="s">
        <v>42</v>
      </c>
      <c r="AY27" s="79"/>
    </row>
    <row r="28" hidden="1" spans="1:51">
      <c r="A28" s="81" t="s">
        <v>6064</v>
      </c>
      <c r="B28" s="81" t="s">
        <v>6065</v>
      </c>
      <c r="C28" s="81" t="s">
        <v>50</v>
      </c>
      <c r="D28" s="81" t="s">
        <v>4517</v>
      </c>
      <c r="E28" s="81" t="s">
        <v>2478</v>
      </c>
      <c r="F28" s="81" t="s">
        <v>4453</v>
      </c>
      <c r="G28" s="81" t="s">
        <v>4877</v>
      </c>
      <c r="H28" s="81" t="s">
        <v>5622</v>
      </c>
      <c r="I28" s="81" t="s">
        <v>43</v>
      </c>
      <c r="J28" s="81" t="s">
        <v>5203</v>
      </c>
      <c r="K28" s="81" t="s">
        <v>5204</v>
      </c>
      <c r="L28" s="79"/>
      <c r="M28" s="81" t="s">
        <v>2790</v>
      </c>
      <c r="N28" s="81" t="s">
        <v>4580</v>
      </c>
      <c r="O28" s="81" t="s">
        <v>6059</v>
      </c>
      <c r="P28" s="81" t="s">
        <v>6060</v>
      </c>
      <c r="Q28" s="81" t="s">
        <v>1190</v>
      </c>
      <c r="R28" s="81" t="s">
        <v>5769</v>
      </c>
      <c r="S28" s="81" t="s">
        <v>5361</v>
      </c>
      <c r="T28" s="81" t="s">
        <v>2474</v>
      </c>
      <c r="U28" s="81" t="s">
        <v>2475</v>
      </c>
      <c r="V28" s="81" t="s">
        <v>4432</v>
      </c>
      <c r="W28" s="81" t="s">
        <v>5361</v>
      </c>
      <c r="X28" s="81" t="s">
        <v>4434</v>
      </c>
      <c r="Y28" s="81" t="s">
        <v>4435</v>
      </c>
      <c r="Z28" s="81" t="s">
        <v>4483</v>
      </c>
      <c r="AA28" s="81" t="s">
        <v>82</v>
      </c>
      <c r="AB28" s="79"/>
      <c r="AC28" s="81" t="s">
        <v>42</v>
      </c>
      <c r="AD28" s="81" t="s">
        <v>2682</v>
      </c>
      <c r="AE28" s="81" t="s">
        <v>42</v>
      </c>
      <c r="AF28" s="81" t="s">
        <v>4464</v>
      </c>
      <c r="AG28" s="81" t="s">
        <v>5361</v>
      </c>
      <c r="AH28" s="81" t="s">
        <v>4438</v>
      </c>
      <c r="AI28" s="81" t="s">
        <v>6061</v>
      </c>
      <c r="AJ28" s="81" t="s">
        <v>4440</v>
      </c>
      <c r="AK28" s="79"/>
      <c r="AL28" s="79"/>
      <c r="AM28" s="81" t="s">
        <v>4442</v>
      </c>
      <c r="AN28" s="81" t="s">
        <v>5361</v>
      </c>
      <c r="AO28" s="81" t="s">
        <v>6062</v>
      </c>
      <c r="AP28" s="81" t="s">
        <v>4443</v>
      </c>
      <c r="AQ28" s="81" t="s">
        <v>4444</v>
      </c>
      <c r="AR28" s="81" t="s">
        <v>6066</v>
      </c>
      <c r="AS28" s="81" t="s">
        <v>4446</v>
      </c>
      <c r="AT28" s="81" t="s">
        <v>2875</v>
      </c>
      <c r="AU28" s="81" t="s">
        <v>4447</v>
      </c>
      <c r="AV28" s="79"/>
      <c r="AW28" s="81" t="s">
        <v>4448</v>
      </c>
      <c r="AX28" s="81" t="s">
        <v>42</v>
      </c>
      <c r="AY28" s="79"/>
    </row>
    <row r="29" hidden="1" spans="1:51">
      <c r="A29" s="81" t="s">
        <v>6067</v>
      </c>
      <c r="B29" s="81" t="s">
        <v>6068</v>
      </c>
      <c r="C29" s="81" t="s">
        <v>50</v>
      </c>
      <c r="D29" s="81" t="s">
        <v>4517</v>
      </c>
      <c r="E29" s="81" t="s">
        <v>2501</v>
      </c>
      <c r="F29" s="81" t="s">
        <v>4453</v>
      </c>
      <c r="G29" s="81" t="s">
        <v>4877</v>
      </c>
      <c r="H29" s="81" t="s">
        <v>5622</v>
      </c>
      <c r="I29" s="81" t="s">
        <v>43</v>
      </c>
      <c r="J29" s="81" t="s">
        <v>5203</v>
      </c>
      <c r="K29" s="81" t="s">
        <v>5204</v>
      </c>
      <c r="L29" s="79"/>
      <c r="M29" s="81" t="s">
        <v>2790</v>
      </c>
      <c r="N29" s="81" t="s">
        <v>4580</v>
      </c>
      <c r="O29" s="81" t="s">
        <v>6069</v>
      </c>
      <c r="P29" s="81" t="s">
        <v>6070</v>
      </c>
      <c r="Q29" s="81" t="s">
        <v>1403</v>
      </c>
      <c r="R29" s="81" t="s">
        <v>5921</v>
      </c>
      <c r="S29" s="81" t="s">
        <v>1349</v>
      </c>
      <c r="T29" s="81" t="s">
        <v>2496</v>
      </c>
      <c r="U29" s="81" t="s">
        <v>2497</v>
      </c>
      <c r="V29" s="81" t="s">
        <v>4432</v>
      </c>
      <c r="W29" s="81" t="s">
        <v>5361</v>
      </c>
      <c r="X29" s="81" t="s">
        <v>4434</v>
      </c>
      <c r="Y29" s="81" t="s">
        <v>4435</v>
      </c>
      <c r="Z29" s="81" t="s">
        <v>4483</v>
      </c>
      <c r="AA29" s="81" t="s">
        <v>228</v>
      </c>
      <c r="AB29" s="79"/>
      <c r="AC29" s="81" t="s">
        <v>42</v>
      </c>
      <c r="AD29" s="81" t="s">
        <v>2682</v>
      </c>
      <c r="AE29" s="81" t="s">
        <v>42</v>
      </c>
      <c r="AF29" s="81" t="s">
        <v>4464</v>
      </c>
      <c r="AG29" s="81" t="s">
        <v>1270</v>
      </c>
      <c r="AH29" s="81" t="s">
        <v>4438</v>
      </c>
      <c r="AI29" s="81" t="s">
        <v>6061</v>
      </c>
      <c r="AJ29" s="81" t="s">
        <v>4440</v>
      </c>
      <c r="AK29" s="79"/>
      <c r="AL29" s="79"/>
      <c r="AM29" s="81" t="s">
        <v>4442</v>
      </c>
      <c r="AN29" s="81" t="s">
        <v>1270</v>
      </c>
      <c r="AO29" s="81" t="s">
        <v>6071</v>
      </c>
      <c r="AP29" s="81" t="s">
        <v>4443</v>
      </c>
      <c r="AQ29" s="81" t="s">
        <v>4444</v>
      </c>
      <c r="AR29" s="81" t="s">
        <v>6072</v>
      </c>
      <c r="AS29" s="81" t="s">
        <v>4446</v>
      </c>
      <c r="AT29" s="81" t="s">
        <v>2875</v>
      </c>
      <c r="AU29" s="81" t="s">
        <v>4447</v>
      </c>
      <c r="AV29" s="79"/>
      <c r="AW29" s="81" t="s">
        <v>4448</v>
      </c>
      <c r="AX29" s="81" t="s">
        <v>42</v>
      </c>
      <c r="AY29" s="79"/>
    </row>
    <row r="30" hidden="1" spans="1:51">
      <c r="A30" s="81" t="s">
        <v>6073</v>
      </c>
      <c r="B30" s="81" t="s">
        <v>6074</v>
      </c>
      <c r="C30" s="81" t="s">
        <v>50</v>
      </c>
      <c r="D30" s="81" t="s">
        <v>4517</v>
      </c>
      <c r="E30" s="81" t="s">
        <v>2498</v>
      </c>
      <c r="F30" s="81" t="s">
        <v>4453</v>
      </c>
      <c r="G30" s="81" t="s">
        <v>4877</v>
      </c>
      <c r="H30" s="81" t="s">
        <v>5622</v>
      </c>
      <c r="I30" s="81" t="s">
        <v>43</v>
      </c>
      <c r="J30" s="81" t="s">
        <v>5203</v>
      </c>
      <c r="K30" s="81" t="s">
        <v>5204</v>
      </c>
      <c r="L30" s="79"/>
      <c r="M30" s="81" t="s">
        <v>2790</v>
      </c>
      <c r="N30" s="81" t="s">
        <v>4580</v>
      </c>
      <c r="O30" s="81" t="s">
        <v>6069</v>
      </c>
      <c r="P30" s="81" t="s">
        <v>6070</v>
      </c>
      <c r="Q30" s="81" t="s">
        <v>1403</v>
      </c>
      <c r="R30" s="81" t="s">
        <v>5921</v>
      </c>
      <c r="S30" s="81" t="s">
        <v>1349</v>
      </c>
      <c r="T30" s="81" t="s">
        <v>2496</v>
      </c>
      <c r="U30" s="81" t="s">
        <v>2497</v>
      </c>
      <c r="V30" s="81" t="s">
        <v>4432</v>
      </c>
      <c r="W30" s="81" t="s">
        <v>5361</v>
      </c>
      <c r="X30" s="81" t="s">
        <v>4434</v>
      </c>
      <c r="Y30" s="81" t="s">
        <v>4435</v>
      </c>
      <c r="Z30" s="81" t="s">
        <v>4483</v>
      </c>
      <c r="AA30" s="81" t="s">
        <v>228</v>
      </c>
      <c r="AB30" s="79"/>
      <c r="AC30" s="81" t="s">
        <v>42</v>
      </c>
      <c r="AD30" s="81" t="s">
        <v>2682</v>
      </c>
      <c r="AE30" s="81" t="s">
        <v>42</v>
      </c>
      <c r="AF30" s="81" t="s">
        <v>4464</v>
      </c>
      <c r="AG30" s="81" t="s">
        <v>1270</v>
      </c>
      <c r="AH30" s="81" t="s">
        <v>4438</v>
      </c>
      <c r="AI30" s="81" t="s">
        <v>6061</v>
      </c>
      <c r="AJ30" s="81" t="s">
        <v>4440</v>
      </c>
      <c r="AK30" s="79"/>
      <c r="AL30" s="79"/>
      <c r="AM30" s="81" t="s">
        <v>4442</v>
      </c>
      <c r="AN30" s="81" t="s">
        <v>1270</v>
      </c>
      <c r="AO30" s="81" t="s">
        <v>6071</v>
      </c>
      <c r="AP30" s="81" t="s">
        <v>4443</v>
      </c>
      <c r="AQ30" s="81" t="s">
        <v>4444</v>
      </c>
      <c r="AR30" s="81" t="s">
        <v>6075</v>
      </c>
      <c r="AS30" s="81" t="s">
        <v>4446</v>
      </c>
      <c r="AT30" s="81" t="s">
        <v>2875</v>
      </c>
      <c r="AU30" s="81" t="s">
        <v>4447</v>
      </c>
      <c r="AV30" s="79"/>
      <c r="AW30" s="81" t="s">
        <v>4448</v>
      </c>
      <c r="AX30" s="81" t="s">
        <v>42</v>
      </c>
      <c r="AY30" s="79"/>
    </row>
    <row r="31" hidden="1" spans="1:51">
      <c r="A31" s="81" t="s">
        <v>6122</v>
      </c>
      <c r="B31" s="81" t="s">
        <v>6123</v>
      </c>
      <c r="C31" s="81" t="s">
        <v>50</v>
      </c>
      <c r="D31" s="81" t="s">
        <v>4517</v>
      </c>
      <c r="E31" s="81" t="s">
        <v>6124</v>
      </c>
      <c r="F31" s="81" t="s">
        <v>4453</v>
      </c>
      <c r="G31" s="81" t="s">
        <v>4877</v>
      </c>
      <c r="H31" s="81" t="s">
        <v>5622</v>
      </c>
      <c r="I31" s="81" t="s">
        <v>43</v>
      </c>
      <c r="J31" s="81" t="s">
        <v>5203</v>
      </c>
      <c r="K31" s="81" t="s">
        <v>5204</v>
      </c>
      <c r="L31" s="79"/>
      <c r="M31" s="81" t="s">
        <v>2790</v>
      </c>
      <c r="N31" s="81" t="s">
        <v>4580</v>
      </c>
      <c r="O31" s="81" t="s">
        <v>6125</v>
      </c>
      <c r="P31" s="81" t="s">
        <v>6126</v>
      </c>
      <c r="Q31" s="81" t="s">
        <v>1403</v>
      </c>
      <c r="R31" s="81" t="s">
        <v>5921</v>
      </c>
      <c r="S31" s="79"/>
      <c r="T31" s="81" t="s">
        <v>6127</v>
      </c>
      <c r="U31" s="81" t="s">
        <v>6128</v>
      </c>
      <c r="V31" s="81" t="s">
        <v>4432</v>
      </c>
      <c r="W31" s="81" t="s">
        <v>5361</v>
      </c>
      <c r="X31" s="81" t="s">
        <v>4434</v>
      </c>
      <c r="Y31" s="81" t="s">
        <v>4435</v>
      </c>
      <c r="Z31" s="81" t="s">
        <v>4483</v>
      </c>
      <c r="AA31" s="81" t="s">
        <v>228</v>
      </c>
      <c r="AB31" s="79"/>
      <c r="AC31" s="81" t="s">
        <v>42</v>
      </c>
      <c r="AD31" s="81" t="s">
        <v>2682</v>
      </c>
      <c r="AE31" s="81" t="s">
        <v>42</v>
      </c>
      <c r="AF31" s="81" t="s">
        <v>4464</v>
      </c>
      <c r="AG31" s="81" t="s">
        <v>1270</v>
      </c>
      <c r="AH31" s="81" t="s">
        <v>4485</v>
      </c>
      <c r="AI31" s="81" t="s">
        <v>5077</v>
      </c>
      <c r="AJ31" s="81" t="s">
        <v>4440</v>
      </c>
      <c r="AK31" s="79"/>
      <c r="AL31" s="79"/>
      <c r="AM31" s="81" t="s">
        <v>4442</v>
      </c>
      <c r="AN31" s="81" t="s">
        <v>1270</v>
      </c>
      <c r="AO31" s="81" t="s">
        <v>6129</v>
      </c>
      <c r="AP31" s="81" t="s">
        <v>4443</v>
      </c>
      <c r="AQ31" s="81" t="s">
        <v>4444</v>
      </c>
      <c r="AR31" s="81" t="s">
        <v>6130</v>
      </c>
      <c r="AS31" s="81" t="s">
        <v>4446</v>
      </c>
      <c r="AT31" s="81" t="s">
        <v>2875</v>
      </c>
      <c r="AU31" s="81" t="s">
        <v>4447</v>
      </c>
      <c r="AV31" s="79"/>
      <c r="AW31" s="81" t="s">
        <v>4448</v>
      </c>
      <c r="AX31" s="81" t="s">
        <v>42</v>
      </c>
      <c r="AY31" s="79"/>
    </row>
    <row r="32" spans="1:51">
      <c r="A32" s="81" t="s">
        <v>6257</v>
      </c>
      <c r="B32" s="81" t="s">
        <v>6258</v>
      </c>
      <c r="C32" s="81" t="s">
        <v>50</v>
      </c>
      <c r="D32" s="81" t="s">
        <v>4517</v>
      </c>
      <c r="E32" s="81" t="s">
        <v>6259</v>
      </c>
      <c r="F32" s="81" t="s">
        <v>4453</v>
      </c>
      <c r="G32" s="81" t="s">
        <v>4877</v>
      </c>
      <c r="H32" s="81" t="s">
        <v>5622</v>
      </c>
      <c r="I32" s="81" t="s">
        <v>43</v>
      </c>
      <c r="J32" s="81" t="s">
        <v>4631</v>
      </c>
      <c r="K32" s="81" t="s">
        <v>4632</v>
      </c>
      <c r="L32" s="79"/>
      <c r="M32" s="81" t="s">
        <v>2790</v>
      </c>
      <c r="N32" s="81" t="s">
        <v>5460</v>
      </c>
      <c r="O32" s="81" t="s">
        <v>6260</v>
      </c>
      <c r="P32" s="81" t="s">
        <v>6261</v>
      </c>
      <c r="Q32" s="81" t="s">
        <v>806</v>
      </c>
      <c r="R32" s="81" t="s">
        <v>4916</v>
      </c>
      <c r="S32" s="81" t="s">
        <v>6262</v>
      </c>
      <c r="T32" s="81" t="s">
        <v>6263</v>
      </c>
      <c r="U32" s="81" t="s">
        <v>6264</v>
      </c>
      <c r="V32" s="81" t="s">
        <v>4432</v>
      </c>
      <c r="W32" s="81" t="s">
        <v>828</v>
      </c>
      <c r="X32" s="81" t="s">
        <v>4434</v>
      </c>
      <c r="Y32" s="81" t="s">
        <v>4435</v>
      </c>
      <c r="Z32" s="81" t="s">
        <v>4483</v>
      </c>
      <c r="AA32" s="81" t="s">
        <v>228</v>
      </c>
      <c r="AB32" s="79"/>
      <c r="AC32" s="81" t="s">
        <v>42</v>
      </c>
      <c r="AD32" s="81" t="s">
        <v>2682</v>
      </c>
      <c r="AE32" s="81" t="s">
        <v>42</v>
      </c>
      <c r="AF32" s="81" t="s">
        <v>4464</v>
      </c>
      <c r="AG32" s="81" t="s">
        <v>712</v>
      </c>
      <c r="AH32" s="81" t="s">
        <v>4485</v>
      </c>
      <c r="AI32" s="81" t="s">
        <v>5077</v>
      </c>
      <c r="AJ32" s="81" t="s">
        <v>4440</v>
      </c>
      <c r="AK32" s="79"/>
      <c r="AL32" s="79"/>
      <c r="AM32" s="81" t="s">
        <v>4442</v>
      </c>
      <c r="AN32" s="81" t="s">
        <v>4529</v>
      </c>
      <c r="AO32" s="81" t="s">
        <v>6265</v>
      </c>
      <c r="AP32" s="81" t="s">
        <v>4443</v>
      </c>
      <c r="AQ32" s="81" t="s">
        <v>4444</v>
      </c>
      <c r="AR32" s="81" t="s">
        <v>4640</v>
      </c>
      <c r="AS32" s="81" t="s">
        <v>4446</v>
      </c>
      <c r="AT32" s="81" t="s">
        <v>2875</v>
      </c>
      <c r="AU32" s="81" t="s">
        <v>4447</v>
      </c>
      <c r="AV32" s="79"/>
      <c r="AW32" s="81" t="s">
        <v>4448</v>
      </c>
      <c r="AX32" s="81" t="s">
        <v>42</v>
      </c>
      <c r="AY32" s="79"/>
    </row>
    <row r="33" hidden="1" spans="1:51">
      <c r="A33" s="81" t="s">
        <v>6295</v>
      </c>
      <c r="B33" s="81" t="s">
        <v>6296</v>
      </c>
      <c r="C33" s="81" t="s">
        <v>50</v>
      </c>
      <c r="D33" s="81" t="s">
        <v>4517</v>
      </c>
      <c r="E33" s="81" t="s">
        <v>6297</v>
      </c>
      <c r="F33" s="81" t="s">
        <v>4453</v>
      </c>
      <c r="G33" s="81" t="s">
        <v>4877</v>
      </c>
      <c r="H33" s="81" t="s">
        <v>5622</v>
      </c>
      <c r="I33" s="81" t="s">
        <v>43</v>
      </c>
      <c r="J33" s="81" t="s">
        <v>4631</v>
      </c>
      <c r="K33" s="81" t="s">
        <v>4632</v>
      </c>
      <c r="L33" s="79"/>
      <c r="M33" s="81" t="s">
        <v>2790</v>
      </c>
      <c r="N33" s="81" t="s">
        <v>5460</v>
      </c>
      <c r="O33" s="81" t="s">
        <v>6298</v>
      </c>
      <c r="P33" s="81" t="s">
        <v>6299</v>
      </c>
      <c r="Q33" s="81" t="s">
        <v>871</v>
      </c>
      <c r="R33" s="81" t="s">
        <v>4820</v>
      </c>
      <c r="S33" s="81" t="s">
        <v>6300</v>
      </c>
      <c r="T33" s="81" t="s">
        <v>6301</v>
      </c>
      <c r="U33" s="81" t="s">
        <v>6302</v>
      </c>
      <c r="V33" s="81" t="s">
        <v>4432</v>
      </c>
      <c r="W33" s="81" t="s">
        <v>828</v>
      </c>
      <c r="X33" s="81" t="s">
        <v>4434</v>
      </c>
      <c r="Y33" s="81" t="s">
        <v>4435</v>
      </c>
      <c r="Z33" s="81" t="s">
        <v>4483</v>
      </c>
      <c r="AA33" s="81" t="s">
        <v>228</v>
      </c>
      <c r="AB33" s="79"/>
      <c r="AC33" s="81" t="s">
        <v>42</v>
      </c>
      <c r="AD33" s="81" t="s">
        <v>2682</v>
      </c>
      <c r="AE33" s="81" t="s">
        <v>42</v>
      </c>
      <c r="AF33" s="81" t="s">
        <v>4464</v>
      </c>
      <c r="AG33" s="81" t="s">
        <v>693</v>
      </c>
      <c r="AH33" s="81" t="s">
        <v>4485</v>
      </c>
      <c r="AI33" s="81" t="s">
        <v>5362</v>
      </c>
      <c r="AJ33" s="81" t="s">
        <v>4440</v>
      </c>
      <c r="AK33" s="79"/>
      <c r="AL33" s="79"/>
      <c r="AM33" s="81" t="s">
        <v>4442</v>
      </c>
      <c r="AN33" s="81" t="s">
        <v>471</v>
      </c>
      <c r="AO33" s="81" t="s">
        <v>6303</v>
      </c>
      <c r="AP33" s="81" t="s">
        <v>4443</v>
      </c>
      <c r="AQ33" s="81" t="s">
        <v>4444</v>
      </c>
      <c r="AR33" s="81" t="s">
        <v>4640</v>
      </c>
      <c r="AS33" s="81" t="s">
        <v>4446</v>
      </c>
      <c r="AT33" s="81" t="s">
        <v>2875</v>
      </c>
      <c r="AU33" s="81" t="s">
        <v>4447</v>
      </c>
      <c r="AV33" s="79"/>
      <c r="AW33" s="81" t="s">
        <v>4448</v>
      </c>
      <c r="AX33" s="81" t="s">
        <v>42</v>
      </c>
      <c r="AY33" s="79"/>
    </row>
    <row r="34" hidden="1" spans="1:51">
      <c r="A34" s="81" t="s">
        <v>6378</v>
      </c>
      <c r="B34" s="81" t="s">
        <v>6379</v>
      </c>
      <c r="C34" s="81" t="s">
        <v>50</v>
      </c>
      <c r="D34" s="81" t="s">
        <v>4517</v>
      </c>
      <c r="E34" s="81" t="s">
        <v>2204</v>
      </c>
      <c r="F34" s="81" t="s">
        <v>4453</v>
      </c>
      <c r="G34" s="81" t="s">
        <v>6321</v>
      </c>
      <c r="H34" s="81" t="s">
        <v>4473</v>
      </c>
      <c r="I34" s="81" t="s">
        <v>43</v>
      </c>
      <c r="J34" s="81" t="s">
        <v>4878</v>
      </c>
      <c r="K34" s="81" t="s">
        <v>4879</v>
      </c>
      <c r="L34" s="79"/>
      <c r="M34" s="81" t="s">
        <v>2790</v>
      </c>
      <c r="N34" s="81" t="s">
        <v>6322</v>
      </c>
      <c r="O34" s="81" t="s">
        <v>6380</v>
      </c>
      <c r="P34" s="81" t="s">
        <v>6381</v>
      </c>
      <c r="Q34" s="81" t="s">
        <v>77</v>
      </c>
      <c r="R34" s="81" t="s">
        <v>6363</v>
      </c>
      <c r="S34" s="81" t="s">
        <v>232</v>
      </c>
      <c r="T34" s="81" t="s">
        <v>2202</v>
      </c>
      <c r="U34" s="81" t="s">
        <v>2203</v>
      </c>
      <c r="V34" s="81" t="s">
        <v>4432</v>
      </c>
      <c r="W34" s="81" t="s">
        <v>156</v>
      </c>
      <c r="X34" s="81" t="s">
        <v>4434</v>
      </c>
      <c r="Y34" s="81" t="s">
        <v>4435</v>
      </c>
      <c r="Z34" s="81" t="s">
        <v>4483</v>
      </c>
      <c r="AA34" s="81" t="s">
        <v>82</v>
      </c>
      <c r="AB34" s="79"/>
      <c r="AC34" s="81" t="s">
        <v>42</v>
      </c>
      <c r="AD34" s="81" t="s">
        <v>2682</v>
      </c>
      <c r="AE34" s="81" t="s">
        <v>42</v>
      </c>
      <c r="AF34" s="79"/>
      <c r="AG34" s="81" t="s">
        <v>156</v>
      </c>
      <c r="AH34" s="81" t="s">
        <v>4485</v>
      </c>
      <c r="AI34" s="81" t="s">
        <v>5077</v>
      </c>
      <c r="AJ34" s="81" t="s">
        <v>4440</v>
      </c>
      <c r="AK34" s="79"/>
      <c r="AL34" s="79"/>
      <c r="AM34" s="81" t="s">
        <v>4442</v>
      </c>
      <c r="AN34" s="81" t="s">
        <v>156</v>
      </c>
      <c r="AO34" s="81" t="s">
        <v>6365</v>
      </c>
      <c r="AP34" s="81" t="s">
        <v>4443</v>
      </c>
      <c r="AQ34" s="81" t="s">
        <v>4444</v>
      </c>
      <c r="AR34" s="81" t="s">
        <v>6382</v>
      </c>
      <c r="AS34" s="81" t="s">
        <v>4446</v>
      </c>
      <c r="AT34" s="81" t="s">
        <v>2875</v>
      </c>
      <c r="AU34" s="81" t="s">
        <v>4447</v>
      </c>
      <c r="AV34" s="79"/>
      <c r="AW34" s="81" t="s">
        <v>4448</v>
      </c>
      <c r="AX34" s="81" t="s">
        <v>42</v>
      </c>
      <c r="AY34" s="79"/>
    </row>
    <row r="35" hidden="1" spans="1:51">
      <c r="A35" s="81" t="s">
        <v>6383</v>
      </c>
      <c r="B35" s="81" t="s">
        <v>6384</v>
      </c>
      <c r="C35" s="81" t="s">
        <v>50</v>
      </c>
      <c r="D35" s="81" t="s">
        <v>4517</v>
      </c>
      <c r="E35" s="81" t="s">
        <v>2199</v>
      </c>
      <c r="F35" s="81" t="s">
        <v>4453</v>
      </c>
      <c r="G35" s="81" t="s">
        <v>6321</v>
      </c>
      <c r="H35" s="81" t="s">
        <v>4473</v>
      </c>
      <c r="I35" s="81" t="s">
        <v>43</v>
      </c>
      <c r="J35" s="81" t="s">
        <v>4878</v>
      </c>
      <c r="K35" s="81" t="s">
        <v>4879</v>
      </c>
      <c r="L35" s="79"/>
      <c r="M35" s="81" t="s">
        <v>2790</v>
      </c>
      <c r="N35" s="81" t="s">
        <v>6322</v>
      </c>
      <c r="O35" s="81" t="s">
        <v>6385</v>
      </c>
      <c r="P35" s="81" t="s">
        <v>6386</v>
      </c>
      <c r="Q35" s="81" t="s">
        <v>77</v>
      </c>
      <c r="R35" s="81" t="s">
        <v>6363</v>
      </c>
      <c r="S35" s="81" t="s">
        <v>232</v>
      </c>
      <c r="T35" s="81" t="s">
        <v>2197</v>
      </c>
      <c r="U35" s="81" t="s">
        <v>2198</v>
      </c>
      <c r="V35" s="81" t="s">
        <v>4432</v>
      </c>
      <c r="W35" s="81" t="s">
        <v>156</v>
      </c>
      <c r="X35" s="81" t="s">
        <v>4434</v>
      </c>
      <c r="Y35" s="81" t="s">
        <v>4435</v>
      </c>
      <c r="Z35" s="81" t="s">
        <v>4483</v>
      </c>
      <c r="AA35" s="81" t="s">
        <v>82</v>
      </c>
      <c r="AB35" s="79"/>
      <c r="AC35" s="81" t="s">
        <v>42</v>
      </c>
      <c r="AD35" s="81" t="s">
        <v>2682</v>
      </c>
      <c r="AE35" s="81" t="s">
        <v>42</v>
      </c>
      <c r="AF35" s="79"/>
      <c r="AG35" s="81" t="s">
        <v>156</v>
      </c>
      <c r="AH35" s="81" t="s">
        <v>4485</v>
      </c>
      <c r="AI35" s="81" t="s">
        <v>5077</v>
      </c>
      <c r="AJ35" s="81" t="s">
        <v>4440</v>
      </c>
      <c r="AK35" s="79"/>
      <c r="AL35" s="79"/>
      <c r="AM35" s="81" t="s">
        <v>4442</v>
      </c>
      <c r="AN35" s="81" t="s">
        <v>156</v>
      </c>
      <c r="AO35" s="81" t="s">
        <v>6365</v>
      </c>
      <c r="AP35" s="81" t="s">
        <v>4443</v>
      </c>
      <c r="AQ35" s="81" t="s">
        <v>4444</v>
      </c>
      <c r="AR35" s="81" t="s">
        <v>6387</v>
      </c>
      <c r="AS35" s="81" t="s">
        <v>4446</v>
      </c>
      <c r="AT35" s="81" t="s">
        <v>2875</v>
      </c>
      <c r="AU35" s="81" t="s">
        <v>4447</v>
      </c>
      <c r="AV35" s="79"/>
      <c r="AW35" s="81" t="s">
        <v>4448</v>
      </c>
      <c r="AX35" s="81" t="s">
        <v>42</v>
      </c>
      <c r="AY35" s="79"/>
    </row>
    <row r="36" hidden="1" spans="1:51">
      <c r="A36" s="81" t="s">
        <v>6405</v>
      </c>
      <c r="B36" s="81" t="s">
        <v>6406</v>
      </c>
      <c r="C36" s="81" t="s">
        <v>50</v>
      </c>
      <c r="D36" s="81" t="s">
        <v>4517</v>
      </c>
      <c r="E36" s="81" t="s">
        <v>2162</v>
      </c>
      <c r="F36" s="81" t="s">
        <v>4453</v>
      </c>
      <c r="G36" s="81" t="s">
        <v>6407</v>
      </c>
      <c r="H36" s="81" t="s">
        <v>4579</v>
      </c>
      <c r="I36" s="81" t="s">
        <v>43</v>
      </c>
      <c r="J36" s="81" t="s">
        <v>4878</v>
      </c>
      <c r="K36" s="81" t="s">
        <v>4879</v>
      </c>
      <c r="L36" s="79"/>
      <c r="M36" s="81" t="s">
        <v>2790</v>
      </c>
      <c r="N36" s="81" t="s">
        <v>6408</v>
      </c>
      <c r="O36" s="81" t="s">
        <v>6409</v>
      </c>
      <c r="P36" s="81" t="s">
        <v>6410</v>
      </c>
      <c r="Q36" s="81" t="s">
        <v>2196</v>
      </c>
      <c r="R36" s="81" t="s">
        <v>6353</v>
      </c>
      <c r="S36" s="81" t="s">
        <v>6411</v>
      </c>
      <c r="T36" s="81" t="s">
        <v>2160</v>
      </c>
      <c r="U36" s="81" t="s">
        <v>2161</v>
      </c>
      <c r="V36" s="81" t="s">
        <v>4432</v>
      </c>
      <c r="W36" s="81" t="s">
        <v>156</v>
      </c>
      <c r="X36" s="81" t="s">
        <v>4434</v>
      </c>
      <c r="Y36" s="81" t="s">
        <v>4435</v>
      </c>
      <c r="Z36" s="81" t="s">
        <v>4483</v>
      </c>
      <c r="AA36" s="81" t="s">
        <v>82</v>
      </c>
      <c r="AB36" s="79"/>
      <c r="AC36" s="81" t="s">
        <v>42</v>
      </c>
      <c r="AD36" s="81" t="s">
        <v>2682</v>
      </c>
      <c r="AE36" s="81" t="s">
        <v>42</v>
      </c>
      <c r="AF36" s="79"/>
      <c r="AG36" s="81" t="s">
        <v>2196</v>
      </c>
      <c r="AH36" s="81" t="s">
        <v>4485</v>
      </c>
      <c r="AI36" s="81" t="s">
        <v>6412</v>
      </c>
      <c r="AJ36" s="81" t="s">
        <v>4440</v>
      </c>
      <c r="AK36" s="79"/>
      <c r="AL36" s="79"/>
      <c r="AM36" s="81" t="s">
        <v>4442</v>
      </c>
      <c r="AN36" s="81" t="s">
        <v>156</v>
      </c>
      <c r="AO36" s="81" t="s">
        <v>6413</v>
      </c>
      <c r="AP36" s="79"/>
      <c r="AQ36" s="81" t="s">
        <v>4444</v>
      </c>
      <c r="AR36" s="81" t="s">
        <v>6414</v>
      </c>
      <c r="AS36" s="81" t="s">
        <v>4446</v>
      </c>
      <c r="AT36" s="81" t="s">
        <v>2875</v>
      </c>
      <c r="AU36" s="81" t="s">
        <v>6415</v>
      </c>
      <c r="AV36" s="79"/>
      <c r="AW36" s="81" t="s">
        <v>4448</v>
      </c>
      <c r="AX36" s="81" t="s">
        <v>42</v>
      </c>
      <c r="AY36" s="79"/>
    </row>
    <row r="37" hidden="1" spans="1:51">
      <c r="A37" s="81" t="s">
        <v>6416</v>
      </c>
      <c r="B37" s="81" t="s">
        <v>6417</v>
      </c>
      <c r="C37" s="81" t="s">
        <v>50</v>
      </c>
      <c r="D37" s="81" t="s">
        <v>4517</v>
      </c>
      <c r="E37" s="81" t="s">
        <v>2167</v>
      </c>
      <c r="F37" s="81" t="s">
        <v>4453</v>
      </c>
      <c r="G37" s="81" t="s">
        <v>6407</v>
      </c>
      <c r="H37" s="81" t="s">
        <v>4579</v>
      </c>
      <c r="I37" s="81" t="s">
        <v>43</v>
      </c>
      <c r="J37" s="81" t="s">
        <v>4878</v>
      </c>
      <c r="K37" s="81" t="s">
        <v>4879</v>
      </c>
      <c r="L37" s="79"/>
      <c r="M37" s="81" t="s">
        <v>2790</v>
      </c>
      <c r="N37" s="81" t="s">
        <v>6408</v>
      </c>
      <c r="O37" s="81" t="s">
        <v>6418</v>
      </c>
      <c r="P37" s="81" t="s">
        <v>6419</v>
      </c>
      <c r="Q37" s="81" t="s">
        <v>156</v>
      </c>
      <c r="R37" s="81" t="s">
        <v>6420</v>
      </c>
      <c r="S37" s="81" t="s">
        <v>6421</v>
      </c>
      <c r="T37" s="81" t="s">
        <v>2165</v>
      </c>
      <c r="U37" s="81" t="s">
        <v>2166</v>
      </c>
      <c r="V37" s="81" t="s">
        <v>4432</v>
      </c>
      <c r="W37" s="81" t="s">
        <v>156</v>
      </c>
      <c r="X37" s="81" t="s">
        <v>4434</v>
      </c>
      <c r="Y37" s="81" t="s">
        <v>4435</v>
      </c>
      <c r="Z37" s="81" t="s">
        <v>4483</v>
      </c>
      <c r="AA37" s="81" t="s">
        <v>82</v>
      </c>
      <c r="AB37" s="79"/>
      <c r="AC37" s="81" t="s">
        <v>42</v>
      </c>
      <c r="AD37" s="81" t="s">
        <v>2682</v>
      </c>
      <c r="AE37" s="81" t="s">
        <v>42</v>
      </c>
      <c r="AF37" s="79"/>
      <c r="AG37" s="81" t="s">
        <v>156</v>
      </c>
      <c r="AH37" s="81" t="s">
        <v>4485</v>
      </c>
      <c r="AI37" s="81" t="s">
        <v>5077</v>
      </c>
      <c r="AJ37" s="81" t="s">
        <v>4440</v>
      </c>
      <c r="AK37" s="79"/>
      <c r="AL37" s="79"/>
      <c r="AM37" s="81" t="s">
        <v>4442</v>
      </c>
      <c r="AN37" s="81" t="s">
        <v>156</v>
      </c>
      <c r="AO37" s="81" t="s">
        <v>6422</v>
      </c>
      <c r="AP37" s="81" t="s">
        <v>3740</v>
      </c>
      <c r="AQ37" s="81" t="s">
        <v>4444</v>
      </c>
      <c r="AR37" s="81" t="s">
        <v>6423</v>
      </c>
      <c r="AS37" s="81" t="s">
        <v>4446</v>
      </c>
      <c r="AT37" s="81" t="s">
        <v>2875</v>
      </c>
      <c r="AU37" s="81" t="s">
        <v>6415</v>
      </c>
      <c r="AV37" s="79"/>
      <c r="AW37" s="81" t="s">
        <v>4448</v>
      </c>
      <c r="AX37" s="81" t="s">
        <v>42</v>
      </c>
      <c r="AY37" s="79"/>
    </row>
    <row r="38" hidden="1" spans="1:51">
      <c r="A38" s="81" t="s">
        <v>6424</v>
      </c>
      <c r="B38" s="81" t="s">
        <v>6425</v>
      </c>
      <c r="C38" s="81" t="s">
        <v>50</v>
      </c>
      <c r="D38" s="81" t="s">
        <v>4517</v>
      </c>
      <c r="E38" s="81" t="s">
        <v>2170</v>
      </c>
      <c r="F38" s="81" t="s">
        <v>4453</v>
      </c>
      <c r="G38" s="81" t="s">
        <v>6407</v>
      </c>
      <c r="H38" s="81" t="s">
        <v>4579</v>
      </c>
      <c r="I38" s="81" t="s">
        <v>43</v>
      </c>
      <c r="J38" s="81" t="s">
        <v>4878</v>
      </c>
      <c r="K38" s="81" t="s">
        <v>4879</v>
      </c>
      <c r="L38" s="79"/>
      <c r="M38" s="81" t="s">
        <v>2790</v>
      </c>
      <c r="N38" s="81" t="s">
        <v>6408</v>
      </c>
      <c r="O38" s="81" t="s">
        <v>6426</v>
      </c>
      <c r="P38" s="81" t="s">
        <v>6427</v>
      </c>
      <c r="Q38" s="81" t="s">
        <v>111</v>
      </c>
      <c r="R38" s="81" t="s">
        <v>4883</v>
      </c>
      <c r="S38" s="81" t="s">
        <v>6428</v>
      </c>
      <c r="T38" s="81" t="s">
        <v>237</v>
      </c>
      <c r="U38" s="81" t="s">
        <v>238</v>
      </c>
      <c r="V38" s="81" t="s">
        <v>4432</v>
      </c>
      <c r="W38" s="81" t="s">
        <v>156</v>
      </c>
      <c r="X38" s="81" t="s">
        <v>4434</v>
      </c>
      <c r="Y38" s="81" t="s">
        <v>4435</v>
      </c>
      <c r="Z38" s="81" t="s">
        <v>4483</v>
      </c>
      <c r="AA38" s="81" t="s">
        <v>82</v>
      </c>
      <c r="AB38" s="79"/>
      <c r="AC38" s="81" t="s">
        <v>42</v>
      </c>
      <c r="AD38" s="81" t="s">
        <v>2682</v>
      </c>
      <c r="AE38" s="81" t="s">
        <v>42</v>
      </c>
      <c r="AF38" s="79"/>
      <c r="AG38" s="81" t="s">
        <v>156</v>
      </c>
      <c r="AH38" s="81" t="s">
        <v>4485</v>
      </c>
      <c r="AI38" s="81" t="s">
        <v>5077</v>
      </c>
      <c r="AJ38" s="81" t="s">
        <v>4440</v>
      </c>
      <c r="AK38" s="79"/>
      <c r="AL38" s="79"/>
      <c r="AM38" s="81" t="s">
        <v>4442</v>
      </c>
      <c r="AN38" s="81" t="s">
        <v>156</v>
      </c>
      <c r="AO38" s="81" t="s">
        <v>6429</v>
      </c>
      <c r="AP38" s="79"/>
      <c r="AQ38" s="81" t="s">
        <v>4444</v>
      </c>
      <c r="AR38" s="81" t="s">
        <v>6430</v>
      </c>
      <c r="AS38" s="81" t="s">
        <v>4446</v>
      </c>
      <c r="AT38" s="81" t="s">
        <v>2875</v>
      </c>
      <c r="AU38" s="81" t="s">
        <v>6415</v>
      </c>
      <c r="AV38" s="79"/>
      <c r="AW38" s="81" t="s">
        <v>4448</v>
      </c>
      <c r="AX38" s="81" t="s">
        <v>42</v>
      </c>
      <c r="AY38" s="79"/>
    </row>
    <row r="39" hidden="1" spans="1:51">
      <c r="A39" s="81" t="s">
        <v>6431</v>
      </c>
      <c r="B39" s="81" t="s">
        <v>6432</v>
      </c>
      <c r="C39" s="81" t="s">
        <v>50</v>
      </c>
      <c r="D39" s="81" t="s">
        <v>4517</v>
      </c>
      <c r="E39" s="81" t="s">
        <v>2140</v>
      </c>
      <c r="F39" s="81" t="s">
        <v>4453</v>
      </c>
      <c r="G39" s="81" t="s">
        <v>6433</v>
      </c>
      <c r="H39" s="81" t="s">
        <v>4473</v>
      </c>
      <c r="I39" s="81" t="s">
        <v>43</v>
      </c>
      <c r="J39" s="81" t="s">
        <v>4878</v>
      </c>
      <c r="K39" s="81" t="s">
        <v>4879</v>
      </c>
      <c r="L39" s="79"/>
      <c r="M39" s="81" t="s">
        <v>2790</v>
      </c>
      <c r="N39" s="81" t="s">
        <v>6434</v>
      </c>
      <c r="O39" s="81" t="s">
        <v>6435</v>
      </c>
      <c r="P39" s="81" t="s">
        <v>6436</v>
      </c>
      <c r="Q39" s="81" t="s">
        <v>232</v>
      </c>
      <c r="R39" s="81" t="s">
        <v>6437</v>
      </c>
      <c r="S39" s="81" t="s">
        <v>6438</v>
      </c>
      <c r="T39" s="81" t="s">
        <v>2138</v>
      </c>
      <c r="U39" s="81" t="s">
        <v>2139</v>
      </c>
      <c r="V39" s="81" t="s">
        <v>4432</v>
      </c>
      <c r="W39" s="81" t="s">
        <v>2196</v>
      </c>
      <c r="X39" s="81" t="s">
        <v>4434</v>
      </c>
      <c r="Y39" s="81" t="s">
        <v>4435</v>
      </c>
      <c r="Z39" s="81" t="s">
        <v>4483</v>
      </c>
      <c r="AA39" s="81" t="s">
        <v>36</v>
      </c>
      <c r="AB39" s="79"/>
      <c r="AC39" s="81" t="s">
        <v>42</v>
      </c>
      <c r="AD39" s="81" t="s">
        <v>2682</v>
      </c>
      <c r="AE39" s="81" t="s">
        <v>42</v>
      </c>
      <c r="AF39" s="79"/>
      <c r="AG39" s="81" t="s">
        <v>156</v>
      </c>
      <c r="AH39" s="81" t="s">
        <v>4485</v>
      </c>
      <c r="AI39" s="81" t="s">
        <v>5077</v>
      </c>
      <c r="AJ39" s="81" t="s">
        <v>4440</v>
      </c>
      <c r="AK39" s="79"/>
      <c r="AL39" s="79"/>
      <c r="AM39" s="81" t="s">
        <v>4442</v>
      </c>
      <c r="AN39" s="81" t="s">
        <v>156</v>
      </c>
      <c r="AO39" s="81" t="s">
        <v>6439</v>
      </c>
      <c r="AP39" s="81" t="s">
        <v>3740</v>
      </c>
      <c r="AQ39" s="81" t="s">
        <v>4444</v>
      </c>
      <c r="AR39" s="81" t="s">
        <v>6440</v>
      </c>
      <c r="AS39" s="81" t="s">
        <v>4468</v>
      </c>
      <c r="AT39" s="81" t="s">
        <v>2875</v>
      </c>
      <c r="AU39" s="81" t="s">
        <v>6415</v>
      </c>
      <c r="AV39" s="79"/>
      <c r="AW39" s="81" t="s">
        <v>4448</v>
      </c>
      <c r="AX39" s="81" t="s">
        <v>42</v>
      </c>
      <c r="AY39" s="79"/>
    </row>
    <row r="40" hidden="1" spans="1:51">
      <c r="A40" s="81" t="s">
        <v>6450</v>
      </c>
      <c r="B40" s="81" t="s">
        <v>6451</v>
      </c>
      <c r="C40" s="81" t="s">
        <v>50</v>
      </c>
      <c r="D40" s="81" t="s">
        <v>4517</v>
      </c>
      <c r="E40" s="81" t="s">
        <v>2309</v>
      </c>
      <c r="F40" s="81" t="s">
        <v>4453</v>
      </c>
      <c r="G40" s="81" t="s">
        <v>6433</v>
      </c>
      <c r="H40" s="81" t="s">
        <v>4520</v>
      </c>
      <c r="I40" s="81" t="s">
        <v>43</v>
      </c>
      <c r="J40" s="81" t="s">
        <v>4631</v>
      </c>
      <c r="K40" s="81" t="s">
        <v>4632</v>
      </c>
      <c r="L40" s="79"/>
      <c r="M40" s="81" t="s">
        <v>2790</v>
      </c>
      <c r="N40" s="81" t="s">
        <v>6452</v>
      </c>
      <c r="O40" s="81" t="s">
        <v>6453</v>
      </c>
      <c r="P40" s="81" t="s">
        <v>6454</v>
      </c>
      <c r="Q40" s="81" t="s">
        <v>650</v>
      </c>
      <c r="R40" s="81" t="s">
        <v>4742</v>
      </c>
      <c r="S40" s="81" t="s">
        <v>6455</v>
      </c>
      <c r="T40" s="81" t="s">
        <v>2307</v>
      </c>
      <c r="U40" s="81" t="s">
        <v>2308</v>
      </c>
      <c r="V40" s="81" t="s">
        <v>4432</v>
      </c>
      <c r="W40" s="81" t="s">
        <v>828</v>
      </c>
      <c r="X40" s="81" t="s">
        <v>4434</v>
      </c>
      <c r="Y40" s="81" t="s">
        <v>4435</v>
      </c>
      <c r="Z40" s="81" t="s">
        <v>4483</v>
      </c>
      <c r="AA40" s="81" t="s">
        <v>82</v>
      </c>
      <c r="AB40" s="79"/>
      <c r="AC40" s="81" t="s">
        <v>42</v>
      </c>
      <c r="AD40" s="81" t="s">
        <v>2682</v>
      </c>
      <c r="AE40" s="81" t="s">
        <v>42</v>
      </c>
      <c r="AF40" s="79"/>
      <c r="AG40" s="81" t="s">
        <v>4658</v>
      </c>
      <c r="AH40" s="81" t="s">
        <v>4485</v>
      </c>
      <c r="AI40" s="81" t="s">
        <v>6412</v>
      </c>
      <c r="AJ40" s="81" t="s">
        <v>4440</v>
      </c>
      <c r="AK40" s="79"/>
      <c r="AL40" s="79"/>
      <c r="AM40" s="81" t="s">
        <v>4442</v>
      </c>
      <c r="AN40" s="81" t="s">
        <v>4658</v>
      </c>
      <c r="AO40" s="81" t="s">
        <v>6456</v>
      </c>
      <c r="AP40" s="81" t="s">
        <v>3740</v>
      </c>
      <c r="AQ40" s="81" t="s">
        <v>4444</v>
      </c>
      <c r="AR40" s="81" t="s">
        <v>6457</v>
      </c>
      <c r="AS40" s="81" t="s">
        <v>4468</v>
      </c>
      <c r="AT40" s="81" t="s">
        <v>2875</v>
      </c>
      <c r="AU40" s="81" t="s">
        <v>50</v>
      </c>
      <c r="AV40" s="79"/>
      <c r="AW40" s="81" t="s">
        <v>4448</v>
      </c>
      <c r="AX40" s="81" t="s">
        <v>42</v>
      </c>
      <c r="AY40" s="79"/>
    </row>
    <row r="41" hidden="1" spans="1:51">
      <c r="A41" s="81" t="s">
        <v>6450</v>
      </c>
      <c r="B41" s="81" t="s">
        <v>6458</v>
      </c>
      <c r="C41" s="81" t="s">
        <v>50</v>
      </c>
      <c r="D41" s="81" t="s">
        <v>4517</v>
      </c>
      <c r="E41" s="81" t="s">
        <v>2315</v>
      </c>
      <c r="F41" s="81" t="s">
        <v>4453</v>
      </c>
      <c r="G41" s="81" t="s">
        <v>6433</v>
      </c>
      <c r="H41" s="81" t="s">
        <v>4520</v>
      </c>
      <c r="I41" s="81" t="s">
        <v>43</v>
      </c>
      <c r="J41" s="81" t="s">
        <v>4631</v>
      </c>
      <c r="K41" s="81" t="s">
        <v>4632</v>
      </c>
      <c r="L41" s="79"/>
      <c r="M41" s="81" t="s">
        <v>2790</v>
      </c>
      <c r="N41" s="81" t="s">
        <v>6459</v>
      </c>
      <c r="O41" s="81" t="s">
        <v>6460</v>
      </c>
      <c r="P41" s="81" t="s">
        <v>6461</v>
      </c>
      <c r="Q41" s="81" t="s">
        <v>650</v>
      </c>
      <c r="R41" s="81" t="s">
        <v>4742</v>
      </c>
      <c r="S41" s="81" t="s">
        <v>6462</v>
      </c>
      <c r="T41" s="81" t="s">
        <v>2313</v>
      </c>
      <c r="U41" s="81" t="s">
        <v>2314</v>
      </c>
      <c r="V41" s="81" t="s">
        <v>4432</v>
      </c>
      <c r="W41" s="81" t="s">
        <v>828</v>
      </c>
      <c r="X41" s="81" t="s">
        <v>4434</v>
      </c>
      <c r="Y41" s="81" t="s">
        <v>4435</v>
      </c>
      <c r="Z41" s="81" t="s">
        <v>4483</v>
      </c>
      <c r="AA41" s="81" t="s">
        <v>82</v>
      </c>
      <c r="AB41" s="79"/>
      <c r="AC41" s="81" t="s">
        <v>42</v>
      </c>
      <c r="AD41" s="81" t="s">
        <v>2682</v>
      </c>
      <c r="AE41" s="81" t="s">
        <v>42</v>
      </c>
      <c r="AF41" s="79"/>
      <c r="AG41" s="81" t="s">
        <v>4658</v>
      </c>
      <c r="AH41" s="81" t="s">
        <v>4485</v>
      </c>
      <c r="AI41" s="81" t="s">
        <v>6412</v>
      </c>
      <c r="AJ41" s="81" t="s">
        <v>4440</v>
      </c>
      <c r="AK41" s="79"/>
      <c r="AL41" s="79"/>
      <c r="AM41" s="81" t="s">
        <v>4442</v>
      </c>
      <c r="AN41" s="81" t="s">
        <v>4658</v>
      </c>
      <c r="AO41" s="81" t="s">
        <v>6456</v>
      </c>
      <c r="AP41" s="81" t="s">
        <v>3740</v>
      </c>
      <c r="AQ41" s="81" t="s">
        <v>4444</v>
      </c>
      <c r="AR41" s="81" t="s">
        <v>6463</v>
      </c>
      <c r="AS41" s="81" t="s">
        <v>4468</v>
      </c>
      <c r="AT41" s="81" t="s">
        <v>2875</v>
      </c>
      <c r="AU41" s="81" t="s">
        <v>50</v>
      </c>
      <c r="AV41" s="79"/>
      <c r="AW41" s="81" t="s">
        <v>4448</v>
      </c>
      <c r="AX41" s="81" t="s">
        <v>42</v>
      </c>
      <c r="AY41" s="79"/>
    </row>
    <row r="42" hidden="1" spans="1:51">
      <c r="A42" s="81" t="s">
        <v>6464</v>
      </c>
      <c r="B42" s="81" t="s">
        <v>6465</v>
      </c>
      <c r="C42" s="81" t="s">
        <v>50</v>
      </c>
      <c r="D42" s="81" t="s">
        <v>4517</v>
      </c>
      <c r="E42" s="81" t="s">
        <v>2327</v>
      </c>
      <c r="F42" s="81" t="s">
        <v>4453</v>
      </c>
      <c r="G42" s="81" t="s">
        <v>6433</v>
      </c>
      <c r="H42" s="81" t="s">
        <v>4520</v>
      </c>
      <c r="I42" s="81" t="s">
        <v>43</v>
      </c>
      <c r="J42" s="81" t="s">
        <v>4631</v>
      </c>
      <c r="K42" s="81" t="s">
        <v>4632</v>
      </c>
      <c r="L42" s="79"/>
      <c r="M42" s="81" t="s">
        <v>2790</v>
      </c>
      <c r="N42" s="81" t="s">
        <v>6466</v>
      </c>
      <c r="O42" s="81" t="s">
        <v>6467</v>
      </c>
      <c r="P42" s="81" t="s">
        <v>2326</v>
      </c>
      <c r="Q42" s="81" t="s">
        <v>650</v>
      </c>
      <c r="R42" s="81" t="s">
        <v>4742</v>
      </c>
      <c r="S42" s="81" t="s">
        <v>6468</v>
      </c>
      <c r="T42" s="81" t="s">
        <v>2325</v>
      </c>
      <c r="U42" s="81" t="s">
        <v>2326</v>
      </c>
      <c r="V42" s="81" t="s">
        <v>4432</v>
      </c>
      <c r="W42" s="81" t="s">
        <v>828</v>
      </c>
      <c r="X42" s="81" t="s">
        <v>4434</v>
      </c>
      <c r="Y42" s="81" t="s">
        <v>4435</v>
      </c>
      <c r="Z42" s="81" t="s">
        <v>4483</v>
      </c>
      <c r="AA42" s="81" t="s">
        <v>82</v>
      </c>
      <c r="AB42" s="79"/>
      <c r="AC42" s="81" t="s">
        <v>42</v>
      </c>
      <c r="AD42" s="81" t="s">
        <v>2682</v>
      </c>
      <c r="AE42" s="81" t="s">
        <v>42</v>
      </c>
      <c r="AF42" s="81" t="s">
        <v>4464</v>
      </c>
      <c r="AG42" s="81" t="s">
        <v>4658</v>
      </c>
      <c r="AH42" s="81" t="s">
        <v>4485</v>
      </c>
      <c r="AI42" s="81" t="s">
        <v>6412</v>
      </c>
      <c r="AJ42" s="81" t="s">
        <v>4440</v>
      </c>
      <c r="AK42" s="79"/>
      <c r="AL42" s="79"/>
      <c r="AM42" s="81" t="s">
        <v>4442</v>
      </c>
      <c r="AN42" s="81" t="s">
        <v>4658</v>
      </c>
      <c r="AO42" s="81" t="s">
        <v>6469</v>
      </c>
      <c r="AP42" s="79"/>
      <c r="AQ42" s="81" t="s">
        <v>4444</v>
      </c>
      <c r="AR42" s="81" t="s">
        <v>6470</v>
      </c>
      <c r="AS42" s="81" t="s">
        <v>4468</v>
      </c>
      <c r="AT42" s="81" t="s">
        <v>2875</v>
      </c>
      <c r="AU42" s="81" t="s">
        <v>50</v>
      </c>
      <c r="AV42" s="79"/>
      <c r="AW42" s="81" t="s">
        <v>4448</v>
      </c>
      <c r="AX42" s="81" t="s">
        <v>42</v>
      </c>
      <c r="AY42" s="79"/>
    </row>
    <row r="43" hidden="1" spans="1:51">
      <c r="A43" s="81" t="s">
        <v>6471</v>
      </c>
      <c r="B43" s="81" t="s">
        <v>6472</v>
      </c>
      <c r="C43" s="81" t="s">
        <v>50</v>
      </c>
      <c r="D43" s="81" t="s">
        <v>4517</v>
      </c>
      <c r="E43" s="81" t="s">
        <v>2302</v>
      </c>
      <c r="F43" s="81" t="s">
        <v>4453</v>
      </c>
      <c r="G43" s="81" t="s">
        <v>6433</v>
      </c>
      <c r="H43" s="81" t="s">
        <v>4520</v>
      </c>
      <c r="I43" s="81" t="s">
        <v>43</v>
      </c>
      <c r="J43" s="81" t="s">
        <v>4631</v>
      </c>
      <c r="K43" s="81" t="s">
        <v>4632</v>
      </c>
      <c r="L43" s="79"/>
      <c r="M43" s="81" t="s">
        <v>2790</v>
      </c>
      <c r="N43" s="81" t="s">
        <v>6459</v>
      </c>
      <c r="O43" s="81" t="s">
        <v>6473</v>
      </c>
      <c r="P43" s="81" t="s">
        <v>6474</v>
      </c>
      <c r="Q43" s="81" t="s">
        <v>650</v>
      </c>
      <c r="R43" s="81" t="s">
        <v>4742</v>
      </c>
      <c r="S43" s="81" t="s">
        <v>6475</v>
      </c>
      <c r="T43" s="81" t="s">
        <v>2300</v>
      </c>
      <c r="U43" s="81" t="s">
        <v>2301</v>
      </c>
      <c r="V43" s="81" t="s">
        <v>4432</v>
      </c>
      <c r="W43" s="81" t="s">
        <v>828</v>
      </c>
      <c r="X43" s="81" t="s">
        <v>4434</v>
      </c>
      <c r="Y43" s="81" t="s">
        <v>4435</v>
      </c>
      <c r="Z43" s="81" t="s">
        <v>4483</v>
      </c>
      <c r="AA43" s="81" t="s">
        <v>82</v>
      </c>
      <c r="AB43" s="79"/>
      <c r="AC43" s="81" t="s">
        <v>42</v>
      </c>
      <c r="AD43" s="81" t="s">
        <v>2682</v>
      </c>
      <c r="AE43" s="81" t="s">
        <v>42</v>
      </c>
      <c r="AF43" s="81" t="s">
        <v>4464</v>
      </c>
      <c r="AG43" s="81" t="s">
        <v>4658</v>
      </c>
      <c r="AH43" s="81" t="s">
        <v>4485</v>
      </c>
      <c r="AI43" s="81" t="s">
        <v>6412</v>
      </c>
      <c r="AJ43" s="81" t="s">
        <v>4440</v>
      </c>
      <c r="AK43" s="79"/>
      <c r="AL43" s="79"/>
      <c r="AM43" s="81" t="s">
        <v>4442</v>
      </c>
      <c r="AN43" s="81" t="s">
        <v>4658</v>
      </c>
      <c r="AO43" s="81" t="s">
        <v>6469</v>
      </c>
      <c r="AP43" s="81" t="s">
        <v>3740</v>
      </c>
      <c r="AQ43" s="81" t="s">
        <v>4444</v>
      </c>
      <c r="AR43" s="81" t="s">
        <v>6457</v>
      </c>
      <c r="AS43" s="81" t="s">
        <v>4468</v>
      </c>
      <c r="AT43" s="81" t="s">
        <v>2875</v>
      </c>
      <c r="AU43" s="81" t="s">
        <v>50</v>
      </c>
      <c r="AV43" s="79"/>
      <c r="AW43" s="81" t="s">
        <v>4448</v>
      </c>
      <c r="AX43" s="81" t="s">
        <v>42</v>
      </c>
      <c r="AY43" s="79"/>
    </row>
  </sheetData>
  <sheetProtection formatCells="0" insertHyperlinks="0" autoFilter="0"/>
  <autoFilter ref="A1:AS43">
    <filterColumn colId="1">
      <customFilters>
        <customFilter operator="equal" val="杆塔接地电阻测试：110kV汉云甲线九佛乙支线进出线段：#01-#03、#42-#44；其余区段：#04-19"/>
      </customFilters>
    </filterColumn>
    <extLst/>
  </autoFilter>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Y10"/>
  <sheetViews>
    <sheetView workbookViewId="0">
      <selection activeCell="C9" sqref="C9"/>
    </sheetView>
  </sheetViews>
  <sheetFormatPr defaultColWidth="9" defaultRowHeight="14.25"/>
  <cols>
    <col min="1" max="1" width="17.125" customWidth="1"/>
    <col min="2" max="2" width="35.375" customWidth="1"/>
    <col min="5" max="5" width="17.375" customWidth="1"/>
  </cols>
  <sheetData>
    <row r="1" s="79" customFormat="1" ht="15" spans="1:51">
      <c r="A1" s="80" t="s">
        <v>4367</v>
      </c>
      <c r="B1" s="80" t="s">
        <v>2675</v>
      </c>
      <c r="C1" s="80" t="s">
        <v>4368</v>
      </c>
      <c r="D1" s="80" t="s">
        <v>4</v>
      </c>
      <c r="E1" s="80" t="s">
        <v>4369</v>
      </c>
      <c r="F1" s="80" t="s">
        <v>4370</v>
      </c>
      <c r="G1" s="80" t="s">
        <v>4371</v>
      </c>
      <c r="H1" s="80" t="s">
        <v>4372</v>
      </c>
      <c r="I1" s="80" t="s">
        <v>4373</v>
      </c>
      <c r="J1" s="80" t="s">
        <v>4374</v>
      </c>
      <c r="K1" s="80" t="s">
        <v>4375</v>
      </c>
      <c r="L1" s="80" t="s">
        <v>4376</v>
      </c>
      <c r="M1" s="80" t="s">
        <v>4377</v>
      </c>
      <c r="N1" s="80" t="s">
        <v>4378</v>
      </c>
      <c r="O1" s="80" t="s">
        <v>4379</v>
      </c>
      <c r="P1" s="80" t="s">
        <v>4380</v>
      </c>
      <c r="Q1" s="80" t="s">
        <v>4381</v>
      </c>
      <c r="R1" s="80" t="s">
        <v>4382</v>
      </c>
      <c r="S1" s="80" t="s">
        <v>4383</v>
      </c>
      <c r="T1" s="80" t="s">
        <v>4384</v>
      </c>
      <c r="U1" s="80" t="s">
        <v>4385</v>
      </c>
      <c r="V1" s="80" t="s">
        <v>4386</v>
      </c>
      <c r="W1" s="80" t="s">
        <v>4387</v>
      </c>
      <c r="X1" s="80" t="s">
        <v>4388</v>
      </c>
      <c r="Y1" s="80" t="s">
        <v>4389</v>
      </c>
      <c r="Z1" s="80" t="s">
        <v>4390</v>
      </c>
      <c r="AA1" s="80" t="s">
        <v>5</v>
      </c>
      <c r="AB1" s="80" t="s">
        <v>4391</v>
      </c>
      <c r="AC1" s="80" t="s">
        <v>4392</v>
      </c>
      <c r="AD1" s="80" t="s">
        <v>4393</v>
      </c>
      <c r="AE1" s="80" t="s">
        <v>4394</v>
      </c>
      <c r="AF1" s="80" t="s">
        <v>4395</v>
      </c>
      <c r="AG1" s="80" t="s">
        <v>4396</v>
      </c>
      <c r="AH1" s="80" t="s">
        <v>4397</v>
      </c>
      <c r="AI1" s="80" t="s">
        <v>4398</v>
      </c>
      <c r="AJ1" s="80" t="s">
        <v>4399</v>
      </c>
      <c r="AK1" s="80" t="s">
        <v>4400</v>
      </c>
      <c r="AL1" s="80" t="s">
        <v>4401</v>
      </c>
      <c r="AM1" s="80" t="s">
        <v>4402</v>
      </c>
      <c r="AN1" s="80" t="s">
        <v>4403</v>
      </c>
      <c r="AO1" s="80" t="s">
        <v>4404</v>
      </c>
      <c r="AP1" s="80" t="s">
        <v>4405</v>
      </c>
      <c r="AQ1" s="80" t="s">
        <v>4406</v>
      </c>
      <c r="AR1" s="80" t="s">
        <v>4407</v>
      </c>
      <c r="AS1" s="80" t="s">
        <v>4408</v>
      </c>
      <c r="AT1" s="80" t="s">
        <v>4409</v>
      </c>
      <c r="AU1" s="80" t="s">
        <v>4410</v>
      </c>
      <c r="AV1" s="80" t="s">
        <v>4411</v>
      </c>
      <c r="AW1" s="80" t="s">
        <v>4412</v>
      </c>
      <c r="AX1" s="80" t="s">
        <v>4413</v>
      </c>
      <c r="AY1" s="80" t="s">
        <v>4414</v>
      </c>
    </row>
    <row r="2" s="79" customFormat="1" ht="13.5" spans="1:50">
      <c r="A2" s="81" t="s">
        <v>4415</v>
      </c>
      <c r="B2" s="81" t="s">
        <v>4416</v>
      </c>
      <c r="C2" s="81" t="s">
        <v>4417</v>
      </c>
      <c r="D2" s="81" t="s">
        <v>4418</v>
      </c>
      <c r="E2" s="81" t="s">
        <v>4419</v>
      </c>
      <c r="F2" s="81" t="s">
        <v>34</v>
      </c>
      <c r="G2" s="81" t="s">
        <v>4420</v>
      </c>
      <c r="H2" s="81" t="s">
        <v>4421</v>
      </c>
      <c r="I2" s="81" t="s">
        <v>43</v>
      </c>
      <c r="J2" s="81" t="s">
        <v>4422</v>
      </c>
      <c r="K2" s="81" t="s">
        <v>4423</v>
      </c>
      <c r="M2" s="81" t="s">
        <v>2853</v>
      </c>
      <c r="N2" s="81" t="s">
        <v>4424</v>
      </c>
      <c r="O2" s="81" t="s">
        <v>4425</v>
      </c>
      <c r="P2" s="81" t="s">
        <v>4426</v>
      </c>
      <c r="Q2" s="81" t="s">
        <v>4427</v>
      </c>
      <c r="R2" s="81" t="s">
        <v>4428</v>
      </c>
      <c r="S2" s="81" t="s">
        <v>4429</v>
      </c>
      <c r="T2" s="81" t="s">
        <v>4430</v>
      </c>
      <c r="U2" s="81" t="s">
        <v>4431</v>
      </c>
      <c r="V2" s="81" t="s">
        <v>4432</v>
      </c>
      <c r="W2" s="81" t="s">
        <v>4433</v>
      </c>
      <c r="X2" s="81" t="s">
        <v>4434</v>
      </c>
      <c r="Y2" s="81" t="s">
        <v>4435</v>
      </c>
      <c r="Z2" s="81" t="s">
        <v>4436</v>
      </c>
      <c r="AA2" s="81" t="s">
        <v>228</v>
      </c>
      <c r="AC2" s="81" t="s">
        <v>2682</v>
      </c>
      <c r="AD2" s="81" t="s">
        <v>2682</v>
      </c>
      <c r="AE2" s="81" t="s">
        <v>2682</v>
      </c>
      <c r="AF2" s="81" t="s">
        <v>4437</v>
      </c>
      <c r="AG2" s="81" t="s">
        <v>4433</v>
      </c>
      <c r="AH2" s="81" t="s">
        <v>4438</v>
      </c>
      <c r="AI2" s="81" t="s">
        <v>4439</v>
      </c>
      <c r="AJ2" s="81" t="s">
        <v>4440</v>
      </c>
      <c r="AL2" s="81" t="s">
        <v>4441</v>
      </c>
      <c r="AM2" s="81" t="s">
        <v>4442</v>
      </c>
      <c r="AP2" s="81" t="s">
        <v>4443</v>
      </c>
      <c r="AQ2" s="81" t="s">
        <v>4444</v>
      </c>
      <c r="AR2" s="81" t="s">
        <v>4445</v>
      </c>
      <c r="AS2" s="81" t="s">
        <v>4446</v>
      </c>
      <c r="AT2" s="81" t="s">
        <v>2875</v>
      </c>
      <c r="AU2" s="81" t="s">
        <v>4447</v>
      </c>
      <c r="AW2" s="81" t="s">
        <v>4448</v>
      </c>
      <c r="AX2" s="81" t="s">
        <v>42</v>
      </c>
    </row>
    <row r="3" s="79" customFormat="1" ht="13.5" spans="1:50">
      <c r="A3" s="81" t="s">
        <v>5170</v>
      </c>
      <c r="B3" s="81" t="s">
        <v>5171</v>
      </c>
      <c r="C3" s="81" t="s">
        <v>50</v>
      </c>
      <c r="D3" s="81" t="s">
        <v>4418</v>
      </c>
      <c r="E3" s="81" t="s">
        <v>5172</v>
      </c>
      <c r="F3" s="81" t="s">
        <v>34</v>
      </c>
      <c r="G3" s="81" t="s">
        <v>4974</v>
      </c>
      <c r="H3" s="81" t="s">
        <v>4975</v>
      </c>
      <c r="I3" s="81" t="s">
        <v>43</v>
      </c>
      <c r="J3" s="81" t="s">
        <v>4474</v>
      </c>
      <c r="K3" s="81" t="s">
        <v>4475</v>
      </c>
      <c r="M3" s="81" t="s">
        <v>2853</v>
      </c>
      <c r="N3" s="81" t="s">
        <v>4976</v>
      </c>
      <c r="O3" s="81" t="s">
        <v>5173</v>
      </c>
      <c r="P3" s="81" t="s">
        <v>5174</v>
      </c>
      <c r="Q3" s="81" t="s">
        <v>5175</v>
      </c>
      <c r="R3" s="81" t="s">
        <v>5176</v>
      </c>
      <c r="S3" s="81" t="s">
        <v>5177</v>
      </c>
      <c r="T3" s="81" t="s">
        <v>5178</v>
      </c>
      <c r="U3" s="81" t="s">
        <v>5179</v>
      </c>
      <c r="V3" s="81" t="s">
        <v>4432</v>
      </c>
      <c r="W3" s="81" t="s">
        <v>4480</v>
      </c>
      <c r="X3" s="81" t="s">
        <v>4434</v>
      </c>
      <c r="Y3" s="81" t="s">
        <v>4435</v>
      </c>
      <c r="Z3" s="81" t="s">
        <v>4436</v>
      </c>
      <c r="AA3" s="81" t="s">
        <v>228</v>
      </c>
      <c r="AC3" s="81" t="s">
        <v>2682</v>
      </c>
      <c r="AD3" s="81" t="s">
        <v>2682</v>
      </c>
      <c r="AE3" s="81" t="s">
        <v>2682</v>
      </c>
      <c r="AF3" s="81" t="s">
        <v>4437</v>
      </c>
      <c r="AG3" s="81" t="s">
        <v>4480</v>
      </c>
      <c r="AH3" s="81" t="s">
        <v>4485</v>
      </c>
      <c r="AI3" s="81" t="s">
        <v>5180</v>
      </c>
      <c r="AJ3" s="81" t="s">
        <v>4440</v>
      </c>
      <c r="AL3" s="81" t="s">
        <v>5181</v>
      </c>
      <c r="AM3" s="81" t="s">
        <v>4442</v>
      </c>
      <c r="AN3" s="81" t="s">
        <v>4480</v>
      </c>
      <c r="AO3" s="81" t="s">
        <v>5182</v>
      </c>
      <c r="AP3" s="81" t="s">
        <v>4443</v>
      </c>
      <c r="AQ3" s="81" t="s">
        <v>4444</v>
      </c>
      <c r="AR3" s="81" t="s">
        <v>5183</v>
      </c>
      <c r="AS3" s="81" t="s">
        <v>4468</v>
      </c>
      <c r="AT3" s="81" t="s">
        <v>2875</v>
      </c>
      <c r="AU3" s="81" t="s">
        <v>4447</v>
      </c>
      <c r="AV3" s="81" t="s">
        <v>5184</v>
      </c>
      <c r="AW3" s="81" t="s">
        <v>4448</v>
      </c>
      <c r="AX3" s="81" t="s">
        <v>42</v>
      </c>
    </row>
    <row r="4" s="79" customFormat="1" ht="13.5" spans="1:50">
      <c r="A4" s="81" t="s">
        <v>5170</v>
      </c>
      <c r="B4" s="81" t="s">
        <v>5185</v>
      </c>
      <c r="C4" s="81" t="s">
        <v>50</v>
      </c>
      <c r="D4" s="81" t="s">
        <v>4517</v>
      </c>
      <c r="E4" s="81" t="s">
        <v>5186</v>
      </c>
      <c r="F4" s="81" t="s">
        <v>34</v>
      </c>
      <c r="G4" s="81" t="s">
        <v>4974</v>
      </c>
      <c r="H4" s="81" t="s">
        <v>4520</v>
      </c>
      <c r="I4" s="81" t="s">
        <v>43</v>
      </c>
      <c r="J4" s="81" t="s">
        <v>4474</v>
      </c>
      <c r="K4" s="81" t="s">
        <v>4475</v>
      </c>
      <c r="M4" s="81" t="s">
        <v>2853</v>
      </c>
      <c r="N4" s="81" t="s">
        <v>4976</v>
      </c>
      <c r="O4" s="81" t="s">
        <v>5187</v>
      </c>
      <c r="P4" s="81" t="s">
        <v>5188</v>
      </c>
      <c r="Q4" s="81" t="s">
        <v>5175</v>
      </c>
      <c r="R4" s="81" t="s">
        <v>5176</v>
      </c>
      <c r="S4" s="81" t="s">
        <v>5177</v>
      </c>
      <c r="T4" s="81" t="s">
        <v>5189</v>
      </c>
      <c r="U4" s="81" t="s">
        <v>5190</v>
      </c>
      <c r="V4" s="81" t="s">
        <v>4432</v>
      </c>
      <c r="W4" s="81" t="s">
        <v>4529</v>
      </c>
      <c r="X4" s="81" t="s">
        <v>4434</v>
      </c>
      <c r="Y4" s="81" t="s">
        <v>4435</v>
      </c>
      <c r="Z4" s="81" t="s">
        <v>4436</v>
      </c>
      <c r="AA4" s="81" t="s">
        <v>228</v>
      </c>
      <c r="AC4" s="81" t="s">
        <v>2682</v>
      </c>
      <c r="AD4" s="81" t="s">
        <v>2682</v>
      </c>
      <c r="AE4" s="81" t="s">
        <v>2682</v>
      </c>
      <c r="AF4" s="81" t="s">
        <v>4464</v>
      </c>
      <c r="AG4" s="81" t="s">
        <v>4529</v>
      </c>
      <c r="AH4" s="81" t="s">
        <v>4485</v>
      </c>
      <c r="AI4" s="81" t="s">
        <v>5012</v>
      </c>
      <c r="AJ4" s="81" t="s">
        <v>4440</v>
      </c>
      <c r="AM4" s="81" t="s">
        <v>4442</v>
      </c>
      <c r="AN4" s="81" t="s">
        <v>4480</v>
      </c>
      <c r="AO4" s="81" t="s">
        <v>5182</v>
      </c>
      <c r="AP4" s="81" t="s">
        <v>4443</v>
      </c>
      <c r="AQ4" s="81" t="s">
        <v>4444</v>
      </c>
      <c r="AR4" s="81" t="s">
        <v>5191</v>
      </c>
      <c r="AS4" s="81" t="s">
        <v>4468</v>
      </c>
      <c r="AT4" s="81" t="s">
        <v>2875</v>
      </c>
      <c r="AU4" s="81" t="s">
        <v>4447</v>
      </c>
      <c r="AW4" s="81" t="s">
        <v>4448</v>
      </c>
      <c r="AX4" s="81" t="s">
        <v>42</v>
      </c>
    </row>
    <row r="5" spans="1:51">
      <c r="A5" s="81" t="s">
        <v>5269</v>
      </c>
      <c r="B5" s="81" t="s">
        <v>5270</v>
      </c>
      <c r="C5" s="81" t="s">
        <v>50</v>
      </c>
      <c r="D5" s="81" t="s">
        <v>4418</v>
      </c>
      <c r="E5" s="81" t="s">
        <v>5271</v>
      </c>
      <c r="F5" s="81" t="s">
        <v>34</v>
      </c>
      <c r="G5" s="81" t="s">
        <v>5272</v>
      </c>
      <c r="H5" s="81" t="s">
        <v>5273</v>
      </c>
      <c r="I5" s="81" t="s">
        <v>43</v>
      </c>
      <c r="J5" s="81" t="s">
        <v>4422</v>
      </c>
      <c r="K5" s="81" t="s">
        <v>4423</v>
      </c>
      <c r="L5" s="79"/>
      <c r="M5" s="81" t="s">
        <v>2853</v>
      </c>
      <c r="N5" s="81" t="s">
        <v>4739</v>
      </c>
      <c r="O5" s="81" t="s">
        <v>5274</v>
      </c>
      <c r="P5" s="81" t="s">
        <v>5275</v>
      </c>
      <c r="Q5" s="81" t="s">
        <v>4427</v>
      </c>
      <c r="R5" s="81" t="s">
        <v>4428</v>
      </c>
      <c r="S5" s="81" t="s">
        <v>5276</v>
      </c>
      <c r="T5" s="81" t="s">
        <v>5277</v>
      </c>
      <c r="U5" s="81" t="s">
        <v>5217</v>
      </c>
      <c r="V5" s="81" t="s">
        <v>4432</v>
      </c>
      <c r="W5" s="81" t="s">
        <v>4433</v>
      </c>
      <c r="X5" s="81" t="s">
        <v>4434</v>
      </c>
      <c r="Y5" s="81" t="s">
        <v>4435</v>
      </c>
      <c r="Z5" s="81" t="s">
        <v>4436</v>
      </c>
      <c r="AA5" s="81" t="s">
        <v>228</v>
      </c>
      <c r="AB5" s="79"/>
      <c r="AC5" s="81" t="s">
        <v>2682</v>
      </c>
      <c r="AD5" s="81" t="s">
        <v>2682</v>
      </c>
      <c r="AE5" s="81" t="s">
        <v>2682</v>
      </c>
      <c r="AF5" s="81" t="s">
        <v>4437</v>
      </c>
      <c r="AG5" s="81" t="s">
        <v>4433</v>
      </c>
      <c r="AH5" s="81" t="s">
        <v>4485</v>
      </c>
      <c r="AI5" s="81" t="s">
        <v>5077</v>
      </c>
      <c r="AJ5" s="81" t="s">
        <v>4440</v>
      </c>
      <c r="AK5" s="79"/>
      <c r="AL5" s="81" t="s">
        <v>5278</v>
      </c>
      <c r="AM5" s="81" t="s">
        <v>4442</v>
      </c>
      <c r="AN5" s="81" t="s">
        <v>4433</v>
      </c>
      <c r="AO5" s="81" t="s">
        <v>5279</v>
      </c>
      <c r="AP5" s="81" t="s">
        <v>4443</v>
      </c>
      <c r="AQ5" s="81" t="s">
        <v>4444</v>
      </c>
      <c r="AR5" s="81" t="s">
        <v>5280</v>
      </c>
      <c r="AS5" s="81" t="s">
        <v>4446</v>
      </c>
      <c r="AT5" s="81" t="s">
        <v>2875</v>
      </c>
      <c r="AU5" s="81" t="s">
        <v>4447</v>
      </c>
      <c r="AV5" s="79"/>
      <c r="AW5" s="81" t="s">
        <v>4448</v>
      </c>
      <c r="AX5" s="81" t="s">
        <v>42</v>
      </c>
      <c r="AY5" s="79"/>
    </row>
    <row r="6" spans="1:51">
      <c r="A6" s="81" t="s">
        <v>5286</v>
      </c>
      <c r="B6" s="81" t="s">
        <v>5287</v>
      </c>
      <c r="C6" s="81" t="s">
        <v>50</v>
      </c>
      <c r="D6" s="81" t="s">
        <v>4517</v>
      </c>
      <c r="E6" s="81" t="s">
        <v>5288</v>
      </c>
      <c r="F6" s="81" t="s">
        <v>34</v>
      </c>
      <c r="G6" s="81" t="s">
        <v>5236</v>
      </c>
      <c r="H6" s="81" t="s">
        <v>5217</v>
      </c>
      <c r="I6" s="81" t="s">
        <v>43</v>
      </c>
      <c r="J6" s="81" t="s">
        <v>4474</v>
      </c>
      <c r="K6" s="81" t="s">
        <v>4475</v>
      </c>
      <c r="L6" s="79"/>
      <c r="M6" s="81" t="s">
        <v>2853</v>
      </c>
      <c r="N6" s="81" t="s">
        <v>4545</v>
      </c>
      <c r="O6" s="81" t="s">
        <v>5289</v>
      </c>
      <c r="P6" s="81" t="s">
        <v>5290</v>
      </c>
      <c r="Q6" s="81" t="s">
        <v>4524</v>
      </c>
      <c r="R6" s="81" t="s">
        <v>4525</v>
      </c>
      <c r="S6" s="81" t="s">
        <v>4526</v>
      </c>
      <c r="T6" s="81" t="s">
        <v>5291</v>
      </c>
      <c r="U6" s="81" t="s">
        <v>5217</v>
      </c>
      <c r="V6" s="81" t="s">
        <v>4432</v>
      </c>
      <c r="W6" s="81" t="s">
        <v>4529</v>
      </c>
      <c r="X6" s="81" t="s">
        <v>4434</v>
      </c>
      <c r="Y6" s="81" t="s">
        <v>4435</v>
      </c>
      <c r="Z6" s="81" t="s">
        <v>4436</v>
      </c>
      <c r="AA6" s="81" t="s">
        <v>228</v>
      </c>
      <c r="AB6" s="79"/>
      <c r="AC6" s="81" t="s">
        <v>2682</v>
      </c>
      <c r="AD6" s="81" t="s">
        <v>2682</v>
      </c>
      <c r="AE6" s="81" t="s">
        <v>2682</v>
      </c>
      <c r="AF6" s="81" t="s">
        <v>4437</v>
      </c>
      <c r="AG6" s="81" t="s">
        <v>4480</v>
      </c>
      <c r="AH6" s="81" t="s">
        <v>4438</v>
      </c>
      <c r="AI6" s="81" t="s">
        <v>5292</v>
      </c>
      <c r="AJ6" s="81" t="s">
        <v>4440</v>
      </c>
      <c r="AK6" s="79"/>
      <c r="AL6" s="81" t="s">
        <v>5293</v>
      </c>
      <c r="AM6" s="81" t="s">
        <v>4442</v>
      </c>
      <c r="AN6" s="81" t="s">
        <v>4480</v>
      </c>
      <c r="AO6" s="81" t="s">
        <v>5294</v>
      </c>
      <c r="AP6" s="81" t="s">
        <v>4443</v>
      </c>
      <c r="AQ6" s="81" t="s">
        <v>4444</v>
      </c>
      <c r="AR6" s="81" t="s">
        <v>5295</v>
      </c>
      <c r="AS6" s="81" t="s">
        <v>4468</v>
      </c>
      <c r="AT6" s="81" t="s">
        <v>2875</v>
      </c>
      <c r="AU6" s="81" t="s">
        <v>4447</v>
      </c>
      <c r="AV6" s="79"/>
      <c r="AW6" s="81" t="s">
        <v>4448</v>
      </c>
      <c r="AX6" s="81" t="s">
        <v>42</v>
      </c>
      <c r="AY6" s="79"/>
    </row>
    <row r="7" spans="1:51">
      <c r="A7" s="81" t="s">
        <v>5645</v>
      </c>
      <c r="B7" s="81" t="s">
        <v>5646</v>
      </c>
      <c r="C7" s="81" t="s">
        <v>50</v>
      </c>
      <c r="D7" s="81" t="s">
        <v>4418</v>
      </c>
      <c r="E7" s="81" t="s">
        <v>5647</v>
      </c>
      <c r="F7" s="81" t="s">
        <v>34</v>
      </c>
      <c r="G7" s="81" t="s">
        <v>5648</v>
      </c>
      <c r="H7" s="81" t="s">
        <v>5649</v>
      </c>
      <c r="I7" s="81" t="s">
        <v>43</v>
      </c>
      <c r="J7" s="81" t="s">
        <v>4631</v>
      </c>
      <c r="K7" s="81" t="s">
        <v>4632</v>
      </c>
      <c r="L7" s="79"/>
      <c r="M7" s="81" t="s">
        <v>2853</v>
      </c>
      <c r="N7" s="81" t="s">
        <v>5000</v>
      </c>
      <c r="O7" s="81" t="s">
        <v>5650</v>
      </c>
      <c r="P7" s="81" t="s">
        <v>5651</v>
      </c>
      <c r="Q7" s="81" t="s">
        <v>5652</v>
      </c>
      <c r="R7" s="81" t="s">
        <v>5653</v>
      </c>
      <c r="S7" s="81" t="s">
        <v>5654</v>
      </c>
      <c r="T7" s="81" t="s">
        <v>5655</v>
      </c>
      <c r="U7" s="81" t="s">
        <v>5656</v>
      </c>
      <c r="V7" s="81" t="s">
        <v>4432</v>
      </c>
      <c r="W7" s="81" t="s">
        <v>471</v>
      </c>
      <c r="X7" s="81" t="s">
        <v>4434</v>
      </c>
      <c r="Y7" s="81" t="s">
        <v>4435</v>
      </c>
      <c r="Z7" s="81" t="s">
        <v>4436</v>
      </c>
      <c r="AA7" s="81" t="s">
        <v>228</v>
      </c>
      <c r="AB7" s="79"/>
      <c r="AC7" s="81" t="s">
        <v>2682</v>
      </c>
      <c r="AD7" s="81" t="s">
        <v>2682</v>
      </c>
      <c r="AE7" s="81" t="s">
        <v>2682</v>
      </c>
      <c r="AF7" s="81" t="s">
        <v>4437</v>
      </c>
      <c r="AG7" s="81" t="s">
        <v>4658</v>
      </c>
      <c r="AH7" s="81" t="s">
        <v>4438</v>
      </c>
      <c r="AI7" s="81" t="s">
        <v>4439</v>
      </c>
      <c r="AJ7" s="81" t="s">
        <v>4440</v>
      </c>
      <c r="AK7" s="79"/>
      <c r="AL7" s="81" t="s">
        <v>5657</v>
      </c>
      <c r="AM7" s="81" t="s">
        <v>4442</v>
      </c>
      <c r="AN7" s="81" t="s">
        <v>4658</v>
      </c>
      <c r="AO7" s="81" t="s">
        <v>5658</v>
      </c>
      <c r="AP7" s="81" t="s">
        <v>4443</v>
      </c>
      <c r="AQ7" s="81" t="s">
        <v>4444</v>
      </c>
      <c r="AR7" s="81" t="s">
        <v>5659</v>
      </c>
      <c r="AS7" s="81" t="s">
        <v>4468</v>
      </c>
      <c r="AT7" s="81" t="s">
        <v>2875</v>
      </c>
      <c r="AU7" s="81" t="s">
        <v>4447</v>
      </c>
      <c r="AV7" s="79"/>
      <c r="AW7" s="81" t="s">
        <v>4448</v>
      </c>
      <c r="AX7" s="81" t="s">
        <v>42</v>
      </c>
      <c r="AY7" s="79"/>
    </row>
    <row r="8" spans="1:51">
      <c r="A8" s="81" t="s">
        <v>5795</v>
      </c>
      <c r="B8" s="81" t="s">
        <v>5796</v>
      </c>
      <c r="C8" s="81" t="s">
        <v>50</v>
      </c>
      <c r="D8" s="81" t="s">
        <v>4451</v>
      </c>
      <c r="E8" s="81" t="s">
        <v>5797</v>
      </c>
      <c r="F8" s="81" t="s">
        <v>4453</v>
      </c>
      <c r="G8" s="81" t="s">
        <v>3176</v>
      </c>
      <c r="H8" s="81" t="s">
        <v>5798</v>
      </c>
      <c r="I8" s="81" t="s">
        <v>43</v>
      </c>
      <c r="J8" s="81" t="s">
        <v>4543</v>
      </c>
      <c r="K8" s="81" t="s">
        <v>4544</v>
      </c>
      <c r="L8" s="79"/>
      <c r="M8" s="81" t="s">
        <v>2853</v>
      </c>
      <c r="N8" s="81" t="s">
        <v>5799</v>
      </c>
      <c r="O8" s="81" t="s">
        <v>5800</v>
      </c>
      <c r="P8" s="81" t="s">
        <v>5801</v>
      </c>
      <c r="Q8" s="81" t="s">
        <v>1664</v>
      </c>
      <c r="R8" s="81" t="s">
        <v>5802</v>
      </c>
      <c r="S8" s="81" t="s">
        <v>5803</v>
      </c>
      <c r="T8" s="81" t="s">
        <v>5801</v>
      </c>
      <c r="U8" s="81" t="s">
        <v>5804</v>
      </c>
      <c r="V8" s="81" t="s">
        <v>4432</v>
      </c>
      <c r="W8" s="81" t="s">
        <v>4552</v>
      </c>
      <c r="X8" s="81" t="s">
        <v>4434</v>
      </c>
      <c r="Y8" s="81" t="s">
        <v>4435</v>
      </c>
      <c r="Z8" s="81" t="s">
        <v>4436</v>
      </c>
      <c r="AA8" s="81" t="s">
        <v>228</v>
      </c>
      <c r="AB8" s="79"/>
      <c r="AC8" s="81" t="s">
        <v>2682</v>
      </c>
      <c r="AD8" s="81" t="s">
        <v>2682</v>
      </c>
      <c r="AE8" s="81" t="s">
        <v>2682</v>
      </c>
      <c r="AF8" s="81" t="s">
        <v>4464</v>
      </c>
      <c r="AG8" s="81" t="s">
        <v>1664</v>
      </c>
      <c r="AH8" s="81" t="s">
        <v>4485</v>
      </c>
      <c r="AI8" s="81" t="s">
        <v>5805</v>
      </c>
      <c r="AJ8" s="81" t="s">
        <v>4440</v>
      </c>
      <c r="AK8" s="79"/>
      <c r="AL8" s="81" t="s">
        <v>5806</v>
      </c>
      <c r="AM8" s="81" t="s">
        <v>4442</v>
      </c>
      <c r="AN8" s="81" t="s">
        <v>4552</v>
      </c>
      <c r="AO8" s="81" t="s">
        <v>5807</v>
      </c>
      <c r="AP8" s="81" t="s">
        <v>4443</v>
      </c>
      <c r="AQ8" s="79"/>
      <c r="AR8" s="81" t="s">
        <v>5808</v>
      </c>
      <c r="AS8" s="81" t="s">
        <v>4446</v>
      </c>
      <c r="AT8" s="81" t="s">
        <v>2875</v>
      </c>
      <c r="AU8" s="81" t="s">
        <v>4447</v>
      </c>
      <c r="AV8" s="79"/>
      <c r="AW8" s="81" t="s">
        <v>4448</v>
      </c>
      <c r="AX8" s="81" t="s">
        <v>42</v>
      </c>
      <c r="AY8" s="79"/>
    </row>
    <row r="9" spans="1:51">
      <c r="A9" s="81" t="s">
        <v>5902</v>
      </c>
      <c r="B9" s="81" t="s">
        <v>5903</v>
      </c>
      <c r="C9" s="81" t="s">
        <v>4655</v>
      </c>
      <c r="D9" s="81" t="s">
        <v>4517</v>
      </c>
      <c r="E9" s="81" t="s">
        <v>5904</v>
      </c>
      <c r="F9" s="81" t="s">
        <v>34</v>
      </c>
      <c r="G9" s="81" t="s">
        <v>5905</v>
      </c>
      <c r="H9" s="81" t="s">
        <v>5906</v>
      </c>
      <c r="I9" s="81" t="s">
        <v>43</v>
      </c>
      <c r="J9" s="81" t="s">
        <v>4474</v>
      </c>
      <c r="K9" s="81" t="s">
        <v>4475</v>
      </c>
      <c r="L9" s="79"/>
      <c r="M9" s="81" t="s">
        <v>2853</v>
      </c>
      <c r="N9" s="81" t="s">
        <v>4545</v>
      </c>
      <c r="O9" s="81" t="s">
        <v>5907</v>
      </c>
      <c r="P9" s="79"/>
      <c r="Q9" s="81" t="s">
        <v>5652</v>
      </c>
      <c r="R9" s="81" t="s">
        <v>5653</v>
      </c>
      <c r="S9" s="81" t="s">
        <v>5908</v>
      </c>
      <c r="T9" s="79"/>
      <c r="U9" s="79"/>
      <c r="V9" s="81" t="s">
        <v>4432</v>
      </c>
      <c r="W9" s="81" t="s">
        <v>4529</v>
      </c>
      <c r="X9" s="81" t="s">
        <v>4434</v>
      </c>
      <c r="Y9" s="81" t="s">
        <v>4435</v>
      </c>
      <c r="Z9" s="81" t="s">
        <v>4436</v>
      </c>
      <c r="AA9" s="81" t="s">
        <v>228</v>
      </c>
      <c r="AB9" s="79"/>
      <c r="AC9" s="81" t="s">
        <v>2682</v>
      </c>
      <c r="AD9" s="81" t="s">
        <v>2682</v>
      </c>
      <c r="AE9" s="81" t="s">
        <v>2682</v>
      </c>
      <c r="AF9" s="81" t="s">
        <v>4464</v>
      </c>
      <c r="AG9" s="81" t="s">
        <v>4529</v>
      </c>
      <c r="AH9" s="81" t="s">
        <v>4485</v>
      </c>
      <c r="AI9" s="81" t="s">
        <v>5012</v>
      </c>
      <c r="AJ9" s="81" t="s">
        <v>4440</v>
      </c>
      <c r="AK9" s="79"/>
      <c r="AL9" s="79"/>
      <c r="AM9" s="81" t="s">
        <v>4442</v>
      </c>
      <c r="AN9" s="79"/>
      <c r="AO9" s="79"/>
      <c r="AP9" s="79"/>
      <c r="AQ9" s="81" t="s">
        <v>4444</v>
      </c>
      <c r="AR9" s="81" t="s">
        <v>5909</v>
      </c>
      <c r="AS9" s="81" t="s">
        <v>4446</v>
      </c>
      <c r="AT9" s="81" t="s">
        <v>2875</v>
      </c>
      <c r="AU9" s="79"/>
      <c r="AV9" s="79"/>
      <c r="AW9" s="81" t="s">
        <v>4448</v>
      </c>
      <c r="AX9" s="81" t="s">
        <v>42</v>
      </c>
      <c r="AY9" s="79"/>
    </row>
    <row r="10" spans="1:51">
      <c r="A10" s="81" t="s">
        <v>6107</v>
      </c>
      <c r="B10" s="81" t="s">
        <v>6108</v>
      </c>
      <c r="C10" s="81" t="s">
        <v>50</v>
      </c>
      <c r="D10" s="81" t="s">
        <v>4451</v>
      </c>
      <c r="E10" s="81" t="s">
        <v>6109</v>
      </c>
      <c r="F10" s="81" t="s">
        <v>34</v>
      </c>
      <c r="G10" s="81" t="s">
        <v>6110</v>
      </c>
      <c r="H10" s="81" t="s">
        <v>6111</v>
      </c>
      <c r="I10" s="81" t="s">
        <v>43</v>
      </c>
      <c r="J10" s="81" t="s">
        <v>4422</v>
      </c>
      <c r="K10" s="81" t="s">
        <v>4423</v>
      </c>
      <c r="L10" s="79"/>
      <c r="M10" s="81" t="s">
        <v>2853</v>
      </c>
      <c r="N10" s="81" t="s">
        <v>6112</v>
      </c>
      <c r="O10" s="81" t="s">
        <v>6113</v>
      </c>
      <c r="P10" s="81" t="s">
        <v>6114</v>
      </c>
      <c r="Q10" s="81" t="s">
        <v>4427</v>
      </c>
      <c r="R10" s="81" t="s">
        <v>4428</v>
      </c>
      <c r="S10" s="81" t="s">
        <v>6115</v>
      </c>
      <c r="T10" s="81" t="s">
        <v>6116</v>
      </c>
      <c r="U10" s="81" t="s">
        <v>6117</v>
      </c>
      <c r="V10" s="81" t="s">
        <v>4432</v>
      </c>
      <c r="W10" s="81" t="s">
        <v>4433</v>
      </c>
      <c r="X10" s="81" t="s">
        <v>4434</v>
      </c>
      <c r="Y10" s="81" t="s">
        <v>4435</v>
      </c>
      <c r="Z10" s="81" t="s">
        <v>4436</v>
      </c>
      <c r="AA10" s="81" t="s">
        <v>82</v>
      </c>
      <c r="AB10" s="79"/>
      <c r="AC10" s="81" t="s">
        <v>2682</v>
      </c>
      <c r="AD10" s="81" t="s">
        <v>2682</v>
      </c>
      <c r="AE10" s="81" t="s">
        <v>2682</v>
      </c>
      <c r="AF10" s="81" t="s">
        <v>5755</v>
      </c>
      <c r="AG10" s="81" t="s">
        <v>4433</v>
      </c>
      <c r="AH10" s="81" t="s">
        <v>4438</v>
      </c>
      <c r="AI10" s="81" t="s">
        <v>6118</v>
      </c>
      <c r="AJ10" s="81" t="s">
        <v>4440</v>
      </c>
      <c r="AK10" s="79"/>
      <c r="AL10" s="81" t="s">
        <v>6119</v>
      </c>
      <c r="AM10" s="81" t="s">
        <v>4442</v>
      </c>
      <c r="AN10" s="81" t="s">
        <v>4433</v>
      </c>
      <c r="AO10" s="81" t="s">
        <v>6120</v>
      </c>
      <c r="AP10" s="81" t="s">
        <v>4443</v>
      </c>
      <c r="AQ10" s="79"/>
      <c r="AR10" s="81" t="s">
        <v>6121</v>
      </c>
      <c r="AS10" s="81" t="s">
        <v>4468</v>
      </c>
      <c r="AT10" s="81" t="s">
        <v>2875</v>
      </c>
      <c r="AU10" s="81" t="s">
        <v>4447</v>
      </c>
      <c r="AV10" s="79"/>
      <c r="AW10" s="81" t="s">
        <v>4448</v>
      </c>
      <c r="AX10" s="81" t="s">
        <v>42</v>
      </c>
      <c r="AY10" s="79"/>
    </row>
  </sheetData>
  <sheetProtection formatCells="0" insertHyperlinks="0" autoFilter="0"/>
  <autoFilter ref="A1:AS10">
    <extLst/>
  </autoFilter>
  <sortState ref="A2:AS13">
    <sortCondition ref="S2" descending="1"/>
  </sortState>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V56"/>
  <sheetViews>
    <sheetView workbookViewId="0">
      <selection activeCell="AX28" sqref="AX28"/>
    </sheetView>
  </sheetViews>
  <sheetFormatPr defaultColWidth="9" defaultRowHeight="14.25"/>
  <cols>
    <col min="1" max="1" width="24.25" customWidth="1"/>
    <col min="2" max="2" width="52.5" customWidth="1"/>
    <col min="5" max="5" width="24.5" customWidth="1"/>
    <col min="50" max="50" width="36.625" customWidth="1"/>
  </cols>
  <sheetData>
    <row r="1" s="79" customFormat="1" ht="15" spans="1:100">
      <c r="A1" s="80" t="s">
        <v>4367</v>
      </c>
      <c r="B1" s="80" t="s">
        <v>2675</v>
      </c>
      <c r="C1" s="80" t="s">
        <v>4368</v>
      </c>
      <c r="D1" s="80" t="s">
        <v>4</v>
      </c>
      <c r="E1" s="80" t="s">
        <v>4369</v>
      </c>
      <c r="F1" s="80" t="s">
        <v>4370</v>
      </c>
      <c r="G1" s="80" t="s">
        <v>4371</v>
      </c>
      <c r="H1" s="80" t="s">
        <v>4372</v>
      </c>
      <c r="I1" s="80" t="s">
        <v>4373</v>
      </c>
      <c r="J1" s="80" t="s">
        <v>4374</v>
      </c>
      <c r="K1" s="80" t="s">
        <v>4375</v>
      </c>
      <c r="L1" s="80" t="s">
        <v>4376</v>
      </c>
      <c r="M1" s="80" t="s">
        <v>4377</v>
      </c>
      <c r="N1" s="80" t="s">
        <v>4378</v>
      </c>
      <c r="O1" s="80" t="s">
        <v>4379</v>
      </c>
      <c r="P1" s="80" t="s">
        <v>4380</v>
      </c>
      <c r="Q1" s="80" t="s">
        <v>4381</v>
      </c>
      <c r="R1" s="80" t="s">
        <v>4382</v>
      </c>
      <c r="S1" s="80" t="s">
        <v>4383</v>
      </c>
      <c r="T1" s="80" t="s">
        <v>4384</v>
      </c>
      <c r="U1" s="80" t="s">
        <v>4385</v>
      </c>
      <c r="V1" s="80" t="s">
        <v>4386</v>
      </c>
      <c r="W1" s="80" t="s">
        <v>4387</v>
      </c>
      <c r="X1" s="80" t="s">
        <v>4388</v>
      </c>
      <c r="Y1" s="80" t="s">
        <v>4389</v>
      </c>
      <c r="Z1" s="80" t="s">
        <v>4390</v>
      </c>
      <c r="AA1" s="80" t="s">
        <v>5</v>
      </c>
      <c r="AB1" s="80" t="s">
        <v>4391</v>
      </c>
      <c r="AC1" s="80" t="s">
        <v>4392</v>
      </c>
      <c r="AD1" s="80" t="s">
        <v>4393</v>
      </c>
      <c r="AE1" s="80" t="s">
        <v>4394</v>
      </c>
      <c r="AF1" s="80" t="s">
        <v>4395</v>
      </c>
      <c r="AG1" s="80" t="s">
        <v>4396</v>
      </c>
      <c r="AH1" s="80" t="s">
        <v>4397</v>
      </c>
      <c r="AI1" s="80" t="s">
        <v>4398</v>
      </c>
      <c r="AJ1" s="80" t="s">
        <v>4399</v>
      </c>
      <c r="AK1" s="80" t="s">
        <v>4400</v>
      </c>
      <c r="AL1" s="80" t="s">
        <v>4401</v>
      </c>
      <c r="AM1" s="80" t="s">
        <v>4402</v>
      </c>
      <c r="AN1" s="80" t="s">
        <v>4403</v>
      </c>
      <c r="AO1" s="80" t="s">
        <v>4404</v>
      </c>
      <c r="AP1" s="80" t="s">
        <v>4405</v>
      </c>
      <c r="AQ1" s="80" t="s">
        <v>4406</v>
      </c>
      <c r="AR1" s="80" t="s">
        <v>4407</v>
      </c>
      <c r="AS1" s="80" t="s">
        <v>4408</v>
      </c>
      <c r="AT1" s="80" t="s">
        <v>4409</v>
      </c>
      <c r="AU1" s="80" t="s">
        <v>4410</v>
      </c>
      <c r="AV1" s="80" t="s">
        <v>4411</v>
      </c>
      <c r="AW1" s="80" t="s">
        <v>4412</v>
      </c>
      <c r="AX1" s="80" t="s">
        <v>4413</v>
      </c>
      <c r="AY1" s="80" t="s">
        <v>4414</v>
      </c>
      <c r="AZ1" s="80" t="s">
        <v>4368</v>
      </c>
      <c r="BA1" s="80" t="s">
        <v>4</v>
      </c>
      <c r="BB1" s="80" t="s">
        <v>4369</v>
      </c>
      <c r="BC1" s="80" t="s">
        <v>4370</v>
      </c>
      <c r="BD1" s="80" t="s">
        <v>4371</v>
      </c>
      <c r="BE1" s="80" t="s">
        <v>4372</v>
      </c>
      <c r="BF1" s="80" t="s">
        <v>4373</v>
      </c>
      <c r="BG1" s="80" t="s">
        <v>4374</v>
      </c>
      <c r="BH1" s="80" t="s">
        <v>4375</v>
      </c>
      <c r="BI1" s="80" t="s">
        <v>4376</v>
      </c>
      <c r="BJ1" s="80" t="s">
        <v>4377</v>
      </c>
      <c r="BK1" s="80" t="s">
        <v>4378</v>
      </c>
      <c r="BL1" s="80" t="s">
        <v>4379</v>
      </c>
      <c r="BM1" s="80" t="s">
        <v>4380</v>
      </c>
      <c r="BN1" s="80" t="s">
        <v>4381</v>
      </c>
      <c r="BO1" s="80" t="s">
        <v>4382</v>
      </c>
      <c r="BP1" s="80" t="s">
        <v>4383</v>
      </c>
      <c r="BQ1" s="80" t="s">
        <v>4384</v>
      </c>
      <c r="BR1" s="80" t="s">
        <v>4385</v>
      </c>
      <c r="BS1" s="80" t="s">
        <v>4386</v>
      </c>
      <c r="BT1" s="80" t="s">
        <v>4387</v>
      </c>
      <c r="BU1" s="80" t="s">
        <v>4388</v>
      </c>
      <c r="BV1" s="80" t="s">
        <v>4389</v>
      </c>
      <c r="BW1" s="80" t="s">
        <v>4390</v>
      </c>
      <c r="BX1" s="80" t="s">
        <v>5</v>
      </c>
      <c r="BY1" s="80" t="s">
        <v>4391</v>
      </c>
      <c r="BZ1" s="80" t="s">
        <v>4392</v>
      </c>
      <c r="CA1" s="80" t="s">
        <v>4393</v>
      </c>
      <c r="CB1" s="80" t="s">
        <v>4394</v>
      </c>
      <c r="CC1" s="80" t="s">
        <v>4395</v>
      </c>
      <c r="CD1" s="80" t="s">
        <v>4396</v>
      </c>
      <c r="CE1" s="80" t="s">
        <v>4397</v>
      </c>
      <c r="CF1" s="80" t="s">
        <v>4398</v>
      </c>
      <c r="CG1" s="80" t="s">
        <v>4399</v>
      </c>
      <c r="CH1" s="80" t="s">
        <v>4400</v>
      </c>
      <c r="CI1" s="80" t="s">
        <v>4401</v>
      </c>
      <c r="CJ1" s="80" t="s">
        <v>4402</v>
      </c>
      <c r="CK1" s="80" t="s">
        <v>4403</v>
      </c>
      <c r="CL1" s="80" t="s">
        <v>4404</v>
      </c>
      <c r="CM1" s="80" t="s">
        <v>4405</v>
      </c>
      <c r="CN1" s="80" t="s">
        <v>4406</v>
      </c>
      <c r="CO1" s="80" t="s">
        <v>4407</v>
      </c>
      <c r="CP1" s="80" t="s">
        <v>4408</v>
      </c>
      <c r="CQ1" s="80" t="s">
        <v>4409</v>
      </c>
      <c r="CR1" s="80" t="s">
        <v>4410</v>
      </c>
      <c r="CS1" s="80" t="s">
        <v>4411</v>
      </c>
      <c r="CT1" s="80" t="s">
        <v>4412</v>
      </c>
      <c r="CU1" s="80" t="s">
        <v>4413</v>
      </c>
      <c r="CV1" s="80" t="s">
        <v>4414</v>
      </c>
    </row>
    <row r="2" s="79" customFormat="1" ht="13.5" spans="1:99">
      <c r="A2" s="81" t="s">
        <v>5170</v>
      </c>
      <c r="B2" s="81" t="s">
        <v>5171</v>
      </c>
      <c r="C2" s="81" t="s">
        <v>50</v>
      </c>
      <c r="D2" s="81" t="s">
        <v>4418</v>
      </c>
      <c r="E2" s="81" t="s">
        <v>5172</v>
      </c>
      <c r="F2" s="81" t="s">
        <v>34</v>
      </c>
      <c r="G2" s="81" t="s">
        <v>4974</v>
      </c>
      <c r="H2" s="81" t="s">
        <v>4975</v>
      </c>
      <c r="I2" s="81" t="s">
        <v>43</v>
      </c>
      <c r="J2" s="81" t="s">
        <v>4474</v>
      </c>
      <c r="K2" s="81" t="s">
        <v>4475</v>
      </c>
      <c r="M2" s="81" t="s">
        <v>2853</v>
      </c>
      <c r="N2" s="81" t="s">
        <v>4976</v>
      </c>
      <c r="O2" s="81" t="s">
        <v>5173</v>
      </c>
      <c r="P2" s="81" t="s">
        <v>5174</v>
      </c>
      <c r="Q2" s="81" t="s">
        <v>5175</v>
      </c>
      <c r="R2" s="81" t="s">
        <v>5176</v>
      </c>
      <c r="S2" s="81" t="s">
        <v>5177</v>
      </c>
      <c r="T2" s="81" t="s">
        <v>5178</v>
      </c>
      <c r="U2" s="81" t="s">
        <v>5179</v>
      </c>
      <c r="V2" s="81" t="s">
        <v>4432</v>
      </c>
      <c r="W2" s="81" t="s">
        <v>4480</v>
      </c>
      <c r="X2" s="81" t="s">
        <v>4434</v>
      </c>
      <c r="Y2" s="81" t="s">
        <v>4435</v>
      </c>
      <c r="Z2" s="81" t="s">
        <v>4436</v>
      </c>
      <c r="AA2" s="81" t="s">
        <v>228</v>
      </c>
      <c r="AC2" s="81" t="s">
        <v>2682</v>
      </c>
      <c r="AD2" s="81" t="s">
        <v>2682</v>
      </c>
      <c r="AE2" s="81" t="s">
        <v>2682</v>
      </c>
      <c r="AF2" s="81" t="s">
        <v>4437</v>
      </c>
      <c r="AG2" s="81" t="s">
        <v>4480</v>
      </c>
      <c r="AH2" s="81" t="s">
        <v>4485</v>
      </c>
      <c r="AI2" s="81" t="s">
        <v>5180</v>
      </c>
      <c r="AJ2" s="81" t="s">
        <v>4440</v>
      </c>
      <c r="AL2" s="81" t="s">
        <v>5181</v>
      </c>
      <c r="AM2" s="81" t="s">
        <v>4442</v>
      </c>
      <c r="AN2" s="81" t="s">
        <v>4480</v>
      </c>
      <c r="AO2" s="81" t="s">
        <v>5182</v>
      </c>
      <c r="AP2" s="81" t="s">
        <v>4443</v>
      </c>
      <c r="AQ2" s="81" t="s">
        <v>4444</v>
      </c>
      <c r="AR2" s="81" t="s">
        <v>5183</v>
      </c>
      <c r="AS2" s="81" t="s">
        <v>4468</v>
      </c>
      <c r="AT2" s="81" t="s">
        <v>2875</v>
      </c>
      <c r="AU2" s="81" t="s">
        <v>4447</v>
      </c>
      <c r="AV2" s="81" t="s">
        <v>5184</v>
      </c>
      <c r="AW2" s="81" t="s">
        <v>4448</v>
      </c>
      <c r="AX2" s="81" t="s">
        <v>42</v>
      </c>
      <c r="AZ2" s="81" t="s">
        <v>50</v>
      </c>
      <c r="BA2" s="81" t="s">
        <v>4418</v>
      </c>
      <c r="BB2" s="81" t="s">
        <v>5647</v>
      </c>
      <c r="BC2" s="81" t="s">
        <v>34</v>
      </c>
      <c r="BD2" s="81" t="s">
        <v>5648</v>
      </c>
      <c r="BE2" s="81" t="s">
        <v>5649</v>
      </c>
      <c r="BF2" s="81" t="s">
        <v>43</v>
      </c>
      <c r="BG2" s="81" t="s">
        <v>4631</v>
      </c>
      <c r="BH2" s="81" t="s">
        <v>4632</v>
      </c>
      <c r="BJ2" s="81" t="s">
        <v>2853</v>
      </c>
      <c r="BK2" s="81" t="s">
        <v>5000</v>
      </c>
      <c r="BL2" s="81" t="s">
        <v>5650</v>
      </c>
      <c r="BM2" s="81" t="s">
        <v>5651</v>
      </c>
      <c r="BN2" s="81" t="s">
        <v>5652</v>
      </c>
      <c r="BO2" s="81" t="s">
        <v>5653</v>
      </c>
      <c r="BP2" s="81" t="s">
        <v>5654</v>
      </c>
      <c r="BQ2" s="81" t="s">
        <v>5655</v>
      </c>
      <c r="BR2" s="81" t="s">
        <v>5656</v>
      </c>
      <c r="BS2" s="81" t="s">
        <v>4432</v>
      </c>
      <c r="BT2" s="81" t="s">
        <v>471</v>
      </c>
      <c r="BU2" s="81" t="s">
        <v>4434</v>
      </c>
      <c r="BV2" s="81" t="s">
        <v>4435</v>
      </c>
      <c r="BW2" s="81" t="s">
        <v>4436</v>
      </c>
      <c r="BX2" s="81" t="s">
        <v>228</v>
      </c>
      <c r="BZ2" s="81" t="s">
        <v>2682</v>
      </c>
      <c r="CA2" s="81" t="s">
        <v>2682</v>
      </c>
      <c r="CB2" s="81" t="s">
        <v>2682</v>
      </c>
      <c r="CC2" s="81" t="s">
        <v>4437</v>
      </c>
      <c r="CD2" s="81" t="s">
        <v>4658</v>
      </c>
      <c r="CE2" s="81" t="s">
        <v>4438</v>
      </c>
      <c r="CF2" s="81" t="s">
        <v>4439</v>
      </c>
      <c r="CG2" s="81" t="s">
        <v>4440</v>
      </c>
      <c r="CI2" s="81" t="s">
        <v>5657</v>
      </c>
      <c r="CJ2" s="81" t="s">
        <v>4442</v>
      </c>
      <c r="CK2" s="81" t="s">
        <v>4658</v>
      </c>
      <c r="CL2" s="81" t="s">
        <v>5658</v>
      </c>
      <c r="CM2" s="81" t="s">
        <v>4443</v>
      </c>
      <c r="CN2" s="81" t="s">
        <v>4444</v>
      </c>
      <c r="CO2" s="81" t="s">
        <v>5659</v>
      </c>
      <c r="CP2" s="81" t="s">
        <v>4468</v>
      </c>
      <c r="CQ2" s="81" t="s">
        <v>2875</v>
      </c>
      <c r="CR2" s="81" t="s">
        <v>4447</v>
      </c>
      <c r="CT2" s="81" t="s">
        <v>4448</v>
      </c>
      <c r="CU2" s="81" t="s">
        <v>42</v>
      </c>
    </row>
    <row r="3" s="79" customFormat="1" ht="13.5" spans="1:99">
      <c r="A3" s="81" t="s">
        <v>5170</v>
      </c>
      <c r="B3" s="81" t="s">
        <v>5185</v>
      </c>
      <c r="C3" s="81" t="s">
        <v>50</v>
      </c>
      <c r="D3" s="81" t="s">
        <v>4517</v>
      </c>
      <c r="E3" s="81" t="s">
        <v>5186</v>
      </c>
      <c r="F3" s="81" t="s">
        <v>34</v>
      </c>
      <c r="G3" s="81" t="s">
        <v>4974</v>
      </c>
      <c r="H3" s="81" t="s">
        <v>4520</v>
      </c>
      <c r="I3" s="81" t="s">
        <v>43</v>
      </c>
      <c r="J3" s="81" t="s">
        <v>4474</v>
      </c>
      <c r="K3" s="81" t="s">
        <v>4475</v>
      </c>
      <c r="M3" s="81" t="s">
        <v>2853</v>
      </c>
      <c r="N3" s="81" t="s">
        <v>4976</v>
      </c>
      <c r="O3" s="81" t="s">
        <v>5187</v>
      </c>
      <c r="P3" s="81" t="s">
        <v>5188</v>
      </c>
      <c r="Q3" s="81" t="s">
        <v>5175</v>
      </c>
      <c r="R3" s="81" t="s">
        <v>5176</v>
      </c>
      <c r="S3" s="81" t="s">
        <v>5177</v>
      </c>
      <c r="T3" s="81" t="s">
        <v>5189</v>
      </c>
      <c r="U3" s="81" t="s">
        <v>5190</v>
      </c>
      <c r="V3" s="81" t="s">
        <v>4432</v>
      </c>
      <c r="W3" s="81" t="s">
        <v>4529</v>
      </c>
      <c r="X3" s="81" t="s">
        <v>4434</v>
      </c>
      <c r="Y3" s="81" t="s">
        <v>4435</v>
      </c>
      <c r="Z3" s="81" t="s">
        <v>4436</v>
      </c>
      <c r="AA3" s="81" t="s">
        <v>228</v>
      </c>
      <c r="AC3" s="81" t="s">
        <v>2682</v>
      </c>
      <c r="AD3" s="81" t="s">
        <v>2682</v>
      </c>
      <c r="AE3" s="81" t="s">
        <v>2682</v>
      </c>
      <c r="AF3" s="81" t="s">
        <v>4464</v>
      </c>
      <c r="AG3" s="81" t="s">
        <v>4529</v>
      </c>
      <c r="AH3" s="81" t="s">
        <v>4485</v>
      </c>
      <c r="AI3" s="81" t="s">
        <v>5012</v>
      </c>
      <c r="AJ3" s="81" t="s">
        <v>4440</v>
      </c>
      <c r="AM3" s="81" t="s">
        <v>4442</v>
      </c>
      <c r="AN3" s="81" t="s">
        <v>4480</v>
      </c>
      <c r="AO3" s="81" t="s">
        <v>5182</v>
      </c>
      <c r="AP3" s="81" t="s">
        <v>4443</v>
      </c>
      <c r="AQ3" s="81" t="s">
        <v>4444</v>
      </c>
      <c r="AR3" s="81" t="s">
        <v>5191</v>
      </c>
      <c r="AS3" s="81" t="s">
        <v>4468</v>
      </c>
      <c r="AT3" s="81" t="s">
        <v>2875</v>
      </c>
      <c r="AU3" s="81" t="s">
        <v>4447</v>
      </c>
      <c r="AW3" s="81" t="s">
        <v>4448</v>
      </c>
      <c r="AX3" s="81" t="s">
        <v>42</v>
      </c>
      <c r="AZ3" s="81" t="s">
        <v>50</v>
      </c>
      <c r="BA3" s="81" t="s">
        <v>4451</v>
      </c>
      <c r="BB3" s="81" t="s">
        <v>5750</v>
      </c>
      <c r="BC3" s="81" t="s">
        <v>34</v>
      </c>
      <c r="BD3" s="81" t="s">
        <v>5751</v>
      </c>
      <c r="BE3" s="81" t="s">
        <v>5752</v>
      </c>
      <c r="BF3" s="81" t="s">
        <v>43</v>
      </c>
      <c r="BG3" s="81" t="s">
        <v>4474</v>
      </c>
      <c r="BH3" s="81" t="s">
        <v>4475</v>
      </c>
      <c r="BJ3" s="81" t="s">
        <v>2853</v>
      </c>
      <c r="BK3" s="81" t="s">
        <v>4797</v>
      </c>
      <c r="BL3" s="81" t="s">
        <v>5753</v>
      </c>
      <c r="BM3" s="81" t="s">
        <v>5754</v>
      </c>
      <c r="BN3" s="81" t="s">
        <v>5175</v>
      </c>
      <c r="BO3" s="81" t="s">
        <v>5176</v>
      </c>
      <c r="BQ3" s="81" t="s">
        <v>2855</v>
      </c>
      <c r="BR3" s="81" t="s">
        <v>2856</v>
      </c>
      <c r="BS3" s="81" t="s">
        <v>4432</v>
      </c>
      <c r="BT3" s="81" t="s">
        <v>4480</v>
      </c>
      <c r="BU3" s="81" t="s">
        <v>4434</v>
      </c>
      <c r="BV3" s="81" t="s">
        <v>4435</v>
      </c>
      <c r="BW3" s="81" t="s">
        <v>4436</v>
      </c>
      <c r="BX3" s="81" t="s">
        <v>82</v>
      </c>
      <c r="BZ3" s="81" t="s">
        <v>2682</v>
      </c>
      <c r="CA3" s="81" t="s">
        <v>2682</v>
      </c>
      <c r="CB3" s="81" t="s">
        <v>2682</v>
      </c>
      <c r="CC3" s="81" t="s">
        <v>5755</v>
      </c>
      <c r="CD3" s="81" t="s">
        <v>4480</v>
      </c>
      <c r="CE3" s="81" t="s">
        <v>4485</v>
      </c>
      <c r="CF3" s="81" t="s">
        <v>4553</v>
      </c>
      <c r="CG3" s="81" t="s">
        <v>4440</v>
      </c>
      <c r="CI3" s="81" t="s">
        <v>5756</v>
      </c>
      <c r="CJ3" s="81" t="s">
        <v>4442</v>
      </c>
      <c r="CK3" s="81" t="s">
        <v>4480</v>
      </c>
      <c r="CL3" s="81" t="s">
        <v>5757</v>
      </c>
      <c r="CM3" s="81" t="s">
        <v>4443</v>
      </c>
      <c r="CO3" s="81" t="s">
        <v>5758</v>
      </c>
      <c r="CP3" s="81" t="s">
        <v>4446</v>
      </c>
      <c r="CQ3" s="81" t="s">
        <v>2875</v>
      </c>
      <c r="CR3" s="81" t="s">
        <v>50</v>
      </c>
      <c r="CT3" s="81" t="s">
        <v>4448</v>
      </c>
      <c r="CU3" s="81" t="s">
        <v>42</v>
      </c>
    </row>
    <row r="4" s="79" customFormat="1" ht="13.5" spans="1:99">
      <c r="A4" s="81" t="s">
        <v>5286</v>
      </c>
      <c r="B4" s="81" t="s">
        <v>5287</v>
      </c>
      <c r="C4" s="81" t="s">
        <v>50</v>
      </c>
      <c r="D4" s="81" t="s">
        <v>4517</v>
      </c>
      <c r="E4" s="81" t="s">
        <v>5288</v>
      </c>
      <c r="F4" s="81" t="s">
        <v>34</v>
      </c>
      <c r="G4" s="81" t="s">
        <v>5236</v>
      </c>
      <c r="H4" s="81" t="s">
        <v>5217</v>
      </c>
      <c r="I4" s="81" t="s">
        <v>43</v>
      </c>
      <c r="J4" s="81" t="s">
        <v>4474</v>
      </c>
      <c r="K4" s="81" t="s">
        <v>4475</v>
      </c>
      <c r="M4" s="81" t="s">
        <v>2853</v>
      </c>
      <c r="N4" s="81" t="s">
        <v>4545</v>
      </c>
      <c r="O4" s="81" t="s">
        <v>5289</v>
      </c>
      <c r="P4" s="81" t="s">
        <v>5290</v>
      </c>
      <c r="Q4" s="81" t="s">
        <v>4524</v>
      </c>
      <c r="R4" s="81" t="s">
        <v>4525</v>
      </c>
      <c r="S4" s="81" t="s">
        <v>4526</v>
      </c>
      <c r="T4" s="81" t="s">
        <v>5291</v>
      </c>
      <c r="U4" s="81" t="s">
        <v>5217</v>
      </c>
      <c r="V4" s="81" t="s">
        <v>4432</v>
      </c>
      <c r="W4" s="81" t="s">
        <v>4529</v>
      </c>
      <c r="X4" s="81" t="s">
        <v>4434</v>
      </c>
      <c r="Y4" s="81" t="s">
        <v>4435</v>
      </c>
      <c r="Z4" s="81" t="s">
        <v>4436</v>
      </c>
      <c r="AA4" s="81" t="s">
        <v>228</v>
      </c>
      <c r="AC4" s="81" t="s">
        <v>2682</v>
      </c>
      <c r="AD4" s="81" t="s">
        <v>2682</v>
      </c>
      <c r="AE4" s="81" t="s">
        <v>2682</v>
      </c>
      <c r="AF4" s="81" t="s">
        <v>4437</v>
      </c>
      <c r="AG4" s="81" t="s">
        <v>4480</v>
      </c>
      <c r="AH4" s="81" t="s">
        <v>4438</v>
      </c>
      <c r="AI4" s="81" t="s">
        <v>5292</v>
      </c>
      <c r="AJ4" s="81" t="s">
        <v>4440</v>
      </c>
      <c r="AL4" s="81" t="s">
        <v>5293</v>
      </c>
      <c r="AM4" s="81" t="s">
        <v>4442</v>
      </c>
      <c r="AN4" s="81" t="s">
        <v>4480</v>
      </c>
      <c r="AO4" s="81" t="s">
        <v>5294</v>
      </c>
      <c r="AP4" s="81" t="s">
        <v>4443</v>
      </c>
      <c r="AQ4" s="81" t="s">
        <v>4444</v>
      </c>
      <c r="AR4" s="81" t="s">
        <v>5295</v>
      </c>
      <c r="AS4" s="81" t="s">
        <v>4468</v>
      </c>
      <c r="AT4" s="81" t="s">
        <v>2875</v>
      </c>
      <c r="AU4" s="81" t="s">
        <v>4447</v>
      </c>
      <c r="AW4" s="81" t="s">
        <v>4448</v>
      </c>
      <c r="AX4" s="81" t="s">
        <v>42</v>
      </c>
      <c r="AZ4" s="81" t="s">
        <v>50</v>
      </c>
      <c r="BA4" s="81" t="s">
        <v>4418</v>
      </c>
      <c r="BB4" s="81" t="s">
        <v>5760</v>
      </c>
      <c r="BC4" s="81" t="s">
        <v>34</v>
      </c>
      <c r="BD4" s="81" t="s">
        <v>5751</v>
      </c>
      <c r="BE4" s="81" t="s">
        <v>5622</v>
      </c>
      <c r="BF4" s="81" t="s">
        <v>43</v>
      </c>
      <c r="BG4" s="81" t="s">
        <v>4474</v>
      </c>
      <c r="BH4" s="81" t="s">
        <v>4475</v>
      </c>
      <c r="BJ4" s="81" t="s">
        <v>2853</v>
      </c>
      <c r="BK4" s="81" t="s">
        <v>4545</v>
      </c>
      <c r="BL4" s="81" t="s">
        <v>5761</v>
      </c>
      <c r="BM4" s="81" t="s">
        <v>5762</v>
      </c>
      <c r="BN4" s="81" t="s">
        <v>5175</v>
      </c>
      <c r="BO4" s="81" t="s">
        <v>5176</v>
      </c>
      <c r="BQ4" s="81" t="s">
        <v>2855</v>
      </c>
      <c r="BR4" s="81" t="s">
        <v>2856</v>
      </c>
      <c r="BS4" s="81" t="s">
        <v>4432</v>
      </c>
      <c r="BT4" s="81" t="s">
        <v>4480</v>
      </c>
      <c r="BU4" s="81" t="s">
        <v>4434</v>
      </c>
      <c r="BV4" s="81" t="s">
        <v>4435</v>
      </c>
      <c r="BW4" s="81" t="s">
        <v>4436</v>
      </c>
      <c r="BX4" s="81" t="s">
        <v>82</v>
      </c>
      <c r="BZ4" s="81" t="s">
        <v>2682</v>
      </c>
      <c r="CA4" s="81" t="s">
        <v>2682</v>
      </c>
      <c r="CB4" s="81" t="s">
        <v>2682</v>
      </c>
      <c r="CD4" s="81" t="s">
        <v>4529</v>
      </c>
      <c r="CE4" s="81" t="s">
        <v>4438</v>
      </c>
      <c r="CF4" s="81" t="s">
        <v>5763</v>
      </c>
      <c r="CG4" s="81" t="s">
        <v>4440</v>
      </c>
      <c r="CI4" s="81" t="s">
        <v>5756</v>
      </c>
      <c r="CJ4" s="81" t="s">
        <v>4442</v>
      </c>
      <c r="CK4" s="81" t="s">
        <v>4480</v>
      </c>
      <c r="CL4" s="81" t="s">
        <v>5757</v>
      </c>
      <c r="CM4" s="81" t="s">
        <v>4443</v>
      </c>
      <c r="CN4" s="81" t="s">
        <v>4444</v>
      </c>
      <c r="CO4" s="81" t="s">
        <v>5764</v>
      </c>
      <c r="CP4" s="81" t="s">
        <v>4446</v>
      </c>
      <c r="CQ4" s="81" t="s">
        <v>2875</v>
      </c>
      <c r="CR4" s="81" t="s">
        <v>50</v>
      </c>
      <c r="CT4" s="81" t="s">
        <v>4448</v>
      </c>
      <c r="CU4" s="81" t="s">
        <v>42</v>
      </c>
    </row>
    <row r="5" s="79" customFormat="1" ht="13.5" spans="1:99">
      <c r="A5" s="81" t="s">
        <v>5645</v>
      </c>
      <c r="B5" s="81" t="s">
        <v>5646</v>
      </c>
      <c r="C5" s="81" t="s">
        <v>50</v>
      </c>
      <c r="D5" s="81" t="s">
        <v>4418</v>
      </c>
      <c r="E5" s="81" t="s">
        <v>5647</v>
      </c>
      <c r="F5" s="81" t="s">
        <v>34</v>
      </c>
      <c r="G5" s="81" t="s">
        <v>5648</v>
      </c>
      <c r="H5" s="81" t="s">
        <v>5649</v>
      </c>
      <c r="I5" s="81" t="s">
        <v>43</v>
      </c>
      <c r="J5" s="81" t="s">
        <v>4631</v>
      </c>
      <c r="K5" s="81" t="s">
        <v>4632</v>
      </c>
      <c r="M5" s="81" t="s">
        <v>2853</v>
      </c>
      <c r="N5" s="81" t="s">
        <v>5000</v>
      </c>
      <c r="O5" s="81" t="s">
        <v>5650</v>
      </c>
      <c r="P5" s="81" t="s">
        <v>5651</v>
      </c>
      <c r="Q5" s="81" t="s">
        <v>5652</v>
      </c>
      <c r="R5" s="81" t="s">
        <v>5653</v>
      </c>
      <c r="S5" s="81" t="s">
        <v>5654</v>
      </c>
      <c r="T5" s="81" t="s">
        <v>5655</v>
      </c>
      <c r="U5" s="81" t="s">
        <v>5656</v>
      </c>
      <c r="V5" s="81" t="s">
        <v>4432</v>
      </c>
      <c r="W5" s="81" t="s">
        <v>471</v>
      </c>
      <c r="X5" s="81" t="s">
        <v>4434</v>
      </c>
      <c r="Y5" s="81" t="s">
        <v>4435</v>
      </c>
      <c r="Z5" s="81" t="s">
        <v>4436</v>
      </c>
      <c r="AA5" s="81" t="s">
        <v>228</v>
      </c>
      <c r="AC5" s="81" t="s">
        <v>2682</v>
      </c>
      <c r="AD5" s="81" t="s">
        <v>2682</v>
      </c>
      <c r="AE5" s="81" t="s">
        <v>2682</v>
      </c>
      <c r="AF5" s="81" t="s">
        <v>4437</v>
      </c>
      <c r="AG5" s="81" t="s">
        <v>4658</v>
      </c>
      <c r="AH5" s="81" t="s">
        <v>4438</v>
      </c>
      <c r="AI5" s="81" t="s">
        <v>4439</v>
      </c>
      <c r="AJ5" s="81" t="s">
        <v>4440</v>
      </c>
      <c r="AL5" s="81" t="s">
        <v>5657</v>
      </c>
      <c r="AM5" s="81" t="s">
        <v>4442</v>
      </c>
      <c r="AN5" s="81" t="s">
        <v>4658</v>
      </c>
      <c r="AO5" s="81" t="s">
        <v>5658</v>
      </c>
      <c r="AP5" s="81" t="s">
        <v>4443</v>
      </c>
      <c r="AQ5" s="81" t="s">
        <v>4444</v>
      </c>
      <c r="AR5" s="81" t="s">
        <v>5659</v>
      </c>
      <c r="AS5" s="81" t="s">
        <v>4468</v>
      </c>
      <c r="AT5" s="81" t="s">
        <v>2875</v>
      </c>
      <c r="AU5" s="81" t="s">
        <v>4447</v>
      </c>
      <c r="AW5" s="81" t="s">
        <v>4448</v>
      </c>
      <c r="AX5" s="81" t="s">
        <v>42</v>
      </c>
      <c r="AZ5" s="81"/>
      <c r="BA5" s="81"/>
      <c r="BB5" s="81"/>
      <c r="BC5" s="81"/>
      <c r="BD5" s="81"/>
      <c r="BE5" s="81"/>
      <c r="BF5" s="81"/>
      <c r="BG5" s="81"/>
      <c r="BH5" s="81"/>
      <c r="BJ5" s="81"/>
      <c r="BK5" s="81"/>
      <c r="BL5" s="81"/>
      <c r="BM5" s="81"/>
      <c r="BN5" s="81"/>
      <c r="BO5" s="81"/>
      <c r="BP5" s="81"/>
      <c r="BQ5" s="81"/>
      <c r="BR5" s="81"/>
      <c r="BS5" s="81"/>
      <c r="BT5" s="81"/>
      <c r="BU5" s="81"/>
      <c r="BV5" s="81"/>
      <c r="BW5" s="81"/>
      <c r="BX5" s="81"/>
      <c r="BZ5" s="81"/>
      <c r="CA5" s="81"/>
      <c r="CB5" s="81"/>
      <c r="CC5" s="81"/>
      <c r="CD5" s="81"/>
      <c r="CE5" s="81"/>
      <c r="CF5" s="81"/>
      <c r="CG5" s="81"/>
      <c r="CI5" s="81"/>
      <c r="CJ5" s="81"/>
      <c r="CK5" s="81"/>
      <c r="CL5" s="81"/>
      <c r="CO5" s="81"/>
      <c r="CP5" s="81"/>
      <c r="CQ5" s="81"/>
      <c r="CR5" s="81"/>
      <c r="CT5" s="81"/>
      <c r="CU5" s="81"/>
    </row>
    <row r="6" s="79" customFormat="1" ht="13.5" spans="1:50">
      <c r="A6" s="81" t="s">
        <v>5748</v>
      </c>
      <c r="B6" s="81" t="s">
        <v>5749</v>
      </c>
      <c r="C6" s="81" t="s">
        <v>50</v>
      </c>
      <c r="D6" s="81" t="s">
        <v>4451</v>
      </c>
      <c r="E6" s="81" t="s">
        <v>5750</v>
      </c>
      <c r="F6" s="81" t="s">
        <v>34</v>
      </c>
      <c r="G6" s="81" t="s">
        <v>5751</v>
      </c>
      <c r="H6" s="81" t="s">
        <v>5752</v>
      </c>
      <c r="I6" s="81" t="s">
        <v>43</v>
      </c>
      <c r="J6" s="81" t="s">
        <v>4474</v>
      </c>
      <c r="K6" s="81" t="s">
        <v>4475</v>
      </c>
      <c r="M6" s="81" t="s">
        <v>2853</v>
      </c>
      <c r="N6" s="81" t="s">
        <v>4797</v>
      </c>
      <c r="O6" s="81" t="s">
        <v>5753</v>
      </c>
      <c r="P6" s="81" t="s">
        <v>5754</v>
      </c>
      <c r="Q6" s="81" t="s">
        <v>5175</v>
      </c>
      <c r="R6" s="81" t="s">
        <v>5176</v>
      </c>
      <c r="T6" s="81" t="s">
        <v>2855</v>
      </c>
      <c r="U6" s="81" t="s">
        <v>2856</v>
      </c>
      <c r="V6" s="81" t="s">
        <v>4432</v>
      </c>
      <c r="W6" s="81" t="s">
        <v>4480</v>
      </c>
      <c r="X6" s="81" t="s">
        <v>4434</v>
      </c>
      <c r="Y6" s="81" t="s">
        <v>4435</v>
      </c>
      <c r="Z6" s="81" t="s">
        <v>4436</v>
      </c>
      <c r="AA6" s="81" t="s">
        <v>82</v>
      </c>
      <c r="AC6" s="81" t="s">
        <v>2682</v>
      </c>
      <c r="AD6" s="81" t="s">
        <v>2682</v>
      </c>
      <c r="AE6" s="81" t="s">
        <v>2682</v>
      </c>
      <c r="AF6" s="81" t="s">
        <v>5755</v>
      </c>
      <c r="AG6" s="81" t="s">
        <v>4480</v>
      </c>
      <c r="AH6" s="81" t="s">
        <v>4485</v>
      </c>
      <c r="AI6" s="81" t="s">
        <v>4553</v>
      </c>
      <c r="AJ6" s="81" t="s">
        <v>4440</v>
      </c>
      <c r="AL6" s="81" t="s">
        <v>5756</v>
      </c>
      <c r="AM6" s="81" t="s">
        <v>4442</v>
      </c>
      <c r="AN6" s="81" t="s">
        <v>4480</v>
      </c>
      <c r="AO6" s="81" t="s">
        <v>5757</v>
      </c>
      <c r="AP6" s="81" t="s">
        <v>4443</v>
      </c>
      <c r="AR6" s="81" t="s">
        <v>5758</v>
      </c>
      <c r="AS6" s="81" t="s">
        <v>4446</v>
      </c>
      <c r="AT6" s="81" t="s">
        <v>2875</v>
      </c>
      <c r="AU6" s="81" t="s">
        <v>50</v>
      </c>
      <c r="AW6" s="81" t="s">
        <v>4448</v>
      </c>
      <c r="AX6" s="81" t="s">
        <v>42</v>
      </c>
    </row>
    <row r="7" s="79" customFormat="1" ht="13.5" spans="1:50">
      <c r="A7" s="81" t="s">
        <v>5748</v>
      </c>
      <c r="B7" s="81" t="s">
        <v>5759</v>
      </c>
      <c r="C7" s="81" t="s">
        <v>50</v>
      </c>
      <c r="D7" s="81" t="s">
        <v>4418</v>
      </c>
      <c r="E7" s="81" t="s">
        <v>5760</v>
      </c>
      <c r="F7" s="81" t="s">
        <v>34</v>
      </c>
      <c r="G7" s="81" t="s">
        <v>5751</v>
      </c>
      <c r="H7" s="81" t="s">
        <v>5622</v>
      </c>
      <c r="I7" s="81" t="s">
        <v>43</v>
      </c>
      <c r="J7" s="81" t="s">
        <v>4474</v>
      </c>
      <c r="K7" s="81" t="s">
        <v>4475</v>
      </c>
      <c r="M7" s="81" t="s">
        <v>2853</v>
      </c>
      <c r="N7" s="81" t="s">
        <v>4545</v>
      </c>
      <c r="O7" s="81" t="s">
        <v>5761</v>
      </c>
      <c r="P7" s="81" t="s">
        <v>5762</v>
      </c>
      <c r="Q7" s="81" t="s">
        <v>5175</v>
      </c>
      <c r="R7" s="81" t="s">
        <v>5176</v>
      </c>
      <c r="T7" s="81" t="s">
        <v>2855</v>
      </c>
      <c r="U7" s="81" t="s">
        <v>2856</v>
      </c>
      <c r="V7" s="81" t="s">
        <v>4432</v>
      </c>
      <c r="W7" s="81" t="s">
        <v>4480</v>
      </c>
      <c r="X7" s="81" t="s">
        <v>4434</v>
      </c>
      <c r="Y7" s="81" t="s">
        <v>4435</v>
      </c>
      <c r="Z7" s="81" t="s">
        <v>4436</v>
      </c>
      <c r="AA7" s="81" t="s">
        <v>82</v>
      </c>
      <c r="AC7" s="81" t="s">
        <v>2682</v>
      </c>
      <c r="AD7" s="81" t="s">
        <v>2682</v>
      </c>
      <c r="AE7" s="81" t="s">
        <v>2682</v>
      </c>
      <c r="AG7" s="81" t="s">
        <v>4529</v>
      </c>
      <c r="AH7" s="81" t="s">
        <v>4438</v>
      </c>
      <c r="AI7" s="81" t="s">
        <v>5763</v>
      </c>
      <c r="AJ7" s="81" t="s">
        <v>4440</v>
      </c>
      <c r="AL7" s="81" t="s">
        <v>5756</v>
      </c>
      <c r="AM7" s="81" t="s">
        <v>4442</v>
      </c>
      <c r="AN7" s="81" t="s">
        <v>4480</v>
      </c>
      <c r="AO7" s="81" t="s">
        <v>5757</v>
      </c>
      <c r="AP7" s="81" t="s">
        <v>4443</v>
      </c>
      <c r="AQ7" s="81" t="s">
        <v>4444</v>
      </c>
      <c r="AR7" s="81" t="s">
        <v>5764</v>
      </c>
      <c r="AS7" s="81" t="s">
        <v>4446</v>
      </c>
      <c r="AT7" s="81" t="s">
        <v>2875</v>
      </c>
      <c r="AU7" s="81" t="s">
        <v>50</v>
      </c>
      <c r="AW7" s="81" t="s">
        <v>4448</v>
      </c>
      <c r="AX7" s="81" t="s">
        <v>42</v>
      </c>
    </row>
    <row r="8" s="79" customFormat="1" ht="13.5" spans="1:50">
      <c r="A8" s="81"/>
      <c r="B8" s="81"/>
      <c r="C8" s="81"/>
      <c r="D8" s="81"/>
      <c r="E8" s="81"/>
      <c r="F8" s="81"/>
      <c r="G8" s="81"/>
      <c r="H8" s="81"/>
      <c r="I8" s="81"/>
      <c r="J8" s="81"/>
      <c r="K8" s="81"/>
      <c r="M8" s="81"/>
      <c r="N8" s="81"/>
      <c r="O8" s="81"/>
      <c r="P8" s="81"/>
      <c r="Q8" s="81"/>
      <c r="R8" s="81"/>
      <c r="S8" s="81"/>
      <c r="T8" s="81"/>
      <c r="U8" s="81"/>
      <c r="V8" s="81"/>
      <c r="W8" s="81"/>
      <c r="X8" s="81"/>
      <c r="Y8" s="81"/>
      <c r="Z8" s="81"/>
      <c r="AA8" s="81"/>
      <c r="AC8" s="81"/>
      <c r="AD8" s="81"/>
      <c r="AE8" s="81"/>
      <c r="AF8" s="81"/>
      <c r="AG8" s="81"/>
      <c r="AH8" s="81"/>
      <c r="AI8" s="81"/>
      <c r="AJ8" s="81"/>
      <c r="AM8" s="81"/>
      <c r="AN8" s="81"/>
      <c r="AO8" s="81"/>
      <c r="AP8" s="81"/>
      <c r="AQ8" s="81"/>
      <c r="AR8" s="81"/>
      <c r="AS8" s="81"/>
      <c r="AT8" s="81"/>
      <c r="AU8" s="81"/>
      <c r="AW8" s="81"/>
      <c r="AX8" s="81"/>
    </row>
    <row r="9" s="79" customFormat="1" ht="13.5" spans="1:50">
      <c r="A9" s="81"/>
      <c r="B9" s="81"/>
      <c r="C9" s="81"/>
      <c r="D9" s="81"/>
      <c r="E9" s="81"/>
      <c r="F9" s="81"/>
      <c r="G9" s="81"/>
      <c r="H9" s="81"/>
      <c r="I9" s="81"/>
      <c r="J9" s="81"/>
      <c r="K9" s="81"/>
      <c r="M9" s="81"/>
      <c r="N9" s="81"/>
      <c r="O9" s="81"/>
      <c r="P9" s="81"/>
      <c r="Q9" s="81"/>
      <c r="R9" s="81"/>
      <c r="S9" s="81"/>
      <c r="T9" s="81"/>
      <c r="U9" s="81"/>
      <c r="V9" s="81"/>
      <c r="W9" s="81"/>
      <c r="X9" s="81"/>
      <c r="Y9" s="81"/>
      <c r="Z9" s="81"/>
      <c r="AA9" s="81"/>
      <c r="AC9" s="81"/>
      <c r="AD9" s="81"/>
      <c r="AE9" s="81"/>
      <c r="AG9" s="81"/>
      <c r="AH9" s="81"/>
      <c r="AI9" s="81"/>
      <c r="AJ9" s="81"/>
      <c r="AM9" s="81"/>
      <c r="AN9" s="81"/>
      <c r="AO9" s="81"/>
      <c r="AP9" s="81"/>
      <c r="AQ9" s="81"/>
      <c r="AR9" s="81"/>
      <c r="AS9" s="81"/>
      <c r="AT9" s="81"/>
      <c r="AU9" s="81"/>
      <c r="AW9" s="81"/>
      <c r="AX9" s="81"/>
    </row>
    <row r="10" s="79" customFormat="1" ht="13.5" spans="1:50">
      <c r="A10" s="81"/>
      <c r="B10" s="81"/>
      <c r="C10" s="81"/>
      <c r="D10" s="81"/>
      <c r="E10" s="81"/>
      <c r="F10" s="81"/>
      <c r="G10" s="81"/>
      <c r="H10" s="81"/>
      <c r="I10" s="81"/>
      <c r="J10" s="81"/>
      <c r="K10" s="81"/>
      <c r="M10" s="81"/>
      <c r="N10" s="81"/>
      <c r="O10" s="81"/>
      <c r="P10" s="81"/>
      <c r="Q10" s="81"/>
      <c r="R10" s="81"/>
      <c r="S10" s="81"/>
      <c r="T10" s="81"/>
      <c r="U10" s="81"/>
      <c r="V10" s="81"/>
      <c r="W10" s="81"/>
      <c r="X10" s="81"/>
      <c r="Y10" s="81"/>
      <c r="Z10" s="81"/>
      <c r="AA10" s="81"/>
      <c r="AC10" s="81"/>
      <c r="AD10" s="81"/>
      <c r="AE10" s="81"/>
      <c r="AF10" s="81"/>
      <c r="AG10" s="81"/>
      <c r="AH10" s="81"/>
      <c r="AI10" s="81"/>
      <c r="AJ10" s="81"/>
      <c r="AM10" s="81"/>
      <c r="AN10" s="81"/>
      <c r="AO10" s="81"/>
      <c r="AP10" s="81"/>
      <c r="AQ10" s="81"/>
      <c r="AR10" s="81"/>
      <c r="AS10" s="81"/>
      <c r="AT10" s="81"/>
      <c r="AU10" s="81"/>
      <c r="AW10" s="81"/>
      <c r="AX10" s="81"/>
    </row>
    <row r="11" spans="1:51">
      <c r="A11" s="81"/>
      <c r="B11" s="81"/>
      <c r="C11" s="81"/>
      <c r="D11" s="81"/>
      <c r="E11" s="81"/>
      <c r="F11" s="81"/>
      <c r="G11" s="81"/>
      <c r="H11" s="81"/>
      <c r="I11" s="81"/>
      <c r="J11" s="81"/>
      <c r="K11" s="81"/>
      <c r="L11" s="79"/>
      <c r="M11" s="81"/>
      <c r="N11" s="81"/>
      <c r="O11" s="81"/>
      <c r="P11" s="81"/>
      <c r="Q11" s="81"/>
      <c r="R11" s="81"/>
      <c r="S11" s="81"/>
      <c r="T11" s="81"/>
      <c r="U11" s="81"/>
      <c r="V11" s="81"/>
      <c r="W11" s="81"/>
      <c r="X11" s="81"/>
      <c r="Y11" s="81"/>
      <c r="Z11" s="81"/>
      <c r="AA11" s="81"/>
      <c r="AB11" s="79"/>
      <c r="AC11" s="81"/>
      <c r="AD11" s="81"/>
      <c r="AE11" s="81"/>
      <c r="AF11" s="79"/>
      <c r="AG11" s="81"/>
      <c r="AH11" s="81"/>
      <c r="AI11" s="81"/>
      <c r="AJ11" s="81"/>
      <c r="AK11" s="79"/>
      <c r="AL11" s="79"/>
      <c r="AM11" s="81"/>
      <c r="AN11" s="81"/>
      <c r="AO11" s="81"/>
      <c r="AP11" s="81"/>
      <c r="AQ11" s="81"/>
      <c r="AR11" s="81"/>
      <c r="AS11" s="81"/>
      <c r="AT11" s="81"/>
      <c r="AU11" s="81"/>
      <c r="AV11" s="79"/>
      <c r="AW11" s="81"/>
      <c r="AX11" s="81"/>
      <c r="AY11" s="79"/>
    </row>
    <row r="12" spans="1:51">
      <c r="A12" s="81"/>
      <c r="B12" s="81"/>
      <c r="C12" s="81"/>
      <c r="D12" s="81"/>
      <c r="E12" s="81"/>
      <c r="F12" s="81"/>
      <c r="G12" s="81"/>
      <c r="H12" s="81"/>
      <c r="I12" s="81"/>
      <c r="J12" s="81"/>
      <c r="K12" s="81"/>
      <c r="L12" s="79"/>
      <c r="M12" s="81"/>
      <c r="N12" s="81"/>
      <c r="O12" s="81"/>
      <c r="P12" s="81"/>
      <c r="Q12" s="81"/>
      <c r="R12" s="81"/>
      <c r="S12" s="81"/>
      <c r="T12" s="81"/>
      <c r="U12" s="81"/>
      <c r="V12" s="81"/>
      <c r="W12" s="81"/>
      <c r="X12" s="81"/>
      <c r="Y12" s="81"/>
      <c r="Z12" s="81"/>
      <c r="AA12" s="81"/>
      <c r="AB12" s="79"/>
      <c r="AC12" s="81"/>
      <c r="AD12" s="81"/>
      <c r="AE12" s="81"/>
      <c r="AF12" s="81"/>
      <c r="AG12" s="81"/>
      <c r="AH12" s="81"/>
      <c r="AI12" s="81"/>
      <c r="AJ12" s="81"/>
      <c r="AK12" s="79"/>
      <c r="AL12" s="81"/>
      <c r="AM12" s="81"/>
      <c r="AN12" s="81"/>
      <c r="AO12" s="81"/>
      <c r="AP12" s="81"/>
      <c r="AQ12" s="81"/>
      <c r="AR12" s="81"/>
      <c r="AS12" s="81"/>
      <c r="AT12" s="81"/>
      <c r="AU12" s="81"/>
      <c r="AV12" s="81"/>
      <c r="AW12" s="81"/>
      <c r="AX12" s="81"/>
      <c r="AY12" s="79"/>
    </row>
    <row r="13" spans="1:51">
      <c r="A13" s="81"/>
      <c r="B13" s="81"/>
      <c r="C13" s="81"/>
      <c r="D13" s="81"/>
      <c r="E13" s="81"/>
      <c r="F13" s="81"/>
      <c r="G13" s="81"/>
      <c r="H13" s="81"/>
      <c r="I13" s="81"/>
      <c r="J13" s="81"/>
      <c r="K13" s="81"/>
      <c r="L13" s="79"/>
      <c r="M13" s="81"/>
      <c r="N13" s="81"/>
      <c r="O13" s="81"/>
      <c r="P13" s="81"/>
      <c r="Q13" s="81"/>
      <c r="R13" s="81"/>
      <c r="S13" s="81"/>
      <c r="T13" s="81"/>
      <c r="U13" s="81"/>
      <c r="V13" s="81"/>
      <c r="W13" s="81"/>
      <c r="X13" s="81"/>
      <c r="Y13" s="81"/>
      <c r="Z13" s="81"/>
      <c r="AA13" s="81"/>
      <c r="AB13" s="79"/>
      <c r="AC13" s="81"/>
      <c r="AD13" s="81"/>
      <c r="AE13" s="81"/>
      <c r="AF13" s="81"/>
      <c r="AG13" s="81"/>
      <c r="AH13" s="81"/>
      <c r="AI13" s="81"/>
      <c r="AJ13" s="81"/>
      <c r="AK13" s="79"/>
      <c r="AL13" s="79"/>
      <c r="AM13" s="81"/>
      <c r="AN13" s="81"/>
      <c r="AO13" s="81"/>
      <c r="AP13" s="81"/>
      <c r="AQ13" s="81"/>
      <c r="AR13" s="81"/>
      <c r="AS13" s="81"/>
      <c r="AT13" s="81"/>
      <c r="AU13" s="81"/>
      <c r="AV13" s="79"/>
      <c r="AW13" s="81"/>
      <c r="AX13" s="81"/>
      <c r="AY13" s="79"/>
    </row>
    <row r="14" spans="1:51">
      <c r="A14" s="81"/>
      <c r="B14" s="81"/>
      <c r="C14" s="81"/>
      <c r="D14" s="81"/>
      <c r="E14" s="81"/>
      <c r="F14" s="81"/>
      <c r="G14" s="81"/>
      <c r="H14" s="81"/>
      <c r="I14" s="81"/>
      <c r="J14" s="81"/>
      <c r="K14" s="81"/>
      <c r="L14" s="79"/>
      <c r="M14" s="81"/>
      <c r="N14" s="81"/>
      <c r="O14" s="81"/>
      <c r="P14" s="81"/>
      <c r="Q14" s="81"/>
      <c r="R14" s="81"/>
      <c r="S14" s="81"/>
      <c r="T14" s="81"/>
      <c r="U14" s="81"/>
      <c r="V14" s="81"/>
      <c r="W14" s="81"/>
      <c r="X14" s="81"/>
      <c r="Y14" s="81"/>
      <c r="Z14" s="81"/>
      <c r="AA14" s="81"/>
      <c r="AB14" s="79"/>
      <c r="AC14" s="81"/>
      <c r="AD14" s="81"/>
      <c r="AE14" s="81"/>
      <c r="AF14" s="79"/>
      <c r="AG14" s="81"/>
      <c r="AH14" s="81"/>
      <c r="AI14" s="81"/>
      <c r="AJ14" s="81"/>
      <c r="AK14" s="79"/>
      <c r="AL14" s="79"/>
      <c r="AM14" s="81"/>
      <c r="AN14" s="81"/>
      <c r="AO14" s="81"/>
      <c r="AP14" s="81"/>
      <c r="AQ14" s="81"/>
      <c r="AR14" s="81"/>
      <c r="AS14" s="81"/>
      <c r="AT14" s="81"/>
      <c r="AU14" s="81"/>
      <c r="AV14" s="79"/>
      <c r="AW14" s="81"/>
      <c r="AX14" s="81"/>
      <c r="AY14" s="79"/>
    </row>
    <row r="15" spans="1:51">
      <c r="A15" s="81"/>
      <c r="B15" s="81"/>
      <c r="C15" s="81"/>
      <c r="D15" s="81"/>
      <c r="E15" s="81"/>
      <c r="F15" s="81"/>
      <c r="G15" s="81"/>
      <c r="H15" s="81"/>
      <c r="I15" s="81"/>
      <c r="J15" s="81"/>
      <c r="K15" s="81"/>
      <c r="L15" s="79"/>
      <c r="M15" s="81"/>
      <c r="N15" s="81"/>
      <c r="O15" s="81"/>
      <c r="P15" s="81"/>
      <c r="Q15" s="81"/>
      <c r="R15" s="81"/>
      <c r="S15" s="81"/>
      <c r="T15" s="81"/>
      <c r="U15" s="81"/>
      <c r="V15" s="81"/>
      <c r="W15" s="81"/>
      <c r="X15" s="81"/>
      <c r="Y15" s="81"/>
      <c r="Z15" s="81"/>
      <c r="AA15" s="81"/>
      <c r="AB15" s="79"/>
      <c r="AC15" s="81"/>
      <c r="AD15" s="81"/>
      <c r="AE15" s="81"/>
      <c r="AF15" s="79"/>
      <c r="AG15" s="81"/>
      <c r="AH15" s="81"/>
      <c r="AI15" s="81"/>
      <c r="AJ15" s="81"/>
      <c r="AK15" s="79"/>
      <c r="AL15" s="79"/>
      <c r="AM15" s="81"/>
      <c r="AN15" s="81"/>
      <c r="AO15" s="81"/>
      <c r="AP15" s="81"/>
      <c r="AQ15" s="81"/>
      <c r="AR15" s="81"/>
      <c r="AS15" s="81"/>
      <c r="AT15" s="81"/>
      <c r="AU15" s="81"/>
      <c r="AV15" s="79"/>
      <c r="AW15" s="81"/>
      <c r="AX15" s="81"/>
      <c r="AY15" s="79"/>
    </row>
    <row r="16" spans="1:51">
      <c r="A16" s="81"/>
      <c r="B16" s="81"/>
      <c r="C16" s="81"/>
      <c r="D16" s="81"/>
      <c r="E16" s="81"/>
      <c r="F16" s="81"/>
      <c r="G16" s="81"/>
      <c r="H16" s="81"/>
      <c r="I16" s="81"/>
      <c r="J16" s="81"/>
      <c r="K16" s="81"/>
      <c r="L16" s="79"/>
      <c r="M16" s="81"/>
      <c r="N16" s="81"/>
      <c r="O16" s="81"/>
      <c r="P16" s="81"/>
      <c r="Q16" s="81"/>
      <c r="R16" s="81"/>
      <c r="S16" s="81"/>
      <c r="T16" s="81"/>
      <c r="U16" s="81"/>
      <c r="V16" s="81"/>
      <c r="W16" s="81"/>
      <c r="X16" s="81"/>
      <c r="Y16" s="81"/>
      <c r="Z16" s="81"/>
      <c r="AA16" s="81"/>
      <c r="AB16" s="79"/>
      <c r="AC16" s="81"/>
      <c r="AD16" s="81"/>
      <c r="AE16" s="81"/>
      <c r="AF16" s="81"/>
      <c r="AG16" s="81"/>
      <c r="AH16" s="81"/>
      <c r="AI16" s="81"/>
      <c r="AJ16" s="81"/>
      <c r="AK16" s="79"/>
      <c r="AL16" s="81"/>
      <c r="AM16" s="81"/>
      <c r="AN16" s="81"/>
      <c r="AO16" s="81"/>
      <c r="AP16" s="81"/>
      <c r="AQ16" s="81"/>
      <c r="AR16" s="81"/>
      <c r="AS16" s="81"/>
      <c r="AT16" s="81"/>
      <c r="AU16" s="81"/>
      <c r="AV16" s="79"/>
      <c r="AW16" s="81"/>
      <c r="AX16" s="81"/>
      <c r="AY16" s="79"/>
    </row>
    <row r="17" spans="1:51">
      <c r="A17" s="81"/>
      <c r="B17" s="81"/>
      <c r="C17" s="81"/>
      <c r="D17" s="81"/>
      <c r="E17" s="81"/>
      <c r="F17" s="81"/>
      <c r="G17" s="81"/>
      <c r="H17" s="81"/>
      <c r="I17" s="81"/>
      <c r="J17" s="81"/>
      <c r="K17" s="81"/>
      <c r="L17" s="79"/>
      <c r="M17" s="81"/>
      <c r="N17" s="81"/>
      <c r="O17" s="81"/>
      <c r="P17" s="81"/>
      <c r="Q17" s="81"/>
      <c r="R17" s="81"/>
      <c r="S17" s="81"/>
      <c r="T17" s="81"/>
      <c r="U17" s="81"/>
      <c r="V17" s="81"/>
      <c r="W17" s="81"/>
      <c r="X17" s="81"/>
      <c r="Y17" s="81"/>
      <c r="Z17" s="81"/>
      <c r="AA17" s="81"/>
      <c r="AB17" s="79"/>
      <c r="AC17" s="81"/>
      <c r="AD17" s="81"/>
      <c r="AE17" s="81"/>
      <c r="AF17" s="79"/>
      <c r="AG17" s="81"/>
      <c r="AH17" s="81"/>
      <c r="AI17" s="81"/>
      <c r="AJ17" s="81"/>
      <c r="AK17" s="79"/>
      <c r="AL17" s="79"/>
      <c r="AM17" s="81"/>
      <c r="AN17" s="81"/>
      <c r="AO17" s="81"/>
      <c r="AP17" s="81"/>
      <c r="AQ17" s="81"/>
      <c r="AR17" s="81"/>
      <c r="AS17" s="81"/>
      <c r="AT17" s="81"/>
      <c r="AU17" s="81"/>
      <c r="AV17" s="79"/>
      <c r="AW17" s="81"/>
      <c r="AX17" s="81"/>
      <c r="AY17" s="79"/>
    </row>
    <row r="18" spans="1:51">
      <c r="A18" s="81"/>
      <c r="B18" s="81"/>
      <c r="C18" s="81"/>
      <c r="D18" s="81"/>
      <c r="E18" s="81"/>
      <c r="F18" s="81"/>
      <c r="G18" s="81"/>
      <c r="H18" s="81"/>
      <c r="I18" s="81"/>
      <c r="J18" s="81"/>
      <c r="K18" s="81"/>
      <c r="L18" s="79"/>
      <c r="M18" s="81"/>
      <c r="N18" s="81"/>
      <c r="O18" s="81"/>
      <c r="P18" s="81"/>
      <c r="Q18" s="81"/>
      <c r="R18" s="81"/>
      <c r="S18" s="81"/>
      <c r="T18" s="81"/>
      <c r="U18" s="81"/>
      <c r="V18" s="81"/>
      <c r="W18" s="81"/>
      <c r="X18" s="81"/>
      <c r="Y18" s="81"/>
      <c r="Z18" s="81"/>
      <c r="AA18" s="81"/>
      <c r="AB18" s="79"/>
      <c r="AC18" s="81"/>
      <c r="AD18" s="81"/>
      <c r="AE18" s="81"/>
      <c r="AF18" s="79"/>
      <c r="AG18" s="81"/>
      <c r="AH18" s="81"/>
      <c r="AI18" s="81"/>
      <c r="AJ18" s="81"/>
      <c r="AK18" s="79"/>
      <c r="AL18" s="79"/>
      <c r="AM18" s="81"/>
      <c r="AN18" s="81"/>
      <c r="AO18" s="81"/>
      <c r="AP18" s="81"/>
      <c r="AQ18" s="81"/>
      <c r="AR18" s="81"/>
      <c r="AS18" s="81"/>
      <c r="AT18" s="81"/>
      <c r="AU18" s="81"/>
      <c r="AV18" s="79"/>
      <c r="AW18" s="81"/>
      <c r="AX18" s="81"/>
      <c r="AY18" s="79"/>
    </row>
    <row r="19" spans="1:51">
      <c r="A19" s="81"/>
      <c r="B19" s="81"/>
      <c r="C19" s="81"/>
      <c r="D19" s="81"/>
      <c r="E19" s="81"/>
      <c r="F19" s="81"/>
      <c r="G19" s="81"/>
      <c r="H19" s="81"/>
      <c r="I19" s="81"/>
      <c r="J19" s="81"/>
      <c r="K19" s="81"/>
      <c r="L19" s="79"/>
      <c r="M19" s="81"/>
      <c r="N19" s="81"/>
      <c r="O19" s="81"/>
      <c r="P19" s="81"/>
      <c r="Q19" s="81"/>
      <c r="R19" s="81"/>
      <c r="S19" s="79"/>
      <c r="T19" s="81"/>
      <c r="U19" s="81"/>
      <c r="V19" s="81"/>
      <c r="W19" s="81"/>
      <c r="X19" s="81"/>
      <c r="Y19" s="81"/>
      <c r="Z19" s="81"/>
      <c r="AA19" s="81"/>
      <c r="AB19" s="79"/>
      <c r="AC19" s="81"/>
      <c r="AD19" s="81"/>
      <c r="AE19" s="81"/>
      <c r="AF19" s="81"/>
      <c r="AG19" s="81"/>
      <c r="AH19" s="81"/>
      <c r="AI19" s="81"/>
      <c r="AJ19" s="81"/>
      <c r="AK19" s="79"/>
      <c r="AL19" s="79"/>
      <c r="AM19" s="81"/>
      <c r="AN19" s="81"/>
      <c r="AO19" s="81"/>
      <c r="AP19" s="81"/>
      <c r="AQ19" s="81"/>
      <c r="AR19" s="81"/>
      <c r="AS19" s="81"/>
      <c r="AT19" s="81"/>
      <c r="AU19" s="81"/>
      <c r="AV19" s="79"/>
      <c r="AW19" s="81"/>
      <c r="AX19" s="81"/>
      <c r="AY19" s="79"/>
    </row>
    <row r="20" spans="1:51">
      <c r="A20" s="81"/>
      <c r="B20" s="81"/>
      <c r="C20" s="81"/>
      <c r="D20" s="81"/>
      <c r="E20" s="81"/>
      <c r="F20" s="81"/>
      <c r="G20" s="81"/>
      <c r="H20" s="81"/>
      <c r="I20" s="81"/>
      <c r="J20" s="81"/>
      <c r="K20" s="81"/>
      <c r="L20" s="79"/>
      <c r="M20" s="81"/>
      <c r="N20" s="81"/>
      <c r="O20" s="81"/>
      <c r="P20" s="81"/>
      <c r="Q20" s="81"/>
      <c r="R20" s="81"/>
      <c r="S20" s="81"/>
      <c r="T20" s="81"/>
      <c r="U20" s="81"/>
      <c r="V20" s="81"/>
      <c r="W20" s="81"/>
      <c r="X20" s="81"/>
      <c r="Y20" s="81"/>
      <c r="Z20" s="81"/>
      <c r="AA20" s="81"/>
      <c r="AB20" s="79"/>
      <c r="AC20" s="81"/>
      <c r="AD20" s="81"/>
      <c r="AE20" s="81"/>
      <c r="AF20" s="81"/>
      <c r="AG20" s="81"/>
      <c r="AH20" s="81"/>
      <c r="AI20" s="81"/>
      <c r="AJ20" s="81"/>
      <c r="AK20" s="79"/>
      <c r="AL20" s="81"/>
      <c r="AM20" s="81"/>
      <c r="AN20" s="81"/>
      <c r="AO20" s="81"/>
      <c r="AP20" s="81"/>
      <c r="AQ20" s="81"/>
      <c r="AR20" s="81"/>
      <c r="AS20" s="81"/>
      <c r="AT20" s="81"/>
      <c r="AU20" s="81"/>
      <c r="AV20" s="79"/>
      <c r="AW20" s="81"/>
      <c r="AX20" s="81"/>
      <c r="AY20" s="79"/>
    </row>
    <row r="21" spans="1:51">
      <c r="A21" s="81"/>
      <c r="B21" s="81"/>
      <c r="C21" s="81"/>
      <c r="D21" s="81"/>
      <c r="E21" s="81"/>
      <c r="F21" s="81"/>
      <c r="G21" s="81"/>
      <c r="H21" s="81"/>
      <c r="I21" s="81"/>
      <c r="J21" s="81"/>
      <c r="K21" s="81"/>
      <c r="L21" s="79"/>
      <c r="M21" s="81"/>
      <c r="N21" s="81"/>
      <c r="O21" s="81"/>
      <c r="P21" s="81"/>
      <c r="Q21" s="81"/>
      <c r="R21" s="81"/>
      <c r="S21" s="81"/>
      <c r="T21" s="81"/>
      <c r="U21" s="81"/>
      <c r="V21" s="81"/>
      <c r="W21" s="81"/>
      <c r="X21" s="81"/>
      <c r="Y21" s="81"/>
      <c r="Z21" s="81"/>
      <c r="AA21" s="81"/>
      <c r="AB21" s="79"/>
      <c r="AC21" s="81"/>
      <c r="AD21" s="81"/>
      <c r="AE21" s="81"/>
      <c r="AF21" s="79"/>
      <c r="AG21" s="81"/>
      <c r="AH21" s="81"/>
      <c r="AI21" s="81"/>
      <c r="AJ21" s="81"/>
      <c r="AK21" s="79"/>
      <c r="AL21" s="79"/>
      <c r="AM21" s="81"/>
      <c r="AN21" s="81"/>
      <c r="AO21" s="81"/>
      <c r="AP21" s="81"/>
      <c r="AQ21" s="81"/>
      <c r="AR21" s="81"/>
      <c r="AS21" s="81"/>
      <c r="AT21" s="81"/>
      <c r="AU21" s="81"/>
      <c r="AV21" s="79"/>
      <c r="AW21" s="81"/>
      <c r="AX21" s="81"/>
      <c r="AY21" s="79"/>
    </row>
    <row r="22" spans="1:51">
      <c r="A22" s="81"/>
      <c r="B22" s="81"/>
      <c r="C22" s="81"/>
      <c r="D22" s="81"/>
      <c r="E22" s="81"/>
      <c r="F22" s="81"/>
      <c r="G22" s="81"/>
      <c r="H22" s="81"/>
      <c r="I22" s="81"/>
      <c r="J22" s="81"/>
      <c r="K22" s="81"/>
      <c r="L22" s="79"/>
      <c r="M22" s="81"/>
      <c r="N22" s="81"/>
      <c r="O22" s="81"/>
      <c r="P22" s="81"/>
      <c r="Q22" s="81"/>
      <c r="R22" s="81"/>
      <c r="S22" s="81"/>
      <c r="T22" s="81"/>
      <c r="U22" s="81"/>
      <c r="V22" s="81"/>
      <c r="W22" s="81"/>
      <c r="X22" s="81"/>
      <c r="Y22" s="81"/>
      <c r="Z22" s="81"/>
      <c r="AA22" s="81"/>
      <c r="AB22" s="79"/>
      <c r="AC22" s="81"/>
      <c r="AD22" s="81"/>
      <c r="AE22" s="81"/>
      <c r="AF22" s="79"/>
      <c r="AG22" s="81"/>
      <c r="AH22" s="81"/>
      <c r="AI22" s="81"/>
      <c r="AJ22" s="81"/>
      <c r="AK22" s="79"/>
      <c r="AL22" s="79"/>
      <c r="AM22" s="81"/>
      <c r="AN22" s="81"/>
      <c r="AO22" s="81"/>
      <c r="AP22" s="81"/>
      <c r="AQ22" s="81"/>
      <c r="AR22" s="81"/>
      <c r="AS22" s="81"/>
      <c r="AT22" s="81"/>
      <c r="AU22" s="81"/>
      <c r="AV22" s="79"/>
      <c r="AW22" s="81"/>
      <c r="AX22" s="81"/>
      <c r="AY22" s="79"/>
    </row>
    <row r="23" spans="1:51">
      <c r="A23" s="81"/>
      <c r="B23" s="81"/>
      <c r="C23" s="81"/>
      <c r="D23" s="81"/>
      <c r="E23" s="81"/>
      <c r="F23" s="81"/>
      <c r="G23" s="81"/>
      <c r="H23" s="81"/>
      <c r="I23" s="81"/>
      <c r="J23" s="81"/>
      <c r="K23" s="81"/>
      <c r="L23" s="79"/>
      <c r="M23" s="81"/>
      <c r="N23" s="81"/>
      <c r="O23" s="81"/>
      <c r="P23" s="81"/>
      <c r="Q23" s="81"/>
      <c r="R23" s="81"/>
      <c r="S23" s="81"/>
      <c r="T23" s="81"/>
      <c r="U23" s="81"/>
      <c r="V23" s="81"/>
      <c r="W23" s="81"/>
      <c r="X23" s="81"/>
      <c r="Y23" s="81"/>
      <c r="Z23" s="81"/>
      <c r="AA23" s="81"/>
      <c r="AB23" s="79"/>
      <c r="AC23" s="81"/>
      <c r="AD23" s="81"/>
      <c r="AE23" s="81"/>
      <c r="AF23" s="79"/>
      <c r="AG23" s="81"/>
      <c r="AH23" s="81"/>
      <c r="AI23" s="81"/>
      <c r="AJ23" s="81"/>
      <c r="AK23" s="79"/>
      <c r="AL23" s="79"/>
      <c r="AM23" s="81"/>
      <c r="AN23" s="81"/>
      <c r="AO23" s="81"/>
      <c r="AP23" s="81"/>
      <c r="AQ23" s="81"/>
      <c r="AR23" s="81"/>
      <c r="AS23" s="81"/>
      <c r="AT23" s="81"/>
      <c r="AU23" s="81"/>
      <c r="AV23" s="79"/>
      <c r="AW23" s="81"/>
      <c r="AX23" s="81"/>
      <c r="AY23" s="79"/>
    </row>
    <row r="24" spans="1:51">
      <c r="A24" s="81"/>
      <c r="B24" s="81"/>
      <c r="C24" s="81"/>
      <c r="D24" s="81"/>
      <c r="E24" s="81"/>
      <c r="F24" s="81"/>
      <c r="G24" s="81"/>
      <c r="H24" s="81"/>
      <c r="I24" s="81"/>
      <c r="J24" s="81"/>
      <c r="K24" s="81"/>
      <c r="L24" s="79"/>
      <c r="M24" s="81"/>
      <c r="N24" s="81"/>
      <c r="O24" s="81"/>
      <c r="P24" s="81"/>
      <c r="Q24" s="81"/>
      <c r="R24" s="81"/>
      <c r="S24" s="81"/>
      <c r="T24" s="81"/>
      <c r="U24" s="81"/>
      <c r="V24" s="81"/>
      <c r="W24" s="81"/>
      <c r="X24" s="81"/>
      <c r="Y24" s="81"/>
      <c r="Z24" s="81"/>
      <c r="AA24" s="81"/>
      <c r="AB24" s="79"/>
      <c r="AC24" s="81"/>
      <c r="AD24" s="81"/>
      <c r="AE24" s="81"/>
      <c r="AF24" s="79"/>
      <c r="AG24" s="81"/>
      <c r="AH24" s="81"/>
      <c r="AI24" s="81"/>
      <c r="AJ24" s="81"/>
      <c r="AK24" s="79"/>
      <c r="AL24" s="79"/>
      <c r="AM24" s="81"/>
      <c r="AN24" s="81"/>
      <c r="AO24" s="81"/>
      <c r="AP24" s="81"/>
      <c r="AQ24" s="81"/>
      <c r="AR24" s="81"/>
      <c r="AS24" s="81"/>
      <c r="AT24" s="81"/>
      <c r="AU24" s="81"/>
      <c r="AV24" s="79"/>
      <c r="AW24" s="81"/>
      <c r="AX24" s="81"/>
      <c r="AY24" s="79"/>
    </row>
    <row r="25" spans="1:51">
      <c r="A25" s="81"/>
      <c r="B25" s="81"/>
      <c r="C25" s="81"/>
      <c r="D25" s="81"/>
      <c r="E25" s="81"/>
      <c r="F25" s="81"/>
      <c r="G25" s="81"/>
      <c r="H25" s="81"/>
      <c r="I25" s="81"/>
      <c r="J25" s="81"/>
      <c r="K25" s="81"/>
      <c r="L25" s="79"/>
      <c r="M25" s="81"/>
      <c r="N25" s="81"/>
      <c r="O25" s="81"/>
      <c r="P25" s="81"/>
      <c r="Q25" s="81"/>
      <c r="R25" s="81"/>
      <c r="S25" s="81"/>
      <c r="T25" s="81"/>
      <c r="U25" s="81"/>
      <c r="V25" s="81"/>
      <c r="W25" s="81"/>
      <c r="X25" s="81"/>
      <c r="Y25" s="81"/>
      <c r="Z25" s="81"/>
      <c r="AA25" s="81"/>
      <c r="AB25" s="79"/>
      <c r="AC25" s="81"/>
      <c r="AD25" s="81"/>
      <c r="AE25" s="81"/>
      <c r="AF25" s="79"/>
      <c r="AG25" s="81"/>
      <c r="AH25" s="81"/>
      <c r="AI25" s="81"/>
      <c r="AJ25" s="81"/>
      <c r="AK25" s="79"/>
      <c r="AL25" s="79"/>
      <c r="AM25" s="81"/>
      <c r="AN25" s="81"/>
      <c r="AO25" s="81"/>
      <c r="AP25" s="81"/>
      <c r="AQ25" s="81"/>
      <c r="AR25" s="81"/>
      <c r="AS25" s="81"/>
      <c r="AT25" s="81"/>
      <c r="AU25" s="81"/>
      <c r="AV25" s="79"/>
      <c r="AW25" s="81"/>
      <c r="AX25" s="81"/>
      <c r="AY25" s="79"/>
    </row>
    <row r="26" spans="1:51">
      <c r="A26" s="81"/>
      <c r="B26" s="81"/>
      <c r="C26" s="81"/>
      <c r="D26" s="81"/>
      <c r="E26" s="81"/>
      <c r="F26" s="81"/>
      <c r="G26" s="81"/>
      <c r="H26" s="81"/>
      <c r="I26" s="81"/>
      <c r="J26" s="81"/>
      <c r="K26" s="81"/>
      <c r="L26" s="79"/>
      <c r="M26" s="81"/>
      <c r="N26" s="81"/>
      <c r="O26" s="79"/>
      <c r="P26" s="79"/>
      <c r="Q26" s="79"/>
      <c r="R26" s="79"/>
      <c r="S26" s="79"/>
      <c r="T26" s="79"/>
      <c r="U26" s="79"/>
      <c r="V26" s="81"/>
      <c r="W26" s="81"/>
      <c r="X26" s="81"/>
      <c r="Y26" s="81"/>
      <c r="Z26" s="81"/>
      <c r="AA26" s="81"/>
      <c r="AB26" s="79"/>
      <c r="AC26" s="81"/>
      <c r="AD26" s="81"/>
      <c r="AE26" s="81"/>
      <c r="AF26" s="81"/>
      <c r="AG26" s="79"/>
      <c r="AH26" s="81"/>
      <c r="AI26" s="81"/>
      <c r="AJ26" s="81"/>
      <c r="AK26" s="79"/>
      <c r="AL26" s="79"/>
      <c r="AM26" s="81"/>
      <c r="AN26" s="79"/>
      <c r="AO26" s="79"/>
      <c r="AP26" s="79"/>
      <c r="AQ26" s="81"/>
      <c r="AR26" s="81"/>
      <c r="AS26" s="81"/>
      <c r="AT26" s="81"/>
      <c r="AU26" s="79"/>
      <c r="AV26" s="79"/>
      <c r="AW26" s="81"/>
      <c r="AX26" s="81"/>
      <c r="AY26" s="79"/>
    </row>
    <row r="27" spans="1:51">
      <c r="A27" s="81"/>
      <c r="B27" s="81"/>
      <c r="C27" s="81"/>
      <c r="D27" s="81"/>
      <c r="E27" s="81"/>
      <c r="F27" s="81"/>
      <c r="G27" s="81"/>
      <c r="H27" s="81"/>
      <c r="I27" s="81"/>
      <c r="J27" s="81"/>
      <c r="K27" s="81"/>
      <c r="L27" s="79"/>
      <c r="M27" s="81"/>
      <c r="N27" s="81"/>
      <c r="O27" s="81"/>
      <c r="P27" s="81"/>
      <c r="Q27" s="81"/>
      <c r="R27" s="81"/>
      <c r="S27" s="81"/>
      <c r="T27" s="81"/>
      <c r="U27" s="81"/>
      <c r="V27" s="81"/>
      <c r="W27" s="81"/>
      <c r="X27" s="81"/>
      <c r="Y27" s="81"/>
      <c r="Z27" s="81"/>
      <c r="AA27" s="81"/>
      <c r="AB27" s="79"/>
      <c r="AC27" s="81"/>
      <c r="AD27" s="81"/>
      <c r="AE27" s="81"/>
      <c r="AF27" s="79"/>
      <c r="AG27" s="81"/>
      <c r="AH27" s="81"/>
      <c r="AI27" s="81"/>
      <c r="AJ27" s="81"/>
      <c r="AK27" s="79"/>
      <c r="AL27" s="79"/>
      <c r="AM27" s="81"/>
      <c r="AN27" s="81"/>
      <c r="AO27" s="81"/>
      <c r="AP27" s="81"/>
      <c r="AQ27" s="81"/>
      <c r="AR27" s="81"/>
      <c r="AS27" s="81"/>
      <c r="AT27" s="81"/>
      <c r="AU27" s="81"/>
      <c r="AV27" s="79"/>
      <c r="AW27" s="81"/>
      <c r="AX27" s="81"/>
      <c r="AY27" s="79"/>
    </row>
    <row r="28" spans="1:51">
      <c r="A28" s="81"/>
      <c r="B28" s="81"/>
      <c r="C28" s="81"/>
      <c r="D28" s="81"/>
      <c r="E28" s="81"/>
      <c r="F28" s="81"/>
      <c r="G28" s="81"/>
      <c r="H28" s="81"/>
      <c r="I28" s="81"/>
      <c r="J28" s="81"/>
      <c r="K28" s="81"/>
      <c r="L28" s="79"/>
      <c r="M28" s="81"/>
      <c r="N28" s="81"/>
      <c r="O28" s="81"/>
      <c r="P28" s="81"/>
      <c r="Q28" s="81"/>
      <c r="R28" s="81"/>
      <c r="S28" s="81"/>
      <c r="T28" s="81"/>
      <c r="U28" s="81"/>
      <c r="V28" s="81"/>
      <c r="W28" s="81"/>
      <c r="X28" s="81"/>
      <c r="Y28" s="81"/>
      <c r="Z28" s="81"/>
      <c r="AA28" s="81"/>
      <c r="AB28" s="79"/>
      <c r="AC28" s="81"/>
      <c r="AD28" s="81"/>
      <c r="AE28" s="81"/>
      <c r="AF28" s="79"/>
      <c r="AG28" s="81"/>
      <c r="AH28" s="81"/>
      <c r="AI28" s="81"/>
      <c r="AJ28" s="81"/>
      <c r="AK28" s="79"/>
      <c r="AL28" s="79"/>
      <c r="AM28" s="81"/>
      <c r="AN28" s="81"/>
      <c r="AO28" s="81"/>
      <c r="AP28" s="81"/>
      <c r="AQ28" s="81"/>
      <c r="AR28" s="81"/>
      <c r="AS28" s="81"/>
      <c r="AT28" s="81"/>
      <c r="AU28" s="81"/>
      <c r="AV28" s="79"/>
      <c r="AW28" s="81"/>
      <c r="AX28" s="81"/>
      <c r="AY28" s="79"/>
    </row>
    <row r="29" spans="1:51">
      <c r="A29" s="81"/>
      <c r="B29" s="81"/>
      <c r="C29" s="81"/>
      <c r="D29" s="81"/>
      <c r="E29" s="81"/>
      <c r="F29" s="81"/>
      <c r="G29" s="81"/>
      <c r="H29" s="81"/>
      <c r="I29" s="81"/>
      <c r="J29" s="81"/>
      <c r="K29" s="81"/>
      <c r="L29" s="79"/>
      <c r="M29" s="81"/>
      <c r="N29" s="81"/>
      <c r="O29" s="81"/>
      <c r="P29" s="81"/>
      <c r="Q29" s="81"/>
      <c r="R29" s="81"/>
      <c r="S29" s="81"/>
      <c r="T29" s="81"/>
      <c r="U29" s="81"/>
      <c r="V29" s="81"/>
      <c r="W29" s="81"/>
      <c r="X29" s="81"/>
      <c r="Y29" s="81"/>
      <c r="Z29" s="81"/>
      <c r="AA29" s="81"/>
      <c r="AB29" s="79"/>
      <c r="AC29" s="81"/>
      <c r="AD29" s="81"/>
      <c r="AE29" s="81"/>
      <c r="AF29" s="79"/>
      <c r="AG29" s="81"/>
      <c r="AH29" s="81"/>
      <c r="AI29" s="81"/>
      <c r="AJ29" s="81"/>
      <c r="AK29" s="79"/>
      <c r="AL29" s="79"/>
      <c r="AM29" s="81"/>
      <c r="AN29" s="81"/>
      <c r="AO29" s="81"/>
      <c r="AP29" s="81"/>
      <c r="AQ29" s="81"/>
      <c r="AR29" s="81"/>
      <c r="AS29" s="81"/>
      <c r="AT29" s="81"/>
      <c r="AU29" s="81"/>
      <c r="AV29" s="79"/>
      <c r="AW29" s="81"/>
      <c r="AX29" s="81"/>
      <c r="AY29" s="79"/>
    </row>
    <row r="30" spans="1:51">
      <c r="A30" s="81"/>
      <c r="B30" s="81"/>
      <c r="C30" s="81"/>
      <c r="D30" s="81"/>
      <c r="E30" s="81"/>
      <c r="F30" s="81"/>
      <c r="G30" s="81"/>
      <c r="H30" s="81"/>
      <c r="I30" s="81"/>
      <c r="J30" s="81"/>
      <c r="K30" s="81"/>
      <c r="L30" s="79"/>
      <c r="M30" s="81"/>
      <c r="N30" s="81"/>
      <c r="O30" s="81"/>
      <c r="P30" s="81"/>
      <c r="Q30" s="81"/>
      <c r="R30" s="81"/>
      <c r="S30" s="81"/>
      <c r="T30" s="81"/>
      <c r="U30" s="81"/>
      <c r="V30" s="81"/>
      <c r="W30" s="81"/>
      <c r="X30" s="81"/>
      <c r="Y30" s="81"/>
      <c r="Z30" s="81"/>
      <c r="AA30" s="81"/>
      <c r="AB30" s="79"/>
      <c r="AC30" s="81"/>
      <c r="AD30" s="81"/>
      <c r="AE30" s="81"/>
      <c r="AF30" s="79"/>
      <c r="AG30" s="81"/>
      <c r="AH30" s="81"/>
      <c r="AI30" s="81"/>
      <c r="AJ30" s="81"/>
      <c r="AK30" s="79"/>
      <c r="AL30" s="79"/>
      <c r="AM30" s="81"/>
      <c r="AN30" s="81"/>
      <c r="AO30" s="81"/>
      <c r="AP30" s="81"/>
      <c r="AQ30" s="81"/>
      <c r="AR30" s="81"/>
      <c r="AS30" s="81"/>
      <c r="AT30" s="81"/>
      <c r="AU30" s="81"/>
      <c r="AV30" s="79"/>
      <c r="AW30" s="81"/>
      <c r="AX30" s="81"/>
      <c r="AY30" s="79"/>
    </row>
    <row r="31" spans="1:51">
      <c r="A31" s="81"/>
      <c r="B31" s="81"/>
      <c r="C31" s="81"/>
      <c r="D31" s="81"/>
      <c r="E31" s="81"/>
      <c r="F31" s="81"/>
      <c r="G31" s="81"/>
      <c r="H31" s="81"/>
      <c r="I31" s="81"/>
      <c r="J31" s="81"/>
      <c r="K31" s="81"/>
      <c r="L31" s="79"/>
      <c r="M31" s="81"/>
      <c r="N31" s="81"/>
      <c r="O31" s="81"/>
      <c r="P31" s="81"/>
      <c r="Q31" s="81"/>
      <c r="R31" s="81"/>
      <c r="S31" s="79"/>
      <c r="T31" s="81"/>
      <c r="U31" s="81"/>
      <c r="V31" s="81"/>
      <c r="W31" s="81"/>
      <c r="X31" s="81"/>
      <c r="Y31" s="81"/>
      <c r="Z31" s="81"/>
      <c r="AA31" s="81"/>
      <c r="AB31" s="79"/>
      <c r="AC31" s="81"/>
      <c r="AD31" s="81"/>
      <c r="AE31" s="81"/>
      <c r="AF31" s="81"/>
      <c r="AG31" s="81"/>
      <c r="AH31" s="81"/>
      <c r="AI31" s="81"/>
      <c r="AJ31" s="81"/>
      <c r="AK31" s="79"/>
      <c r="AL31" s="81"/>
      <c r="AM31" s="81"/>
      <c r="AN31" s="81"/>
      <c r="AO31" s="81"/>
      <c r="AP31" s="81"/>
      <c r="AQ31" s="79"/>
      <c r="AR31" s="81"/>
      <c r="AS31" s="81"/>
      <c r="AT31" s="81"/>
      <c r="AU31" s="81"/>
      <c r="AV31" s="79"/>
      <c r="AW31" s="81"/>
      <c r="AX31" s="81"/>
      <c r="AY31" s="79"/>
    </row>
    <row r="32" spans="1:51">
      <c r="A32" s="81"/>
      <c r="B32" s="81"/>
      <c r="C32" s="81"/>
      <c r="D32" s="81"/>
      <c r="E32" s="81"/>
      <c r="F32" s="81"/>
      <c r="G32" s="81"/>
      <c r="H32" s="81"/>
      <c r="I32" s="81"/>
      <c r="J32" s="81"/>
      <c r="K32" s="81"/>
      <c r="L32" s="79"/>
      <c r="M32" s="81"/>
      <c r="N32" s="81"/>
      <c r="O32" s="81"/>
      <c r="P32" s="81"/>
      <c r="Q32" s="81"/>
      <c r="R32" s="81"/>
      <c r="S32" s="79"/>
      <c r="T32" s="81"/>
      <c r="U32" s="81"/>
      <c r="V32" s="81"/>
      <c r="W32" s="81"/>
      <c r="X32" s="81"/>
      <c r="Y32" s="81"/>
      <c r="Z32" s="81"/>
      <c r="AA32" s="81"/>
      <c r="AB32" s="79"/>
      <c r="AC32" s="81"/>
      <c r="AD32" s="81"/>
      <c r="AE32" s="81"/>
      <c r="AF32" s="79"/>
      <c r="AG32" s="81"/>
      <c r="AH32" s="81"/>
      <c r="AI32" s="81"/>
      <c r="AJ32" s="81"/>
      <c r="AK32" s="79"/>
      <c r="AL32" s="81"/>
      <c r="AM32" s="81"/>
      <c r="AN32" s="81"/>
      <c r="AO32" s="81"/>
      <c r="AP32" s="81"/>
      <c r="AQ32" s="81"/>
      <c r="AR32" s="81"/>
      <c r="AS32" s="81"/>
      <c r="AT32" s="81"/>
      <c r="AU32" s="81"/>
      <c r="AV32" s="79"/>
      <c r="AW32" s="81"/>
      <c r="AX32" s="81"/>
      <c r="AY32" s="79"/>
    </row>
    <row r="33" spans="1:51">
      <c r="A33" s="81"/>
      <c r="B33" s="81"/>
      <c r="C33" s="81"/>
      <c r="D33" s="81"/>
      <c r="E33" s="81"/>
      <c r="F33" s="81"/>
      <c r="G33" s="81"/>
      <c r="H33" s="81"/>
      <c r="I33" s="81"/>
      <c r="J33" s="81"/>
      <c r="K33" s="81"/>
      <c r="L33" s="79"/>
      <c r="M33" s="81"/>
      <c r="N33" s="81"/>
      <c r="O33" s="81"/>
      <c r="P33" s="81"/>
      <c r="Q33" s="81"/>
      <c r="R33" s="81"/>
      <c r="S33" s="81"/>
      <c r="T33" s="81"/>
      <c r="U33" s="81"/>
      <c r="V33" s="81"/>
      <c r="W33" s="81"/>
      <c r="X33" s="81"/>
      <c r="Y33" s="81"/>
      <c r="Z33" s="81"/>
      <c r="AA33" s="81"/>
      <c r="AB33" s="79"/>
      <c r="AC33" s="81"/>
      <c r="AD33" s="81"/>
      <c r="AE33" s="81"/>
      <c r="AF33" s="79"/>
      <c r="AG33" s="81"/>
      <c r="AH33" s="81"/>
      <c r="AI33" s="81"/>
      <c r="AJ33" s="81"/>
      <c r="AK33" s="79"/>
      <c r="AL33" s="79"/>
      <c r="AM33" s="81"/>
      <c r="AN33" s="81"/>
      <c r="AO33" s="81"/>
      <c r="AP33" s="81"/>
      <c r="AQ33" s="81"/>
      <c r="AR33" s="81"/>
      <c r="AS33" s="81"/>
      <c r="AT33" s="81"/>
      <c r="AU33" s="81"/>
      <c r="AV33" s="79"/>
      <c r="AW33" s="81"/>
      <c r="AX33" s="81"/>
      <c r="AY33" s="79"/>
    </row>
    <row r="34" spans="1:51">
      <c r="A34" s="81"/>
      <c r="B34" s="81"/>
      <c r="C34" s="81"/>
      <c r="D34" s="81"/>
      <c r="E34" s="81"/>
      <c r="F34" s="81"/>
      <c r="G34" s="81"/>
      <c r="H34" s="81"/>
      <c r="I34" s="81"/>
      <c r="J34" s="81"/>
      <c r="K34" s="81"/>
      <c r="L34" s="79"/>
      <c r="M34" s="81"/>
      <c r="N34" s="81"/>
      <c r="O34" s="81"/>
      <c r="P34" s="81"/>
      <c r="Q34" s="81"/>
      <c r="R34" s="81"/>
      <c r="S34" s="81"/>
      <c r="T34" s="81"/>
      <c r="U34" s="81"/>
      <c r="V34" s="81"/>
      <c r="W34" s="81"/>
      <c r="X34" s="81"/>
      <c r="Y34" s="81"/>
      <c r="Z34" s="81"/>
      <c r="AA34" s="81"/>
      <c r="AB34" s="79"/>
      <c r="AC34" s="81"/>
      <c r="AD34" s="81"/>
      <c r="AE34" s="81"/>
      <c r="AF34" s="79"/>
      <c r="AG34" s="81"/>
      <c r="AH34" s="81"/>
      <c r="AI34" s="81"/>
      <c r="AJ34" s="81"/>
      <c r="AK34" s="79"/>
      <c r="AL34" s="79"/>
      <c r="AM34" s="81"/>
      <c r="AN34" s="81"/>
      <c r="AO34" s="81"/>
      <c r="AP34" s="81"/>
      <c r="AQ34" s="81"/>
      <c r="AR34" s="81"/>
      <c r="AS34" s="81"/>
      <c r="AT34" s="81"/>
      <c r="AU34" s="81"/>
      <c r="AV34" s="79"/>
      <c r="AW34" s="81"/>
      <c r="AX34" s="81"/>
      <c r="AY34" s="79"/>
    </row>
    <row r="35" spans="1:51">
      <c r="A35" s="81"/>
      <c r="B35" s="81"/>
      <c r="C35" s="81"/>
      <c r="D35" s="81"/>
      <c r="E35" s="81"/>
      <c r="F35" s="81"/>
      <c r="G35" s="81"/>
      <c r="H35" s="81"/>
      <c r="I35" s="81"/>
      <c r="J35" s="81"/>
      <c r="K35" s="81"/>
      <c r="L35" s="79"/>
      <c r="M35" s="81"/>
      <c r="N35" s="81"/>
      <c r="O35" s="81"/>
      <c r="P35" s="81"/>
      <c r="Q35" s="81"/>
      <c r="R35" s="81"/>
      <c r="S35" s="81"/>
      <c r="T35" s="81"/>
      <c r="U35" s="81"/>
      <c r="V35" s="81"/>
      <c r="W35" s="81"/>
      <c r="X35" s="81"/>
      <c r="Y35" s="81"/>
      <c r="Z35" s="81"/>
      <c r="AA35" s="81"/>
      <c r="AB35" s="79"/>
      <c r="AC35" s="81"/>
      <c r="AD35" s="81"/>
      <c r="AE35" s="81"/>
      <c r="AF35" s="79"/>
      <c r="AG35" s="81"/>
      <c r="AH35" s="81"/>
      <c r="AI35" s="81"/>
      <c r="AJ35" s="81"/>
      <c r="AK35" s="79"/>
      <c r="AL35" s="79"/>
      <c r="AM35" s="81"/>
      <c r="AN35" s="81"/>
      <c r="AO35" s="81"/>
      <c r="AP35" s="81"/>
      <c r="AQ35" s="81"/>
      <c r="AR35" s="81"/>
      <c r="AS35" s="81"/>
      <c r="AT35" s="81"/>
      <c r="AU35" s="81"/>
      <c r="AV35" s="79"/>
      <c r="AW35" s="81"/>
      <c r="AX35" s="81"/>
      <c r="AY35" s="79"/>
    </row>
    <row r="36" spans="1:51">
      <c r="A36" s="81"/>
      <c r="B36" s="81"/>
      <c r="C36" s="81"/>
      <c r="D36" s="81"/>
      <c r="E36" s="81"/>
      <c r="F36" s="81"/>
      <c r="G36" s="81"/>
      <c r="H36" s="81"/>
      <c r="I36" s="81"/>
      <c r="J36" s="81"/>
      <c r="K36" s="81"/>
      <c r="L36" s="79"/>
      <c r="M36" s="81"/>
      <c r="N36" s="81"/>
      <c r="O36" s="81"/>
      <c r="P36" s="81"/>
      <c r="Q36" s="81"/>
      <c r="R36" s="81"/>
      <c r="S36" s="81"/>
      <c r="T36" s="81"/>
      <c r="U36" s="81"/>
      <c r="V36" s="81"/>
      <c r="W36" s="81"/>
      <c r="X36" s="81"/>
      <c r="Y36" s="81"/>
      <c r="Z36" s="81"/>
      <c r="AA36" s="81"/>
      <c r="AB36" s="79"/>
      <c r="AC36" s="81"/>
      <c r="AD36" s="81"/>
      <c r="AE36" s="81"/>
      <c r="AF36" s="81"/>
      <c r="AG36" s="81"/>
      <c r="AH36" s="81"/>
      <c r="AI36" s="81"/>
      <c r="AJ36" s="81"/>
      <c r="AK36" s="79"/>
      <c r="AL36" s="79"/>
      <c r="AM36" s="81"/>
      <c r="AN36" s="81"/>
      <c r="AO36" s="81"/>
      <c r="AP36" s="81"/>
      <c r="AQ36" s="81"/>
      <c r="AR36" s="81"/>
      <c r="AS36" s="81"/>
      <c r="AT36" s="81"/>
      <c r="AU36" s="81"/>
      <c r="AV36" s="79"/>
      <c r="AW36" s="81"/>
      <c r="AX36" s="81"/>
      <c r="AY36" s="79"/>
    </row>
    <row r="37" spans="1:51">
      <c r="A37" s="81"/>
      <c r="B37" s="81"/>
      <c r="C37" s="81"/>
      <c r="D37" s="81"/>
      <c r="E37" s="81"/>
      <c r="F37" s="81"/>
      <c r="G37" s="81"/>
      <c r="H37" s="81"/>
      <c r="I37" s="81"/>
      <c r="J37" s="81"/>
      <c r="K37" s="81"/>
      <c r="L37" s="79"/>
      <c r="M37" s="81"/>
      <c r="N37" s="81"/>
      <c r="O37" s="81"/>
      <c r="P37" s="81"/>
      <c r="Q37" s="81"/>
      <c r="R37" s="81"/>
      <c r="S37" s="81"/>
      <c r="T37" s="81"/>
      <c r="U37" s="81"/>
      <c r="V37" s="81"/>
      <c r="W37" s="81"/>
      <c r="X37" s="81"/>
      <c r="Y37" s="81"/>
      <c r="Z37" s="81"/>
      <c r="AA37" s="81"/>
      <c r="AB37" s="79"/>
      <c r="AC37" s="81"/>
      <c r="AD37" s="81"/>
      <c r="AE37" s="81"/>
      <c r="AF37" s="79"/>
      <c r="AG37" s="81"/>
      <c r="AH37" s="81"/>
      <c r="AI37" s="81"/>
      <c r="AJ37" s="81"/>
      <c r="AK37" s="79"/>
      <c r="AL37" s="79"/>
      <c r="AM37" s="81"/>
      <c r="AN37" s="81"/>
      <c r="AO37" s="81"/>
      <c r="AP37" s="81"/>
      <c r="AQ37" s="81"/>
      <c r="AR37" s="81"/>
      <c r="AS37" s="81"/>
      <c r="AT37" s="81"/>
      <c r="AU37" s="81"/>
      <c r="AV37" s="79"/>
      <c r="AW37" s="81"/>
      <c r="AX37" s="81"/>
      <c r="AY37" s="79"/>
    </row>
    <row r="38" spans="1:51">
      <c r="A38" s="81"/>
      <c r="B38" s="81"/>
      <c r="C38" s="81"/>
      <c r="D38" s="81"/>
      <c r="E38" s="81"/>
      <c r="F38" s="81"/>
      <c r="G38" s="81"/>
      <c r="H38" s="81"/>
      <c r="I38" s="81"/>
      <c r="J38" s="81"/>
      <c r="K38" s="81"/>
      <c r="L38" s="79"/>
      <c r="M38" s="81"/>
      <c r="N38" s="81"/>
      <c r="O38" s="81"/>
      <c r="P38" s="81"/>
      <c r="Q38" s="81"/>
      <c r="R38" s="81"/>
      <c r="S38" s="81"/>
      <c r="T38" s="81"/>
      <c r="U38" s="81"/>
      <c r="V38" s="81"/>
      <c r="W38" s="81"/>
      <c r="X38" s="81"/>
      <c r="Y38" s="81"/>
      <c r="Z38" s="81"/>
      <c r="AA38" s="81"/>
      <c r="AB38" s="79"/>
      <c r="AC38" s="81"/>
      <c r="AD38" s="81"/>
      <c r="AE38" s="81"/>
      <c r="AF38" s="79"/>
      <c r="AG38" s="81"/>
      <c r="AH38" s="81"/>
      <c r="AI38" s="81"/>
      <c r="AJ38" s="81"/>
      <c r="AK38" s="79"/>
      <c r="AL38" s="79"/>
      <c r="AM38" s="81"/>
      <c r="AN38" s="81"/>
      <c r="AO38" s="81"/>
      <c r="AP38" s="81"/>
      <c r="AQ38" s="81"/>
      <c r="AR38" s="81"/>
      <c r="AS38" s="81"/>
      <c r="AT38" s="81"/>
      <c r="AU38" s="81"/>
      <c r="AV38" s="79"/>
      <c r="AW38" s="81"/>
      <c r="AX38" s="81"/>
      <c r="AY38" s="79"/>
    </row>
    <row r="39" spans="1:51">
      <c r="A39" s="81"/>
      <c r="B39" s="81"/>
      <c r="C39" s="81"/>
      <c r="D39" s="81"/>
      <c r="E39" s="81"/>
      <c r="F39" s="81"/>
      <c r="G39" s="81"/>
      <c r="H39" s="81"/>
      <c r="I39" s="81"/>
      <c r="J39" s="81"/>
      <c r="K39" s="81"/>
      <c r="L39" s="79"/>
      <c r="M39" s="81"/>
      <c r="N39" s="81"/>
      <c r="O39" s="81"/>
      <c r="P39" s="81"/>
      <c r="Q39" s="81"/>
      <c r="R39" s="81"/>
      <c r="S39" s="81"/>
      <c r="T39" s="81"/>
      <c r="U39" s="81"/>
      <c r="V39" s="81"/>
      <c r="W39" s="81"/>
      <c r="X39" s="81"/>
      <c r="Y39" s="81"/>
      <c r="Z39" s="81"/>
      <c r="AA39" s="81"/>
      <c r="AB39" s="79"/>
      <c r="AC39" s="81"/>
      <c r="AD39" s="81"/>
      <c r="AE39" s="81"/>
      <c r="AF39" s="79"/>
      <c r="AG39" s="81"/>
      <c r="AH39" s="81"/>
      <c r="AI39" s="81"/>
      <c r="AJ39" s="81"/>
      <c r="AK39" s="79"/>
      <c r="AL39" s="79"/>
      <c r="AM39" s="81"/>
      <c r="AN39" s="81"/>
      <c r="AO39" s="81"/>
      <c r="AP39" s="81"/>
      <c r="AQ39" s="81"/>
      <c r="AR39" s="81"/>
      <c r="AS39" s="81"/>
      <c r="AT39" s="81"/>
      <c r="AU39" s="81"/>
      <c r="AV39" s="79"/>
      <c r="AW39" s="81"/>
      <c r="AX39" s="81"/>
      <c r="AY39" s="79"/>
    </row>
    <row r="40" spans="1:51">
      <c r="A40" s="81"/>
      <c r="B40" s="81"/>
      <c r="C40" s="81"/>
      <c r="D40" s="81"/>
      <c r="E40" s="81"/>
      <c r="F40" s="81"/>
      <c r="G40" s="81"/>
      <c r="H40" s="81"/>
      <c r="I40" s="81"/>
      <c r="J40" s="81"/>
      <c r="K40" s="81"/>
      <c r="L40" s="79"/>
      <c r="M40" s="81"/>
      <c r="N40" s="81"/>
      <c r="O40" s="81"/>
      <c r="P40" s="81"/>
      <c r="Q40" s="81"/>
      <c r="R40" s="81"/>
      <c r="S40" s="81"/>
      <c r="T40" s="81"/>
      <c r="U40" s="81"/>
      <c r="V40" s="81"/>
      <c r="W40" s="81"/>
      <c r="X40" s="81"/>
      <c r="Y40" s="81"/>
      <c r="Z40" s="81"/>
      <c r="AA40" s="81"/>
      <c r="AB40" s="79"/>
      <c r="AC40" s="81"/>
      <c r="AD40" s="81"/>
      <c r="AE40" s="81"/>
      <c r="AF40" s="79"/>
      <c r="AG40" s="81"/>
      <c r="AH40" s="81"/>
      <c r="AI40" s="81"/>
      <c r="AJ40" s="81"/>
      <c r="AK40" s="79"/>
      <c r="AL40" s="79"/>
      <c r="AM40" s="81"/>
      <c r="AN40" s="81"/>
      <c r="AO40" s="81"/>
      <c r="AP40" s="81"/>
      <c r="AQ40" s="81"/>
      <c r="AR40" s="81"/>
      <c r="AS40" s="81"/>
      <c r="AT40" s="81"/>
      <c r="AU40" s="81"/>
      <c r="AV40" s="79"/>
      <c r="AW40" s="81"/>
      <c r="AX40" s="81"/>
      <c r="AY40" s="79"/>
    </row>
    <row r="41" spans="1:51">
      <c r="A41" s="81"/>
      <c r="B41" s="81"/>
      <c r="C41" s="81"/>
      <c r="D41" s="81"/>
      <c r="E41" s="81"/>
      <c r="F41" s="81"/>
      <c r="G41" s="81"/>
      <c r="H41" s="81"/>
      <c r="I41" s="81"/>
      <c r="J41" s="81"/>
      <c r="K41" s="81"/>
      <c r="L41" s="79"/>
      <c r="M41" s="81"/>
      <c r="N41" s="81"/>
      <c r="O41" s="81"/>
      <c r="P41" s="81"/>
      <c r="Q41" s="81"/>
      <c r="R41" s="81"/>
      <c r="S41" s="81"/>
      <c r="T41" s="81"/>
      <c r="U41" s="81"/>
      <c r="V41" s="81"/>
      <c r="W41" s="81"/>
      <c r="X41" s="81"/>
      <c r="Y41" s="81"/>
      <c r="Z41" s="81"/>
      <c r="AA41" s="81"/>
      <c r="AB41" s="79"/>
      <c r="AC41" s="81"/>
      <c r="AD41" s="81"/>
      <c r="AE41" s="81"/>
      <c r="AF41" s="79"/>
      <c r="AG41" s="81"/>
      <c r="AH41" s="81"/>
      <c r="AI41" s="81"/>
      <c r="AJ41" s="81"/>
      <c r="AK41" s="79"/>
      <c r="AL41" s="79"/>
      <c r="AM41" s="81"/>
      <c r="AN41" s="81"/>
      <c r="AO41" s="81"/>
      <c r="AP41" s="81"/>
      <c r="AQ41" s="81"/>
      <c r="AR41" s="81"/>
      <c r="AS41" s="81"/>
      <c r="AT41" s="81"/>
      <c r="AU41" s="81"/>
      <c r="AV41" s="79"/>
      <c r="AW41" s="81"/>
      <c r="AX41" s="81"/>
      <c r="AY41" s="79"/>
    </row>
    <row r="42" spans="1:51">
      <c r="A42" s="81"/>
      <c r="B42" s="81"/>
      <c r="C42" s="81"/>
      <c r="D42" s="81"/>
      <c r="E42" s="81"/>
      <c r="F42" s="81"/>
      <c r="G42" s="81"/>
      <c r="H42" s="81"/>
      <c r="I42" s="81"/>
      <c r="J42" s="81"/>
      <c r="K42" s="81"/>
      <c r="L42" s="79"/>
      <c r="M42" s="81"/>
      <c r="N42" s="81"/>
      <c r="O42" s="81"/>
      <c r="P42" s="81"/>
      <c r="Q42" s="81"/>
      <c r="R42" s="81"/>
      <c r="S42" s="81"/>
      <c r="T42" s="81"/>
      <c r="U42" s="81"/>
      <c r="V42" s="81"/>
      <c r="W42" s="81"/>
      <c r="X42" s="81"/>
      <c r="Y42" s="81"/>
      <c r="Z42" s="81"/>
      <c r="AA42" s="81"/>
      <c r="AB42" s="79"/>
      <c r="AC42" s="81"/>
      <c r="AD42" s="81"/>
      <c r="AE42" s="81"/>
      <c r="AF42" s="79"/>
      <c r="AG42" s="81"/>
      <c r="AH42" s="81"/>
      <c r="AI42" s="81"/>
      <c r="AJ42" s="81"/>
      <c r="AK42" s="79"/>
      <c r="AL42" s="79"/>
      <c r="AM42" s="81"/>
      <c r="AN42" s="81"/>
      <c r="AO42" s="81"/>
      <c r="AP42" s="81"/>
      <c r="AQ42" s="81"/>
      <c r="AR42" s="81"/>
      <c r="AS42" s="81"/>
      <c r="AT42" s="81"/>
      <c r="AU42" s="81"/>
      <c r="AV42" s="79"/>
      <c r="AW42" s="81"/>
      <c r="AX42" s="81"/>
      <c r="AY42" s="79"/>
    </row>
    <row r="43" spans="1:51">
      <c r="A43" s="81"/>
      <c r="B43" s="81"/>
      <c r="C43" s="81"/>
      <c r="D43" s="81"/>
      <c r="E43" s="81"/>
      <c r="F43" s="81"/>
      <c r="G43" s="81"/>
      <c r="H43" s="81"/>
      <c r="I43" s="81"/>
      <c r="J43" s="81"/>
      <c r="K43" s="81"/>
      <c r="L43" s="79"/>
      <c r="M43" s="81"/>
      <c r="N43" s="81"/>
      <c r="O43" s="81"/>
      <c r="P43" s="81"/>
      <c r="Q43" s="81"/>
      <c r="R43" s="81"/>
      <c r="S43" s="81"/>
      <c r="T43" s="81"/>
      <c r="U43" s="81"/>
      <c r="V43" s="81"/>
      <c r="W43" s="81"/>
      <c r="X43" s="81"/>
      <c r="Y43" s="81"/>
      <c r="Z43" s="81"/>
      <c r="AA43" s="81"/>
      <c r="AB43" s="79"/>
      <c r="AC43" s="81"/>
      <c r="AD43" s="81"/>
      <c r="AE43" s="81"/>
      <c r="AF43" s="79"/>
      <c r="AG43" s="81"/>
      <c r="AH43" s="81"/>
      <c r="AI43" s="81"/>
      <c r="AJ43" s="81"/>
      <c r="AK43" s="79"/>
      <c r="AL43" s="79"/>
      <c r="AM43" s="81"/>
      <c r="AN43" s="81"/>
      <c r="AO43" s="81"/>
      <c r="AP43" s="81"/>
      <c r="AQ43" s="81"/>
      <c r="AR43" s="81"/>
      <c r="AS43" s="81"/>
      <c r="AT43" s="81"/>
      <c r="AU43" s="81"/>
      <c r="AV43" s="79"/>
      <c r="AW43" s="81"/>
      <c r="AX43" s="81"/>
      <c r="AY43" s="79"/>
    </row>
    <row r="44" spans="1:51">
      <c r="A44" s="81"/>
      <c r="B44" s="81"/>
      <c r="C44" s="81"/>
      <c r="D44" s="81"/>
      <c r="E44" s="81"/>
      <c r="F44" s="81"/>
      <c r="G44" s="81"/>
      <c r="H44" s="81"/>
      <c r="I44" s="81"/>
      <c r="J44" s="81"/>
      <c r="K44" s="81"/>
      <c r="L44" s="79"/>
      <c r="M44" s="81"/>
      <c r="N44" s="81"/>
      <c r="O44" s="81"/>
      <c r="P44" s="81"/>
      <c r="Q44" s="81"/>
      <c r="R44" s="81"/>
      <c r="S44" s="81"/>
      <c r="T44" s="81"/>
      <c r="U44" s="81"/>
      <c r="V44" s="81"/>
      <c r="W44" s="81"/>
      <c r="X44" s="81"/>
      <c r="Y44" s="81"/>
      <c r="Z44" s="81"/>
      <c r="AA44" s="81"/>
      <c r="AB44" s="79"/>
      <c r="AC44" s="81"/>
      <c r="AD44" s="81"/>
      <c r="AE44" s="81"/>
      <c r="AF44" s="79"/>
      <c r="AG44" s="81"/>
      <c r="AH44" s="81"/>
      <c r="AI44" s="81"/>
      <c r="AJ44" s="81"/>
      <c r="AK44" s="79"/>
      <c r="AL44" s="79"/>
      <c r="AM44" s="81"/>
      <c r="AN44" s="81"/>
      <c r="AO44" s="81"/>
      <c r="AP44" s="81"/>
      <c r="AQ44" s="81"/>
      <c r="AR44" s="81"/>
      <c r="AS44" s="81"/>
      <c r="AT44" s="81"/>
      <c r="AU44" s="81"/>
      <c r="AV44" s="79"/>
      <c r="AW44" s="81"/>
      <c r="AX44" s="81"/>
      <c r="AY44" s="79"/>
    </row>
    <row r="45" spans="1:51">
      <c r="A45" s="81"/>
      <c r="B45" s="81"/>
      <c r="C45" s="81"/>
      <c r="D45" s="81"/>
      <c r="E45" s="81"/>
      <c r="F45" s="81"/>
      <c r="G45" s="81"/>
      <c r="H45" s="81"/>
      <c r="I45" s="81"/>
      <c r="J45" s="81"/>
      <c r="K45" s="81"/>
      <c r="L45" s="79"/>
      <c r="M45" s="81"/>
      <c r="N45" s="81"/>
      <c r="O45" s="81"/>
      <c r="P45" s="81"/>
      <c r="Q45" s="81"/>
      <c r="R45" s="81"/>
      <c r="S45" s="81"/>
      <c r="T45" s="81"/>
      <c r="U45" s="81"/>
      <c r="V45" s="81"/>
      <c r="W45" s="81"/>
      <c r="X45" s="81"/>
      <c r="Y45" s="81"/>
      <c r="Z45" s="81"/>
      <c r="AA45" s="81"/>
      <c r="AB45" s="79"/>
      <c r="AC45" s="81"/>
      <c r="AD45" s="81"/>
      <c r="AE45" s="81"/>
      <c r="AF45" s="81"/>
      <c r="AG45" s="81"/>
      <c r="AH45" s="81"/>
      <c r="AI45" s="81"/>
      <c r="AJ45" s="81"/>
      <c r="AK45" s="79"/>
      <c r="AL45" s="79"/>
      <c r="AM45" s="81"/>
      <c r="AN45" s="81"/>
      <c r="AO45" s="81"/>
      <c r="AP45" s="81"/>
      <c r="AQ45" s="81"/>
      <c r="AR45" s="81"/>
      <c r="AS45" s="81"/>
      <c r="AT45" s="81"/>
      <c r="AU45" s="81"/>
      <c r="AV45" s="79"/>
      <c r="AW45" s="81"/>
      <c r="AX45" s="81"/>
      <c r="AY45" s="79"/>
    </row>
    <row r="46" spans="1:51">
      <c r="A46" s="81"/>
      <c r="B46" s="81"/>
      <c r="C46" s="81"/>
      <c r="D46" s="81"/>
      <c r="E46" s="81"/>
      <c r="F46" s="81"/>
      <c r="G46" s="81"/>
      <c r="H46" s="81"/>
      <c r="I46" s="81"/>
      <c r="J46" s="81"/>
      <c r="K46" s="81"/>
      <c r="L46" s="79"/>
      <c r="M46" s="81"/>
      <c r="N46" s="81"/>
      <c r="O46" s="81"/>
      <c r="P46" s="81"/>
      <c r="Q46" s="81"/>
      <c r="R46" s="81"/>
      <c r="S46" s="81"/>
      <c r="T46" s="81"/>
      <c r="U46" s="81"/>
      <c r="V46" s="81"/>
      <c r="W46" s="81"/>
      <c r="X46" s="81"/>
      <c r="Y46" s="81"/>
      <c r="Z46" s="81"/>
      <c r="AA46" s="81"/>
      <c r="AB46" s="79"/>
      <c r="AC46" s="81"/>
      <c r="AD46" s="81"/>
      <c r="AE46" s="81"/>
      <c r="AF46" s="79"/>
      <c r="AG46" s="81"/>
      <c r="AH46" s="81"/>
      <c r="AI46" s="81"/>
      <c r="AJ46" s="81"/>
      <c r="AK46" s="79"/>
      <c r="AL46" s="79"/>
      <c r="AM46" s="81"/>
      <c r="AN46" s="81"/>
      <c r="AO46" s="81"/>
      <c r="AP46" s="81"/>
      <c r="AQ46" s="81"/>
      <c r="AR46" s="81"/>
      <c r="AS46" s="81"/>
      <c r="AT46" s="81"/>
      <c r="AU46" s="81"/>
      <c r="AV46" s="79"/>
      <c r="AW46" s="81"/>
      <c r="AX46" s="81"/>
      <c r="AY46" s="79"/>
    </row>
    <row r="47" spans="1:51">
      <c r="A47" s="81"/>
      <c r="B47" s="81"/>
      <c r="C47" s="81"/>
      <c r="D47" s="81"/>
      <c r="E47" s="81"/>
      <c r="F47" s="81"/>
      <c r="G47" s="81"/>
      <c r="H47" s="81"/>
      <c r="I47" s="81"/>
      <c r="J47" s="81"/>
      <c r="K47" s="81"/>
      <c r="L47" s="79"/>
      <c r="M47" s="81"/>
      <c r="N47" s="81"/>
      <c r="O47" s="81"/>
      <c r="P47" s="81"/>
      <c r="Q47" s="81"/>
      <c r="R47" s="81"/>
      <c r="S47" s="81"/>
      <c r="T47" s="81"/>
      <c r="U47" s="81"/>
      <c r="V47" s="81"/>
      <c r="W47" s="81"/>
      <c r="X47" s="81"/>
      <c r="Y47" s="81"/>
      <c r="Z47" s="81"/>
      <c r="AA47" s="81"/>
      <c r="AB47" s="79"/>
      <c r="AC47" s="81"/>
      <c r="AD47" s="81"/>
      <c r="AE47" s="81"/>
      <c r="AF47" s="79"/>
      <c r="AG47" s="81"/>
      <c r="AH47" s="81"/>
      <c r="AI47" s="81"/>
      <c r="AJ47" s="81"/>
      <c r="AK47" s="79"/>
      <c r="AL47" s="79"/>
      <c r="AM47" s="81"/>
      <c r="AN47" s="81"/>
      <c r="AO47" s="81"/>
      <c r="AP47" s="81"/>
      <c r="AQ47" s="81"/>
      <c r="AR47" s="81"/>
      <c r="AS47" s="81"/>
      <c r="AT47" s="81"/>
      <c r="AU47" s="81"/>
      <c r="AV47" s="79"/>
      <c r="AW47" s="81"/>
      <c r="AX47" s="81"/>
      <c r="AY47" s="79"/>
    </row>
    <row r="48" spans="1:51">
      <c r="A48" s="81"/>
      <c r="B48" s="81"/>
      <c r="C48" s="81"/>
      <c r="D48" s="81"/>
      <c r="E48" s="81"/>
      <c r="F48" s="81"/>
      <c r="G48" s="81"/>
      <c r="H48" s="81"/>
      <c r="I48" s="81"/>
      <c r="J48" s="81"/>
      <c r="K48" s="81"/>
      <c r="L48" s="79"/>
      <c r="M48" s="81"/>
      <c r="N48" s="81"/>
      <c r="O48" s="81"/>
      <c r="P48" s="81"/>
      <c r="Q48" s="81"/>
      <c r="R48" s="81"/>
      <c r="S48" s="81"/>
      <c r="T48" s="81"/>
      <c r="U48" s="81"/>
      <c r="V48" s="81"/>
      <c r="W48" s="81"/>
      <c r="X48" s="81"/>
      <c r="Y48" s="81"/>
      <c r="Z48" s="81"/>
      <c r="AA48" s="81"/>
      <c r="AB48" s="79"/>
      <c r="AC48" s="81"/>
      <c r="AD48" s="81"/>
      <c r="AE48" s="81"/>
      <c r="AF48" s="79"/>
      <c r="AG48" s="81"/>
      <c r="AH48" s="81"/>
      <c r="AI48" s="81"/>
      <c r="AJ48" s="81"/>
      <c r="AK48" s="79"/>
      <c r="AL48" s="79"/>
      <c r="AM48" s="81"/>
      <c r="AN48" s="81"/>
      <c r="AO48" s="81"/>
      <c r="AP48" s="81"/>
      <c r="AQ48" s="81"/>
      <c r="AR48" s="81"/>
      <c r="AS48" s="81"/>
      <c r="AT48" s="81"/>
      <c r="AU48" s="81"/>
      <c r="AV48" s="79"/>
      <c r="AW48" s="81"/>
      <c r="AX48" s="81"/>
      <c r="AY48" s="79"/>
    </row>
    <row r="49" spans="1:51">
      <c r="A49" s="81"/>
      <c r="B49" s="81"/>
      <c r="C49" s="81"/>
      <c r="D49" s="81"/>
      <c r="E49" s="81"/>
      <c r="F49" s="81"/>
      <c r="G49" s="81"/>
      <c r="H49" s="81"/>
      <c r="I49" s="81"/>
      <c r="J49" s="81"/>
      <c r="K49" s="81"/>
      <c r="L49" s="79"/>
      <c r="M49" s="81"/>
      <c r="N49" s="81"/>
      <c r="O49" s="81"/>
      <c r="P49" s="81"/>
      <c r="Q49" s="81"/>
      <c r="R49" s="81"/>
      <c r="S49" s="81"/>
      <c r="T49" s="81"/>
      <c r="U49" s="81"/>
      <c r="V49" s="81"/>
      <c r="W49" s="81"/>
      <c r="X49" s="81"/>
      <c r="Y49" s="81"/>
      <c r="Z49" s="81"/>
      <c r="AA49" s="81"/>
      <c r="AB49" s="79"/>
      <c r="AC49" s="81"/>
      <c r="AD49" s="81"/>
      <c r="AE49" s="81"/>
      <c r="AF49" s="79"/>
      <c r="AG49" s="81"/>
      <c r="AH49" s="81"/>
      <c r="AI49" s="81"/>
      <c r="AJ49" s="81"/>
      <c r="AK49" s="79"/>
      <c r="AL49" s="79"/>
      <c r="AM49" s="81"/>
      <c r="AN49" s="81"/>
      <c r="AO49" s="81"/>
      <c r="AP49" s="81"/>
      <c r="AQ49" s="81"/>
      <c r="AR49" s="81"/>
      <c r="AS49" s="81"/>
      <c r="AT49" s="81"/>
      <c r="AU49" s="81"/>
      <c r="AV49" s="79"/>
      <c r="AW49" s="81"/>
      <c r="AX49" s="81"/>
      <c r="AY49" s="79"/>
    </row>
    <row r="50" spans="1:51">
      <c r="A50" s="81"/>
      <c r="B50" s="81"/>
      <c r="C50" s="81"/>
      <c r="D50" s="81"/>
      <c r="E50" s="81"/>
      <c r="F50" s="81"/>
      <c r="G50" s="81"/>
      <c r="H50" s="81"/>
      <c r="I50" s="81"/>
      <c r="J50" s="81"/>
      <c r="K50" s="81"/>
      <c r="L50" s="79"/>
      <c r="M50" s="81"/>
      <c r="N50" s="81"/>
      <c r="O50" s="81"/>
      <c r="P50" s="81"/>
      <c r="Q50" s="81"/>
      <c r="R50" s="81"/>
      <c r="S50" s="81"/>
      <c r="T50" s="81"/>
      <c r="U50" s="81"/>
      <c r="V50" s="81"/>
      <c r="W50" s="81"/>
      <c r="X50" s="81"/>
      <c r="Y50" s="81"/>
      <c r="Z50" s="81"/>
      <c r="AA50" s="81"/>
      <c r="AB50" s="79"/>
      <c r="AC50" s="81"/>
      <c r="AD50" s="81"/>
      <c r="AE50" s="81"/>
      <c r="AF50" s="81"/>
      <c r="AG50" s="81"/>
      <c r="AH50" s="81"/>
      <c r="AI50" s="81"/>
      <c r="AJ50" s="81"/>
      <c r="AK50" s="79"/>
      <c r="AL50" s="79"/>
      <c r="AM50" s="81"/>
      <c r="AN50" s="81"/>
      <c r="AO50" s="81"/>
      <c r="AP50" s="81"/>
      <c r="AQ50" s="81"/>
      <c r="AR50" s="81"/>
      <c r="AS50" s="81"/>
      <c r="AT50" s="81"/>
      <c r="AU50" s="81"/>
      <c r="AV50" s="79"/>
      <c r="AW50" s="81"/>
      <c r="AX50" s="81"/>
      <c r="AY50" s="79"/>
    </row>
    <row r="51" spans="1:51">
      <c r="A51" s="81"/>
      <c r="B51" s="81"/>
      <c r="C51" s="81"/>
      <c r="D51" s="81"/>
      <c r="E51" s="81"/>
      <c r="F51" s="81"/>
      <c r="G51" s="81"/>
      <c r="H51" s="81"/>
      <c r="I51" s="81"/>
      <c r="J51" s="81"/>
      <c r="K51" s="81"/>
      <c r="L51" s="79"/>
      <c r="M51" s="81"/>
      <c r="N51" s="81"/>
      <c r="O51" s="81"/>
      <c r="P51" s="81"/>
      <c r="Q51" s="81"/>
      <c r="R51" s="81"/>
      <c r="S51" s="81"/>
      <c r="T51" s="81"/>
      <c r="U51" s="81"/>
      <c r="V51" s="81"/>
      <c r="W51" s="81"/>
      <c r="X51" s="81"/>
      <c r="Y51" s="81"/>
      <c r="Z51" s="81"/>
      <c r="AA51" s="81"/>
      <c r="AB51" s="79"/>
      <c r="AC51" s="81"/>
      <c r="AD51" s="81"/>
      <c r="AE51" s="81"/>
      <c r="AF51" s="79"/>
      <c r="AG51" s="81"/>
      <c r="AH51" s="81"/>
      <c r="AI51" s="81"/>
      <c r="AJ51" s="81"/>
      <c r="AK51" s="79"/>
      <c r="AL51" s="79"/>
      <c r="AM51" s="81"/>
      <c r="AN51" s="81"/>
      <c r="AO51" s="81"/>
      <c r="AP51" s="81"/>
      <c r="AQ51" s="81"/>
      <c r="AR51" s="81"/>
      <c r="AS51" s="81"/>
      <c r="AT51" s="81"/>
      <c r="AU51" s="81"/>
      <c r="AV51" s="79"/>
      <c r="AW51" s="81"/>
      <c r="AX51" s="81"/>
      <c r="AY51" s="79"/>
    </row>
    <row r="52" spans="1:51">
      <c r="A52" s="81"/>
      <c r="B52" s="81"/>
      <c r="C52" s="81"/>
      <c r="D52" s="81"/>
      <c r="E52" s="81"/>
      <c r="F52" s="81"/>
      <c r="G52" s="81"/>
      <c r="H52" s="81"/>
      <c r="I52" s="81"/>
      <c r="J52" s="81"/>
      <c r="K52" s="81"/>
      <c r="L52" s="79"/>
      <c r="M52" s="81"/>
      <c r="N52" s="81"/>
      <c r="O52" s="81"/>
      <c r="P52" s="81"/>
      <c r="Q52" s="81"/>
      <c r="R52" s="81"/>
      <c r="S52" s="81"/>
      <c r="T52" s="81"/>
      <c r="U52" s="81"/>
      <c r="V52" s="81"/>
      <c r="W52" s="81"/>
      <c r="X52" s="81"/>
      <c r="Y52" s="81"/>
      <c r="Z52" s="81"/>
      <c r="AA52" s="81"/>
      <c r="AB52" s="79"/>
      <c r="AC52" s="81"/>
      <c r="AD52" s="81"/>
      <c r="AE52" s="81"/>
      <c r="AF52" s="79"/>
      <c r="AG52" s="81"/>
      <c r="AH52" s="81"/>
      <c r="AI52" s="81"/>
      <c r="AJ52" s="81"/>
      <c r="AK52" s="79"/>
      <c r="AL52" s="79"/>
      <c r="AM52" s="81"/>
      <c r="AN52" s="81"/>
      <c r="AO52" s="81"/>
      <c r="AP52" s="81"/>
      <c r="AQ52" s="81"/>
      <c r="AR52" s="81"/>
      <c r="AS52" s="81"/>
      <c r="AT52" s="81"/>
      <c r="AU52" s="81"/>
      <c r="AV52" s="79"/>
      <c r="AW52" s="81"/>
      <c r="AX52" s="81"/>
      <c r="AY52" s="79"/>
    </row>
    <row r="53" spans="1:51">
      <c r="A53" s="81"/>
      <c r="B53" s="81"/>
      <c r="C53" s="81"/>
      <c r="D53" s="81"/>
      <c r="E53" s="81"/>
      <c r="F53" s="81"/>
      <c r="G53" s="81"/>
      <c r="H53" s="81"/>
      <c r="I53" s="81"/>
      <c r="J53" s="81"/>
      <c r="K53" s="81"/>
      <c r="L53" s="79"/>
      <c r="M53" s="81"/>
      <c r="N53" s="81"/>
      <c r="O53" s="81"/>
      <c r="P53" s="81"/>
      <c r="Q53" s="81"/>
      <c r="R53" s="81"/>
      <c r="S53" s="81"/>
      <c r="T53" s="81"/>
      <c r="U53" s="81"/>
      <c r="V53" s="81"/>
      <c r="W53" s="81"/>
      <c r="X53" s="81"/>
      <c r="Y53" s="81"/>
      <c r="Z53" s="81"/>
      <c r="AA53" s="81"/>
      <c r="AB53" s="79"/>
      <c r="AC53" s="81"/>
      <c r="AD53" s="81"/>
      <c r="AE53" s="81"/>
      <c r="AF53" s="79"/>
      <c r="AG53" s="81"/>
      <c r="AH53" s="81"/>
      <c r="AI53" s="81"/>
      <c r="AJ53" s="81"/>
      <c r="AK53" s="79"/>
      <c r="AL53" s="79"/>
      <c r="AM53" s="81"/>
      <c r="AN53" s="81"/>
      <c r="AO53" s="81"/>
      <c r="AP53" s="81"/>
      <c r="AQ53" s="81"/>
      <c r="AR53" s="81"/>
      <c r="AS53" s="81"/>
      <c r="AT53" s="81"/>
      <c r="AU53" s="81"/>
      <c r="AV53" s="79"/>
      <c r="AW53" s="81"/>
      <c r="AX53" s="81"/>
      <c r="AY53" s="79"/>
    </row>
    <row r="54" spans="1:51">
      <c r="A54" s="81"/>
      <c r="B54" s="81"/>
      <c r="C54" s="81"/>
      <c r="D54" s="81"/>
      <c r="E54" s="81"/>
      <c r="F54" s="81"/>
      <c r="G54" s="81"/>
      <c r="H54" s="81"/>
      <c r="I54" s="81"/>
      <c r="J54" s="81"/>
      <c r="K54" s="81"/>
      <c r="L54" s="79"/>
      <c r="M54" s="81"/>
      <c r="N54" s="81"/>
      <c r="O54" s="81"/>
      <c r="P54" s="81"/>
      <c r="Q54" s="81"/>
      <c r="R54" s="81"/>
      <c r="S54" s="81"/>
      <c r="T54" s="81"/>
      <c r="U54" s="81"/>
      <c r="V54" s="81"/>
      <c r="W54" s="81"/>
      <c r="X54" s="81"/>
      <c r="Y54" s="81"/>
      <c r="Z54" s="81"/>
      <c r="AA54" s="81"/>
      <c r="AB54" s="79"/>
      <c r="AC54" s="81"/>
      <c r="AD54" s="81"/>
      <c r="AE54" s="81"/>
      <c r="AF54" s="79"/>
      <c r="AG54" s="81"/>
      <c r="AH54" s="81"/>
      <c r="AI54" s="81"/>
      <c r="AJ54" s="81"/>
      <c r="AK54" s="79"/>
      <c r="AL54" s="79"/>
      <c r="AM54" s="81"/>
      <c r="AN54" s="81"/>
      <c r="AO54" s="81"/>
      <c r="AP54" s="81"/>
      <c r="AQ54" s="81"/>
      <c r="AR54" s="81"/>
      <c r="AS54" s="81"/>
      <c r="AT54" s="81"/>
      <c r="AU54" s="81"/>
      <c r="AV54" s="79"/>
      <c r="AW54" s="81"/>
      <c r="AX54" s="81"/>
      <c r="AY54" s="79"/>
    </row>
    <row r="55" spans="1:51">
      <c r="A55" s="81"/>
      <c r="B55" s="81"/>
      <c r="C55" s="81"/>
      <c r="D55" s="81"/>
      <c r="E55" s="81"/>
      <c r="F55" s="81"/>
      <c r="G55" s="81"/>
      <c r="H55" s="81"/>
      <c r="I55" s="81"/>
      <c r="J55" s="81"/>
      <c r="K55" s="81"/>
      <c r="L55" s="79"/>
      <c r="M55" s="81"/>
      <c r="N55" s="81"/>
      <c r="O55" s="81"/>
      <c r="P55" s="81"/>
      <c r="Q55" s="81"/>
      <c r="R55" s="81"/>
      <c r="S55" s="81"/>
      <c r="T55" s="81"/>
      <c r="U55" s="81"/>
      <c r="V55" s="81"/>
      <c r="W55" s="81"/>
      <c r="X55" s="81"/>
      <c r="Y55" s="81"/>
      <c r="Z55" s="81"/>
      <c r="AA55" s="81"/>
      <c r="AB55" s="79"/>
      <c r="AC55" s="81"/>
      <c r="AD55" s="81"/>
      <c r="AE55" s="81"/>
      <c r="AF55" s="79"/>
      <c r="AG55" s="81"/>
      <c r="AH55" s="81"/>
      <c r="AI55" s="81"/>
      <c r="AJ55" s="81"/>
      <c r="AK55" s="79"/>
      <c r="AL55" s="79"/>
      <c r="AM55" s="81"/>
      <c r="AN55" s="81"/>
      <c r="AO55" s="81"/>
      <c r="AP55" s="81"/>
      <c r="AQ55" s="81"/>
      <c r="AR55" s="81"/>
      <c r="AS55" s="81"/>
      <c r="AT55" s="81"/>
      <c r="AU55" s="81"/>
      <c r="AV55" s="79"/>
      <c r="AW55" s="81"/>
      <c r="AX55" s="81"/>
      <c r="AY55" s="79"/>
    </row>
    <row r="56" spans="1:51">
      <c r="A56" s="81"/>
      <c r="B56" s="81"/>
      <c r="C56" s="81"/>
      <c r="D56" s="81"/>
      <c r="E56" s="81"/>
      <c r="F56" s="81"/>
      <c r="G56" s="81"/>
      <c r="H56" s="81"/>
      <c r="I56" s="81"/>
      <c r="J56" s="81"/>
      <c r="K56" s="81"/>
      <c r="L56" s="79"/>
      <c r="M56" s="81"/>
      <c r="N56" s="81"/>
      <c r="O56" s="81"/>
      <c r="P56" s="81"/>
      <c r="Q56" s="81"/>
      <c r="R56" s="81"/>
      <c r="S56" s="81"/>
      <c r="T56" s="81"/>
      <c r="U56" s="81"/>
      <c r="V56" s="81"/>
      <c r="W56" s="81"/>
      <c r="X56" s="81"/>
      <c r="Y56" s="81"/>
      <c r="Z56" s="81"/>
      <c r="AA56" s="81"/>
      <c r="AB56" s="79"/>
      <c r="AC56" s="81"/>
      <c r="AD56" s="81"/>
      <c r="AE56" s="81"/>
      <c r="AF56" s="79"/>
      <c r="AG56" s="81"/>
      <c r="AH56" s="81"/>
      <c r="AI56" s="81"/>
      <c r="AJ56" s="81"/>
      <c r="AK56" s="79"/>
      <c r="AL56" s="79"/>
      <c r="AM56" s="81"/>
      <c r="AN56" s="81"/>
      <c r="AO56" s="81"/>
      <c r="AP56" s="81"/>
      <c r="AQ56" s="81"/>
      <c r="AR56" s="81"/>
      <c r="AS56" s="81"/>
      <c r="AT56" s="81"/>
      <c r="AU56" s="81"/>
      <c r="AV56" s="79"/>
      <c r="AW56" s="81"/>
      <c r="AX56" s="81"/>
      <c r="AY56" s="79"/>
    </row>
  </sheetData>
  <sheetProtection formatCells="0" insertHyperlinks="0" autoFilter="0"/>
  <pageMargins left="0.75" right="0.75" top="1" bottom="1" header="0.5" footer="0.5"/>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Y137"/>
  <sheetViews>
    <sheetView workbookViewId="0">
      <selection activeCell="T23" sqref="T23:U23"/>
    </sheetView>
  </sheetViews>
  <sheetFormatPr defaultColWidth="9" defaultRowHeight="14.25"/>
  <cols>
    <col min="1" max="1" width="14.75" customWidth="1"/>
    <col min="2" max="2" width="53.75" customWidth="1"/>
    <col min="5" max="5" width="25.875" customWidth="1"/>
  </cols>
  <sheetData>
    <row r="1" s="79" customFormat="1" ht="15" spans="1:51">
      <c r="A1" s="80" t="s">
        <v>4367</v>
      </c>
      <c r="B1" s="80" t="s">
        <v>2675</v>
      </c>
      <c r="C1" s="80" t="s">
        <v>4368</v>
      </c>
      <c r="D1" s="80" t="s">
        <v>4</v>
      </c>
      <c r="E1" s="80" t="s">
        <v>4369</v>
      </c>
      <c r="F1" s="80" t="s">
        <v>4370</v>
      </c>
      <c r="G1" s="80" t="s">
        <v>4371</v>
      </c>
      <c r="H1" s="80" t="s">
        <v>4372</v>
      </c>
      <c r="I1" s="80" t="s">
        <v>4373</v>
      </c>
      <c r="J1" s="80" t="s">
        <v>4374</v>
      </c>
      <c r="K1" s="80" t="s">
        <v>4375</v>
      </c>
      <c r="L1" s="80" t="s">
        <v>4376</v>
      </c>
      <c r="M1" s="80" t="s">
        <v>4377</v>
      </c>
      <c r="N1" s="80" t="s">
        <v>4378</v>
      </c>
      <c r="O1" s="80" t="s">
        <v>4379</v>
      </c>
      <c r="P1" s="80" t="s">
        <v>4380</v>
      </c>
      <c r="Q1" s="80" t="s">
        <v>4381</v>
      </c>
      <c r="R1" s="80" t="s">
        <v>4382</v>
      </c>
      <c r="S1" s="80" t="s">
        <v>4383</v>
      </c>
      <c r="T1" s="80" t="s">
        <v>4384</v>
      </c>
      <c r="U1" s="80" t="s">
        <v>4385</v>
      </c>
      <c r="V1" s="80" t="s">
        <v>4386</v>
      </c>
      <c r="W1" s="80" t="s">
        <v>4387</v>
      </c>
      <c r="X1" s="80" t="s">
        <v>4388</v>
      </c>
      <c r="Y1" s="80" t="s">
        <v>4389</v>
      </c>
      <c r="Z1" s="80" t="s">
        <v>4390</v>
      </c>
      <c r="AA1" s="80" t="s">
        <v>5</v>
      </c>
      <c r="AB1" s="80" t="s">
        <v>4391</v>
      </c>
      <c r="AC1" s="80" t="s">
        <v>4392</v>
      </c>
      <c r="AD1" s="80" t="s">
        <v>4393</v>
      </c>
      <c r="AE1" s="80" t="s">
        <v>4394</v>
      </c>
      <c r="AF1" s="80" t="s">
        <v>4395</v>
      </c>
      <c r="AG1" s="80" t="s">
        <v>4396</v>
      </c>
      <c r="AH1" s="80" t="s">
        <v>4397</v>
      </c>
      <c r="AI1" s="80" t="s">
        <v>4398</v>
      </c>
      <c r="AJ1" s="80" t="s">
        <v>4399</v>
      </c>
      <c r="AK1" s="80" t="s">
        <v>4400</v>
      </c>
      <c r="AL1" s="80" t="s">
        <v>4401</v>
      </c>
      <c r="AM1" s="80" t="s">
        <v>4402</v>
      </c>
      <c r="AN1" s="80" t="s">
        <v>4403</v>
      </c>
      <c r="AO1" s="80" t="s">
        <v>4404</v>
      </c>
      <c r="AP1" s="80" t="s">
        <v>4405</v>
      </c>
      <c r="AQ1" s="80" t="s">
        <v>4406</v>
      </c>
      <c r="AR1" s="80" t="s">
        <v>4407</v>
      </c>
      <c r="AS1" s="80" t="s">
        <v>4408</v>
      </c>
      <c r="AT1" s="80" t="s">
        <v>4409</v>
      </c>
      <c r="AU1" s="80" t="s">
        <v>4410</v>
      </c>
      <c r="AV1" s="80" t="s">
        <v>4411</v>
      </c>
      <c r="AW1" s="80" t="s">
        <v>4412</v>
      </c>
      <c r="AX1" s="80" t="s">
        <v>4413</v>
      </c>
      <c r="AY1" s="80" t="s">
        <v>4414</v>
      </c>
    </row>
    <row r="2" s="79" customFormat="1" ht="13.5" hidden="1" spans="1:50">
      <c r="A2" s="81" t="s">
        <v>4449</v>
      </c>
      <c r="B2" s="81" t="s">
        <v>4450</v>
      </c>
      <c r="C2" s="81" t="s">
        <v>50</v>
      </c>
      <c r="D2" s="81" t="s">
        <v>4451</v>
      </c>
      <c r="E2" s="81" t="s">
        <v>4452</v>
      </c>
      <c r="F2" s="81" t="s">
        <v>4453</v>
      </c>
      <c r="G2" s="81" t="s">
        <v>4454</v>
      </c>
      <c r="H2" s="81" t="s">
        <v>4455</v>
      </c>
      <c r="I2" s="81" t="s">
        <v>43</v>
      </c>
      <c r="J2" s="81" t="s">
        <v>4422</v>
      </c>
      <c r="K2" s="81" t="s">
        <v>4423</v>
      </c>
      <c r="M2" s="81" t="s">
        <v>2790</v>
      </c>
      <c r="N2" s="81" t="s">
        <v>4456</v>
      </c>
      <c r="O2" s="81" t="s">
        <v>4457</v>
      </c>
      <c r="P2" s="81" t="s">
        <v>4458</v>
      </c>
      <c r="Q2" s="81" t="s">
        <v>4459</v>
      </c>
      <c r="R2" s="81" t="s">
        <v>4460</v>
      </c>
      <c r="S2" s="81" t="s">
        <v>4461</v>
      </c>
      <c r="T2" s="81" t="s">
        <v>4462</v>
      </c>
      <c r="U2" s="81" t="s">
        <v>4463</v>
      </c>
      <c r="V2" s="81" t="s">
        <v>4432</v>
      </c>
      <c r="W2" s="81" t="s">
        <v>4433</v>
      </c>
      <c r="X2" s="81" t="s">
        <v>4434</v>
      </c>
      <c r="Y2" s="81" t="s">
        <v>4435</v>
      </c>
      <c r="Z2" s="81" t="s">
        <v>4436</v>
      </c>
      <c r="AA2" s="81" t="s">
        <v>228</v>
      </c>
      <c r="AC2" s="81" t="s">
        <v>42</v>
      </c>
      <c r="AD2" s="81" t="s">
        <v>2682</v>
      </c>
      <c r="AE2" s="81" t="s">
        <v>42</v>
      </c>
      <c r="AF2" s="81" t="s">
        <v>4464</v>
      </c>
      <c r="AG2" s="81" t="s">
        <v>4433</v>
      </c>
      <c r="AH2" s="81" t="s">
        <v>4438</v>
      </c>
      <c r="AI2" s="81" t="s">
        <v>4465</v>
      </c>
      <c r="AJ2" s="81" t="s">
        <v>4440</v>
      </c>
      <c r="AM2" s="81" t="s">
        <v>4442</v>
      </c>
      <c r="AN2" s="81" t="s">
        <v>4433</v>
      </c>
      <c r="AO2" s="81" t="s">
        <v>4466</v>
      </c>
      <c r="AP2" s="81" t="s">
        <v>4443</v>
      </c>
      <c r="AR2" s="81" t="s">
        <v>4467</v>
      </c>
      <c r="AS2" s="81" t="s">
        <v>4468</v>
      </c>
      <c r="AT2" s="81" t="s">
        <v>2875</v>
      </c>
      <c r="AU2" s="81" t="s">
        <v>4447</v>
      </c>
      <c r="AW2" s="81" t="s">
        <v>4448</v>
      </c>
      <c r="AX2" s="81" t="s">
        <v>42</v>
      </c>
    </row>
    <row r="3" s="79" customFormat="1" ht="13.5" hidden="1" spans="1:50">
      <c r="A3" s="81" t="s">
        <v>4515</v>
      </c>
      <c r="B3" s="81" t="s">
        <v>4516</v>
      </c>
      <c r="C3" s="81" t="s">
        <v>50</v>
      </c>
      <c r="D3" s="81" t="s">
        <v>4517</v>
      </c>
      <c r="E3" s="81" t="s">
        <v>4518</v>
      </c>
      <c r="F3" s="81" t="s">
        <v>4453</v>
      </c>
      <c r="G3" s="81" t="s">
        <v>4519</v>
      </c>
      <c r="H3" s="81" t="s">
        <v>4520</v>
      </c>
      <c r="I3" s="81" t="s">
        <v>43</v>
      </c>
      <c r="J3" s="81" t="s">
        <v>4474</v>
      </c>
      <c r="K3" s="81" t="s">
        <v>4475</v>
      </c>
      <c r="M3" s="81" t="s">
        <v>2790</v>
      </c>
      <c r="N3" s="81" t="s">
        <v>4521</v>
      </c>
      <c r="O3" s="81" t="s">
        <v>4522</v>
      </c>
      <c r="P3" s="81" t="s">
        <v>4523</v>
      </c>
      <c r="Q3" s="81" t="s">
        <v>4524</v>
      </c>
      <c r="R3" s="81" t="s">
        <v>4525</v>
      </c>
      <c r="S3" s="81" t="s">
        <v>4526</v>
      </c>
      <c r="T3" s="81" t="s">
        <v>4527</v>
      </c>
      <c r="U3" s="81" t="s">
        <v>4528</v>
      </c>
      <c r="V3" s="81" t="s">
        <v>4432</v>
      </c>
      <c r="W3" s="81" t="s">
        <v>4529</v>
      </c>
      <c r="X3" s="81" t="s">
        <v>4434</v>
      </c>
      <c r="Y3" s="81" t="s">
        <v>4435</v>
      </c>
      <c r="Z3" s="81" t="s">
        <v>4436</v>
      </c>
      <c r="AA3" s="81" t="s">
        <v>82</v>
      </c>
      <c r="AC3" s="81" t="s">
        <v>42</v>
      </c>
      <c r="AD3" s="81" t="s">
        <v>2682</v>
      </c>
      <c r="AE3" s="81" t="s">
        <v>42</v>
      </c>
      <c r="AG3" s="81" t="s">
        <v>4480</v>
      </c>
      <c r="AH3" s="81" t="s">
        <v>4485</v>
      </c>
      <c r="AI3" s="81" t="s">
        <v>4486</v>
      </c>
      <c r="AJ3" s="81" t="s">
        <v>4440</v>
      </c>
      <c r="AM3" s="81" t="s">
        <v>4442</v>
      </c>
      <c r="AN3" s="81" t="s">
        <v>4480</v>
      </c>
      <c r="AO3" s="81" t="s">
        <v>4530</v>
      </c>
      <c r="AP3" s="81" t="s">
        <v>4443</v>
      </c>
      <c r="AQ3" s="81" t="s">
        <v>4444</v>
      </c>
      <c r="AR3" s="81" t="s">
        <v>4531</v>
      </c>
      <c r="AS3" s="81" t="s">
        <v>4446</v>
      </c>
      <c r="AT3" s="81" t="s">
        <v>2875</v>
      </c>
      <c r="AU3" s="81" t="s">
        <v>4447</v>
      </c>
      <c r="AW3" s="81" t="s">
        <v>4448</v>
      </c>
      <c r="AX3" s="81" t="s">
        <v>42</v>
      </c>
    </row>
    <row r="4" s="79" customFormat="1" ht="13.5" hidden="1" spans="1:50">
      <c r="A4" s="81" t="s">
        <v>4539</v>
      </c>
      <c r="B4" s="81" t="s">
        <v>4540</v>
      </c>
      <c r="C4" s="81" t="s">
        <v>50</v>
      </c>
      <c r="D4" s="81" t="s">
        <v>4517</v>
      </c>
      <c r="E4" s="81" t="s">
        <v>4541</v>
      </c>
      <c r="F4" s="81" t="s">
        <v>4453</v>
      </c>
      <c r="G4" s="81" t="s">
        <v>4542</v>
      </c>
      <c r="H4" s="81" t="s">
        <v>4520</v>
      </c>
      <c r="I4" s="81" t="s">
        <v>43</v>
      </c>
      <c r="J4" s="81" t="s">
        <v>4543</v>
      </c>
      <c r="K4" s="81" t="s">
        <v>4544</v>
      </c>
      <c r="M4" s="81" t="s">
        <v>2790</v>
      </c>
      <c r="N4" s="81" t="s">
        <v>4545</v>
      </c>
      <c r="O4" s="81" t="s">
        <v>4546</v>
      </c>
      <c r="P4" s="81" t="s">
        <v>4547</v>
      </c>
      <c r="Q4" s="81" t="s">
        <v>1593</v>
      </c>
      <c r="R4" s="81" t="s">
        <v>4548</v>
      </c>
      <c r="S4" s="81" t="s">
        <v>4549</v>
      </c>
      <c r="T4" s="81" t="s">
        <v>4550</v>
      </c>
      <c r="U4" s="81" t="s">
        <v>4551</v>
      </c>
      <c r="V4" s="81" t="s">
        <v>4432</v>
      </c>
      <c r="W4" s="81" t="s">
        <v>1576</v>
      </c>
      <c r="X4" s="81" t="s">
        <v>4434</v>
      </c>
      <c r="Y4" s="81" t="s">
        <v>4435</v>
      </c>
      <c r="Z4" s="81" t="s">
        <v>4436</v>
      </c>
      <c r="AA4" s="81" t="s">
        <v>228</v>
      </c>
      <c r="AC4" s="81" t="s">
        <v>42</v>
      </c>
      <c r="AD4" s="81" t="s">
        <v>2682</v>
      </c>
      <c r="AE4" s="81" t="s">
        <v>42</v>
      </c>
      <c r="AG4" s="81" t="s">
        <v>4552</v>
      </c>
      <c r="AH4" s="81" t="s">
        <v>4485</v>
      </c>
      <c r="AI4" s="81" t="s">
        <v>4553</v>
      </c>
      <c r="AJ4" s="81" t="s">
        <v>4440</v>
      </c>
      <c r="AL4" s="81" t="s">
        <v>4554</v>
      </c>
      <c r="AM4" s="81" t="s">
        <v>4442</v>
      </c>
      <c r="AN4" s="81" t="s">
        <v>4552</v>
      </c>
      <c r="AO4" s="81" t="s">
        <v>4555</v>
      </c>
      <c r="AP4" s="81" t="s">
        <v>4443</v>
      </c>
      <c r="AQ4" s="81" t="s">
        <v>4444</v>
      </c>
      <c r="AR4" s="81" t="s">
        <v>4556</v>
      </c>
      <c r="AS4" s="81" t="s">
        <v>4446</v>
      </c>
      <c r="AT4" s="81" t="s">
        <v>2875</v>
      </c>
      <c r="AU4" s="81" t="s">
        <v>4557</v>
      </c>
      <c r="AW4" s="81" t="s">
        <v>4448</v>
      </c>
      <c r="AX4" s="81" t="s">
        <v>42</v>
      </c>
    </row>
    <row r="5" s="79" customFormat="1" ht="13.5" hidden="1" spans="1:50">
      <c r="A5" s="81" t="s">
        <v>4558</v>
      </c>
      <c r="B5" s="81" t="s">
        <v>4559</v>
      </c>
      <c r="C5" s="81" t="s">
        <v>50</v>
      </c>
      <c r="D5" s="81" t="s">
        <v>4517</v>
      </c>
      <c r="E5" s="81" t="s">
        <v>4560</v>
      </c>
      <c r="F5" s="81" t="s">
        <v>4453</v>
      </c>
      <c r="G5" s="81" t="s">
        <v>4542</v>
      </c>
      <c r="H5" s="81" t="s">
        <v>4520</v>
      </c>
      <c r="I5" s="81" t="s">
        <v>43</v>
      </c>
      <c r="J5" s="81" t="s">
        <v>4543</v>
      </c>
      <c r="K5" s="81" t="s">
        <v>4544</v>
      </c>
      <c r="M5" s="81" t="s">
        <v>2790</v>
      </c>
      <c r="N5" s="81" t="s">
        <v>4545</v>
      </c>
      <c r="O5" s="81" t="s">
        <v>4561</v>
      </c>
      <c r="P5" s="81" t="s">
        <v>4547</v>
      </c>
      <c r="Q5" s="81" t="s">
        <v>1593</v>
      </c>
      <c r="R5" s="81" t="s">
        <v>4548</v>
      </c>
      <c r="S5" s="81" t="s">
        <v>4549</v>
      </c>
      <c r="T5" s="81" t="s">
        <v>4550</v>
      </c>
      <c r="U5" s="81" t="s">
        <v>4551</v>
      </c>
      <c r="V5" s="81" t="s">
        <v>4432</v>
      </c>
      <c r="W5" s="81" t="s">
        <v>1576</v>
      </c>
      <c r="X5" s="81" t="s">
        <v>4434</v>
      </c>
      <c r="Y5" s="81" t="s">
        <v>4435</v>
      </c>
      <c r="Z5" s="81" t="s">
        <v>4436</v>
      </c>
      <c r="AA5" s="81" t="s">
        <v>82</v>
      </c>
      <c r="AC5" s="81" t="s">
        <v>42</v>
      </c>
      <c r="AD5" s="81" t="s">
        <v>2682</v>
      </c>
      <c r="AE5" s="81" t="s">
        <v>42</v>
      </c>
      <c r="AG5" s="81" t="s">
        <v>4552</v>
      </c>
      <c r="AH5" s="81" t="s">
        <v>4485</v>
      </c>
      <c r="AI5" s="81" t="s">
        <v>4553</v>
      </c>
      <c r="AJ5" s="81" t="s">
        <v>4440</v>
      </c>
      <c r="AL5" s="81" t="s">
        <v>4554</v>
      </c>
      <c r="AM5" s="81" t="s">
        <v>4442</v>
      </c>
      <c r="AN5" s="81" t="s">
        <v>4552</v>
      </c>
      <c r="AO5" s="81" t="s">
        <v>4555</v>
      </c>
      <c r="AP5" s="81" t="s">
        <v>4443</v>
      </c>
      <c r="AQ5" s="81" t="s">
        <v>4444</v>
      </c>
      <c r="AR5" s="81" t="s">
        <v>4556</v>
      </c>
      <c r="AS5" s="81" t="s">
        <v>4446</v>
      </c>
      <c r="AT5" s="81" t="s">
        <v>2875</v>
      </c>
      <c r="AU5" s="81" t="s">
        <v>4557</v>
      </c>
      <c r="AW5" s="81" t="s">
        <v>4448</v>
      </c>
      <c r="AX5" s="81" t="s">
        <v>42</v>
      </c>
    </row>
    <row r="6" s="79" customFormat="1" ht="13.5" hidden="1" spans="1:50">
      <c r="A6" s="81" t="s">
        <v>4562</v>
      </c>
      <c r="B6" s="81" t="s">
        <v>4563</v>
      </c>
      <c r="C6" s="81" t="s">
        <v>50</v>
      </c>
      <c r="D6" s="81" t="s">
        <v>4517</v>
      </c>
      <c r="E6" s="81" t="s">
        <v>4564</v>
      </c>
      <c r="F6" s="81" t="s">
        <v>4453</v>
      </c>
      <c r="G6" s="81" t="s">
        <v>4542</v>
      </c>
      <c r="H6" s="81" t="s">
        <v>4520</v>
      </c>
      <c r="I6" s="81" t="s">
        <v>43</v>
      </c>
      <c r="J6" s="81" t="s">
        <v>4543</v>
      </c>
      <c r="K6" s="81" t="s">
        <v>4544</v>
      </c>
      <c r="M6" s="81" t="s">
        <v>2790</v>
      </c>
      <c r="N6" s="81" t="s">
        <v>4565</v>
      </c>
      <c r="O6" s="81" t="s">
        <v>4546</v>
      </c>
      <c r="P6" s="81" t="s">
        <v>4547</v>
      </c>
      <c r="Q6" s="81" t="s">
        <v>1593</v>
      </c>
      <c r="R6" s="81" t="s">
        <v>4548</v>
      </c>
      <c r="S6" s="81" t="s">
        <v>4549</v>
      </c>
      <c r="T6" s="81" t="s">
        <v>4550</v>
      </c>
      <c r="U6" s="81" t="s">
        <v>4551</v>
      </c>
      <c r="V6" s="81" t="s">
        <v>4432</v>
      </c>
      <c r="W6" s="81" t="s">
        <v>1576</v>
      </c>
      <c r="X6" s="81" t="s">
        <v>4434</v>
      </c>
      <c r="Y6" s="81" t="s">
        <v>4435</v>
      </c>
      <c r="Z6" s="81" t="s">
        <v>4436</v>
      </c>
      <c r="AA6" s="81" t="s">
        <v>82</v>
      </c>
      <c r="AC6" s="81" t="s">
        <v>42</v>
      </c>
      <c r="AD6" s="81" t="s">
        <v>2682</v>
      </c>
      <c r="AE6" s="81" t="s">
        <v>42</v>
      </c>
      <c r="AG6" s="81" t="s">
        <v>4552</v>
      </c>
      <c r="AH6" s="81" t="s">
        <v>4485</v>
      </c>
      <c r="AI6" s="81" t="s">
        <v>4553</v>
      </c>
      <c r="AJ6" s="81" t="s">
        <v>4440</v>
      </c>
      <c r="AL6" s="81" t="s">
        <v>4554</v>
      </c>
      <c r="AM6" s="81" t="s">
        <v>4442</v>
      </c>
      <c r="AN6" s="81" t="s">
        <v>4552</v>
      </c>
      <c r="AO6" s="81" t="s">
        <v>4555</v>
      </c>
      <c r="AP6" s="81" t="s">
        <v>4443</v>
      </c>
      <c r="AQ6" s="81" t="s">
        <v>4444</v>
      </c>
      <c r="AR6" s="81" t="s">
        <v>4566</v>
      </c>
      <c r="AS6" s="81" t="s">
        <v>4446</v>
      </c>
      <c r="AT6" s="81" t="s">
        <v>2875</v>
      </c>
      <c r="AU6" s="81" t="s">
        <v>4557</v>
      </c>
      <c r="AW6" s="81" t="s">
        <v>4448</v>
      </c>
      <c r="AX6" s="81" t="s">
        <v>42</v>
      </c>
    </row>
    <row r="7" s="79" customFormat="1" ht="13.5" hidden="1" spans="1:50">
      <c r="A7" s="81" t="s">
        <v>4567</v>
      </c>
      <c r="B7" s="81" t="s">
        <v>4568</v>
      </c>
      <c r="C7" s="81" t="s">
        <v>50</v>
      </c>
      <c r="D7" s="81" t="s">
        <v>4517</v>
      </c>
      <c r="E7" s="81" t="s">
        <v>4569</v>
      </c>
      <c r="F7" s="81" t="s">
        <v>4453</v>
      </c>
      <c r="G7" s="81" t="s">
        <v>4542</v>
      </c>
      <c r="H7" s="81" t="s">
        <v>4520</v>
      </c>
      <c r="I7" s="81" t="s">
        <v>43</v>
      </c>
      <c r="J7" s="81" t="s">
        <v>4543</v>
      </c>
      <c r="K7" s="81" t="s">
        <v>4544</v>
      </c>
      <c r="M7" s="81" t="s">
        <v>2790</v>
      </c>
      <c r="N7" s="81" t="s">
        <v>4545</v>
      </c>
      <c r="O7" s="81" t="s">
        <v>4561</v>
      </c>
      <c r="P7" s="81" t="s">
        <v>4547</v>
      </c>
      <c r="Q7" s="81" t="s">
        <v>1593</v>
      </c>
      <c r="R7" s="81" t="s">
        <v>4548</v>
      </c>
      <c r="S7" s="81" t="s">
        <v>4549</v>
      </c>
      <c r="T7" s="81" t="s">
        <v>4550</v>
      </c>
      <c r="U7" s="81" t="s">
        <v>4551</v>
      </c>
      <c r="V7" s="81" t="s">
        <v>4432</v>
      </c>
      <c r="W7" s="81" t="s">
        <v>1576</v>
      </c>
      <c r="X7" s="81" t="s">
        <v>4434</v>
      </c>
      <c r="Y7" s="81" t="s">
        <v>4435</v>
      </c>
      <c r="Z7" s="81" t="s">
        <v>4436</v>
      </c>
      <c r="AA7" s="81" t="s">
        <v>82</v>
      </c>
      <c r="AC7" s="81" t="s">
        <v>42</v>
      </c>
      <c r="AD7" s="81" t="s">
        <v>2682</v>
      </c>
      <c r="AE7" s="81" t="s">
        <v>42</v>
      </c>
      <c r="AG7" s="81" t="s">
        <v>4552</v>
      </c>
      <c r="AH7" s="81" t="s">
        <v>4485</v>
      </c>
      <c r="AI7" s="81" t="s">
        <v>4553</v>
      </c>
      <c r="AJ7" s="81" t="s">
        <v>4440</v>
      </c>
      <c r="AL7" s="81" t="s">
        <v>4554</v>
      </c>
      <c r="AM7" s="81" t="s">
        <v>4442</v>
      </c>
      <c r="AN7" s="81" t="s">
        <v>4552</v>
      </c>
      <c r="AO7" s="81" t="s">
        <v>4555</v>
      </c>
      <c r="AP7" s="81" t="s">
        <v>4443</v>
      </c>
      <c r="AQ7" s="81" t="s">
        <v>4444</v>
      </c>
      <c r="AR7" s="81" t="s">
        <v>4556</v>
      </c>
      <c r="AS7" s="81" t="s">
        <v>4446</v>
      </c>
      <c r="AT7" s="81" t="s">
        <v>2875</v>
      </c>
      <c r="AU7" s="81" t="s">
        <v>4557</v>
      </c>
      <c r="AW7" s="81" t="s">
        <v>4448</v>
      </c>
      <c r="AX7" s="81" t="s">
        <v>42</v>
      </c>
    </row>
    <row r="8" s="79" customFormat="1" ht="13.5" hidden="1" spans="1:50">
      <c r="A8" s="81" t="s">
        <v>4570</v>
      </c>
      <c r="B8" s="81" t="s">
        <v>4571</v>
      </c>
      <c r="C8" s="81" t="s">
        <v>50</v>
      </c>
      <c r="D8" s="81" t="s">
        <v>4517</v>
      </c>
      <c r="E8" s="81" t="s">
        <v>4572</v>
      </c>
      <c r="F8" s="81" t="s">
        <v>4453</v>
      </c>
      <c r="G8" s="81" t="s">
        <v>4542</v>
      </c>
      <c r="H8" s="81" t="s">
        <v>4520</v>
      </c>
      <c r="I8" s="81" t="s">
        <v>43</v>
      </c>
      <c r="J8" s="81" t="s">
        <v>4543</v>
      </c>
      <c r="K8" s="81" t="s">
        <v>4544</v>
      </c>
      <c r="M8" s="81" t="s">
        <v>2790</v>
      </c>
      <c r="N8" s="81" t="s">
        <v>4565</v>
      </c>
      <c r="O8" s="81" t="s">
        <v>4546</v>
      </c>
      <c r="P8" s="81" t="s">
        <v>4547</v>
      </c>
      <c r="Q8" s="81" t="s">
        <v>1593</v>
      </c>
      <c r="R8" s="81" t="s">
        <v>4548</v>
      </c>
      <c r="S8" s="81" t="s">
        <v>4549</v>
      </c>
      <c r="T8" s="81" t="s">
        <v>4550</v>
      </c>
      <c r="U8" s="81" t="s">
        <v>4551</v>
      </c>
      <c r="V8" s="81" t="s">
        <v>4432</v>
      </c>
      <c r="W8" s="81" t="s">
        <v>1576</v>
      </c>
      <c r="X8" s="81" t="s">
        <v>4434</v>
      </c>
      <c r="Y8" s="81" t="s">
        <v>4435</v>
      </c>
      <c r="Z8" s="81" t="s">
        <v>4436</v>
      </c>
      <c r="AA8" s="81" t="s">
        <v>82</v>
      </c>
      <c r="AC8" s="81" t="s">
        <v>42</v>
      </c>
      <c r="AD8" s="81" t="s">
        <v>2682</v>
      </c>
      <c r="AE8" s="81" t="s">
        <v>42</v>
      </c>
      <c r="AG8" s="81" t="s">
        <v>4552</v>
      </c>
      <c r="AH8" s="81" t="s">
        <v>4485</v>
      </c>
      <c r="AI8" s="81" t="s">
        <v>4553</v>
      </c>
      <c r="AJ8" s="81" t="s">
        <v>4440</v>
      </c>
      <c r="AL8" s="81" t="s">
        <v>4554</v>
      </c>
      <c r="AM8" s="81" t="s">
        <v>4442</v>
      </c>
      <c r="AN8" s="81" t="s">
        <v>4552</v>
      </c>
      <c r="AO8" s="81" t="s">
        <v>4555</v>
      </c>
      <c r="AP8" s="81" t="s">
        <v>4443</v>
      </c>
      <c r="AQ8" s="81" t="s">
        <v>4444</v>
      </c>
      <c r="AR8" s="81" t="s">
        <v>4566</v>
      </c>
      <c r="AS8" s="81" t="s">
        <v>4446</v>
      </c>
      <c r="AT8" s="81" t="s">
        <v>2875</v>
      </c>
      <c r="AU8" s="81" t="s">
        <v>4557</v>
      </c>
      <c r="AW8" s="81" t="s">
        <v>4448</v>
      </c>
      <c r="AX8" s="81" t="s">
        <v>42</v>
      </c>
    </row>
    <row r="9" s="79" customFormat="1" ht="13.5" hidden="1" spans="1:50">
      <c r="A9" s="81" t="s">
        <v>4573</v>
      </c>
      <c r="B9" s="81" t="s">
        <v>4574</v>
      </c>
      <c r="C9" s="81" t="s">
        <v>50</v>
      </c>
      <c r="D9" s="81" t="s">
        <v>4517</v>
      </c>
      <c r="E9" s="81" t="s">
        <v>4575</v>
      </c>
      <c r="F9" s="81" t="s">
        <v>4453</v>
      </c>
      <c r="G9" s="81" t="s">
        <v>4542</v>
      </c>
      <c r="H9" s="81" t="s">
        <v>4520</v>
      </c>
      <c r="I9" s="81" t="s">
        <v>43</v>
      </c>
      <c r="J9" s="81" t="s">
        <v>4543</v>
      </c>
      <c r="K9" s="81" t="s">
        <v>4544</v>
      </c>
      <c r="M9" s="81" t="s">
        <v>2790</v>
      </c>
      <c r="N9" s="81" t="s">
        <v>4545</v>
      </c>
      <c r="O9" s="81" t="s">
        <v>4561</v>
      </c>
      <c r="P9" s="81" t="s">
        <v>4547</v>
      </c>
      <c r="Q9" s="81" t="s">
        <v>1593</v>
      </c>
      <c r="R9" s="81" t="s">
        <v>4548</v>
      </c>
      <c r="S9" s="81" t="s">
        <v>4549</v>
      </c>
      <c r="T9" s="81" t="s">
        <v>4550</v>
      </c>
      <c r="U9" s="81" t="s">
        <v>4551</v>
      </c>
      <c r="V9" s="81" t="s">
        <v>4432</v>
      </c>
      <c r="W9" s="81" t="s">
        <v>1576</v>
      </c>
      <c r="X9" s="81" t="s">
        <v>4434</v>
      </c>
      <c r="Y9" s="81" t="s">
        <v>4435</v>
      </c>
      <c r="Z9" s="81" t="s">
        <v>4436</v>
      </c>
      <c r="AA9" s="81" t="s">
        <v>82</v>
      </c>
      <c r="AC9" s="81" t="s">
        <v>42</v>
      </c>
      <c r="AD9" s="81" t="s">
        <v>2682</v>
      </c>
      <c r="AE9" s="81" t="s">
        <v>42</v>
      </c>
      <c r="AG9" s="81" t="s">
        <v>4552</v>
      </c>
      <c r="AH9" s="81" t="s">
        <v>4485</v>
      </c>
      <c r="AI9" s="81" t="s">
        <v>4553</v>
      </c>
      <c r="AJ9" s="81" t="s">
        <v>4440</v>
      </c>
      <c r="AL9" s="81" t="s">
        <v>4554</v>
      </c>
      <c r="AM9" s="81" t="s">
        <v>4442</v>
      </c>
      <c r="AN9" s="81" t="s">
        <v>4552</v>
      </c>
      <c r="AO9" s="81" t="s">
        <v>4555</v>
      </c>
      <c r="AP9" s="81" t="s">
        <v>4443</v>
      </c>
      <c r="AQ9" s="81" t="s">
        <v>4444</v>
      </c>
      <c r="AR9" s="81" t="s">
        <v>4556</v>
      </c>
      <c r="AS9" s="81" t="s">
        <v>4446</v>
      </c>
      <c r="AT9" s="81" t="s">
        <v>2875</v>
      </c>
      <c r="AU9" s="81" t="s">
        <v>4557</v>
      </c>
      <c r="AW9" s="81" t="s">
        <v>4448</v>
      </c>
      <c r="AX9" s="81" t="s">
        <v>42</v>
      </c>
    </row>
    <row r="10" s="79" customFormat="1" ht="13.5" hidden="1" spans="1:50">
      <c r="A10" s="81" t="s">
        <v>4674</v>
      </c>
      <c r="B10" s="81" t="s">
        <v>4675</v>
      </c>
      <c r="C10" s="81" t="s">
        <v>4676</v>
      </c>
      <c r="D10" s="81" t="s">
        <v>4517</v>
      </c>
      <c r="E10" s="81" t="s">
        <v>4677</v>
      </c>
      <c r="F10" s="81" t="s">
        <v>4453</v>
      </c>
      <c r="G10" s="81" t="s">
        <v>4519</v>
      </c>
      <c r="H10" s="81" t="s">
        <v>4520</v>
      </c>
      <c r="I10" s="81" t="s">
        <v>43</v>
      </c>
      <c r="J10" s="81" t="s">
        <v>4474</v>
      </c>
      <c r="K10" s="81" t="s">
        <v>4475</v>
      </c>
      <c r="M10" s="81" t="s">
        <v>2790</v>
      </c>
      <c r="N10" s="81" t="s">
        <v>4521</v>
      </c>
      <c r="O10" s="81" t="s">
        <v>4678</v>
      </c>
      <c r="P10" s="81" t="s">
        <v>4679</v>
      </c>
      <c r="Q10" s="81" t="s">
        <v>4524</v>
      </c>
      <c r="R10" s="81" t="s">
        <v>4525</v>
      </c>
      <c r="S10" s="81" t="s">
        <v>4526</v>
      </c>
      <c r="T10" s="81" t="s">
        <v>4680</v>
      </c>
      <c r="U10" s="81" t="s">
        <v>4681</v>
      </c>
      <c r="V10" s="81" t="s">
        <v>4432</v>
      </c>
      <c r="W10" s="81" t="s">
        <v>4529</v>
      </c>
      <c r="X10" s="81" t="s">
        <v>4434</v>
      </c>
      <c r="Y10" s="81" t="s">
        <v>4435</v>
      </c>
      <c r="Z10" s="81" t="s">
        <v>4436</v>
      </c>
      <c r="AA10" s="81" t="s">
        <v>82</v>
      </c>
      <c r="AC10" s="81" t="s">
        <v>42</v>
      </c>
      <c r="AD10" s="81" t="s">
        <v>2682</v>
      </c>
      <c r="AE10" s="81" t="s">
        <v>42</v>
      </c>
      <c r="AG10" s="81" t="s">
        <v>4480</v>
      </c>
      <c r="AH10" s="81" t="s">
        <v>4485</v>
      </c>
      <c r="AI10" s="81" t="s">
        <v>4486</v>
      </c>
      <c r="AJ10" s="81" t="s">
        <v>4440</v>
      </c>
      <c r="AM10" s="81" t="s">
        <v>4442</v>
      </c>
      <c r="AQ10" s="81" t="s">
        <v>4444</v>
      </c>
      <c r="AR10" s="81" t="s">
        <v>4531</v>
      </c>
      <c r="AS10" s="81" t="s">
        <v>4446</v>
      </c>
      <c r="AT10" s="81" t="s">
        <v>2875</v>
      </c>
      <c r="AU10" s="81" t="s">
        <v>4447</v>
      </c>
      <c r="AW10" s="81" t="s">
        <v>4448</v>
      </c>
      <c r="AX10" s="81" t="s">
        <v>42</v>
      </c>
    </row>
    <row r="11" s="79" customFormat="1" ht="13.5" hidden="1" spans="1:50">
      <c r="A11" s="81" t="s">
        <v>4692</v>
      </c>
      <c r="B11" s="81" t="s">
        <v>4693</v>
      </c>
      <c r="C11" s="81" t="s">
        <v>50</v>
      </c>
      <c r="D11" s="81" t="s">
        <v>4517</v>
      </c>
      <c r="E11" s="81" t="s">
        <v>4694</v>
      </c>
      <c r="F11" s="81" t="s">
        <v>4453</v>
      </c>
      <c r="G11" s="81" t="s">
        <v>4542</v>
      </c>
      <c r="H11" s="81" t="s">
        <v>4520</v>
      </c>
      <c r="I11" s="81" t="s">
        <v>43</v>
      </c>
      <c r="J11" s="81" t="s">
        <v>4422</v>
      </c>
      <c r="K11" s="81" t="s">
        <v>4423</v>
      </c>
      <c r="M11" s="81" t="s">
        <v>2790</v>
      </c>
      <c r="N11" s="81" t="s">
        <v>4695</v>
      </c>
      <c r="O11" s="81" t="s">
        <v>4696</v>
      </c>
      <c r="P11" s="81" t="s">
        <v>4697</v>
      </c>
      <c r="Q11" s="81" t="s">
        <v>4698</v>
      </c>
      <c r="R11" s="81" t="s">
        <v>4699</v>
      </c>
      <c r="S11" s="81" t="s">
        <v>4700</v>
      </c>
      <c r="T11" s="81" t="s">
        <v>4701</v>
      </c>
      <c r="U11" s="81" t="s">
        <v>4702</v>
      </c>
      <c r="V11" s="81" t="s">
        <v>4432</v>
      </c>
      <c r="W11" s="81" t="s">
        <v>4433</v>
      </c>
      <c r="X11" s="81" t="s">
        <v>4434</v>
      </c>
      <c r="Y11" s="81" t="s">
        <v>4435</v>
      </c>
      <c r="Z11" s="81" t="s">
        <v>4436</v>
      </c>
      <c r="AA11" s="81" t="s">
        <v>82</v>
      </c>
      <c r="AC11" s="81" t="s">
        <v>42</v>
      </c>
      <c r="AD11" s="81" t="s">
        <v>2682</v>
      </c>
      <c r="AE11" s="81" t="s">
        <v>42</v>
      </c>
      <c r="AG11" s="81" t="s">
        <v>4433</v>
      </c>
      <c r="AH11" s="81" t="s">
        <v>4485</v>
      </c>
      <c r="AI11" s="81" t="s">
        <v>4553</v>
      </c>
      <c r="AJ11" s="81" t="s">
        <v>4440</v>
      </c>
      <c r="AM11" s="81" t="s">
        <v>4442</v>
      </c>
      <c r="AN11" s="81" t="s">
        <v>4433</v>
      </c>
      <c r="AO11" s="81" t="s">
        <v>4703</v>
      </c>
      <c r="AP11" s="81" t="s">
        <v>4443</v>
      </c>
      <c r="AQ11" s="81" t="s">
        <v>4444</v>
      </c>
      <c r="AR11" s="81" t="s">
        <v>4704</v>
      </c>
      <c r="AS11" s="81" t="s">
        <v>4468</v>
      </c>
      <c r="AT11" s="81" t="s">
        <v>2875</v>
      </c>
      <c r="AU11" s="81" t="s">
        <v>4447</v>
      </c>
      <c r="AW11" s="81" t="s">
        <v>4448</v>
      </c>
      <c r="AX11" s="81" t="s">
        <v>42</v>
      </c>
    </row>
    <row r="12" s="79" customFormat="1" ht="13.5" hidden="1" spans="1:50">
      <c r="A12" s="81" t="s">
        <v>4794</v>
      </c>
      <c r="B12" s="81" t="s">
        <v>4795</v>
      </c>
      <c r="C12" s="81" t="s">
        <v>50</v>
      </c>
      <c r="D12" s="81" t="s">
        <v>4517</v>
      </c>
      <c r="E12" s="81" t="s">
        <v>4796</v>
      </c>
      <c r="F12" s="81" t="s">
        <v>4453</v>
      </c>
      <c r="G12" s="81" t="s">
        <v>4519</v>
      </c>
      <c r="H12" s="81" t="s">
        <v>4520</v>
      </c>
      <c r="I12" s="81" t="s">
        <v>43</v>
      </c>
      <c r="J12" s="81" t="s">
        <v>4631</v>
      </c>
      <c r="K12" s="81" t="s">
        <v>4632</v>
      </c>
      <c r="M12" s="81" t="s">
        <v>2790</v>
      </c>
      <c r="N12" s="81" t="s">
        <v>4797</v>
      </c>
      <c r="O12" s="81" t="s">
        <v>4798</v>
      </c>
      <c r="P12" s="81" t="s">
        <v>4799</v>
      </c>
      <c r="Q12" s="81" t="s">
        <v>4800</v>
      </c>
      <c r="R12" s="81" t="s">
        <v>4801</v>
      </c>
      <c r="S12" s="81" t="s">
        <v>4802</v>
      </c>
      <c r="T12" s="81" t="s">
        <v>4803</v>
      </c>
      <c r="U12" s="81" t="s">
        <v>4804</v>
      </c>
      <c r="V12" s="81" t="s">
        <v>4432</v>
      </c>
      <c r="W12" s="81" t="s">
        <v>4529</v>
      </c>
      <c r="X12" s="81" t="s">
        <v>4434</v>
      </c>
      <c r="Y12" s="81" t="s">
        <v>4435</v>
      </c>
      <c r="Z12" s="81" t="s">
        <v>4436</v>
      </c>
      <c r="AA12" s="81" t="s">
        <v>82</v>
      </c>
      <c r="AC12" s="81" t="s">
        <v>42</v>
      </c>
      <c r="AD12" s="81" t="s">
        <v>2682</v>
      </c>
      <c r="AE12" s="81" t="s">
        <v>42</v>
      </c>
      <c r="AG12" s="81" t="s">
        <v>471</v>
      </c>
      <c r="AH12" s="81" t="s">
        <v>4485</v>
      </c>
      <c r="AI12" s="81" t="s">
        <v>4512</v>
      </c>
      <c r="AJ12" s="81" t="s">
        <v>4440</v>
      </c>
      <c r="AM12" s="81" t="s">
        <v>4442</v>
      </c>
      <c r="AN12" s="81" t="s">
        <v>471</v>
      </c>
      <c r="AO12" s="81" t="s">
        <v>4805</v>
      </c>
      <c r="AP12" s="81" t="s">
        <v>4443</v>
      </c>
      <c r="AQ12" s="81" t="s">
        <v>4444</v>
      </c>
      <c r="AR12" s="81" t="s">
        <v>4806</v>
      </c>
      <c r="AS12" s="81" t="s">
        <v>4446</v>
      </c>
      <c r="AT12" s="81" t="s">
        <v>2875</v>
      </c>
      <c r="AU12" s="81" t="s">
        <v>4447</v>
      </c>
      <c r="AW12" s="81" t="s">
        <v>4448</v>
      </c>
      <c r="AX12" s="81" t="s">
        <v>42</v>
      </c>
    </row>
    <row r="13" s="79" customFormat="1" ht="13.5" hidden="1" spans="1:50">
      <c r="A13" s="81" t="s">
        <v>4997</v>
      </c>
      <c r="B13" s="81" t="s">
        <v>5016</v>
      </c>
      <c r="C13" s="81" t="s">
        <v>50</v>
      </c>
      <c r="D13" s="81" t="s">
        <v>4517</v>
      </c>
      <c r="E13" s="81" t="s">
        <v>5017</v>
      </c>
      <c r="F13" s="81" t="s">
        <v>4453</v>
      </c>
      <c r="G13" s="81" t="s">
        <v>4519</v>
      </c>
      <c r="H13" s="81" t="s">
        <v>4579</v>
      </c>
      <c r="I13" s="81" t="s">
        <v>43</v>
      </c>
      <c r="J13" s="81" t="s">
        <v>4772</v>
      </c>
      <c r="K13" s="81" t="s">
        <v>4773</v>
      </c>
      <c r="M13" s="81" t="s">
        <v>2790</v>
      </c>
      <c r="N13" s="81" t="s">
        <v>5000</v>
      </c>
      <c r="O13" s="81" t="s">
        <v>5018</v>
      </c>
      <c r="P13" s="81" t="s">
        <v>5002</v>
      </c>
      <c r="Q13" s="81" t="s">
        <v>1008</v>
      </c>
      <c r="R13" s="81" t="s">
        <v>5003</v>
      </c>
      <c r="S13" s="81" t="s">
        <v>5004</v>
      </c>
      <c r="T13" s="81" t="s">
        <v>5005</v>
      </c>
      <c r="U13" s="81" t="s">
        <v>5006</v>
      </c>
      <c r="V13" s="81" t="s">
        <v>4432</v>
      </c>
      <c r="W13" s="81" t="s">
        <v>1008</v>
      </c>
      <c r="X13" s="81" t="s">
        <v>4434</v>
      </c>
      <c r="Y13" s="81" t="s">
        <v>4435</v>
      </c>
      <c r="Z13" s="81" t="s">
        <v>4436</v>
      </c>
      <c r="AA13" s="81" t="s">
        <v>228</v>
      </c>
      <c r="AC13" s="81" t="s">
        <v>42</v>
      </c>
      <c r="AD13" s="81" t="s">
        <v>2682</v>
      </c>
      <c r="AE13" s="81" t="s">
        <v>42</v>
      </c>
      <c r="AG13" s="81" t="s">
        <v>1008</v>
      </c>
      <c r="AH13" s="81" t="s">
        <v>4485</v>
      </c>
      <c r="AI13" s="81" t="s">
        <v>4486</v>
      </c>
      <c r="AJ13" s="81" t="s">
        <v>4440</v>
      </c>
      <c r="AM13" s="81" t="s">
        <v>4442</v>
      </c>
      <c r="AN13" s="81" t="s">
        <v>1008</v>
      </c>
      <c r="AO13" s="81" t="s">
        <v>5007</v>
      </c>
      <c r="AP13" s="81" t="s">
        <v>4443</v>
      </c>
      <c r="AQ13" s="81" t="s">
        <v>4444</v>
      </c>
      <c r="AR13" s="81" t="s">
        <v>5008</v>
      </c>
      <c r="AS13" s="81" t="s">
        <v>4468</v>
      </c>
      <c r="AT13" s="81" t="s">
        <v>2875</v>
      </c>
      <c r="AU13" s="81" t="s">
        <v>50</v>
      </c>
      <c r="AW13" s="81" t="s">
        <v>4448</v>
      </c>
      <c r="AX13" s="81" t="s">
        <v>42</v>
      </c>
    </row>
    <row r="14" s="79" customFormat="1" ht="13.5" hidden="1" spans="1:50">
      <c r="A14" s="81" t="s">
        <v>5114</v>
      </c>
      <c r="B14" s="81" t="s">
        <v>5115</v>
      </c>
      <c r="C14" s="81" t="s">
        <v>50</v>
      </c>
      <c r="D14" s="81" t="s">
        <v>4418</v>
      </c>
      <c r="E14" s="81" t="s">
        <v>5116</v>
      </c>
      <c r="F14" s="81" t="s">
        <v>4453</v>
      </c>
      <c r="G14" s="81" t="s">
        <v>4542</v>
      </c>
      <c r="H14" s="81" t="s">
        <v>4520</v>
      </c>
      <c r="I14" s="81" t="s">
        <v>43</v>
      </c>
      <c r="J14" s="81" t="s">
        <v>4422</v>
      </c>
      <c r="K14" s="81" t="s">
        <v>4423</v>
      </c>
      <c r="M14" s="81" t="s">
        <v>2790</v>
      </c>
      <c r="N14" s="81" t="s">
        <v>4695</v>
      </c>
      <c r="O14" s="81" t="s">
        <v>5117</v>
      </c>
      <c r="P14" s="81" t="s">
        <v>5118</v>
      </c>
      <c r="Q14" s="81" t="s">
        <v>5119</v>
      </c>
      <c r="R14" s="81" t="s">
        <v>5120</v>
      </c>
      <c r="S14" s="81" t="s">
        <v>5121</v>
      </c>
      <c r="T14" s="81" t="s">
        <v>5122</v>
      </c>
      <c r="U14" s="81" t="s">
        <v>5123</v>
      </c>
      <c r="V14" s="81" t="s">
        <v>4432</v>
      </c>
      <c r="W14" s="81" t="s">
        <v>4433</v>
      </c>
      <c r="X14" s="81" t="s">
        <v>4434</v>
      </c>
      <c r="Y14" s="81" t="s">
        <v>4435</v>
      </c>
      <c r="Z14" s="81" t="s">
        <v>4436</v>
      </c>
      <c r="AA14" s="81" t="s">
        <v>228</v>
      </c>
      <c r="AC14" s="81" t="s">
        <v>42</v>
      </c>
      <c r="AD14" s="81" t="s">
        <v>2682</v>
      </c>
      <c r="AE14" s="81" t="s">
        <v>42</v>
      </c>
      <c r="AG14" s="81" t="s">
        <v>5119</v>
      </c>
      <c r="AH14" s="81" t="s">
        <v>4485</v>
      </c>
      <c r="AI14" s="81" t="s">
        <v>4553</v>
      </c>
      <c r="AJ14" s="81" t="s">
        <v>4440</v>
      </c>
      <c r="AM14" s="81" t="s">
        <v>4442</v>
      </c>
      <c r="AN14" s="81" t="s">
        <v>4433</v>
      </c>
      <c r="AO14" s="81" t="s">
        <v>5124</v>
      </c>
      <c r="AP14" s="81" t="s">
        <v>4443</v>
      </c>
      <c r="AQ14" s="81" t="s">
        <v>4444</v>
      </c>
      <c r="AR14" s="81" t="s">
        <v>5125</v>
      </c>
      <c r="AS14" s="81" t="s">
        <v>4468</v>
      </c>
      <c r="AT14" s="81" t="s">
        <v>2875</v>
      </c>
      <c r="AU14" s="81" t="s">
        <v>5126</v>
      </c>
      <c r="AW14" s="81" t="s">
        <v>4448</v>
      </c>
      <c r="AX14" s="81" t="s">
        <v>42</v>
      </c>
    </row>
    <row r="15" s="79" customFormat="1" ht="13.5" hidden="1" spans="1:50">
      <c r="A15" s="81" t="s">
        <v>5127</v>
      </c>
      <c r="B15" s="81" t="s">
        <v>5128</v>
      </c>
      <c r="C15" s="81" t="s">
        <v>50</v>
      </c>
      <c r="D15" s="81" t="s">
        <v>4517</v>
      </c>
      <c r="E15" s="81" t="s">
        <v>5129</v>
      </c>
      <c r="F15" s="81" t="s">
        <v>4453</v>
      </c>
      <c r="G15" s="81" t="s">
        <v>4542</v>
      </c>
      <c r="H15" s="81" t="s">
        <v>4520</v>
      </c>
      <c r="I15" s="81" t="s">
        <v>43</v>
      </c>
      <c r="J15" s="81" t="s">
        <v>4422</v>
      </c>
      <c r="K15" s="81" t="s">
        <v>4423</v>
      </c>
      <c r="M15" s="81" t="s">
        <v>2790</v>
      </c>
      <c r="N15" s="81" t="s">
        <v>4695</v>
      </c>
      <c r="O15" s="81" t="s">
        <v>5130</v>
      </c>
      <c r="P15" s="81" t="s">
        <v>5118</v>
      </c>
      <c r="Q15" s="81" t="s">
        <v>5119</v>
      </c>
      <c r="R15" s="81" t="s">
        <v>5120</v>
      </c>
      <c r="S15" s="81" t="s">
        <v>5121</v>
      </c>
      <c r="T15" s="81" t="s">
        <v>5131</v>
      </c>
      <c r="U15" s="81" t="s">
        <v>5132</v>
      </c>
      <c r="V15" s="81" t="s">
        <v>4432</v>
      </c>
      <c r="W15" s="81" t="s">
        <v>4433</v>
      </c>
      <c r="X15" s="81" t="s">
        <v>4434</v>
      </c>
      <c r="Y15" s="81" t="s">
        <v>4435</v>
      </c>
      <c r="Z15" s="81" t="s">
        <v>4436</v>
      </c>
      <c r="AA15" s="81" t="s">
        <v>228</v>
      </c>
      <c r="AC15" s="81" t="s">
        <v>42</v>
      </c>
      <c r="AD15" s="81" t="s">
        <v>2682</v>
      </c>
      <c r="AE15" s="81" t="s">
        <v>42</v>
      </c>
      <c r="AF15" s="81" t="s">
        <v>4464</v>
      </c>
      <c r="AG15" s="81" t="s">
        <v>5119</v>
      </c>
      <c r="AH15" s="81" t="s">
        <v>4485</v>
      </c>
      <c r="AI15" s="81" t="s">
        <v>4553</v>
      </c>
      <c r="AJ15" s="81" t="s">
        <v>4440</v>
      </c>
      <c r="AM15" s="81" t="s">
        <v>4442</v>
      </c>
      <c r="AN15" s="81" t="s">
        <v>4433</v>
      </c>
      <c r="AO15" s="81" t="s">
        <v>5133</v>
      </c>
      <c r="AP15" s="81" t="s">
        <v>4443</v>
      </c>
      <c r="AQ15" s="81" t="s">
        <v>4444</v>
      </c>
      <c r="AR15" s="81" t="s">
        <v>5134</v>
      </c>
      <c r="AS15" s="81" t="s">
        <v>4468</v>
      </c>
      <c r="AT15" s="81" t="s">
        <v>2875</v>
      </c>
      <c r="AU15" s="81" t="s">
        <v>5126</v>
      </c>
      <c r="AW15" s="81" t="s">
        <v>4448</v>
      </c>
      <c r="AX15" s="81" t="s">
        <v>42</v>
      </c>
    </row>
    <row r="16" s="79" customFormat="1" ht="13.5" hidden="1" spans="1:50">
      <c r="A16" s="81" t="s">
        <v>5135</v>
      </c>
      <c r="B16" s="81" t="s">
        <v>5136</v>
      </c>
      <c r="C16" s="81" t="s">
        <v>50</v>
      </c>
      <c r="D16" s="81" t="s">
        <v>4517</v>
      </c>
      <c r="E16" s="81" t="s">
        <v>5137</v>
      </c>
      <c r="F16" s="81" t="s">
        <v>4453</v>
      </c>
      <c r="G16" s="81" t="s">
        <v>4542</v>
      </c>
      <c r="H16" s="81" t="s">
        <v>4520</v>
      </c>
      <c r="I16" s="81" t="s">
        <v>43</v>
      </c>
      <c r="J16" s="81" t="s">
        <v>4422</v>
      </c>
      <c r="K16" s="81" t="s">
        <v>4423</v>
      </c>
      <c r="M16" s="81" t="s">
        <v>2790</v>
      </c>
      <c r="N16" s="81" t="s">
        <v>4695</v>
      </c>
      <c r="O16" s="81" t="s">
        <v>5138</v>
      </c>
      <c r="P16" s="81" t="s">
        <v>5118</v>
      </c>
      <c r="Q16" s="81" t="s">
        <v>5119</v>
      </c>
      <c r="R16" s="81" t="s">
        <v>5120</v>
      </c>
      <c r="S16" s="81" t="s">
        <v>5121</v>
      </c>
      <c r="T16" s="81" t="s">
        <v>5122</v>
      </c>
      <c r="U16" s="81" t="s">
        <v>5123</v>
      </c>
      <c r="V16" s="81" t="s">
        <v>4432</v>
      </c>
      <c r="W16" s="81" t="s">
        <v>4433</v>
      </c>
      <c r="X16" s="81" t="s">
        <v>4434</v>
      </c>
      <c r="Y16" s="81" t="s">
        <v>4435</v>
      </c>
      <c r="Z16" s="81" t="s">
        <v>4436</v>
      </c>
      <c r="AA16" s="81" t="s">
        <v>228</v>
      </c>
      <c r="AC16" s="81" t="s">
        <v>42</v>
      </c>
      <c r="AD16" s="81" t="s">
        <v>2682</v>
      </c>
      <c r="AE16" s="81" t="s">
        <v>42</v>
      </c>
      <c r="AF16" s="81" t="s">
        <v>4464</v>
      </c>
      <c r="AG16" s="81" t="s">
        <v>5119</v>
      </c>
      <c r="AH16" s="81" t="s">
        <v>4485</v>
      </c>
      <c r="AI16" s="81" t="s">
        <v>4553</v>
      </c>
      <c r="AJ16" s="81" t="s">
        <v>4440</v>
      </c>
      <c r="AM16" s="81" t="s">
        <v>4442</v>
      </c>
      <c r="AN16" s="81" t="s">
        <v>4433</v>
      </c>
      <c r="AO16" s="81" t="s">
        <v>5139</v>
      </c>
      <c r="AP16" s="81" t="s">
        <v>4443</v>
      </c>
      <c r="AQ16" s="81" t="s">
        <v>4444</v>
      </c>
      <c r="AR16" s="81" t="s">
        <v>5140</v>
      </c>
      <c r="AS16" s="81" t="s">
        <v>4468</v>
      </c>
      <c r="AT16" s="81" t="s">
        <v>2875</v>
      </c>
      <c r="AU16" s="81" t="s">
        <v>5126</v>
      </c>
      <c r="AW16" s="81" t="s">
        <v>4448</v>
      </c>
      <c r="AX16" s="81" t="s">
        <v>42</v>
      </c>
    </row>
    <row r="17" s="79" customFormat="1" ht="13.5" hidden="1" spans="1:50">
      <c r="A17" s="81" t="s">
        <v>5141</v>
      </c>
      <c r="B17" s="81" t="s">
        <v>5142</v>
      </c>
      <c r="C17" s="81" t="s">
        <v>50</v>
      </c>
      <c r="D17" s="81" t="s">
        <v>4418</v>
      </c>
      <c r="E17" s="81" t="s">
        <v>5143</v>
      </c>
      <c r="F17" s="81" t="s">
        <v>4453</v>
      </c>
      <c r="G17" s="81" t="s">
        <v>4542</v>
      </c>
      <c r="H17" s="81" t="s">
        <v>4520</v>
      </c>
      <c r="I17" s="81" t="s">
        <v>43</v>
      </c>
      <c r="J17" s="81" t="s">
        <v>4422</v>
      </c>
      <c r="K17" s="81" t="s">
        <v>4423</v>
      </c>
      <c r="M17" s="81" t="s">
        <v>2790</v>
      </c>
      <c r="N17" s="81" t="s">
        <v>4695</v>
      </c>
      <c r="O17" s="81" t="s">
        <v>5144</v>
      </c>
      <c r="P17" s="81" t="s">
        <v>5145</v>
      </c>
      <c r="Q17" s="81" t="s">
        <v>4698</v>
      </c>
      <c r="R17" s="81" t="s">
        <v>4699</v>
      </c>
      <c r="S17" s="81" t="s">
        <v>4700</v>
      </c>
      <c r="T17" s="81" t="s">
        <v>5146</v>
      </c>
      <c r="U17" s="81" t="s">
        <v>5147</v>
      </c>
      <c r="V17" s="81" t="s">
        <v>4432</v>
      </c>
      <c r="W17" s="81" t="s">
        <v>4433</v>
      </c>
      <c r="X17" s="81" t="s">
        <v>4434</v>
      </c>
      <c r="Y17" s="81" t="s">
        <v>4435</v>
      </c>
      <c r="Z17" s="81" t="s">
        <v>4436</v>
      </c>
      <c r="AA17" s="81" t="s">
        <v>228</v>
      </c>
      <c r="AC17" s="81" t="s">
        <v>42</v>
      </c>
      <c r="AD17" s="81" t="s">
        <v>2682</v>
      </c>
      <c r="AE17" s="81" t="s">
        <v>42</v>
      </c>
      <c r="AG17" s="81" t="s">
        <v>4433</v>
      </c>
      <c r="AH17" s="81" t="s">
        <v>4485</v>
      </c>
      <c r="AI17" s="81" t="s">
        <v>4553</v>
      </c>
      <c r="AJ17" s="81" t="s">
        <v>4440</v>
      </c>
      <c r="AM17" s="81" t="s">
        <v>4442</v>
      </c>
      <c r="AN17" s="81" t="s">
        <v>4433</v>
      </c>
      <c r="AO17" s="81" t="s">
        <v>5148</v>
      </c>
      <c r="AP17" s="81" t="s">
        <v>4443</v>
      </c>
      <c r="AQ17" s="81" t="s">
        <v>4444</v>
      </c>
      <c r="AR17" s="81" t="s">
        <v>5149</v>
      </c>
      <c r="AS17" s="81" t="s">
        <v>4468</v>
      </c>
      <c r="AT17" s="81" t="s">
        <v>2875</v>
      </c>
      <c r="AU17" s="81" t="s">
        <v>4447</v>
      </c>
      <c r="AW17" s="81" t="s">
        <v>4448</v>
      </c>
      <c r="AX17" s="81" t="s">
        <v>42</v>
      </c>
    </row>
    <row r="18" s="79" customFormat="1" ht="13.5" hidden="1" spans="1:50">
      <c r="A18" s="81" t="s">
        <v>5150</v>
      </c>
      <c r="B18" s="81" t="s">
        <v>5151</v>
      </c>
      <c r="C18" s="81" t="s">
        <v>50</v>
      </c>
      <c r="D18" s="81" t="s">
        <v>4517</v>
      </c>
      <c r="E18" s="81" t="s">
        <v>5152</v>
      </c>
      <c r="F18" s="81" t="s">
        <v>4453</v>
      </c>
      <c r="G18" s="81" t="s">
        <v>4542</v>
      </c>
      <c r="H18" s="81" t="s">
        <v>4520</v>
      </c>
      <c r="I18" s="81" t="s">
        <v>43</v>
      </c>
      <c r="J18" s="81" t="s">
        <v>4422</v>
      </c>
      <c r="K18" s="81" t="s">
        <v>4423</v>
      </c>
      <c r="M18" s="81" t="s">
        <v>2790</v>
      </c>
      <c r="N18" s="81" t="s">
        <v>4695</v>
      </c>
      <c r="O18" s="81" t="s">
        <v>5153</v>
      </c>
      <c r="P18" s="81" t="s">
        <v>5154</v>
      </c>
      <c r="Q18" s="81" t="s">
        <v>5155</v>
      </c>
      <c r="R18" s="81" t="s">
        <v>5156</v>
      </c>
      <c r="S18" s="81" t="s">
        <v>5157</v>
      </c>
      <c r="T18" s="81" t="s">
        <v>5158</v>
      </c>
      <c r="U18" s="81" t="s">
        <v>5159</v>
      </c>
      <c r="V18" s="81" t="s">
        <v>4432</v>
      </c>
      <c r="W18" s="81" t="s">
        <v>4433</v>
      </c>
      <c r="X18" s="81" t="s">
        <v>4434</v>
      </c>
      <c r="Y18" s="81" t="s">
        <v>4435</v>
      </c>
      <c r="Z18" s="81" t="s">
        <v>4436</v>
      </c>
      <c r="AA18" s="81" t="s">
        <v>228</v>
      </c>
      <c r="AC18" s="81" t="s">
        <v>42</v>
      </c>
      <c r="AD18" s="81" t="s">
        <v>2682</v>
      </c>
      <c r="AE18" s="81" t="s">
        <v>42</v>
      </c>
      <c r="AF18" s="81" t="s">
        <v>4464</v>
      </c>
      <c r="AG18" s="81" t="s">
        <v>4698</v>
      </c>
      <c r="AH18" s="81" t="s">
        <v>4485</v>
      </c>
      <c r="AI18" s="81" t="s">
        <v>4553</v>
      </c>
      <c r="AJ18" s="81" t="s">
        <v>4440</v>
      </c>
      <c r="AM18" s="81" t="s">
        <v>4442</v>
      </c>
      <c r="AN18" s="81" t="s">
        <v>4433</v>
      </c>
      <c r="AO18" s="81" t="s">
        <v>5160</v>
      </c>
      <c r="AP18" s="81" t="s">
        <v>4443</v>
      </c>
      <c r="AQ18" s="81" t="s">
        <v>4444</v>
      </c>
      <c r="AR18" s="81" t="s">
        <v>5161</v>
      </c>
      <c r="AS18" s="81" t="s">
        <v>4468</v>
      </c>
      <c r="AT18" s="81" t="s">
        <v>2875</v>
      </c>
      <c r="AU18" s="81" t="s">
        <v>4447</v>
      </c>
      <c r="AW18" s="81" t="s">
        <v>4448</v>
      </c>
      <c r="AX18" s="81" t="s">
        <v>42</v>
      </c>
    </row>
    <row r="19" s="79" customFormat="1" ht="13.5" hidden="1" spans="1:50">
      <c r="A19" s="81" t="s">
        <v>5162</v>
      </c>
      <c r="B19" s="81" t="s">
        <v>5163</v>
      </c>
      <c r="C19" s="81" t="s">
        <v>50</v>
      </c>
      <c r="D19" s="81" t="s">
        <v>4517</v>
      </c>
      <c r="E19" s="81" t="s">
        <v>5164</v>
      </c>
      <c r="F19" s="81" t="s">
        <v>4453</v>
      </c>
      <c r="G19" s="81" t="s">
        <v>4542</v>
      </c>
      <c r="H19" s="81" t="s">
        <v>4520</v>
      </c>
      <c r="I19" s="81" t="s">
        <v>43</v>
      </c>
      <c r="J19" s="81" t="s">
        <v>4422</v>
      </c>
      <c r="K19" s="81" t="s">
        <v>4423</v>
      </c>
      <c r="M19" s="81" t="s">
        <v>2790</v>
      </c>
      <c r="N19" s="81" t="s">
        <v>4695</v>
      </c>
      <c r="O19" s="81" t="s">
        <v>5165</v>
      </c>
      <c r="P19" s="81" t="s">
        <v>5166</v>
      </c>
      <c r="Q19" s="81" t="s">
        <v>4902</v>
      </c>
      <c r="R19" s="81" t="s">
        <v>4903</v>
      </c>
      <c r="S19" s="81" t="s">
        <v>4461</v>
      </c>
      <c r="T19" s="81" t="s">
        <v>5167</v>
      </c>
      <c r="U19" s="81" t="s">
        <v>5159</v>
      </c>
      <c r="V19" s="81" t="s">
        <v>4432</v>
      </c>
      <c r="W19" s="81" t="s">
        <v>4433</v>
      </c>
      <c r="X19" s="81" t="s">
        <v>4434</v>
      </c>
      <c r="Y19" s="81" t="s">
        <v>4435</v>
      </c>
      <c r="Z19" s="81" t="s">
        <v>4436</v>
      </c>
      <c r="AA19" s="81" t="s">
        <v>82</v>
      </c>
      <c r="AC19" s="81" t="s">
        <v>42</v>
      </c>
      <c r="AD19" s="81" t="s">
        <v>2682</v>
      </c>
      <c r="AE19" s="81" t="s">
        <v>42</v>
      </c>
      <c r="AG19" s="81" t="s">
        <v>4433</v>
      </c>
      <c r="AH19" s="81" t="s">
        <v>4485</v>
      </c>
      <c r="AI19" s="81" t="s">
        <v>4553</v>
      </c>
      <c r="AJ19" s="81" t="s">
        <v>4440</v>
      </c>
      <c r="AM19" s="81" t="s">
        <v>4442</v>
      </c>
      <c r="AN19" s="81" t="s">
        <v>4433</v>
      </c>
      <c r="AO19" s="81" t="s">
        <v>5168</v>
      </c>
      <c r="AP19" s="81" t="s">
        <v>4443</v>
      </c>
      <c r="AQ19" s="81" t="s">
        <v>4444</v>
      </c>
      <c r="AR19" s="81" t="s">
        <v>5169</v>
      </c>
      <c r="AS19" s="81" t="s">
        <v>4468</v>
      </c>
      <c r="AT19" s="81" t="s">
        <v>2875</v>
      </c>
      <c r="AU19" s="81" t="s">
        <v>50</v>
      </c>
      <c r="AW19" s="81" t="s">
        <v>4448</v>
      </c>
      <c r="AX19" s="81" t="s">
        <v>42</v>
      </c>
    </row>
    <row r="20" s="79" customFormat="1" ht="13.5" hidden="1" spans="1:50">
      <c r="A20" s="81" t="s">
        <v>5192</v>
      </c>
      <c r="B20" s="81" t="s">
        <v>5193</v>
      </c>
      <c r="C20" s="81" t="s">
        <v>50</v>
      </c>
      <c r="D20" s="81" t="s">
        <v>4418</v>
      </c>
      <c r="E20" s="81" t="s">
        <v>5194</v>
      </c>
      <c r="F20" s="81" t="s">
        <v>4453</v>
      </c>
      <c r="G20" s="81" t="s">
        <v>4542</v>
      </c>
      <c r="H20" s="81" t="s">
        <v>4520</v>
      </c>
      <c r="I20" s="81" t="s">
        <v>43</v>
      </c>
      <c r="J20" s="81" t="s">
        <v>4422</v>
      </c>
      <c r="K20" s="81" t="s">
        <v>4423</v>
      </c>
      <c r="M20" s="81" t="s">
        <v>2790</v>
      </c>
      <c r="N20" s="81" t="s">
        <v>4695</v>
      </c>
      <c r="O20" s="81" t="s">
        <v>5195</v>
      </c>
      <c r="P20" s="81" t="s">
        <v>5196</v>
      </c>
      <c r="Q20" s="81" t="s">
        <v>5155</v>
      </c>
      <c r="R20" s="81" t="s">
        <v>5156</v>
      </c>
      <c r="S20" s="81" t="s">
        <v>5157</v>
      </c>
      <c r="T20" s="81" t="s">
        <v>5197</v>
      </c>
      <c r="U20" s="81" t="s">
        <v>5198</v>
      </c>
      <c r="V20" s="81" t="s">
        <v>4432</v>
      </c>
      <c r="W20" s="81" t="s">
        <v>4433</v>
      </c>
      <c r="X20" s="81" t="s">
        <v>4434</v>
      </c>
      <c r="Y20" s="81" t="s">
        <v>4435</v>
      </c>
      <c r="Z20" s="81" t="s">
        <v>4436</v>
      </c>
      <c r="AA20" s="81" t="s">
        <v>82</v>
      </c>
      <c r="AC20" s="81" t="s">
        <v>42</v>
      </c>
      <c r="AD20" s="81" t="s">
        <v>2682</v>
      </c>
      <c r="AE20" s="81" t="s">
        <v>42</v>
      </c>
      <c r="AG20" s="81" t="s">
        <v>4698</v>
      </c>
      <c r="AH20" s="81" t="s">
        <v>4485</v>
      </c>
      <c r="AI20" s="81" t="s">
        <v>4553</v>
      </c>
      <c r="AJ20" s="81" t="s">
        <v>4440</v>
      </c>
      <c r="AM20" s="81" t="s">
        <v>4442</v>
      </c>
      <c r="AN20" s="81" t="s">
        <v>4433</v>
      </c>
      <c r="AO20" s="81" t="s">
        <v>5199</v>
      </c>
      <c r="AP20" s="81" t="s">
        <v>4443</v>
      </c>
      <c r="AQ20" s="81" t="s">
        <v>4444</v>
      </c>
      <c r="AR20" s="81" t="s">
        <v>5200</v>
      </c>
      <c r="AS20" s="81" t="s">
        <v>4468</v>
      </c>
      <c r="AT20" s="81" t="s">
        <v>2875</v>
      </c>
      <c r="AU20" s="81" t="s">
        <v>4447</v>
      </c>
      <c r="AW20" s="81" t="s">
        <v>4448</v>
      </c>
      <c r="AX20" s="81" t="s">
        <v>42</v>
      </c>
    </row>
    <row r="21" s="79" customFormat="1" ht="13.5" hidden="1" spans="1:50">
      <c r="A21" s="81" t="s">
        <v>5260</v>
      </c>
      <c r="B21" s="81" t="s">
        <v>5261</v>
      </c>
      <c r="C21" s="81" t="s">
        <v>50</v>
      </c>
      <c r="D21" s="81" t="s">
        <v>4418</v>
      </c>
      <c r="E21" s="81" t="s">
        <v>5262</v>
      </c>
      <c r="F21" s="81" t="s">
        <v>4453</v>
      </c>
      <c r="G21" s="81" t="s">
        <v>4542</v>
      </c>
      <c r="H21" s="81" t="s">
        <v>4520</v>
      </c>
      <c r="I21" s="81" t="s">
        <v>43</v>
      </c>
      <c r="J21" s="81" t="s">
        <v>4422</v>
      </c>
      <c r="K21" s="81" t="s">
        <v>4423</v>
      </c>
      <c r="M21" s="81" t="s">
        <v>2790</v>
      </c>
      <c r="N21" s="81" t="s">
        <v>4695</v>
      </c>
      <c r="O21" s="81" t="s">
        <v>5263</v>
      </c>
      <c r="P21" s="81" t="s">
        <v>5264</v>
      </c>
      <c r="Q21" s="81" t="s">
        <v>5155</v>
      </c>
      <c r="R21" s="81" t="s">
        <v>5156</v>
      </c>
      <c r="S21" s="81" t="s">
        <v>5157</v>
      </c>
      <c r="T21" s="81" t="s">
        <v>5265</v>
      </c>
      <c r="U21" s="81" t="s">
        <v>5266</v>
      </c>
      <c r="V21" s="81" t="s">
        <v>4432</v>
      </c>
      <c r="W21" s="81" t="s">
        <v>4433</v>
      </c>
      <c r="X21" s="81" t="s">
        <v>4434</v>
      </c>
      <c r="Y21" s="81" t="s">
        <v>4435</v>
      </c>
      <c r="Z21" s="81" t="s">
        <v>4436</v>
      </c>
      <c r="AA21" s="81" t="s">
        <v>82</v>
      </c>
      <c r="AC21" s="81" t="s">
        <v>42</v>
      </c>
      <c r="AD21" s="81" t="s">
        <v>2682</v>
      </c>
      <c r="AE21" s="81" t="s">
        <v>42</v>
      </c>
      <c r="AG21" s="81" t="s">
        <v>4698</v>
      </c>
      <c r="AH21" s="81" t="s">
        <v>4485</v>
      </c>
      <c r="AI21" s="81" t="s">
        <v>4553</v>
      </c>
      <c r="AJ21" s="81" t="s">
        <v>4440</v>
      </c>
      <c r="AM21" s="81" t="s">
        <v>4442</v>
      </c>
      <c r="AN21" s="81" t="s">
        <v>4433</v>
      </c>
      <c r="AO21" s="81" t="s">
        <v>5267</v>
      </c>
      <c r="AP21" s="81" t="s">
        <v>4443</v>
      </c>
      <c r="AQ21" s="81" t="s">
        <v>4444</v>
      </c>
      <c r="AR21" s="81" t="s">
        <v>5268</v>
      </c>
      <c r="AS21" s="81" t="s">
        <v>4468</v>
      </c>
      <c r="AT21" s="81" t="s">
        <v>2875</v>
      </c>
      <c r="AU21" s="81" t="s">
        <v>4447</v>
      </c>
      <c r="AW21" s="81" t="s">
        <v>4448</v>
      </c>
      <c r="AX21" s="81" t="s">
        <v>42</v>
      </c>
    </row>
    <row r="22" s="79" customFormat="1" ht="13.5" hidden="1" spans="1:50">
      <c r="A22" s="81" t="s">
        <v>5333</v>
      </c>
      <c r="B22" s="81" t="s">
        <v>5334</v>
      </c>
      <c r="C22" s="81" t="s">
        <v>50</v>
      </c>
      <c r="D22" s="81" t="s">
        <v>4418</v>
      </c>
      <c r="E22" s="81" t="s">
        <v>5335</v>
      </c>
      <c r="F22" s="81" t="s">
        <v>4453</v>
      </c>
      <c r="G22" s="81" t="s">
        <v>4542</v>
      </c>
      <c r="H22" s="81" t="s">
        <v>4520</v>
      </c>
      <c r="I22" s="81" t="s">
        <v>43</v>
      </c>
      <c r="J22" s="81" t="s">
        <v>4422</v>
      </c>
      <c r="K22" s="81" t="s">
        <v>4423</v>
      </c>
      <c r="M22" s="81" t="s">
        <v>2790</v>
      </c>
      <c r="N22" s="81" t="s">
        <v>4695</v>
      </c>
      <c r="O22" s="81" t="s">
        <v>5336</v>
      </c>
      <c r="P22" s="81" t="s">
        <v>5337</v>
      </c>
      <c r="Q22" s="81" t="s">
        <v>4698</v>
      </c>
      <c r="R22" s="81" t="s">
        <v>4699</v>
      </c>
      <c r="S22" s="81" t="s">
        <v>5338</v>
      </c>
      <c r="T22" s="81" t="s">
        <v>5339</v>
      </c>
      <c r="U22" s="81" t="s">
        <v>5340</v>
      </c>
      <c r="V22" s="81" t="s">
        <v>4432</v>
      </c>
      <c r="W22" s="81" t="s">
        <v>4433</v>
      </c>
      <c r="X22" s="81" t="s">
        <v>4434</v>
      </c>
      <c r="Y22" s="81" t="s">
        <v>4435</v>
      </c>
      <c r="Z22" s="81" t="s">
        <v>4436</v>
      </c>
      <c r="AA22" s="81" t="s">
        <v>82</v>
      </c>
      <c r="AC22" s="81" t="s">
        <v>42</v>
      </c>
      <c r="AD22" s="81" t="s">
        <v>2682</v>
      </c>
      <c r="AE22" s="81" t="s">
        <v>42</v>
      </c>
      <c r="AG22" s="81" t="s">
        <v>4698</v>
      </c>
      <c r="AH22" s="81" t="s">
        <v>4485</v>
      </c>
      <c r="AI22" s="81" t="s">
        <v>4553</v>
      </c>
      <c r="AJ22" s="81" t="s">
        <v>4440</v>
      </c>
      <c r="AM22" s="81" t="s">
        <v>4442</v>
      </c>
      <c r="AN22" s="81" t="s">
        <v>4433</v>
      </c>
      <c r="AO22" s="81" t="s">
        <v>5341</v>
      </c>
      <c r="AP22" s="81" t="s">
        <v>4443</v>
      </c>
      <c r="AQ22" s="81" t="s">
        <v>4444</v>
      </c>
      <c r="AR22" s="81" t="s">
        <v>5342</v>
      </c>
      <c r="AS22" s="81" t="s">
        <v>4468</v>
      </c>
      <c r="AT22" s="81" t="s">
        <v>2875</v>
      </c>
      <c r="AU22" s="81" t="s">
        <v>50</v>
      </c>
      <c r="AW22" s="81" t="s">
        <v>4448</v>
      </c>
      <c r="AX22" s="81" t="s">
        <v>42</v>
      </c>
    </row>
    <row r="23" s="79" customFormat="1" ht="13.5" hidden="1" spans="1:50">
      <c r="A23" s="81" t="s">
        <v>5573</v>
      </c>
      <c r="B23" s="81" t="s">
        <v>5574</v>
      </c>
      <c r="C23" s="81" t="s">
        <v>50</v>
      </c>
      <c r="D23" s="81" t="s">
        <v>4517</v>
      </c>
      <c r="E23" s="81" t="s">
        <v>3355</v>
      </c>
      <c r="F23" s="81" t="s">
        <v>4453</v>
      </c>
      <c r="G23" s="81" t="s">
        <v>4542</v>
      </c>
      <c r="H23" s="81" t="s">
        <v>4520</v>
      </c>
      <c r="I23" s="81" t="s">
        <v>43</v>
      </c>
      <c r="J23" s="81" t="s">
        <v>4474</v>
      </c>
      <c r="K23" s="81" t="s">
        <v>4475</v>
      </c>
      <c r="M23" s="81" t="s">
        <v>2790</v>
      </c>
      <c r="N23" s="81" t="s">
        <v>5439</v>
      </c>
      <c r="O23" s="81" t="s">
        <v>5575</v>
      </c>
      <c r="P23" s="81" t="s">
        <v>5576</v>
      </c>
      <c r="Q23" s="81" t="s">
        <v>4524</v>
      </c>
      <c r="R23" s="81" t="s">
        <v>4525</v>
      </c>
      <c r="S23" s="81" t="s">
        <v>4526</v>
      </c>
      <c r="T23" s="81" t="s">
        <v>3353</v>
      </c>
      <c r="U23" s="81" t="s">
        <v>3354</v>
      </c>
      <c r="V23" s="81" t="s">
        <v>4432</v>
      </c>
      <c r="W23" s="81" t="s">
        <v>4529</v>
      </c>
      <c r="X23" s="81" t="s">
        <v>4434</v>
      </c>
      <c r="Y23" s="81" t="s">
        <v>4435</v>
      </c>
      <c r="Z23" s="81" t="s">
        <v>4436</v>
      </c>
      <c r="AA23" s="81" t="s">
        <v>228</v>
      </c>
      <c r="AC23" s="81" t="s">
        <v>42</v>
      </c>
      <c r="AD23" s="81" t="s">
        <v>2682</v>
      </c>
      <c r="AE23" s="81" t="s">
        <v>42</v>
      </c>
      <c r="AG23" s="81" t="s">
        <v>4480</v>
      </c>
      <c r="AH23" s="81" t="s">
        <v>4485</v>
      </c>
      <c r="AI23" s="81" t="s">
        <v>4486</v>
      </c>
      <c r="AJ23" s="81" t="s">
        <v>4440</v>
      </c>
      <c r="AM23" s="81" t="s">
        <v>4442</v>
      </c>
      <c r="AN23" s="81" t="s">
        <v>4480</v>
      </c>
      <c r="AO23" s="81" t="s">
        <v>5577</v>
      </c>
      <c r="AP23" s="81" t="s">
        <v>4443</v>
      </c>
      <c r="AQ23" s="81" t="s">
        <v>4444</v>
      </c>
      <c r="AR23" s="81" t="s">
        <v>5578</v>
      </c>
      <c r="AS23" s="81" t="s">
        <v>4468</v>
      </c>
      <c r="AT23" s="81" t="s">
        <v>2875</v>
      </c>
      <c r="AU23" s="81" t="s">
        <v>4447</v>
      </c>
      <c r="AW23" s="81" t="s">
        <v>4448</v>
      </c>
      <c r="AX23" s="81" t="s">
        <v>42</v>
      </c>
    </row>
    <row r="24" s="79" customFormat="1" ht="13.5" hidden="1" spans="1:50">
      <c r="A24" s="81" t="s">
        <v>5637</v>
      </c>
      <c r="B24" s="81" t="s">
        <v>5638</v>
      </c>
      <c r="C24" s="81" t="s">
        <v>50</v>
      </c>
      <c r="D24" s="81" t="s">
        <v>4517</v>
      </c>
      <c r="E24" s="81" t="s">
        <v>3982</v>
      </c>
      <c r="F24" s="81" t="s">
        <v>4453</v>
      </c>
      <c r="G24" s="81" t="s">
        <v>5639</v>
      </c>
      <c r="H24" s="81" t="s">
        <v>4520</v>
      </c>
      <c r="I24" s="81" t="s">
        <v>43</v>
      </c>
      <c r="J24" s="81" t="s">
        <v>4474</v>
      </c>
      <c r="K24" s="81" t="s">
        <v>4475</v>
      </c>
      <c r="M24" s="81" t="s">
        <v>2790</v>
      </c>
      <c r="N24" s="81" t="s">
        <v>5439</v>
      </c>
      <c r="O24" s="81" t="s">
        <v>5640</v>
      </c>
      <c r="P24" s="81" t="s">
        <v>5641</v>
      </c>
      <c r="Q24" s="81" t="s">
        <v>4526</v>
      </c>
      <c r="R24" s="81" t="s">
        <v>5642</v>
      </c>
      <c r="T24" s="81" t="s">
        <v>3645</v>
      </c>
      <c r="U24" s="81" t="s">
        <v>3646</v>
      </c>
      <c r="V24" s="81" t="s">
        <v>4432</v>
      </c>
      <c r="W24" s="81" t="s">
        <v>4529</v>
      </c>
      <c r="X24" s="81" t="s">
        <v>4434</v>
      </c>
      <c r="Y24" s="81" t="s">
        <v>4435</v>
      </c>
      <c r="Z24" s="81" t="s">
        <v>4436</v>
      </c>
      <c r="AA24" s="81" t="s">
        <v>82</v>
      </c>
      <c r="AC24" s="81" t="s">
        <v>42</v>
      </c>
      <c r="AD24" s="81" t="s">
        <v>2682</v>
      </c>
      <c r="AE24" s="81" t="s">
        <v>42</v>
      </c>
      <c r="AF24" s="81" t="s">
        <v>4464</v>
      </c>
      <c r="AG24" s="81" t="s">
        <v>4480</v>
      </c>
      <c r="AH24" s="81" t="s">
        <v>4485</v>
      </c>
      <c r="AI24" s="81" t="s">
        <v>4486</v>
      </c>
      <c r="AJ24" s="81" t="s">
        <v>4440</v>
      </c>
      <c r="AM24" s="81" t="s">
        <v>4442</v>
      </c>
      <c r="AN24" s="81" t="s">
        <v>4480</v>
      </c>
      <c r="AO24" s="81" t="s">
        <v>5643</v>
      </c>
      <c r="AP24" s="81" t="s">
        <v>4443</v>
      </c>
      <c r="AQ24" s="81" t="s">
        <v>4444</v>
      </c>
      <c r="AR24" s="81" t="s">
        <v>5644</v>
      </c>
      <c r="AS24" s="81" t="s">
        <v>4468</v>
      </c>
      <c r="AT24" s="81" t="s">
        <v>2875</v>
      </c>
      <c r="AU24" s="81" t="s">
        <v>4447</v>
      </c>
      <c r="AW24" s="81" t="s">
        <v>4448</v>
      </c>
      <c r="AX24" s="81" t="s">
        <v>42</v>
      </c>
    </row>
    <row r="25" s="79" customFormat="1" ht="13.5" hidden="1" spans="1:50">
      <c r="A25" s="81" t="s">
        <v>5660</v>
      </c>
      <c r="B25" s="81" t="s">
        <v>5661</v>
      </c>
      <c r="C25" s="81" t="s">
        <v>50</v>
      </c>
      <c r="D25" s="81" t="s">
        <v>4517</v>
      </c>
      <c r="E25" s="81" t="s">
        <v>3036</v>
      </c>
      <c r="F25" s="81" t="s">
        <v>4453</v>
      </c>
      <c r="G25" s="81" t="s">
        <v>5662</v>
      </c>
      <c r="H25" s="81" t="s">
        <v>5622</v>
      </c>
      <c r="I25" s="81" t="s">
        <v>43</v>
      </c>
      <c r="J25" s="81" t="s">
        <v>4422</v>
      </c>
      <c r="K25" s="81" t="s">
        <v>4423</v>
      </c>
      <c r="M25" s="81" t="s">
        <v>2790</v>
      </c>
      <c r="N25" s="81" t="s">
        <v>5663</v>
      </c>
      <c r="O25" s="81" t="s">
        <v>5664</v>
      </c>
      <c r="P25" s="81" t="s">
        <v>5665</v>
      </c>
      <c r="Q25" s="81" t="s">
        <v>4427</v>
      </c>
      <c r="R25" s="81" t="s">
        <v>4428</v>
      </c>
      <c r="S25" s="81" t="s">
        <v>5666</v>
      </c>
      <c r="T25" s="81" t="s">
        <v>3034</v>
      </c>
      <c r="U25" s="81" t="s">
        <v>3035</v>
      </c>
      <c r="V25" s="81" t="s">
        <v>4432</v>
      </c>
      <c r="W25" s="81" t="s">
        <v>4433</v>
      </c>
      <c r="X25" s="81" t="s">
        <v>4434</v>
      </c>
      <c r="Y25" s="81" t="s">
        <v>4435</v>
      </c>
      <c r="Z25" s="81" t="s">
        <v>4436</v>
      </c>
      <c r="AA25" s="81" t="s">
        <v>82</v>
      </c>
      <c r="AC25" s="81" t="s">
        <v>42</v>
      </c>
      <c r="AD25" s="81" t="s">
        <v>2682</v>
      </c>
      <c r="AE25" s="81" t="s">
        <v>42</v>
      </c>
      <c r="AG25" s="81" t="s">
        <v>4433</v>
      </c>
      <c r="AH25" s="81" t="s">
        <v>4485</v>
      </c>
      <c r="AI25" s="81" t="s">
        <v>4553</v>
      </c>
      <c r="AJ25" s="81" t="s">
        <v>4440</v>
      </c>
      <c r="AM25" s="81" t="s">
        <v>4442</v>
      </c>
      <c r="AN25" s="81" t="s">
        <v>4433</v>
      </c>
      <c r="AO25" s="81" t="s">
        <v>5667</v>
      </c>
      <c r="AP25" s="81" t="s">
        <v>4443</v>
      </c>
      <c r="AQ25" s="81" t="s">
        <v>4444</v>
      </c>
      <c r="AR25" s="81" t="s">
        <v>5668</v>
      </c>
      <c r="AS25" s="81" t="s">
        <v>4446</v>
      </c>
      <c r="AT25" s="81" t="s">
        <v>2875</v>
      </c>
      <c r="AU25" s="81" t="s">
        <v>4447</v>
      </c>
      <c r="AW25" s="81" t="s">
        <v>4448</v>
      </c>
      <c r="AX25" s="81" t="s">
        <v>42</v>
      </c>
    </row>
    <row r="26" s="79" customFormat="1" ht="13.5" hidden="1" spans="1:50">
      <c r="A26" s="81" t="s">
        <v>5669</v>
      </c>
      <c r="B26" s="81" t="s">
        <v>5670</v>
      </c>
      <c r="C26" s="81" t="s">
        <v>50</v>
      </c>
      <c r="D26" s="81" t="s">
        <v>4517</v>
      </c>
      <c r="E26" s="81" t="s">
        <v>2989</v>
      </c>
      <c r="F26" s="81" t="s">
        <v>4453</v>
      </c>
      <c r="G26" s="81" t="s">
        <v>5662</v>
      </c>
      <c r="H26" s="81" t="s">
        <v>5622</v>
      </c>
      <c r="I26" s="81" t="s">
        <v>43</v>
      </c>
      <c r="J26" s="81" t="s">
        <v>4422</v>
      </c>
      <c r="K26" s="81" t="s">
        <v>4423</v>
      </c>
      <c r="M26" s="81" t="s">
        <v>2790</v>
      </c>
      <c r="N26" s="81" t="s">
        <v>5663</v>
      </c>
      <c r="O26" s="81" t="s">
        <v>5671</v>
      </c>
      <c r="P26" s="81" t="s">
        <v>5672</v>
      </c>
      <c r="Q26" s="81" t="s">
        <v>4427</v>
      </c>
      <c r="R26" s="81" t="s">
        <v>4428</v>
      </c>
      <c r="S26" s="81" t="s">
        <v>5666</v>
      </c>
      <c r="T26" s="81" t="s">
        <v>2987</v>
      </c>
      <c r="U26" s="81" t="s">
        <v>2988</v>
      </c>
      <c r="V26" s="81" t="s">
        <v>4432</v>
      </c>
      <c r="W26" s="81" t="s">
        <v>4433</v>
      </c>
      <c r="X26" s="81" t="s">
        <v>4434</v>
      </c>
      <c r="Y26" s="81" t="s">
        <v>4435</v>
      </c>
      <c r="Z26" s="81" t="s">
        <v>4436</v>
      </c>
      <c r="AA26" s="81" t="s">
        <v>82</v>
      </c>
      <c r="AC26" s="81" t="s">
        <v>42</v>
      </c>
      <c r="AD26" s="81" t="s">
        <v>2682</v>
      </c>
      <c r="AE26" s="81" t="s">
        <v>42</v>
      </c>
      <c r="AG26" s="81" t="s">
        <v>4433</v>
      </c>
      <c r="AH26" s="81" t="s">
        <v>4485</v>
      </c>
      <c r="AI26" s="81" t="s">
        <v>4553</v>
      </c>
      <c r="AJ26" s="81" t="s">
        <v>4440</v>
      </c>
      <c r="AM26" s="81" t="s">
        <v>4442</v>
      </c>
      <c r="AN26" s="81" t="s">
        <v>4433</v>
      </c>
      <c r="AO26" s="81" t="s">
        <v>5673</v>
      </c>
      <c r="AP26" s="81" t="s">
        <v>4443</v>
      </c>
      <c r="AQ26" s="81" t="s">
        <v>4444</v>
      </c>
      <c r="AR26" s="81" t="s">
        <v>5674</v>
      </c>
      <c r="AS26" s="81" t="s">
        <v>4446</v>
      </c>
      <c r="AT26" s="81" t="s">
        <v>2875</v>
      </c>
      <c r="AU26" s="81" t="s">
        <v>4447</v>
      </c>
      <c r="AW26" s="81" t="s">
        <v>4448</v>
      </c>
      <c r="AX26" s="81" t="s">
        <v>42</v>
      </c>
    </row>
    <row r="27" s="79" customFormat="1" ht="13.5" hidden="1" spans="1:50">
      <c r="A27" s="81" t="s">
        <v>5675</v>
      </c>
      <c r="B27" s="81" t="s">
        <v>5676</v>
      </c>
      <c r="C27" s="81" t="s">
        <v>50</v>
      </c>
      <c r="D27" s="81" t="s">
        <v>4517</v>
      </c>
      <c r="E27" s="81" t="s">
        <v>2979</v>
      </c>
      <c r="F27" s="81" t="s">
        <v>4453</v>
      </c>
      <c r="G27" s="81" t="s">
        <v>5662</v>
      </c>
      <c r="H27" s="81" t="s">
        <v>5622</v>
      </c>
      <c r="I27" s="81" t="s">
        <v>43</v>
      </c>
      <c r="J27" s="81" t="s">
        <v>4422</v>
      </c>
      <c r="K27" s="81" t="s">
        <v>4423</v>
      </c>
      <c r="M27" s="81" t="s">
        <v>2790</v>
      </c>
      <c r="N27" s="81" t="s">
        <v>5663</v>
      </c>
      <c r="O27" s="81" t="s">
        <v>5677</v>
      </c>
      <c r="P27" s="81" t="s">
        <v>5678</v>
      </c>
      <c r="Q27" s="81" t="s">
        <v>4427</v>
      </c>
      <c r="R27" s="81" t="s">
        <v>4428</v>
      </c>
      <c r="S27" s="81" t="s">
        <v>5666</v>
      </c>
      <c r="T27" s="81" t="s">
        <v>2977</v>
      </c>
      <c r="U27" s="81" t="s">
        <v>2978</v>
      </c>
      <c r="V27" s="81" t="s">
        <v>4432</v>
      </c>
      <c r="W27" s="81" t="s">
        <v>4433</v>
      </c>
      <c r="X27" s="81" t="s">
        <v>4434</v>
      </c>
      <c r="Y27" s="81" t="s">
        <v>4435</v>
      </c>
      <c r="Z27" s="81" t="s">
        <v>4436</v>
      </c>
      <c r="AA27" s="81" t="s">
        <v>82</v>
      </c>
      <c r="AC27" s="81" t="s">
        <v>42</v>
      </c>
      <c r="AD27" s="81" t="s">
        <v>2682</v>
      </c>
      <c r="AE27" s="81" t="s">
        <v>42</v>
      </c>
      <c r="AG27" s="81" t="s">
        <v>4433</v>
      </c>
      <c r="AH27" s="81" t="s">
        <v>4485</v>
      </c>
      <c r="AI27" s="81" t="s">
        <v>4553</v>
      </c>
      <c r="AJ27" s="81" t="s">
        <v>4440</v>
      </c>
      <c r="AM27" s="81" t="s">
        <v>4442</v>
      </c>
      <c r="AN27" s="81" t="s">
        <v>4433</v>
      </c>
      <c r="AO27" s="81" t="s">
        <v>5679</v>
      </c>
      <c r="AP27" s="81" t="s">
        <v>4443</v>
      </c>
      <c r="AQ27" s="81" t="s">
        <v>4444</v>
      </c>
      <c r="AR27" s="81" t="s">
        <v>5680</v>
      </c>
      <c r="AS27" s="81" t="s">
        <v>4446</v>
      </c>
      <c r="AT27" s="81" t="s">
        <v>2875</v>
      </c>
      <c r="AU27" s="81" t="s">
        <v>4447</v>
      </c>
      <c r="AW27" s="81" t="s">
        <v>4448</v>
      </c>
      <c r="AX27" s="81" t="s">
        <v>42</v>
      </c>
    </row>
    <row r="28" s="79" customFormat="1" ht="13.5" hidden="1" spans="1:50">
      <c r="A28" s="81" t="s">
        <v>5689</v>
      </c>
      <c r="B28" s="81" t="s">
        <v>5690</v>
      </c>
      <c r="C28" s="81" t="s">
        <v>50</v>
      </c>
      <c r="D28" s="81" t="s">
        <v>4418</v>
      </c>
      <c r="E28" s="81" t="s">
        <v>3966</v>
      </c>
      <c r="F28" s="81" t="s">
        <v>4453</v>
      </c>
      <c r="G28" s="81" t="s">
        <v>5639</v>
      </c>
      <c r="H28" s="81" t="s">
        <v>5622</v>
      </c>
      <c r="I28" s="81" t="s">
        <v>43</v>
      </c>
      <c r="J28" s="81" t="s">
        <v>4631</v>
      </c>
      <c r="K28" s="81" t="s">
        <v>4632</v>
      </c>
      <c r="M28" s="81" t="s">
        <v>2790</v>
      </c>
      <c r="N28" s="81" t="s">
        <v>5460</v>
      </c>
      <c r="O28" s="81" t="s">
        <v>5691</v>
      </c>
      <c r="P28" s="81" t="s">
        <v>5692</v>
      </c>
      <c r="Q28" s="81" t="s">
        <v>693</v>
      </c>
      <c r="R28" s="81" t="s">
        <v>4636</v>
      </c>
      <c r="S28" s="81" t="s">
        <v>5652</v>
      </c>
      <c r="T28" s="81" t="s">
        <v>3512</v>
      </c>
      <c r="U28" s="81" t="s">
        <v>3513</v>
      </c>
      <c r="V28" s="81" t="s">
        <v>4432</v>
      </c>
      <c r="W28" s="81" t="s">
        <v>712</v>
      </c>
      <c r="X28" s="81" t="s">
        <v>4434</v>
      </c>
      <c r="Y28" s="81" t="s">
        <v>4435</v>
      </c>
      <c r="Z28" s="81" t="s">
        <v>4436</v>
      </c>
      <c r="AA28" s="81" t="s">
        <v>228</v>
      </c>
      <c r="AC28" s="81" t="s">
        <v>42</v>
      </c>
      <c r="AD28" s="81" t="s">
        <v>2682</v>
      </c>
      <c r="AE28" s="81" t="s">
        <v>42</v>
      </c>
      <c r="AG28" s="81" t="s">
        <v>712</v>
      </c>
      <c r="AH28" s="81" t="s">
        <v>4485</v>
      </c>
      <c r="AI28" s="81" t="s">
        <v>4512</v>
      </c>
      <c r="AJ28" s="81" t="s">
        <v>4440</v>
      </c>
      <c r="AM28" s="81" t="s">
        <v>4442</v>
      </c>
      <c r="AN28" s="81" t="s">
        <v>4658</v>
      </c>
      <c r="AO28" s="81" t="s">
        <v>5693</v>
      </c>
      <c r="AP28" s="81" t="s">
        <v>4443</v>
      </c>
      <c r="AQ28" s="81" t="s">
        <v>4444</v>
      </c>
      <c r="AR28" s="81" t="s">
        <v>5694</v>
      </c>
      <c r="AS28" s="81" t="s">
        <v>4446</v>
      </c>
      <c r="AT28" s="81" t="s">
        <v>2875</v>
      </c>
      <c r="AU28" s="81" t="s">
        <v>4447</v>
      </c>
      <c r="AW28" s="81" t="s">
        <v>4448</v>
      </c>
      <c r="AX28" s="81" t="s">
        <v>42</v>
      </c>
    </row>
    <row r="29" s="79" customFormat="1" ht="13.5" hidden="1" spans="1:50">
      <c r="A29" s="81" t="s">
        <v>5695</v>
      </c>
      <c r="B29" s="81" t="s">
        <v>5696</v>
      </c>
      <c r="C29" s="81" t="s">
        <v>50</v>
      </c>
      <c r="D29" s="81" t="s">
        <v>4418</v>
      </c>
      <c r="E29" s="81" t="s">
        <v>5697</v>
      </c>
      <c r="F29" s="81" t="s">
        <v>4453</v>
      </c>
      <c r="G29" s="81" t="s">
        <v>5639</v>
      </c>
      <c r="H29" s="81" t="s">
        <v>5622</v>
      </c>
      <c r="I29" s="81" t="s">
        <v>43</v>
      </c>
      <c r="J29" s="81" t="s">
        <v>4631</v>
      </c>
      <c r="K29" s="81" t="s">
        <v>4632</v>
      </c>
      <c r="M29" s="81" t="s">
        <v>2790</v>
      </c>
      <c r="N29" s="81" t="s">
        <v>5460</v>
      </c>
      <c r="O29" s="81" t="s">
        <v>5698</v>
      </c>
      <c r="P29" s="81" t="s">
        <v>5699</v>
      </c>
      <c r="Q29" s="81" t="s">
        <v>5652</v>
      </c>
      <c r="R29" s="81" t="s">
        <v>5653</v>
      </c>
      <c r="S29" s="81" t="s">
        <v>5700</v>
      </c>
      <c r="T29" s="81" t="s">
        <v>5701</v>
      </c>
      <c r="U29" s="81" t="s">
        <v>5702</v>
      </c>
      <c r="V29" s="81" t="s">
        <v>4432</v>
      </c>
      <c r="W29" s="81" t="s">
        <v>712</v>
      </c>
      <c r="X29" s="81" t="s">
        <v>4434</v>
      </c>
      <c r="Y29" s="81" t="s">
        <v>4435</v>
      </c>
      <c r="Z29" s="81" t="s">
        <v>4436</v>
      </c>
      <c r="AA29" s="81" t="s">
        <v>228</v>
      </c>
      <c r="AC29" s="81" t="s">
        <v>42</v>
      </c>
      <c r="AD29" s="81" t="s">
        <v>2682</v>
      </c>
      <c r="AE29" s="81" t="s">
        <v>42</v>
      </c>
      <c r="AG29" s="81" t="s">
        <v>712</v>
      </c>
      <c r="AH29" s="81" t="s">
        <v>4485</v>
      </c>
      <c r="AI29" s="81" t="s">
        <v>4512</v>
      </c>
      <c r="AJ29" s="81" t="s">
        <v>4440</v>
      </c>
      <c r="AM29" s="81" t="s">
        <v>4442</v>
      </c>
      <c r="AN29" s="81" t="s">
        <v>4658</v>
      </c>
      <c r="AO29" s="81" t="s">
        <v>5693</v>
      </c>
      <c r="AP29" s="81" t="s">
        <v>4443</v>
      </c>
      <c r="AQ29" s="81" t="s">
        <v>4444</v>
      </c>
      <c r="AR29" s="81" t="s">
        <v>5703</v>
      </c>
      <c r="AS29" s="81" t="s">
        <v>4446</v>
      </c>
      <c r="AT29" s="81" t="s">
        <v>2875</v>
      </c>
      <c r="AU29" s="81" t="s">
        <v>50</v>
      </c>
      <c r="AW29" s="81" t="s">
        <v>4448</v>
      </c>
      <c r="AX29" s="81" t="s">
        <v>42</v>
      </c>
    </row>
    <row r="30" s="79" customFormat="1" ht="13.5" hidden="1" spans="1:50">
      <c r="A30" s="81" t="s">
        <v>5704</v>
      </c>
      <c r="B30" s="81" t="s">
        <v>5705</v>
      </c>
      <c r="C30" s="81" t="s">
        <v>4655</v>
      </c>
      <c r="D30" s="81" t="s">
        <v>4517</v>
      </c>
      <c r="E30" s="81" t="s">
        <v>5706</v>
      </c>
      <c r="F30" s="81" t="s">
        <v>4453</v>
      </c>
      <c r="G30" s="81" t="s">
        <v>4542</v>
      </c>
      <c r="H30" s="81" t="s">
        <v>4520</v>
      </c>
      <c r="I30" s="81" t="s">
        <v>43</v>
      </c>
      <c r="J30" s="81" t="s">
        <v>4422</v>
      </c>
      <c r="K30" s="81" t="s">
        <v>4423</v>
      </c>
      <c r="M30" s="81" t="s">
        <v>2790</v>
      </c>
      <c r="N30" s="81" t="s">
        <v>4695</v>
      </c>
      <c r="V30" s="81" t="s">
        <v>4432</v>
      </c>
      <c r="W30" s="81" t="s">
        <v>4433</v>
      </c>
      <c r="X30" s="81" t="s">
        <v>4434</v>
      </c>
      <c r="Y30" s="81" t="s">
        <v>4435</v>
      </c>
      <c r="Z30" s="81" t="s">
        <v>4436</v>
      </c>
      <c r="AA30" s="81" t="s">
        <v>82</v>
      </c>
      <c r="AC30" s="81" t="s">
        <v>42</v>
      </c>
      <c r="AD30" s="81" t="s">
        <v>2682</v>
      </c>
      <c r="AE30" s="81" t="s">
        <v>42</v>
      </c>
      <c r="AH30" s="81" t="s">
        <v>4485</v>
      </c>
      <c r="AI30" s="81" t="s">
        <v>4553</v>
      </c>
      <c r="AJ30" s="81" t="s">
        <v>4440</v>
      </c>
      <c r="AM30" s="81" t="s">
        <v>4442</v>
      </c>
      <c r="AQ30" s="81" t="s">
        <v>4444</v>
      </c>
      <c r="AR30" s="81" t="s">
        <v>5707</v>
      </c>
      <c r="AS30" s="81" t="s">
        <v>4468</v>
      </c>
      <c r="AT30" s="81" t="s">
        <v>2875</v>
      </c>
      <c r="AW30" s="81" t="s">
        <v>4448</v>
      </c>
      <c r="AX30" s="81" t="s">
        <v>42</v>
      </c>
    </row>
    <row r="31" s="79" customFormat="1" ht="13.5" hidden="1" spans="1:50">
      <c r="A31" s="81" t="s">
        <v>5708</v>
      </c>
      <c r="B31" s="81" t="s">
        <v>5709</v>
      </c>
      <c r="C31" s="81" t="s">
        <v>4655</v>
      </c>
      <c r="D31" s="81" t="s">
        <v>4517</v>
      </c>
      <c r="E31" s="81" t="s">
        <v>5710</v>
      </c>
      <c r="F31" s="81" t="s">
        <v>4453</v>
      </c>
      <c r="G31" s="81" t="s">
        <v>4542</v>
      </c>
      <c r="H31" s="81" t="s">
        <v>4520</v>
      </c>
      <c r="I31" s="81" t="s">
        <v>43</v>
      </c>
      <c r="J31" s="81" t="s">
        <v>4422</v>
      </c>
      <c r="K31" s="81" t="s">
        <v>4423</v>
      </c>
      <c r="M31" s="81" t="s">
        <v>2790</v>
      </c>
      <c r="N31" s="81" t="s">
        <v>4695</v>
      </c>
      <c r="V31" s="81" t="s">
        <v>4432</v>
      </c>
      <c r="W31" s="81" t="s">
        <v>4433</v>
      </c>
      <c r="X31" s="81" t="s">
        <v>4434</v>
      </c>
      <c r="Y31" s="81" t="s">
        <v>4435</v>
      </c>
      <c r="Z31" s="81" t="s">
        <v>4436</v>
      </c>
      <c r="AA31" s="81" t="s">
        <v>82</v>
      </c>
      <c r="AC31" s="81" t="s">
        <v>42</v>
      </c>
      <c r="AD31" s="81" t="s">
        <v>2682</v>
      </c>
      <c r="AE31" s="81" t="s">
        <v>42</v>
      </c>
      <c r="AH31" s="81" t="s">
        <v>4485</v>
      </c>
      <c r="AI31" s="81" t="s">
        <v>4553</v>
      </c>
      <c r="AJ31" s="81" t="s">
        <v>4440</v>
      </c>
      <c r="AM31" s="81" t="s">
        <v>4442</v>
      </c>
      <c r="AQ31" s="81" t="s">
        <v>4444</v>
      </c>
      <c r="AR31" s="81" t="s">
        <v>5707</v>
      </c>
      <c r="AS31" s="81" t="s">
        <v>4468</v>
      </c>
      <c r="AT31" s="81" t="s">
        <v>2875</v>
      </c>
      <c r="AW31" s="81" t="s">
        <v>4448</v>
      </c>
      <c r="AX31" s="81" t="s">
        <v>42</v>
      </c>
    </row>
    <row r="32" s="79" customFormat="1" ht="13.5" hidden="1" spans="1:50">
      <c r="A32" s="81" t="s">
        <v>5711</v>
      </c>
      <c r="B32" s="81" t="s">
        <v>5712</v>
      </c>
      <c r="C32" s="81" t="s">
        <v>4655</v>
      </c>
      <c r="D32" s="81" t="s">
        <v>4517</v>
      </c>
      <c r="E32" s="81" t="s">
        <v>5713</v>
      </c>
      <c r="F32" s="81" t="s">
        <v>4453</v>
      </c>
      <c r="G32" s="81" t="s">
        <v>4542</v>
      </c>
      <c r="H32" s="81" t="s">
        <v>4520</v>
      </c>
      <c r="I32" s="81" t="s">
        <v>43</v>
      </c>
      <c r="J32" s="81" t="s">
        <v>4422</v>
      </c>
      <c r="K32" s="81" t="s">
        <v>4423</v>
      </c>
      <c r="M32" s="81" t="s">
        <v>2790</v>
      </c>
      <c r="N32" s="81" t="s">
        <v>4695</v>
      </c>
      <c r="V32" s="81" t="s">
        <v>4432</v>
      </c>
      <c r="W32" s="81" t="s">
        <v>4433</v>
      </c>
      <c r="X32" s="81" t="s">
        <v>4434</v>
      </c>
      <c r="Y32" s="81" t="s">
        <v>4435</v>
      </c>
      <c r="Z32" s="81" t="s">
        <v>4436</v>
      </c>
      <c r="AA32" s="81" t="s">
        <v>82</v>
      </c>
      <c r="AC32" s="81" t="s">
        <v>42</v>
      </c>
      <c r="AD32" s="81" t="s">
        <v>42</v>
      </c>
      <c r="AE32" s="81" t="s">
        <v>42</v>
      </c>
      <c r="AH32" s="81" t="s">
        <v>4485</v>
      </c>
      <c r="AI32" s="81" t="s">
        <v>4553</v>
      </c>
      <c r="AJ32" s="81" t="s">
        <v>4440</v>
      </c>
      <c r="AM32" s="81" t="s">
        <v>4442</v>
      </c>
      <c r="AQ32" s="81" t="s">
        <v>4444</v>
      </c>
      <c r="AR32" s="81" t="s">
        <v>5707</v>
      </c>
      <c r="AS32" s="81" t="s">
        <v>4468</v>
      </c>
      <c r="AT32" s="81" t="s">
        <v>2875</v>
      </c>
      <c r="AW32" s="81" t="s">
        <v>4448</v>
      </c>
      <c r="AX32" s="81" t="s">
        <v>42</v>
      </c>
    </row>
    <row r="33" s="79" customFormat="1" ht="13.5" hidden="1" spans="1:50">
      <c r="A33" s="81" t="s">
        <v>5714</v>
      </c>
      <c r="B33" s="81" t="s">
        <v>5715</v>
      </c>
      <c r="C33" s="81" t="s">
        <v>4655</v>
      </c>
      <c r="D33" s="81" t="s">
        <v>4517</v>
      </c>
      <c r="E33" s="81" t="s">
        <v>5716</v>
      </c>
      <c r="F33" s="81" t="s">
        <v>4453</v>
      </c>
      <c r="G33" s="81" t="s">
        <v>4542</v>
      </c>
      <c r="H33" s="81" t="s">
        <v>4520</v>
      </c>
      <c r="I33" s="81" t="s">
        <v>43</v>
      </c>
      <c r="J33" s="81" t="s">
        <v>4422</v>
      </c>
      <c r="K33" s="81" t="s">
        <v>4423</v>
      </c>
      <c r="M33" s="81" t="s">
        <v>2790</v>
      </c>
      <c r="N33" s="81" t="s">
        <v>4695</v>
      </c>
      <c r="V33" s="81" t="s">
        <v>4432</v>
      </c>
      <c r="W33" s="81" t="s">
        <v>4433</v>
      </c>
      <c r="X33" s="81" t="s">
        <v>4434</v>
      </c>
      <c r="Y33" s="81" t="s">
        <v>4435</v>
      </c>
      <c r="Z33" s="81" t="s">
        <v>4436</v>
      </c>
      <c r="AA33" s="81" t="s">
        <v>82</v>
      </c>
      <c r="AC33" s="81" t="s">
        <v>42</v>
      </c>
      <c r="AD33" s="81" t="s">
        <v>2682</v>
      </c>
      <c r="AE33" s="81" t="s">
        <v>42</v>
      </c>
      <c r="AH33" s="81" t="s">
        <v>4485</v>
      </c>
      <c r="AI33" s="81" t="s">
        <v>4553</v>
      </c>
      <c r="AJ33" s="81" t="s">
        <v>4440</v>
      </c>
      <c r="AM33" s="81" t="s">
        <v>4442</v>
      </c>
      <c r="AQ33" s="81" t="s">
        <v>4444</v>
      </c>
      <c r="AR33" s="81" t="s">
        <v>5707</v>
      </c>
      <c r="AS33" s="81" t="s">
        <v>4468</v>
      </c>
      <c r="AT33" s="81" t="s">
        <v>2875</v>
      </c>
      <c r="AW33" s="81" t="s">
        <v>4448</v>
      </c>
      <c r="AX33" s="81" t="s">
        <v>42</v>
      </c>
    </row>
    <row r="34" s="79" customFormat="1" ht="13.5" hidden="1" spans="1:50">
      <c r="A34" s="81" t="s">
        <v>5717</v>
      </c>
      <c r="B34" s="81" t="s">
        <v>5718</v>
      </c>
      <c r="C34" s="81" t="s">
        <v>4655</v>
      </c>
      <c r="D34" s="81" t="s">
        <v>4517</v>
      </c>
      <c r="E34" s="81" t="s">
        <v>5719</v>
      </c>
      <c r="F34" s="81" t="s">
        <v>4453</v>
      </c>
      <c r="G34" s="81" t="s">
        <v>4542</v>
      </c>
      <c r="H34" s="81" t="s">
        <v>4520</v>
      </c>
      <c r="I34" s="81" t="s">
        <v>43</v>
      </c>
      <c r="J34" s="81" t="s">
        <v>4422</v>
      </c>
      <c r="K34" s="81" t="s">
        <v>4423</v>
      </c>
      <c r="M34" s="81" t="s">
        <v>2790</v>
      </c>
      <c r="N34" s="81" t="s">
        <v>4695</v>
      </c>
      <c r="V34" s="81" t="s">
        <v>4432</v>
      </c>
      <c r="W34" s="81" t="s">
        <v>4433</v>
      </c>
      <c r="X34" s="81" t="s">
        <v>4434</v>
      </c>
      <c r="Y34" s="81" t="s">
        <v>4435</v>
      </c>
      <c r="Z34" s="81" t="s">
        <v>4436</v>
      </c>
      <c r="AA34" s="81" t="s">
        <v>82</v>
      </c>
      <c r="AC34" s="81" t="s">
        <v>42</v>
      </c>
      <c r="AD34" s="81" t="s">
        <v>2682</v>
      </c>
      <c r="AE34" s="81" t="s">
        <v>42</v>
      </c>
      <c r="AH34" s="81" t="s">
        <v>4485</v>
      </c>
      <c r="AI34" s="81" t="s">
        <v>4553</v>
      </c>
      <c r="AJ34" s="81" t="s">
        <v>4440</v>
      </c>
      <c r="AM34" s="81" t="s">
        <v>4442</v>
      </c>
      <c r="AQ34" s="81" t="s">
        <v>4444</v>
      </c>
      <c r="AR34" s="81" t="s">
        <v>5707</v>
      </c>
      <c r="AS34" s="81" t="s">
        <v>4468</v>
      </c>
      <c r="AT34" s="81" t="s">
        <v>2875</v>
      </c>
      <c r="AW34" s="81" t="s">
        <v>4448</v>
      </c>
      <c r="AX34" s="81" t="s">
        <v>42</v>
      </c>
    </row>
    <row r="35" s="79" customFormat="1" ht="13.5" hidden="1" spans="1:50">
      <c r="A35" s="81" t="s">
        <v>5720</v>
      </c>
      <c r="B35" s="81" t="s">
        <v>5721</v>
      </c>
      <c r="C35" s="81" t="s">
        <v>4655</v>
      </c>
      <c r="D35" s="81" t="s">
        <v>4517</v>
      </c>
      <c r="E35" s="81" t="s">
        <v>5722</v>
      </c>
      <c r="F35" s="81" t="s">
        <v>4453</v>
      </c>
      <c r="G35" s="81" t="s">
        <v>4542</v>
      </c>
      <c r="H35" s="81" t="s">
        <v>4520</v>
      </c>
      <c r="I35" s="81" t="s">
        <v>43</v>
      </c>
      <c r="J35" s="81" t="s">
        <v>4422</v>
      </c>
      <c r="K35" s="81" t="s">
        <v>4423</v>
      </c>
      <c r="M35" s="81" t="s">
        <v>2790</v>
      </c>
      <c r="N35" s="81" t="s">
        <v>4695</v>
      </c>
      <c r="V35" s="81" t="s">
        <v>4432</v>
      </c>
      <c r="W35" s="81" t="s">
        <v>4433</v>
      </c>
      <c r="X35" s="81" t="s">
        <v>4434</v>
      </c>
      <c r="Y35" s="81" t="s">
        <v>4435</v>
      </c>
      <c r="Z35" s="81" t="s">
        <v>4436</v>
      </c>
      <c r="AA35" s="81" t="s">
        <v>228</v>
      </c>
      <c r="AC35" s="81" t="s">
        <v>42</v>
      </c>
      <c r="AD35" s="81" t="s">
        <v>2682</v>
      </c>
      <c r="AE35" s="81" t="s">
        <v>42</v>
      </c>
      <c r="AF35" s="81" t="s">
        <v>4464</v>
      </c>
      <c r="AH35" s="81" t="s">
        <v>4485</v>
      </c>
      <c r="AI35" s="81" t="s">
        <v>4553</v>
      </c>
      <c r="AJ35" s="81" t="s">
        <v>4440</v>
      </c>
      <c r="AM35" s="81" t="s">
        <v>4442</v>
      </c>
      <c r="AQ35" s="81" t="s">
        <v>4444</v>
      </c>
      <c r="AR35" s="81" t="s">
        <v>5723</v>
      </c>
      <c r="AS35" s="81" t="s">
        <v>4468</v>
      </c>
      <c r="AT35" s="81" t="s">
        <v>2875</v>
      </c>
      <c r="AW35" s="81" t="s">
        <v>4448</v>
      </c>
      <c r="AX35" s="81" t="s">
        <v>42</v>
      </c>
    </row>
    <row r="36" s="79" customFormat="1" ht="13.5" hidden="1" spans="1:50">
      <c r="A36" s="81" t="s">
        <v>5724</v>
      </c>
      <c r="B36" s="81" t="s">
        <v>5725</v>
      </c>
      <c r="C36" s="81" t="s">
        <v>50</v>
      </c>
      <c r="D36" s="81" t="s">
        <v>4517</v>
      </c>
      <c r="E36" s="81" t="s">
        <v>3910</v>
      </c>
      <c r="F36" s="81" t="s">
        <v>4453</v>
      </c>
      <c r="G36" s="81" t="s">
        <v>5662</v>
      </c>
      <c r="H36" s="81" t="s">
        <v>5622</v>
      </c>
      <c r="I36" s="81" t="s">
        <v>43</v>
      </c>
      <c r="J36" s="81" t="s">
        <v>4422</v>
      </c>
      <c r="K36" s="81" t="s">
        <v>4423</v>
      </c>
      <c r="M36" s="81" t="s">
        <v>2790</v>
      </c>
      <c r="N36" s="81" t="s">
        <v>5663</v>
      </c>
      <c r="O36" s="81" t="s">
        <v>5726</v>
      </c>
      <c r="P36" s="81" t="s">
        <v>5727</v>
      </c>
      <c r="Q36" s="81" t="s">
        <v>4427</v>
      </c>
      <c r="R36" s="81" t="s">
        <v>4428</v>
      </c>
      <c r="S36" s="81" t="s">
        <v>5666</v>
      </c>
      <c r="T36" s="81" t="s">
        <v>3003</v>
      </c>
      <c r="U36" s="81" t="s">
        <v>3004</v>
      </c>
      <c r="V36" s="81" t="s">
        <v>4432</v>
      </c>
      <c r="W36" s="81" t="s">
        <v>4433</v>
      </c>
      <c r="X36" s="81" t="s">
        <v>4434</v>
      </c>
      <c r="Y36" s="81" t="s">
        <v>4435</v>
      </c>
      <c r="Z36" s="81" t="s">
        <v>4436</v>
      </c>
      <c r="AA36" s="81" t="s">
        <v>82</v>
      </c>
      <c r="AC36" s="81" t="s">
        <v>42</v>
      </c>
      <c r="AD36" s="81" t="s">
        <v>2682</v>
      </c>
      <c r="AE36" s="81" t="s">
        <v>42</v>
      </c>
      <c r="AG36" s="81" t="s">
        <v>4433</v>
      </c>
      <c r="AH36" s="81" t="s">
        <v>4485</v>
      </c>
      <c r="AI36" s="81" t="s">
        <v>4553</v>
      </c>
      <c r="AJ36" s="81" t="s">
        <v>4440</v>
      </c>
      <c r="AM36" s="81" t="s">
        <v>4442</v>
      </c>
      <c r="AN36" s="81" t="s">
        <v>4433</v>
      </c>
      <c r="AO36" s="81" t="s">
        <v>5728</v>
      </c>
      <c r="AP36" s="81" t="s">
        <v>4443</v>
      </c>
      <c r="AQ36" s="81" t="s">
        <v>4444</v>
      </c>
      <c r="AR36" s="81" t="s">
        <v>5729</v>
      </c>
      <c r="AS36" s="81" t="s">
        <v>4446</v>
      </c>
      <c r="AT36" s="81" t="s">
        <v>2875</v>
      </c>
      <c r="AU36" s="81" t="s">
        <v>4447</v>
      </c>
      <c r="AW36" s="81" t="s">
        <v>4448</v>
      </c>
      <c r="AX36" s="81" t="s">
        <v>42</v>
      </c>
    </row>
    <row r="37" s="79" customFormat="1" ht="13.5" hidden="1" spans="1:50">
      <c r="A37" s="81" t="s">
        <v>5730</v>
      </c>
      <c r="B37" s="81" t="s">
        <v>5731</v>
      </c>
      <c r="C37" s="81" t="s">
        <v>50</v>
      </c>
      <c r="D37" s="81" t="s">
        <v>4517</v>
      </c>
      <c r="E37" s="81" t="s">
        <v>3140</v>
      </c>
      <c r="F37" s="81" t="s">
        <v>4453</v>
      </c>
      <c r="G37" s="81" t="s">
        <v>5662</v>
      </c>
      <c r="H37" s="81" t="s">
        <v>5622</v>
      </c>
      <c r="I37" s="81" t="s">
        <v>43</v>
      </c>
      <c r="J37" s="81" t="s">
        <v>4422</v>
      </c>
      <c r="K37" s="81" t="s">
        <v>4423</v>
      </c>
      <c r="M37" s="81" t="s">
        <v>2790</v>
      </c>
      <c r="N37" s="81" t="s">
        <v>5663</v>
      </c>
      <c r="O37" s="81" t="s">
        <v>5732</v>
      </c>
      <c r="P37" s="81" t="s">
        <v>3138</v>
      </c>
      <c r="Q37" s="81" t="s">
        <v>5119</v>
      </c>
      <c r="R37" s="81" t="s">
        <v>5120</v>
      </c>
      <c r="S37" s="81" t="s">
        <v>5733</v>
      </c>
      <c r="T37" s="81" t="s">
        <v>3138</v>
      </c>
      <c r="U37" s="81" t="s">
        <v>3139</v>
      </c>
      <c r="V37" s="81" t="s">
        <v>4432</v>
      </c>
      <c r="W37" s="81" t="s">
        <v>4433</v>
      </c>
      <c r="X37" s="81" t="s">
        <v>4434</v>
      </c>
      <c r="Y37" s="81" t="s">
        <v>4435</v>
      </c>
      <c r="Z37" s="81" t="s">
        <v>4436</v>
      </c>
      <c r="AA37" s="81" t="s">
        <v>82</v>
      </c>
      <c r="AC37" s="81" t="s">
        <v>42</v>
      </c>
      <c r="AD37" s="81" t="s">
        <v>2682</v>
      </c>
      <c r="AE37" s="81" t="s">
        <v>42</v>
      </c>
      <c r="AG37" s="81" t="s">
        <v>4433</v>
      </c>
      <c r="AH37" s="81" t="s">
        <v>4485</v>
      </c>
      <c r="AI37" s="81" t="s">
        <v>4553</v>
      </c>
      <c r="AJ37" s="81" t="s">
        <v>4440</v>
      </c>
      <c r="AM37" s="81" t="s">
        <v>4442</v>
      </c>
      <c r="AN37" s="81" t="s">
        <v>4433</v>
      </c>
      <c r="AO37" s="81" t="s">
        <v>5734</v>
      </c>
      <c r="AP37" s="81" t="s">
        <v>4443</v>
      </c>
      <c r="AQ37" s="81" t="s">
        <v>4444</v>
      </c>
      <c r="AR37" s="81" t="s">
        <v>5735</v>
      </c>
      <c r="AS37" s="81" t="s">
        <v>4446</v>
      </c>
      <c r="AT37" s="81" t="s">
        <v>2875</v>
      </c>
      <c r="AU37" s="81" t="s">
        <v>5126</v>
      </c>
      <c r="AW37" s="81" t="s">
        <v>4448</v>
      </c>
      <c r="AX37" s="81" t="s">
        <v>42</v>
      </c>
    </row>
    <row r="38" s="79" customFormat="1" ht="13.5" hidden="1" spans="1:50">
      <c r="A38" s="81" t="s">
        <v>5736</v>
      </c>
      <c r="B38" s="81" t="s">
        <v>5737</v>
      </c>
      <c r="C38" s="81" t="s">
        <v>50</v>
      </c>
      <c r="D38" s="81" t="s">
        <v>4517</v>
      </c>
      <c r="E38" s="81" t="s">
        <v>3097</v>
      </c>
      <c r="F38" s="81" t="s">
        <v>4453</v>
      </c>
      <c r="G38" s="81" t="s">
        <v>5662</v>
      </c>
      <c r="H38" s="81" t="s">
        <v>5622</v>
      </c>
      <c r="I38" s="81" t="s">
        <v>43</v>
      </c>
      <c r="J38" s="81" t="s">
        <v>4422</v>
      </c>
      <c r="K38" s="81" t="s">
        <v>4423</v>
      </c>
      <c r="M38" s="81" t="s">
        <v>2790</v>
      </c>
      <c r="N38" s="81" t="s">
        <v>5663</v>
      </c>
      <c r="O38" s="81" t="s">
        <v>5738</v>
      </c>
      <c r="P38" s="81" t="s">
        <v>5739</v>
      </c>
      <c r="Q38" s="81" t="s">
        <v>4698</v>
      </c>
      <c r="R38" s="81" t="s">
        <v>4699</v>
      </c>
      <c r="S38" s="81" t="s">
        <v>5740</v>
      </c>
      <c r="T38" s="81" t="s">
        <v>3095</v>
      </c>
      <c r="U38" s="81" t="s">
        <v>3096</v>
      </c>
      <c r="V38" s="81" t="s">
        <v>4432</v>
      </c>
      <c r="W38" s="81" t="s">
        <v>4433</v>
      </c>
      <c r="X38" s="81" t="s">
        <v>4434</v>
      </c>
      <c r="Y38" s="81" t="s">
        <v>4435</v>
      </c>
      <c r="Z38" s="81" t="s">
        <v>4436</v>
      </c>
      <c r="AA38" s="81" t="s">
        <v>82</v>
      </c>
      <c r="AC38" s="81" t="s">
        <v>42</v>
      </c>
      <c r="AD38" s="81" t="s">
        <v>2682</v>
      </c>
      <c r="AE38" s="81" t="s">
        <v>42</v>
      </c>
      <c r="AG38" s="81" t="s">
        <v>4698</v>
      </c>
      <c r="AH38" s="81" t="s">
        <v>4485</v>
      </c>
      <c r="AI38" s="81" t="s">
        <v>4553</v>
      </c>
      <c r="AJ38" s="81" t="s">
        <v>4440</v>
      </c>
      <c r="AM38" s="81" t="s">
        <v>4442</v>
      </c>
      <c r="AN38" s="81" t="s">
        <v>4433</v>
      </c>
      <c r="AO38" s="81" t="s">
        <v>5741</v>
      </c>
      <c r="AP38" s="81" t="s">
        <v>4443</v>
      </c>
      <c r="AQ38" s="81" t="s">
        <v>4444</v>
      </c>
      <c r="AR38" s="81" t="s">
        <v>5742</v>
      </c>
      <c r="AS38" s="81" t="s">
        <v>4446</v>
      </c>
      <c r="AT38" s="81" t="s">
        <v>2875</v>
      </c>
      <c r="AU38" s="81" t="s">
        <v>4447</v>
      </c>
      <c r="AW38" s="81" t="s">
        <v>4448</v>
      </c>
      <c r="AX38" s="81" t="s">
        <v>42</v>
      </c>
    </row>
    <row r="39" s="79" customFormat="1" ht="13.5" hidden="1" spans="1:50">
      <c r="A39" s="81" t="s">
        <v>5743</v>
      </c>
      <c r="B39" s="81" t="s">
        <v>5744</v>
      </c>
      <c r="C39" s="81" t="s">
        <v>50</v>
      </c>
      <c r="D39" s="81" t="s">
        <v>4517</v>
      </c>
      <c r="E39" s="81" t="s">
        <v>3201</v>
      </c>
      <c r="F39" s="81" t="s">
        <v>4453</v>
      </c>
      <c r="G39" s="81" t="s">
        <v>5662</v>
      </c>
      <c r="H39" s="81" t="s">
        <v>5622</v>
      </c>
      <c r="I39" s="81" t="s">
        <v>43</v>
      </c>
      <c r="J39" s="81" t="s">
        <v>4422</v>
      </c>
      <c r="K39" s="81" t="s">
        <v>4423</v>
      </c>
      <c r="M39" s="81" t="s">
        <v>2790</v>
      </c>
      <c r="N39" s="81" t="s">
        <v>5663</v>
      </c>
      <c r="O39" s="81" t="s">
        <v>5745</v>
      </c>
      <c r="P39" s="81" t="s">
        <v>3200</v>
      </c>
      <c r="Q39" s="81" t="s">
        <v>4698</v>
      </c>
      <c r="R39" s="81" t="s">
        <v>4699</v>
      </c>
      <c r="S39" s="81" t="s">
        <v>5740</v>
      </c>
      <c r="T39" s="81" t="s">
        <v>3200</v>
      </c>
      <c r="U39" s="81" t="s">
        <v>3139</v>
      </c>
      <c r="V39" s="81" t="s">
        <v>4432</v>
      </c>
      <c r="W39" s="81" t="s">
        <v>4433</v>
      </c>
      <c r="X39" s="81" t="s">
        <v>4434</v>
      </c>
      <c r="Y39" s="81" t="s">
        <v>4435</v>
      </c>
      <c r="Z39" s="81" t="s">
        <v>4436</v>
      </c>
      <c r="AA39" s="81" t="s">
        <v>82</v>
      </c>
      <c r="AC39" s="81" t="s">
        <v>42</v>
      </c>
      <c r="AD39" s="81" t="s">
        <v>2682</v>
      </c>
      <c r="AE39" s="81" t="s">
        <v>42</v>
      </c>
      <c r="AG39" s="81" t="s">
        <v>4698</v>
      </c>
      <c r="AH39" s="81" t="s">
        <v>4485</v>
      </c>
      <c r="AI39" s="81" t="s">
        <v>4553</v>
      </c>
      <c r="AJ39" s="81" t="s">
        <v>4440</v>
      </c>
      <c r="AM39" s="81" t="s">
        <v>4442</v>
      </c>
      <c r="AN39" s="81" t="s">
        <v>4433</v>
      </c>
      <c r="AO39" s="81" t="s">
        <v>5746</v>
      </c>
      <c r="AP39" s="81" t="s">
        <v>4443</v>
      </c>
      <c r="AQ39" s="81" t="s">
        <v>4444</v>
      </c>
      <c r="AR39" s="81" t="s">
        <v>5747</v>
      </c>
      <c r="AS39" s="81" t="s">
        <v>4446</v>
      </c>
      <c r="AT39" s="81" t="s">
        <v>2875</v>
      </c>
      <c r="AU39" s="81" t="s">
        <v>4447</v>
      </c>
      <c r="AW39" s="81" t="s">
        <v>4448</v>
      </c>
      <c r="AX39" s="81" t="s">
        <v>42</v>
      </c>
    </row>
    <row r="40" s="79" customFormat="1" ht="13.5" hidden="1" spans="1:50">
      <c r="A40" s="81" t="s">
        <v>5789</v>
      </c>
      <c r="B40" s="81" t="s">
        <v>5790</v>
      </c>
      <c r="C40" s="81" t="s">
        <v>50</v>
      </c>
      <c r="D40" s="81" t="s">
        <v>4517</v>
      </c>
      <c r="E40" s="81" t="s">
        <v>3405</v>
      </c>
      <c r="F40" s="81" t="s">
        <v>4453</v>
      </c>
      <c r="G40" s="81" t="s">
        <v>5639</v>
      </c>
      <c r="H40" s="81" t="s">
        <v>4520</v>
      </c>
      <c r="I40" s="81" t="s">
        <v>43</v>
      </c>
      <c r="J40" s="81" t="s">
        <v>4474</v>
      </c>
      <c r="K40" s="81" t="s">
        <v>4475</v>
      </c>
      <c r="M40" s="81" t="s">
        <v>2790</v>
      </c>
      <c r="N40" s="81" t="s">
        <v>5439</v>
      </c>
      <c r="O40" s="81" t="s">
        <v>5791</v>
      </c>
      <c r="P40" s="81" t="s">
        <v>5792</v>
      </c>
      <c r="Q40" s="81" t="s">
        <v>5175</v>
      </c>
      <c r="R40" s="81" t="s">
        <v>5176</v>
      </c>
      <c r="S40" s="81" t="s">
        <v>5177</v>
      </c>
      <c r="T40" s="81" t="s">
        <v>3403</v>
      </c>
      <c r="U40" s="81" t="s">
        <v>3404</v>
      </c>
      <c r="V40" s="81" t="s">
        <v>4432</v>
      </c>
      <c r="W40" s="81" t="s">
        <v>4529</v>
      </c>
      <c r="X40" s="81" t="s">
        <v>4434</v>
      </c>
      <c r="Y40" s="81" t="s">
        <v>4435</v>
      </c>
      <c r="Z40" s="81" t="s">
        <v>4436</v>
      </c>
      <c r="AA40" s="81" t="s">
        <v>228</v>
      </c>
      <c r="AC40" s="81" t="s">
        <v>42</v>
      </c>
      <c r="AD40" s="81" t="s">
        <v>2682</v>
      </c>
      <c r="AE40" s="81" t="s">
        <v>42</v>
      </c>
      <c r="AG40" s="81" t="s">
        <v>4480</v>
      </c>
      <c r="AH40" s="81" t="s">
        <v>4485</v>
      </c>
      <c r="AI40" s="81" t="s">
        <v>4486</v>
      </c>
      <c r="AJ40" s="81" t="s">
        <v>4440</v>
      </c>
      <c r="AM40" s="81" t="s">
        <v>4442</v>
      </c>
      <c r="AN40" s="81" t="s">
        <v>4480</v>
      </c>
      <c r="AO40" s="81" t="s">
        <v>5793</v>
      </c>
      <c r="AP40" s="81" t="s">
        <v>4443</v>
      </c>
      <c r="AQ40" s="81" t="s">
        <v>4444</v>
      </c>
      <c r="AR40" s="81" t="s">
        <v>5794</v>
      </c>
      <c r="AS40" s="81" t="s">
        <v>4468</v>
      </c>
      <c r="AT40" s="81" t="s">
        <v>2875</v>
      </c>
      <c r="AU40" s="81" t="s">
        <v>4447</v>
      </c>
      <c r="AW40" s="81" t="s">
        <v>4448</v>
      </c>
      <c r="AX40" s="81" t="s">
        <v>42</v>
      </c>
    </row>
    <row r="41" s="79" customFormat="1" ht="13.5" hidden="1" spans="1:50">
      <c r="A41" s="81" t="s">
        <v>5809</v>
      </c>
      <c r="B41" s="81" t="s">
        <v>5810</v>
      </c>
      <c r="C41" s="81" t="s">
        <v>50</v>
      </c>
      <c r="D41" s="81" t="s">
        <v>4517</v>
      </c>
      <c r="E41" s="81" t="s">
        <v>3923</v>
      </c>
      <c r="F41" s="81" t="s">
        <v>4453</v>
      </c>
      <c r="G41" s="81" t="s">
        <v>5662</v>
      </c>
      <c r="H41" s="81" t="s">
        <v>5622</v>
      </c>
      <c r="I41" s="81" t="s">
        <v>43</v>
      </c>
      <c r="J41" s="81" t="s">
        <v>4422</v>
      </c>
      <c r="K41" s="81" t="s">
        <v>4423</v>
      </c>
      <c r="M41" s="81" t="s">
        <v>2790</v>
      </c>
      <c r="N41" s="81" t="s">
        <v>5663</v>
      </c>
      <c r="O41" s="81" t="s">
        <v>5811</v>
      </c>
      <c r="P41" s="81" t="s">
        <v>5812</v>
      </c>
      <c r="Q41" s="81" t="s">
        <v>4459</v>
      </c>
      <c r="R41" s="81" t="s">
        <v>4460</v>
      </c>
      <c r="S41" s="81" t="s">
        <v>4461</v>
      </c>
      <c r="T41" s="81" t="s">
        <v>3176</v>
      </c>
      <c r="U41" s="81" t="s">
        <v>3177</v>
      </c>
      <c r="V41" s="81" t="s">
        <v>4432</v>
      </c>
      <c r="W41" s="81" t="s">
        <v>4433</v>
      </c>
      <c r="X41" s="81" t="s">
        <v>4434</v>
      </c>
      <c r="Y41" s="81" t="s">
        <v>4435</v>
      </c>
      <c r="Z41" s="81" t="s">
        <v>4436</v>
      </c>
      <c r="AA41" s="81" t="s">
        <v>82</v>
      </c>
      <c r="AC41" s="81" t="s">
        <v>42</v>
      </c>
      <c r="AD41" s="81" t="s">
        <v>2682</v>
      </c>
      <c r="AE41" s="81" t="s">
        <v>42</v>
      </c>
      <c r="AG41" s="81" t="s">
        <v>4433</v>
      </c>
      <c r="AH41" s="81" t="s">
        <v>4485</v>
      </c>
      <c r="AI41" s="81" t="s">
        <v>4553</v>
      </c>
      <c r="AJ41" s="81" t="s">
        <v>4440</v>
      </c>
      <c r="AM41" s="81" t="s">
        <v>4442</v>
      </c>
      <c r="AN41" s="81" t="s">
        <v>4433</v>
      </c>
      <c r="AO41" s="81" t="s">
        <v>5813</v>
      </c>
      <c r="AP41" s="81" t="s">
        <v>4443</v>
      </c>
      <c r="AQ41" s="81" t="s">
        <v>4444</v>
      </c>
      <c r="AR41" s="81" t="s">
        <v>5814</v>
      </c>
      <c r="AS41" s="81" t="s">
        <v>4446</v>
      </c>
      <c r="AT41" s="81" t="s">
        <v>2875</v>
      </c>
      <c r="AU41" s="81" t="s">
        <v>4447</v>
      </c>
      <c r="AW41" s="81" t="s">
        <v>4448</v>
      </c>
      <c r="AX41" s="81" t="s">
        <v>42</v>
      </c>
    </row>
    <row r="42" s="79" customFormat="1" ht="13.5" hidden="1" spans="1:50">
      <c r="A42" s="81" t="s">
        <v>5815</v>
      </c>
      <c r="B42" s="81" t="s">
        <v>5816</v>
      </c>
      <c r="C42" s="81" t="s">
        <v>50</v>
      </c>
      <c r="D42" s="81" t="s">
        <v>4418</v>
      </c>
      <c r="E42" s="81" t="s">
        <v>3270</v>
      </c>
      <c r="F42" s="81" t="s">
        <v>4453</v>
      </c>
      <c r="G42" s="81" t="s">
        <v>5662</v>
      </c>
      <c r="H42" s="81" t="s">
        <v>5622</v>
      </c>
      <c r="I42" s="81" t="s">
        <v>43</v>
      </c>
      <c r="J42" s="81" t="s">
        <v>4422</v>
      </c>
      <c r="K42" s="81" t="s">
        <v>4423</v>
      </c>
      <c r="M42" s="81" t="s">
        <v>2790</v>
      </c>
      <c r="N42" s="81" t="s">
        <v>5663</v>
      </c>
      <c r="O42" s="81" t="s">
        <v>5817</v>
      </c>
      <c r="P42" s="81" t="s">
        <v>5818</v>
      </c>
      <c r="Q42" s="81" t="s">
        <v>4698</v>
      </c>
      <c r="R42" s="81" t="s">
        <v>4699</v>
      </c>
      <c r="S42" s="81" t="s">
        <v>5740</v>
      </c>
      <c r="T42" s="81" t="s">
        <v>3268</v>
      </c>
      <c r="U42" s="81" t="s">
        <v>3269</v>
      </c>
      <c r="V42" s="81" t="s">
        <v>4432</v>
      </c>
      <c r="W42" s="81" t="s">
        <v>4433</v>
      </c>
      <c r="X42" s="81" t="s">
        <v>4434</v>
      </c>
      <c r="Y42" s="81" t="s">
        <v>4435</v>
      </c>
      <c r="Z42" s="81" t="s">
        <v>4436</v>
      </c>
      <c r="AA42" s="81" t="s">
        <v>228</v>
      </c>
      <c r="AC42" s="81" t="s">
        <v>42</v>
      </c>
      <c r="AD42" s="81" t="s">
        <v>2682</v>
      </c>
      <c r="AE42" s="81" t="s">
        <v>42</v>
      </c>
      <c r="AG42" s="81" t="s">
        <v>4433</v>
      </c>
      <c r="AH42" s="81" t="s">
        <v>4485</v>
      </c>
      <c r="AI42" s="81" t="s">
        <v>4553</v>
      </c>
      <c r="AJ42" s="81" t="s">
        <v>4440</v>
      </c>
      <c r="AM42" s="81" t="s">
        <v>4442</v>
      </c>
      <c r="AN42" s="81" t="s">
        <v>4433</v>
      </c>
      <c r="AO42" s="81" t="s">
        <v>5819</v>
      </c>
      <c r="AP42" s="81" t="s">
        <v>4443</v>
      </c>
      <c r="AQ42" s="81" t="s">
        <v>4444</v>
      </c>
      <c r="AR42" s="81" t="s">
        <v>5820</v>
      </c>
      <c r="AS42" s="81" t="s">
        <v>4446</v>
      </c>
      <c r="AT42" s="81" t="s">
        <v>2875</v>
      </c>
      <c r="AU42" s="81" t="s">
        <v>4447</v>
      </c>
      <c r="AW42" s="81" t="s">
        <v>4448</v>
      </c>
      <c r="AX42" s="81" t="s">
        <v>42</v>
      </c>
    </row>
    <row r="43" s="79" customFormat="1" ht="13.5" hidden="1" spans="1:50">
      <c r="A43" s="81" t="s">
        <v>5848</v>
      </c>
      <c r="B43" s="81" t="s">
        <v>5849</v>
      </c>
      <c r="C43" s="81" t="s">
        <v>50</v>
      </c>
      <c r="D43" s="81" t="s">
        <v>4517</v>
      </c>
      <c r="E43" s="81" t="s">
        <v>3938</v>
      </c>
      <c r="F43" s="81" t="s">
        <v>4453</v>
      </c>
      <c r="G43" s="81" t="s">
        <v>5662</v>
      </c>
      <c r="H43" s="81" t="s">
        <v>5622</v>
      </c>
      <c r="I43" s="81" t="s">
        <v>43</v>
      </c>
      <c r="J43" s="81" t="s">
        <v>4422</v>
      </c>
      <c r="K43" s="81" t="s">
        <v>4423</v>
      </c>
      <c r="M43" s="81" t="s">
        <v>2790</v>
      </c>
      <c r="N43" s="81" t="s">
        <v>5663</v>
      </c>
      <c r="O43" s="81" t="s">
        <v>5850</v>
      </c>
      <c r="P43" s="81" t="s">
        <v>3268</v>
      </c>
      <c r="Q43" s="81" t="s">
        <v>5119</v>
      </c>
      <c r="R43" s="81" t="s">
        <v>5120</v>
      </c>
      <c r="S43" s="81" t="s">
        <v>5276</v>
      </c>
      <c r="T43" s="81" t="s">
        <v>3241</v>
      </c>
      <c r="U43" s="81" t="s">
        <v>3242</v>
      </c>
      <c r="V43" s="81" t="s">
        <v>4432</v>
      </c>
      <c r="W43" s="81" t="s">
        <v>4433</v>
      </c>
      <c r="X43" s="81" t="s">
        <v>4434</v>
      </c>
      <c r="Y43" s="81" t="s">
        <v>4435</v>
      </c>
      <c r="Z43" s="81" t="s">
        <v>4436</v>
      </c>
      <c r="AA43" s="81" t="s">
        <v>82</v>
      </c>
      <c r="AC43" s="81" t="s">
        <v>42</v>
      </c>
      <c r="AD43" s="81" t="s">
        <v>2682</v>
      </c>
      <c r="AE43" s="81" t="s">
        <v>42</v>
      </c>
      <c r="AF43" s="81" t="s">
        <v>4464</v>
      </c>
      <c r="AG43" s="81" t="s">
        <v>4433</v>
      </c>
      <c r="AH43" s="81" t="s">
        <v>4485</v>
      </c>
      <c r="AI43" s="81" t="s">
        <v>4553</v>
      </c>
      <c r="AJ43" s="81" t="s">
        <v>4440</v>
      </c>
      <c r="AM43" s="81" t="s">
        <v>4442</v>
      </c>
      <c r="AN43" s="81" t="s">
        <v>4433</v>
      </c>
      <c r="AO43" s="81" t="s">
        <v>5851</v>
      </c>
      <c r="AP43" s="81" t="s">
        <v>4443</v>
      </c>
      <c r="AQ43" s="81" t="s">
        <v>4444</v>
      </c>
      <c r="AR43" s="81" t="s">
        <v>5852</v>
      </c>
      <c r="AS43" s="81" t="s">
        <v>4446</v>
      </c>
      <c r="AT43" s="81" t="s">
        <v>2875</v>
      </c>
      <c r="AU43" s="81" t="s">
        <v>5126</v>
      </c>
      <c r="AW43" s="81" t="s">
        <v>4448</v>
      </c>
      <c r="AX43" s="81" t="s">
        <v>42</v>
      </c>
    </row>
    <row r="44" s="79" customFormat="1" ht="13.5" hidden="1" spans="1:50">
      <c r="A44" s="81" t="s">
        <v>5853</v>
      </c>
      <c r="B44" s="81" t="s">
        <v>5854</v>
      </c>
      <c r="C44" s="81" t="s">
        <v>4655</v>
      </c>
      <c r="D44" s="81" t="s">
        <v>4517</v>
      </c>
      <c r="E44" s="81" t="s">
        <v>5855</v>
      </c>
      <c r="F44" s="81" t="s">
        <v>4453</v>
      </c>
      <c r="G44" s="81" t="s">
        <v>4519</v>
      </c>
      <c r="H44" s="81" t="s">
        <v>4520</v>
      </c>
      <c r="I44" s="81" t="s">
        <v>43</v>
      </c>
      <c r="J44" s="81" t="s">
        <v>4631</v>
      </c>
      <c r="K44" s="81" t="s">
        <v>4632</v>
      </c>
      <c r="M44" s="81" t="s">
        <v>2790</v>
      </c>
      <c r="N44" s="81" t="s">
        <v>4797</v>
      </c>
      <c r="O44" s="81" t="s">
        <v>5856</v>
      </c>
      <c r="Q44" s="81" t="s">
        <v>5652</v>
      </c>
      <c r="R44" s="81" t="s">
        <v>5653</v>
      </c>
      <c r="S44" s="81" t="s">
        <v>4800</v>
      </c>
      <c r="V44" s="81" t="s">
        <v>4432</v>
      </c>
      <c r="W44" s="81" t="s">
        <v>4529</v>
      </c>
      <c r="X44" s="81" t="s">
        <v>4434</v>
      </c>
      <c r="Y44" s="81" t="s">
        <v>4435</v>
      </c>
      <c r="Z44" s="81" t="s">
        <v>4436</v>
      </c>
      <c r="AA44" s="81" t="s">
        <v>82</v>
      </c>
      <c r="AC44" s="81" t="s">
        <v>42</v>
      </c>
      <c r="AD44" s="81" t="s">
        <v>2682</v>
      </c>
      <c r="AE44" s="81" t="s">
        <v>42</v>
      </c>
      <c r="AG44" s="81" t="s">
        <v>4529</v>
      </c>
      <c r="AH44" s="81" t="s">
        <v>4485</v>
      </c>
      <c r="AI44" s="81" t="s">
        <v>4486</v>
      </c>
      <c r="AJ44" s="81" t="s">
        <v>4440</v>
      </c>
      <c r="AM44" s="81" t="s">
        <v>4442</v>
      </c>
      <c r="AQ44" s="81" t="s">
        <v>4444</v>
      </c>
      <c r="AR44" s="81" t="s">
        <v>4806</v>
      </c>
      <c r="AS44" s="81" t="s">
        <v>4446</v>
      </c>
      <c r="AT44" s="81" t="s">
        <v>2875</v>
      </c>
      <c r="AW44" s="81" t="s">
        <v>4448</v>
      </c>
      <c r="AX44" s="81" t="s">
        <v>42</v>
      </c>
    </row>
    <row r="45" s="79" customFormat="1" ht="13.5" hidden="1" spans="1:50">
      <c r="A45" s="81" t="s">
        <v>5857</v>
      </c>
      <c r="B45" s="81" t="s">
        <v>5854</v>
      </c>
      <c r="C45" s="81" t="s">
        <v>4655</v>
      </c>
      <c r="D45" s="81" t="s">
        <v>4517</v>
      </c>
      <c r="E45" s="81" t="s">
        <v>5858</v>
      </c>
      <c r="F45" s="81" t="s">
        <v>4453</v>
      </c>
      <c r="G45" s="81" t="s">
        <v>4519</v>
      </c>
      <c r="H45" s="81" t="s">
        <v>4520</v>
      </c>
      <c r="I45" s="81" t="s">
        <v>43</v>
      </c>
      <c r="J45" s="81" t="s">
        <v>4631</v>
      </c>
      <c r="K45" s="81" t="s">
        <v>4632</v>
      </c>
      <c r="M45" s="81" t="s">
        <v>2790</v>
      </c>
      <c r="N45" s="81" t="s">
        <v>4797</v>
      </c>
      <c r="O45" s="81" t="s">
        <v>5859</v>
      </c>
      <c r="Q45" s="81" t="s">
        <v>5652</v>
      </c>
      <c r="R45" s="81" t="s">
        <v>5653</v>
      </c>
      <c r="S45" s="81" t="s">
        <v>4800</v>
      </c>
      <c r="V45" s="81" t="s">
        <v>4432</v>
      </c>
      <c r="W45" s="81" t="s">
        <v>4529</v>
      </c>
      <c r="X45" s="81" t="s">
        <v>4434</v>
      </c>
      <c r="Y45" s="81" t="s">
        <v>4435</v>
      </c>
      <c r="Z45" s="81" t="s">
        <v>4436</v>
      </c>
      <c r="AA45" s="81" t="s">
        <v>228</v>
      </c>
      <c r="AC45" s="81" t="s">
        <v>42</v>
      </c>
      <c r="AD45" s="81" t="s">
        <v>2682</v>
      </c>
      <c r="AE45" s="81" t="s">
        <v>42</v>
      </c>
      <c r="AG45" s="81" t="s">
        <v>4529</v>
      </c>
      <c r="AH45" s="81" t="s">
        <v>4485</v>
      </c>
      <c r="AI45" s="81" t="s">
        <v>4486</v>
      </c>
      <c r="AJ45" s="81" t="s">
        <v>4440</v>
      </c>
      <c r="AM45" s="81" t="s">
        <v>4442</v>
      </c>
      <c r="AQ45" s="81" t="s">
        <v>4444</v>
      </c>
      <c r="AR45" s="81" t="s">
        <v>4806</v>
      </c>
      <c r="AS45" s="81" t="s">
        <v>4446</v>
      </c>
      <c r="AT45" s="81" t="s">
        <v>2875</v>
      </c>
      <c r="AW45" s="81" t="s">
        <v>4448</v>
      </c>
      <c r="AX45" s="81" t="s">
        <v>42</v>
      </c>
    </row>
    <row r="46" s="79" customFormat="1" ht="13.5" hidden="1" spans="1:50">
      <c r="A46" s="81" t="s">
        <v>5860</v>
      </c>
      <c r="B46" s="81" t="s">
        <v>5861</v>
      </c>
      <c r="C46" s="81" t="s">
        <v>4655</v>
      </c>
      <c r="D46" s="81" t="s">
        <v>4517</v>
      </c>
      <c r="E46" s="81" t="s">
        <v>5862</v>
      </c>
      <c r="F46" s="81" t="s">
        <v>4453</v>
      </c>
      <c r="G46" s="81" t="s">
        <v>4519</v>
      </c>
      <c r="H46" s="81" t="s">
        <v>4520</v>
      </c>
      <c r="I46" s="81" t="s">
        <v>43</v>
      </c>
      <c r="J46" s="81" t="s">
        <v>4631</v>
      </c>
      <c r="K46" s="81" t="s">
        <v>4632</v>
      </c>
      <c r="M46" s="81" t="s">
        <v>2790</v>
      </c>
      <c r="N46" s="81" t="s">
        <v>4797</v>
      </c>
      <c r="O46" s="81" t="s">
        <v>5863</v>
      </c>
      <c r="Q46" s="81" t="s">
        <v>5652</v>
      </c>
      <c r="R46" s="81" t="s">
        <v>5653</v>
      </c>
      <c r="S46" s="81" t="s">
        <v>4800</v>
      </c>
      <c r="V46" s="81" t="s">
        <v>4432</v>
      </c>
      <c r="W46" s="81" t="s">
        <v>4529</v>
      </c>
      <c r="X46" s="81" t="s">
        <v>4434</v>
      </c>
      <c r="Y46" s="81" t="s">
        <v>4435</v>
      </c>
      <c r="Z46" s="81" t="s">
        <v>4436</v>
      </c>
      <c r="AA46" s="81" t="s">
        <v>82</v>
      </c>
      <c r="AC46" s="81" t="s">
        <v>42</v>
      </c>
      <c r="AD46" s="81" t="s">
        <v>2682</v>
      </c>
      <c r="AE46" s="81" t="s">
        <v>42</v>
      </c>
      <c r="AG46" s="81" t="s">
        <v>4529</v>
      </c>
      <c r="AH46" s="81" t="s">
        <v>4485</v>
      </c>
      <c r="AI46" s="81" t="s">
        <v>4486</v>
      </c>
      <c r="AJ46" s="81" t="s">
        <v>4440</v>
      </c>
      <c r="AM46" s="81" t="s">
        <v>4442</v>
      </c>
      <c r="AQ46" s="81" t="s">
        <v>4444</v>
      </c>
      <c r="AR46" s="81" t="s">
        <v>4806</v>
      </c>
      <c r="AS46" s="81" t="s">
        <v>4446</v>
      </c>
      <c r="AT46" s="81" t="s">
        <v>2875</v>
      </c>
      <c r="AW46" s="81" t="s">
        <v>4448</v>
      </c>
      <c r="AX46" s="81" t="s">
        <v>42</v>
      </c>
    </row>
    <row r="47" s="79" customFormat="1" ht="13.5" hidden="1" spans="1:50">
      <c r="A47" s="81" t="s">
        <v>5864</v>
      </c>
      <c r="B47" s="81" t="s">
        <v>5865</v>
      </c>
      <c r="C47" s="81" t="s">
        <v>4655</v>
      </c>
      <c r="D47" s="81" t="s">
        <v>4517</v>
      </c>
      <c r="E47" s="81" t="s">
        <v>5866</v>
      </c>
      <c r="F47" s="81" t="s">
        <v>4453</v>
      </c>
      <c r="G47" s="81" t="s">
        <v>4519</v>
      </c>
      <c r="H47" s="81" t="s">
        <v>4520</v>
      </c>
      <c r="I47" s="81" t="s">
        <v>43</v>
      </c>
      <c r="J47" s="81" t="s">
        <v>4631</v>
      </c>
      <c r="K47" s="81" t="s">
        <v>4632</v>
      </c>
      <c r="M47" s="81" t="s">
        <v>2790</v>
      </c>
      <c r="N47" s="81" t="s">
        <v>4797</v>
      </c>
      <c r="O47" s="81" t="s">
        <v>5867</v>
      </c>
      <c r="Q47" s="81" t="s">
        <v>5652</v>
      </c>
      <c r="R47" s="81" t="s">
        <v>5653</v>
      </c>
      <c r="V47" s="81" t="s">
        <v>4432</v>
      </c>
      <c r="W47" s="81" t="s">
        <v>4529</v>
      </c>
      <c r="X47" s="81" t="s">
        <v>4434</v>
      </c>
      <c r="Y47" s="81" t="s">
        <v>4435</v>
      </c>
      <c r="Z47" s="81" t="s">
        <v>4436</v>
      </c>
      <c r="AA47" s="81" t="s">
        <v>82</v>
      </c>
      <c r="AC47" s="81" t="s">
        <v>42</v>
      </c>
      <c r="AD47" s="81" t="s">
        <v>2682</v>
      </c>
      <c r="AE47" s="81" t="s">
        <v>42</v>
      </c>
      <c r="AG47" s="81" t="s">
        <v>4529</v>
      </c>
      <c r="AH47" s="81" t="s">
        <v>4485</v>
      </c>
      <c r="AI47" s="81" t="s">
        <v>4486</v>
      </c>
      <c r="AJ47" s="81" t="s">
        <v>4440</v>
      </c>
      <c r="AM47" s="81" t="s">
        <v>4442</v>
      </c>
      <c r="AQ47" s="81" t="s">
        <v>4444</v>
      </c>
      <c r="AR47" s="81" t="s">
        <v>4806</v>
      </c>
      <c r="AS47" s="81" t="s">
        <v>4446</v>
      </c>
      <c r="AT47" s="81" t="s">
        <v>2875</v>
      </c>
      <c r="AW47" s="81" t="s">
        <v>4448</v>
      </c>
      <c r="AX47" s="81" t="s">
        <v>42</v>
      </c>
    </row>
    <row r="48" s="79" customFormat="1" ht="13.5" hidden="1" spans="1:50">
      <c r="A48" s="81" t="s">
        <v>5868</v>
      </c>
      <c r="B48" s="81" t="s">
        <v>5869</v>
      </c>
      <c r="C48" s="81" t="s">
        <v>4655</v>
      </c>
      <c r="D48" s="81" t="s">
        <v>4517</v>
      </c>
      <c r="E48" s="81" t="s">
        <v>5870</v>
      </c>
      <c r="F48" s="81" t="s">
        <v>4453</v>
      </c>
      <c r="G48" s="81" t="s">
        <v>4519</v>
      </c>
      <c r="H48" s="81" t="s">
        <v>4520</v>
      </c>
      <c r="I48" s="81" t="s">
        <v>43</v>
      </c>
      <c r="J48" s="81" t="s">
        <v>4631</v>
      </c>
      <c r="K48" s="81" t="s">
        <v>4632</v>
      </c>
      <c r="M48" s="81" t="s">
        <v>2790</v>
      </c>
      <c r="N48" s="81" t="s">
        <v>4797</v>
      </c>
      <c r="O48" s="81" t="s">
        <v>5871</v>
      </c>
      <c r="Q48" s="81" t="s">
        <v>5652</v>
      </c>
      <c r="R48" s="81" t="s">
        <v>5653</v>
      </c>
      <c r="S48" s="81" t="s">
        <v>4800</v>
      </c>
      <c r="V48" s="81" t="s">
        <v>4432</v>
      </c>
      <c r="W48" s="81" t="s">
        <v>4529</v>
      </c>
      <c r="X48" s="81" t="s">
        <v>4434</v>
      </c>
      <c r="Y48" s="81" t="s">
        <v>4435</v>
      </c>
      <c r="Z48" s="81" t="s">
        <v>4436</v>
      </c>
      <c r="AA48" s="81" t="s">
        <v>82</v>
      </c>
      <c r="AC48" s="81" t="s">
        <v>42</v>
      </c>
      <c r="AD48" s="81" t="s">
        <v>2682</v>
      </c>
      <c r="AE48" s="81" t="s">
        <v>42</v>
      </c>
      <c r="AG48" s="81" t="s">
        <v>4529</v>
      </c>
      <c r="AH48" s="81" t="s">
        <v>4485</v>
      </c>
      <c r="AI48" s="81" t="s">
        <v>4486</v>
      </c>
      <c r="AJ48" s="81" t="s">
        <v>4440</v>
      </c>
      <c r="AM48" s="81" t="s">
        <v>4442</v>
      </c>
      <c r="AQ48" s="81" t="s">
        <v>4444</v>
      </c>
      <c r="AR48" s="81" t="s">
        <v>4806</v>
      </c>
      <c r="AS48" s="81" t="s">
        <v>4446</v>
      </c>
      <c r="AT48" s="81" t="s">
        <v>2875</v>
      </c>
      <c r="AW48" s="81" t="s">
        <v>4448</v>
      </c>
      <c r="AX48" s="81" t="s">
        <v>42</v>
      </c>
    </row>
    <row r="49" s="79" customFormat="1" ht="13.5" hidden="1" spans="1:50">
      <c r="A49" s="81" t="s">
        <v>5882</v>
      </c>
      <c r="B49" s="81" t="s">
        <v>5883</v>
      </c>
      <c r="C49" s="81" t="s">
        <v>50</v>
      </c>
      <c r="D49" s="81" t="s">
        <v>4517</v>
      </c>
      <c r="E49" s="81" t="s">
        <v>3561</v>
      </c>
      <c r="F49" s="81" t="s">
        <v>4453</v>
      </c>
      <c r="G49" s="81" t="s">
        <v>5639</v>
      </c>
      <c r="H49" s="81" t="s">
        <v>4520</v>
      </c>
      <c r="I49" s="81" t="s">
        <v>43</v>
      </c>
      <c r="J49" s="81" t="s">
        <v>4474</v>
      </c>
      <c r="K49" s="81" t="s">
        <v>4475</v>
      </c>
      <c r="M49" s="81" t="s">
        <v>2790</v>
      </c>
      <c r="N49" s="81" t="s">
        <v>5439</v>
      </c>
      <c r="O49" s="81" t="s">
        <v>5884</v>
      </c>
      <c r="P49" s="81" t="s">
        <v>5885</v>
      </c>
      <c r="Q49" s="81" t="s">
        <v>5175</v>
      </c>
      <c r="R49" s="81" t="s">
        <v>5176</v>
      </c>
      <c r="S49" s="81" t="s">
        <v>5177</v>
      </c>
      <c r="T49" s="81" t="s">
        <v>3559</v>
      </c>
      <c r="U49" s="81" t="s">
        <v>3560</v>
      </c>
      <c r="V49" s="81" t="s">
        <v>4432</v>
      </c>
      <c r="W49" s="81" t="s">
        <v>4529</v>
      </c>
      <c r="X49" s="81" t="s">
        <v>4434</v>
      </c>
      <c r="Y49" s="81" t="s">
        <v>4435</v>
      </c>
      <c r="Z49" s="81" t="s">
        <v>4436</v>
      </c>
      <c r="AA49" s="81" t="s">
        <v>228</v>
      </c>
      <c r="AC49" s="81" t="s">
        <v>42</v>
      </c>
      <c r="AD49" s="81" t="s">
        <v>2682</v>
      </c>
      <c r="AE49" s="81" t="s">
        <v>42</v>
      </c>
      <c r="AG49" s="81" t="s">
        <v>4480</v>
      </c>
      <c r="AH49" s="81" t="s">
        <v>4485</v>
      </c>
      <c r="AI49" s="81" t="s">
        <v>4486</v>
      </c>
      <c r="AJ49" s="81" t="s">
        <v>4440</v>
      </c>
      <c r="AM49" s="81" t="s">
        <v>4442</v>
      </c>
      <c r="AN49" s="81" t="s">
        <v>4480</v>
      </c>
      <c r="AO49" s="81" t="s">
        <v>5886</v>
      </c>
      <c r="AP49" s="81" t="s">
        <v>4443</v>
      </c>
      <c r="AQ49" s="81" t="s">
        <v>4444</v>
      </c>
      <c r="AR49" s="81" t="s">
        <v>5887</v>
      </c>
      <c r="AS49" s="81" t="s">
        <v>4468</v>
      </c>
      <c r="AT49" s="81" t="s">
        <v>2875</v>
      </c>
      <c r="AU49" s="81" t="s">
        <v>4447</v>
      </c>
      <c r="AW49" s="81" t="s">
        <v>4448</v>
      </c>
      <c r="AX49" s="81" t="s">
        <v>42</v>
      </c>
    </row>
    <row r="50" s="79" customFormat="1" ht="13.5" hidden="1" spans="1:50">
      <c r="A50" s="81" t="s">
        <v>5888</v>
      </c>
      <c r="B50" s="81" t="s">
        <v>5900</v>
      </c>
      <c r="C50" s="81" t="s">
        <v>50</v>
      </c>
      <c r="D50" s="81" t="s">
        <v>4517</v>
      </c>
      <c r="E50" s="81" t="s">
        <v>3699</v>
      </c>
      <c r="F50" s="81" t="s">
        <v>4453</v>
      </c>
      <c r="G50" s="81" t="s">
        <v>4877</v>
      </c>
      <c r="H50" s="81" t="s">
        <v>5891</v>
      </c>
      <c r="I50" s="81" t="s">
        <v>43</v>
      </c>
      <c r="J50" s="81" t="s">
        <v>4772</v>
      </c>
      <c r="K50" s="81" t="s">
        <v>4773</v>
      </c>
      <c r="M50" s="81" t="s">
        <v>2790</v>
      </c>
      <c r="N50" s="81" t="s">
        <v>5892</v>
      </c>
      <c r="O50" s="81" t="s">
        <v>5893</v>
      </c>
      <c r="P50" s="81" t="s">
        <v>5894</v>
      </c>
      <c r="Q50" s="81" t="s">
        <v>1022</v>
      </c>
      <c r="R50" s="81" t="s">
        <v>5895</v>
      </c>
      <c r="S50" s="81" t="s">
        <v>5896</v>
      </c>
      <c r="T50" s="81" t="s">
        <v>3697</v>
      </c>
      <c r="U50" s="81" t="s">
        <v>3698</v>
      </c>
      <c r="V50" s="81" t="s">
        <v>4432</v>
      </c>
      <c r="W50" s="81" t="s">
        <v>1008</v>
      </c>
      <c r="X50" s="81" t="s">
        <v>4434</v>
      </c>
      <c r="Y50" s="81" t="s">
        <v>4435</v>
      </c>
      <c r="Z50" s="81" t="s">
        <v>4436</v>
      </c>
      <c r="AA50" s="81" t="s">
        <v>228</v>
      </c>
      <c r="AC50" s="81" t="s">
        <v>42</v>
      </c>
      <c r="AD50" s="81" t="s">
        <v>2682</v>
      </c>
      <c r="AE50" s="81" t="s">
        <v>42</v>
      </c>
      <c r="AG50" s="81" t="s">
        <v>1008</v>
      </c>
      <c r="AH50" s="81" t="s">
        <v>4485</v>
      </c>
      <c r="AI50" s="81" t="s">
        <v>4486</v>
      </c>
      <c r="AJ50" s="81" t="s">
        <v>4440</v>
      </c>
      <c r="AM50" s="81" t="s">
        <v>4442</v>
      </c>
      <c r="AN50" s="81" t="s">
        <v>1008</v>
      </c>
      <c r="AO50" s="81" t="s">
        <v>5897</v>
      </c>
      <c r="AP50" s="81" t="s">
        <v>4443</v>
      </c>
      <c r="AQ50" s="81" t="s">
        <v>4444</v>
      </c>
      <c r="AR50" s="81" t="s">
        <v>5898</v>
      </c>
      <c r="AS50" s="81" t="s">
        <v>4446</v>
      </c>
      <c r="AT50" s="81" t="s">
        <v>2875</v>
      </c>
      <c r="AU50" s="81" t="s">
        <v>5899</v>
      </c>
      <c r="AW50" s="81" t="s">
        <v>4448</v>
      </c>
      <c r="AX50" s="81" t="s">
        <v>42</v>
      </c>
    </row>
    <row r="51" s="79" customFormat="1" ht="13.5" hidden="1" spans="1:50">
      <c r="A51" s="81" t="s">
        <v>5910</v>
      </c>
      <c r="B51" s="81" t="s">
        <v>5911</v>
      </c>
      <c r="C51" s="81" t="s">
        <v>50</v>
      </c>
      <c r="D51" s="81" t="s">
        <v>4418</v>
      </c>
      <c r="E51" s="81" t="s">
        <v>3958</v>
      </c>
      <c r="F51" s="81" t="s">
        <v>4453</v>
      </c>
      <c r="G51" s="81" t="s">
        <v>4877</v>
      </c>
      <c r="H51" s="81" t="s">
        <v>5622</v>
      </c>
      <c r="I51" s="81" t="s">
        <v>43</v>
      </c>
      <c r="J51" s="81" t="s">
        <v>4631</v>
      </c>
      <c r="K51" s="81" t="s">
        <v>4632</v>
      </c>
      <c r="M51" s="81" t="s">
        <v>2790</v>
      </c>
      <c r="N51" s="81" t="s">
        <v>5460</v>
      </c>
      <c r="O51" s="81" t="s">
        <v>5912</v>
      </c>
      <c r="P51" s="81" t="s">
        <v>5913</v>
      </c>
      <c r="Q51" s="81" t="s">
        <v>5652</v>
      </c>
      <c r="R51" s="81" t="s">
        <v>5653</v>
      </c>
      <c r="S51" s="81" t="s">
        <v>5914</v>
      </c>
      <c r="T51" s="81" t="s">
        <v>3505</v>
      </c>
      <c r="U51" s="81" t="s">
        <v>3506</v>
      </c>
      <c r="V51" s="81" t="s">
        <v>4432</v>
      </c>
      <c r="W51" s="81" t="s">
        <v>712</v>
      </c>
      <c r="X51" s="81" t="s">
        <v>4434</v>
      </c>
      <c r="Y51" s="81" t="s">
        <v>4435</v>
      </c>
      <c r="Z51" s="81" t="s">
        <v>4436</v>
      </c>
      <c r="AA51" s="81" t="s">
        <v>228</v>
      </c>
      <c r="AC51" s="81" t="s">
        <v>42</v>
      </c>
      <c r="AD51" s="81" t="s">
        <v>2682</v>
      </c>
      <c r="AE51" s="81" t="s">
        <v>42</v>
      </c>
      <c r="AG51" s="81" t="s">
        <v>650</v>
      </c>
      <c r="AH51" s="81" t="s">
        <v>4485</v>
      </c>
      <c r="AI51" s="81" t="s">
        <v>4512</v>
      </c>
      <c r="AJ51" s="81" t="s">
        <v>4440</v>
      </c>
      <c r="AM51" s="81" t="s">
        <v>4442</v>
      </c>
      <c r="AN51" s="81" t="s">
        <v>471</v>
      </c>
      <c r="AO51" s="81" t="s">
        <v>5915</v>
      </c>
      <c r="AP51" s="81" t="s">
        <v>4443</v>
      </c>
      <c r="AQ51" s="81" t="s">
        <v>4444</v>
      </c>
      <c r="AR51" s="81" t="s">
        <v>5916</v>
      </c>
      <c r="AS51" s="81" t="s">
        <v>4446</v>
      </c>
      <c r="AT51" s="81" t="s">
        <v>2875</v>
      </c>
      <c r="AU51" s="81" t="s">
        <v>50</v>
      </c>
      <c r="AW51" s="81" t="s">
        <v>4448</v>
      </c>
      <c r="AX51" s="81" t="s">
        <v>42</v>
      </c>
    </row>
    <row r="52" s="79" customFormat="1" ht="13.5" hidden="1" spans="1:50">
      <c r="A52" s="81" t="s">
        <v>5963</v>
      </c>
      <c r="B52" s="81" t="s">
        <v>5969</v>
      </c>
      <c r="C52" s="81" t="s">
        <v>50</v>
      </c>
      <c r="D52" s="81" t="s">
        <v>4517</v>
      </c>
      <c r="E52" s="81" t="s">
        <v>3749</v>
      </c>
      <c r="F52" s="81" t="s">
        <v>4453</v>
      </c>
      <c r="G52" s="81" t="s">
        <v>5639</v>
      </c>
      <c r="H52" s="81" t="s">
        <v>5622</v>
      </c>
      <c r="I52" s="81" t="s">
        <v>43</v>
      </c>
      <c r="J52" s="81" t="s">
        <v>4543</v>
      </c>
      <c r="K52" s="81" t="s">
        <v>4544</v>
      </c>
      <c r="M52" s="81" t="s">
        <v>2790</v>
      </c>
      <c r="N52" s="81" t="s">
        <v>5663</v>
      </c>
      <c r="O52" s="81" t="s">
        <v>5970</v>
      </c>
      <c r="P52" s="81" t="s">
        <v>5971</v>
      </c>
      <c r="Q52" s="81" t="s">
        <v>1576</v>
      </c>
      <c r="R52" s="81" t="s">
        <v>5957</v>
      </c>
      <c r="S52" s="81" t="s">
        <v>5958</v>
      </c>
      <c r="T52" s="81" t="s">
        <v>3734</v>
      </c>
      <c r="U52" s="81" t="s">
        <v>3735</v>
      </c>
      <c r="V52" s="81" t="s">
        <v>4432</v>
      </c>
      <c r="W52" s="81" t="s">
        <v>1576</v>
      </c>
      <c r="X52" s="81" t="s">
        <v>4434</v>
      </c>
      <c r="Y52" s="81" t="s">
        <v>4435</v>
      </c>
      <c r="Z52" s="81" t="s">
        <v>4436</v>
      </c>
      <c r="AA52" s="81" t="s">
        <v>228</v>
      </c>
      <c r="AC52" s="81" t="s">
        <v>42</v>
      </c>
      <c r="AD52" s="81" t="s">
        <v>2682</v>
      </c>
      <c r="AE52" s="81" t="s">
        <v>42</v>
      </c>
      <c r="AG52" s="81" t="s">
        <v>4552</v>
      </c>
      <c r="AH52" s="81" t="s">
        <v>4485</v>
      </c>
      <c r="AI52" s="81" t="s">
        <v>5240</v>
      </c>
      <c r="AJ52" s="81" t="s">
        <v>4440</v>
      </c>
      <c r="AL52" s="81" t="s">
        <v>5972</v>
      </c>
      <c r="AM52" s="81" t="s">
        <v>4442</v>
      </c>
      <c r="AN52" s="81" t="s">
        <v>4552</v>
      </c>
      <c r="AO52" s="81" t="s">
        <v>5961</v>
      </c>
      <c r="AP52" s="81" t="s">
        <v>4443</v>
      </c>
      <c r="AQ52" s="81" t="s">
        <v>4444</v>
      </c>
      <c r="AR52" s="81" t="s">
        <v>4566</v>
      </c>
      <c r="AS52" s="81" t="s">
        <v>4446</v>
      </c>
      <c r="AT52" s="81" t="s">
        <v>2875</v>
      </c>
      <c r="AU52" s="81" t="s">
        <v>4447</v>
      </c>
      <c r="AW52" s="81" t="s">
        <v>4448</v>
      </c>
      <c r="AX52" s="81" t="s">
        <v>42</v>
      </c>
    </row>
    <row r="53" s="79" customFormat="1" ht="13.5" hidden="1" spans="1:50">
      <c r="A53" s="81" t="s">
        <v>5952</v>
      </c>
      <c r="B53" s="81" t="s">
        <v>5973</v>
      </c>
      <c r="C53" s="81" t="s">
        <v>50</v>
      </c>
      <c r="D53" s="81" t="s">
        <v>4517</v>
      </c>
      <c r="E53" s="81" t="s">
        <v>3736</v>
      </c>
      <c r="F53" s="81" t="s">
        <v>4453</v>
      </c>
      <c r="G53" s="81" t="s">
        <v>5639</v>
      </c>
      <c r="H53" s="81" t="s">
        <v>5622</v>
      </c>
      <c r="I53" s="81" t="s">
        <v>43</v>
      </c>
      <c r="J53" s="81" t="s">
        <v>4543</v>
      </c>
      <c r="K53" s="81" t="s">
        <v>4544</v>
      </c>
      <c r="M53" s="81" t="s">
        <v>2790</v>
      </c>
      <c r="N53" s="81" t="s">
        <v>5663</v>
      </c>
      <c r="O53" s="81" t="s">
        <v>5970</v>
      </c>
      <c r="P53" s="81" t="s">
        <v>5971</v>
      </c>
      <c r="Q53" s="81" t="s">
        <v>1576</v>
      </c>
      <c r="R53" s="81" t="s">
        <v>5957</v>
      </c>
      <c r="S53" s="81" t="s">
        <v>5958</v>
      </c>
      <c r="T53" s="81" t="s">
        <v>3734</v>
      </c>
      <c r="U53" s="81" t="s">
        <v>3735</v>
      </c>
      <c r="V53" s="81" t="s">
        <v>4432</v>
      </c>
      <c r="W53" s="81" t="s">
        <v>1576</v>
      </c>
      <c r="X53" s="81" t="s">
        <v>4434</v>
      </c>
      <c r="Y53" s="81" t="s">
        <v>4435</v>
      </c>
      <c r="Z53" s="81" t="s">
        <v>4436</v>
      </c>
      <c r="AA53" s="81" t="s">
        <v>228</v>
      </c>
      <c r="AC53" s="81" t="s">
        <v>42</v>
      </c>
      <c r="AD53" s="81" t="s">
        <v>2682</v>
      </c>
      <c r="AE53" s="81" t="s">
        <v>42</v>
      </c>
      <c r="AG53" s="81" t="s">
        <v>4552</v>
      </c>
      <c r="AH53" s="81" t="s">
        <v>4485</v>
      </c>
      <c r="AI53" s="81" t="s">
        <v>5240</v>
      </c>
      <c r="AJ53" s="81" t="s">
        <v>4440</v>
      </c>
      <c r="AL53" s="81" t="s">
        <v>5972</v>
      </c>
      <c r="AM53" s="81" t="s">
        <v>4442</v>
      </c>
      <c r="AN53" s="81" t="s">
        <v>4552</v>
      </c>
      <c r="AO53" s="81" t="s">
        <v>5961</v>
      </c>
      <c r="AP53" s="81" t="s">
        <v>4443</v>
      </c>
      <c r="AQ53" s="81" t="s">
        <v>4444</v>
      </c>
      <c r="AR53" s="81" t="s">
        <v>4566</v>
      </c>
      <c r="AS53" s="81" t="s">
        <v>4446</v>
      </c>
      <c r="AT53" s="81" t="s">
        <v>2875</v>
      </c>
      <c r="AU53" s="81" t="s">
        <v>4447</v>
      </c>
      <c r="AW53" s="81" t="s">
        <v>4448</v>
      </c>
      <c r="AX53" s="81" t="s">
        <v>42</v>
      </c>
    </row>
    <row r="54" s="79" customFormat="1" ht="13.5" hidden="1" spans="1:50">
      <c r="A54" s="81" t="s">
        <v>5966</v>
      </c>
      <c r="B54" s="81" t="s">
        <v>5974</v>
      </c>
      <c r="C54" s="81" t="s">
        <v>50</v>
      </c>
      <c r="D54" s="81" t="s">
        <v>4517</v>
      </c>
      <c r="E54" s="81" t="s">
        <v>3780</v>
      </c>
      <c r="F54" s="81" t="s">
        <v>4453</v>
      </c>
      <c r="G54" s="81" t="s">
        <v>5639</v>
      </c>
      <c r="H54" s="81" t="s">
        <v>5622</v>
      </c>
      <c r="I54" s="81" t="s">
        <v>43</v>
      </c>
      <c r="J54" s="81" t="s">
        <v>4543</v>
      </c>
      <c r="K54" s="81" t="s">
        <v>4544</v>
      </c>
      <c r="M54" s="81" t="s">
        <v>2790</v>
      </c>
      <c r="N54" s="81" t="s">
        <v>5663</v>
      </c>
      <c r="O54" s="81" t="s">
        <v>5970</v>
      </c>
      <c r="P54" s="81" t="s">
        <v>5971</v>
      </c>
      <c r="Q54" s="81" t="s">
        <v>1576</v>
      </c>
      <c r="R54" s="81" t="s">
        <v>5957</v>
      </c>
      <c r="S54" s="81" t="s">
        <v>5958</v>
      </c>
      <c r="T54" s="81" t="s">
        <v>3734</v>
      </c>
      <c r="U54" s="81" t="s">
        <v>3735</v>
      </c>
      <c r="V54" s="81" t="s">
        <v>4432</v>
      </c>
      <c r="W54" s="81" t="s">
        <v>1576</v>
      </c>
      <c r="X54" s="81" t="s">
        <v>4434</v>
      </c>
      <c r="Y54" s="81" t="s">
        <v>4435</v>
      </c>
      <c r="Z54" s="81" t="s">
        <v>4436</v>
      </c>
      <c r="AA54" s="81" t="s">
        <v>228</v>
      </c>
      <c r="AC54" s="81" t="s">
        <v>42</v>
      </c>
      <c r="AD54" s="81" t="s">
        <v>2682</v>
      </c>
      <c r="AE54" s="81" t="s">
        <v>42</v>
      </c>
      <c r="AG54" s="81" t="s">
        <v>4552</v>
      </c>
      <c r="AH54" s="81" t="s">
        <v>4485</v>
      </c>
      <c r="AI54" s="81" t="s">
        <v>5240</v>
      </c>
      <c r="AJ54" s="81" t="s">
        <v>4440</v>
      </c>
      <c r="AL54" s="81" t="s">
        <v>5972</v>
      </c>
      <c r="AM54" s="81" t="s">
        <v>4442</v>
      </c>
      <c r="AN54" s="81" t="s">
        <v>4552</v>
      </c>
      <c r="AO54" s="81" t="s">
        <v>5961</v>
      </c>
      <c r="AP54" s="81" t="s">
        <v>4443</v>
      </c>
      <c r="AQ54" s="81" t="s">
        <v>4444</v>
      </c>
      <c r="AR54" s="81" t="s">
        <v>4566</v>
      </c>
      <c r="AS54" s="81" t="s">
        <v>4446</v>
      </c>
      <c r="AT54" s="81" t="s">
        <v>2875</v>
      </c>
      <c r="AU54" s="81" t="s">
        <v>4447</v>
      </c>
      <c r="AW54" s="81" t="s">
        <v>4448</v>
      </c>
      <c r="AX54" s="81" t="s">
        <v>42</v>
      </c>
    </row>
    <row r="55" s="79" customFormat="1" ht="13.5" hidden="1" spans="1:50">
      <c r="A55" s="81" t="s">
        <v>5975</v>
      </c>
      <c r="B55" s="81" t="s">
        <v>5976</v>
      </c>
      <c r="C55" s="81" t="s">
        <v>50</v>
      </c>
      <c r="D55" s="81" t="s">
        <v>4517</v>
      </c>
      <c r="E55" s="81" t="s">
        <v>3772</v>
      </c>
      <c r="F55" s="81" t="s">
        <v>4453</v>
      </c>
      <c r="G55" s="81" t="s">
        <v>5639</v>
      </c>
      <c r="H55" s="81" t="s">
        <v>5622</v>
      </c>
      <c r="I55" s="81" t="s">
        <v>43</v>
      </c>
      <c r="J55" s="81" t="s">
        <v>4543</v>
      </c>
      <c r="K55" s="81" t="s">
        <v>4544</v>
      </c>
      <c r="M55" s="81" t="s">
        <v>2790</v>
      </c>
      <c r="N55" s="81" t="s">
        <v>5663</v>
      </c>
      <c r="O55" s="81" t="s">
        <v>5977</v>
      </c>
      <c r="P55" s="81" t="s">
        <v>5978</v>
      </c>
      <c r="Q55" s="81" t="s">
        <v>1576</v>
      </c>
      <c r="R55" s="81" t="s">
        <v>5957</v>
      </c>
      <c r="S55" s="81" t="s">
        <v>5958</v>
      </c>
      <c r="T55" s="81" t="s">
        <v>3741</v>
      </c>
      <c r="U55" s="81" t="s">
        <v>3742</v>
      </c>
      <c r="V55" s="81" t="s">
        <v>4432</v>
      </c>
      <c r="W55" s="81" t="s">
        <v>1576</v>
      </c>
      <c r="X55" s="81" t="s">
        <v>4434</v>
      </c>
      <c r="Y55" s="81" t="s">
        <v>4435</v>
      </c>
      <c r="Z55" s="81" t="s">
        <v>4436</v>
      </c>
      <c r="AA55" s="81" t="s">
        <v>228</v>
      </c>
      <c r="AC55" s="81" t="s">
        <v>42</v>
      </c>
      <c r="AD55" s="81" t="s">
        <v>2682</v>
      </c>
      <c r="AE55" s="81" t="s">
        <v>42</v>
      </c>
      <c r="AG55" s="81" t="s">
        <v>4552</v>
      </c>
      <c r="AH55" s="81" t="s">
        <v>4485</v>
      </c>
      <c r="AI55" s="81" t="s">
        <v>5240</v>
      </c>
      <c r="AJ55" s="81" t="s">
        <v>4440</v>
      </c>
      <c r="AL55" s="81" t="s">
        <v>5972</v>
      </c>
      <c r="AM55" s="81" t="s">
        <v>4442</v>
      </c>
      <c r="AN55" s="81" t="s">
        <v>4552</v>
      </c>
      <c r="AO55" s="81" t="s">
        <v>5961</v>
      </c>
      <c r="AP55" s="81" t="s">
        <v>4443</v>
      </c>
      <c r="AQ55" s="81" t="s">
        <v>4444</v>
      </c>
      <c r="AR55" s="81" t="s">
        <v>4556</v>
      </c>
      <c r="AS55" s="81" t="s">
        <v>4446</v>
      </c>
      <c r="AT55" s="81" t="s">
        <v>2875</v>
      </c>
      <c r="AU55" s="81" t="s">
        <v>4447</v>
      </c>
      <c r="AW55" s="81" t="s">
        <v>4448</v>
      </c>
      <c r="AX55" s="81" t="s">
        <v>42</v>
      </c>
    </row>
    <row r="56" s="79" customFormat="1" ht="13.5" hidden="1" spans="1:50">
      <c r="A56" s="81" t="s">
        <v>5979</v>
      </c>
      <c r="B56" s="81" t="s">
        <v>5980</v>
      </c>
      <c r="C56" s="81" t="s">
        <v>50</v>
      </c>
      <c r="D56" s="81" t="s">
        <v>4517</v>
      </c>
      <c r="E56" s="81" t="s">
        <v>3773</v>
      </c>
      <c r="F56" s="81" t="s">
        <v>4453</v>
      </c>
      <c r="G56" s="81" t="s">
        <v>5639</v>
      </c>
      <c r="H56" s="81" t="s">
        <v>5622</v>
      </c>
      <c r="I56" s="81" t="s">
        <v>43</v>
      </c>
      <c r="J56" s="81" t="s">
        <v>4543</v>
      </c>
      <c r="K56" s="81" t="s">
        <v>4544</v>
      </c>
      <c r="M56" s="81" t="s">
        <v>2790</v>
      </c>
      <c r="N56" s="81" t="s">
        <v>5663</v>
      </c>
      <c r="O56" s="81" t="s">
        <v>5981</v>
      </c>
      <c r="P56" s="81" t="s">
        <v>5978</v>
      </c>
      <c r="Q56" s="81" t="s">
        <v>1576</v>
      </c>
      <c r="R56" s="81" t="s">
        <v>5957</v>
      </c>
      <c r="S56" s="81" t="s">
        <v>5958</v>
      </c>
      <c r="T56" s="81" t="s">
        <v>3741</v>
      </c>
      <c r="U56" s="81" t="s">
        <v>3742</v>
      </c>
      <c r="V56" s="81" t="s">
        <v>4432</v>
      </c>
      <c r="W56" s="81" t="s">
        <v>1576</v>
      </c>
      <c r="X56" s="81" t="s">
        <v>4434</v>
      </c>
      <c r="Y56" s="81" t="s">
        <v>4435</v>
      </c>
      <c r="Z56" s="81" t="s">
        <v>4436</v>
      </c>
      <c r="AA56" s="81" t="s">
        <v>228</v>
      </c>
      <c r="AC56" s="81" t="s">
        <v>42</v>
      </c>
      <c r="AD56" s="81" t="s">
        <v>2682</v>
      </c>
      <c r="AE56" s="81" t="s">
        <v>42</v>
      </c>
      <c r="AG56" s="81" t="s">
        <v>4552</v>
      </c>
      <c r="AH56" s="81" t="s">
        <v>4485</v>
      </c>
      <c r="AI56" s="81" t="s">
        <v>5240</v>
      </c>
      <c r="AJ56" s="81" t="s">
        <v>4440</v>
      </c>
      <c r="AL56" s="81" t="s">
        <v>5972</v>
      </c>
      <c r="AM56" s="81" t="s">
        <v>4442</v>
      </c>
      <c r="AN56" s="81" t="s">
        <v>4552</v>
      </c>
      <c r="AO56" s="81" t="s">
        <v>5961</v>
      </c>
      <c r="AP56" s="81" t="s">
        <v>4443</v>
      </c>
      <c r="AQ56" s="81" t="s">
        <v>4444</v>
      </c>
      <c r="AR56" s="81" t="s">
        <v>4556</v>
      </c>
      <c r="AS56" s="81" t="s">
        <v>4446</v>
      </c>
      <c r="AT56" s="81" t="s">
        <v>2875</v>
      </c>
      <c r="AU56" s="81" t="s">
        <v>4447</v>
      </c>
      <c r="AW56" s="81" t="s">
        <v>4448</v>
      </c>
      <c r="AX56" s="81" t="s">
        <v>42</v>
      </c>
    </row>
    <row r="57" s="79" customFormat="1" ht="13.5" hidden="1" spans="1:50">
      <c r="A57" s="81" t="s">
        <v>5982</v>
      </c>
      <c r="B57" s="81" t="s">
        <v>5983</v>
      </c>
      <c r="C57" s="81" t="s">
        <v>50</v>
      </c>
      <c r="D57" s="81" t="s">
        <v>4517</v>
      </c>
      <c r="E57" s="81" t="s">
        <v>3759</v>
      </c>
      <c r="F57" s="81" t="s">
        <v>4453</v>
      </c>
      <c r="G57" s="81" t="s">
        <v>5639</v>
      </c>
      <c r="H57" s="81" t="s">
        <v>5622</v>
      </c>
      <c r="I57" s="81" t="s">
        <v>43</v>
      </c>
      <c r="J57" s="81" t="s">
        <v>4543</v>
      </c>
      <c r="K57" s="81" t="s">
        <v>4544</v>
      </c>
      <c r="M57" s="81" t="s">
        <v>2790</v>
      </c>
      <c r="N57" s="81" t="s">
        <v>5663</v>
      </c>
      <c r="O57" s="81" t="s">
        <v>5977</v>
      </c>
      <c r="P57" s="81" t="s">
        <v>5978</v>
      </c>
      <c r="Q57" s="81" t="s">
        <v>1576</v>
      </c>
      <c r="R57" s="81" t="s">
        <v>5957</v>
      </c>
      <c r="S57" s="81" t="s">
        <v>5958</v>
      </c>
      <c r="T57" s="81" t="s">
        <v>3741</v>
      </c>
      <c r="U57" s="81" t="s">
        <v>3742</v>
      </c>
      <c r="V57" s="81" t="s">
        <v>4432</v>
      </c>
      <c r="W57" s="81" t="s">
        <v>1576</v>
      </c>
      <c r="X57" s="81" t="s">
        <v>4434</v>
      </c>
      <c r="Y57" s="81" t="s">
        <v>4435</v>
      </c>
      <c r="Z57" s="81" t="s">
        <v>4436</v>
      </c>
      <c r="AA57" s="81" t="s">
        <v>228</v>
      </c>
      <c r="AC57" s="81" t="s">
        <v>42</v>
      </c>
      <c r="AD57" s="81" t="s">
        <v>2682</v>
      </c>
      <c r="AE57" s="81" t="s">
        <v>42</v>
      </c>
      <c r="AG57" s="81" t="s">
        <v>4552</v>
      </c>
      <c r="AH57" s="81" t="s">
        <v>4485</v>
      </c>
      <c r="AI57" s="81" t="s">
        <v>5240</v>
      </c>
      <c r="AJ57" s="81" t="s">
        <v>4440</v>
      </c>
      <c r="AL57" s="81" t="s">
        <v>5972</v>
      </c>
      <c r="AM57" s="81" t="s">
        <v>4442</v>
      </c>
      <c r="AN57" s="81" t="s">
        <v>4552</v>
      </c>
      <c r="AO57" s="81" t="s">
        <v>5961</v>
      </c>
      <c r="AP57" s="81" t="s">
        <v>4443</v>
      </c>
      <c r="AQ57" s="81" t="s">
        <v>4444</v>
      </c>
      <c r="AR57" s="81" t="s">
        <v>4556</v>
      </c>
      <c r="AS57" s="81" t="s">
        <v>4446</v>
      </c>
      <c r="AT57" s="81" t="s">
        <v>2875</v>
      </c>
      <c r="AU57" s="81" t="s">
        <v>4447</v>
      </c>
      <c r="AW57" s="81" t="s">
        <v>4448</v>
      </c>
      <c r="AX57" s="81" t="s">
        <v>42</v>
      </c>
    </row>
    <row r="58" s="79" customFormat="1" ht="13.5" spans="1:50">
      <c r="A58" s="81" t="s">
        <v>5984</v>
      </c>
      <c r="B58" s="81" t="s">
        <v>5985</v>
      </c>
      <c r="C58" s="81" t="s">
        <v>50</v>
      </c>
      <c r="D58" s="81" t="s">
        <v>4517</v>
      </c>
      <c r="E58" s="81" t="s">
        <v>3743</v>
      </c>
      <c r="F58" s="81" t="s">
        <v>4453</v>
      </c>
      <c r="G58" s="81" t="s">
        <v>5639</v>
      </c>
      <c r="H58" s="81" t="s">
        <v>5622</v>
      </c>
      <c r="I58" s="81" t="s">
        <v>43</v>
      </c>
      <c r="J58" s="81" t="s">
        <v>4543</v>
      </c>
      <c r="K58" s="81" t="s">
        <v>4544</v>
      </c>
      <c r="M58" s="81" t="s">
        <v>2790</v>
      </c>
      <c r="N58" s="81" t="s">
        <v>5663</v>
      </c>
      <c r="O58" s="81" t="s">
        <v>5977</v>
      </c>
      <c r="P58" s="81" t="s">
        <v>5978</v>
      </c>
      <c r="Q58" s="81" t="s">
        <v>1576</v>
      </c>
      <c r="R58" s="81" t="s">
        <v>5957</v>
      </c>
      <c r="S58" s="81" t="s">
        <v>5958</v>
      </c>
      <c r="T58" s="81" t="s">
        <v>3741</v>
      </c>
      <c r="U58" s="81" t="s">
        <v>3742</v>
      </c>
      <c r="V58" s="81" t="s">
        <v>4432</v>
      </c>
      <c r="W58" s="81" t="s">
        <v>1576</v>
      </c>
      <c r="X58" s="81" t="s">
        <v>4434</v>
      </c>
      <c r="Y58" s="81" t="s">
        <v>4435</v>
      </c>
      <c r="Z58" s="81" t="s">
        <v>4436</v>
      </c>
      <c r="AA58" s="81" t="s">
        <v>228</v>
      </c>
      <c r="AC58" s="81" t="s">
        <v>42</v>
      </c>
      <c r="AD58" s="81" t="s">
        <v>2682</v>
      </c>
      <c r="AE58" s="81" t="s">
        <v>42</v>
      </c>
      <c r="AG58" s="81" t="s">
        <v>4552</v>
      </c>
      <c r="AH58" s="81" t="s">
        <v>4485</v>
      </c>
      <c r="AI58" s="81" t="s">
        <v>5240</v>
      </c>
      <c r="AJ58" s="81" t="s">
        <v>4440</v>
      </c>
      <c r="AL58" s="81" t="s">
        <v>5972</v>
      </c>
      <c r="AM58" s="81" t="s">
        <v>4442</v>
      </c>
      <c r="AN58" s="81" t="s">
        <v>4552</v>
      </c>
      <c r="AO58" s="81" t="s">
        <v>5961</v>
      </c>
      <c r="AP58" s="81" t="s">
        <v>4443</v>
      </c>
      <c r="AQ58" s="81" t="s">
        <v>4444</v>
      </c>
      <c r="AR58" s="81" t="s">
        <v>4556</v>
      </c>
      <c r="AS58" s="81" t="s">
        <v>4446</v>
      </c>
      <c r="AT58" s="81" t="s">
        <v>2875</v>
      </c>
      <c r="AU58" s="81" t="s">
        <v>4447</v>
      </c>
      <c r="AW58" s="81" t="s">
        <v>4448</v>
      </c>
      <c r="AX58" s="81" t="s">
        <v>42</v>
      </c>
    </row>
    <row r="59" s="79" customFormat="1" ht="13.5" hidden="1" spans="1:50">
      <c r="A59" s="81" t="s">
        <v>5986</v>
      </c>
      <c r="B59" s="81" t="s">
        <v>5987</v>
      </c>
      <c r="C59" s="81" t="s">
        <v>50</v>
      </c>
      <c r="D59" s="81" t="s">
        <v>4517</v>
      </c>
      <c r="E59" s="81" t="s">
        <v>3788</v>
      </c>
      <c r="F59" s="81" t="s">
        <v>4453</v>
      </c>
      <c r="G59" s="81" t="s">
        <v>5639</v>
      </c>
      <c r="H59" s="81" t="s">
        <v>5622</v>
      </c>
      <c r="I59" s="81" t="s">
        <v>43</v>
      </c>
      <c r="J59" s="81" t="s">
        <v>4543</v>
      </c>
      <c r="K59" s="81" t="s">
        <v>4544</v>
      </c>
      <c r="M59" s="81" t="s">
        <v>2790</v>
      </c>
      <c r="N59" s="81" t="s">
        <v>5663</v>
      </c>
      <c r="O59" s="81" t="s">
        <v>5977</v>
      </c>
      <c r="P59" s="81" t="s">
        <v>5978</v>
      </c>
      <c r="Q59" s="81" t="s">
        <v>1576</v>
      </c>
      <c r="R59" s="81" t="s">
        <v>5957</v>
      </c>
      <c r="S59" s="81" t="s">
        <v>5958</v>
      </c>
      <c r="T59" s="81" t="s">
        <v>3741</v>
      </c>
      <c r="U59" s="81" t="s">
        <v>3742</v>
      </c>
      <c r="V59" s="81" t="s">
        <v>4432</v>
      </c>
      <c r="W59" s="81" t="s">
        <v>1576</v>
      </c>
      <c r="X59" s="81" t="s">
        <v>4434</v>
      </c>
      <c r="Y59" s="81" t="s">
        <v>4435</v>
      </c>
      <c r="Z59" s="81" t="s">
        <v>4436</v>
      </c>
      <c r="AA59" s="81" t="s">
        <v>228</v>
      </c>
      <c r="AC59" s="81" t="s">
        <v>42</v>
      </c>
      <c r="AD59" s="81" t="s">
        <v>2682</v>
      </c>
      <c r="AE59" s="81" t="s">
        <v>42</v>
      </c>
      <c r="AG59" s="81" t="s">
        <v>4552</v>
      </c>
      <c r="AH59" s="81" t="s">
        <v>4485</v>
      </c>
      <c r="AI59" s="81" t="s">
        <v>5240</v>
      </c>
      <c r="AJ59" s="81" t="s">
        <v>4440</v>
      </c>
      <c r="AL59" s="81" t="s">
        <v>5972</v>
      </c>
      <c r="AM59" s="81" t="s">
        <v>4442</v>
      </c>
      <c r="AN59" s="81" t="s">
        <v>4552</v>
      </c>
      <c r="AO59" s="81" t="s">
        <v>5961</v>
      </c>
      <c r="AP59" s="81" t="s">
        <v>4443</v>
      </c>
      <c r="AQ59" s="81" t="s">
        <v>4444</v>
      </c>
      <c r="AR59" s="81" t="s">
        <v>4556</v>
      </c>
      <c r="AS59" s="81" t="s">
        <v>4446</v>
      </c>
      <c r="AT59" s="81" t="s">
        <v>2875</v>
      </c>
      <c r="AU59" s="81" t="s">
        <v>4447</v>
      </c>
      <c r="AW59" s="81" t="s">
        <v>4448</v>
      </c>
      <c r="AX59" s="81" t="s">
        <v>42</v>
      </c>
    </row>
    <row r="60" s="79" customFormat="1" ht="13.5" hidden="1" spans="1:50">
      <c r="A60" s="81" t="s">
        <v>5997</v>
      </c>
      <c r="B60" s="81" t="s">
        <v>5998</v>
      </c>
      <c r="C60" s="81" t="s">
        <v>4655</v>
      </c>
      <c r="D60" s="81" t="s">
        <v>4517</v>
      </c>
      <c r="E60" s="81" t="s">
        <v>5999</v>
      </c>
      <c r="F60" s="81" t="s">
        <v>4453</v>
      </c>
      <c r="G60" s="81" t="s">
        <v>4542</v>
      </c>
      <c r="H60" s="81" t="s">
        <v>4520</v>
      </c>
      <c r="I60" s="81" t="s">
        <v>43</v>
      </c>
      <c r="J60" s="81" t="s">
        <v>4422</v>
      </c>
      <c r="K60" s="81" t="s">
        <v>4423</v>
      </c>
      <c r="M60" s="81" t="s">
        <v>2790</v>
      </c>
      <c r="N60" s="81" t="s">
        <v>6000</v>
      </c>
      <c r="V60" s="81" t="s">
        <v>4432</v>
      </c>
      <c r="W60" s="81" t="s">
        <v>4433</v>
      </c>
      <c r="X60" s="81" t="s">
        <v>4434</v>
      </c>
      <c r="Y60" s="81" t="s">
        <v>4435</v>
      </c>
      <c r="Z60" s="81" t="s">
        <v>4436</v>
      </c>
      <c r="AA60" s="81" t="s">
        <v>82</v>
      </c>
      <c r="AC60" s="81" t="s">
        <v>42</v>
      </c>
      <c r="AD60" s="81" t="s">
        <v>2682</v>
      </c>
      <c r="AE60" s="81" t="s">
        <v>42</v>
      </c>
      <c r="AH60" s="81" t="s">
        <v>4485</v>
      </c>
      <c r="AI60" s="81" t="s">
        <v>4553</v>
      </c>
      <c r="AJ60" s="81" t="s">
        <v>4440</v>
      </c>
      <c r="AM60" s="81" t="s">
        <v>4442</v>
      </c>
      <c r="AQ60" s="81" t="s">
        <v>4444</v>
      </c>
      <c r="AR60" s="81" t="s">
        <v>5707</v>
      </c>
      <c r="AS60" s="81" t="s">
        <v>4468</v>
      </c>
      <c r="AT60" s="81" t="s">
        <v>2875</v>
      </c>
      <c r="AW60" s="81" t="s">
        <v>4448</v>
      </c>
      <c r="AX60" s="81" t="s">
        <v>42</v>
      </c>
    </row>
    <row r="61" s="79" customFormat="1" ht="13.5" hidden="1" spans="1:50">
      <c r="A61" s="81" t="s">
        <v>6076</v>
      </c>
      <c r="B61" s="81" t="s">
        <v>6077</v>
      </c>
      <c r="C61" s="81" t="s">
        <v>50</v>
      </c>
      <c r="D61" s="81" t="s">
        <v>4418</v>
      </c>
      <c r="E61" s="81" t="s">
        <v>3494</v>
      </c>
      <c r="F61" s="81" t="s">
        <v>4453</v>
      </c>
      <c r="G61" s="81" t="s">
        <v>5639</v>
      </c>
      <c r="H61" s="81" t="s">
        <v>5622</v>
      </c>
      <c r="I61" s="81" t="s">
        <v>43</v>
      </c>
      <c r="J61" s="81" t="s">
        <v>4631</v>
      </c>
      <c r="K61" s="81" t="s">
        <v>4632</v>
      </c>
      <c r="M61" s="81" t="s">
        <v>2790</v>
      </c>
      <c r="N61" s="81" t="s">
        <v>5460</v>
      </c>
      <c r="O61" s="81" t="s">
        <v>6078</v>
      </c>
      <c r="P61" s="81" t="s">
        <v>6079</v>
      </c>
      <c r="Q61" s="81" t="s">
        <v>471</v>
      </c>
      <c r="R61" s="81" t="s">
        <v>5247</v>
      </c>
      <c r="S61" s="81" t="s">
        <v>4800</v>
      </c>
      <c r="T61" s="81" t="s">
        <v>3450</v>
      </c>
      <c r="U61" s="81" t="s">
        <v>3451</v>
      </c>
      <c r="V61" s="81" t="s">
        <v>4432</v>
      </c>
      <c r="W61" s="81" t="s">
        <v>712</v>
      </c>
      <c r="X61" s="81" t="s">
        <v>4434</v>
      </c>
      <c r="Y61" s="81" t="s">
        <v>4435</v>
      </c>
      <c r="Z61" s="81" t="s">
        <v>4436</v>
      </c>
      <c r="AA61" s="81" t="s">
        <v>82</v>
      </c>
      <c r="AC61" s="81" t="s">
        <v>42</v>
      </c>
      <c r="AD61" s="81" t="s">
        <v>2682</v>
      </c>
      <c r="AE61" s="81" t="s">
        <v>42</v>
      </c>
      <c r="AG61" s="81" t="s">
        <v>712</v>
      </c>
      <c r="AH61" s="81" t="s">
        <v>4485</v>
      </c>
      <c r="AI61" s="81" t="s">
        <v>4512</v>
      </c>
      <c r="AJ61" s="81" t="s">
        <v>4440</v>
      </c>
      <c r="AM61" s="81" t="s">
        <v>4442</v>
      </c>
      <c r="AN61" s="81" t="s">
        <v>4658</v>
      </c>
      <c r="AO61" s="81" t="s">
        <v>6080</v>
      </c>
      <c r="AP61" s="81" t="s">
        <v>4443</v>
      </c>
      <c r="AQ61" s="81" t="s">
        <v>4444</v>
      </c>
      <c r="AR61" s="81" t="s">
        <v>6081</v>
      </c>
      <c r="AS61" s="81" t="s">
        <v>4446</v>
      </c>
      <c r="AT61" s="81" t="s">
        <v>2875</v>
      </c>
      <c r="AU61" s="81" t="s">
        <v>50</v>
      </c>
      <c r="AW61" s="81" t="s">
        <v>4448</v>
      </c>
      <c r="AX61" s="81" t="s">
        <v>42</v>
      </c>
    </row>
    <row r="62" s="79" customFormat="1" ht="13.5" hidden="1" spans="1:50">
      <c r="A62" s="81" t="s">
        <v>6082</v>
      </c>
      <c r="B62" s="81" t="s">
        <v>6083</v>
      </c>
      <c r="C62" s="81" t="s">
        <v>50</v>
      </c>
      <c r="D62" s="81" t="s">
        <v>4517</v>
      </c>
      <c r="E62" s="81" t="s">
        <v>6084</v>
      </c>
      <c r="F62" s="81" t="s">
        <v>4453</v>
      </c>
      <c r="G62" s="81" t="s">
        <v>5639</v>
      </c>
      <c r="H62" s="81" t="s">
        <v>5622</v>
      </c>
      <c r="I62" s="81" t="s">
        <v>43</v>
      </c>
      <c r="J62" s="81" t="s">
        <v>4631</v>
      </c>
      <c r="K62" s="81" t="s">
        <v>4632</v>
      </c>
      <c r="M62" s="81" t="s">
        <v>2790</v>
      </c>
      <c r="N62" s="81" t="s">
        <v>5460</v>
      </c>
      <c r="O62" s="81" t="s">
        <v>6085</v>
      </c>
      <c r="P62" s="81" t="s">
        <v>6086</v>
      </c>
      <c r="Q62" s="81" t="s">
        <v>5652</v>
      </c>
      <c r="R62" s="81" t="s">
        <v>5653</v>
      </c>
      <c r="S62" s="81" t="s">
        <v>6087</v>
      </c>
      <c r="T62" s="81" t="s">
        <v>6088</v>
      </c>
      <c r="U62" s="81" t="s">
        <v>6089</v>
      </c>
      <c r="V62" s="81" t="s">
        <v>4432</v>
      </c>
      <c r="W62" s="81" t="s">
        <v>4529</v>
      </c>
      <c r="X62" s="81" t="s">
        <v>4434</v>
      </c>
      <c r="Y62" s="81" t="s">
        <v>4435</v>
      </c>
      <c r="Z62" s="81" t="s">
        <v>4436</v>
      </c>
      <c r="AA62" s="81" t="s">
        <v>82</v>
      </c>
      <c r="AC62" s="81" t="s">
        <v>42</v>
      </c>
      <c r="AD62" s="81" t="s">
        <v>2682</v>
      </c>
      <c r="AE62" s="81" t="s">
        <v>42</v>
      </c>
      <c r="AF62" s="81" t="s">
        <v>4464</v>
      </c>
      <c r="AG62" s="81" t="s">
        <v>4658</v>
      </c>
      <c r="AH62" s="81" t="s">
        <v>4485</v>
      </c>
      <c r="AI62" s="81" t="s">
        <v>4512</v>
      </c>
      <c r="AJ62" s="81" t="s">
        <v>4440</v>
      </c>
      <c r="AM62" s="81" t="s">
        <v>4442</v>
      </c>
      <c r="AN62" s="81" t="s">
        <v>4658</v>
      </c>
      <c r="AO62" s="81" t="s">
        <v>6090</v>
      </c>
      <c r="AP62" s="81" t="s">
        <v>4443</v>
      </c>
      <c r="AQ62" s="81" t="s">
        <v>4444</v>
      </c>
      <c r="AR62" s="81" t="s">
        <v>6091</v>
      </c>
      <c r="AS62" s="81" t="s">
        <v>4446</v>
      </c>
      <c r="AT62" s="81" t="s">
        <v>2875</v>
      </c>
      <c r="AU62" s="81" t="s">
        <v>4447</v>
      </c>
      <c r="AW62" s="81" t="s">
        <v>4448</v>
      </c>
      <c r="AX62" s="81" t="s">
        <v>42</v>
      </c>
    </row>
    <row r="63" s="79" customFormat="1" ht="13.5" hidden="1" spans="1:50">
      <c r="A63" s="81" t="s">
        <v>6092</v>
      </c>
      <c r="B63" s="81" t="s">
        <v>6093</v>
      </c>
      <c r="C63" s="81" t="s">
        <v>50</v>
      </c>
      <c r="D63" s="81" t="s">
        <v>4418</v>
      </c>
      <c r="E63" s="81" t="s">
        <v>3382</v>
      </c>
      <c r="F63" s="81" t="s">
        <v>4453</v>
      </c>
      <c r="G63" s="81" t="s">
        <v>5639</v>
      </c>
      <c r="H63" s="81" t="s">
        <v>5622</v>
      </c>
      <c r="I63" s="81" t="s">
        <v>43</v>
      </c>
      <c r="J63" s="81" t="s">
        <v>4631</v>
      </c>
      <c r="K63" s="81" t="s">
        <v>4632</v>
      </c>
      <c r="M63" s="81" t="s">
        <v>2790</v>
      </c>
      <c r="N63" s="81" t="s">
        <v>5460</v>
      </c>
      <c r="O63" s="81" t="s">
        <v>6094</v>
      </c>
      <c r="P63" s="81" t="s">
        <v>6095</v>
      </c>
      <c r="Q63" s="81" t="s">
        <v>5652</v>
      </c>
      <c r="R63" s="81" t="s">
        <v>5653</v>
      </c>
      <c r="S63" s="81" t="s">
        <v>6087</v>
      </c>
      <c r="T63" s="81" t="s">
        <v>3375</v>
      </c>
      <c r="U63" s="81" t="s">
        <v>3376</v>
      </c>
      <c r="V63" s="81" t="s">
        <v>4432</v>
      </c>
      <c r="W63" s="81" t="s">
        <v>712</v>
      </c>
      <c r="X63" s="81" t="s">
        <v>4434</v>
      </c>
      <c r="Y63" s="81" t="s">
        <v>4435</v>
      </c>
      <c r="Z63" s="81" t="s">
        <v>4436</v>
      </c>
      <c r="AA63" s="81" t="s">
        <v>82</v>
      </c>
      <c r="AC63" s="81" t="s">
        <v>42</v>
      </c>
      <c r="AD63" s="81" t="s">
        <v>2682</v>
      </c>
      <c r="AE63" s="81" t="s">
        <v>42</v>
      </c>
      <c r="AG63" s="81" t="s">
        <v>712</v>
      </c>
      <c r="AH63" s="81" t="s">
        <v>4485</v>
      </c>
      <c r="AI63" s="81" t="s">
        <v>4512</v>
      </c>
      <c r="AJ63" s="81" t="s">
        <v>4440</v>
      </c>
      <c r="AM63" s="81" t="s">
        <v>4442</v>
      </c>
      <c r="AN63" s="81" t="s">
        <v>4658</v>
      </c>
      <c r="AO63" s="81" t="s">
        <v>6096</v>
      </c>
      <c r="AP63" s="81" t="s">
        <v>4443</v>
      </c>
      <c r="AQ63" s="81" t="s">
        <v>4444</v>
      </c>
      <c r="AR63" s="81" t="s">
        <v>6097</v>
      </c>
      <c r="AS63" s="81" t="s">
        <v>4446</v>
      </c>
      <c r="AT63" s="81" t="s">
        <v>2875</v>
      </c>
      <c r="AU63" s="81" t="s">
        <v>4447</v>
      </c>
      <c r="AW63" s="81" t="s">
        <v>4448</v>
      </c>
      <c r="AX63" s="81" t="s">
        <v>42</v>
      </c>
    </row>
    <row r="64" s="79" customFormat="1" ht="13.5" hidden="1" spans="1:50">
      <c r="A64" s="81" t="s">
        <v>6131</v>
      </c>
      <c r="B64" s="81" t="s">
        <v>6132</v>
      </c>
      <c r="C64" s="81" t="s">
        <v>50</v>
      </c>
      <c r="D64" s="81" t="s">
        <v>4418</v>
      </c>
      <c r="E64" s="81" t="s">
        <v>3214</v>
      </c>
      <c r="F64" s="81" t="s">
        <v>4453</v>
      </c>
      <c r="G64" s="81" t="s">
        <v>5639</v>
      </c>
      <c r="H64" s="81" t="s">
        <v>5622</v>
      </c>
      <c r="I64" s="81" t="s">
        <v>43</v>
      </c>
      <c r="J64" s="81" t="s">
        <v>4422</v>
      </c>
      <c r="K64" s="81" t="s">
        <v>4423</v>
      </c>
      <c r="M64" s="81" t="s">
        <v>2790</v>
      </c>
      <c r="N64" s="81" t="s">
        <v>5663</v>
      </c>
      <c r="O64" s="81" t="s">
        <v>6133</v>
      </c>
      <c r="P64" s="81" t="s">
        <v>3324</v>
      </c>
      <c r="Q64" s="81" t="s">
        <v>5119</v>
      </c>
      <c r="R64" s="81" t="s">
        <v>5120</v>
      </c>
      <c r="S64" s="81" t="s">
        <v>6134</v>
      </c>
      <c r="T64" s="81" t="s">
        <v>4174</v>
      </c>
      <c r="U64" s="81" t="s">
        <v>4175</v>
      </c>
      <c r="V64" s="81" t="s">
        <v>4432</v>
      </c>
      <c r="W64" s="81" t="s">
        <v>4433</v>
      </c>
      <c r="X64" s="81" t="s">
        <v>4434</v>
      </c>
      <c r="Y64" s="81" t="s">
        <v>4435</v>
      </c>
      <c r="Z64" s="81" t="s">
        <v>4436</v>
      </c>
      <c r="AA64" s="81" t="s">
        <v>82</v>
      </c>
      <c r="AC64" s="81" t="s">
        <v>42</v>
      </c>
      <c r="AD64" s="81" t="s">
        <v>2682</v>
      </c>
      <c r="AE64" s="81" t="s">
        <v>42</v>
      </c>
      <c r="AG64" s="81" t="s">
        <v>4433</v>
      </c>
      <c r="AH64" s="81" t="s">
        <v>4485</v>
      </c>
      <c r="AI64" s="81" t="s">
        <v>4553</v>
      </c>
      <c r="AJ64" s="81" t="s">
        <v>4440</v>
      </c>
      <c r="AM64" s="81" t="s">
        <v>4442</v>
      </c>
      <c r="AN64" s="81" t="s">
        <v>4433</v>
      </c>
      <c r="AO64" s="81" t="s">
        <v>6135</v>
      </c>
      <c r="AP64" s="81" t="s">
        <v>4443</v>
      </c>
      <c r="AQ64" s="81" t="s">
        <v>4444</v>
      </c>
      <c r="AR64" s="81" t="s">
        <v>6136</v>
      </c>
      <c r="AS64" s="81" t="s">
        <v>4446</v>
      </c>
      <c r="AT64" s="81" t="s">
        <v>2875</v>
      </c>
      <c r="AU64" s="81" t="s">
        <v>5126</v>
      </c>
      <c r="AW64" s="81" t="s">
        <v>4448</v>
      </c>
      <c r="AX64" s="81" t="s">
        <v>42</v>
      </c>
    </row>
    <row r="65" s="79" customFormat="1" ht="13.5" hidden="1" spans="1:50">
      <c r="A65" s="81" t="s">
        <v>6146</v>
      </c>
      <c r="B65" s="81" t="s">
        <v>6147</v>
      </c>
      <c r="C65" s="81" t="s">
        <v>50</v>
      </c>
      <c r="D65" s="81" t="s">
        <v>4517</v>
      </c>
      <c r="E65" s="81" t="s">
        <v>3425</v>
      </c>
      <c r="F65" s="81" t="s">
        <v>4453</v>
      </c>
      <c r="G65" s="81" t="s">
        <v>5639</v>
      </c>
      <c r="H65" s="81" t="s">
        <v>4520</v>
      </c>
      <c r="I65" s="81" t="s">
        <v>43</v>
      </c>
      <c r="J65" s="81" t="s">
        <v>4474</v>
      </c>
      <c r="K65" s="81" t="s">
        <v>4475</v>
      </c>
      <c r="M65" s="81" t="s">
        <v>2790</v>
      </c>
      <c r="N65" s="81" t="s">
        <v>5439</v>
      </c>
      <c r="O65" s="81" t="s">
        <v>6148</v>
      </c>
      <c r="P65" s="81" t="s">
        <v>6149</v>
      </c>
      <c r="Q65" s="81" t="s">
        <v>5175</v>
      </c>
      <c r="R65" s="81" t="s">
        <v>5176</v>
      </c>
      <c r="S65" s="81" t="s">
        <v>5177</v>
      </c>
      <c r="T65" s="81" t="s">
        <v>3324</v>
      </c>
      <c r="U65" s="81" t="s">
        <v>3325</v>
      </c>
      <c r="V65" s="81" t="s">
        <v>4432</v>
      </c>
      <c r="W65" s="81" t="s">
        <v>4529</v>
      </c>
      <c r="X65" s="81" t="s">
        <v>4434</v>
      </c>
      <c r="Y65" s="81" t="s">
        <v>4435</v>
      </c>
      <c r="Z65" s="81" t="s">
        <v>4436</v>
      </c>
      <c r="AA65" s="81" t="s">
        <v>228</v>
      </c>
      <c r="AC65" s="81" t="s">
        <v>42</v>
      </c>
      <c r="AD65" s="81" t="s">
        <v>2682</v>
      </c>
      <c r="AE65" s="81" t="s">
        <v>42</v>
      </c>
      <c r="AG65" s="81" t="s">
        <v>4480</v>
      </c>
      <c r="AH65" s="81" t="s">
        <v>4485</v>
      </c>
      <c r="AI65" s="81" t="s">
        <v>4486</v>
      </c>
      <c r="AJ65" s="81" t="s">
        <v>4440</v>
      </c>
      <c r="AM65" s="81" t="s">
        <v>4442</v>
      </c>
      <c r="AN65" s="81" t="s">
        <v>4480</v>
      </c>
      <c r="AO65" s="81" t="s">
        <v>6150</v>
      </c>
      <c r="AP65" s="81" t="s">
        <v>4443</v>
      </c>
      <c r="AQ65" s="81" t="s">
        <v>4444</v>
      </c>
      <c r="AR65" s="81" t="s">
        <v>5887</v>
      </c>
      <c r="AS65" s="81" t="s">
        <v>4468</v>
      </c>
      <c r="AT65" s="81" t="s">
        <v>2875</v>
      </c>
      <c r="AU65" s="81" t="s">
        <v>4447</v>
      </c>
      <c r="AW65" s="81" t="s">
        <v>4448</v>
      </c>
      <c r="AX65" s="81" t="s">
        <v>42</v>
      </c>
    </row>
    <row r="66" s="79" customFormat="1" ht="13.5" hidden="1" spans="1:50">
      <c r="A66" s="81" t="s">
        <v>6151</v>
      </c>
      <c r="B66" s="81" t="s">
        <v>6152</v>
      </c>
      <c r="C66" s="81" t="s">
        <v>50</v>
      </c>
      <c r="D66" s="81" t="s">
        <v>4517</v>
      </c>
      <c r="E66" s="81" t="s">
        <v>3326</v>
      </c>
      <c r="F66" s="81" t="s">
        <v>4453</v>
      </c>
      <c r="G66" s="81" t="s">
        <v>5639</v>
      </c>
      <c r="H66" s="81" t="s">
        <v>4520</v>
      </c>
      <c r="I66" s="81" t="s">
        <v>43</v>
      </c>
      <c r="J66" s="81" t="s">
        <v>4474</v>
      </c>
      <c r="K66" s="81" t="s">
        <v>4475</v>
      </c>
      <c r="M66" s="81" t="s">
        <v>2790</v>
      </c>
      <c r="N66" s="81" t="s">
        <v>5439</v>
      </c>
      <c r="O66" s="81" t="s">
        <v>6153</v>
      </c>
      <c r="P66" s="81" t="s">
        <v>6154</v>
      </c>
      <c r="Q66" s="81" t="s">
        <v>5175</v>
      </c>
      <c r="R66" s="81" t="s">
        <v>5176</v>
      </c>
      <c r="S66" s="81" t="s">
        <v>5177</v>
      </c>
      <c r="T66" s="81" t="s">
        <v>3324</v>
      </c>
      <c r="U66" s="81" t="s">
        <v>3325</v>
      </c>
      <c r="V66" s="81" t="s">
        <v>4432</v>
      </c>
      <c r="W66" s="81" t="s">
        <v>4529</v>
      </c>
      <c r="X66" s="81" t="s">
        <v>4434</v>
      </c>
      <c r="Y66" s="81" t="s">
        <v>4435</v>
      </c>
      <c r="Z66" s="81" t="s">
        <v>4436</v>
      </c>
      <c r="AA66" s="81" t="s">
        <v>228</v>
      </c>
      <c r="AC66" s="81" t="s">
        <v>42</v>
      </c>
      <c r="AD66" s="81" t="s">
        <v>2682</v>
      </c>
      <c r="AE66" s="81" t="s">
        <v>42</v>
      </c>
      <c r="AG66" s="81" t="s">
        <v>4480</v>
      </c>
      <c r="AH66" s="81" t="s">
        <v>4485</v>
      </c>
      <c r="AI66" s="81" t="s">
        <v>4486</v>
      </c>
      <c r="AJ66" s="81" t="s">
        <v>4440</v>
      </c>
      <c r="AM66" s="81" t="s">
        <v>4442</v>
      </c>
      <c r="AN66" s="81" t="s">
        <v>4480</v>
      </c>
      <c r="AO66" s="81" t="s">
        <v>6150</v>
      </c>
      <c r="AP66" s="81" t="s">
        <v>4443</v>
      </c>
      <c r="AQ66" s="81" t="s">
        <v>4444</v>
      </c>
      <c r="AR66" s="81" t="s">
        <v>6155</v>
      </c>
      <c r="AS66" s="81" t="s">
        <v>4468</v>
      </c>
      <c r="AT66" s="81" t="s">
        <v>2875</v>
      </c>
      <c r="AU66" s="81" t="s">
        <v>4447</v>
      </c>
      <c r="AW66" s="81" t="s">
        <v>4448</v>
      </c>
      <c r="AX66" s="81" t="s">
        <v>42</v>
      </c>
    </row>
    <row r="67" s="79" customFormat="1" ht="13.5" hidden="1" spans="1:50">
      <c r="A67" s="81" t="s">
        <v>6176</v>
      </c>
      <c r="B67" s="81" t="s">
        <v>6177</v>
      </c>
      <c r="C67" s="81" t="s">
        <v>50</v>
      </c>
      <c r="D67" s="81" t="s">
        <v>4418</v>
      </c>
      <c r="E67" s="81" t="s">
        <v>6178</v>
      </c>
      <c r="F67" s="81" t="s">
        <v>4453</v>
      </c>
      <c r="G67" s="81" t="s">
        <v>5639</v>
      </c>
      <c r="H67" s="81" t="s">
        <v>5622</v>
      </c>
      <c r="I67" s="81" t="s">
        <v>43</v>
      </c>
      <c r="J67" s="81" t="s">
        <v>4631</v>
      </c>
      <c r="K67" s="81" t="s">
        <v>4632</v>
      </c>
      <c r="M67" s="81" t="s">
        <v>2790</v>
      </c>
      <c r="N67" s="81" t="s">
        <v>5460</v>
      </c>
      <c r="O67" s="81" t="s">
        <v>6179</v>
      </c>
      <c r="P67" s="81" t="s">
        <v>6180</v>
      </c>
      <c r="Q67" s="81" t="s">
        <v>5652</v>
      </c>
      <c r="R67" s="81" t="s">
        <v>5653</v>
      </c>
      <c r="S67" s="81" t="s">
        <v>6181</v>
      </c>
      <c r="T67" s="81" t="s">
        <v>6182</v>
      </c>
      <c r="U67" s="81" t="s">
        <v>6183</v>
      </c>
      <c r="V67" s="81" t="s">
        <v>4432</v>
      </c>
      <c r="W67" s="81" t="s">
        <v>712</v>
      </c>
      <c r="X67" s="81" t="s">
        <v>4434</v>
      </c>
      <c r="Y67" s="81" t="s">
        <v>4435</v>
      </c>
      <c r="Z67" s="81" t="s">
        <v>4436</v>
      </c>
      <c r="AA67" s="81" t="s">
        <v>228</v>
      </c>
      <c r="AC67" s="81" t="s">
        <v>42</v>
      </c>
      <c r="AD67" s="81" t="s">
        <v>2682</v>
      </c>
      <c r="AE67" s="81" t="s">
        <v>42</v>
      </c>
      <c r="AG67" s="81" t="s">
        <v>712</v>
      </c>
      <c r="AH67" s="81" t="s">
        <v>4485</v>
      </c>
      <c r="AI67" s="81" t="s">
        <v>4785</v>
      </c>
      <c r="AJ67" s="81" t="s">
        <v>4440</v>
      </c>
      <c r="AM67" s="81" t="s">
        <v>4442</v>
      </c>
      <c r="AN67" s="81" t="s">
        <v>4658</v>
      </c>
      <c r="AO67" s="81" t="s">
        <v>6184</v>
      </c>
      <c r="AP67" s="81" t="s">
        <v>4443</v>
      </c>
      <c r="AQ67" s="81" t="s">
        <v>4444</v>
      </c>
      <c r="AR67" s="81" t="s">
        <v>6185</v>
      </c>
      <c r="AS67" s="81" t="s">
        <v>4446</v>
      </c>
      <c r="AT67" s="81" t="s">
        <v>2875</v>
      </c>
      <c r="AU67" s="81" t="s">
        <v>4447</v>
      </c>
      <c r="AW67" s="81" t="s">
        <v>4448</v>
      </c>
      <c r="AX67" s="81" t="s">
        <v>42</v>
      </c>
    </row>
    <row r="68" s="79" customFormat="1" ht="13.5" hidden="1" spans="1:50">
      <c r="A68" s="81" t="s">
        <v>6221</v>
      </c>
      <c r="B68" s="81" t="s">
        <v>6222</v>
      </c>
      <c r="C68" s="81" t="s">
        <v>50</v>
      </c>
      <c r="D68" s="81" t="s">
        <v>4517</v>
      </c>
      <c r="E68" s="81" t="s">
        <v>3602</v>
      </c>
      <c r="F68" s="81" t="s">
        <v>4453</v>
      </c>
      <c r="G68" s="81" t="s">
        <v>5639</v>
      </c>
      <c r="H68" s="81" t="s">
        <v>4520</v>
      </c>
      <c r="I68" s="81" t="s">
        <v>43</v>
      </c>
      <c r="J68" s="81" t="s">
        <v>4474</v>
      </c>
      <c r="K68" s="81" t="s">
        <v>4475</v>
      </c>
      <c r="M68" s="81" t="s">
        <v>2790</v>
      </c>
      <c r="N68" s="81" t="s">
        <v>5439</v>
      </c>
      <c r="O68" s="81" t="s">
        <v>6223</v>
      </c>
      <c r="P68" s="81" t="s">
        <v>6224</v>
      </c>
      <c r="Q68" s="81" t="s">
        <v>5175</v>
      </c>
      <c r="R68" s="81" t="s">
        <v>5176</v>
      </c>
      <c r="S68" s="81" t="s">
        <v>5177</v>
      </c>
      <c r="T68" s="81" t="s">
        <v>3603</v>
      </c>
      <c r="U68" s="81" t="s">
        <v>3604</v>
      </c>
      <c r="V68" s="81" t="s">
        <v>4432</v>
      </c>
      <c r="W68" s="81" t="s">
        <v>4529</v>
      </c>
      <c r="X68" s="81" t="s">
        <v>4434</v>
      </c>
      <c r="Y68" s="81" t="s">
        <v>4435</v>
      </c>
      <c r="Z68" s="81" t="s">
        <v>4436</v>
      </c>
      <c r="AA68" s="81" t="s">
        <v>228</v>
      </c>
      <c r="AC68" s="81" t="s">
        <v>42</v>
      </c>
      <c r="AD68" s="81" t="s">
        <v>2682</v>
      </c>
      <c r="AE68" s="81" t="s">
        <v>42</v>
      </c>
      <c r="AG68" s="81" t="s">
        <v>4480</v>
      </c>
      <c r="AH68" s="81" t="s">
        <v>4485</v>
      </c>
      <c r="AI68" s="81" t="s">
        <v>4486</v>
      </c>
      <c r="AJ68" s="81" t="s">
        <v>4440</v>
      </c>
      <c r="AM68" s="81" t="s">
        <v>4442</v>
      </c>
      <c r="AN68" s="81" t="s">
        <v>4480</v>
      </c>
      <c r="AO68" s="81" t="s">
        <v>6225</v>
      </c>
      <c r="AP68" s="81" t="s">
        <v>4443</v>
      </c>
      <c r="AQ68" s="81" t="s">
        <v>4444</v>
      </c>
      <c r="AR68" s="81" t="s">
        <v>5887</v>
      </c>
      <c r="AS68" s="81" t="s">
        <v>4468</v>
      </c>
      <c r="AT68" s="81" t="s">
        <v>2875</v>
      </c>
      <c r="AU68" s="81" t="s">
        <v>50</v>
      </c>
      <c r="AW68" s="81" t="s">
        <v>4448</v>
      </c>
      <c r="AX68" s="81" t="s">
        <v>42</v>
      </c>
    </row>
    <row r="69" s="79" customFormat="1" ht="13.5" hidden="1" spans="1:50">
      <c r="A69" s="81" t="s">
        <v>6226</v>
      </c>
      <c r="B69" s="81" t="s">
        <v>6227</v>
      </c>
      <c r="C69" s="81" t="s">
        <v>50</v>
      </c>
      <c r="D69" s="81" t="s">
        <v>4517</v>
      </c>
      <c r="E69" s="81" t="s">
        <v>6228</v>
      </c>
      <c r="F69" s="81" t="s">
        <v>4453</v>
      </c>
      <c r="G69" s="81" t="s">
        <v>5639</v>
      </c>
      <c r="H69" s="81" t="s">
        <v>4520</v>
      </c>
      <c r="I69" s="81" t="s">
        <v>43</v>
      </c>
      <c r="J69" s="81" t="s">
        <v>4474</v>
      </c>
      <c r="K69" s="81" t="s">
        <v>4475</v>
      </c>
      <c r="M69" s="81" t="s">
        <v>2790</v>
      </c>
      <c r="N69" s="81" t="s">
        <v>5439</v>
      </c>
      <c r="O69" s="81" t="s">
        <v>6229</v>
      </c>
      <c r="P69" s="81" t="s">
        <v>6230</v>
      </c>
      <c r="Q69" s="81" t="s">
        <v>5175</v>
      </c>
      <c r="R69" s="81" t="s">
        <v>5176</v>
      </c>
      <c r="S69" s="81" t="s">
        <v>5177</v>
      </c>
      <c r="T69" s="81" t="s">
        <v>6231</v>
      </c>
      <c r="U69" s="81" t="s">
        <v>6232</v>
      </c>
      <c r="V69" s="81" t="s">
        <v>4432</v>
      </c>
      <c r="W69" s="81" t="s">
        <v>4529</v>
      </c>
      <c r="X69" s="81" t="s">
        <v>4434</v>
      </c>
      <c r="Y69" s="81" t="s">
        <v>4435</v>
      </c>
      <c r="Z69" s="81" t="s">
        <v>4436</v>
      </c>
      <c r="AA69" s="81" t="s">
        <v>228</v>
      </c>
      <c r="AC69" s="81" t="s">
        <v>42</v>
      </c>
      <c r="AD69" s="81" t="s">
        <v>2682</v>
      </c>
      <c r="AE69" s="81" t="s">
        <v>42</v>
      </c>
      <c r="AG69" s="81" t="s">
        <v>4480</v>
      </c>
      <c r="AH69" s="81" t="s">
        <v>4485</v>
      </c>
      <c r="AI69" s="81" t="s">
        <v>4486</v>
      </c>
      <c r="AJ69" s="81" t="s">
        <v>4440</v>
      </c>
      <c r="AM69" s="81" t="s">
        <v>4442</v>
      </c>
      <c r="AN69" s="81" t="s">
        <v>4480</v>
      </c>
      <c r="AO69" s="81" t="s">
        <v>6225</v>
      </c>
      <c r="AP69" s="81" t="s">
        <v>4443</v>
      </c>
      <c r="AQ69" s="81" t="s">
        <v>4444</v>
      </c>
      <c r="AR69" s="81" t="s">
        <v>5887</v>
      </c>
      <c r="AS69" s="81" t="s">
        <v>4468</v>
      </c>
      <c r="AT69" s="81" t="s">
        <v>2875</v>
      </c>
      <c r="AU69" s="81" t="s">
        <v>50</v>
      </c>
      <c r="AW69" s="81" t="s">
        <v>4448</v>
      </c>
      <c r="AX69" s="81" t="s">
        <v>42</v>
      </c>
    </row>
    <row r="70" s="79" customFormat="1" ht="13.5" hidden="1" spans="1:50">
      <c r="A70" s="81" t="s">
        <v>6273</v>
      </c>
      <c r="B70" s="81" t="s">
        <v>6274</v>
      </c>
      <c r="C70" s="81" t="s">
        <v>50</v>
      </c>
      <c r="D70" s="81" t="s">
        <v>4517</v>
      </c>
      <c r="E70" s="81" t="s">
        <v>3175</v>
      </c>
      <c r="F70" s="81" t="s">
        <v>4453</v>
      </c>
      <c r="G70" s="81" t="s">
        <v>5639</v>
      </c>
      <c r="H70" s="81" t="s">
        <v>6275</v>
      </c>
      <c r="I70" s="81" t="s">
        <v>43</v>
      </c>
      <c r="J70" s="81" t="s">
        <v>4422</v>
      </c>
      <c r="K70" s="81" t="s">
        <v>4423</v>
      </c>
      <c r="M70" s="81" t="s">
        <v>2790</v>
      </c>
      <c r="N70" s="81" t="s">
        <v>5663</v>
      </c>
      <c r="O70" s="81" t="s">
        <v>6276</v>
      </c>
      <c r="P70" s="81" t="s">
        <v>3181</v>
      </c>
      <c r="Q70" s="81" t="s">
        <v>4459</v>
      </c>
      <c r="R70" s="81" t="s">
        <v>4460</v>
      </c>
      <c r="S70" s="81" t="s">
        <v>6277</v>
      </c>
      <c r="T70" s="81" t="s">
        <v>3181</v>
      </c>
      <c r="U70" s="81" t="s">
        <v>3182</v>
      </c>
      <c r="V70" s="81" t="s">
        <v>4432</v>
      </c>
      <c r="W70" s="81" t="s">
        <v>4433</v>
      </c>
      <c r="X70" s="81" t="s">
        <v>4434</v>
      </c>
      <c r="Y70" s="81" t="s">
        <v>4435</v>
      </c>
      <c r="Z70" s="81" t="s">
        <v>4436</v>
      </c>
      <c r="AA70" s="81" t="s">
        <v>82</v>
      </c>
      <c r="AC70" s="81" t="s">
        <v>42</v>
      </c>
      <c r="AD70" s="81" t="s">
        <v>2682</v>
      </c>
      <c r="AE70" s="81" t="s">
        <v>42</v>
      </c>
      <c r="AG70" s="81" t="s">
        <v>4433</v>
      </c>
      <c r="AH70" s="81" t="s">
        <v>4485</v>
      </c>
      <c r="AI70" s="81" t="s">
        <v>4553</v>
      </c>
      <c r="AJ70" s="81" t="s">
        <v>4440</v>
      </c>
      <c r="AM70" s="81" t="s">
        <v>4442</v>
      </c>
      <c r="AN70" s="81" t="s">
        <v>4433</v>
      </c>
      <c r="AO70" s="81" t="s">
        <v>6278</v>
      </c>
      <c r="AP70" s="81" t="s">
        <v>4443</v>
      </c>
      <c r="AQ70" s="81" t="s">
        <v>4444</v>
      </c>
      <c r="AR70" s="81" t="s">
        <v>6279</v>
      </c>
      <c r="AS70" s="81" t="s">
        <v>4446</v>
      </c>
      <c r="AT70" s="81" t="s">
        <v>2875</v>
      </c>
      <c r="AU70" s="81" t="s">
        <v>4447</v>
      </c>
      <c r="AW70" s="81" t="s">
        <v>4448</v>
      </c>
      <c r="AX70" s="81" t="s">
        <v>42</v>
      </c>
    </row>
    <row r="71" s="79" customFormat="1" ht="13.5" hidden="1" spans="1:50">
      <c r="A71" s="81" t="s">
        <v>6388</v>
      </c>
      <c r="B71" s="81" t="s">
        <v>6389</v>
      </c>
      <c r="C71" s="81" t="s">
        <v>4655</v>
      </c>
      <c r="D71" s="81" t="s">
        <v>4517</v>
      </c>
      <c r="E71" s="81" t="s">
        <v>6390</v>
      </c>
      <c r="F71" s="81" t="s">
        <v>4453</v>
      </c>
      <c r="G71" s="81" t="s">
        <v>4519</v>
      </c>
      <c r="H71" s="81" t="s">
        <v>4520</v>
      </c>
      <c r="I71" s="81" t="s">
        <v>43</v>
      </c>
      <c r="J71" s="81" t="s">
        <v>4474</v>
      </c>
      <c r="K71" s="81" t="s">
        <v>4475</v>
      </c>
      <c r="M71" s="81" t="s">
        <v>2790</v>
      </c>
      <c r="N71" s="81" t="s">
        <v>6391</v>
      </c>
      <c r="O71" s="81" t="s">
        <v>6392</v>
      </c>
      <c r="Q71" s="81" t="s">
        <v>4524</v>
      </c>
      <c r="R71" s="81" t="s">
        <v>4525</v>
      </c>
      <c r="S71" s="81" t="s">
        <v>4526</v>
      </c>
      <c r="V71" s="81" t="s">
        <v>4432</v>
      </c>
      <c r="W71" s="81" t="s">
        <v>4529</v>
      </c>
      <c r="X71" s="81" t="s">
        <v>4434</v>
      </c>
      <c r="Y71" s="81" t="s">
        <v>4435</v>
      </c>
      <c r="Z71" s="81" t="s">
        <v>4436</v>
      </c>
      <c r="AA71" s="81" t="s">
        <v>228</v>
      </c>
      <c r="AC71" s="81" t="s">
        <v>42</v>
      </c>
      <c r="AD71" s="81" t="s">
        <v>2682</v>
      </c>
      <c r="AE71" s="81" t="s">
        <v>42</v>
      </c>
      <c r="AG71" s="81" t="s">
        <v>4480</v>
      </c>
      <c r="AH71" s="81" t="s">
        <v>4485</v>
      </c>
      <c r="AI71" s="81" t="s">
        <v>4486</v>
      </c>
      <c r="AJ71" s="81" t="s">
        <v>4440</v>
      </c>
      <c r="AM71" s="81" t="s">
        <v>4442</v>
      </c>
      <c r="AQ71" s="81" t="s">
        <v>4444</v>
      </c>
      <c r="AR71" s="81" t="s">
        <v>6393</v>
      </c>
      <c r="AS71" s="81" t="s">
        <v>4468</v>
      </c>
      <c r="AT71" s="81" t="s">
        <v>2875</v>
      </c>
      <c r="AW71" s="81" t="s">
        <v>4448</v>
      </c>
      <c r="AX71" s="81" t="s">
        <v>42</v>
      </c>
    </row>
    <row r="72" s="79" customFormat="1" ht="13.5" hidden="1" spans="1:50">
      <c r="A72" s="81" t="s">
        <v>6394</v>
      </c>
      <c r="B72" s="81" t="s">
        <v>6395</v>
      </c>
      <c r="C72" s="81" t="s">
        <v>50</v>
      </c>
      <c r="D72" s="81" t="s">
        <v>4418</v>
      </c>
      <c r="E72" s="81" t="s">
        <v>6396</v>
      </c>
      <c r="F72" s="81" t="s">
        <v>4453</v>
      </c>
      <c r="G72" s="81" t="s">
        <v>6397</v>
      </c>
      <c r="H72" s="81" t="s">
        <v>4520</v>
      </c>
      <c r="I72" s="81" t="s">
        <v>43</v>
      </c>
      <c r="J72" s="81" t="s">
        <v>4422</v>
      </c>
      <c r="K72" s="81" t="s">
        <v>4423</v>
      </c>
      <c r="M72" s="81" t="s">
        <v>2790</v>
      </c>
      <c r="N72" s="81" t="s">
        <v>6398</v>
      </c>
      <c r="O72" s="81" t="s">
        <v>6399</v>
      </c>
      <c r="P72" s="81" t="s">
        <v>6400</v>
      </c>
      <c r="Q72" s="81" t="s">
        <v>4459</v>
      </c>
      <c r="R72" s="81" t="s">
        <v>4460</v>
      </c>
      <c r="S72" s="81" t="s">
        <v>4461</v>
      </c>
      <c r="T72" s="81" t="s">
        <v>6401</v>
      </c>
      <c r="U72" s="81" t="s">
        <v>6402</v>
      </c>
      <c r="V72" s="81" t="s">
        <v>4432</v>
      </c>
      <c r="W72" s="81" t="s">
        <v>4433</v>
      </c>
      <c r="X72" s="81" t="s">
        <v>4434</v>
      </c>
      <c r="Y72" s="81" t="s">
        <v>4435</v>
      </c>
      <c r="Z72" s="81" t="s">
        <v>4436</v>
      </c>
      <c r="AA72" s="81" t="s">
        <v>228</v>
      </c>
      <c r="AC72" s="81" t="s">
        <v>42</v>
      </c>
      <c r="AD72" s="81" t="s">
        <v>2682</v>
      </c>
      <c r="AE72" s="81" t="s">
        <v>42</v>
      </c>
      <c r="AG72" s="81" t="s">
        <v>4459</v>
      </c>
      <c r="AH72" s="81" t="s">
        <v>4485</v>
      </c>
      <c r="AI72" s="81" t="s">
        <v>4553</v>
      </c>
      <c r="AJ72" s="81" t="s">
        <v>4440</v>
      </c>
      <c r="AM72" s="81" t="s">
        <v>4442</v>
      </c>
      <c r="AN72" s="81" t="s">
        <v>4433</v>
      </c>
      <c r="AO72" s="81" t="s">
        <v>6403</v>
      </c>
      <c r="AP72" s="81" t="s">
        <v>3740</v>
      </c>
      <c r="AQ72" s="81" t="s">
        <v>4444</v>
      </c>
      <c r="AR72" s="81" t="s">
        <v>6404</v>
      </c>
      <c r="AS72" s="81" t="s">
        <v>4468</v>
      </c>
      <c r="AT72" s="81" t="s">
        <v>2875</v>
      </c>
      <c r="AU72" s="81" t="s">
        <v>4447</v>
      </c>
      <c r="AW72" s="81" t="s">
        <v>4448</v>
      </c>
      <c r="AX72" s="81" t="s">
        <v>42</v>
      </c>
    </row>
    <row r="73" s="79" customFormat="1" ht="13.5" hidden="1" spans="1:50">
      <c r="A73" s="81" t="s">
        <v>5711</v>
      </c>
      <c r="B73" s="81" t="s">
        <v>6476</v>
      </c>
      <c r="C73" s="81" t="s">
        <v>50</v>
      </c>
      <c r="D73" s="81" t="s">
        <v>4517</v>
      </c>
      <c r="E73" s="81" t="s">
        <v>4112</v>
      </c>
      <c r="F73" s="81" t="s">
        <v>4453</v>
      </c>
      <c r="G73" s="81" t="s">
        <v>6477</v>
      </c>
      <c r="H73" s="81" t="s">
        <v>6478</v>
      </c>
      <c r="I73" s="81" t="s">
        <v>43</v>
      </c>
      <c r="J73" s="81" t="s">
        <v>4422</v>
      </c>
      <c r="K73" s="81" t="s">
        <v>4423</v>
      </c>
      <c r="M73" s="81" t="s">
        <v>2790</v>
      </c>
      <c r="N73" s="81" t="s">
        <v>6479</v>
      </c>
      <c r="O73" s="81" t="s">
        <v>6480</v>
      </c>
      <c r="P73" s="81" t="s">
        <v>6481</v>
      </c>
      <c r="Q73" s="81" t="s">
        <v>4427</v>
      </c>
      <c r="R73" s="81" t="s">
        <v>4428</v>
      </c>
      <c r="S73" s="81" t="s">
        <v>4902</v>
      </c>
      <c r="T73" s="81" t="s">
        <v>4110</v>
      </c>
      <c r="U73" s="81" t="s">
        <v>4111</v>
      </c>
      <c r="V73" s="81" t="s">
        <v>4432</v>
      </c>
      <c r="W73" s="81" t="s">
        <v>4433</v>
      </c>
      <c r="X73" s="81" t="s">
        <v>4434</v>
      </c>
      <c r="Y73" s="81" t="s">
        <v>4435</v>
      </c>
      <c r="Z73" s="81" t="s">
        <v>4436</v>
      </c>
      <c r="AA73" s="81" t="s">
        <v>82</v>
      </c>
      <c r="AC73" s="81" t="s">
        <v>42</v>
      </c>
      <c r="AD73" s="81" t="s">
        <v>2682</v>
      </c>
      <c r="AE73" s="81" t="s">
        <v>42</v>
      </c>
      <c r="AG73" s="81" t="s">
        <v>4433</v>
      </c>
      <c r="AH73" s="81" t="s">
        <v>4485</v>
      </c>
      <c r="AI73" s="81" t="s">
        <v>4596</v>
      </c>
      <c r="AJ73" s="81" t="s">
        <v>4440</v>
      </c>
      <c r="AM73" s="81" t="s">
        <v>4442</v>
      </c>
      <c r="AN73" s="81" t="s">
        <v>4433</v>
      </c>
      <c r="AO73" s="81" t="s">
        <v>6482</v>
      </c>
      <c r="AP73" s="81" t="s">
        <v>4443</v>
      </c>
      <c r="AQ73" s="81" t="s">
        <v>4444</v>
      </c>
      <c r="AR73" s="81" t="s">
        <v>6483</v>
      </c>
      <c r="AS73" s="81" t="s">
        <v>4468</v>
      </c>
      <c r="AT73" s="81" t="s">
        <v>2875</v>
      </c>
      <c r="AU73" s="81" t="s">
        <v>4447</v>
      </c>
      <c r="AW73" s="81" t="s">
        <v>4448</v>
      </c>
      <c r="AX73" s="81" t="s">
        <v>42</v>
      </c>
    </row>
    <row r="74" s="79" customFormat="1" ht="13.5" hidden="1" spans="1:50">
      <c r="A74" s="81" t="s">
        <v>6484</v>
      </c>
      <c r="B74" s="81" t="s">
        <v>6485</v>
      </c>
      <c r="C74" s="81" t="s">
        <v>50</v>
      </c>
      <c r="D74" s="81" t="s">
        <v>4517</v>
      </c>
      <c r="E74" s="81" t="s">
        <v>3972</v>
      </c>
      <c r="F74" s="81" t="s">
        <v>4453</v>
      </c>
      <c r="G74" s="81" t="s">
        <v>6477</v>
      </c>
      <c r="H74" s="81" t="s">
        <v>6478</v>
      </c>
      <c r="I74" s="81" t="s">
        <v>43</v>
      </c>
      <c r="J74" s="81" t="s">
        <v>4474</v>
      </c>
      <c r="K74" s="81" t="s">
        <v>4475</v>
      </c>
      <c r="M74" s="81" t="s">
        <v>2790</v>
      </c>
      <c r="N74" s="81" t="s">
        <v>4521</v>
      </c>
      <c r="O74" s="81" t="s">
        <v>6486</v>
      </c>
      <c r="P74" s="81" t="s">
        <v>6487</v>
      </c>
      <c r="Q74" s="81" t="s">
        <v>5175</v>
      </c>
      <c r="R74" s="81" t="s">
        <v>5176</v>
      </c>
      <c r="S74" s="81" t="s">
        <v>5177</v>
      </c>
      <c r="T74" s="81" t="s">
        <v>3600</v>
      </c>
      <c r="U74" s="81" t="s">
        <v>3601</v>
      </c>
      <c r="V74" s="81" t="s">
        <v>4432</v>
      </c>
      <c r="W74" s="81" t="s">
        <v>4529</v>
      </c>
      <c r="X74" s="81" t="s">
        <v>4434</v>
      </c>
      <c r="Y74" s="81" t="s">
        <v>4435</v>
      </c>
      <c r="Z74" s="81" t="s">
        <v>4436</v>
      </c>
      <c r="AA74" s="81" t="s">
        <v>82</v>
      </c>
      <c r="AC74" s="81" t="s">
        <v>42</v>
      </c>
      <c r="AD74" s="81" t="s">
        <v>2682</v>
      </c>
      <c r="AE74" s="81" t="s">
        <v>42</v>
      </c>
      <c r="AG74" s="81" t="s">
        <v>4480</v>
      </c>
      <c r="AH74" s="81" t="s">
        <v>4485</v>
      </c>
      <c r="AI74" s="81" t="s">
        <v>4486</v>
      </c>
      <c r="AJ74" s="81" t="s">
        <v>4440</v>
      </c>
      <c r="AM74" s="81" t="s">
        <v>4442</v>
      </c>
      <c r="AN74" s="81" t="s">
        <v>4480</v>
      </c>
      <c r="AO74" s="81" t="s">
        <v>6488</v>
      </c>
      <c r="AP74" s="81" t="s">
        <v>3740</v>
      </c>
      <c r="AQ74" s="81" t="s">
        <v>4444</v>
      </c>
      <c r="AR74" s="81" t="s">
        <v>6489</v>
      </c>
      <c r="AS74" s="81" t="s">
        <v>4446</v>
      </c>
      <c r="AT74" s="81" t="s">
        <v>2875</v>
      </c>
      <c r="AU74" s="81" t="s">
        <v>4447</v>
      </c>
      <c r="AW74" s="81" t="s">
        <v>4448</v>
      </c>
      <c r="AX74" s="81" t="s">
        <v>42</v>
      </c>
    </row>
    <row r="75" s="79" customFormat="1" ht="13.5" hidden="1" spans="1:50">
      <c r="A75" s="81" t="s">
        <v>6221</v>
      </c>
      <c r="B75" s="81" t="s">
        <v>6222</v>
      </c>
      <c r="C75" s="81" t="s">
        <v>50</v>
      </c>
      <c r="D75" s="81" t="s">
        <v>4517</v>
      </c>
      <c r="E75" s="81" t="s">
        <v>3975</v>
      </c>
      <c r="F75" s="81" t="s">
        <v>4453</v>
      </c>
      <c r="G75" s="81" t="s">
        <v>6477</v>
      </c>
      <c r="H75" s="81" t="s">
        <v>6478</v>
      </c>
      <c r="I75" s="81" t="s">
        <v>43</v>
      </c>
      <c r="J75" s="81" t="s">
        <v>4474</v>
      </c>
      <c r="K75" s="81" t="s">
        <v>4475</v>
      </c>
      <c r="M75" s="81" t="s">
        <v>2790</v>
      </c>
      <c r="N75" s="81" t="s">
        <v>4521</v>
      </c>
      <c r="O75" s="81" t="s">
        <v>6490</v>
      </c>
      <c r="P75" s="81" t="s">
        <v>6491</v>
      </c>
      <c r="Q75" s="81" t="s">
        <v>5175</v>
      </c>
      <c r="R75" s="81" t="s">
        <v>5176</v>
      </c>
      <c r="S75" s="81" t="s">
        <v>5177</v>
      </c>
      <c r="T75" s="81" t="s">
        <v>3606</v>
      </c>
      <c r="U75" s="81" t="s">
        <v>3607</v>
      </c>
      <c r="V75" s="81" t="s">
        <v>4432</v>
      </c>
      <c r="W75" s="81" t="s">
        <v>4529</v>
      </c>
      <c r="X75" s="81" t="s">
        <v>4434</v>
      </c>
      <c r="Y75" s="81" t="s">
        <v>4435</v>
      </c>
      <c r="Z75" s="81" t="s">
        <v>4436</v>
      </c>
      <c r="AA75" s="81" t="s">
        <v>228</v>
      </c>
      <c r="AC75" s="81" t="s">
        <v>42</v>
      </c>
      <c r="AD75" s="81" t="s">
        <v>2682</v>
      </c>
      <c r="AE75" s="81" t="s">
        <v>42</v>
      </c>
      <c r="AG75" s="81" t="s">
        <v>4480</v>
      </c>
      <c r="AH75" s="81" t="s">
        <v>4485</v>
      </c>
      <c r="AI75" s="81" t="s">
        <v>4486</v>
      </c>
      <c r="AJ75" s="81" t="s">
        <v>4440</v>
      </c>
      <c r="AM75" s="81" t="s">
        <v>4442</v>
      </c>
      <c r="AN75" s="81" t="s">
        <v>4480</v>
      </c>
      <c r="AO75" s="81" t="s">
        <v>6488</v>
      </c>
      <c r="AP75" s="81" t="s">
        <v>3740</v>
      </c>
      <c r="AQ75" s="81" t="s">
        <v>4444</v>
      </c>
      <c r="AR75" s="81" t="s">
        <v>6489</v>
      </c>
      <c r="AS75" s="81" t="s">
        <v>4446</v>
      </c>
      <c r="AT75" s="81" t="s">
        <v>2875</v>
      </c>
      <c r="AU75" s="81" t="s">
        <v>4447</v>
      </c>
      <c r="AW75" s="81" t="s">
        <v>4448</v>
      </c>
      <c r="AX75" s="81" t="s">
        <v>42</v>
      </c>
    </row>
    <row r="76" s="79" customFormat="1" ht="13.5" hidden="1" spans="1:50">
      <c r="A76" s="81" t="s">
        <v>5997</v>
      </c>
      <c r="B76" s="81" t="s">
        <v>6492</v>
      </c>
      <c r="C76" s="81" t="s">
        <v>50</v>
      </c>
      <c r="D76" s="81" t="s">
        <v>4517</v>
      </c>
      <c r="E76" s="81" t="s">
        <v>4166</v>
      </c>
      <c r="F76" s="81" t="s">
        <v>4453</v>
      </c>
      <c r="G76" s="81" t="s">
        <v>6477</v>
      </c>
      <c r="H76" s="81" t="s">
        <v>6478</v>
      </c>
      <c r="I76" s="81" t="s">
        <v>43</v>
      </c>
      <c r="J76" s="81" t="s">
        <v>4422</v>
      </c>
      <c r="K76" s="81" t="s">
        <v>4423</v>
      </c>
      <c r="M76" s="81" t="s">
        <v>2790</v>
      </c>
      <c r="N76" s="81" t="s">
        <v>6479</v>
      </c>
      <c r="O76" s="81" t="s">
        <v>6493</v>
      </c>
      <c r="P76" s="81" t="s">
        <v>6494</v>
      </c>
      <c r="Q76" s="81" t="s">
        <v>4459</v>
      </c>
      <c r="R76" s="81" t="s">
        <v>4460</v>
      </c>
      <c r="S76" s="81" t="s">
        <v>6495</v>
      </c>
      <c r="T76" s="81" t="s">
        <v>4164</v>
      </c>
      <c r="U76" s="81" t="s">
        <v>4165</v>
      </c>
      <c r="V76" s="81" t="s">
        <v>4432</v>
      </c>
      <c r="W76" s="81" t="s">
        <v>4433</v>
      </c>
      <c r="X76" s="81" t="s">
        <v>4434</v>
      </c>
      <c r="Y76" s="81" t="s">
        <v>4435</v>
      </c>
      <c r="Z76" s="81" t="s">
        <v>4436</v>
      </c>
      <c r="AA76" s="81" t="s">
        <v>82</v>
      </c>
      <c r="AC76" s="81" t="s">
        <v>42</v>
      </c>
      <c r="AD76" s="81" t="s">
        <v>2682</v>
      </c>
      <c r="AE76" s="81" t="s">
        <v>42</v>
      </c>
      <c r="AG76" s="81" t="s">
        <v>4433</v>
      </c>
      <c r="AH76" s="81" t="s">
        <v>4485</v>
      </c>
      <c r="AI76" s="81" t="s">
        <v>4596</v>
      </c>
      <c r="AJ76" s="81" t="s">
        <v>4440</v>
      </c>
      <c r="AM76" s="81" t="s">
        <v>4442</v>
      </c>
      <c r="AN76" s="81" t="s">
        <v>4433</v>
      </c>
      <c r="AO76" s="81" t="s">
        <v>6496</v>
      </c>
      <c r="AP76" s="81" t="s">
        <v>4443</v>
      </c>
      <c r="AQ76" s="81" t="s">
        <v>4444</v>
      </c>
      <c r="AR76" s="81" t="s">
        <v>6483</v>
      </c>
      <c r="AS76" s="81" t="s">
        <v>4468</v>
      </c>
      <c r="AT76" s="81" t="s">
        <v>2875</v>
      </c>
      <c r="AU76" s="81" t="s">
        <v>4447</v>
      </c>
      <c r="AW76" s="81" t="s">
        <v>4448</v>
      </c>
      <c r="AX76" s="81" t="s">
        <v>42</v>
      </c>
    </row>
    <row r="77" s="79" customFormat="1" ht="13.5" hidden="1" spans="1:50">
      <c r="A77" s="81" t="s">
        <v>5860</v>
      </c>
      <c r="B77" s="81" t="s">
        <v>5861</v>
      </c>
      <c r="C77" s="81" t="s">
        <v>50</v>
      </c>
      <c r="D77" s="81" t="s">
        <v>4517</v>
      </c>
      <c r="E77" s="81" t="s">
        <v>6497</v>
      </c>
      <c r="F77" s="81" t="s">
        <v>4453</v>
      </c>
      <c r="G77" s="81" t="s">
        <v>6321</v>
      </c>
      <c r="H77" s="81" t="s">
        <v>6478</v>
      </c>
      <c r="I77" s="81" t="s">
        <v>43</v>
      </c>
      <c r="J77" s="81" t="s">
        <v>4631</v>
      </c>
      <c r="K77" s="81" t="s">
        <v>4632</v>
      </c>
      <c r="M77" s="81" t="s">
        <v>2790</v>
      </c>
      <c r="N77" s="81" t="s">
        <v>4633</v>
      </c>
      <c r="O77" s="81" t="s">
        <v>6498</v>
      </c>
      <c r="P77" s="81" t="s">
        <v>4201</v>
      </c>
      <c r="Q77" s="81" t="s">
        <v>4800</v>
      </c>
      <c r="R77" s="81" t="s">
        <v>4801</v>
      </c>
      <c r="S77" s="81" t="s">
        <v>6499</v>
      </c>
      <c r="T77" s="81" t="s">
        <v>4201</v>
      </c>
      <c r="U77" s="81" t="s">
        <v>6500</v>
      </c>
      <c r="V77" s="81" t="s">
        <v>4432</v>
      </c>
      <c r="W77" s="81" t="s">
        <v>4529</v>
      </c>
      <c r="X77" s="81" t="s">
        <v>4434</v>
      </c>
      <c r="Y77" s="81" t="s">
        <v>4435</v>
      </c>
      <c r="Z77" s="81" t="s">
        <v>4436</v>
      </c>
      <c r="AA77" s="81" t="s">
        <v>82</v>
      </c>
      <c r="AC77" s="81" t="s">
        <v>42</v>
      </c>
      <c r="AD77" s="81" t="s">
        <v>2682</v>
      </c>
      <c r="AE77" s="81" t="s">
        <v>42</v>
      </c>
      <c r="AG77" s="81" t="s">
        <v>650</v>
      </c>
      <c r="AH77" s="81" t="s">
        <v>4485</v>
      </c>
      <c r="AI77" s="81" t="s">
        <v>4486</v>
      </c>
      <c r="AJ77" s="81" t="s">
        <v>4440</v>
      </c>
      <c r="AM77" s="81" t="s">
        <v>4442</v>
      </c>
      <c r="AN77" s="81" t="s">
        <v>4658</v>
      </c>
      <c r="AO77" s="81" t="s">
        <v>6501</v>
      </c>
      <c r="AP77" s="81" t="s">
        <v>3740</v>
      </c>
      <c r="AQ77" s="81" t="s">
        <v>4444</v>
      </c>
      <c r="AR77" s="81" t="s">
        <v>6502</v>
      </c>
      <c r="AS77" s="81" t="s">
        <v>4446</v>
      </c>
      <c r="AT77" s="81" t="s">
        <v>2875</v>
      </c>
      <c r="AU77" s="81" t="s">
        <v>4447</v>
      </c>
      <c r="AW77" s="81" t="s">
        <v>4448</v>
      </c>
      <c r="AX77" s="81" t="s">
        <v>42</v>
      </c>
    </row>
    <row r="78" s="79" customFormat="1" ht="13.5" hidden="1" spans="1:50">
      <c r="A78" s="81" t="s">
        <v>5868</v>
      </c>
      <c r="B78" s="81" t="s">
        <v>5869</v>
      </c>
      <c r="C78" s="81" t="s">
        <v>50</v>
      </c>
      <c r="D78" s="81" t="s">
        <v>4517</v>
      </c>
      <c r="E78" s="81" t="s">
        <v>4203</v>
      </c>
      <c r="F78" s="81" t="s">
        <v>4453</v>
      </c>
      <c r="G78" s="81" t="s">
        <v>6321</v>
      </c>
      <c r="H78" s="81" t="s">
        <v>6478</v>
      </c>
      <c r="I78" s="81" t="s">
        <v>43</v>
      </c>
      <c r="J78" s="81" t="s">
        <v>4631</v>
      </c>
      <c r="K78" s="81" t="s">
        <v>4632</v>
      </c>
      <c r="M78" s="81" t="s">
        <v>2790</v>
      </c>
      <c r="N78" s="81" t="s">
        <v>4633</v>
      </c>
      <c r="O78" s="81" t="s">
        <v>6503</v>
      </c>
      <c r="P78" s="81" t="s">
        <v>4201</v>
      </c>
      <c r="Q78" s="81" t="s">
        <v>4800</v>
      </c>
      <c r="R78" s="81" t="s">
        <v>4801</v>
      </c>
      <c r="S78" s="81" t="s">
        <v>6499</v>
      </c>
      <c r="T78" s="81" t="s">
        <v>4201</v>
      </c>
      <c r="U78" s="81" t="s">
        <v>4202</v>
      </c>
      <c r="V78" s="81" t="s">
        <v>4432</v>
      </c>
      <c r="W78" s="81" t="s">
        <v>4529</v>
      </c>
      <c r="X78" s="81" t="s">
        <v>4434</v>
      </c>
      <c r="Y78" s="81" t="s">
        <v>4435</v>
      </c>
      <c r="Z78" s="81" t="s">
        <v>4436</v>
      </c>
      <c r="AA78" s="81" t="s">
        <v>82</v>
      </c>
      <c r="AC78" s="81" t="s">
        <v>42</v>
      </c>
      <c r="AD78" s="81" t="s">
        <v>2682</v>
      </c>
      <c r="AE78" s="81" t="s">
        <v>42</v>
      </c>
      <c r="AG78" s="81" t="s">
        <v>650</v>
      </c>
      <c r="AH78" s="81" t="s">
        <v>4485</v>
      </c>
      <c r="AI78" s="81" t="s">
        <v>4486</v>
      </c>
      <c r="AJ78" s="81" t="s">
        <v>4440</v>
      </c>
      <c r="AM78" s="81" t="s">
        <v>4442</v>
      </c>
      <c r="AN78" s="81" t="s">
        <v>4658</v>
      </c>
      <c r="AO78" s="81" t="s">
        <v>6504</v>
      </c>
      <c r="AP78" s="81" t="s">
        <v>3740</v>
      </c>
      <c r="AQ78" s="81" t="s">
        <v>4444</v>
      </c>
      <c r="AR78" s="81" t="s">
        <v>6502</v>
      </c>
      <c r="AS78" s="81" t="s">
        <v>4446</v>
      </c>
      <c r="AT78" s="81" t="s">
        <v>2875</v>
      </c>
      <c r="AU78" s="81" t="s">
        <v>4447</v>
      </c>
      <c r="AW78" s="81" t="s">
        <v>4448</v>
      </c>
      <c r="AX78" s="81" t="s">
        <v>42</v>
      </c>
    </row>
    <row r="79" s="79" customFormat="1" ht="13.5" hidden="1" spans="1:50">
      <c r="A79" s="81" t="s">
        <v>6505</v>
      </c>
      <c r="B79" s="81" t="s">
        <v>6506</v>
      </c>
      <c r="C79" s="81" t="s">
        <v>50</v>
      </c>
      <c r="D79" s="81" t="s">
        <v>4418</v>
      </c>
      <c r="E79" s="81" t="s">
        <v>6507</v>
      </c>
      <c r="F79" s="81" t="s">
        <v>4453</v>
      </c>
      <c r="G79" s="81" t="s">
        <v>6321</v>
      </c>
      <c r="H79" s="81" t="s">
        <v>6478</v>
      </c>
      <c r="I79" s="81" t="s">
        <v>43</v>
      </c>
      <c r="J79" s="81" t="s">
        <v>4474</v>
      </c>
      <c r="K79" s="81" t="s">
        <v>4475</v>
      </c>
      <c r="M79" s="81" t="s">
        <v>2790</v>
      </c>
      <c r="N79" s="81" t="s">
        <v>5623</v>
      </c>
      <c r="O79" s="81" t="s">
        <v>6508</v>
      </c>
      <c r="P79" s="81" t="s">
        <v>6509</v>
      </c>
      <c r="Q79" s="81" t="s">
        <v>4524</v>
      </c>
      <c r="R79" s="81" t="s">
        <v>4525</v>
      </c>
      <c r="S79" s="81" t="s">
        <v>4526</v>
      </c>
      <c r="T79" s="81" t="s">
        <v>6509</v>
      </c>
      <c r="U79" s="81" t="s">
        <v>6510</v>
      </c>
      <c r="V79" s="81" t="s">
        <v>4432</v>
      </c>
      <c r="W79" s="81" t="s">
        <v>4480</v>
      </c>
      <c r="X79" s="81" t="s">
        <v>4434</v>
      </c>
      <c r="Y79" s="81" t="s">
        <v>4435</v>
      </c>
      <c r="Z79" s="81" t="s">
        <v>4436</v>
      </c>
      <c r="AA79" s="81" t="s">
        <v>228</v>
      </c>
      <c r="AC79" s="81" t="s">
        <v>42</v>
      </c>
      <c r="AD79" s="81" t="s">
        <v>2682</v>
      </c>
      <c r="AE79" s="81" t="s">
        <v>42</v>
      </c>
      <c r="AF79" s="81" t="s">
        <v>4464</v>
      </c>
      <c r="AG79" s="81" t="s">
        <v>4480</v>
      </c>
      <c r="AH79" s="81" t="s">
        <v>4485</v>
      </c>
      <c r="AI79" s="81" t="s">
        <v>4486</v>
      </c>
      <c r="AJ79" s="81" t="s">
        <v>4440</v>
      </c>
      <c r="AM79" s="81" t="s">
        <v>4442</v>
      </c>
      <c r="AN79" s="81" t="s">
        <v>4480</v>
      </c>
      <c r="AO79" s="81" t="s">
        <v>6511</v>
      </c>
      <c r="AP79" s="81" t="s">
        <v>3740</v>
      </c>
      <c r="AQ79" s="81" t="s">
        <v>4444</v>
      </c>
      <c r="AR79" s="81" t="s">
        <v>6512</v>
      </c>
      <c r="AS79" s="81" t="s">
        <v>4468</v>
      </c>
      <c r="AT79" s="81" t="s">
        <v>2875</v>
      </c>
      <c r="AU79" s="81" t="s">
        <v>4447</v>
      </c>
      <c r="AW79" s="81" t="s">
        <v>4448</v>
      </c>
      <c r="AX79" s="81" t="s">
        <v>42</v>
      </c>
    </row>
    <row r="80" s="79" customFormat="1" ht="13.5" hidden="1" spans="1:50">
      <c r="A80" s="81" t="s">
        <v>5882</v>
      </c>
      <c r="B80" s="81" t="s">
        <v>5883</v>
      </c>
      <c r="C80" s="81" t="s">
        <v>50</v>
      </c>
      <c r="D80" s="81" t="s">
        <v>4517</v>
      </c>
      <c r="E80" s="81" t="s">
        <v>3558</v>
      </c>
      <c r="F80" s="81" t="s">
        <v>4453</v>
      </c>
      <c r="G80" s="81" t="s">
        <v>6477</v>
      </c>
      <c r="H80" s="81" t="s">
        <v>6478</v>
      </c>
      <c r="I80" s="81" t="s">
        <v>43</v>
      </c>
      <c r="J80" s="81" t="s">
        <v>4474</v>
      </c>
      <c r="K80" s="81" t="s">
        <v>4475</v>
      </c>
      <c r="M80" s="81" t="s">
        <v>2790</v>
      </c>
      <c r="N80" s="81" t="s">
        <v>4521</v>
      </c>
      <c r="O80" s="81" t="s">
        <v>6513</v>
      </c>
      <c r="P80" s="81" t="s">
        <v>6514</v>
      </c>
      <c r="Q80" s="81" t="s">
        <v>5175</v>
      </c>
      <c r="R80" s="81" t="s">
        <v>5176</v>
      </c>
      <c r="S80" s="81" t="s">
        <v>5177</v>
      </c>
      <c r="T80" s="81" t="s">
        <v>3556</v>
      </c>
      <c r="U80" s="81" t="s">
        <v>3557</v>
      </c>
      <c r="V80" s="81" t="s">
        <v>4432</v>
      </c>
      <c r="W80" s="81" t="s">
        <v>4529</v>
      </c>
      <c r="X80" s="81" t="s">
        <v>4434</v>
      </c>
      <c r="Y80" s="81" t="s">
        <v>4435</v>
      </c>
      <c r="Z80" s="81" t="s">
        <v>4436</v>
      </c>
      <c r="AA80" s="81" t="s">
        <v>228</v>
      </c>
      <c r="AC80" s="81" t="s">
        <v>42</v>
      </c>
      <c r="AD80" s="81" t="s">
        <v>2682</v>
      </c>
      <c r="AE80" s="81" t="s">
        <v>42</v>
      </c>
      <c r="AG80" s="81" t="s">
        <v>4480</v>
      </c>
      <c r="AH80" s="81" t="s">
        <v>4485</v>
      </c>
      <c r="AI80" s="81" t="s">
        <v>4486</v>
      </c>
      <c r="AJ80" s="81" t="s">
        <v>4440</v>
      </c>
      <c r="AM80" s="81" t="s">
        <v>4442</v>
      </c>
      <c r="AN80" s="81" t="s">
        <v>4480</v>
      </c>
      <c r="AO80" s="81" t="s">
        <v>6515</v>
      </c>
      <c r="AP80" s="81" t="s">
        <v>3740</v>
      </c>
      <c r="AQ80" s="81" t="s">
        <v>4444</v>
      </c>
      <c r="AR80" s="81" t="s">
        <v>6489</v>
      </c>
      <c r="AS80" s="81" t="s">
        <v>4446</v>
      </c>
      <c r="AT80" s="81" t="s">
        <v>2875</v>
      </c>
      <c r="AU80" s="81" t="s">
        <v>4447</v>
      </c>
      <c r="AW80" s="81" t="s">
        <v>4448</v>
      </c>
      <c r="AX80" s="81" t="s">
        <v>42</v>
      </c>
    </row>
    <row r="81" s="79" customFormat="1" ht="13.5" hidden="1" spans="1:50">
      <c r="A81" s="81" t="s">
        <v>6516</v>
      </c>
      <c r="B81" s="81" t="s">
        <v>6517</v>
      </c>
      <c r="C81" s="81" t="s">
        <v>50</v>
      </c>
      <c r="D81" s="81" t="s">
        <v>4517</v>
      </c>
      <c r="E81" s="81" t="s">
        <v>6518</v>
      </c>
      <c r="F81" s="81" t="s">
        <v>4453</v>
      </c>
      <c r="G81" s="81" t="s">
        <v>6477</v>
      </c>
      <c r="H81" s="81" t="s">
        <v>6478</v>
      </c>
      <c r="I81" s="81" t="s">
        <v>43</v>
      </c>
      <c r="J81" s="81" t="s">
        <v>4474</v>
      </c>
      <c r="K81" s="81" t="s">
        <v>4475</v>
      </c>
      <c r="M81" s="81" t="s">
        <v>2790</v>
      </c>
      <c r="N81" s="81" t="s">
        <v>4521</v>
      </c>
      <c r="O81" s="81" t="s">
        <v>6519</v>
      </c>
      <c r="P81" s="81" t="s">
        <v>6520</v>
      </c>
      <c r="Q81" s="81" t="s">
        <v>5175</v>
      </c>
      <c r="R81" s="81" t="s">
        <v>5176</v>
      </c>
      <c r="S81" s="81" t="s">
        <v>5177</v>
      </c>
      <c r="T81" s="81" t="s">
        <v>6521</v>
      </c>
      <c r="U81" s="81" t="s">
        <v>6522</v>
      </c>
      <c r="V81" s="81" t="s">
        <v>4432</v>
      </c>
      <c r="W81" s="81" t="s">
        <v>4529</v>
      </c>
      <c r="X81" s="81" t="s">
        <v>4434</v>
      </c>
      <c r="Y81" s="81" t="s">
        <v>4435</v>
      </c>
      <c r="Z81" s="81" t="s">
        <v>4436</v>
      </c>
      <c r="AA81" s="81" t="s">
        <v>82</v>
      </c>
      <c r="AC81" s="81" t="s">
        <v>42</v>
      </c>
      <c r="AD81" s="81" t="s">
        <v>2682</v>
      </c>
      <c r="AE81" s="81" t="s">
        <v>42</v>
      </c>
      <c r="AG81" s="81" t="s">
        <v>4480</v>
      </c>
      <c r="AH81" s="81" t="s">
        <v>4485</v>
      </c>
      <c r="AI81" s="81" t="s">
        <v>4486</v>
      </c>
      <c r="AJ81" s="81" t="s">
        <v>4440</v>
      </c>
      <c r="AM81" s="81" t="s">
        <v>4442</v>
      </c>
      <c r="AN81" s="81" t="s">
        <v>4480</v>
      </c>
      <c r="AO81" s="81" t="s">
        <v>6515</v>
      </c>
      <c r="AP81" s="81" t="s">
        <v>3740</v>
      </c>
      <c r="AQ81" s="81" t="s">
        <v>4444</v>
      </c>
      <c r="AR81" s="81" t="s">
        <v>6489</v>
      </c>
      <c r="AS81" s="81" t="s">
        <v>4446</v>
      </c>
      <c r="AT81" s="81" t="s">
        <v>2875</v>
      </c>
      <c r="AU81" s="81" t="s">
        <v>4447</v>
      </c>
      <c r="AW81" s="81" t="s">
        <v>4448</v>
      </c>
      <c r="AX81" s="81" t="s">
        <v>42</v>
      </c>
    </row>
    <row r="82" s="79" customFormat="1" ht="13.5" hidden="1" spans="1:50">
      <c r="A82" s="81" t="s">
        <v>6523</v>
      </c>
      <c r="B82" s="81" t="s">
        <v>6524</v>
      </c>
      <c r="C82" s="81" t="s">
        <v>50</v>
      </c>
      <c r="D82" s="81" t="s">
        <v>4517</v>
      </c>
      <c r="E82" s="81" t="s">
        <v>6525</v>
      </c>
      <c r="F82" s="81" t="s">
        <v>4453</v>
      </c>
      <c r="G82" s="81" t="s">
        <v>6477</v>
      </c>
      <c r="H82" s="81" t="s">
        <v>6478</v>
      </c>
      <c r="I82" s="81" t="s">
        <v>43</v>
      </c>
      <c r="J82" s="81" t="s">
        <v>4422</v>
      </c>
      <c r="K82" s="81" t="s">
        <v>4423</v>
      </c>
      <c r="M82" s="81" t="s">
        <v>2790</v>
      </c>
      <c r="N82" s="81" t="s">
        <v>6479</v>
      </c>
      <c r="O82" s="81" t="s">
        <v>6526</v>
      </c>
      <c r="P82" s="81" t="s">
        <v>6527</v>
      </c>
      <c r="Q82" s="81" t="s">
        <v>4459</v>
      </c>
      <c r="R82" s="81" t="s">
        <v>4460</v>
      </c>
      <c r="S82" s="81" t="s">
        <v>6528</v>
      </c>
      <c r="T82" s="81" t="s">
        <v>6529</v>
      </c>
      <c r="U82" s="81" t="s">
        <v>6530</v>
      </c>
      <c r="V82" s="81" t="s">
        <v>4432</v>
      </c>
      <c r="W82" s="81" t="s">
        <v>4433</v>
      </c>
      <c r="X82" s="81" t="s">
        <v>4434</v>
      </c>
      <c r="Y82" s="81" t="s">
        <v>4435</v>
      </c>
      <c r="Z82" s="81" t="s">
        <v>4436</v>
      </c>
      <c r="AA82" s="81" t="s">
        <v>82</v>
      </c>
      <c r="AC82" s="81" t="s">
        <v>42</v>
      </c>
      <c r="AD82" s="81" t="s">
        <v>2682</v>
      </c>
      <c r="AE82" s="81" t="s">
        <v>42</v>
      </c>
      <c r="AG82" s="81" t="s">
        <v>4433</v>
      </c>
      <c r="AH82" s="81" t="s">
        <v>4485</v>
      </c>
      <c r="AI82" s="81" t="s">
        <v>4596</v>
      </c>
      <c r="AJ82" s="81" t="s">
        <v>4440</v>
      </c>
      <c r="AM82" s="81" t="s">
        <v>4442</v>
      </c>
      <c r="AN82" s="81" t="s">
        <v>4433</v>
      </c>
      <c r="AO82" s="81" t="s">
        <v>6531</v>
      </c>
      <c r="AP82" s="81" t="s">
        <v>3740</v>
      </c>
      <c r="AQ82" s="81" t="s">
        <v>4444</v>
      </c>
      <c r="AR82" s="81" t="s">
        <v>6532</v>
      </c>
      <c r="AS82" s="81" t="s">
        <v>4468</v>
      </c>
      <c r="AT82" s="81" t="s">
        <v>2875</v>
      </c>
      <c r="AU82" s="81" t="s">
        <v>4447</v>
      </c>
      <c r="AW82" s="81" t="s">
        <v>4448</v>
      </c>
      <c r="AX82" s="81" t="s">
        <v>42</v>
      </c>
    </row>
    <row r="83" s="79" customFormat="1" ht="13.5" hidden="1" spans="1:50">
      <c r="A83" s="81" t="s">
        <v>5720</v>
      </c>
      <c r="B83" s="81" t="s">
        <v>5721</v>
      </c>
      <c r="C83" s="81" t="s">
        <v>50</v>
      </c>
      <c r="D83" s="81" t="s">
        <v>4517</v>
      </c>
      <c r="E83" s="81" t="s">
        <v>6533</v>
      </c>
      <c r="F83" s="81" t="s">
        <v>4453</v>
      </c>
      <c r="G83" s="81" t="s">
        <v>6477</v>
      </c>
      <c r="H83" s="81" t="s">
        <v>6478</v>
      </c>
      <c r="I83" s="81" t="s">
        <v>43</v>
      </c>
      <c r="J83" s="81" t="s">
        <v>4422</v>
      </c>
      <c r="K83" s="81" t="s">
        <v>4423</v>
      </c>
      <c r="M83" s="81" t="s">
        <v>2790</v>
      </c>
      <c r="N83" s="81" t="s">
        <v>6479</v>
      </c>
      <c r="O83" s="81" t="s">
        <v>6534</v>
      </c>
      <c r="P83" s="81" t="s">
        <v>6535</v>
      </c>
      <c r="Q83" s="81" t="s">
        <v>4427</v>
      </c>
      <c r="R83" s="81" t="s">
        <v>4428</v>
      </c>
      <c r="S83" s="81" t="s">
        <v>4902</v>
      </c>
      <c r="T83" s="81" t="s">
        <v>6536</v>
      </c>
      <c r="U83" s="81" t="s">
        <v>6537</v>
      </c>
      <c r="V83" s="81" t="s">
        <v>4432</v>
      </c>
      <c r="W83" s="81" t="s">
        <v>4433</v>
      </c>
      <c r="X83" s="81" t="s">
        <v>4434</v>
      </c>
      <c r="Y83" s="81" t="s">
        <v>4435</v>
      </c>
      <c r="Z83" s="81" t="s">
        <v>4436</v>
      </c>
      <c r="AA83" s="81" t="s">
        <v>228</v>
      </c>
      <c r="AC83" s="81" t="s">
        <v>42</v>
      </c>
      <c r="AD83" s="81" t="s">
        <v>2682</v>
      </c>
      <c r="AE83" s="81" t="s">
        <v>42</v>
      </c>
      <c r="AF83" s="81" t="s">
        <v>4464</v>
      </c>
      <c r="AG83" s="81" t="s">
        <v>4433</v>
      </c>
      <c r="AH83" s="81" t="s">
        <v>4485</v>
      </c>
      <c r="AI83" s="81" t="s">
        <v>4596</v>
      </c>
      <c r="AJ83" s="81" t="s">
        <v>4440</v>
      </c>
      <c r="AM83" s="81" t="s">
        <v>4442</v>
      </c>
      <c r="AN83" s="81" t="s">
        <v>4433</v>
      </c>
      <c r="AO83" s="81" t="s">
        <v>6538</v>
      </c>
      <c r="AP83" s="81" t="s">
        <v>3740</v>
      </c>
      <c r="AQ83" s="81" t="s">
        <v>4444</v>
      </c>
      <c r="AR83" s="81" t="s">
        <v>5723</v>
      </c>
      <c r="AS83" s="81" t="s">
        <v>4468</v>
      </c>
      <c r="AT83" s="81" t="s">
        <v>2875</v>
      </c>
      <c r="AU83" s="81" t="s">
        <v>4447</v>
      </c>
      <c r="AW83" s="81" t="s">
        <v>4448</v>
      </c>
      <c r="AX83" s="81" t="s">
        <v>42</v>
      </c>
    </row>
    <row r="84" s="79" customFormat="1" ht="13.5" hidden="1" spans="1:50">
      <c r="A84" s="81" t="s">
        <v>6539</v>
      </c>
      <c r="B84" s="81" t="s">
        <v>6540</v>
      </c>
      <c r="C84" s="81" t="s">
        <v>50</v>
      </c>
      <c r="D84" s="81" t="s">
        <v>4517</v>
      </c>
      <c r="E84" s="81" t="s">
        <v>3132</v>
      </c>
      <c r="F84" s="81" t="s">
        <v>4453</v>
      </c>
      <c r="G84" s="81" t="s">
        <v>6477</v>
      </c>
      <c r="H84" s="81" t="s">
        <v>6478</v>
      </c>
      <c r="I84" s="81" t="s">
        <v>43</v>
      </c>
      <c r="J84" s="81" t="s">
        <v>4422</v>
      </c>
      <c r="K84" s="81" t="s">
        <v>4423</v>
      </c>
      <c r="M84" s="81" t="s">
        <v>2790</v>
      </c>
      <c r="N84" s="81" t="s">
        <v>6479</v>
      </c>
      <c r="O84" s="81" t="s">
        <v>6541</v>
      </c>
      <c r="P84" s="81" t="s">
        <v>6542</v>
      </c>
      <c r="Q84" s="81" t="s">
        <v>4459</v>
      </c>
      <c r="R84" s="81" t="s">
        <v>4460</v>
      </c>
      <c r="S84" s="81" t="s">
        <v>4461</v>
      </c>
      <c r="T84" s="81" t="s">
        <v>6543</v>
      </c>
      <c r="U84" s="81" t="s">
        <v>6544</v>
      </c>
      <c r="V84" s="81" t="s">
        <v>4432</v>
      </c>
      <c r="W84" s="81" t="s">
        <v>4433</v>
      </c>
      <c r="X84" s="81" t="s">
        <v>4434</v>
      </c>
      <c r="Y84" s="81" t="s">
        <v>4435</v>
      </c>
      <c r="Z84" s="81" t="s">
        <v>4436</v>
      </c>
      <c r="AA84" s="81" t="s">
        <v>82</v>
      </c>
      <c r="AC84" s="81" t="s">
        <v>42</v>
      </c>
      <c r="AD84" s="81" t="s">
        <v>2682</v>
      </c>
      <c r="AE84" s="81" t="s">
        <v>42</v>
      </c>
      <c r="AG84" s="81" t="s">
        <v>4433</v>
      </c>
      <c r="AH84" s="81" t="s">
        <v>4485</v>
      </c>
      <c r="AI84" s="81" t="s">
        <v>4596</v>
      </c>
      <c r="AJ84" s="81" t="s">
        <v>4440</v>
      </c>
      <c r="AM84" s="81" t="s">
        <v>4442</v>
      </c>
      <c r="AN84" s="81" t="s">
        <v>4433</v>
      </c>
      <c r="AO84" s="81" t="s">
        <v>6538</v>
      </c>
      <c r="AP84" s="81" t="s">
        <v>3740</v>
      </c>
      <c r="AQ84" s="81" t="s">
        <v>4444</v>
      </c>
      <c r="AR84" s="81" t="s">
        <v>6545</v>
      </c>
      <c r="AS84" s="81" t="s">
        <v>4468</v>
      </c>
      <c r="AT84" s="81" t="s">
        <v>2875</v>
      </c>
      <c r="AU84" s="81" t="s">
        <v>4447</v>
      </c>
      <c r="AW84" s="81" t="s">
        <v>4448</v>
      </c>
      <c r="AX84" s="81" t="s">
        <v>42</v>
      </c>
    </row>
    <row r="85" s="79" customFormat="1" ht="13.5" hidden="1" spans="1:50">
      <c r="A85" s="81" t="s">
        <v>4469</v>
      </c>
      <c r="B85" s="81" t="s">
        <v>6546</v>
      </c>
      <c r="C85" s="81" t="s">
        <v>50</v>
      </c>
      <c r="D85" s="81" t="s">
        <v>4418</v>
      </c>
      <c r="E85" s="81" t="s">
        <v>6547</v>
      </c>
      <c r="F85" s="81" t="s">
        <v>4453</v>
      </c>
      <c r="G85" s="81" t="s">
        <v>6321</v>
      </c>
      <c r="H85" s="81" t="s">
        <v>6478</v>
      </c>
      <c r="I85" s="81" t="s">
        <v>43</v>
      </c>
      <c r="J85" s="81" t="s">
        <v>4474</v>
      </c>
      <c r="K85" s="81" t="s">
        <v>4475</v>
      </c>
      <c r="M85" s="81" t="s">
        <v>2790</v>
      </c>
      <c r="N85" s="81" t="s">
        <v>5623</v>
      </c>
      <c r="O85" s="81" t="s">
        <v>6548</v>
      </c>
      <c r="P85" s="81" t="s">
        <v>6549</v>
      </c>
      <c r="Q85" s="81" t="s">
        <v>4526</v>
      </c>
      <c r="R85" s="81" t="s">
        <v>5642</v>
      </c>
      <c r="T85" s="81" t="s">
        <v>6550</v>
      </c>
      <c r="U85" s="81" t="s">
        <v>6551</v>
      </c>
      <c r="V85" s="81" t="s">
        <v>4432</v>
      </c>
      <c r="W85" s="81" t="s">
        <v>4480</v>
      </c>
      <c r="X85" s="81" t="s">
        <v>4434</v>
      </c>
      <c r="Y85" s="81" t="s">
        <v>4435</v>
      </c>
      <c r="Z85" s="81" t="s">
        <v>4436</v>
      </c>
      <c r="AA85" s="81" t="s">
        <v>228</v>
      </c>
      <c r="AC85" s="81" t="s">
        <v>42</v>
      </c>
      <c r="AD85" s="81" t="s">
        <v>2682</v>
      </c>
      <c r="AE85" s="81" t="s">
        <v>42</v>
      </c>
      <c r="AF85" s="81" t="s">
        <v>4464</v>
      </c>
      <c r="AG85" s="81" t="s">
        <v>4480</v>
      </c>
      <c r="AH85" s="81" t="s">
        <v>4485</v>
      </c>
      <c r="AI85" s="81" t="s">
        <v>4486</v>
      </c>
      <c r="AJ85" s="81" t="s">
        <v>4440</v>
      </c>
      <c r="AM85" s="81" t="s">
        <v>4442</v>
      </c>
      <c r="AN85" s="81" t="s">
        <v>4480</v>
      </c>
      <c r="AO85" s="81" t="s">
        <v>6552</v>
      </c>
      <c r="AP85" s="81" t="s">
        <v>3740</v>
      </c>
      <c r="AQ85" s="81" t="s">
        <v>4444</v>
      </c>
      <c r="AR85" s="81" t="s">
        <v>6553</v>
      </c>
      <c r="AS85" s="81" t="s">
        <v>4468</v>
      </c>
      <c r="AT85" s="81" t="s">
        <v>2875</v>
      </c>
      <c r="AU85" s="81" t="s">
        <v>4447</v>
      </c>
      <c r="AW85" s="81" t="s">
        <v>4448</v>
      </c>
      <c r="AX85" s="81" t="s">
        <v>42</v>
      </c>
    </row>
    <row r="86" s="79" customFormat="1" ht="13.5" hidden="1" spans="1:50">
      <c r="A86" s="81" t="s">
        <v>5675</v>
      </c>
      <c r="B86" s="81" t="s">
        <v>5676</v>
      </c>
      <c r="C86" s="81" t="s">
        <v>50</v>
      </c>
      <c r="D86" s="81" t="s">
        <v>4517</v>
      </c>
      <c r="E86" s="81" t="s">
        <v>3896</v>
      </c>
      <c r="F86" s="81" t="s">
        <v>4453</v>
      </c>
      <c r="G86" s="81" t="s">
        <v>6477</v>
      </c>
      <c r="H86" s="81" t="s">
        <v>6478</v>
      </c>
      <c r="I86" s="81" t="s">
        <v>43</v>
      </c>
      <c r="J86" s="81" t="s">
        <v>4422</v>
      </c>
      <c r="K86" s="81" t="s">
        <v>4423</v>
      </c>
      <c r="M86" s="81" t="s">
        <v>2790</v>
      </c>
      <c r="N86" s="81" t="s">
        <v>6479</v>
      </c>
      <c r="O86" s="81" t="s">
        <v>6554</v>
      </c>
      <c r="P86" s="81" t="s">
        <v>6555</v>
      </c>
      <c r="Q86" s="81" t="s">
        <v>4427</v>
      </c>
      <c r="R86" s="81" t="s">
        <v>4428</v>
      </c>
      <c r="S86" s="81" t="s">
        <v>4902</v>
      </c>
      <c r="T86" s="81" t="s">
        <v>3894</v>
      </c>
      <c r="U86" s="81" t="s">
        <v>3895</v>
      </c>
      <c r="V86" s="81" t="s">
        <v>4432</v>
      </c>
      <c r="W86" s="81" t="s">
        <v>4433</v>
      </c>
      <c r="X86" s="81" t="s">
        <v>4434</v>
      </c>
      <c r="Y86" s="81" t="s">
        <v>4435</v>
      </c>
      <c r="Z86" s="81" t="s">
        <v>4436</v>
      </c>
      <c r="AA86" s="81" t="s">
        <v>82</v>
      </c>
      <c r="AC86" s="81" t="s">
        <v>42</v>
      </c>
      <c r="AD86" s="81" t="s">
        <v>2682</v>
      </c>
      <c r="AE86" s="81" t="s">
        <v>42</v>
      </c>
      <c r="AG86" s="81" t="s">
        <v>4427</v>
      </c>
      <c r="AH86" s="81" t="s">
        <v>4485</v>
      </c>
      <c r="AI86" s="81" t="s">
        <v>4596</v>
      </c>
      <c r="AJ86" s="81" t="s">
        <v>4440</v>
      </c>
      <c r="AM86" s="81" t="s">
        <v>4442</v>
      </c>
      <c r="AN86" s="81" t="s">
        <v>4433</v>
      </c>
      <c r="AO86" s="81" t="s">
        <v>6556</v>
      </c>
      <c r="AP86" s="81" t="s">
        <v>3740</v>
      </c>
      <c r="AQ86" s="81" t="s">
        <v>4444</v>
      </c>
      <c r="AR86" s="81" t="s">
        <v>5680</v>
      </c>
      <c r="AS86" s="81" t="s">
        <v>4468</v>
      </c>
      <c r="AT86" s="81" t="s">
        <v>2875</v>
      </c>
      <c r="AU86" s="81" t="s">
        <v>4447</v>
      </c>
      <c r="AW86" s="81" t="s">
        <v>4448</v>
      </c>
      <c r="AX86" s="81" t="s">
        <v>42</v>
      </c>
    </row>
    <row r="87" s="79" customFormat="1" ht="13.5" hidden="1" spans="1:50">
      <c r="A87" s="81" t="s">
        <v>5333</v>
      </c>
      <c r="B87" s="81" t="s">
        <v>5334</v>
      </c>
      <c r="C87" s="81" t="s">
        <v>50</v>
      </c>
      <c r="D87" s="81" t="s">
        <v>4418</v>
      </c>
      <c r="E87" s="81" t="s">
        <v>3260</v>
      </c>
      <c r="F87" s="81" t="s">
        <v>4453</v>
      </c>
      <c r="G87" s="81" t="s">
        <v>6557</v>
      </c>
      <c r="H87" s="81" t="s">
        <v>6478</v>
      </c>
      <c r="I87" s="81" t="s">
        <v>43</v>
      </c>
      <c r="J87" s="81" t="s">
        <v>4422</v>
      </c>
      <c r="K87" s="81" t="s">
        <v>4423</v>
      </c>
      <c r="M87" s="81" t="s">
        <v>2790</v>
      </c>
      <c r="N87" s="81" t="s">
        <v>6558</v>
      </c>
      <c r="O87" s="81" t="s">
        <v>6559</v>
      </c>
      <c r="P87" s="81" t="s">
        <v>6560</v>
      </c>
      <c r="Q87" s="81" t="s">
        <v>4698</v>
      </c>
      <c r="R87" s="81" t="s">
        <v>4699</v>
      </c>
      <c r="S87" s="81" t="s">
        <v>5740</v>
      </c>
      <c r="T87" s="81" t="s">
        <v>3258</v>
      </c>
      <c r="U87" s="81" t="s">
        <v>3259</v>
      </c>
      <c r="V87" s="81" t="s">
        <v>4432</v>
      </c>
      <c r="W87" s="81" t="s">
        <v>4433</v>
      </c>
      <c r="X87" s="81" t="s">
        <v>4434</v>
      </c>
      <c r="Y87" s="81" t="s">
        <v>4435</v>
      </c>
      <c r="Z87" s="81" t="s">
        <v>4436</v>
      </c>
      <c r="AA87" s="81" t="s">
        <v>82</v>
      </c>
      <c r="AC87" s="81" t="s">
        <v>42</v>
      </c>
      <c r="AD87" s="81" t="s">
        <v>2682</v>
      </c>
      <c r="AE87" s="81" t="s">
        <v>42</v>
      </c>
      <c r="AG87" s="81" t="s">
        <v>4698</v>
      </c>
      <c r="AH87" s="81" t="s">
        <v>4485</v>
      </c>
      <c r="AI87" s="81" t="s">
        <v>4553</v>
      </c>
      <c r="AJ87" s="81" t="s">
        <v>4440</v>
      </c>
      <c r="AM87" s="81" t="s">
        <v>4442</v>
      </c>
      <c r="AN87" s="81" t="s">
        <v>4433</v>
      </c>
      <c r="AO87" s="81" t="s">
        <v>6561</v>
      </c>
      <c r="AP87" s="81" t="s">
        <v>3740</v>
      </c>
      <c r="AQ87" s="81" t="s">
        <v>4444</v>
      </c>
      <c r="AR87" s="81" t="s">
        <v>6562</v>
      </c>
      <c r="AS87" s="81" t="s">
        <v>4468</v>
      </c>
      <c r="AT87" s="81" t="s">
        <v>2875</v>
      </c>
      <c r="AU87" s="81" t="s">
        <v>4447</v>
      </c>
      <c r="AW87" s="81" t="s">
        <v>4448</v>
      </c>
      <c r="AX87" s="81" t="s">
        <v>42</v>
      </c>
    </row>
    <row r="88" s="79" customFormat="1" ht="13.5" hidden="1" spans="1:50">
      <c r="A88" s="81" t="s">
        <v>6563</v>
      </c>
      <c r="B88" s="81" t="s">
        <v>6564</v>
      </c>
      <c r="C88" s="81" t="s">
        <v>50</v>
      </c>
      <c r="D88" s="81" t="s">
        <v>4418</v>
      </c>
      <c r="E88" s="81" t="s">
        <v>3653</v>
      </c>
      <c r="F88" s="81" t="s">
        <v>6565</v>
      </c>
      <c r="G88" s="81" t="s">
        <v>6321</v>
      </c>
      <c r="H88" s="81" t="s">
        <v>6478</v>
      </c>
      <c r="I88" s="81" t="s">
        <v>43</v>
      </c>
      <c r="J88" s="81" t="s">
        <v>4474</v>
      </c>
      <c r="K88" s="81" t="s">
        <v>4475</v>
      </c>
      <c r="L88" s="81" t="s">
        <v>6566</v>
      </c>
      <c r="M88" s="81" t="s">
        <v>2790</v>
      </c>
      <c r="N88" s="81" t="s">
        <v>6567</v>
      </c>
      <c r="O88" s="81" t="s">
        <v>6568</v>
      </c>
      <c r="P88" s="81" t="s">
        <v>6569</v>
      </c>
      <c r="Q88" s="81" t="s">
        <v>4480</v>
      </c>
      <c r="R88" s="81" t="s">
        <v>6570</v>
      </c>
      <c r="S88" s="81" t="s">
        <v>6571</v>
      </c>
      <c r="T88" s="81" t="s">
        <v>6569</v>
      </c>
      <c r="U88" s="81" t="s">
        <v>6572</v>
      </c>
      <c r="V88" s="81" t="s">
        <v>4432</v>
      </c>
      <c r="W88" s="81" t="s">
        <v>4480</v>
      </c>
      <c r="X88" s="81" t="s">
        <v>4434</v>
      </c>
      <c r="Y88" s="81" t="s">
        <v>4435</v>
      </c>
      <c r="Z88" s="81" t="s">
        <v>4436</v>
      </c>
      <c r="AA88" s="81" t="s">
        <v>228</v>
      </c>
      <c r="AC88" s="81" t="s">
        <v>42</v>
      </c>
      <c r="AD88" s="81" t="s">
        <v>2682</v>
      </c>
      <c r="AE88" s="81" t="s">
        <v>42</v>
      </c>
      <c r="AF88" s="81" t="s">
        <v>4464</v>
      </c>
      <c r="AG88" s="81" t="s">
        <v>4480</v>
      </c>
      <c r="AH88" s="81" t="s">
        <v>4485</v>
      </c>
      <c r="AI88" s="81" t="s">
        <v>4486</v>
      </c>
      <c r="AJ88" s="81" t="s">
        <v>4440</v>
      </c>
      <c r="AM88" s="81" t="s">
        <v>4442</v>
      </c>
      <c r="AN88" s="81" t="s">
        <v>4480</v>
      </c>
      <c r="AO88" s="81" t="s">
        <v>6573</v>
      </c>
      <c r="AP88" s="81" t="s">
        <v>3740</v>
      </c>
      <c r="AQ88" s="81" t="s">
        <v>4444</v>
      </c>
      <c r="AR88" s="81" t="s">
        <v>6574</v>
      </c>
      <c r="AS88" s="81" t="s">
        <v>4468</v>
      </c>
      <c r="AT88" s="81" t="s">
        <v>2875</v>
      </c>
      <c r="AU88" s="81" t="s">
        <v>4447</v>
      </c>
      <c r="AW88" s="81" t="s">
        <v>4448</v>
      </c>
      <c r="AX88" s="81" t="s">
        <v>42</v>
      </c>
    </row>
    <row r="89" s="79" customFormat="1" ht="13.5" hidden="1" spans="1:50">
      <c r="A89" s="81" t="s">
        <v>5162</v>
      </c>
      <c r="B89" s="81" t="s">
        <v>6575</v>
      </c>
      <c r="C89" s="81" t="s">
        <v>50</v>
      </c>
      <c r="D89" s="81" t="s">
        <v>4517</v>
      </c>
      <c r="E89" s="81" t="s">
        <v>6576</v>
      </c>
      <c r="F89" s="81" t="s">
        <v>4453</v>
      </c>
      <c r="G89" s="81" t="s">
        <v>6577</v>
      </c>
      <c r="H89" s="81" t="s">
        <v>6578</v>
      </c>
      <c r="I89" s="81" t="s">
        <v>43</v>
      </c>
      <c r="J89" s="81" t="s">
        <v>4422</v>
      </c>
      <c r="K89" s="81" t="s">
        <v>4423</v>
      </c>
      <c r="M89" s="81" t="s">
        <v>2790</v>
      </c>
      <c r="N89" s="81" t="s">
        <v>6579</v>
      </c>
      <c r="O89" s="81" t="s">
        <v>6580</v>
      </c>
      <c r="P89" s="81" t="s">
        <v>6581</v>
      </c>
      <c r="Q89" s="81" t="s">
        <v>4459</v>
      </c>
      <c r="R89" s="81" t="s">
        <v>4460</v>
      </c>
      <c r="S89" s="81" t="s">
        <v>4461</v>
      </c>
      <c r="T89" s="81" t="s">
        <v>6582</v>
      </c>
      <c r="U89" s="81" t="s">
        <v>6583</v>
      </c>
      <c r="V89" s="81" t="s">
        <v>4432</v>
      </c>
      <c r="W89" s="81" t="s">
        <v>4433</v>
      </c>
      <c r="X89" s="81" t="s">
        <v>4434</v>
      </c>
      <c r="Y89" s="81" t="s">
        <v>4435</v>
      </c>
      <c r="Z89" s="81" t="s">
        <v>4436</v>
      </c>
      <c r="AA89" s="81" t="s">
        <v>82</v>
      </c>
      <c r="AC89" s="81" t="s">
        <v>42</v>
      </c>
      <c r="AD89" s="81" t="s">
        <v>2682</v>
      </c>
      <c r="AE89" s="81" t="s">
        <v>42</v>
      </c>
      <c r="AG89" s="81" t="s">
        <v>4433</v>
      </c>
      <c r="AH89" s="81" t="s">
        <v>4485</v>
      </c>
      <c r="AI89" s="81" t="s">
        <v>4596</v>
      </c>
      <c r="AJ89" s="81" t="s">
        <v>4440</v>
      </c>
      <c r="AM89" s="81" t="s">
        <v>4442</v>
      </c>
      <c r="AN89" s="81" t="s">
        <v>4433</v>
      </c>
      <c r="AO89" s="81" t="s">
        <v>6584</v>
      </c>
      <c r="AP89" s="81" t="s">
        <v>3740</v>
      </c>
      <c r="AQ89" s="81" t="s">
        <v>4444</v>
      </c>
      <c r="AR89" s="81" t="s">
        <v>5169</v>
      </c>
      <c r="AS89" s="81" t="s">
        <v>4468</v>
      </c>
      <c r="AT89" s="81" t="s">
        <v>2875</v>
      </c>
      <c r="AU89" s="81" t="s">
        <v>4447</v>
      </c>
      <c r="AW89" s="81" t="s">
        <v>4448</v>
      </c>
      <c r="AX89" s="81" t="s">
        <v>42</v>
      </c>
    </row>
    <row r="90" s="79" customFormat="1" ht="13.5" hidden="1" spans="1:50">
      <c r="A90" s="81" t="s">
        <v>5260</v>
      </c>
      <c r="B90" s="81" t="s">
        <v>5261</v>
      </c>
      <c r="C90" s="81" t="s">
        <v>50</v>
      </c>
      <c r="D90" s="81" t="s">
        <v>4418</v>
      </c>
      <c r="E90" s="81" t="s">
        <v>3236</v>
      </c>
      <c r="F90" s="81" t="s">
        <v>4453</v>
      </c>
      <c r="G90" s="81" t="s">
        <v>6585</v>
      </c>
      <c r="H90" s="81" t="s">
        <v>6478</v>
      </c>
      <c r="I90" s="81" t="s">
        <v>43</v>
      </c>
      <c r="J90" s="81" t="s">
        <v>4422</v>
      </c>
      <c r="K90" s="81" t="s">
        <v>4423</v>
      </c>
      <c r="M90" s="81" t="s">
        <v>2790</v>
      </c>
      <c r="N90" s="81" t="s">
        <v>6558</v>
      </c>
      <c r="O90" s="81" t="s">
        <v>6586</v>
      </c>
      <c r="P90" s="81" t="s">
        <v>6587</v>
      </c>
      <c r="Q90" s="81" t="s">
        <v>4698</v>
      </c>
      <c r="R90" s="81" t="s">
        <v>4699</v>
      </c>
      <c r="S90" s="81" t="s">
        <v>5740</v>
      </c>
      <c r="T90" s="81" t="s">
        <v>6588</v>
      </c>
      <c r="U90" s="81" t="s">
        <v>6589</v>
      </c>
      <c r="V90" s="81" t="s">
        <v>4432</v>
      </c>
      <c r="W90" s="81" t="s">
        <v>4433</v>
      </c>
      <c r="X90" s="81" t="s">
        <v>4434</v>
      </c>
      <c r="Y90" s="81" t="s">
        <v>4435</v>
      </c>
      <c r="Z90" s="81" t="s">
        <v>4436</v>
      </c>
      <c r="AA90" s="81" t="s">
        <v>82</v>
      </c>
      <c r="AC90" s="81" t="s">
        <v>42</v>
      </c>
      <c r="AD90" s="81" t="s">
        <v>2682</v>
      </c>
      <c r="AE90" s="81" t="s">
        <v>42</v>
      </c>
      <c r="AG90" s="81" t="s">
        <v>4433</v>
      </c>
      <c r="AH90" s="81" t="s">
        <v>4485</v>
      </c>
      <c r="AI90" s="81" t="s">
        <v>4553</v>
      </c>
      <c r="AJ90" s="81" t="s">
        <v>4440</v>
      </c>
      <c r="AM90" s="81" t="s">
        <v>4442</v>
      </c>
      <c r="AN90" s="81" t="s">
        <v>4698</v>
      </c>
      <c r="AO90" s="81" t="s">
        <v>6590</v>
      </c>
      <c r="AP90" s="81" t="s">
        <v>3740</v>
      </c>
      <c r="AQ90" s="81" t="s">
        <v>4444</v>
      </c>
      <c r="AR90" s="81" t="s">
        <v>5268</v>
      </c>
      <c r="AS90" s="81" t="s">
        <v>4468</v>
      </c>
      <c r="AT90" s="81" t="s">
        <v>2875</v>
      </c>
      <c r="AU90" s="81" t="s">
        <v>4447</v>
      </c>
      <c r="AW90" s="81" t="s">
        <v>4448</v>
      </c>
      <c r="AX90" s="81" t="s">
        <v>42</v>
      </c>
    </row>
    <row r="91" s="79" customFormat="1" ht="13.5" hidden="1" spans="1:50">
      <c r="A91" s="81" t="s">
        <v>6591</v>
      </c>
      <c r="B91" s="81" t="s">
        <v>6592</v>
      </c>
      <c r="C91" s="81" t="s">
        <v>50</v>
      </c>
      <c r="D91" s="81" t="s">
        <v>4517</v>
      </c>
      <c r="E91" s="81" t="s">
        <v>6593</v>
      </c>
      <c r="F91" s="81" t="s">
        <v>4453</v>
      </c>
      <c r="G91" s="81" t="s">
        <v>6585</v>
      </c>
      <c r="H91" s="81" t="s">
        <v>6594</v>
      </c>
      <c r="I91" s="81" t="s">
        <v>43</v>
      </c>
      <c r="J91" s="81" t="s">
        <v>4474</v>
      </c>
      <c r="K91" s="81" t="s">
        <v>4475</v>
      </c>
      <c r="M91" s="81" t="s">
        <v>2790</v>
      </c>
      <c r="N91" s="81" t="s">
        <v>6595</v>
      </c>
      <c r="O91" s="81" t="s">
        <v>6596</v>
      </c>
      <c r="P91" s="81" t="s">
        <v>6597</v>
      </c>
      <c r="Q91" s="81" t="s">
        <v>4524</v>
      </c>
      <c r="R91" s="81" t="s">
        <v>4525</v>
      </c>
      <c r="S91" s="81" t="s">
        <v>4526</v>
      </c>
      <c r="T91" s="81" t="s">
        <v>6598</v>
      </c>
      <c r="U91" s="81" t="s">
        <v>6599</v>
      </c>
      <c r="V91" s="81" t="s">
        <v>4432</v>
      </c>
      <c r="W91" s="81" t="s">
        <v>4529</v>
      </c>
      <c r="X91" s="81" t="s">
        <v>4434</v>
      </c>
      <c r="Y91" s="81" t="s">
        <v>4435</v>
      </c>
      <c r="Z91" s="81" t="s">
        <v>4436</v>
      </c>
      <c r="AA91" s="81" t="s">
        <v>228</v>
      </c>
      <c r="AC91" s="81" t="s">
        <v>42</v>
      </c>
      <c r="AD91" s="81" t="s">
        <v>2682</v>
      </c>
      <c r="AE91" s="81" t="s">
        <v>42</v>
      </c>
      <c r="AG91" s="81" t="s">
        <v>4480</v>
      </c>
      <c r="AH91" s="81" t="s">
        <v>4485</v>
      </c>
      <c r="AI91" s="81" t="s">
        <v>4486</v>
      </c>
      <c r="AJ91" s="81" t="s">
        <v>4440</v>
      </c>
      <c r="AM91" s="81" t="s">
        <v>4442</v>
      </c>
      <c r="AN91" s="81" t="s">
        <v>4480</v>
      </c>
      <c r="AO91" s="81" t="s">
        <v>6584</v>
      </c>
      <c r="AP91" s="81" t="s">
        <v>3740</v>
      </c>
      <c r="AQ91" s="81" t="s">
        <v>4444</v>
      </c>
      <c r="AR91" s="81" t="s">
        <v>6600</v>
      </c>
      <c r="AS91" s="81" t="s">
        <v>4468</v>
      </c>
      <c r="AT91" s="81" t="s">
        <v>2875</v>
      </c>
      <c r="AU91" s="81" t="s">
        <v>4447</v>
      </c>
      <c r="AW91" s="81" t="s">
        <v>4448</v>
      </c>
      <c r="AX91" s="81" t="s">
        <v>42</v>
      </c>
    </row>
    <row r="92" s="79" customFormat="1" ht="13.5" hidden="1" spans="1:50">
      <c r="A92" s="81" t="s">
        <v>6601</v>
      </c>
      <c r="B92" s="81" t="s">
        <v>6602</v>
      </c>
      <c r="C92" s="81" t="s">
        <v>50</v>
      </c>
      <c r="D92" s="81" t="s">
        <v>4517</v>
      </c>
      <c r="E92" s="81" t="s">
        <v>6603</v>
      </c>
      <c r="F92" s="81" t="s">
        <v>4453</v>
      </c>
      <c r="G92" s="81" t="s">
        <v>6585</v>
      </c>
      <c r="H92" s="81" t="s">
        <v>6594</v>
      </c>
      <c r="I92" s="81" t="s">
        <v>43</v>
      </c>
      <c r="J92" s="81" t="s">
        <v>4474</v>
      </c>
      <c r="K92" s="81" t="s">
        <v>4475</v>
      </c>
      <c r="M92" s="81" t="s">
        <v>2790</v>
      </c>
      <c r="N92" s="81" t="s">
        <v>6604</v>
      </c>
      <c r="O92" s="81" t="s">
        <v>6596</v>
      </c>
      <c r="P92" s="81" t="s">
        <v>6605</v>
      </c>
      <c r="Q92" s="81" t="s">
        <v>4524</v>
      </c>
      <c r="R92" s="81" t="s">
        <v>4525</v>
      </c>
      <c r="S92" s="81" t="s">
        <v>4526</v>
      </c>
      <c r="T92" s="81" t="s">
        <v>6599</v>
      </c>
      <c r="U92" s="81" t="s">
        <v>6606</v>
      </c>
      <c r="V92" s="81" t="s">
        <v>4432</v>
      </c>
      <c r="W92" s="81" t="s">
        <v>4529</v>
      </c>
      <c r="X92" s="81" t="s">
        <v>4434</v>
      </c>
      <c r="Y92" s="81" t="s">
        <v>4435</v>
      </c>
      <c r="Z92" s="81" t="s">
        <v>4436</v>
      </c>
      <c r="AA92" s="81" t="s">
        <v>228</v>
      </c>
      <c r="AC92" s="81" t="s">
        <v>42</v>
      </c>
      <c r="AD92" s="81" t="s">
        <v>2682</v>
      </c>
      <c r="AE92" s="81" t="s">
        <v>42</v>
      </c>
      <c r="AG92" s="81" t="s">
        <v>4480</v>
      </c>
      <c r="AH92" s="81" t="s">
        <v>4485</v>
      </c>
      <c r="AI92" s="81" t="s">
        <v>4486</v>
      </c>
      <c r="AJ92" s="81" t="s">
        <v>4440</v>
      </c>
      <c r="AM92" s="81" t="s">
        <v>4442</v>
      </c>
      <c r="AN92" s="81" t="s">
        <v>4480</v>
      </c>
      <c r="AO92" s="81" t="s">
        <v>6584</v>
      </c>
      <c r="AP92" s="81" t="s">
        <v>3740</v>
      </c>
      <c r="AQ92" s="81" t="s">
        <v>4444</v>
      </c>
      <c r="AR92" s="81" t="s">
        <v>6600</v>
      </c>
      <c r="AS92" s="81" t="s">
        <v>4446</v>
      </c>
      <c r="AT92" s="81" t="s">
        <v>2875</v>
      </c>
      <c r="AU92" s="81" t="s">
        <v>4447</v>
      </c>
      <c r="AW92" s="81" t="s">
        <v>4448</v>
      </c>
      <c r="AX92" s="81" t="s">
        <v>42</v>
      </c>
    </row>
    <row r="93" s="79" customFormat="1" ht="13.5" hidden="1" spans="1:50">
      <c r="A93" s="81" t="s">
        <v>6607</v>
      </c>
      <c r="B93" s="81" t="s">
        <v>6602</v>
      </c>
      <c r="C93" s="81" t="s">
        <v>50</v>
      </c>
      <c r="D93" s="81" t="s">
        <v>4517</v>
      </c>
      <c r="E93" s="81" t="s">
        <v>6608</v>
      </c>
      <c r="F93" s="81" t="s">
        <v>4453</v>
      </c>
      <c r="G93" s="81" t="s">
        <v>6585</v>
      </c>
      <c r="H93" s="81" t="s">
        <v>6594</v>
      </c>
      <c r="I93" s="81" t="s">
        <v>43</v>
      </c>
      <c r="J93" s="81" t="s">
        <v>4474</v>
      </c>
      <c r="K93" s="81" t="s">
        <v>4475</v>
      </c>
      <c r="M93" s="81" t="s">
        <v>2790</v>
      </c>
      <c r="N93" s="81" t="s">
        <v>6604</v>
      </c>
      <c r="O93" s="81" t="s">
        <v>6596</v>
      </c>
      <c r="P93" s="81" t="s">
        <v>6609</v>
      </c>
      <c r="Q93" s="81" t="s">
        <v>4524</v>
      </c>
      <c r="R93" s="81" t="s">
        <v>4525</v>
      </c>
      <c r="S93" s="81" t="s">
        <v>4526</v>
      </c>
      <c r="T93" s="81" t="s">
        <v>6610</v>
      </c>
      <c r="U93" s="81" t="s">
        <v>6611</v>
      </c>
      <c r="V93" s="81" t="s">
        <v>4432</v>
      </c>
      <c r="W93" s="81" t="s">
        <v>4529</v>
      </c>
      <c r="X93" s="81" t="s">
        <v>4434</v>
      </c>
      <c r="Y93" s="81" t="s">
        <v>4435</v>
      </c>
      <c r="Z93" s="81" t="s">
        <v>4436</v>
      </c>
      <c r="AA93" s="81" t="s">
        <v>228</v>
      </c>
      <c r="AC93" s="81" t="s">
        <v>42</v>
      </c>
      <c r="AD93" s="81" t="s">
        <v>2682</v>
      </c>
      <c r="AE93" s="81" t="s">
        <v>42</v>
      </c>
      <c r="AG93" s="81" t="s">
        <v>4480</v>
      </c>
      <c r="AH93" s="81" t="s">
        <v>4485</v>
      </c>
      <c r="AI93" s="81" t="s">
        <v>4486</v>
      </c>
      <c r="AJ93" s="81" t="s">
        <v>4440</v>
      </c>
      <c r="AM93" s="81" t="s">
        <v>4442</v>
      </c>
      <c r="AN93" s="81" t="s">
        <v>4480</v>
      </c>
      <c r="AO93" s="81" t="s">
        <v>6584</v>
      </c>
      <c r="AP93" s="81" t="s">
        <v>3740</v>
      </c>
      <c r="AQ93" s="81" t="s">
        <v>4444</v>
      </c>
      <c r="AR93" s="81" t="s">
        <v>6612</v>
      </c>
      <c r="AS93" s="81" t="s">
        <v>4446</v>
      </c>
      <c r="AT93" s="81" t="s">
        <v>2875</v>
      </c>
      <c r="AU93" s="81" t="s">
        <v>4447</v>
      </c>
      <c r="AW93" s="81" t="s">
        <v>4448</v>
      </c>
      <c r="AX93" s="81" t="s">
        <v>42</v>
      </c>
    </row>
    <row r="94" s="79" customFormat="1" ht="13.5" hidden="1" spans="1:50">
      <c r="A94" s="81" t="s">
        <v>6613</v>
      </c>
      <c r="B94" s="81" t="s">
        <v>6602</v>
      </c>
      <c r="C94" s="81" t="s">
        <v>50</v>
      </c>
      <c r="D94" s="81" t="s">
        <v>4517</v>
      </c>
      <c r="E94" s="81" t="s">
        <v>3983</v>
      </c>
      <c r="F94" s="81" t="s">
        <v>4453</v>
      </c>
      <c r="G94" s="81" t="s">
        <v>6585</v>
      </c>
      <c r="H94" s="81" t="s">
        <v>6594</v>
      </c>
      <c r="I94" s="81" t="s">
        <v>43</v>
      </c>
      <c r="J94" s="81" t="s">
        <v>4474</v>
      </c>
      <c r="K94" s="81" t="s">
        <v>4475</v>
      </c>
      <c r="M94" s="81" t="s">
        <v>2790</v>
      </c>
      <c r="N94" s="81" t="s">
        <v>6595</v>
      </c>
      <c r="O94" s="81" t="s">
        <v>6596</v>
      </c>
      <c r="P94" s="81" t="s">
        <v>6614</v>
      </c>
      <c r="Q94" s="81" t="s">
        <v>4524</v>
      </c>
      <c r="R94" s="81" t="s">
        <v>4525</v>
      </c>
      <c r="S94" s="81" t="s">
        <v>4526</v>
      </c>
      <c r="T94" s="81" t="s">
        <v>3651</v>
      </c>
      <c r="U94" s="81" t="s">
        <v>3652</v>
      </c>
      <c r="V94" s="81" t="s">
        <v>4432</v>
      </c>
      <c r="W94" s="81" t="s">
        <v>4529</v>
      </c>
      <c r="X94" s="81" t="s">
        <v>4434</v>
      </c>
      <c r="Y94" s="81" t="s">
        <v>4435</v>
      </c>
      <c r="Z94" s="81" t="s">
        <v>4436</v>
      </c>
      <c r="AA94" s="81" t="s">
        <v>228</v>
      </c>
      <c r="AC94" s="81" t="s">
        <v>42</v>
      </c>
      <c r="AD94" s="81" t="s">
        <v>2682</v>
      </c>
      <c r="AE94" s="81" t="s">
        <v>42</v>
      </c>
      <c r="AG94" s="81" t="s">
        <v>4480</v>
      </c>
      <c r="AH94" s="81" t="s">
        <v>4485</v>
      </c>
      <c r="AI94" s="81" t="s">
        <v>4486</v>
      </c>
      <c r="AJ94" s="81" t="s">
        <v>4440</v>
      </c>
      <c r="AM94" s="81" t="s">
        <v>4442</v>
      </c>
      <c r="AN94" s="81" t="s">
        <v>4480</v>
      </c>
      <c r="AO94" s="81" t="s">
        <v>6584</v>
      </c>
      <c r="AP94" s="81" t="s">
        <v>3740</v>
      </c>
      <c r="AQ94" s="81" t="s">
        <v>4444</v>
      </c>
      <c r="AR94" s="81" t="s">
        <v>6615</v>
      </c>
      <c r="AS94" s="81" t="s">
        <v>4468</v>
      </c>
      <c r="AT94" s="81" t="s">
        <v>2875</v>
      </c>
      <c r="AU94" s="81" t="s">
        <v>4447</v>
      </c>
      <c r="AW94" s="81" t="s">
        <v>4448</v>
      </c>
      <c r="AX94" s="81" t="s">
        <v>42</v>
      </c>
    </row>
    <row r="95" s="79" customFormat="1" ht="13.5" hidden="1" spans="1:50">
      <c r="A95" s="81" t="s">
        <v>5689</v>
      </c>
      <c r="B95" s="81" t="s">
        <v>5690</v>
      </c>
      <c r="C95" s="81" t="s">
        <v>50</v>
      </c>
      <c r="D95" s="81" t="s">
        <v>4517</v>
      </c>
      <c r="E95" s="81" t="s">
        <v>3965</v>
      </c>
      <c r="F95" s="81" t="s">
        <v>4453</v>
      </c>
      <c r="G95" s="81" t="s">
        <v>6585</v>
      </c>
      <c r="H95" s="81" t="s">
        <v>6594</v>
      </c>
      <c r="I95" s="81" t="s">
        <v>43</v>
      </c>
      <c r="J95" s="81" t="s">
        <v>4631</v>
      </c>
      <c r="K95" s="81" t="s">
        <v>4632</v>
      </c>
      <c r="M95" s="81" t="s">
        <v>2790</v>
      </c>
      <c r="N95" s="81" t="s">
        <v>6616</v>
      </c>
      <c r="O95" s="81" t="s">
        <v>6617</v>
      </c>
      <c r="P95" s="81" t="s">
        <v>6618</v>
      </c>
      <c r="Q95" s="81" t="s">
        <v>4529</v>
      </c>
      <c r="R95" s="81" t="s">
        <v>6619</v>
      </c>
      <c r="S95" s="81" t="s">
        <v>6620</v>
      </c>
      <c r="T95" s="81" t="s">
        <v>3963</v>
      </c>
      <c r="U95" s="81" t="s">
        <v>3964</v>
      </c>
      <c r="V95" s="81" t="s">
        <v>4432</v>
      </c>
      <c r="W95" s="81" t="s">
        <v>4529</v>
      </c>
      <c r="X95" s="81" t="s">
        <v>4434</v>
      </c>
      <c r="Y95" s="81" t="s">
        <v>4435</v>
      </c>
      <c r="Z95" s="81" t="s">
        <v>4436</v>
      </c>
      <c r="AA95" s="81" t="s">
        <v>228</v>
      </c>
      <c r="AC95" s="81" t="s">
        <v>42</v>
      </c>
      <c r="AD95" s="81" t="s">
        <v>2682</v>
      </c>
      <c r="AE95" s="81" t="s">
        <v>42</v>
      </c>
      <c r="AF95" s="81" t="s">
        <v>4464</v>
      </c>
      <c r="AG95" s="81" t="s">
        <v>712</v>
      </c>
      <c r="AH95" s="81" t="s">
        <v>4485</v>
      </c>
      <c r="AI95" s="81" t="s">
        <v>4486</v>
      </c>
      <c r="AJ95" s="81" t="s">
        <v>4440</v>
      </c>
      <c r="AM95" s="81" t="s">
        <v>4442</v>
      </c>
      <c r="AN95" s="81" t="s">
        <v>4658</v>
      </c>
      <c r="AO95" s="81" t="s">
        <v>6621</v>
      </c>
      <c r="AP95" s="81" t="s">
        <v>3740</v>
      </c>
      <c r="AQ95" s="81" t="s">
        <v>4444</v>
      </c>
      <c r="AR95" s="81" t="s">
        <v>6600</v>
      </c>
      <c r="AS95" s="81" t="s">
        <v>4446</v>
      </c>
      <c r="AT95" s="81" t="s">
        <v>2875</v>
      </c>
      <c r="AU95" s="81" t="s">
        <v>4447</v>
      </c>
      <c r="AW95" s="81" t="s">
        <v>4448</v>
      </c>
      <c r="AX95" s="81" t="s">
        <v>42</v>
      </c>
    </row>
    <row r="96" s="79" customFormat="1" ht="13.5" hidden="1" spans="1:50">
      <c r="A96" s="81" t="s">
        <v>6622</v>
      </c>
      <c r="B96" s="81" t="s">
        <v>6623</v>
      </c>
      <c r="C96" s="81" t="s">
        <v>50</v>
      </c>
      <c r="D96" s="81" t="s">
        <v>4517</v>
      </c>
      <c r="E96" s="81" t="s">
        <v>6624</v>
      </c>
      <c r="F96" s="81" t="s">
        <v>4453</v>
      </c>
      <c r="G96" s="81" t="s">
        <v>6625</v>
      </c>
      <c r="H96" s="81" t="s">
        <v>6594</v>
      </c>
      <c r="I96" s="81" t="s">
        <v>43</v>
      </c>
      <c r="J96" s="81" t="s">
        <v>4631</v>
      </c>
      <c r="K96" s="81" t="s">
        <v>4632</v>
      </c>
      <c r="M96" s="81" t="s">
        <v>2790</v>
      </c>
      <c r="N96" s="81" t="s">
        <v>6616</v>
      </c>
      <c r="O96" s="81" t="s">
        <v>6626</v>
      </c>
      <c r="P96" s="81" t="s">
        <v>6627</v>
      </c>
      <c r="Q96" s="81" t="s">
        <v>4800</v>
      </c>
      <c r="R96" s="81" t="s">
        <v>4801</v>
      </c>
      <c r="S96" s="81" t="s">
        <v>2336</v>
      </c>
      <c r="T96" s="81" t="s">
        <v>3711</v>
      </c>
      <c r="U96" s="81" t="s">
        <v>6628</v>
      </c>
      <c r="V96" s="81" t="s">
        <v>4432</v>
      </c>
      <c r="W96" s="81" t="s">
        <v>4529</v>
      </c>
      <c r="X96" s="81" t="s">
        <v>4434</v>
      </c>
      <c r="Y96" s="81" t="s">
        <v>4435</v>
      </c>
      <c r="Z96" s="81" t="s">
        <v>4436</v>
      </c>
      <c r="AA96" s="81" t="s">
        <v>228</v>
      </c>
      <c r="AC96" s="81" t="s">
        <v>42</v>
      </c>
      <c r="AD96" s="81" t="s">
        <v>2682</v>
      </c>
      <c r="AE96" s="81" t="s">
        <v>42</v>
      </c>
      <c r="AF96" s="81" t="s">
        <v>4464</v>
      </c>
      <c r="AG96" s="81" t="s">
        <v>650</v>
      </c>
      <c r="AH96" s="81" t="s">
        <v>4485</v>
      </c>
      <c r="AI96" s="81" t="s">
        <v>4486</v>
      </c>
      <c r="AJ96" s="81" t="s">
        <v>4440</v>
      </c>
      <c r="AM96" s="81" t="s">
        <v>4442</v>
      </c>
      <c r="AN96" s="81" t="s">
        <v>4658</v>
      </c>
      <c r="AO96" s="81" t="s">
        <v>6629</v>
      </c>
      <c r="AP96" s="81" t="s">
        <v>3740</v>
      </c>
      <c r="AQ96" s="81" t="s">
        <v>4444</v>
      </c>
      <c r="AR96" s="81" t="s">
        <v>6630</v>
      </c>
      <c r="AS96" s="81" t="s">
        <v>4446</v>
      </c>
      <c r="AT96" s="81" t="s">
        <v>2875</v>
      </c>
      <c r="AU96" s="81" t="s">
        <v>4447</v>
      </c>
      <c r="AW96" s="81" t="s">
        <v>4448</v>
      </c>
      <c r="AX96" s="81" t="s">
        <v>42</v>
      </c>
    </row>
    <row r="97" s="79" customFormat="1" ht="13.5" hidden="1" spans="1:50">
      <c r="A97" s="81" t="s">
        <v>6092</v>
      </c>
      <c r="B97" s="81" t="s">
        <v>6093</v>
      </c>
      <c r="C97" s="81" t="s">
        <v>50</v>
      </c>
      <c r="D97" s="81" t="s">
        <v>4517</v>
      </c>
      <c r="E97" s="81" t="s">
        <v>3944</v>
      </c>
      <c r="F97" s="81" t="s">
        <v>4453</v>
      </c>
      <c r="G97" s="81" t="s">
        <v>6585</v>
      </c>
      <c r="H97" s="81" t="s">
        <v>6594</v>
      </c>
      <c r="I97" s="81" t="s">
        <v>43</v>
      </c>
      <c r="J97" s="81" t="s">
        <v>4631</v>
      </c>
      <c r="K97" s="81" t="s">
        <v>4632</v>
      </c>
      <c r="M97" s="81" t="s">
        <v>2790</v>
      </c>
      <c r="N97" s="81" t="s">
        <v>6616</v>
      </c>
      <c r="O97" s="81" t="s">
        <v>6631</v>
      </c>
      <c r="P97" s="81" t="s">
        <v>6632</v>
      </c>
      <c r="Q97" s="81" t="s">
        <v>4800</v>
      </c>
      <c r="R97" s="81" t="s">
        <v>4801</v>
      </c>
      <c r="S97" s="81" t="s">
        <v>2336</v>
      </c>
      <c r="T97" s="81" t="s">
        <v>3387</v>
      </c>
      <c r="U97" s="81" t="s">
        <v>3388</v>
      </c>
      <c r="V97" s="81" t="s">
        <v>4432</v>
      </c>
      <c r="W97" s="81" t="s">
        <v>4529</v>
      </c>
      <c r="X97" s="81" t="s">
        <v>4434</v>
      </c>
      <c r="Y97" s="81" t="s">
        <v>4435</v>
      </c>
      <c r="Z97" s="81" t="s">
        <v>4436</v>
      </c>
      <c r="AA97" s="81" t="s">
        <v>82</v>
      </c>
      <c r="AC97" s="81" t="s">
        <v>42</v>
      </c>
      <c r="AD97" s="81" t="s">
        <v>2682</v>
      </c>
      <c r="AE97" s="81" t="s">
        <v>42</v>
      </c>
      <c r="AF97" s="81" t="s">
        <v>4464</v>
      </c>
      <c r="AG97" s="81" t="s">
        <v>4658</v>
      </c>
      <c r="AH97" s="81" t="s">
        <v>4485</v>
      </c>
      <c r="AI97" s="81" t="s">
        <v>4486</v>
      </c>
      <c r="AJ97" s="81" t="s">
        <v>4440</v>
      </c>
      <c r="AM97" s="81" t="s">
        <v>4442</v>
      </c>
      <c r="AN97" s="81" t="s">
        <v>4658</v>
      </c>
      <c r="AO97" s="81" t="s">
        <v>6629</v>
      </c>
      <c r="AP97" s="81" t="s">
        <v>3740</v>
      </c>
      <c r="AQ97" s="81" t="s">
        <v>4444</v>
      </c>
      <c r="AR97" s="81" t="s">
        <v>6633</v>
      </c>
      <c r="AS97" s="81" t="s">
        <v>4446</v>
      </c>
      <c r="AT97" s="81" t="s">
        <v>2875</v>
      </c>
      <c r="AU97" s="81" t="s">
        <v>4447</v>
      </c>
      <c r="AW97" s="81" t="s">
        <v>4448</v>
      </c>
      <c r="AX97" s="81" t="s">
        <v>42</v>
      </c>
    </row>
    <row r="98" s="79" customFormat="1" ht="13.5" hidden="1" spans="1:50">
      <c r="A98" s="81" t="s">
        <v>6634</v>
      </c>
      <c r="B98" s="81" t="s">
        <v>6635</v>
      </c>
      <c r="C98" s="81" t="s">
        <v>50</v>
      </c>
      <c r="D98" s="81" t="s">
        <v>4517</v>
      </c>
      <c r="E98" s="81" t="s">
        <v>3362</v>
      </c>
      <c r="F98" s="81" t="s">
        <v>4453</v>
      </c>
      <c r="G98" s="81" t="s">
        <v>6585</v>
      </c>
      <c r="H98" s="81" t="s">
        <v>6594</v>
      </c>
      <c r="I98" s="81" t="s">
        <v>43</v>
      </c>
      <c r="J98" s="81" t="s">
        <v>4631</v>
      </c>
      <c r="K98" s="81" t="s">
        <v>4632</v>
      </c>
      <c r="M98" s="81" t="s">
        <v>2790</v>
      </c>
      <c r="N98" s="81" t="s">
        <v>6616</v>
      </c>
      <c r="O98" s="81" t="s">
        <v>6636</v>
      </c>
      <c r="P98" s="81" t="s">
        <v>6637</v>
      </c>
      <c r="Q98" s="81" t="s">
        <v>5652</v>
      </c>
      <c r="R98" s="81" t="s">
        <v>5653</v>
      </c>
      <c r="S98" s="81" t="s">
        <v>6638</v>
      </c>
      <c r="T98" s="81" t="s">
        <v>3360</v>
      </c>
      <c r="U98" s="81" t="s">
        <v>3361</v>
      </c>
      <c r="V98" s="81" t="s">
        <v>4432</v>
      </c>
      <c r="W98" s="81" t="s">
        <v>4529</v>
      </c>
      <c r="X98" s="81" t="s">
        <v>4434</v>
      </c>
      <c r="Y98" s="81" t="s">
        <v>4435</v>
      </c>
      <c r="Z98" s="81" t="s">
        <v>4436</v>
      </c>
      <c r="AA98" s="81" t="s">
        <v>228</v>
      </c>
      <c r="AC98" s="81" t="s">
        <v>42</v>
      </c>
      <c r="AD98" s="81" t="s">
        <v>2682</v>
      </c>
      <c r="AE98" s="81" t="s">
        <v>42</v>
      </c>
      <c r="AF98" s="81" t="s">
        <v>4464</v>
      </c>
      <c r="AG98" s="81" t="s">
        <v>650</v>
      </c>
      <c r="AH98" s="81" t="s">
        <v>4485</v>
      </c>
      <c r="AI98" s="81" t="s">
        <v>4486</v>
      </c>
      <c r="AJ98" s="81" t="s">
        <v>4440</v>
      </c>
      <c r="AM98" s="81" t="s">
        <v>4442</v>
      </c>
      <c r="AN98" s="81" t="s">
        <v>4658</v>
      </c>
      <c r="AO98" s="81" t="s">
        <v>6639</v>
      </c>
      <c r="AP98" s="81" t="s">
        <v>3740</v>
      </c>
      <c r="AQ98" s="81" t="s">
        <v>4444</v>
      </c>
      <c r="AR98" s="81" t="s">
        <v>6640</v>
      </c>
      <c r="AS98" s="81" t="s">
        <v>4446</v>
      </c>
      <c r="AT98" s="81" t="s">
        <v>2875</v>
      </c>
      <c r="AU98" s="81" t="s">
        <v>4447</v>
      </c>
      <c r="AW98" s="81" t="s">
        <v>4448</v>
      </c>
      <c r="AX98" s="81" t="s">
        <v>42</v>
      </c>
    </row>
    <row r="99" s="79" customFormat="1" ht="13.5" hidden="1" spans="1:50">
      <c r="A99" s="81" t="s">
        <v>6131</v>
      </c>
      <c r="B99" s="81" t="s">
        <v>6641</v>
      </c>
      <c r="C99" s="81" t="s">
        <v>50</v>
      </c>
      <c r="D99" s="81" t="s">
        <v>4418</v>
      </c>
      <c r="E99" s="81" t="s">
        <v>4173</v>
      </c>
      <c r="F99" s="81" t="s">
        <v>4453</v>
      </c>
      <c r="G99" s="81" t="s">
        <v>6585</v>
      </c>
      <c r="H99" s="81" t="s">
        <v>6478</v>
      </c>
      <c r="I99" s="81" t="s">
        <v>43</v>
      </c>
      <c r="J99" s="81" t="s">
        <v>4422</v>
      </c>
      <c r="K99" s="81" t="s">
        <v>4423</v>
      </c>
      <c r="M99" s="81" t="s">
        <v>2790</v>
      </c>
      <c r="N99" s="81" t="s">
        <v>6642</v>
      </c>
      <c r="O99" s="81" t="s">
        <v>6643</v>
      </c>
      <c r="P99" s="81" t="s">
        <v>4171</v>
      </c>
      <c r="Q99" s="81" t="s">
        <v>5121</v>
      </c>
      <c r="R99" s="81" t="s">
        <v>6644</v>
      </c>
      <c r="S99" s="81" t="s">
        <v>4433</v>
      </c>
      <c r="T99" s="81" t="s">
        <v>4171</v>
      </c>
      <c r="U99" s="81" t="s">
        <v>4172</v>
      </c>
      <c r="V99" s="81" t="s">
        <v>4432</v>
      </c>
      <c r="W99" s="81" t="s">
        <v>4433</v>
      </c>
      <c r="X99" s="81" t="s">
        <v>4434</v>
      </c>
      <c r="Y99" s="81" t="s">
        <v>4435</v>
      </c>
      <c r="Z99" s="81" t="s">
        <v>4436</v>
      </c>
      <c r="AA99" s="81" t="s">
        <v>82</v>
      </c>
      <c r="AC99" s="81" t="s">
        <v>42</v>
      </c>
      <c r="AD99" s="81" t="s">
        <v>2682</v>
      </c>
      <c r="AE99" s="81" t="s">
        <v>42</v>
      </c>
      <c r="AG99" s="81" t="s">
        <v>4433</v>
      </c>
      <c r="AH99" s="81" t="s">
        <v>4485</v>
      </c>
      <c r="AI99" s="81" t="s">
        <v>4596</v>
      </c>
      <c r="AJ99" s="81" t="s">
        <v>4440</v>
      </c>
      <c r="AM99" s="81" t="s">
        <v>4442</v>
      </c>
      <c r="AN99" s="81" t="s">
        <v>4433</v>
      </c>
      <c r="AO99" s="81" t="s">
        <v>6645</v>
      </c>
      <c r="AP99" s="81" t="s">
        <v>3740</v>
      </c>
      <c r="AQ99" s="81" t="s">
        <v>4444</v>
      </c>
      <c r="AR99" s="81" t="s">
        <v>6646</v>
      </c>
      <c r="AS99" s="81" t="s">
        <v>4468</v>
      </c>
      <c r="AT99" s="81" t="s">
        <v>2875</v>
      </c>
      <c r="AU99" s="81" t="s">
        <v>6647</v>
      </c>
      <c r="AW99" s="81" t="s">
        <v>4448</v>
      </c>
      <c r="AX99" s="81" t="s">
        <v>42</v>
      </c>
    </row>
    <row r="100" s="79" customFormat="1" ht="13.5" hidden="1" spans="1:50">
      <c r="A100" s="81" t="s">
        <v>6648</v>
      </c>
      <c r="B100" s="81" t="s">
        <v>6649</v>
      </c>
      <c r="C100" s="81" t="s">
        <v>50</v>
      </c>
      <c r="D100" s="81" t="s">
        <v>4517</v>
      </c>
      <c r="E100" s="81" t="s">
        <v>3571</v>
      </c>
      <c r="F100" s="81" t="s">
        <v>4453</v>
      </c>
      <c r="G100" s="81" t="s">
        <v>6585</v>
      </c>
      <c r="H100" s="81" t="s">
        <v>6594</v>
      </c>
      <c r="I100" s="81" t="s">
        <v>43</v>
      </c>
      <c r="J100" s="81" t="s">
        <v>4474</v>
      </c>
      <c r="K100" s="81" t="s">
        <v>4475</v>
      </c>
      <c r="M100" s="81" t="s">
        <v>2790</v>
      </c>
      <c r="N100" s="81" t="s">
        <v>6595</v>
      </c>
      <c r="O100" s="81" t="s">
        <v>6650</v>
      </c>
      <c r="P100" s="81" t="s">
        <v>3387</v>
      </c>
      <c r="Q100" s="81" t="s">
        <v>4524</v>
      </c>
      <c r="R100" s="81" t="s">
        <v>4525</v>
      </c>
      <c r="S100" s="81" t="s">
        <v>4526</v>
      </c>
      <c r="T100" s="81" t="s">
        <v>3569</v>
      </c>
      <c r="U100" s="81" t="s">
        <v>3570</v>
      </c>
      <c r="V100" s="81" t="s">
        <v>4432</v>
      </c>
      <c r="W100" s="81" t="s">
        <v>4529</v>
      </c>
      <c r="X100" s="81" t="s">
        <v>4434</v>
      </c>
      <c r="Y100" s="81" t="s">
        <v>4435</v>
      </c>
      <c r="Z100" s="81" t="s">
        <v>4436</v>
      </c>
      <c r="AA100" s="81" t="s">
        <v>228</v>
      </c>
      <c r="AC100" s="81" t="s">
        <v>42</v>
      </c>
      <c r="AD100" s="81" t="s">
        <v>2682</v>
      </c>
      <c r="AE100" s="81" t="s">
        <v>42</v>
      </c>
      <c r="AG100" s="81" t="s">
        <v>4480</v>
      </c>
      <c r="AH100" s="81" t="s">
        <v>4485</v>
      </c>
      <c r="AI100" s="81" t="s">
        <v>4486</v>
      </c>
      <c r="AJ100" s="81" t="s">
        <v>4440</v>
      </c>
      <c r="AM100" s="81" t="s">
        <v>4442</v>
      </c>
      <c r="AN100" s="81" t="s">
        <v>4480</v>
      </c>
      <c r="AO100" s="81" t="s">
        <v>6651</v>
      </c>
      <c r="AP100" s="81" t="s">
        <v>3740</v>
      </c>
      <c r="AQ100" s="81" t="s">
        <v>4444</v>
      </c>
      <c r="AR100" s="81" t="s">
        <v>6489</v>
      </c>
      <c r="AS100" s="81" t="s">
        <v>4468</v>
      </c>
      <c r="AT100" s="81" t="s">
        <v>2875</v>
      </c>
      <c r="AU100" s="81" t="s">
        <v>4447</v>
      </c>
      <c r="AW100" s="81" t="s">
        <v>4448</v>
      </c>
      <c r="AX100" s="81" t="s">
        <v>42</v>
      </c>
    </row>
    <row r="101" s="79" customFormat="1" ht="13.5" hidden="1" spans="1:50">
      <c r="A101" s="81" t="s">
        <v>6652</v>
      </c>
      <c r="B101" s="81" t="s">
        <v>6653</v>
      </c>
      <c r="C101" s="81" t="s">
        <v>50</v>
      </c>
      <c r="D101" s="81" t="s">
        <v>4517</v>
      </c>
      <c r="E101" s="81" t="s">
        <v>3706</v>
      </c>
      <c r="F101" s="81" t="s">
        <v>4453</v>
      </c>
      <c r="G101" s="81" t="s">
        <v>6654</v>
      </c>
      <c r="H101" s="81" t="s">
        <v>6655</v>
      </c>
      <c r="I101" s="81" t="s">
        <v>43</v>
      </c>
      <c r="J101" s="81" t="s">
        <v>5203</v>
      </c>
      <c r="K101" s="81" t="s">
        <v>5204</v>
      </c>
      <c r="M101" s="81" t="s">
        <v>2790</v>
      </c>
      <c r="N101" s="81" t="s">
        <v>6595</v>
      </c>
      <c r="O101" s="81" t="s">
        <v>6656</v>
      </c>
      <c r="P101" s="81" t="s">
        <v>6657</v>
      </c>
      <c r="Q101" s="81" t="s">
        <v>1403</v>
      </c>
      <c r="R101" s="81" t="s">
        <v>5921</v>
      </c>
      <c r="S101" s="81" t="s">
        <v>1349</v>
      </c>
      <c r="T101" s="81" t="s">
        <v>3704</v>
      </c>
      <c r="U101" s="81" t="s">
        <v>3705</v>
      </c>
      <c r="V101" s="81" t="s">
        <v>4432</v>
      </c>
      <c r="W101" s="81" t="s">
        <v>5361</v>
      </c>
      <c r="X101" s="81" t="s">
        <v>4434</v>
      </c>
      <c r="Y101" s="81" t="s">
        <v>4435</v>
      </c>
      <c r="Z101" s="81" t="s">
        <v>4436</v>
      </c>
      <c r="AA101" s="81" t="s">
        <v>228</v>
      </c>
      <c r="AC101" s="81" t="s">
        <v>42</v>
      </c>
      <c r="AD101" s="81" t="s">
        <v>2682</v>
      </c>
      <c r="AE101" s="81" t="s">
        <v>42</v>
      </c>
      <c r="AG101" s="81" t="s">
        <v>1270</v>
      </c>
      <c r="AH101" s="81" t="s">
        <v>4485</v>
      </c>
      <c r="AI101" s="81" t="s">
        <v>4486</v>
      </c>
      <c r="AJ101" s="81" t="s">
        <v>4440</v>
      </c>
      <c r="AM101" s="81" t="s">
        <v>4442</v>
      </c>
      <c r="AN101" s="81" t="s">
        <v>1270</v>
      </c>
      <c r="AO101" s="81" t="s">
        <v>6658</v>
      </c>
      <c r="AP101" s="81" t="s">
        <v>3740</v>
      </c>
      <c r="AQ101" s="81" t="s">
        <v>4444</v>
      </c>
      <c r="AR101" s="81" t="s">
        <v>6659</v>
      </c>
      <c r="AS101" s="81" t="s">
        <v>4468</v>
      </c>
      <c r="AT101" s="81" t="s">
        <v>2875</v>
      </c>
      <c r="AU101" s="81" t="s">
        <v>4447</v>
      </c>
      <c r="AW101" s="81" t="s">
        <v>4448</v>
      </c>
      <c r="AX101" s="81" t="s">
        <v>42</v>
      </c>
    </row>
    <row r="102" s="79" customFormat="1" ht="13.5" hidden="1" spans="1:50">
      <c r="A102" s="81" t="s">
        <v>5695</v>
      </c>
      <c r="B102" s="81" t="s">
        <v>5696</v>
      </c>
      <c r="C102" s="81" t="s">
        <v>50</v>
      </c>
      <c r="D102" s="81" t="s">
        <v>4517</v>
      </c>
      <c r="E102" s="81" t="s">
        <v>3292</v>
      </c>
      <c r="F102" s="81" t="s">
        <v>4453</v>
      </c>
      <c r="G102" s="81" t="s">
        <v>6660</v>
      </c>
      <c r="H102" s="81" t="s">
        <v>6594</v>
      </c>
      <c r="I102" s="81" t="s">
        <v>43</v>
      </c>
      <c r="J102" s="81" t="s">
        <v>4631</v>
      </c>
      <c r="K102" s="81" t="s">
        <v>4632</v>
      </c>
      <c r="M102" s="81" t="s">
        <v>2790</v>
      </c>
      <c r="N102" s="81" t="s">
        <v>6616</v>
      </c>
      <c r="O102" s="81" t="s">
        <v>6661</v>
      </c>
      <c r="P102" s="81" t="s">
        <v>6637</v>
      </c>
      <c r="Q102" s="81" t="s">
        <v>5652</v>
      </c>
      <c r="R102" s="81" t="s">
        <v>5653</v>
      </c>
      <c r="S102" s="81" t="s">
        <v>6662</v>
      </c>
      <c r="T102" s="81" t="s">
        <v>3290</v>
      </c>
      <c r="U102" s="81" t="s">
        <v>3291</v>
      </c>
      <c r="V102" s="81" t="s">
        <v>4432</v>
      </c>
      <c r="W102" s="81" t="s">
        <v>4529</v>
      </c>
      <c r="X102" s="81" t="s">
        <v>4434</v>
      </c>
      <c r="Y102" s="81" t="s">
        <v>4435</v>
      </c>
      <c r="Z102" s="81" t="s">
        <v>4436</v>
      </c>
      <c r="AA102" s="81" t="s">
        <v>228</v>
      </c>
      <c r="AC102" s="81" t="s">
        <v>42</v>
      </c>
      <c r="AD102" s="81" t="s">
        <v>2682</v>
      </c>
      <c r="AE102" s="81" t="s">
        <v>42</v>
      </c>
      <c r="AF102" s="81" t="s">
        <v>4464</v>
      </c>
      <c r="AG102" s="81" t="s">
        <v>650</v>
      </c>
      <c r="AH102" s="81" t="s">
        <v>4485</v>
      </c>
      <c r="AI102" s="81" t="s">
        <v>4486</v>
      </c>
      <c r="AJ102" s="81" t="s">
        <v>4440</v>
      </c>
      <c r="AM102" s="81" t="s">
        <v>4442</v>
      </c>
      <c r="AN102" s="81" t="s">
        <v>4658</v>
      </c>
      <c r="AO102" s="81" t="s">
        <v>6663</v>
      </c>
      <c r="AP102" s="81" t="s">
        <v>3740</v>
      </c>
      <c r="AQ102" s="81" t="s">
        <v>4444</v>
      </c>
      <c r="AR102" s="81" t="s">
        <v>6489</v>
      </c>
      <c r="AS102" s="81" t="s">
        <v>4446</v>
      </c>
      <c r="AT102" s="81" t="s">
        <v>2875</v>
      </c>
      <c r="AU102" s="81" t="s">
        <v>4447</v>
      </c>
      <c r="AW102" s="81" t="s">
        <v>4448</v>
      </c>
      <c r="AX102" s="81" t="s">
        <v>42</v>
      </c>
    </row>
    <row r="103" s="79" customFormat="1" ht="13.5" hidden="1" spans="1:50">
      <c r="A103" s="81" t="s">
        <v>6122</v>
      </c>
      <c r="B103" s="81" t="s">
        <v>6664</v>
      </c>
      <c r="C103" s="81" t="s">
        <v>50</v>
      </c>
      <c r="D103" s="81" t="s">
        <v>4517</v>
      </c>
      <c r="E103" s="81" t="s">
        <v>3713</v>
      </c>
      <c r="F103" s="81" t="s">
        <v>4453</v>
      </c>
      <c r="G103" s="81" t="s">
        <v>6654</v>
      </c>
      <c r="H103" s="81" t="s">
        <v>6655</v>
      </c>
      <c r="I103" s="81" t="s">
        <v>43</v>
      </c>
      <c r="J103" s="81" t="s">
        <v>5203</v>
      </c>
      <c r="K103" s="81" t="s">
        <v>5204</v>
      </c>
      <c r="M103" s="81" t="s">
        <v>2790</v>
      </c>
      <c r="N103" s="81" t="s">
        <v>6595</v>
      </c>
      <c r="O103" s="81" t="s">
        <v>6665</v>
      </c>
      <c r="P103" s="81" t="s">
        <v>6666</v>
      </c>
      <c r="Q103" s="81" t="s">
        <v>1403</v>
      </c>
      <c r="R103" s="81" t="s">
        <v>5921</v>
      </c>
      <c r="S103" s="81" t="s">
        <v>1349</v>
      </c>
      <c r="T103" s="81" t="s">
        <v>3711</v>
      </c>
      <c r="U103" s="81" t="s">
        <v>3712</v>
      </c>
      <c r="V103" s="81" t="s">
        <v>4432</v>
      </c>
      <c r="W103" s="81" t="s">
        <v>5361</v>
      </c>
      <c r="X103" s="81" t="s">
        <v>4434</v>
      </c>
      <c r="Y103" s="81" t="s">
        <v>4435</v>
      </c>
      <c r="Z103" s="81" t="s">
        <v>4436</v>
      </c>
      <c r="AA103" s="81" t="s">
        <v>228</v>
      </c>
      <c r="AC103" s="81" t="s">
        <v>42</v>
      </c>
      <c r="AD103" s="81" t="s">
        <v>2682</v>
      </c>
      <c r="AE103" s="81" t="s">
        <v>42</v>
      </c>
      <c r="AG103" s="81" t="s">
        <v>1270</v>
      </c>
      <c r="AH103" s="81" t="s">
        <v>4485</v>
      </c>
      <c r="AI103" s="81" t="s">
        <v>4486</v>
      </c>
      <c r="AJ103" s="81" t="s">
        <v>4440</v>
      </c>
      <c r="AM103" s="81" t="s">
        <v>4442</v>
      </c>
      <c r="AN103" s="81" t="s">
        <v>1270</v>
      </c>
      <c r="AO103" s="81" t="s">
        <v>6667</v>
      </c>
      <c r="AP103" s="81" t="s">
        <v>3740</v>
      </c>
      <c r="AQ103" s="81" t="s">
        <v>4444</v>
      </c>
      <c r="AR103" s="81" t="s">
        <v>6668</v>
      </c>
      <c r="AS103" s="81" t="s">
        <v>4468</v>
      </c>
      <c r="AT103" s="81" t="s">
        <v>2875</v>
      </c>
      <c r="AU103" s="81" t="s">
        <v>4447</v>
      </c>
      <c r="AW103" s="81" t="s">
        <v>4448</v>
      </c>
      <c r="AX103" s="81" t="s">
        <v>42</v>
      </c>
    </row>
    <row r="104" s="79" customFormat="1" ht="13.5" hidden="1" spans="1:50">
      <c r="A104" s="81" t="s">
        <v>6669</v>
      </c>
      <c r="B104" s="81" t="s">
        <v>6670</v>
      </c>
      <c r="C104" s="81" t="s">
        <v>50</v>
      </c>
      <c r="D104" s="81" t="s">
        <v>4517</v>
      </c>
      <c r="E104" s="81" t="s">
        <v>3581</v>
      </c>
      <c r="F104" s="81" t="s">
        <v>4453</v>
      </c>
      <c r="G104" s="81" t="s">
        <v>6585</v>
      </c>
      <c r="H104" s="81" t="s">
        <v>6594</v>
      </c>
      <c r="I104" s="81" t="s">
        <v>43</v>
      </c>
      <c r="J104" s="81" t="s">
        <v>4474</v>
      </c>
      <c r="K104" s="81" t="s">
        <v>4475</v>
      </c>
      <c r="M104" s="81" t="s">
        <v>2790</v>
      </c>
      <c r="N104" s="81" t="s">
        <v>6595</v>
      </c>
      <c r="O104" s="81" t="s">
        <v>6671</v>
      </c>
      <c r="P104" s="81" t="s">
        <v>6672</v>
      </c>
      <c r="Q104" s="81" t="s">
        <v>4524</v>
      </c>
      <c r="R104" s="81" t="s">
        <v>4525</v>
      </c>
      <c r="T104" s="81" t="s">
        <v>3579</v>
      </c>
      <c r="U104" s="81" t="s">
        <v>3580</v>
      </c>
      <c r="V104" s="81" t="s">
        <v>4432</v>
      </c>
      <c r="W104" s="81" t="s">
        <v>4529</v>
      </c>
      <c r="X104" s="81" t="s">
        <v>4434</v>
      </c>
      <c r="Y104" s="81" t="s">
        <v>4435</v>
      </c>
      <c r="Z104" s="81" t="s">
        <v>4436</v>
      </c>
      <c r="AA104" s="81" t="s">
        <v>228</v>
      </c>
      <c r="AC104" s="81" t="s">
        <v>42</v>
      </c>
      <c r="AD104" s="81" t="s">
        <v>2682</v>
      </c>
      <c r="AE104" s="81" t="s">
        <v>42</v>
      </c>
      <c r="AG104" s="81" t="s">
        <v>331</v>
      </c>
      <c r="AH104" s="81" t="s">
        <v>4485</v>
      </c>
      <c r="AI104" s="81" t="s">
        <v>4486</v>
      </c>
      <c r="AJ104" s="81" t="s">
        <v>4440</v>
      </c>
      <c r="AM104" s="81" t="s">
        <v>4442</v>
      </c>
      <c r="AN104" s="81" t="s">
        <v>4480</v>
      </c>
      <c r="AO104" s="81" t="s">
        <v>6673</v>
      </c>
      <c r="AP104" s="81" t="s">
        <v>3740</v>
      </c>
      <c r="AQ104" s="81" t="s">
        <v>4444</v>
      </c>
      <c r="AR104" s="81" t="s">
        <v>6674</v>
      </c>
      <c r="AS104" s="81" t="s">
        <v>4468</v>
      </c>
      <c r="AT104" s="81" t="s">
        <v>2875</v>
      </c>
      <c r="AU104" s="81" t="s">
        <v>4447</v>
      </c>
      <c r="AW104" s="81" t="s">
        <v>4448</v>
      </c>
      <c r="AX104" s="81" t="s">
        <v>42</v>
      </c>
    </row>
    <row r="105" s="79" customFormat="1" ht="13.5" hidden="1" spans="1:50">
      <c r="A105" s="81" t="s">
        <v>6675</v>
      </c>
      <c r="B105" s="81" t="s">
        <v>6676</v>
      </c>
      <c r="C105" s="81" t="s">
        <v>50</v>
      </c>
      <c r="D105" s="81" t="s">
        <v>4451</v>
      </c>
      <c r="E105" s="81" t="s">
        <v>6677</v>
      </c>
      <c r="F105" s="81" t="s">
        <v>4453</v>
      </c>
      <c r="G105" s="81" t="s">
        <v>6678</v>
      </c>
      <c r="H105" s="81" t="s">
        <v>6578</v>
      </c>
      <c r="I105" s="81" t="s">
        <v>43</v>
      </c>
      <c r="J105" s="81" t="s">
        <v>4474</v>
      </c>
      <c r="K105" s="81" t="s">
        <v>4475</v>
      </c>
      <c r="M105" s="81" t="s">
        <v>2790</v>
      </c>
      <c r="N105" s="81" t="s">
        <v>6322</v>
      </c>
      <c r="O105" s="81" t="s">
        <v>6679</v>
      </c>
      <c r="P105" s="81" t="s">
        <v>6680</v>
      </c>
      <c r="Q105" s="81" t="s">
        <v>4524</v>
      </c>
      <c r="R105" s="81" t="s">
        <v>4525</v>
      </c>
      <c r="T105" s="81" t="s">
        <v>6681</v>
      </c>
      <c r="U105" s="81" t="s">
        <v>6682</v>
      </c>
      <c r="V105" s="81" t="s">
        <v>4432</v>
      </c>
      <c r="W105" s="81" t="s">
        <v>4480</v>
      </c>
      <c r="X105" s="81" t="s">
        <v>4434</v>
      </c>
      <c r="Y105" s="81" t="s">
        <v>4435</v>
      </c>
      <c r="Z105" s="81" t="s">
        <v>4436</v>
      </c>
      <c r="AA105" s="81" t="s">
        <v>228</v>
      </c>
      <c r="AC105" s="81" t="s">
        <v>42</v>
      </c>
      <c r="AD105" s="81" t="s">
        <v>2682</v>
      </c>
      <c r="AE105" s="81" t="s">
        <v>42</v>
      </c>
      <c r="AG105" s="81" t="s">
        <v>4480</v>
      </c>
      <c r="AH105" s="81" t="s">
        <v>4485</v>
      </c>
      <c r="AI105" s="81" t="s">
        <v>4486</v>
      </c>
      <c r="AJ105" s="81" t="s">
        <v>4440</v>
      </c>
      <c r="AM105" s="81" t="s">
        <v>4442</v>
      </c>
      <c r="AN105" s="81" t="s">
        <v>4480</v>
      </c>
      <c r="AO105" s="81" t="s">
        <v>6673</v>
      </c>
      <c r="AP105" s="81" t="s">
        <v>3740</v>
      </c>
      <c r="AR105" s="81" t="s">
        <v>6683</v>
      </c>
      <c r="AS105" s="81" t="s">
        <v>4446</v>
      </c>
      <c r="AT105" s="81" t="s">
        <v>2875</v>
      </c>
      <c r="AU105" s="81" t="s">
        <v>4447</v>
      </c>
      <c r="AW105" s="81" t="s">
        <v>4448</v>
      </c>
      <c r="AX105" s="81" t="s">
        <v>42</v>
      </c>
    </row>
    <row r="106" s="79" customFormat="1" ht="13.5" hidden="1" spans="1:50">
      <c r="A106" s="81" t="s">
        <v>5114</v>
      </c>
      <c r="B106" s="81" t="s">
        <v>5115</v>
      </c>
      <c r="C106" s="81" t="s">
        <v>50</v>
      </c>
      <c r="D106" s="81" t="s">
        <v>4418</v>
      </c>
      <c r="E106" s="81" t="s">
        <v>3921</v>
      </c>
      <c r="F106" s="81" t="s">
        <v>4453</v>
      </c>
      <c r="G106" s="81" t="s">
        <v>6585</v>
      </c>
      <c r="H106" s="81" t="s">
        <v>6478</v>
      </c>
      <c r="I106" s="81" t="s">
        <v>43</v>
      </c>
      <c r="J106" s="81" t="s">
        <v>4422</v>
      </c>
      <c r="K106" s="81" t="s">
        <v>4423</v>
      </c>
      <c r="M106" s="81" t="s">
        <v>2790</v>
      </c>
      <c r="N106" s="81" t="s">
        <v>6642</v>
      </c>
      <c r="O106" s="81" t="s">
        <v>6684</v>
      </c>
      <c r="P106" s="81" t="s">
        <v>6685</v>
      </c>
      <c r="Q106" s="81" t="s">
        <v>5121</v>
      </c>
      <c r="R106" s="81" t="s">
        <v>6644</v>
      </c>
      <c r="S106" s="81" t="s">
        <v>4433</v>
      </c>
      <c r="T106" s="81" t="s">
        <v>3919</v>
      </c>
      <c r="U106" s="81" t="s">
        <v>3920</v>
      </c>
      <c r="V106" s="81" t="s">
        <v>4432</v>
      </c>
      <c r="W106" s="81" t="s">
        <v>4433</v>
      </c>
      <c r="X106" s="81" t="s">
        <v>4434</v>
      </c>
      <c r="Y106" s="81" t="s">
        <v>4435</v>
      </c>
      <c r="Z106" s="81" t="s">
        <v>4436</v>
      </c>
      <c r="AA106" s="81" t="s">
        <v>228</v>
      </c>
      <c r="AC106" s="81" t="s">
        <v>42</v>
      </c>
      <c r="AD106" s="81" t="s">
        <v>2682</v>
      </c>
      <c r="AE106" s="81" t="s">
        <v>42</v>
      </c>
      <c r="AG106" s="81" t="s">
        <v>4433</v>
      </c>
      <c r="AH106" s="81" t="s">
        <v>4485</v>
      </c>
      <c r="AI106" s="81" t="s">
        <v>4596</v>
      </c>
      <c r="AJ106" s="81" t="s">
        <v>4440</v>
      </c>
      <c r="AM106" s="81" t="s">
        <v>4442</v>
      </c>
      <c r="AN106" s="81" t="s">
        <v>4433</v>
      </c>
      <c r="AO106" s="81" t="s">
        <v>6686</v>
      </c>
      <c r="AP106" s="81" t="s">
        <v>3740</v>
      </c>
      <c r="AQ106" s="81" t="s">
        <v>4444</v>
      </c>
      <c r="AR106" s="81" t="s">
        <v>6687</v>
      </c>
      <c r="AS106" s="81" t="s">
        <v>4468</v>
      </c>
      <c r="AT106" s="81" t="s">
        <v>2875</v>
      </c>
      <c r="AU106" s="81" t="s">
        <v>6688</v>
      </c>
      <c r="AW106" s="81" t="s">
        <v>4448</v>
      </c>
      <c r="AX106" s="81" t="s">
        <v>42</v>
      </c>
    </row>
    <row r="107" s="79" customFormat="1" ht="13.5" hidden="1" spans="1:50">
      <c r="A107" s="81" t="s">
        <v>5815</v>
      </c>
      <c r="B107" s="81" t="s">
        <v>6689</v>
      </c>
      <c r="C107" s="81" t="s">
        <v>50</v>
      </c>
      <c r="D107" s="81" t="s">
        <v>4418</v>
      </c>
      <c r="E107" s="81" t="s">
        <v>3119</v>
      </c>
      <c r="F107" s="81" t="s">
        <v>4453</v>
      </c>
      <c r="G107" s="81" t="s">
        <v>6585</v>
      </c>
      <c r="H107" s="81" t="s">
        <v>6478</v>
      </c>
      <c r="I107" s="81" t="s">
        <v>43</v>
      </c>
      <c r="J107" s="81" t="s">
        <v>4422</v>
      </c>
      <c r="K107" s="81" t="s">
        <v>4423</v>
      </c>
      <c r="M107" s="81" t="s">
        <v>2790</v>
      </c>
      <c r="N107" s="81" t="s">
        <v>6558</v>
      </c>
      <c r="O107" s="81" t="s">
        <v>6690</v>
      </c>
      <c r="P107" s="81" t="s">
        <v>6691</v>
      </c>
      <c r="Q107" s="81" t="s">
        <v>4698</v>
      </c>
      <c r="R107" s="81" t="s">
        <v>4699</v>
      </c>
      <c r="S107" s="81" t="s">
        <v>5740</v>
      </c>
      <c r="T107" s="81" t="s">
        <v>3117</v>
      </c>
      <c r="U107" s="81" t="s">
        <v>3118</v>
      </c>
      <c r="V107" s="81" t="s">
        <v>4432</v>
      </c>
      <c r="W107" s="81" t="s">
        <v>4433</v>
      </c>
      <c r="X107" s="81" t="s">
        <v>4434</v>
      </c>
      <c r="Y107" s="81" t="s">
        <v>4435</v>
      </c>
      <c r="Z107" s="81" t="s">
        <v>4436</v>
      </c>
      <c r="AA107" s="81" t="s">
        <v>228</v>
      </c>
      <c r="AC107" s="81" t="s">
        <v>42</v>
      </c>
      <c r="AD107" s="81" t="s">
        <v>2682</v>
      </c>
      <c r="AE107" s="81" t="s">
        <v>42</v>
      </c>
      <c r="AG107" s="81" t="s">
        <v>4433</v>
      </c>
      <c r="AH107" s="81" t="s">
        <v>4485</v>
      </c>
      <c r="AI107" s="81" t="s">
        <v>4553</v>
      </c>
      <c r="AJ107" s="81" t="s">
        <v>4440</v>
      </c>
      <c r="AM107" s="81" t="s">
        <v>4442</v>
      </c>
      <c r="AN107" s="81" t="s">
        <v>4698</v>
      </c>
      <c r="AO107" s="81" t="s">
        <v>6692</v>
      </c>
      <c r="AP107" s="81" t="s">
        <v>3740</v>
      </c>
      <c r="AQ107" s="81" t="s">
        <v>4444</v>
      </c>
      <c r="AR107" s="81" t="s">
        <v>6693</v>
      </c>
      <c r="AS107" s="81" t="s">
        <v>4468</v>
      </c>
      <c r="AT107" s="81" t="s">
        <v>2875</v>
      </c>
      <c r="AU107" s="81" t="s">
        <v>4447</v>
      </c>
      <c r="AW107" s="81" t="s">
        <v>4448</v>
      </c>
      <c r="AX107" s="81" t="s">
        <v>42</v>
      </c>
    </row>
    <row r="108" s="79" customFormat="1" ht="13.5" hidden="1" spans="1:50">
      <c r="A108" s="81" t="s">
        <v>6694</v>
      </c>
      <c r="B108" s="81" t="s">
        <v>6695</v>
      </c>
      <c r="C108" s="81" t="s">
        <v>50</v>
      </c>
      <c r="D108" s="81" t="s">
        <v>4517</v>
      </c>
      <c r="E108" s="81" t="s">
        <v>6696</v>
      </c>
      <c r="F108" s="81" t="s">
        <v>4453</v>
      </c>
      <c r="G108" s="81" t="s">
        <v>6585</v>
      </c>
      <c r="H108" s="81" t="s">
        <v>6594</v>
      </c>
      <c r="I108" s="81" t="s">
        <v>43</v>
      </c>
      <c r="J108" s="81" t="s">
        <v>4631</v>
      </c>
      <c r="K108" s="81" t="s">
        <v>4632</v>
      </c>
      <c r="M108" s="81" t="s">
        <v>2790</v>
      </c>
      <c r="N108" s="81" t="s">
        <v>6616</v>
      </c>
      <c r="O108" s="81" t="s">
        <v>6697</v>
      </c>
      <c r="P108" s="81" t="s">
        <v>6698</v>
      </c>
      <c r="Q108" s="81" t="s">
        <v>4529</v>
      </c>
      <c r="R108" s="81" t="s">
        <v>6619</v>
      </c>
      <c r="S108" s="81" t="s">
        <v>6699</v>
      </c>
      <c r="T108" s="81" t="s">
        <v>6700</v>
      </c>
      <c r="U108" s="81" t="s">
        <v>6701</v>
      </c>
      <c r="V108" s="81" t="s">
        <v>4432</v>
      </c>
      <c r="W108" s="81" t="s">
        <v>4529</v>
      </c>
      <c r="X108" s="81" t="s">
        <v>4434</v>
      </c>
      <c r="Y108" s="81" t="s">
        <v>4435</v>
      </c>
      <c r="Z108" s="81" t="s">
        <v>4436</v>
      </c>
      <c r="AA108" s="81" t="s">
        <v>228</v>
      </c>
      <c r="AC108" s="81" t="s">
        <v>42</v>
      </c>
      <c r="AD108" s="81" t="s">
        <v>2682</v>
      </c>
      <c r="AE108" s="81" t="s">
        <v>42</v>
      </c>
      <c r="AG108" s="81" t="s">
        <v>712</v>
      </c>
      <c r="AH108" s="81" t="s">
        <v>4485</v>
      </c>
      <c r="AI108" s="81" t="s">
        <v>4486</v>
      </c>
      <c r="AJ108" s="81" t="s">
        <v>4440</v>
      </c>
      <c r="AM108" s="81" t="s">
        <v>4442</v>
      </c>
      <c r="AN108" s="81" t="s">
        <v>4529</v>
      </c>
      <c r="AO108" s="81" t="s">
        <v>6702</v>
      </c>
      <c r="AP108" s="81" t="s">
        <v>3740</v>
      </c>
      <c r="AQ108" s="81" t="s">
        <v>4444</v>
      </c>
      <c r="AR108" s="81" t="s">
        <v>6703</v>
      </c>
      <c r="AS108" s="81" t="s">
        <v>4446</v>
      </c>
      <c r="AT108" s="81" t="s">
        <v>2875</v>
      </c>
      <c r="AU108" s="81" t="s">
        <v>4447</v>
      </c>
      <c r="AW108" s="81" t="s">
        <v>4448</v>
      </c>
      <c r="AX108" s="81" t="s">
        <v>42</v>
      </c>
    </row>
    <row r="109" s="79" customFormat="1" ht="13.5" hidden="1" spans="1:50">
      <c r="A109" s="81" t="s">
        <v>6675</v>
      </c>
      <c r="B109" s="81" t="s">
        <v>6676</v>
      </c>
      <c r="C109" s="81" t="s">
        <v>50</v>
      </c>
      <c r="D109" s="81" t="s">
        <v>4451</v>
      </c>
      <c r="E109" s="81" t="s">
        <v>3435</v>
      </c>
      <c r="F109" s="81" t="s">
        <v>4453</v>
      </c>
      <c r="G109" s="81" t="s">
        <v>6704</v>
      </c>
      <c r="H109" s="81" t="s">
        <v>6705</v>
      </c>
      <c r="I109" s="81" t="s">
        <v>43</v>
      </c>
      <c r="J109" s="81" t="s">
        <v>4474</v>
      </c>
      <c r="K109" s="81" t="s">
        <v>4475</v>
      </c>
      <c r="M109" s="81" t="s">
        <v>2790</v>
      </c>
      <c r="N109" s="81" t="s">
        <v>6322</v>
      </c>
      <c r="O109" s="81" t="s">
        <v>6706</v>
      </c>
      <c r="P109" s="81" t="s">
        <v>6707</v>
      </c>
      <c r="Q109" s="81" t="s">
        <v>4524</v>
      </c>
      <c r="R109" s="81" t="s">
        <v>4525</v>
      </c>
      <c r="T109" s="81" t="s">
        <v>3433</v>
      </c>
      <c r="U109" s="81" t="s">
        <v>3434</v>
      </c>
      <c r="V109" s="81" t="s">
        <v>4432</v>
      </c>
      <c r="W109" s="81" t="s">
        <v>4480</v>
      </c>
      <c r="X109" s="81" t="s">
        <v>4434</v>
      </c>
      <c r="Y109" s="81" t="s">
        <v>4435</v>
      </c>
      <c r="Z109" s="81" t="s">
        <v>4436</v>
      </c>
      <c r="AA109" s="81" t="s">
        <v>228</v>
      </c>
      <c r="AC109" s="81" t="s">
        <v>42</v>
      </c>
      <c r="AD109" s="81" t="s">
        <v>2682</v>
      </c>
      <c r="AE109" s="81" t="s">
        <v>42</v>
      </c>
      <c r="AG109" s="81" t="s">
        <v>4480</v>
      </c>
      <c r="AH109" s="81" t="s">
        <v>4485</v>
      </c>
      <c r="AI109" s="81" t="s">
        <v>4486</v>
      </c>
      <c r="AJ109" s="81" t="s">
        <v>4440</v>
      </c>
      <c r="AM109" s="81" t="s">
        <v>4442</v>
      </c>
      <c r="AN109" s="81" t="s">
        <v>4480</v>
      </c>
      <c r="AO109" s="81" t="s">
        <v>6708</v>
      </c>
      <c r="AP109" s="81" t="s">
        <v>3740</v>
      </c>
      <c r="AR109" s="81" t="s">
        <v>6709</v>
      </c>
      <c r="AS109" s="81" t="s">
        <v>4468</v>
      </c>
      <c r="AT109" s="81" t="s">
        <v>2875</v>
      </c>
      <c r="AU109" s="81" t="s">
        <v>4447</v>
      </c>
      <c r="AW109" s="81" t="s">
        <v>4448</v>
      </c>
      <c r="AX109" s="81" t="s">
        <v>42</v>
      </c>
    </row>
    <row r="110" s="79" customFormat="1" ht="13.5" hidden="1" spans="1:50">
      <c r="A110" s="81" t="s">
        <v>5669</v>
      </c>
      <c r="B110" s="81" t="s">
        <v>5670</v>
      </c>
      <c r="C110" s="81" t="s">
        <v>50</v>
      </c>
      <c r="D110" s="81" t="s">
        <v>4517</v>
      </c>
      <c r="E110" s="81" t="s">
        <v>2986</v>
      </c>
      <c r="F110" s="81" t="s">
        <v>4453</v>
      </c>
      <c r="G110" s="81" t="s">
        <v>6585</v>
      </c>
      <c r="H110" s="81" t="s">
        <v>6594</v>
      </c>
      <c r="I110" s="81" t="s">
        <v>43</v>
      </c>
      <c r="J110" s="81" t="s">
        <v>4422</v>
      </c>
      <c r="K110" s="81" t="s">
        <v>4423</v>
      </c>
      <c r="M110" s="81" t="s">
        <v>2790</v>
      </c>
      <c r="N110" s="81" t="s">
        <v>6558</v>
      </c>
      <c r="O110" s="81" t="s">
        <v>6710</v>
      </c>
      <c r="P110" s="81" t="s">
        <v>6711</v>
      </c>
      <c r="Q110" s="81" t="s">
        <v>4427</v>
      </c>
      <c r="R110" s="81" t="s">
        <v>4428</v>
      </c>
      <c r="S110" s="81" t="s">
        <v>5666</v>
      </c>
      <c r="T110" s="81" t="s">
        <v>2984</v>
      </c>
      <c r="U110" s="81" t="s">
        <v>2985</v>
      </c>
      <c r="V110" s="81" t="s">
        <v>4432</v>
      </c>
      <c r="W110" s="81" t="s">
        <v>4433</v>
      </c>
      <c r="X110" s="81" t="s">
        <v>4434</v>
      </c>
      <c r="Y110" s="81" t="s">
        <v>4435</v>
      </c>
      <c r="Z110" s="81" t="s">
        <v>4436</v>
      </c>
      <c r="AA110" s="81" t="s">
        <v>82</v>
      </c>
      <c r="AC110" s="81" t="s">
        <v>42</v>
      </c>
      <c r="AD110" s="81" t="s">
        <v>2682</v>
      </c>
      <c r="AE110" s="81" t="s">
        <v>42</v>
      </c>
      <c r="AG110" s="81" t="s">
        <v>4433</v>
      </c>
      <c r="AH110" s="81" t="s">
        <v>4485</v>
      </c>
      <c r="AI110" s="81" t="s">
        <v>4596</v>
      </c>
      <c r="AJ110" s="81" t="s">
        <v>4440</v>
      </c>
      <c r="AM110" s="81" t="s">
        <v>4442</v>
      </c>
      <c r="AN110" s="81" t="s">
        <v>4433</v>
      </c>
      <c r="AO110" s="81" t="s">
        <v>6712</v>
      </c>
      <c r="AP110" s="81" t="s">
        <v>3740</v>
      </c>
      <c r="AQ110" s="81" t="s">
        <v>4444</v>
      </c>
      <c r="AR110" s="81" t="s">
        <v>6713</v>
      </c>
      <c r="AS110" s="81" t="s">
        <v>4468</v>
      </c>
      <c r="AT110" s="81" t="s">
        <v>2875</v>
      </c>
      <c r="AU110" s="81" t="s">
        <v>4447</v>
      </c>
      <c r="AW110" s="81" t="s">
        <v>4448</v>
      </c>
      <c r="AX110" s="81" t="s">
        <v>42</v>
      </c>
    </row>
    <row r="111" s="79" customFormat="1" ht="13.5" hidden="1" spans="1:50">
      <c r="A111" s="81" t="s">
        <v>6273</v>
      </c>
      <c r="B111" s="81" t="s">
        <v>6274</v>
      </c>
      <c r="C111" s="81" t="s">
        <v>50</v>
      </c>
      <c r="D111" s="81" t="s">
        <v>4517</v>
      </c>
      <c r="E111" s="81" t="s">
        <v>3184</v>
      </c>
      <c r="F111" s="81" t="s">
        <v>4453</v>
      </c>
      <c r="G111" s="81" t="s">
        <v>6585</v>
      </c>
      <c r="H111" s="81" t="s">
        <v>6594</v>
      </c>
      <c r="I111" s="81" t="s">
        <v>43</v>
      </c>
      <c r="J111" s="81" t="s">
        <v>4422</v>
      </c>
      <c r="K111" s="81" t="s">
        <v>4423</v>
      </c>
      <c r="M111" s="81" t="s">
        <v>2790</v>
      </c>
      <c r="N111" s="81" t="s">
        <v>6558</v>
      </c>
      <c r="O111" s="81" t="s">
        <v>6714</v>
      </c>
      <c r="P111" s="81" t="s">
        <v>6715</v>
      </c>
      <c r="Q111" s="81" t="s">
        <v>4459</v>
      </c>
      <c r="R111" s="81" t="s">
        <v>4460</v>
      </c>
      <c r="S111" s="81" t="s">
        <v>6716</v>
      </c>
      <c r="T111" s="81" t="s">
        <v>3173</v>
      </c>
      <c r="U111" s="81" t="s">
        <v>3174</v>
      </c>
      <c r="V111" s="81" t="s">
        <v>4432</v>
      </c>
      <c r="W111" s="81" t="s">
        <v>4433</v>
      </c>
      <c r="X111" s="81" t="s">
        <v>4434</v>
      </c>
      <c r="Y111" s="81" t="s">
        <v>4435</v>
      </c>
      <c r="Z111" s="81" t="s">
        <v>4436</v>
      </c>
      <c r="AA111" s="81" t="s">
        <v>82</v>
      </c>
      <c r="AC111" s="81" t="s">
        <v>42</v>
      </c>
      <c r="AD111" s="81" t="s">
        <v>2682</v>
      </c>
      <c r="AE111" s="81" t="s">
        <v>42</v>
      </c>
      <c r="AG111" s="81" t="s">
        <v>4433</v>
      </c>
      <c r="AH111" s="81" t="s">
        <v>4485</v>
      </c>
      <c r="AI111" s="81" t="s">
        <v>5077</v>
      </c>
      <c r="AJ111" s="81" t="s">
        <v>4440</v>
      </c>
      <c r="AM111" s="81" t="s">
        <v>4442</v>
      </c>
      <c r="AN111" s="81" t="s">
        <v>4433</v>
      </c>
      <c r="AO111" s="81" t="s">
        <v>6717</v>
      </c>
      <c r="AP111" s="81" t="s">
        <v>3740</v>
      </c>
      <c r="AQ111" s="81" t="s">
        <v>4444</v>
      </c>
      <c r="AR111" s="81" t="s">
        <v>6279</v>
      </c>
      <c r="AS111" s="81" t="s">
        <v>4468</v>
      </c>
      <c r="AT111" s="81" t="s">
        <v>2875</v>
      </c>
      <c r="AU111" s="81" t="s">
        <v>4447</v>
      </c>
      <c r="AW111" s="81" t="s">
        <v>4448</v>
      </c>
      <c r="AX111" s="81" t="s">
        <v>42</v>
      </c>
    </row>
    <row r="112" s="79" customFormat="1" ht="13.5" hidden="1" spans="1:50">
      <c r="A112" s="81" t="s">
        <v>6076</v>
      </c>
      <c r="B112" s="81" t="s">
        <v>6077</v>
      </c>
      <c r="C112" s="81" t="s">
        <v>50</v>
      </c>
      <c r="D112" s="81" t="s">
        <v>4517</v>
      </c>
      <c r="E112" s="81" t="s">
        <v>3452</v>
      </c>
      <c r="F112" s="81" t="s">
        <v>4453</v>
      </c>
      <c r="G112" s="81" t="s">
        <v>6625</v>
      </c>
      <c r="H112" s="81" t="s">
        <v>6594</v>
      </c>
      <c r="I112" s="81" t="s">
        <v>43</v>
      </c>
      <c r="J112" s="81" t="s">
        <v>4631</v>
      </c>
      <c r="K112" s="81" t="s">
        <v>4632</v>
      </c>
      <c r="M112" s="81" t="s">
        <v>2790</v>
      </c>
      <c r="N112" s="81" t="s">
        <v>6616</v>
      </c>
      <c r="O112" s="81" t="s">
        <v>6718</v>
      </c>
      <c r="P112" s="81" t="s">
        <v>6719</v>
      </c>
      <c r="Q112" s="81" t="s">
        <v>5652</v>
      </c>
      <c r="R112" s="81" t="s">
        <v>5653</v>
      </c>
      <c r="S112" s="81" t="s">
        <v>4800</v>
      </c>
      <c r="T112" s="81" t="s">
        <v>3476</v>
      </c>
      <c r="U112" s="81" t="s">
        <v>3477</v>
      </c>
      <c r="V112" s="81" t="s">
        <v>4432</v>
      </c>
      <c r="W112" s="81" t="s">
        <v>4529</v>
      </c>
      <c r="X112" s="81" t="s">
        <v>4434</v>
      </c>
      <c r="Y112" s="81" t="s">
        <v>4435</v>
      </c>
      <c r="Z112" s="81" t="s">
        <v>4436</v>
      </c>
      <c r="AA112" s="81" t="s">
        <v>82</v>
      </c>
      <c r="AC112" s="81" t="s">
        <v>42</v>
      </c>
      <c r="AD112" s="81" t="s">
        <v>2682</v>
      </c>
      <c r="AE112" s="81" t="s">
        <v>42</v>
      </c>
      <c r="AF112" s="81" t="s">
        <v>4464</v>
      </c>
      <c r="AG112" s="81" t="s">
        <v>4658</v>
      </c>
      <c r="AH112" s="81" t="s">
        <v>4485</v>
      </c>
      <c r="AI112" s="81" t="s">
        <v>4512</v>
      </c>
      <c r="AJ112" s="81" t="s">
        <v>4440</v>
      </c>
      <c r="AM112" s="81" t="s">
        <v>4442</v>
      </c>
      <c r="AN112" s="81" t="s">
        <v>4658</v>
      </c>
      <c r="AO112" s="81" t="s">
        <v>6720</v>
      </c>
      <c r="AP112" s="81" t="s">
        <v>3740</v>
      </c>
      <c r="AQ112" s="81" t="s">
        <v>4444</v>
      </c>
      <c r="AR112" s="81" t="s">
        <v>6721</v>
      </c>
      <c r="AS112" s="81" t="s">
        <v>4446</v>
      </c>
      <c r="AT112" s="81" t="s">
        <v>2875</v>
      </c>
      <c r="AU112" s="81" t="s">
        <v>4447</v>
      </c>
      <c r="AW112" s="81" t="s">
        <v>4448</v>
      </c>
      <c r="AX112" s="81" t="s">
        <v>42</v>
      </c>
    </row>
    <row r="113" s="79" customFormat="1" ht="13.5" hidden="1" spans="1:50">
      <c r="A113" s="81" t="s">
        <v>6722</v>
      </c>
      <c r="B113" s="81" t="s">
        <v>6723</v>
      </c>
      <c r="C113" s="81" t="s">
        <v>50</v>
      </c>
      <c r="D113" s="81" t="s">
        <v>4418</v>
      </c>
      <c r="E113" s="81" t="s">
        <v>6724</v>
      </c>
      <c r="F113" s="81" t="s">
        <v>4453</v>
      </c>
      <c r="G113" s="81" t="s">
        <v>6585</v>
      </c>
      <c r="H113" s="81" t="s">
        <v>6478</v>
      </c>
      <c r="I113" s="81" t="s">
        <v>43</v>
      </c>
      <c r="J113" s="81" t="s">
        <v>4422</v>
      </c>
      <c r="K113" s="81" t="s">
        <v>4423</v>
      </c>
      <c r="M113" s="81" t="s">
        <v>2790</v>
      </c>
      <c r="N113" s="81" t="s">
        <v>6642</v>
      </c>
      <c r="O113" s="81" t="s">
        <v>6725</v>
      </c>
      <c r="P113" s="81" t="s">
        <v>6726</v>
      </c>
      <c r="Q113" s="81" t="s">
        <v>5119</v>
      </c>
      <c r="R113" s="81" t="s">
        <v>5120</v>
      </c>
      <c r="S113" s="81" t="s">
        <v>6727</v>
      </c>
      <c r="T113" s="81" t="s">
        <v>6728</v>
      </c>
      <c r="U113" s="81" t="s">
        <v>6729</v>
      </c>
      <c r="V113" s="81" t="s">
        <v>4432</v>
      </c>
      <c r="W113" s="81" t="s">
        <v>4433</v>
      </c>
      <c r="X113" s="81" t="s">
        <v>4434</v>
      </c>
      <c r="Y113" s="81" t="s">
        <v>4435</v>
      </c>
      <c r="Z113" s="81" t="s">
        <v>4436</v>
      </c>
      <c r="AA113" s="81" t="s">
        <v>82</v>
      </c>
      <c r="AC113" s="81" t="s">
        <v>42</v>
      </c>
      <c r="AD113" s="81" t="s">
        <v>2682</v>
      </c>
      <c r="AE113" s="81" t="s">
        <v>42</v>
      </c>
      <c r="AG113" s="81" t="s">
        <v>4433</v>
      </c>
      <c r="AH113" s="81" t="s">
        <v>4485</v>
      </c>
      <c r="AI113" s="81" t="s">
        <v>5077</v>
      </c>
      <c r="AJ113" s="81" t="s">
        <v>4440</v>
      </c>
      <c r="AM113" s="81" t="s">
        <v>4442</v>
      </c>
      <c r="AN113" s="81" t="s">
        <v>4433</v>
      </c>
      <c r="AO113" s="81" t="s">
        <v>6730</v>
      </c>
      <c r="AP113" s="81" t="s">
        <v>3740</v>
      </c>
      <c r="AQ113" s="81" t="s">
        <v>4444</v>
      </c>
      <c r="AR113" s="81" t="s">
        <v>6731</v>
      </c>
      <c r="AS113" s="81" t="s">
        <v>4468</v>
      </c>
      <c r="AT113" s="81" t="s">
        <v>2875</v>
      </c>
      <c r="AU113" s="81" t="s">
        <v>5126</v>
      </c>
      <c r="AW113" s="81" t="s">
        <v>4448</v>
      </c>
      <c r="AX113" s="81" t="s">
        <v>42</v>
      </c>
    </row>
    <row r="114" s="79" customFormat="1" ht="13.5" hidden="1" spans="1:50">
      <c r="A114" s="81" t="s">
        <v>6151</v>
      </c>
      <c r="B114" s="81" t="s">
        <v>6152</v>
      </c>
      <c r="C114" s="81" t="s">
        <v>50</v>
      </c>
      <c r="D114" s="81" t="s">
        <v>4517</v>
      </c>
      <c r="E114" s="81" t="s">
        <v>3323</v>
      </c>
      <c r="F114" s="81" t="s">
        <v>4453</v>
      </c>
      <c r="G114" s="81" t="s">
        <v>6585</v>
      </c>
      <c r="H114" s="81" t="s">
        <v>6594</v>
      </c>
      <c r="I114" s="81" t="s">
        <v>43</v>
      </c>
      <c r="J114" s="81" t="s">
        <v>4474</v>
      </c>
      <c r="K114" s="81" t="s">
        <v>4475</v>
      </c>
      <c r="M114" s="81" t="s">
        <v>2790</v>
      </c>
      <c r="N114" s="81" t="s">
        <v>6595</v>
      </c>
      <c r="O114" s="81" t="s">
        <v>6732</v>
      </c>
      <c r="P114" s="81" t="s">
        <v>6733</v>
      </c>
      <c r="Q114" s="81" t="s">
        <v>5175</v>
      </c>
      <c r="R114" s="81" t="s">
        <v>5176</v>
      </c>
      <c r="S114" s="81" t="s">
        <v>5177</v>
      </c>
      <c r="T114" s="81" t="s">
        <v>3321</v>
      </c>
      <c r="U114" s="81" t="s">
        <v>3322</v>
      </c>
      <c r="V114" s="81" t="s">
        <v>4432</v>
      </c>
      <c r="W114" s="81" t="s">
        <v>4529</v>
      </c>
      <c r="X114" s="81" t="s">
        <v>4434</v>
      </c>
      <c r="Y114" s="81" t="s">
        <v>4435</v>
      </c>
      <c r="Z114" s="81" t="s">
        <v>4436</v>
      </c>
      <c r="AA114" s="81" t="s">
        <v>228</v>
      </c>
      <c r="AC114" s="81" t="s">
        <v>42</v>
      </c>
      <c r="AD114" s="81" t="s">
        <v>2682</v>
      </c>
      <c r="AE114" s="81" t="s">
        <v>42</v>
      </c>
      <c r="AG114" s="81" t="s">
        <v>4480</v>
      </c>
      <c r="AH114" s="81" t="s">
        <v>4485</v>
      </c>
      <c r="AI114" s="81" t="s">
        <v>4486</v>
      </c>
      <c r="AJ114" s="81" t="s">
        <v>4440</v>
      </c>
      <c r="AM114" s="81" t="s">
        <v>4442</v>
      </c>
      <c r="AN114" s="81" t="s">
        <v>4480</v>
      </c>
      <c r="AO114" s="81" t="s">
        <v>6734</v>
      </c>
      <c r="AP114" s="81" t="s">
        <v>3740</v>
      </c>
      <c r="AQ114" s="81" t="s">
        <v>4444</v>
      </c>
      <c r="AR114" s="81" t="s">
        <v>6735</v>
      </c>
      <c r="AS114" s="81" t="s">
        <v>4468</v>
      </c>
      <c r="AT114" s="81" t="s">
        <v>2875</v>
      </c>
      <c r="AU114" s="81" t="s">
        <v>50</v>
      </c>
      <c r="AW114" s="81" t="s">
        <v>4448</v>
      </c>
      <c r="AX114" s="81" t="s">
        <v>42</v>
      </c>
    </row>
    <row r="115" s="79" customFormat="1" ht="13.5" hidden="1" spans="1:50">
      <c r="A115" s="81" t="s">
        <v>6736</v>
      </c>
      <c r="B115" s="81" t="s">
        <v>6737</v>
      </c>
      <c r="C115" s="81" t="s">
        <v>50</v>
      </c>
      <c r="D115" s="81" t="s">
        <v>4517</v>
      </c>
      <c r="E115" s="81" t="s">
        <v>3339</v>
      </c>
      <c r="F115" s="81" t="s">
        <v>4453</v>
      </c>
      <c r="G115" s="81" t="s">
        <v>6585</v>
      </c>
      <c r="H115" s="81" t="s">
        <v>6594</v>
      </c>
      <c r="I115" s="81" t="s">
        <v>43</v>
      </c>
      <c r="J115" s="81" t="s">
        <v>4474</v>
      </c>
      <c r="K115" s="81" t="s">
        <v>4475</v>
      </c>
      <c r="M115" s="81" t="s">
        <v>2790</v>
      </c>
      <c r="N115" s="81" t="s">
        <v>6595</v>
      </c>
      <c r="O115" s="81" t="s">
        <v>6738</v>
      </c>
      <c r="P115" s="81" t="s">
        <v>6739</v>
      </c>
      <c r="Q115" s="81" t="s">
        <v>5175</v>
      </c>
      <c r="R115" s="81" t="s">
        <v>5176</v>
      </c>
      <c r="S115" s="81" t="s">
        <v>5177</v>
      </c>
      <c r="T115" s="81" t="s">
        <v>3322</v>
      </c>
      <c r="U115" s="81" t="s">
        <v>3338</v>
      </c>
      <c r="V115" s="81" t="s">
        <v>4432</v>
      </c>
      <c r="W115" s="81" t="s">
        <v>4529</v>
      </c>
      <c r="X115" s="81" t="s">
        <v>4434</v>
      </c>
      <c r="Y115" s="81" t="s">
        <v>4435</v>
      </c>
      <c r="Z115" s="81" t="s">
        <v>4436</v>
      </c>
      <c r="AA115" s="81" t="s">
        <v>228</v>
      </c>
      <c r="AC115" s="81" t="s">
        <v>42</v>
      </c>
      <c r="AD115" s="81" t="s">
        <v>2682</v>
      </c>
      <c r="AE115" s="81" t="s">
        <v>42</v>
      </c>
      <c r="AG115" s="81" t="s">
        <v>4480</v>
      </c>
      <c r="AH115" s="81" t="s">
        <v>4485</v>
      </c>
      <c r="AI115" s="81" t="s">
        <v>4486</v>
      </c>
      <c r="AJ115" s="81" t="s">
        <v>4440</v>
      </c>
      <c r="AM115" s="81" t="s">
        <v>4442</v>
      </c>
      <c r="AN115" s="81" t="s">
        <v>4480</v>
      </c>
      <c r="AO115" s="81" t="s">
        <v>6734</v>
      </c>
      <c r="AP115" s="81" t="s">
        <v>3740</v>
      </c>
      <c r="AQ115" s="81" t="s">
        <v>4444</v>
      </c>
      <c r="AR115" s="81" t="s">
        <v>6740</v>
      </c>
      <c r="AS115" s="81" t="s">
        <v>4468</v>
      </c>
      <c r="AT115" s="81" t="s">
        <v>2875</v>
      </c>
      <c r="AU115" s="81" t="s">
        <v>50</v>
      </c>
      <c r="AW115" s="81" t="s">
        <v>4448</v>
      </c>
      <c r="AX115" s="81" t="s">
        <v>42</v>
      </c>
    </row>
    <row r="116" s="79" customFormat="1" ht="13.5" hidden="1" spans="1:50">
      <c r="A116" s="81" t="s">
        <v>6741</v>
      </c>
      <c r="B116" s="81" t="s">
        <v>6742</v>
      </c>
      <c r="C116" s="81" t="s">
        <v>50</v>
      </c>
      <c r="D116" s="81" t="s">
        <v>4517</v>
      </c>
      <c r="E116" s="81" t="s">
        <v>3676</v>
      </c>
      <c r="F116" s="81" t="s">
        <v>4453</v>
      </c>
      <c r="G116" s="81" t="s">
        <v>6585</v>
      </c>
      <c r="H116" s="81" t="s">
        <v>6594</v>
      </c>
      <c r="I116" s="81" t="s">
        <v>43</v>
      </c>
      <c r="J116" s="81" t="s">
        <v>4474</v>
      </c>
      <c r="K116" s="81" t="s">
        <v>4475</v>
      </c>
      <c r="M116" s="81" t="s">
        <v>2790</v>
      </c>
      <c r="N116" s="81" t="s">
        <v>6595</v>
      </c>
      <c r="O116" s="81" t="s">
        <v>6743</v>
      </c>
      <c r="P116" s="81" t="s">
        <v>6744</v>
      </c>
      <c r="Q116" s="81" t="s">
        <v>5175</v>
      </c>
      <c r="R116" s="81" t="s">
        <v>5176</v>
      </c>
      <c r="S116" s="81" t="s">
        <v>6745</v>
      </c>
      <c r="T116" s="81" t="s">
        <v>3674</v>
      </c>
      <c r="U116" s="81" t="s">
        <v>3675</v>
      </c>
      <c r="V116" s="81" t="s">
        <v>4432</v>
      </c>
      <c r="W116" s="81" t="s">
        <v>4529</v>
      </c>
      <c r="X116" s="81" t="s">
        <v>4434</v>
      </c>
      <c r="Y116" s="81" t="s">
        <v>4435</v>
      </c>
      <c r="Z116" s="81" t="s">
        <v>4436</v>
      </c>
      <c r="AA116" s="81" t="s">
        <v>228</v>
      </c>
      <c r="AC116" s="81" t="s">
        <v>42</v>
      </c>
      <c r="AD116" s="81" t="s">
        <v>2682</v>
      </c>
      <c r="AE116" s="81" t="s">
        <v>42</v>
      </c>
      <c r="AG116" s="81" t="s">
        <v>4480</v>
      </c>
      <c r="AH116" s="81" t="s">
        <v>4485</v>
      </c>
      <c r="AI116" s="81" t="s">
        <v>4486</v>
      </c>
      <c r="AJ116" s="81" t="s">
        <v>4440</v>
      </c>
      <c r="AM116" s="81" t="s">
        <v>4442</v>
      </c>
      <c r="AN116" s="81" t="s">
        <v>4480</v>
      </c>
      <c r="AO116" s="81" t="s">
        <v>6734</v>
      </c>
      <c r="AP116" s="81" t="s">
        <v>3740</v>
      </c>
      <c r="AQ116" s="81" t="s">
        <v>4444</v>
      </c>
      <c r="AR116" s="81" t="s">
        <v>6746</v>
      </c>
      <c r="AS116" s="81" t="s">
        <v>4468</v>
      </c>
      <c r="AT116" s="81" t="s">
        <v>2875</v>
      </c>
      <c r="AU116" s="81" t="s">
        <v>50</v>
      </c>
      <c r="AW116" s="81" t="s">
        <v>4448</v>
      </c>
      <c r="AX116" s="81" t="s">
        <v>42</v>
      </c>
    </row>
    <row r="117" s="79" customFormat="1" ht="13.5" hidden="1" spans="1:50">
      <c r="A117" s="81" t="s">
        <v>4570</v>
      </c>
      <c r="B117" s="81" t="s">
        <v>6747</v>
      </c>
      <c r="C117" s="81" t="s">
        <v>50</v>
      </c>
      <c r="D117" s="81" t="s">
        <v>4517</v>
      </c>
      <c r="E117" s="81" t="s">
        <v>6748</v>
      </c>
      <c r="F117" s="81" t="s">
        <v>4453</v>
      </c>
      <c r="G117" s="81" t="s">
        <v>6585</v>
      </c>
      <c r="H117" s="81" t="s">
        <v>6594</v>
      </c>
      <c r="I117" s="81" t="s">
        <v>43</v>
      </c>
      <c r="J117" s="81" t="s">
        <v>4543</v>
      </c>
      <c r="K117" s="81" t="s">
        <v>4544</v>
      </c>
      <c r="M117" s="81" t="s">
        <v>2790</v>
      </c>
      <c r="N117" s="81" t="s">
        <v>6616</v>
      </c>
      <c r="O117" s="81" t="s">
        <v>6749</v>
      </c>
      <c r="P117" s="81" t="s">
        <v>6750</v>
      </c>
      <c r="Q117" s="81" t="s">
        <v>1462</v>
      </c>
      <c r="R117" s="81" t="s">
        <v>6044</v>
      </c>
      <c r="S117" s="81" t="s">
        <v>6751</v>
      </c>
      <c r="T117" s="81" t="s">
        <v>3793</v>
      </c>
      <c r="U117" s="81" t="s">
        <v>3794</v>
      </c>
      <c r="V117" s="81" t="s">
        <v>4432</v>
      </c>
      <c r="W117" s="81" t="s">
        <v>1576</v>
      </c>
      <c r="X117" s="81" t="s">
        <v>4434</v>
      </c>
      <c r="Y117" s="81" t="s">
        <v>4435</v>
      </c>
      <c r="Z117" s="81" t="s">
        <v>4436</v>
      </c>
      <c r="AA117" s="81" t="s">
        <v>82</v>
      </c>
      <c r="AC117" s="81" t="s">
        <v>42</v>
      </c>
      <c r="AD117" s="81" t="s">
        <v>2682</v>
      </c>
      <c r="AE117" s="81" t="s">
        <v>42</v>
      </c>
      <c r="AG117" s="81" t="s">
        <v>4552</v>
      </c>
      <c r="AH117" s="81" t="s">
        <v>4485</v>
      </c>
      <c r="AI117" s="81" t="s">
        <v>4553</v>
      </c>
      <c r="AJ117" s="81" t="s">
        <v>4440</v>
      </c>
      <c r="AL117" s="81" t="s">
        <v>6752</v>
      </c>
      <c r="AM117" s="81" t="s">
        <v>4442</v>
      </c>
      <c r="AN117" s="81" t="s">
        <v>4552</v>
      </c>
      <c r="AO117" s="81" t="s">
        <v>6753</v>
      </c>
      <c r="AP117" s="81" t="s">
        <v>3740</v>
      </c>
      <c r="AQ117" s="81" t="s">
        <v>4444</v>
      </c>
      <c r="AR117" s="81" t="s">
        <v>4566</v>
      </c>
      <c r="AS117" s="81" t="s">
        <v>4446</v>
      </c>
      <c r="AT117" s="81" t="s">
        <v>2875</v>
      </c>
      <c r="AU117" s="81" t="s">
        <v>4447</v>
      </c>
      <c r="AW117" s="81" t="s">
        <v>4448</v>
      </c>
      <c r="AX117" s="81" t="s">
        <v>42</v>
      </c>
    </row>
    <row r="118" s="79" customFormat="1" ht="13.5" hidden="1" spans="1:50">
      <c r="A118" s="81" t="s">
        <v>5910</v>
      </c>
      <c r="B118" s="81" t="s">
        <v>5911</v>
      </c>
      <c r="C118" s="81" t="s">
        <v>50</v>
      </c>
      <c r="D118" s="81" t="s">
        <v>4517</v>
      </c>
      <c r="E118" s="81" t="s">
        <v>6754</v>
      </c>
      <c r="F118" s="81" t="s">
        <v>4453</v>
      </c>
      <c r="G118" s="81" t="s">
        <v>6654</v>
      </c>
      <c r="H118" s="81" t="s">
        <v>6594</v>
      </c>
      <c r="I118" s="81" t="s">
        <v>43</v>
      </c>
      <c r="J118" s="81" t="s">
        <v>4631</v>
      </c>
      <c r="K118" s="81" t="s">
        <v>4632</v>
      </c>
      <c r="M118" s="81" t="s">
        <v>2790</v>
      </c>
      <c r="N118" s="81" t="s">
        <v>6616</v>
      </c>
      <c r="O118" s="81" t="s">
        <v>6755</v>
      </c>
      <c r="P118" s="81" t="s">
        <v>6756</v>
      </c>
      <c r="Q118" s="81" t="s">
        <v>4800</v>
      </c>
      <c r="R118" s="81" t="s">
        <v>4801</v>
      </c>
      <c r="S118" s="81" t="s">
        <v>871</v>
      </c>
      <c r="T118" s="81" t="s">
        <v>6757</v>
      </c>
      <c r="U118" s="81" t="s">
        <v>6758</v>
      </c>
      <c r="V118" s="81" t="s">
        <v>4432</v>
      </c>
      <c r="W118" s="81" t="s">
        <v>4529</v>
      </c>
      <c r="X118" s="81" t="s">
        <v>4434</v>
      </c>
      <c r="Y118" s="81" t="s">
        <v>4435</v>
      </c>
      <c r="Z118" s="81" t="s">
        <v>4436</v>
      </c>
      <c r="AA118" s="81" t="s">
        <v>228</v>
      </c>
      <c r="AC118" s="81" t="s">
        <v>42</v>
      </c>
      <c r="AD118" s="81" t="s">
        <v>2682</v>
      </c>
      <c r="AE118" s="81" t="s">
        <v>42</v>
      </c>
      <c r="AF118" s="81" t="s">
        <v>4464</v>
      </c>
      <c r="AG118" s="81" t="s">
        <v>650</v>
      </c>
      <c r="AH118" s="81" t="s">
        <v>4485</v>
      </c>
      <c r="AI118" s="81" t="s">
        <v>4486</v>
      </c>
      <c r="AJ118" s="81" t="s">
        <v>4440</v>
      </c>
      <c r="AM118" s="81" t="s">
        <v>4442</v>
      </c>
      <c r="AN118" s="81" t="s">
        <v>4658</v>
      </c>
      <c r="AO118" s="81" t="s">
        <v>6759</v>
      </c>
      <c r="AP118" s="81" t="s">
        <v>3740</v>
      </c>
      <c r="AQ118" s="81" t="s">
        <v>4444</v>
      </c>
      <c r="AR118" s="81" t="s">
        <v>6760</v>
      </c>
      <c r="AS118" s="81" t="s">
        <v>4446</v>
      </c>
      <c r="AT118" s="81" t="s">
        <v>2875</v>
      </c>
      <c r="AU118" s="81" t="s">
        <v>4447</v>
      </c>
      <c r="AW118" s="81" t="s">
        <v>4448</v>
      </c>
      <c r="AX118" s="81" t="s">
        <v>42</v>
      </c>
    </row>
    <row r="119" s="79" customFormat="1" ht="13.5" hidden="1" spans="1:50">
      <c r="A119" s="81" t="s">
        <v>6761</v>
      </c>
      <c r="B119" s="81" t="s">
        <v>6762</v>
      </c>
      <c r="C119" s="81" t="s">
        <v>50</v>
      </c>
      <c r="D119" s="81" t="s">
        <v>4517</v>
      </c>
      <c r="E119" s="81" t="s">
        <v>3302</v>
      </c>
      <c r="F119" s="81" t="s">
        <v>4453</v>
      </c>
      <c r="G119" s="81" t="s">
        <v>6585</v>
      </c>
      <c r="H119" s="81" t="s">
        <v>6594</v>
      </c>
      <c r="I119" s="81" t="s">
        <v>43</v>
      </c>
      <c r="J119" s="81" t="s">
        <v>4474</v>
      </c>
      <c r="K119" s="81" t="s">
        <v>4475</v>
      </c>
      <c r="M119" s="81" t="s">
        <v>2790</v>
      </c>
      <c r="N119" s="81" t="s">
        <v>6595</v>
      </c>
      <c r="O119" s="81" t="s">
        <v>6763</v>
      </c>
      <c r="P119" s="81" t="s">
        <v>6764</v>
      </c>
      <c r="Q119" s="81" t="s">
        <v>5175</v>
      </c>
      <c r="R119" s="81" t="s">
        <v>5176</v>
      </c>
      <c r="S119" s="81" t="s">
        <v>5177</v>
      </c>
      <c r="T119" s="81" t="s">
        <v>3300</v>
      </c>
      <c r="U119" s="81" t="s">
        <v>3301</v>
      </c>
      <c r="V119" s="81" t="s">
        <v>4432</v>
      </c>
      <c r="W119" s="81" t="s">
        <v>4529</v>
      </c>
      <c r="X119" s="81" t="s">
        <v>4434</v>
      </c>
      <c r="Y119" s="81" t="s">
        <v>4435</v>
      </c>
      <c r="Z119" s="81" t="s">
        <v>4436</v>
      </c>
      <c r="AA119" s="81" t="s">
        <v>82</v>
      </c>
      <c r="AC119" s="81" t="s">
        <v>42</v>
      </c>
      <c r="AD119" s="81" t="s">
        <v>2682</v>
      </c>
      <c r="AE119" s="81" t="s">
        <v>42</v>
      </c>
      <c r="AG119" s="81" t="s">
        <v>4480</v>
      </c>
      <c r="AH119" s="81" t="s">
        <v>4485</v>
      </c>
      <c r="AI119" s="81" t="s">
        <v>4486</v>
      </c>
      <c r="AJ119" s="81" t="s">
        <v>4440</v>
      </c>
      <c r="AM119" s="81" t="s">
        <v>4442</v>
      </c>
      <c r="AN119" s="81" t="s">
        <v>4480</v>
      </c>
      <c r="AO119" s="81" t="s">
        <v>6765</v>
      </c>
      <c r="AP119" s="81" t="s">
        <v>3740</v>
      </c>
      <c r="AQ119" s="81" t="s">
        <v>4444</v>
      </c>
      <c r="AR119" s="81" t="s">
        <v>6766</v>
      </c>
      <c r="AS119" s="81" t="s">
        <v>4468</v>
      </c>
      <c r="AT119" s="81" t="s">
        <v>2875</v>
      </c>
      <c r="AU119" s="81" t="s">
        <v>50</v>
      </c>
      <c r="AW119" s="81" t="s">
        <v>4448</v>
      </c>
      <c r="AX119" s="81" t="s">
        <v>42</v>
      </c>
    </row>
    <row r="120" s="79" customFormat="1" ht="13.5" hidden="1" spans="1:50">
      <c r="A120" s="81" t="s">
        <v>5789</v>
      </c>
      <c r="B120" s="81" t="s">
        <v>5790</v>
      </c>
      <c r="C120" s="81" t="s">
        <v>50</v>
      </c>
      <c r="D120" s="81" t="s">
        <v>4517</v>
      </c>
      <c r="E120" s="81" t="s">
        <v>3402</v>
      </c>
      <c r="F120" s="81" t="s">
        <v>4453</v>
      </c>
      <c r="G120" s="81" t="s">
        <v>6585</v>
      </c>
      <c r="H120" s="81" t="s">
        <v>6594</v>
      </c>
      <c r="I120" s="81" t="s">
        <v>43</v>
      </c>
      <c r="J120" s="81" t="s">
        <v>4474</v>
      </c>
      <c r="K120" s="81" t="s">
        <v>4475</v>
      </c>
      <c r="M120" s="81" t="s">
        <v>2790</v>
      </c>
      <c r="N120" s="81" t="s">
        <v>6595</v>
      </c>
      <c r="O120" s="81" t="s">
        <v>6767</v>
      </c>
      <c r="P120" s="81" t="s">
        <v>6768</v>
      </c>
      <c r="Q120" s="81" t="s">
        <v>5175</v>
      </c>
      <c r="R120" s="81" t="s">
        <v>5176</v>
      </c>
      <c r="S120" s="81" t="s">
        <v>5177</v>
      </c>
      <c r="T120" s="81" t="s">
        <v>3401</v>
      </c>
      <c r="U120" s="81" t="s">
        <v>3300</v>
      </c>
      <c r="V120" s="81" t="s">
        <v>4432</v>
      </c>
      <c r="W120" s="81" t="s">
        <v>4529</v>
      </c>
      <c r="X120" s="81" t="s">
        <v>4434</v>
      </c>
      <c r="Y120" s="81" t="s">
        <v>4435</v>
      </c>
      <c r="Z120" s="81" t="s">
        <v>4436</v>
      </c>
      <c r="AA120" s="81" t="s">
        <v>82</v>
      </c>
      <c r="AC120" s="81" t="s">
        <v>42</v>
      </c>
      <c r="AD120" s="81" t="s">
        <v>2682</v>
      </c>
      <c r="AE120" s="81" t="s">
        <v>42</v>
      </c>
      <c r="AF120" s="81" t="s">
        <v>4464</v>
      </c>
      <c r="AG120" s="81" t="s">
        <v>4480</v>
      </c>
      <c r="AH120" s="81" t="s">
        <v>4485</v>
      </c>
      <c r="AI120" s="81" t="s">
        <v>4486</v>
      </c>
      <c r="AJ120" s="81" t="s">
        <v>4440</v>
      </c>
      <c r="AM120" s="81" t="s">
        <v>4442</v>
      </c>
      <c r="AN120" s="81" t="s">
        <v>4480</v>
      </c>
      <c r="AO120" s="81" t="s">
        <v>6769</v>
      </c>
      <c r="AP120" s="81" t="s">
        <v>3740</v>
      </c>
      <c r="AQ120" s="81" t="s">
        <v>4444</v>
      </c>
      <c r="AR120" s="81" t="s">
        <v>6612</v>
      </c>
      <c r="AS120" s="81" t="s">
        <v>4468</v>
      </c>
      <c r="AT120" s="81" t="s">
        <v>2875</v>
      </c>
      <c r="AU120" s="81" t="s">
        <v>50</v>
      </c>
      <c r="AW120" s="81" t="s">
        <v>4448</v>
      </c>
      <c r="AX120" s="81" t="s">
        <v>42</v>
      </c>
    </row>
    <row r="121" s="79" customFormat="1" ht="13.5" hidden="1" spans="1:50">
      <c r="A121" s="81" t="s">
        <v>5848</v>
      </c>
      <c r="B121" s="81" t="s">
        <v>5849</v>
      </c>
      <c r="C121" s="81" t="s">
        <v>50</v>
      </c>
      <c r="D121" s="81" t="s">
        <v>4517</v>
      </c>
      <c r="E121" s="81" t="s">
        <v>3033</v>
      </c>
      <c r="F121" s="81" t="s">
        <v>4453</v>
      </c>
      <c r="G121" s="81" t="s">
        <v>6585</v>
      </c>
      <c r="H121" s="81" t="s">
        <v>6594</v>
      </c>
      <c r="I121" s="81" t="s">
        <v>43</v>
      </c>
      <c r="J121" s="81" t="s">
        <v>4422</v>
      </c>
      <c r="K121" s="81" t="s">
        <v>4423</v>
      </c>
      <c r="M121" s="81" t="s">
        <v>2790</v>
      </c>
      <c r="N121" s="81" t="s">
        <v>6558</v>
      </c>
      <c r="O121" s="81" t="s">
        <v>6770</v>
      </c>
      <c r="P121" s="81" t="s">
        <v>3031</v>
      </c>
      <c r="Q121" s="81" t="s">
        <v>5119</v>
      </c>
      <c r="R121" s="81" t="s">
        <v>5120</v>
      </c>
      <c r="S121" s="81" t="s">
        <v>5121</v>
      </c>
      <c r="T121" s="81" t="s">
        <v>3031</v>
      </c>
      <c r="U121" s="81" t="s">
        <v>3032</v>
      </c>
      <c r="V121" s="81" t="s">
        <v>4432</v>
      </c>
      <c r="W121" s="81" t="s">
        <v>4433</v>
      </c>
      <c r="X121" s="81" t="s">
        <v>4434</v>
      </c>
      <c r="Y121" s="81" t="s">
        <v>4435</v>
      </c>
      <c r="Z121" s="81" t="s">
        <v>4436</v>
      </c>
      <c r="AA121" s="81" t="s">
        <v>82</v>
      </c>
      <c r="AC121" s="81" t="s">
        <v>42</v>
      </c>
      <c r="AD121" s="81" t="s">
        <v>2682</v>
      </c>
      <c r="AE121" s="81" t="s">
        <v>42</v>
      </c>
      <c r="AF121" s="81" t="s">
        <v>4464</v>
      </c>
      <c r="AG121" s="81" t="s">
        <v>4433</v>
      </c>
      <c r="AH121" s="81" t="s">
        <v>4485</v>
      </c>
      <c r="AI121" s="81" t="s">
        <v>4553</v>
      </c>
      <c r="AJ121" s="81" t="s">
        <v>4440</v>
      </c>
      <c r="AM121" s="81" t="s">
        <v>4442</v>
      </c>
      <c r="AN121" s="81" t="s">
        <v>4433</v>
      </c>
      <c r="AO121" s="81" t="s">
        <v>6771</v>
      </c>
      <c r="AP121" s="81" t="s">
        <v>3740</v>
      </c>
      <c r="AQ121" s="81" t="s">
        <v>4444</v>
      </c>
      <c r="AR121" s="81" t="s">
        <v>5852</v>
      </c>
      <c r="AS121" s="81" t="s">
        <v>4468</v>
      </c>
      <c r="AT121" s="81" t="s">
        <v>2875</v>
      </c>
      <c r="AU121" s="81" t="s">
        <v>5126</v>
      </c>
      <c r="AW121" s="81" t="s">
        <v>4448</v>
      </c>
      <c r="AX121" s="81" t="s">
        <v>42</v>
      </c>
    </row>
    <row r="122" s="79" customFormat="1" ht="13.5" hidden="1" spans="1:50">
      <c r="A122" s="81" t="s">
        <v>5730</v>
      </c>
      <c r="B122" s="81" t="s">
        <v>6772</v>
      </c>
      <c r="C122" s="81" t="s">
        <v>50</v>
      </c>
      <c r="D122" s="81" t="s">
        <v>4517</v>
      </c>
      <c r="E122" s="81" t="s">
        <v>3017</v>
      </c>
      <c r="F122" s="81" t="s">
        <v>4453</v>
      </c>
      <c r="G122" s="81" t="s">
        <v>6585</v>
      </c>
      <c r="H122" s="81" t="s">
        <v>6594</v>
      </c>
      <c r="I122" s="81" t="s">
        <v>43</v>
      </c>
      <c r="J122" s="81" t="s">
        <v>4422</v>
      </c>
      <c r="K122" s="81" t="s">
        <v>4423</v>
      </c>
      <c r="M122" s="81" t="s">
        <v>2790</v>
      </c>
      <c r="N122" s="81" t="s">
        <v>6558</v>
      </c>
      <c r="O122" s="81" t="s">
        <v>6773</v>
      </c>
      <c r="P122" s="81" t="s">
        <v>3015</v>
      </c>
      <c r="Q122" s="81" t="s">
        <v>5119</v>
      </c>
      <c r="R122" s="81" t="s">
        <v>5120</v>
      </c>
      <c r="S122" s="81" t="s">
        <v>5121</v>
      </c>
      <c r="T122" s="81" t="s">
        <v>3015</v>
      </c>
      <c r="U122" s="81" t="s">
        <v>3016</v>
      </c>
      <c r="V122" s="81" t="s">
        <v>4432</v>
      </c>
      <c r="W122" s="81" t="s">
        <v>4433</v>
      </c>
      <c r="X122" s="81" t="s">
        <v>4434</v>
      </c>
      <c r="Y122" s="81" t="s">
        <v>4435</v>
      </c>
      <c r="Z122" s="81" t="s">
        <v>4436</v>
      </c>
      <c r="AA122" s="81" t="s">
        <v>82</v>
      </c>
      <c r="AC122" s="81" t="s">
        <v>42</v>
      </c>
      <c r="AD122" s="81" t="s">
        <v>2682</v>
      </c>
      <c r="AE122" s="81" t="s">
        <v>42</v>
      </c>
      <c r="AG122" s="81" t="s">
        <v>4433</v>
      </c>
      <c r="AH122" s="81" t="s">
        <v>4485</v>
      </c>
      <c r="AI122" s="81" t="s">
        <v>4553</v>
      </c>
      <c r="AJ122" s="81" t="s">
        <v>4440</v>
      </c>
      <c r="AM122" s="81" t="s">
        <v>4442</v>
      </c>
      <c r="AN122" s="81" t="s">
        <v>4433</v>
      </c>
      <c r="AO122" s="81" t="s">
        <v>6774</v>
      </c>
      <c r="AP122" s="81" t="s">
        <v>3740</v>
      </c>
      <c r="AQ122" s="81" t="s">
        <v>4444</v>
      </c>
      <c r="AR122" s="81" t="s">
        <v>5735</v>
      </c>
      <c r="AS122" s="81" t="s">
        <v>4468</v>
      </c>
      <c r="AT122" s="81" t="s">
        <v>2875</v>
      </c>
      <c r="AU122" s="81" t="s">
        <v>5126</v>
      </c>
      <c r="AW122" s="81" t="s">
        <v>4448</v>
      </c>
      <c r="AX122" s="81" t="s">
        <v>42</v>
      </c>
    </row>
    <row r="123" s="79" customFormat="1" ht="13.5" hidden="1" spans="1:50">
      <c r="A123" s="81" t="s">
        <v>6082</v>
      </c>
      <c r="B123" s="81" t="s">
        <v>6083</v>
      </c>
      <c r="C123" s="81" t="s">
        <v>50</v>
      </c>
      <c r="D123" s="81" t="s">
        <v>4517</v>
      </c>
      <c r="E123" s="81" t="s">
        <v>6775</v>
      </c>
      <c r="F123" s="81" t="s">
        <v>4453</v>
      </c>
      <c r="G123" s="81" t="s">
        <v>6625</v>
      </c>
      <c r="H123" s="81" t="s">
        <v>6594</v>
      </c>
      <c r="I123" s="81" t="s">
        <v>43</v>
      </c>
      <c r="J123" s="81" t="s">
        <v>4631</v>
      </c>
      <c r="K123" s="81" t="s">
        <v>4632</v>
      </c>
      <c r="M123" s="81" t="s">
        <v>2790</v>
      </c>
      <c r="N123" s="81" t="s">
        <v>6616</v>
      </c>
      <c r="O123" s="81" t="s">
        <v>6776</v>
      </c>
      <c r="P123" s="81" t="s">
        <v>6777</v>
      </c>
      <c r="Q123" s="81" t="s">
        <v>5652</v>
      </c>
      <c r="R123" s="81" t="s">
        <v>5653</v>
      </c>
      <c r="S123" s="81" t="s">
        <v>4800</v>
      </c>
      <c r="T123" s="81" t="s">
        <v>6778</v>
      </c>
      <c r="U123" s="81" t="s">
        <v>6779</v>
      </c>
      <c r="V123" s="81" t="s">
        <v>4432</v>
      </c>
      <c r="W123" s="81" t="s">
        <v>4529</v>
      </c>
      <c r="X123" s="81" t="s">
        <v>4434</v>
      </c>
      <c r="Y123" s="81" t="s">
        <v>4435</v>
      </c>
      <c r="Z123" s="81" t="s">
        <v>4436</v>
      </c>
      <c r="AA123" s="81" t="s">
        <v>82</v>
      </c>
      <c r="AC123" s="81" t="s">
        <v>42</v>
      </c>
      <c r="AD123" s="81" t="s">
        <v>2682</v>
      </c>
      <c r="AE123" s="81" t="s">
        <v>42</v>
      </c>
      <c r="AG123" s="81" t="s">
        <v>4658</v>
      </c>
      <c r="AH123" s="81" t="s">
        <v>4485</v>
      </c>
      <c r="AI123" s="81" t="s">
        <v>4512</v>
      </c>
      <c r="AJ123" s="81" t="s">
        <v>4440</v>
      </c>
      <c r="AM123" s="81" t="s">
        <v>4442</v>
      </c>
      <c r="AN123" s="81" t="s">
        <v>4658</v>
      </c>
      <c r="AO123" s="81" t="s">
        <v>6780</v>
      </c>
      <c r="AP123" s="81" t="s">
        <v>3740</v>
      </c>
      <c r="AQ123" s="81" t="s">
        <v>4444</v>
      </c>
      <c r="AR123" s="81" t="s">
        <v>6781</v>
      </c>
      <c r="AS123" s="81" t="s">
        <v>4446</v>
      </c>
      <c r="AT123" s="81" t="s">
        <v>2875</v>
      </c>
      <c r="AU123" s="81" t="s">
        <v>4447</v>
      </c>
      <c r="AW123" s="81" t="s">
        <v>4448</v>
      </c>
      <c r="AX123" s="81" t="s">
        <v>42</v>
      </c>
    </row>
    <row r="124" s="79" customFormat="1" ht="13.5" hidden="1" spans="1:50">
      <c r="A124" s="81" t="s">
        <v>6176</v>
      </c>
      <c r="B124" s="81" t="s">
        <v>6177</v>
      </c>
      <c r="C124" s="81" t="s">
        <v>50</v>
      </c>
      <c r="D124" s="81" t="s">
        <v>4517</v>
      </c>
      <c r="E124" s="81" t="s">
        <v>3480</v>
      </c>
      <c r="F124" s="81" t="s">
        <v>4453</v>
      </c>
      <c r="G124" s="81" t="s">
        <v>6782</v>
      </c>
      <c r="H124" s="81" t="s">
        <v>6594</v>
      </c>
      <c r="I124" s="81" t="s">
        <v>43</v>
      </c>
      <c r="J124" s="81" t="s">
        <v>4631</v>
      </c>
      <c r="K124" s="81" t="s">
        <v>4632</v>
      </c>
      <c r="M124" s="81" t="s">
        <v>2790</v>
      </c>
      <c r="N124" s="81" t="s">
        <v>6616</v>
      </c>
      <c r="O124" s="81" t="s">
        <v>6783</v>
      </c>
      <c r="P124" s="81" t="s">
        <v>6784</v>
      </c>
      <c r="Q124" s="81" t="s">
        <v>5652</v>
      </c>
      <c r="R124" s="81" t="s">
        <v>5653</v>
      </c>
      <c r="S124" s="81" t="s">
        <v>4800</v>
      </c>
      <c r="T124" s="81" t="s">
        <v>3478</v>
      </c>
      <c r="U124" s="81" t="s">
        <v>3479</v>
      </c>
      <c r="V124" s="81" t="s">
        <v>4432</v>
      </c>
      <c r="W124" s="81" t="s">
        <v>4529</v>
      </c>
      <c r="X124" s="81" t="s">
        <v>4434</v>
      </c>
      <c r="Y124" s="81" t="s">
        <v>4435</v>
      </c>
      <c r="Z124" s="81" t="s">
        <v>4436</v>
      </c>
      <c r="AA124" s="81" t="s">
        <v>228</v>
      </c>
      <c r="AC124" s="81" t="s">
        <v>42</v>
      </c>
      <c r="AD124" s="81" t="s">
        <v>2682</v>
      </c>
      <c r="AE124" s="81" t="s">
        <v>42</v>
      </c>
      <c r="AF124" s="81" t="s">
        <v>4464</v>
      </c>
      <c r="AG124" s="81" t="s">
        <v>4658</v>
      </c>
      <c r="AH124" s="81" t="s">
        <v>4485</v>
      </c>
      <c r="AI124" s="81" t="s">
        <v>4512</v>
      </c>
      <c r="AJ124" s="81" t="s">
        <v>4440</v>
      </c>
      <c r="AM124" s="81" t="s">
        <v>4442</v>
      </c>
      <c r="AN124" s="81" t="s">
        <v>4658</v>
      </c>
      <c r="AO124" s="81" t="s">
        <v>6780</v>
      </c>
      <c r="AP124" s="81" t="s">
        <v>3740</v>
      </c>
      <c r="AQ124" s="81" t="s">
        <v>4444</v>
      </c>
      <c r="AR124" s="81" t="s">
        <v>6785</v>
      </c>
      <c r="AS124" s="81" t="s">
        <v>4446</v>
      </c>
      <c r="AT124" s="81" t="s">
        <v>2875</v>
      </c>
      <c r="AU124" s="81" t="s">
        <v>4447</v>
      </c>
      <c r="AW124" s="81" t="s">
        <v>4448</v>
      </c>
      <c r="AX124" s="81" t="s">
        <v>42</v>
      </c>
    </row>
    <row r="125" s="79" customFormat="1" ht="13.5" hidden="1" spans="1:50">
      <c r="A125" s="81" t="s">
        <v>4469</v>
      </c>
      <c r="B125" s="81" t="s">
        <v>6676</v>
      </c>
      <c r="C125" s="81" t="s">
        <v>50</v>
      </c>
      <c r="D125" s="81" t="s">
        <v>4451</v>
      </c>
      <c r="E125" s="81" t="s">
        <v>6786</v>
      </c>
      <c r="F125" s="81" t="s">
        <v>4453</v>
      </c>
      <c r="G125" s="81" t="s">
        <v>6660</v>
      </c>
      <c r="H125" s="81" t="s">
        <v>6787</v>
      </c>
      <c r="I125" s="81" t="s">
        <v>43</v>
      </c>
      <c r="J125" s="81" t="s">
        <v>4474</v>
      </c>
      <c r="K125" s="81" t="s">
        <v>4475</v>
      </c>
      <c r="M125" s="81" t="s">
        <v>2790</v>
      </c>
      <c r="N125" s="81" t="s">
        <v>6788</v>
      </c>
      <c r="O125" s="81" t="s">
        <v>6789</v>
      </c>
      <c r="P125" s="81" t="s">
        <v>6790</v>
      </c>
      <c r="Q125" s="81" t="s">
        <v>4524</v>
      </c>
      <c r="R125" s="81" t="s">
        <v>4525</v>
      </c>
      <c r="T125" s="81" t="s">
        <v>6791</v>
      </c>
      <c r="U125" s="81" t="s">
        <v>6792</v>
      </c>
      <c r="V125" s="81" t="s">
        <v>4432</v>
      </c>
      <c r="W125" s="81" t="s">
        <v>4480</v>
      </c>
      <c r="X125" s="81" t="s">
        <v>4434</v>
      </c>
      <c r="Y125" s="81" t="s">
        <v>4435</v>
      </c>
      <c r="Z125" s="81" t="s">
        <v>4436</v>
      </c>
      <c r="AA125" s="81" t="s">
        <v>228</v>
      </c>
      <c r="AC125" s="81" t="s">
        <v>42</v>
      </c>
      <c r="AD125" s="81" t="s">
        <v>2682</v>
      </c>
      <c r="AE125" s="81" t="s">
        <v>42</v>
      </c>
      <c r="AF125" s="81" t="s">
        <v>4464</v>
      </c>
      <c r="AG125" s="81" t="s">
        <v>4480</v>
      </c>
      <c r="AH125" s="81" t="s">
        <v>4485</v>
      </c>
      <c r="AI125" s="81" t="s">
        <v>4486</v>
      </c>
      <c r="AJ125" s="81" t="s">
        <v>4440</v>
      </c>
      <c r="AM125" s="81" t="s">
        <v>4442</v>
      </c>
      <c r="AN125" s="81" t="s">
        <v>4480</v>
      </c>
      <c r="AO125" s="81" t="s">
        <v>6793</v>
      </c>
      <c r="AP125" s="81" t="s">
        <v>3740</v>
      </c>
      <c r="AR125" s="81" t="s">
        <v>6794</v>
      </c>
      <c r="AS125" s="81" t="s">
        <v>4468</v>
      </c>
      <c r="AT125" s="81" t="s">
        <v>2875</v>
      </c>
      <c r="AU125" s="81" t="s">
        <v>4447</v>
      </c>
      <c r="AW125" s="81" t="s">
        <v>4448</v>
      </c>
      <c r="AX125" s="81" t="s">
        <v>42</v>
      </c>
    </row>
    <row r="126" s="79" customFormat="1" ht="13.5" hidden="1" spans="1:50">
      <c r="A126" s="81" t="s">
        <v>5809</v>
      </c>
      <c r="B126" s="81" t="s">
        <v>5810</v>
      </c>
      <c r="C126" s="81" t="s">
        <v>50</v>
      </c>
      <c r="D126" s="81" t="s">
        <v>4517</v>
      </c>
      <c r="E126" s="81" t="s">
        <v>3068</v>
      </c>
      <c r="F126" s="81" t="s">
        <v>4453</v>
      </c>
      <c r="G126" s="81" t="s">
        <v>6585</v>
      </c>
      <c r="H126" s="81" t="s">
        <v>6594</v>
      </c>
      <c r="I126" s="81" t="s">
        <v>43</v>
      </c>
      <c r="J126" s="81" t="s">
        <v>4422</v>
      </c>
      <c r="K126" s="81" t="s">
        <v>4423</v>
      </c>
      <c r="M126" s="81" t="s">
        <v>2790</v>
      </c>
      <c r="N126" s="81" t="s">
        <v>6558</v>
      </c>
      <c r="O126" s="81" t="s">
        <v>6795</v>
      </c>
      <c r="P126" s="81" t="s">
        <v>6796</v>
      </c>
      <c r="Q126" s="81" t="s">
        <v>4459</v>
      </c>
      <c r="R126" s="81" t="s">
        <v>4460</v>
      </c>
      <c r="S126" s="81" t="s">
        <v>4461</v>
      </c>
      <c r="T126" s="81" t="s">
        <v>3066</v>
      </c>
      <c r="U126" s="81" t="s">
        <v>3067</v>
      </c>
      <c r="V126" s="81" t="s">
        <v>4432</v>
      </c>
      <c r="W126" s="81" t="s">
        <v>4433</v>
      </c>
      <c r="X126" s="81" t="s">
        <v>4434</v>
      </c>
      <c r="Y126" s="81" t="s">
        <v>4435</v>
      </c>
      <c r="Z126" s="81" t="s">
        <v>4436</v>
      </c>
      <c r="AA126" s="81" t="s">
        <v>82</v>
      </c>
      <c r="AC126" s="81" t="s">
        <v>42</v>
      </c>
      <c r="AD126" s="81" t="s">
        <v>2682</v>
      </c>
      <c r="AE126" s="81" t="s">
        <v>42</v>
      </c>
      <c r="AG126" s="81" t="s">
        <v>4433</v>
      </c>
      <c r="AH126" s="81" t="s">
        <v>4485</v>
      </c>
      <c r="AI126" s="81" t="s">
        <v>4553</v>
      </c>
      <c r="AJ126" s="81" t="s">
        <v>4440</v>
      </c>
      <c r="AM126" s="81" t="s">
        <v>4442</v>
      </c>
      <c r="AN126" s="81" t="s">
        <v>4433</v>
      </c>
      <c r="AO126" s="81" t="s">
        <v>6797</v>
      </c>
      <c r="AP126" s="81" t="s">
        <v>3740</v>
      </c>
      <c r="AQ126" s="81" t="s">
        <v>4444</v>
      </c>
      <c r="AR126" s="81" t="s">
        <v>5814</v>
      </c>
      <c r="AS126" s="81" t="s">
        <v>4468</v>
      </c>
      <c r="AT126" s="81" t="s">
        <v>2875</v>
      </c>
      <c r="AU126" s="81" t="s">
        <v>4447</v>
      </c>
      <c r="AW126" s="81" t="s">
        <v>4448</v>
      </c>
      <c r="AX126" s="81" t="s">
        <v>42</v>
      </c>
    </row>
    <row r="127" s="79" customFormat="1" ht="13.5" hidden="1" spans="1:50">
      <c r="A127" s="81" t="s">
        <v>6798</v>
      </c>
      <c r="B127" s="81" t="s">
        <v>6799</v>
      </c>
      <c r="C127" s="81" t="s">
        <v>50</v>
      </c>
      <c r="D127" s="81" t="s">
        <v>4451</v>
      </c>
      <c r="E127" s="81" t="s">
        <v>3224</v>
      </c>
      <c r="F127" s="81" t="s">
        <v>4453</v>
      </c>
      <c r="G127" s="81" t="s">
        <v>6800</v>
      </c>
      <c r="H127" s="81" t="s">
        <v>6801</v>
      </c>
      <c r="I127" s="81" t="s">
        <v>43</v>
      </c>
      <c r="J127" s="81" t="s">
        <v>4422</v>
      </c>
      <c r="K127" s="81" t="s">
        <v>4423</v>
      </c>
      <c r="M127" s="81" t="s">
        <v>2790</v>
      </c>
      <c r="N127" s="81" t="s">
        <v>6642</v>
      </c>
      <c r="O127" s="81" t="s">
        <v>6802</v>
      </c>
      <c r="P127" s="81" t="s">
        <v>6803</v>
      </c>
      <c r="Q127" s="81" t="s">
        <v>4459</v>
      </c>
      <c r="R127" s="81" t="s">
        <v>4460</v>
      </c>
      <c r="S127" s="81" t="s">
        <v>4461</v>
      </c>
      <c r="T127" s="81" t="s">
        <v>3222</v>
      </c>
      <c r="U127" s="81" t="s">
        <v>3223</v>
      </c>
      <c r="V127" s="81" t="s">
        <v>4432</v>
      </c>
      <c r="W127" s="81" t="s">
        <v>4433</v>
      </c>
      <c r="X127" s="81" t="s">
        <v>4434</v>
      </c>
      <c r="Y127" s="81" t="s">
        <v>4435</v>
      </c>
      <c r="Z127" s="81" t="s">
        <v>4436</v>
      </c>
      <c r="AA127" s="81" t="s">
        <v>228</v>
      </c>
      <c r="AC127" s="81" t="s">
        <v>42</v>
      </c>
      <c r="AD127" s="81" t="s">
        <v>2682</v>
      </c>
      <c r="AE127" s="81" t="s">
        <v>42</v>
      </c>
      <c r="AF127" s="81" t="s">
        <v>4464</v>
      </c>
      <c r="AG127" s="81" t="s">
        <v>4433</v>
      </c>
      <c r="AH127" s="81" t="s">
        <v>4485</v>
      </c>
      <c r="AI127" s="81" t="s">
        <v>4553</v>
      </c>
      <c r="AJ127" s="81" t="s">
        <v>4440</v>
      </c>
      <c r="AM127" s="81" t="s">
        <v>4442</v>
      </c>
      <c r="AN127" s="81" t="s">
        <v>4433</v>
      </c>
      <c r="AO127" s="81" t="s">
        <v>6804</v>
      </c>
      <c r="AP127" s="81" t="s">
        <v>3740</v>
      </c>
      <c r="AR127" s="81" t="s">
        <v>6805</v>
      </c>
      <c r="AS127" s="81" t="s">
        <v>4446</v>
      </c>
      <c r="AT127" s="81" t="s">
        <v>2875</v>
      </c>
      <c r="AU127" s="81" t="s">
        <v>4447</v>
      </c>
      <c r="AW127" s="81" t="s">
        <v>4448</v>
      </c>
      <c r="AX127" s="81" t="s">
        <v>42</v>
      </c>
    </row>
    <row r="128" s="79" customFormat="1" ht="13.5" hidden="1" spans="1:50">
      <c r="A128" s="81" t="s">
        <v>6806</v>
      </c>
      <c r="B128" s="81" t="s">
        <v>6807</v>
      </c>
      <c r="C128" s="81" t="s">
        <v>50</v>
      </c>
      <c r="D128" s="81" t="s">
        <v>4517</v>
      </c>
      <c r="E128" s="81" t="s">
        <v>6808</v>
      </c>
      <c r="F128" s="81" t="s">
        <v>4453</v>
      </c>
      <c r="G128" s="81" t="s">
        <v>6782</v>
      </c>
      <c r="H128" s="81" t="s">
        <v>6594</v>
      </c>
      <c r="I128" s="81" t="s">
        <v>43</v>
      </c>
      <c r="J128" s="81" t="s">
        <v>4631</v>
      </c>
      <c r="K128" s="81" t="s">
        <v>4632</v>
      </c>
      <c r="M128" s="81" t="s">
        <v>2790</v>
      </c>
      <c r="N128" s="81" t="s">
        <v>6616</v>
      </c>
      <c r="O128" s="81" t="s">
        <v>6809</v>
      </c>
      <c r="P128" s="81" t="s">
        <v>6810</v>
      </c>
      <c r="Q128" s="81" t="s">
        <v>5652</v>
      </c>
      <c r="R128" s="81" t="s">
        <v>5653</v>
      </c>
      <c r="S128" s="81" t="s">
        <v>4800</v>
      </c>
      <c r="T128" s="81" t="s">
        <v>6811</v>
      </c>
      <c r="U128" s="81" t="s">
        <v>6812</v>
      </c>
      <c r="V128" s="81" t="s">
        <v>4432</v>
      </c>
      <c r="W128" s="81" t="s">
        <v>4529</v>
      </c>
      <c r="X128" s="81" t="s">
        <v>4434</v>
      </c>
      <c r="Y128" s="81" t="s">
        <v>4435</v>
      </c>
      <c r="Z128" s="81" t="s">
        <v>4436</v>
      </c>
      <c r="AA128" s="81" t="s">
        <v>228</v>
      </c>
      <c r="AC128" s="81" t="s">
        <v>42</v>
      </c>
      <c r="AD128" s="81" t="s">
        <v>2682</v>
      </c>
      <c r="AE128" s="81" t="s">
        <v>42</v>
      </c>
      <c r="AF128" s="81" t="s">
        <v>4464</v>
      </c>
      <c r="AG128" s="81" t="s">
        <v>4658</v>
      </c>
      <c r="AH128" s="81" t="s">
        <v>4485</v>
      </c>
      <c r="AI128" s="81" t="s">
        <v>4512</v>
      </c>
      <c r="AJ128" s="81" t="s">
        <v>4440</v>
      </c>
      <c r="AM128" s="81" t="s">
        <v>4442</v>
      </c>
      <c r="AN128" s="81" t="s">
        <v>4658</v>
      </c>
      <c r="AO128" s="81" t="s">
        <v>6813</v>
      </c>
      <c r="AP128" s="81" t="s">
        <v>3740</v>
      </c>
      <c r="AQ128" s="81" t="s">
        <v>4444</v>
      </c>
      <c r="AR128" s="81" t="s">
        <v>6814</v>
      </c>
      <c r="AS128" s="81" t="s">
        <v>4446</v>
      </c>
      <c r="AT128" s="81" t="s">
        <v>2875</v>
      </c>
      <c r="AU128" s="81" t="s">
        <v>4447</v>
      </c>
      <c r="AW128" s="81" t="s">
        <v>4448</v>
      </c>
      <c r="AX128" s="81" t="s">
        <v>42</v>
      </c>
    </row>
    <row r="129" s="79" customFormat="1" ht="13.5" hidden="1" spans="1:50">
      <c r="A129" s="81" t="s">
        <v>5141</v>
      </c>
      <c r="B129" s="81" t="s">
        <v>5142</v>
      </c>
      <c r="C129" s="81" t="s">
        <v>50</v>
      </c>
      <c r="D129" s="81" t="s">
        <v>4418</v>
      </c>
      <c r="E129" s="81" t="s">
        <v>3199</v>
      </c>
      <c r="F129" s="81" t="s">
        <v>4453</v>
      </c>
      <c r="G129" s="81" t="s">
        <v>6585</v>
      </c>
      <c r="H129" s="81" t="s">
        <v>6478</v>
      </c>
      <c r="I129" s="81" t="s">
        <v>43</v>
      </c>
      <c r="J129" s="81" t="s">
        <v>4422</v>
      </c>
      <c r="K129" s="81" t="s">
        <v>4423</v>
      </c>
      <c r="M129" s="81" t="s">
        <v>2790</v>
      </c>
      <c r="N129" s="81" t="s">
        <v>6558</v>
      </c>
      <c r="O129" s="81" t="s">
        <v>6815</v>
      </c>
      <c r="P129" s="81" t="s">
        <v>6816</v>
      </c>
      <c r="Q129" s="81" t="s">
        <v>4698</v>
      </c>
      <c r="R129" s="81" t="s">
        <v>4699</v>
      </c>
      <c r="S129" s="81" t="s">
        <v>5740</v>
      </c>
      <c r="T129" s="81" t="s">
        <v>3924</v>
      </c>
      <c r="U129" s="81" t="s">
        <v>3925</v>
      </c>
      <c r="V129" s="81" t="s">
        <v>4432</v>
      </c>
      <c r="W129" s="81" t="s">
        <v>4433</v>
      </c>
      <c r="X129" s="81" t="s">
        <v>4434</v>
      </c>
      <c r="Y129" s="81" t="s">
        <v>4435</v>
      </c>
      <c r="Z129" s="81" t="s">
        <v>4436</v>
      </c>
      <c r="AA129" s="81" t="s">
        <v>228</v>
      </c>
      <c r="AC129" s="81" t="s">
        <v>42</v>
      </c>
      <c r="AD129" s="81" t="s">
        <v>2682</v>
      </c>
      <c r="AE129" s="81" t="s">
        <v>42</v>
      </c>
      <c r="AG129" s="81" t="s">
        <v>4433</v>
      </c>
      <c r="AH129" s="81" t="s">
        <v>4485</v>
      </c>
      <c r="AI129" s="81" t="s">
        <v>4553</v>
      </c>
      <c r="AJ129" s="81" t="s">
        <v>4440</v>
      </c>
      <c r="AM129" s="81" t="s">
        <v>4442</v>
      </c>
      <c r="AN129" s="81" t="s">
        <v>4433</v>
      </c>
      <c r="AO129" s="81" t="s">
        <v>6817</v>
      </c>
      <c r="AP129" s="81" t="s">
        <v>3740</v>
      </c>
      <c r="AQ129" s="81" t="s">
        <v>4444</v>
      </c>
      <c r="AR129" s="81" t="s">
        <v>6818</v>
      </c>
      <c r="AS129" s="81" t="s">
        <v>4468</v>
      </c>
      <c r="AT129" s="81" t="s">
        <v>2875</v>
      </c>
      <c r="AU129" s="81" t="s">
        <v>4447</v>
      </c>
      <c r="AW129" s="81" t="s">
        <v>4448</v>
      </c>
      <c r="AX129" s="81" t="s">
        <v>42</v>
      </c>
    </row>
    <row r="130" s="79" customFormat="1" ht="13.5" hidden="1" spans="1:50">
      <c r="A130" s="81" t="s">
        <v>6226</v>
      </c>
      <c r="B130" s="81" t="s">
        <v>6819</v>
      </c>
      <c r="C130" s="81" t="s">
        <v>50</v>
      </c>
      <c r="D130" s="81" t="s">
        <v>4517</v>
      </c>
      <c r="E130" s="81" t="s">
        <v>3618</v>
      </c>
      <c r="F130" s="81" t="s">
        <v>4453</v>
      </c>
      <c r="G130" s="81" t="s">
        <v>6585</v>
      </c>
      <c r="H130" s="81" t="s">
        <v>6594</v>
      </c>
      <c r="I130" s="81" t="s">
        <v>43</v>
      </c>
      <c r="J130" s="81" t="s">
        <v>4474</v>
      </c>
      <c r="K130" s="81" t="s">
        <v>4475</v>
      </c>
      <c r="M130" s="81" t="s">
        <v>2790</v>
      </c>
      <c r="N130" s="81" t="s">
        <v>6595</v>
      </c>
      <c r="O130" s="81" t="s">
        <v>6820</v>
      </c>
      <c r="P130" s="81" t="s">
        <v>6821</v>
      </c>
      <c r="Q130" s="81" t="s">
        <v>5175</v>
      </c>
      <c r="R130" s="81" t="s">
        <v>5176</v>
      </c>
      <c r="S130" s="81" t="s">
        <v>5177</v>
      </c>
      <c r="T130" s="81" t="s">
        <v>3616</v>
      </c>
      <c r="U130" s="81" t="s">
        <v>3617</v>
      </c>
      <c r="V130" s="81" t="s">
        <v>4432</v>
      </c>
      <c r="W130" s="81" t="s">
        <v>4529</v>
      </c>
      <c r="X130" s="81" t="s">
        <v>4434</v>
      </c>
      <c r="Y130" s="81" t="s">
        <v>4435</v>
      </c>
      <c r="Z130" s="81" t="s">
        <v>4436</v>
      </c>
      <c r="AA130" s="81" t="s">
        <v>228</v>
      </c>
      <c r="AC130" s="81" t="s">
        <v>42</v>
      </c>
      <c r="AD130" s="81" t="s">
        <v>2682</v>
      </c>
      <c r="AE130" s="81" t="s">
        <v>42</v>
      </c>
      <c r="AG130" s="81" t="s">
        <v>4480</v>
      </c>
      <c r="AH130" s="81" t="s">
        <v>4485</v>
      </c>
      <c r="AI130" s="81" t="s">
        <v>4486</v>
      </c>
      <c r="AJ130" s="81" t="s">
        <v>4440</v>
      </c>
      <c r="AM130" s="81" t="s">
        <v>4442</v>
      </c>
      <c r="AN130" s="81" t="s">
        <v>4480</v>
      </c>
      <c r="AO130" s="81" t="s">
        <v>6822</v>
      </c>
      <c r="AP130" s="81" t="s">
        <v>3740</v>
      </c>
      <c r="AQ130" s="81" t="s">
        <v>4444</v>
      </c>
      <c r="AR130" s="81" t="s">
        <v>6489</v>
      </c>
      <c r="AS130" s="81" t="s">
        <v>4468</v>
      </c>
      <c r="AT130" s="81" t="s">
        <v>2875</v>
      </c>
      <c r="AU130" s="81" t="s">
        <v>4447</v>
      </c>
      <c r="AW130" s="81" t="s">
        <v>4448</v>
      </c>
      <c r="AX130" s="81" t="s">
        <v>42</v>
      </c>
    </row>
    <row r="131" s="79" customFormat="1" ht="13.5" hidden="1" spans="1:50">
      <c r="A131" s="81" t="s">
        <v>6823</v>
      </c>
      <c r="B131" s="81" t="s">
        <v>6824</v>
      </c>
      <c r="C131" s="81" t="s">
        <v>50</v>
      </c>
      <c r="D131" s="81" t="s">
        <v>4517</v>
      </c>
      <c r="E131" s="81" t="s">
        <v>3624</v>
      </c>
      <c r="F131" s="81" t="s">
        <v>4453</v>
      </c>
      <c r="G131" s="81" t="s">
        <v>6585</v>
      </c>
      <c r="H131" s="81" t="s">
        <v>6594</v>
      </c>
      <c r="I131" s="81" t="s">
        <v>43</v>
      </c>
      <c r="J131" s="81" t="s">
        <v>4474</v>
      </c>
      <c r="K131" s="81" t="s">
        <v>4475</v>
      </c>
      <c r="M131" s="81" t="s">
        <v>2790</v>
      </c>
      <c r="N131" s="81" t="s">
        <v>6595</v>
      </c>
      <c r="O131" s="81" t="s">
        <v>6825</v>
      </c>
      <c r="P131" s="81" t="s">
        <v>6826</v>
      </c>
      <c r="Q131" s="81" t="s">
        <v>5175</v>
      </c>
      <c r="R131" s="81" t="s">
        <v>5176</v>
      </c>
      <c r="S131" s="81" t="s">
        <v>5177</v>
      </c>
      <c r="T131" s="81" t="s">
        <v>3667</v>
      </c>
      <c r="U131" s="81" t="s">
        <v>3668</v>
      </c>
      <c r="V131" s="81" t="s">
        <v>4432</v>
      </c>
      <c r="W131" s="81" t="s">
        <v>4529</v>
      </c>
      <c r="X131" s="81" t="s">
        <v>4434</v>
      </c>
      <c r="Y131" s="81" t="s">
        <v>4435</v>
      </c>
      <c r="Z131" s="81" t="s">
        <v>4436</v>
      </c>
      <c r="AA131" s="81" t="s">
        <v>228</v>
      </c>
      <c r="AC131" s="81" t="s">
        <v>42</v>
      </c>
      <c r="AD131" s="81" t="s">
        <v>2682</v>
      </c>
      <c r="AE131" s="81" t="s">
        <v>42</v>
      </c>
      <c r="AG131" s="81" t="s">
        <v>4480</v>
      </c>
      <c r="AH131" s="81" t="s">
        <v>4485</v>
      </c>
      <c r="AI131" s="81" t="s">
        <v>4486</v>
      </c>
      <c r="AJ131" s="81" t="s">
        <v>4440</v>
      </c>
      <c r="AM131" s="81" t="s">
        <v>4442</v>
      </c>
      <c r="AN131" s="81" t="s">
        <v>4480</v>
      </c>
      <c r="AO131" s="81" t="s">
        <v>6822</v>
      </c>
      <c r="AP131" s="81" t="s">
        <v>3740</v>
      </c>
      <c r="AQ131" s="81" t="s">
        <v>4444</v>
      </c>
      <c r="AR131" s="81" t="s">
        <v>6827</v>
      </c>
      <c r="AS131" s="81" t="s">
        <v>4468</v>
      </c>
      <c r="AT131" s="81" t="s">
        <v>2875</v>
      </c>
      <c r="AU131" s="81" t="s">
        <v>50</v>
      </c>
      <c r="AW131" s="81" t="s">
        <v>4448</v>
      </c>
      <c r="AX131" s="81" t="s">
        <v>42</v>
      </c>
    </row>
    <row r="132" s="79" customFormat="1" ht="13.5" hidden="1" spans="1:50">
      <c r="A132" s="81" t="s">
        <v>6828</v>
      </c>
      <c r="B132" s="81" t="s">
        <v>6829</v>
      </c>
      <c r="C132" s="81" t="s">
        <v>50</v>
      </c>
      <c r="D132" s="81" t="s">
        <v>4517</v>
      </c>
      <c r="E132" s="81" t="s">
        <v>3756</v>
      </c>
      <c r="F132" s="81" t="s">
        <v>4453</v>
      </c>
      <c r="G132" s="81" t="s">
        <v>6585</v>
      </c>
      <c r="H132" s="81" t="s">
        <v>6594</v>
      </c>
      <c r="I132" s="81" t="s">
        <v>43</v>
      </c>
      <c r="J132" s="81" t="s">
        <v>4543</v>
      </c>
      <c r="K132" s="81" t="s">
        <v>4544</v>
      </c>
      <c r="M132" s="81" t="s">
        <v>2790</v>
      </c>
      <c r="N132" s="81" t="s">
        <v>6616</v>
      </c>
      <c r="O132" s="81" t="s">
        <v>6830</v>
      </c>
      <c r="P132" s="81" t="s">
        <v>6831</v>
      </c>
      <c r="Q132" s="81" t="s">
        <v>1462</v>
      </c>
      <c r="R132" s="81" t="s">
        <v>6044</v>
      </c>
      <c r="S132" s="81" t="s">
        <v>6832</v>
      </c>
      <c r="T132" s="81" t="s">
        <v>3754</v>
      </c>
      <c r="U132" s="81" t="s">
        <v>3755</v>
      </c>
      <c r="V132" s="81" t="s">
        <v>4432</v>
      </c>
      <c r="W132" s="81" t="s">
        <v>1576</v>
      </c>
      <c r="X132" s="81" t="s">
        <v>4434</v>
      </c>
      <c r="Y132" s="81" t="s">
        <v>4435</v>
      </c>
      <c r="Z132" s="81" t="s">
        <v>4436</v>
      </c>
      <c r="AA132" s="81" t="s">
        <v>82</v>
      </c>
      <c r="AC132" s="81" t="s">
        <v>42</v>
      </c>
      <c r="AD132" s="81" t="s">
        <v>2682</v>
      </c>
      <c r="AE132" s="81" t="s">
        <v>42</v>
      </c>
      <c r="AF132" s="81" t="s">
        <v>4464</v>
      </c>
      <c r="AG132" s="81" t="s">
        <v>4552</v>
      </c>
      <c r="AH132" s="81" t="s">
        <v>4485</v>
      </c>
      <c r="AI132" s="81" t="s">
        <v>4553</v>
      </c>
      <c r="AJ132" s="81" t="s">
        <v>4440</v>
      </c>
      <c r="AL132" s="81" t="s">
        <v>6833</v>
      </c>
      <c r="AM132" s="81" t="s">
        <v>4442</v>
      </c>
      <c r="AN132" s="81" t="s">
        <v>4552</v>
      </c>
      <c r="AO132" s="81" t="s">
        <v>6834</v>
      </c>
      <c r="AP132" s="81" t="s">
        <v>3740</v>
      </c>
      <c r="AQ132" s="81" t="s">
        <v>4444</v>
      </c>
      <c r="AR132" s="81" t="s">
        <v>4556</v>
      </c>
      <c r="AS132" s="81" t="s">
        <v>4446</v>
      </c>
      <c r="AT132" s="81" t="s">
        <v>2875</v>
      </c>
      <c r="AU132" s="81" t="s">
        <v>4447</v>
      </c>
      <c r="AW132" s="81" t="s">
        <v>4448</v>
      </c>
      <c r="AX132" s="81" t="s">
        <v>42</v>
      </c>
    </row>
    <row r="133" s="79" customFormat="1" ht="13.5" hidden="1" spans="1:50">
      <c r="A133" s="81" t="s">
        <v>5192</v>
      </c>
      <c r="B133" s="81" t="s">
        <v>5193</v>
      </c>
      <c r="C133" s="81" t="s">
        <v>50</v>
      </c>
      <c r="D133" s="81" t="s">
        <v>4418</v>
      </c>
      <c r="E133" s="81" t="s">
        <v>3936</v>
      </c>
      <c r="F133" s="81" t="s">
        <v>4453</v>
      </c>
      <c r="G133" s="81" t="s">
        <v>6585</v>
      </c>
      <c r="H133" s="81" t="s">
        <v>6478</v>
      </c>
      <c r="I133" s="81" t="s">
        <v>43</v>
      </c>
      <c r="J133" s="81" t="s">
        <v>4422</v>
      </c>
      <c r="K133" s="81" t="s">
        <v>4423</v>
      </c>
      <c r="M133" s="81" t="s">
        <v>2790</v>
      </c>
      <c r="N133" s="81" t="s">
        <v>6558</v>
      </c>
      <c r="O133" s="81" t="s">
        <v>6835</v>
      </c>
      <c r="P133" s="81" t="s">
        <v>6836</v>
      </c>
      <c r="Q133" s="81" t="s">
        <v>4698</v>
      </c>
      <c r="R133" s="81" t="s">
        <v>4699</v>
      </c>
      <c r="S133" s="81" t="s">
        <v>5740</v>
      </c>
      <c r="T133" s="81" t="s">
        <v>3934</v>
      </c>
      <c r="U133" s="81" t="s">
        <v>3935</v>
      </c>
      <c r="V133" s="81" t="s">
        <v>4432</v>
      </c>
      <c r="W133" s="81" t="s">
        <v>4433</v>
      </c>
      <c r="X133" s="81" t="s">
        <v>4434</v>
      </c>
      <c r="Y133" s="81" t="s">
        <v>4435</v>
      </c>
      <c r="Z133" s="81" t="s">
        <v>4436</v>
      </c>
      <c r="AA133" s="81" t="s">
        <v>82</v>
      </c>
      <c r="AC133" s="81" t="s">
        <v>42</v>
      </c>
      <c r="AD133" s="81" t="s">
        <v>2682</v>
      </c>
      <c r="AE133" s="81" t="s">
        <v>42</v>
      </c>
      <c r="AG133" s="81" t="s">
        <v>4433</v>
      </c>
      <c r="AH133" s="81" t="s">
        <v>4485</v>
      </c>
      <c r="AI133" s="81" t="s">
        <v>4553</v>
      </c>
      <c r="AJ133" s="81" t="s">
        <v>4440</v>
      </c>
      <c r="AM133" s="81" t="s">
        <v>4442</v>
      </c>
      <c r="AN133" s="81" t="s">
        <v>4433</v>
      </c>
      <c r="AO133" s="81" t="s">
        <v>6837</v>
      </c>
      <c r="AP133" s="81" t="s">
        <v>3740</v>
      </c>
      <c r="AQ133" s="81" t="s">
        <v>4444</v>
      </c>
      <c r="AR133" s="81" t="s">
        <v>6838</v>
      </c>
      <c r="AS133" s="81" t="s">
        <v>4468</v>
      </c>
      <c r="AT133" s="81" t="s">
        <v>2875</v>
      </c>
      <c r="AU133" s="81" t="s">
        <v>4447</v>
      </c>
      <c r="AW133" s="81" t="s">
        <v>4448</v>
      </c>
      <c r="AX133" s="81" t="s">
        <v>42</v>
      </c>
    </row>
    <row r="134" s="79" customFormat="1" ht="13.5" hidden="1" spans="1:50">
      <c r="A134" s="81" t="s">
        <v>5724</v>
      </c>
      <c r="B134" s="81" t="s">
        <v>5725</v>
      </c>
      <c r="C134" s="81" t="s">
        <v>50</v>
      </c>
      <c r="D134" s="81" t="s">
        <v>4517</v>
      </c>
      <c r="E134" s="81" t="s">
        <v>2976</v>
      </c>
      <c r="F134" s="81" t="s">
        <v>4453</v>
      </c>
      <c r="G134" s="81" t="s">
        <v>6585</v>
      </c>
      <c r="H134" s="81" t="s">
        <v>6594</v>
      </c>
      <c r="I134" s="81" t="s">
        <v>43</v>
      </c>
      <c r="J134" s="81" t="s">
        <v>4422</v>
      </c>
      <c r="K134" s="81" t="s">
        <v>4423</v>
      </c>
      <c r="M134" s="81" t="s">
        <v>2790</v>
      </c>
      <c r="N134" s="81" t="s">
        <v>6558</v>
      </c>
      <c r="O134" s="81" t="s">
        <v>6839</v>
      </c>
      <c r="P134" s="81" t="s">
        <v>6840</v>
      </c>
      <c r="Q134" s="81" t="s">
        <v>4902</v>
      </c>
      <c r="R134" s="81" t="s">
        <v>4903</v>
      </c>
      <c r="S134" s="81" t="s">
        <v>5666</v>
      </c>
      <c r="T134" s="81" t="s">
        <v>2974</v>
      </c>
      <c r="U134" s="81" t="s">
        <v>2975</v>
      </c>
      <c r="V134" s="81" t="s">
        <v>4432</v>
      </c>
      <c r="W134" s="81" t="s">
        <v>4433</v>
      </c>
      <c r="X134" s="81" t="s">
        <v>4434</v>
      </c>
      <c r="Y134" s="81" t="s">
        <v>4435</v>
      </c>
      <c r="Z134" s="81" t="s">
        <v>4436</v>
      </c>
      <c r="AA134" s="81" t="s">
        <v>82</v>
      </c>
      <c r="AC134" s="81" t="s">
        <v>42</v>
      </c>
      <c r="AD134" s="81" t="s">
        <v>2682</v>
      </c>
      <c r="AE134" s="81" t="s">
        <v>42</v>
      </c>
      <c r="AG134" s="81" t="s">
        <v>4433</v>
      </c>
      <c r="AH134" s="81" t="s">
        <v>4485</v>
      </c>
      <c r="AI134" s="81" t="s">
        <v>4553</v>
      </c>
      <c r="AJ134" s="81" t="s">
        <v>4440</v>
      </c>
      <c r="AM134" s="81" t="s">
        <v>4442</v>
      </c>
      <c r="AN134" s="81" t="s">
        <v>4433</v>
      </c>
      <c r="AO134" s="81" t="s">
        <v>6841</v>
      </c>
      <c r="AP134" s="81" t="s">
        <v>3740</v>
      </c>
      <c r="AQ134" s="81" t="s">
        <v>4444</v>
      </c>
      <c r="AR134" s="81" t="s">
        <v>5729</v>
      </c>
      <c r="AS134" s="81" t="s">
        <v>4468</v>
      </c>
      <c r="AT134" s="81" t="s">
        <v>2875</v>
      </c>
      <c r="AU134" s="81" t="s">
        <v>50</v>
      </c>
      <c r="AW134" s="81" t="s">
        <v>4448</v>
      </c>
      <c r="AX134" s="81" t="s">
        <v>42</v>
      </c>
    </row>
    <row r="135" s="79" customFormat="1" ht="13.5" hidden="1" spans="1:50">
      <c r="A135" s="81" t="s">
        <v>5743</v>
      </c>
      <c r="B135" s="81" t="s">
        <v>5744</v>
      </c>
      <c r="C135" s="81" t="s">
        <v>50</v>
      </c>
      <c r="D135" s="81" t="s">
        <v>4517</v>
      </c>
      <c r="E135" s="81" t="s">
        <v>3094</v>
      </c>
      <c r="F135" s="81" t="s">
        <v>4453</v>
      </c>
      <c r="G135" s="81" t="s">
        <v>6842</v>
      </c>
      <c r="H135" s="81" t="s">
        <v>6801</v>
      </c>
      <c r="I135" s="81" t="s">
        <v>43</v>
      </c>
      <c r="J135" s="81" t="s">
        <v>4422</v>
      </c>
      <c r="K135" s="81" t="s">
        <v>4423</v>
      </c>
      <c r="M135" s="81" t="s">
        <v>2790</v>
      </c>
      <c r="N135" s="81" t="s">
        <v>6558</v>
      </c>
      <c r="O135" s="81" t="s">
        <v>6843</v>
      </c>
      <c r="P135" s="81" t="s">
        <v>6844</v>
      </c>
      <c r="Q135" s="81" t="s">
        <v>4698</v>
      </c>
      <c r="R135" s="81" t="s">
        <v>4699</v>
      </c>
      <c r="S135" s="81" t="s">
        <v>5740</v>
      </c>
      <c r="T135" s="81" t="s">
        <v>3092</v>
      </c>
      <c r="U135" s="81" t="s">
        <v>3093</v>
      </c>
      <c r="V135" s="81" t="s">
        <v>4432</v>
      </c>
      <c r="W135" s="81" t="s">
        <v>4433</v>
      </c>
      <c r="X135" s="81" t="s">
        <v>4434</v>
      </c>
      <c r="Y135" s="81" t="s">
        <v>4435</v>
      </c>
      <c r="Z135" s="81" t="s">
        <v>4436</v>
      </c>
      <c r="AA135" s="81" t="s">
        <v>82</v>
      </c>
      <c r="AC135" s="81" t="s">
        <v>42</v>
      </c>
      <c r="AD135" s="81" t="s">
        <v>2682</v>
      </c>
      <c r="AE135" s="81" t="s">
        <v>42</v>
      </c>
      <c r="AG135" s="81" t="s">
        <v>4433</v>
      </c>
      <c r="AH135" s="81" t="s">
        <v>4485</v>
      </c>
      <c r="AI135" s="81" t="s">
        <v>4553</v>
      </c>
      <c r="AJ135" s="81" t="s">
        <v>4440</v>
      </c>
      <c r="AM135" s="81" t="s">
        <v>4442</v>
      </c>
      <c r="AN135" s="81" t="s">
        <v>4433</v>
      </c>
      <c r="AO135" s="81" t="s">
        <v>6845</v>
      </c>
      <c r="AP135" s="81" t="s">
        <v>3740</v>
      </c>
      <c r="AQ135" s="81" t="s">
        <v>4444</v>
      </c>
      <c r="AR135" s="81" t="s">
        <v>5747</v>
      </c>
      <c r="AS135" s="81" t="s">
        <v>4468</v>
      </c>
      <c r="AT135" s="81" t="s">
        <v>2875</v>
      </c>
      <c r="AU135" s="81" t="s">
        <v>4447</v>
      </c>
      <c r="AW135" s="81" t="s">
        <v>4448</v>
      </c>
      <c r="AX135" s="81" t="s">
        <v>42</v>
      </c>
    </row>
    <row r="136" s="79" customFormat="1" ht="13.5" hidden="1" spans="1:50">
      <c r="A136" s="81" t="s">
        <v>5660</v>
      </c>
      <c r="B136" s="81" t="s">
        <v>5661</v>
      </c>
      <c r="C136" s="81" t="s">
        <v>50</v>
      </c>
      <c r="D136" s="81" t="s">
        <v>4517</v>
      </c>
      <c r="E136" s="81" t="s">
        <v>3054</v>
      </c>
      <c r="F136" s="81" t="s">
        <v>4453</v>
      </c>
      <c r="G136" s="81" t="s">
        <v>6585</v>
      </c>
      <c r="H136" s="81" t="s">
        <v>6594</v>
      </c>
      <c r="I136" s="81" t="s">
        <v>43</v>
      </c>
      <c r="J136" s="81" t="s">
        <v>4422</v>
      </c>
      <c r="K136" s="81" t="s">
        <v>4423</v>
      </c>
      <c r="M136" s="81" t="s">
        <v>2790</v>
      </c>
      <c r="N136" s="81" t="s">
        <v>6558</v>
      </c>
      <c r="O136" s="81" t="s">
        <v>6846</v>
      </c>
      <c r="P136" s="81" t="s">
        <v>6847</v>
      </c>
      <c r="Q136" s="81" t="s">
        <v>4433</v>
      </c>
      <c r="R136" s="81" t="s">
        <v>6848</v>
      </c>
      <c r="S136" s="81" t="s">
        <v>5666</v>
      </c>
      <c r="T136" s="81" t="s">
        <v>3052</v>
      </c>
      <c r="U136" s="81" t="s">
        <v>3053</v>
      </c>
      <c r="V136" s="81" t="s">
        <v>4432</v>
      </c>
      <c r="W136" s="81" t="s">
        <v>4433</v>
      </c>
      <c r="X136" s="81" t="s">
        <v>4434</v>
      </c>
      <c r="Y136" s="81" t="s">
        <v>4435</v>
      </c>
      <c r="Z136" s="81" t="s">
        <v>4436</v>
      </c>
      <c r="AA136" s="81" t="s">
        <v>82</v>
      </c>
      <c r="AC136" s="81" t="s">
        <v>42</v>
      </c>
      <c r="AD136" s="81" t="s">
        <v>2682</v>
      </c>
      <c r="AE136" s="81" t="s">
        <v>42</v>
      </c>
      <c r="AG136" s="81" t="s">
        <v>4433</v>
      </c>
      <c r="AH136" s="81" t="s">
        <v>4485</v>
      </c>
      <c r="AI136" s="81" t="s">
        <v>4553</v>
      </c>
      <c r="AJ136" s="81" t="s">
        <v>4440</v>
      </c>
      <c r="AM136" s="81" t="s">
        <v>4442</v>
      </c>
      <c r="AN136" s="81" t="s">
        <v>4433</v>
      </c>
      <c r="AO136" s="81" t="s">
        <v>6849</v>
      </c>
      <c r="AP136" s="81" t="s">
        <v>3740</v>
      </c>
      <c r="AQ136" s="81" t="s">
        <v>4444</v>
      </c>
      <c r="AR136" s="81" t="s">
        <v>5668</v>
      </c>
      <c r="AS136" s="81" t="s">
        <v>4468</v>
      </c>
      <c r="AT136" s="81" t="s">
        <v>2875</v>
      </c>
      <c r="AU136" s="81" t="s">
        <v>4447</v>
      </c>
      <c r="AW136" s="81" t="s">
        <v>4448</v>
      </c>
      <c r="AX136" s="81" t="s">
        <v>42</v>
      </c>
    </row>
    <row r="137" s="79" customFormat="1" ht="13.5" hidden="1" spans="1:50">
      <c r="A137" s="81" t="s">
        <v>6675</v>
      </c>
      <c r="B137" s="81" t="s">
        <v>6676</v>
      </c>
      <c r="C137" s="81" t="s">
        <v>50</v>
      </c>
      <c r="D137" s="81" t="s">
        <v>4517</v>
      </c>
      <c r="E137" s="81" t="s">
        <v>6850</v>
      </c>
      <c r="F137" s="81" t="s">
        <v>4453</v>
      </c>
      <c r="G137" s="81" t="s">
        <v>6585</v>
      </c>
      <c r="H137" s="81" t="s">
        <v>6594</v>
      </c>
      <c r="I137" s="81" t="s">
        <v>43</v>
      </c>
      <c r="J137" s="81" t="s">
        <v>4474</v>
      </c>
      <c r="K137" s="81" t="s">
        <v>4475</v>
      </c>
      <c r="M137" s="81" t="s">
        <v>2790</v>
      </c>
      <c r="N137" s="81" t="s">
        <v>6595</v>
      </c>
      <c r="O137" s="81" t="s">
        <v>6851</v>
      </c>
      <c r="P137" s="81" t="s">
        <v>6852</v>
      </c>
      <c r="Q137" s="81" t="s">
        <v>4524</v>
      </c>
      <c r="R137" s="81" t="s">
        <v>4525</v>
      </c>
      <c r="S137" s="81" t="s">
        <v>4480</v>
      </c>
      <c r="T137" s="81" t="s">
        <v>3430</v>
      </c>
      <c r="U137" s="81" t="s">
        <v>3431</v>
      </c>
      <c r="V137" s="81" t="s">
        <v>4432</v>
      </c>
      <c r="W137" s="81" t="s">
        <v>4529</v>
      </c>
      <c r="X137" s="81" t="s">
        <v>4434</v>
      </c>
      <c r="Y137" s="81" t="s">
        <v>4435</v>
      </c>
      <c r="Z137" s="81" t="s">
        <v>4436</v>
      </c>
      <c r="AA137" s="81" t="s">
        <v>228</v>
      </c>
      <c r="AC137" s="81" t="s">
        <v>42</v>
      </c>
      <c r="AD137" s="81" t="s">
        <v>2682</v>
      </c>
      <c r="AE137" s="81" t="s">
        <v>42</v>
      </c>
      <c r="AG137" s="81" t="s">
        <v>4480</v>
      </c>
      <c r="AH137" s="81" t="s">
        <v>4485</v>
      </c>
      <c r="AI137" s="81" t="s">
        <v>4486</v>
      </c>
      <c r="AJ137" s="81" t="s">
        <v>4440</v>
      </c>
      <c r="AM137" s="81" t="s">
        <v>4442</v>
      </c>
      <c r="AN137" s="81" t="s">
        <v>4480</v>
      </c>
      <c r="AO137" s="81" t="s">
        <v>6853</v>
      </c>
      <c r="AP137" s="81" t="s">
        <v>3740</v>
      </c>
      <c r="AQ137" s="81" t="s">
        <v>4444</v>
      </c>
      <c r="AR137" s="81" t="s">
        <v>6854</v>
      </c>
      <c r="AS137" s="81" t="s">
        <v>4468</v>
      </c>
      <c r="AT137" s="81" t="s">
        <v>2875</v>
      </c>
      <c r="AU137" s="81" t="s">
        <v>6415</v>
      </c>
      <c r="AW137" s="81" t="s">
        <v>4448</v>
      </c>
      <c r="AX137" s="81" t="s">
        <v>42</v>
      </c>
    </row>
  </sheetData>
  <sheetProtection formatCells="0" insertHyperlinks="0" autoFilter="0"/>
  <autoFilter ref="A1:AY137">
    <filterColumn colId="1">
      <customFilters>
        <customFilter operator="equal" val="护套环流检测：一般、关注线路（7-12月）：110kV镜合畔线、110kV镜合龙凤文线、110kV镜龙畔线、110kV镜福甲线、110kV镜福乙线、110kV车新镜线、110kV车新镜线岑镜乙支线、110kV镜岑线、110kV镜畔新线（220kV镜湖变电站、110kV和合、福庄、新华、岑镜变电站、110kV花都湖、凤凰南路、空铁大道终端场）"/>
      </customFilters>
    </filterColumn>
    <extLst/>
  </autoFilter>
  <sortState ref="A2:AS90">
    <sortCondition ref="S2"/>
  </sortState>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Y70"/>
  <sheetViews>
    <sheetView zoomScale="115" zoomScaleNormal="115" topLeftCell="J1" workbookViewId="0">
      <selection activeCell="T21" sqref="T21:U21"/>
    </sheetView>
  </sheetViews>
  <sheetFormatPr defaultColWidth="9" defaultRowHeight="14.25"/>
  <cols>
    <col min="2" max="2" width="39.625" customWidth="1"/>
    <col min="5" max="5" width="23" customWidth="1"/>
  </cols>
  <sheetData>
    <row r="1" s="79" customFormat="1" ht="15" spans="1:51">
      <c r="A1" s="80" t="s">
        <v>4367</v>
      </c>
      <c r="B1" s="80" t="s">
        <v>2675</v>
      </c>
      <c r="C1" s="80" t="s">
        <v>4368</v>
      </c>
      <c r="D1" s="80" t="s">
        <v>4</v>
      </c>
      <c r="E1" s="80" t="s">
        <v>4369</v>
      </c>
      <c r="F1" s="80" t="s">
        <v>4370</v>
      </c>
      <c r="G1" s="80" t="s">
        <v>4371</v>
      </c>
      <c r="H1" s="80" t="s">
        <v>4372</v>
      </c>
      <c r="I1" s="80" t="s">
        <v>4373</v>
      </c>
      <c r="J1" s="80" t="s">
        <v>4374</v>
      </c>
      <c r="K1" s="80" t="s">
        <v>4375</v>
      </c>
      <c r="L1" s="80" t="s">
        <v>4376</v>
      </c>
      <c r="M1" s="80" t="s">
        <v>4377</v>
      </c>
      <c r="N1" s="80" t="s">
        <v>4378</v>
      </c>
      <c r="O1" s="80" t="s">
        <v>4379</v>
      </c>
      <c r="P1" s="80" t="s">
        <v>4380</v>
      </c>
      <c r="Q1" s="80" t="s">
        <v>4381</v>
      </c>
      <c r="R1" s="80" t="s">
        <v>4382</v>
      </c>
      <c r="S1" s="80" t="s">
        <v>4383</v>
      </c>
      <c r="T1" s="80" t="s">
        <v>4384</v>
      </c>
      <c r="U1" s="80" t="s">
        <v>4385</v>
      </c>
      <c r="V1" s="80" t="s">
        <v>4386</v>
      </c>
      <c r="W1" s="80" t="s">
        <v>4387</v>
      </c>
      <c r="X1" s="80" t="s">
        <v>4388</v>
      </c>
      <c r="Y1" s="80" t="s">
        <v>4389</v>
      </c>
      <c r="Z1" s="80" t="s">
        <v>4390</v>
      </c>
      <c r="AA1" s="80" t="s">
        <v>5</v>
      </c>
      <c r="AB1" s="80" t="s">
        <v>4391</v>
      </c>
      <c r="AC1" s="80" t="s">
        <v>4392</v>
      </c>
      <c r="AD1" s="80" t="s">
        <v>4393</v>
      </c>
      <c r="AE1" s="80" t="s">
        <v>4394</v>
      </c>
      <c r="AF1" s="80" t="s">
        <v>4395</v>
      </c>
      <c r="AG1" s="80" t="s">
        <v>4396</v>
      </c>
      <c r="AH1" s="80" t="s">
        <v>4397</v>
      </c>
      <c r="AI1" s="80" t="s">
        <v>4398</v>
      </c>
      <c r="AJ1" s="80" t="s">
        <v>4399</v>
      </c>
      <c r="AK1" s="80" t="s">
        <v>4400</v>
      </c>
      <c r="AL1" s="80" t="s">
        <v>4401</v>
      </c>
      <c r="AM1" s="80" t="s">
        <v>4402</v>
      </c>
      <c r="AN1" s="80" t="s">
        <v>4403</v>
      </c>
      <c r="AO1" s="80" t="s">
        <v>4404</v>
      </c>
      <c r="AP1" s="80" t="s">
        <v>4405</v>
      </c>
      <c r="AQ1" s="80" t="s">
        <v>4406</v>
      </c>
      <c r="AR1" s="80" t="s">
        <v>4407</v>
      </c>
      <c r="AS1" s="80" t="s">
        <v>4408</v>
      </c>
      <c r="AT1" s="80" t="s">
        <v>4409</v>
      </c>
      <c r="AU1" s="80" t="s">
        <v>4410</v>
      </c>
      <c r="AV1" s="80" t="s">
        <v>4411</v>
      </c>
      <c r="AW1" s="80" t="s">
        <v>4412</v>
      </c>
      <c r="AX1" s="80" t="s">
        <v>4413</v>
      </c>
      <c r="AY1" s="80" t="s">
        <v>4414</v>
      </c>
    </row>
    <row r="2" s="79" customFormat="1" ht="13.5" hidden="1" spans="1:50">
      <c r="A2" s="81" t="s">
        <v>4449</v>
      </c>
      <c r="B2" s="81" t="s">
        <v>4450</v>
      </c>
      <c r="C2" s="81" t="s">
        <v>50</v>
      </c>
      <c r="D2" s="81" t="s">
        <v>4451</v>
      </c>
      <c r="E2" s="81" t="s">
        <v>4452</v>
      </c>
      <c r="F2" s="81" t="s">
        <v>4453</v>
      </c>
      <c r="G2" s="81" t="s">
        <v>4454</v>
      </c>
      <c r="H2" s="81" t="s">
        <v>4455</v>
      </c>
      <c r="I2" s="81" t="s">
        <v>43</v>
      </c>
      <c r="J2" s="81" t="s">
        <v>4422</v>
      </c>
      <c r="K2" s="81" t="s">
        <v>4423</v>
      </c>
      <c r="M2" s="81" t="s">
        <v>2790</v>
      </c>
      <c r="N2" s="81" t="s">
        <v>4456</v>
      </c>
      <c r="O2" s="81" t="s">
        <v>4457</v>
      </c>
      <c r="P2" s="81" t="s">
        <v>4458</v>
      </c>
      <c r="Q2" s="81" t="s">
        <v>4459</v>
      </c>
      <c r="R2" s="81" t="s">
        <v>4460</v>
      </c>
      <c r="S2" s="81" t="s">
        <v>4461</v>
      </c>
      <c r="T2" s="81" t="s">
        <v>4462</v>
      </c>
      <c r="U2" s="81" t="s">
        <v>4463</v>
      </c>
      <c r="V2" s="81" t="s">
        <v>4432</v>
      </c>
      <c r="W2" s="81" t="s">
        <v>4433</v>
      </c>
      <c r="X2" s="81" t="s">
        <v>4434</v>
      </c>
      <c r="Y2" s="81" t="s">
        <v>4435</v>
      </c>
      <c r="Z2" s="81" t="s">
        <v>4436</v>
      </c>
      <c r="AA2" s="81" t="s">
        <v>228</v>
      </c>
      <c r="AC2" s="81" t="s">
        <v>42</v>
      </c>
      <c r="AD2" s="81" t="s">
        <v>2682</v>
      </c>
      <c r="AE2" s="81" t="s">
        <v>42</v>
      </c>
      <c r="AF2" s="81" t="s">
        <v>4464</v>
      </c>
      <c r="AG2" s="81" t="s">
        <v>4433</v>
      </c>
      <c r="AH2" s="81" t="s">
        <v>4438</v>
      </c>
      <c r="AI2" s="81" t="s">
        <v>4465</v>
      </c>
      <c r="AJ2" s="81" t="s">
        <v>4440</v>
      </c>
      <c r="AM2" s="81" t="s">
        <v>4442</v>
      </c>
      <c r="AN2" s="81" t="s">
        <v>4433</v>
      </c>
      <c r="AO2" s="81" t="s">
        <v>4466</v>
      </c>
      <c r="AP2" s="81" t="s">
        <v>4443</v>
      </c>
      <c r="AR2" s="81" t="s">
        <v>4467</v>
      </c>
      <c r="AS2" s="81" t="s">
        <v>4468</v>
      </c>
      <c r="AT2" s="81" t="s">
        <v>2875</v>
      </c>
      <c r="AU2" s="81" t="s">
        <v>4447</v>
      </c>
      <c r="AW2" s="81" t="s">
        <v>4448</v>
      </c>
      <c r="AX2" s="81" t="s">
        <v>42</v>
      </c>
    </row>
    <row r="3" s="79" customFormat="1" ht="13.5" hidden="1" spans="1:50">
      <c r="A3" s="81" t="s">
        <v>4558</v>
      </c>
      <c r="B3" s="81" t="s">
        <v>4559</v>
      </c>
      <c r="C3" s="81" t="s">
        <v>50</v>
      </c>
      <c r="D3" s="81" t="s">
        <v>4517</v>
      </c>
      <c r="E3" s="81" t="s">
        <v>4560</v>
      </c>
      <c r="F3" s="81" t="s">
        <v>4453</v>
      </c>
      <c r="G3" s="81" t="s">
        <v>4542</v>
      </c>
      <c r="H3" s="81" t="s">
        <v>4520</v>
      </c>
      <c r="I3" s="81" t="s">
        <v>43</v>
      </c>
      <c r="J3" s="81" t="s">
        <v>4543</v>
      </c>
      <c r="K3" s="81" t="s">
        <v>4544</v>
      </c>
      <c r="M3" s="81" t="s">
        <v>2790</v>
      </c>
      <c r="N3" s="81" t="s">
        <v>4545</v>
      </c>
      <c r="O3" s="81" t="s">
        <v>4561</v>
      </c>
      <c r="P3" s="81" t="s">
        <v>4547</v>
      </c>
      <c r="Q3" s="81" t="s">
        <v>1593</v>
      </c>
      <c r="R3" s="81" t="s">
        <v>4548</v>
      </c>
      <c r="S3" s="81" t="s">
        <v>4549</v>
      </c>
      <c r="T3" s="81" t="s">
        <v>4550</v>
      </c>
      <c r="U3" s="81" t="s">
        <v>4551</v>
      </c>
      <c r="V3" s="81" t="s">
        <v>4432</v>
      </c>
      <c r="W3" s="81" t="s">
        <v>1576</v>
      </c>
      <c r="X3" s="81" t="s">
        <v>4434</v>
      </c>
      <c r="Y3" s="81" t="s">
        <v>4435</v>
      </c>
      <c r="Z3" s="81" t="s">
        <v>4436</v>
      </c>
      <c r="AA3" s="81" t="s">
        <v>82</v>
      </c>
      <c r="AC3" s="81" t="s">
        <v>42</v>
      </c>
      <c r="AD3" s="81" t="s">
        <v>2682</v>
      </c>
      <c r="AE3" s="81" t="s">
        <v>42</v>
      </c>
      <c r="AG3" s="81" t="s">
        <v>4552</v>
      </c>
      <c r="AH3" s="81" t="s">
        <v>4485</v>
      </c>
      <c r="AI3" s="81" t="s">
        <v>4553</v>
      </c>
      <c r="AJ3" s="81" t="s">
        <v>4440</v>
      </c>
      <c r="AL3" s="81" t="s">
        <v>4554</v>
      </c>
      <c r="AM3" s="81" t="s">
        <v>4442</v>
      </c>
      <c r="AN3" s="81" t="s">
        <v>4552</v>
      </c>
      <c r="AO3" s="81" t="s">
        <v>4555</v>
      </c>
      <c r="AP3" s="81" t="s">
        <v>4443</v>
      </c>
      <c r="AQ3" s="81" t="s">
        <v>4444</v>
      </c>
      <c r="AR3" s="81" t="s">
        <v>4556</v>
      </c>
      <c r="AS3" s="81" t="s">
        <v>4446</v>
      </c>
      <c r="AT3" s="81" t="s">
        <v>2875</v>
      </c>
      <c r="AU3" s="81" t="s">
        <v>4557</v>
      </c>
      <c r="AW3" s="81" t="s">
        <v>4448</v>
      </c>
      <c r="AX3" s="81" t="s">
        <v>42</v>
      </c>
    </row>
    <row r="4" s="79" customFormat="1" ht="13.5" hidden="1" spans="1:50">
      <c r="A4" s="81" t="s">
        <v>4567</v>
      </c>
      <c r="B4" s="81" t="s">
        <v>4568</v>
      </c>
      <c r="C4" s="81" t="s">
        <v>50</v>
      </c>
      <c r="D4" s="81" t="s">
        <v>4517</v>
      </c>
      <c r="E4" s="81" t="s">
        <v>4569</v>
      </c>
      <c r="F4" s="81" t="s">
        <v>4453</v>
      </c>
      <c r="G4" s="81" t="s">
        <v>4542</v>
      </c>
      <c r="H4" s="81" t="s">
        <v>4520</v>
      </c>
      <c r="I4" s="81" t="s">
        <v>43</v>
      </c>
      <c r="J4" s="81" t="s">
        <v>4543</v>
      </c>
      <c r="K4" s="81" t="s">
        <v>4544</v>
      </c>
      <c r="M4" s="81" t="s">
        <v>2790</v>
      </c>
      <c r="N4" s="81" t="s">
        <v>4545</v>
      </c>
      <c r="O4" s="81" t="s">
        <v>4561</v>
      </c>
      <c r="P4" s="81" t="s">
        <v>4547</v>
      </c>
      <c r="Q4" s="81" t="s">
        <v>1593</v>
      </c>
      <c r="R4" s="81" t="s">
        <v>4548</v>
      </c>
      <c r="S4" s="81" t="s">
        <v>4549</v>
      </c>
      <c r="T4" s="81" t="s">
        <v>4550</v>
      </c>
      <c r="U4" s="81" t="s">
        <v>4551</v>
      </c>
      <c r="V4" s="81" t="s">
        <v>4432</v>
      </c>
      <c r="W4" s="81" t="s">
        <v>1576</v>
      </c>
      <c r="X4" s="81" t="s">
        <v>4434</v>
      </c>
      <c r="Y4" s="81" t="s">
        <v>4435</v>
      </c>
      <c r="Z4" s="81" t="s">
        <v>4436</v>
      </c>
      <c r="AA4" s="81" t="s">
        <v>82</v>
      </c>
      <c r="AC4" s="81" t="s">
        <v>42</v>
      </c>
      <c r="AD4" s="81" t="s">
        <v>2682</v>
      </c>
      <c r="AE4" s="81" t="s">
        <v>42</v>
      </c>
      <c r="AG4" s="81" t="s">
        <v>4552</v>
      </c>
      <c r="AH4" s="81" t="s">
        <v>4485</v>
      </c>
      <c r="AI4" s="81" t="s">
        <v>4553</v>
      </c>
      <c r="AJ4" s="81" t="s">
        <v>4440</v>
      </c>
      <c r="AL4" s="81" t="s">
        <v>4554</v>
      </c>
      <c r="AM4" s="81" t="s">
        <v>4442</v>
      </c>
      <c r="AN4" s="81" t="s">
        <v>4552</v>
      </c>
      <c r="AO4" s="81" t="s">
        <v>4555</v>
      </c>
      <c r="AP4" s="81" t="s">
        <v>4443</v>
      </c>
      <c r="AQ4" s="81" t="s">
        <v>4444</v>
      </c>
      <c r="AR4" s="81" t="s">
        <v>4556</v>
      </c>
      <c r="AS4" s="81" t="s">
        <v>4446</v>
      </c>
      <c r="AT4" s="81" t="s">
        <v>2875</v>
      </c>
      <c r="AU4" s="81" t="s">
        <v>4557</v>
      </c>
      <c r="AW4" s="81" t="s">
        <v>4448</v>
      </c>
      <c r="AX4" s="81" t="s">
        <v>42</v>
      </c>
    </row>
    <row r="5" s="79" customFormat="1" ht="13.5" hidden="1" spans="1:50">
      <c r="A5" s="81" t="s">
        <v>4558</v>
      </c>
      <c r="B5" s="81" t="s">
        <v>4599</v>
      </c>
      <c r="C5" s="81" t="s">
        <v>50</v>
      </c>
      <c r="D5" s="81" t="s">
        <v>4517</v>
      </c>
      <c r="E5" s="81" t="s">
        <v>4600</v>
      </c>
      <c r="F5" s="81" t="s">
        <v>4453</v>
      </c>
      <c r="G5" s="81" t="s">
        <v>4542</v>
      </c>
      <c r="H5" s="81" t="s">
        <v>4520</v>
      </c>
      <c r="I5" s="81" t="s">
        <v>43</v>
      </c>
      <c r="J5" s="81" t="s">
        <v>4543</v>
      </c>
      <c r="K5" s="81" t="s">
        <v>4544</v>
      </c>
      <c r="M5" s="81" t="s">
        <v>2790</v>
      </c>
      <c r="N5" s="81" t="s">
        <v>4545</v>
      </c>
      <c r="O5" s="81" t="s">
        <v>4601</v>
      </c>
      <c r="P5" s="81" t="s">
        <v>4591</v>
      </c>
      <c r="Q5" s="81" t="s">
        <v>4552</v>
      </c>
      <c r="R5" s="81" t="s">
        <v>4592</v>
      </c>
      <c r="S5" s="81" t="s">
        <v>4593</v>
      </c>
      <c r="T5" s="81" t="s">
        <v>4594</v>
      </c>
      <c r="U5" s="81" t="s">
        <v>4595</v>
      </c>
      <c r="V5" s="81" t="s">
        <v>4432</v>
      </c>
      <c r="W5" s="81" t="s">
        <v>1664</v>
      </c>
      <c r="X5" s="81" t="s">
        <v>4434</v>
      </c>
      <c r="Y5" s="81" t="s">
        <v>4435</v>
      </c>
      <c r="Z5" s="81" t="s">
        <v>4436</v>
      </c>
      <c r="AA5" s="81" t="s">
        <v>82</v>
      </c>
      <c r="AC5" s="81" t="s">
        <v>42</v>
      </c>
      <c r="AD5" s="81" t="s">
        <v>2682</v>
      </c>
      <c r="AE5" s="81" t="s">
        <v>42</v>
      </c>
      <c r="AG5" s="81" t="s">
        <v>4552</v>
      </c>
      <c r="AH5" s="81" t="s">
        <v>4485</v>
      </c>
      <c r="AI5" s="81" t="s">
        <v>4596</v>
      </c>
      <c r="AJ5" s="81" t="s">
        <v>4440</v>
      </c>
      <c r="AM5" s="81" t="s">
        <v>4442</v>
      </c>
      <c r="AN5" s="81" t="s">
        <v>4552</v>
      </c>
      <c r="AO5" s="81" t="s">
        <v>4597</v>
      </c>
      <c r="AP5" s="81" t="s">
        <v>4443</v>
      </c>
      <c r="AQ5" s="81" t="s">
        <v>4444</v>
      </c>
      <c r="AR5" s="81" t="s">
        <v>4602</v>
      </c>
      <c r="AS5" s="81" t="s">
        <v>4446</v>
      </c>
      <c r="AT5" s="81" t="s">
        <v>2875</v>
      </c>
      <c r="AU5" s="81" t="s">
        <v>4447</v>
      </c>
      <c r="AW5" s="81" t="s">
        <v>4448</v>
      </c>
      <c r="AX5" s="81" t="s">
        <v>42</v>
      </c>
    </row>
    <row r="6" s="79" customFormat="1" ht="13.5" hidden="1" spans="1:50">
      <c r="A6" s="81" t="s">
        <v>4558</v>
      </c>
      <c r="B6" s="81" t="s">
        <v>4603</v>
      </c>
      <c r="C6" s="81" t="s">
        <v>50</v>
      </c>
      <c r="D6" s="81" t="s">
        <v>4517</v>
      </c>
      <c r="E6" s="81" t="s">
        <v>4604</v>
      </c>
      <c r="F6" s="81" t="s">
        <v>4453</v>
      </c>
      <c r="G6" s="81" t="s">
        <v>4542</v>
      </c>
      <c r="H6" s="81" t="s">
        <v>4520</v>
      </c>
      <c r="I6" s="81" t="s">
        <v>43</v>
      </c>
      <c r="J6" s="81" t="s">
        <v>4543</v>
      </c>
      <c r="K6" s="81" t="s">
        <v>4544</v>
      </c>
      <c r="M6" s="81" t="s">
        <v>2790</v>
      </c>
      <c r="N6" s="81" t="s">
        <v>4545</v>
      </c>
      <c r="O6" s="81" t="s">
        <v>4605</v>
      </c>
      <c r="P6" s="81" t="s">
        <v>4591</v>
      </c>
      <c r="Q6" s="81" t="s">
        <v>4552</v>
      </c>
      <c r="R6" s="81" t="s">
        <v>4592</v>
      </c>
      <c r="S6" s="81" t="s">
        <v>4593</v>
      </c>
      <c r="T6" s="81" t="s">
        <v>4594</v>
      </c>
      <c r="U6" s="81" t="s">
        <v>4595</v>
      </c>
      <c r="V6" s="81" t="s">
        <v>4432</v>
      </c>
      <c r="W6" s="81" t="s">
        <v>1576</v>
      </c>
      <c r="X6" s="81" t="s">
        <v>4434</v>
      </c>
      <c r="Y6" s="81" t="s">
        <v>4435</v>
      </c>
      <c r="Z6" s="81" t="s">
        <v>4436</v>
      </c>
      <c r="AA6" s="81" t="s">
        <v>82</v>
      </c>
      <c r="AC6" s="81" t="s">
        <v>42</v>
      </c>
      <c r="AD6" s="81" t="s">
        <v>2682</v>
      </c>
      <c r="AE6" s="81" t="s">
        <v>42</v>
      </c>
      <c r="AG6" s="81" t="s">
        <v>4552</v>
      </c>
      <c r="AH6" s="81" t="s">
        <v>4485</v>
      </c>
      <c r="AI6" s="81" t="s">
        <v>4596</v>
      </c>
      <c r="AJ6" s="81" t="s">
        <v>4440</v>
      </c>
      <c r="AM6" s="81" t="s">
        <v>4442</v>
      </c>
      <c r="AN6" s="81" t="s">
        <v>4552</v>
      </c>
      <c r="AO6" s="81" t="s">
        <v>4597</v>
      </c>
      <c r="AP6" s="81" t="s">
        <v>4443</v>
      </c>
      <c r="AQ6" s="81" t="s">
        <v>4444</v>
      </c>
      <c r="AR6" s="81" t="s">
        <v>4606</v>
      </c>
      <c r="AS6" s="81" t="s">
        <v>4446</v>
      </c>
      <c r="AT6" s="81" t="s">
        <v>2875</v>
      </c>
      <c r="AU6" s="81" t="s">
        <v>4447</v>
      </c>
      <c r="AW6" s="81" t="s">
        <v>4448</v>
      </c>
      <c r="AX6" s="81" t="s">
        <v>42</v>
      </c>
    </row>
    <row r="7" s="79" customFormat="1" ht="13.5" hidden="1" spans="1:50">
      <c r="A7" s="81" t="s">
        <v>4573</v>
      </c>
      <c r="B7" s="81" t="s">
        <v>4610</v>
      </c>
      <c r="C7" s="81" t="s">
        <v>50</v>
      </c>
      <c r="D7" s="81" t="s">
        <v>4517</v>
      </c>
      <c r="E7" s="81" t="s">
        <v>4611</v>
      </c>
      <c r="F7" s="81" t="s">
        <v>4453</v>
      </c>
      <c r="G7" s="81" t="s">
        <v>4542</v>
      </c>
      <c r="H7" s="81" t="s">
        <v>4520</v>
      </c>
      <c r="I7" s="81" t="s">
        <v>43</v>
      </c>
      <c r="J7" s="81" t="s">
        <v>4543</v>
      </c>
      <c r="K7" s="81" t="s">
        <v>4544</v>
      </c>
      <c r="M7" s="81" t="s">
        <v>2790</v>
      </c>
      <c r="N7" s="81" t="s">
        <v>4545</v>
      </c>
      <c r="O7" s="81" t="s">
        <v>4612</v>
      </c>
      <c r="P7" s="81" t="s">
        <v>4613</v>
      </c>
      <c r="Q7" s="81" t="s">
        <v>1503</v>
      </c>
      <c r="R7" s="81" t="s">
        <v>4614</v>
      </c>
      <c r="S7" s="81" t="s">
        <v>1604</v>
      </c>
      <c r="T7" s="81" t="s">
        <v>4615</v>
      </c>
      <c r="U7" s="81" t="s">
        <v>4616</v>
      </c>
      <c r="V7" s="81" t="s">
        <v>4432</v>
      </c>
      <c r="W7" s="81" t="s">
        <v>1664</v>
      </c>
      <c r="X7" s="81" t="s">
        <v>4434</v>
      </c>
      <c r="Y7" s="81" t="s">
        <v>4435</v>
      </c>
      <c r="Z7" s="81" t="s">
        <v>4436</v>
      </c>
      <c r="AA7" s="81" t="s">
        <v>82</v>
      </c>
      <c r="AC7" s="81" t="s">
        <v>42</v>
      </c>
      <c r="AD7" s="81" t="s">
        <v>2682</v>
      </c>
      <c r="AE7" s="81" t="s">
        <v>42</v>
      </c>
      <c r="AG7" s="81" t="s">
        <v>4552</v>
      </c>
      <c r="AH7" s="81" t="s">
        <v>4485</v>
      </c>
      <c r="AI7" s="81" t="s">
        <v>4486</v>
      </c>
      <c r="AJ7" s="81" t="s">
        <v>4440</v>
      </c>
      <c r="AM7" s="81" t="s">
        <v>4442</v>
      </c>
      <c r="AN7" s="81" t="s">
        <v>4552</v>
      </c>
      <c r="AO7" s="81" t="s">
        <v>4617</v>
      </c>
      <c r="AP7" s="81" t="s">
        <v>4443</v>
      </c>
      <c r="AQ7" s="81" t="s">
        <v>4444</v>
      </c>
      <c r="AR7" s="81" t="s">
        <v>4618</v>
      </c>
      <c r="AS7" s="81" t="s">
        <v>4446</v>
      </c>
      <c r="AT7" s="81" t="s">
        <v>2875</v>
      </c>
      <c r="AU7" s="81" t="s">
        <v>4447</v>
      </c>
      <c r="AW7" s="81" t="s">
        <v>4448</v>
      </c>
      <c r="AX7" s="81" t="s">
        <v>42</v>
      </c>
    </row>
    <row r="8" s="79" customFormat="1" ht="13.5" hidden="1" spans="1:50">
      <c r="A8" s="81" t="s">
        <v>4567</v>
      </c>
      <c r="B8" s="81" t="s">
        <v>4619</v>
      </c>
      <c r="C8" s="81" t="s">
        <v>50</v>
      </c>
      <c r="D8" s="81" t="s">
        <v>4517</v>
      </c>
      <c r="E8" s="81" t="s">
        <v>4620</v>
      </c>
      <c r="F8" s="81" t="s">
        <v>4453</v>
      </c>
      <c r="G8" s="81" t="s">
        <v>4542</v>
      </c>
      <c r="H8" s="81" t="s">
        <v>4520</v>
      </c>
      <c r="I8" s="81" t="s">
        <v>43</v>
      </c>
      <c r="J8" s="81" t="s">
        <v>4543</v>
      </c>
      <c r="K8" s="81" t="s">
        <v>4544</v>
      </c>
      <c r="M8" s="81" t="s">
        <v>2790</v>
      </c>
      <c r="N8" s="81" t="s">
        <v>4545</v>
      </c>
      <c r="O8" s="81" t="s">
        <v>4621</v>
      </c>
      <c r="P8" s="81" t="s">
        <v>4613</v>
      </c>
      <c r="Q8" s="81" t="s">
        <v>1503</v>
      </c>
      <c r="R8" s="81" t="s">
        <v>4614</v>
      </c>
      <c r="S8" s="81" t="s">
        <v>1604</v>
      </c>
      <c r="T8" s="81" t="s">
        <v>4615</v>
      </c>
      <c r="U8" s="81" t="s">
        <v>4616</v>
      </c>
      <c r="V8" s="81" t="s">
        <v>4432</v>
      </c>
      <c r="W8" s="81" t="s">
        <v>1576</v>
      </c>
      <c r="X8" s="81" t="s">
        <v>4434</v>
      </c>
      <c r="Y8" s="81" t="s">
        <v>4435</v>
      </c>
      <c r="Z8" s="81" t="s">
        <v>4436</v>
      </c>
      <c r="AA8" s="81" t="s">
        <v>82</v>
      </c>
      <c r="AC8" s="81" t="s">
        <v>42</v>
      </c>
      <c r="AD8" s="81" t="s">
        <v>2682</v>
      </c>
      <c r="AE8" s="81" t="s">
        <v>42</v>
      </c>
      <c r="AG8" s="81" t="s">
        <v>4552</v>
      </c>
      <c r="AH8" s="81" t="s">
        <v>4485</v>
      </c>
      <c r="AI8" s="81" t="s">
        <v>4486</v>
      </c>
      <c r="AJ8" s="81" t="s">
        <v>4440</v>
      </c>
      <c r="AM8" s="81" t="s">
        <v>4442</v>
      </c>
      <c r="AN8" s="81" t="s">
        <v>4552</v>
      </c>
      <c r="AO8" s="81" t="s">
        <v>4617</v>
      </c>
      <c r="AP8" s="81" t="s">
        <v>4443</v>
      </c>
      <c r="AQ8" s="81" t="s">
        <v>4444</v>
      </c>
      <c r="AR8" s="81" t="s">
        <v>4622</v>
      </c>
      <c r="AS8" s="81" t="s">
        <v>4446</v>
      </c>
      <c r="AT8" s="81" t="s">
        <v>2875</v>
      </c>
      <c r="AU8" s="81" t="s">
        <v>4447</v>
      </c>
      <c r="AW8" s="81" t="s">
        <v>4448</v>
      </c>
      <c r="AX8" s="81" t="s">
        <v>42</v>
      </c>
    </row>
    <row r="9" s="79" customFormat="1" ht="13.5" hidden="1" spans="1:50">
      <c r="A9" s="81" t="s">
        <v>4539</v>
      </c>
      <c r="B9" s="81" t="s">
        <v>4623</v>
      </c>
      <c r="C9" s="81" t="s">
        <v>50</v>
      </c>
      <c r="D9" s="81" t="s">
        <v>4517</v>
      </c>
      <c r="E9" s="81" t="s">
        <v>4624</v>
      </c>
      <c r="F9" s="81" t="s">
        <v>4453</v>
      </c>
      <c r="G9" s="81" t="s">
        <v>4542</v>
      </c>
      <c r="H9" s="81" t="s">
        <v>4520</v>
      </c>
      <c r="I9" s="81" t="s">
        <v>43</v>
      </c>
      <c r="J9" s="81" t="s">
        <v>4543</v>
      </c>
      <c r="K9" s="81" t="s">
        <v>4544</v>
      </c>
      <c r="M9" s="81" t="s">
        <v>2790</v>
      </c>
      <c r="N9" s="81" t="s">
        <v>4545</v>
      </c>
      <c r="O9" s="81" t="s">
        <v>4621</v>
      </c>
      <c r="P9" s="81" t="s">
        <v>4613</v>
      </c>
      <c r="Q9" s="81" t="s">
        <v>1503</v>
      </c>
      <c r="R9" s="81" t="s">
        <v>4614</v>
      </c>
      <c r="S9" s="81" t="s">
        <v>1604</v>
      </c>
      <c r="T9" s="81" t="s">
        <v>4615</v>
      </c>
      <c r="U9" s="81" t="s">
        <v>4616</v>
      </c>
      <c r="V9" s="81" t="s">
        <v>4432</v>
      </c>
      <c r="W9" s="81" t="s">
        <v>1664</v>
      </c>
      <c r="X9" s="81" t="s">
        <v>4434</v>
      </c>
      <c r="Y9" s="81" t="s">
        <v>4435</v>
      </c>
      <c r="Z9" s="81" t="s">
        <v>4436</v>
      </c>
      <c r="AA9" s="81" t="s">
        <v>228</v>
      </c>
      <c r="AC9" s="81" t="s">
        <v>42</v>
      </c>
      <c r="AD9" s="81" t="s">
        <v>2682</v>
      </c>
      <c r="AE9" s="81" t="s">
        <v>42</v>
      </c>
      <c r="AG9" s="81" t="s">
        <v>4552</v>
      </c>
      <c r="AH9" s="81" t="s">
        <v>4485</v>
      </c>
      <c r="AI9" s="81" t="s">
        <v>4486</v>
      </c>
      <c r="AJ9" s="81" t="s">
        <v>4440</v>
      </c>
      <c r="AM9" s="81" t="s">
        <v>4442</v>
      </c>
      <c r="AN9" s="81" t="s">
        <v>4552</v>
      </c>
      <c r="AO9" s="81" t="s">
        <v>4617</v>
      </c>
      <c r="AP9" s="81" t="s">
        <v>4443</v>
      </c>
      <c r="AQ9" s="81" t="s">
        <v>4444</v>
      </c>
      <c r="AR9" s="81" t="s">
        <v>4618</v>
      </c>
      <c r="AS9" s="81" t="s">
        <v>4446</v>
      </c>
      <c r="AT9" s="81" t="s">
        <v>2875</v>
      </c>
      <c r="AU9" s="81" t="s">
        <v>4447</v>
      </c>
      <c r="AW9" s="81" t="s">
        <v>4448</v>
      </c>
      <c r="AX9" s="81" t="s">
        <v>42</v>
      </c>
    </row>
    <row r="10" s="79" customFormat="1" ht="13.5" hidden="1" spans="1:50">
      <c r="A10" s="81" t="s">
        <v>4567</v>
      </c>
      <c r="B10" s="81" t="s">
        <v>4625</v>
      </c>
      <c r="C10" s="81" t="s">
        <v>50</v>
      </c>
      <c r="D10" s="81" t="s">
        <v>4517</v>
      </c>
      <c r="E10" s="81" t="s">
        <v>4626</v>
      </c>
      <c r="F10" s="81" t="s">
        <v>4453</v>
      </c>
      <c r="G10" s="81" t="s">
        <v>4542</v>
      </c>
      <c r="H10" s="81" t="s">
        <v>4520</v>
      </c>
      <c r="I10" s="81" t="s">
        <v>43</v>
      </c>
      <c r="J10" s="81" t="s">
        <v>4543</v>
      </c>
      <c r="K10" s="81" t="s">
        <v>4544</v>
      </c>
      <c r="M10" s="81" t="s">
        <v>2790</v>
      </c>
      <c r="N10" s="81" t="s">
        <v>4545</v>
      </c>
      <c r="O10" s="81" t="s">
        <v>4621</v>
      </c>
      <c r="P10" s="81" t="s">
        <v>4613</v>
      </c>
      <c r="Q10" s="81" t="s">
        <v>1503</v>
      </c>
      <c r="R10" s="81" t="s">
        <v>4614</v>
      </c>
      <c r="S10" s="81" t="s">
        <v>1604</v>
      </c>
      <c r="T10" s="81" t="s">
        <v>4615</v>
      </c>
      <c r="U10" s="81" t="s">
        <v>4616</v>
      </c>
      <c r="V10" s="81" t="s">
        <v>4432</v>
      </c>
      <c r="W10" s="81" t="s">
        <v>1664</v>
      </c>
      <c r="X10" s="81" t="s">
        <v>4434</v>
      </c>
      <c r="Y10" s="81" t="s">
        <v>4435</v>
      </c>
      <c r="Z10" s="81" t="s">
        <v>4436</v>
      </c>
      <c r="AA10" s="81" t="s">
        <v>82</v>
      </c>
      <c r="AC10" s="81" t="s">
        <v>42</v>
      </c>
      <c r="AD10" s="81" t="s">
        <v>2682</v>
      </c>
      <c r="AE10" s="81" t="s">
        <v>42</v>
      </c>
      <c r="AG10" s="81" t="s">
        <v>4552</v>
      </c>
      <c r="AH10" s="81" t="s">
        <v>4485</v>
      </c>
      <c r="AI10" s="81" t="s">
        <v>4486</v>
      </c>
      <c r="AJ10" s="81" t="s">
        <v>4440</v>
      </c>
      <c r="AM10" s="81" t="s">
        <v>4442</v>
      </c>
      <c r="AN10" s="81" t="s">
        <v>4552</v>
      </c>
      <c r="AO10" s="81" t="s">
        <v>4617</v>
      </c>
      <c r="AP10" s="81" t="s">
        <v>4443</v>
      </c>
      <c r="AQ10" s="81" t="s">
        <v>4444</v>
      </c>
      <c r="AR10" s="81" t="s">
        <v>4602</v>
      </c>
      <c r="AS10" s="81" t="s">
        <v>4446</v>
      </c>
      <c r="AT10" s="81" t="s">
        <v>2875</v>
      </c>
      <c r="AU10" s="81" t="s">
        <v>4447</v>
      </c>
      <c r="AW10" s="81" t="s">
        <v>4448</v>
      </c>
      <c r="AX10" s="81" t="s">
        <v>42</v>
      </c>
    </row>
    <row r="11" s="79" customFormat="1" ht="13.5" hidden="1" spans="1:50">
      <c r="A11" s="81" t="s">
        <v>4997</v>
      </c>
      <c r="B11" s="81" t="s">
        <v>5013</v>
      </c>
      <c r="C11" s="81" t="s">
        <v>50</v>
      </c>
      <c r="D11" s="81" t="s">
        <v>4517</v>
      </c>
      <c r="E11" s="81" t="s">
        <v>5014</v>
      </c>
      <c r="F11" s="81" t="s">
        <v>4453</v>
      </c>
      <c r="G11" s="81" t="s">
        <v>4519</v>
      </c>
      <c r="H11" s="81" t="s">
        <v>4579</v>
      </c>
      <c r="I11" s="81" t="s">
        <v>43</v>
      </c>
      <c r="J11" s="81" t="s">
        <v>4772</v>
      </c>
      <c r="K11" s="81" t="s">
        <v>4773</v>
      </c>
      <c r="M11" s="81" t="s">
        <v>2790</v>
      </c>
      <c r="N11" s="81" t="s">
        <v>5000</v>
      </c>
      <c r="O11" s="81" t="s">
        <v>5015</v>
      </c>
      <c r="P11" s="81" t="s">
        <v>5002</v>
      </c>
      <c r="Q11" s="81" t="s">
        <v>1008</v>
      </c>
      <c r="R11" s="81" t="s">
        <v>5003</v>
      </c>
      <c r="S11" s="81" t="s">
        <v>5004</v>
      </c>
      <c r="T11" s="81" t="s">
        <v>5005</v>
      </c>
      <c r="U11" s="81" t="s">
        <v>5006</v>
      </c>
      <c r="V11" s="81" t="s">
        <v>4432</v>
      </c>
      <c r="W11" s="81" t="s">
        <v>1008</v>
      </c>
      <c r="X11" s="81" t="s">
        <v>4434</v>
      </c>
      <c r="Y11" s="81" t="s">
        <v>4435</v>
      </c>
      <c r="Z11" s="81" t="s">
        <v>4436</v>
      </c>
      <c r="AA11" s="81" t="s">
        <v>228</v>
      </c>
      <c r="AC11" s="81" t="s">
        <v>42</v>
      </c>
      <c r="AD11" s="81" t="s">
        <v>2682</v>
      </c>
      <c r="AE11" s="81" t="s">
        <v>42</v>
      </c>
      <c r="AG11" s="81" t="s">
        <v>1008</v>
      </c>
      <c r="AH11" s="81" t="s">
        <v>4485</v>
      </c>
      <c r="AI11" s="81" t="s">
        <v>4486</v>
      </c>
      <c r="AJ11" s="81" t="s">
        <v>4440</v>
      </c>
      <c r="AM11" s="81" t="s">
        <v>4442</v>
      </c>
      <c r="AN11" s="81" t="s">
        <v>1008</v>
      </c>
      <c r="AO11" s="81" t="s">
        <v>5007</v>
      </c>
      <c r="AP11" s="81" t="s">
        <v>4443</v>
      </c>
      <c r="AQ11" s="81" t="s">
        <v>4444</v>
      </c>
      <c r="AR11" s="81" t="s">
        <v>5008</v>
      </c>
      <c r="AS11" s="81" t="s">
        <v>4468</v>
      </c>
      <c r="AT11" s="81" t="s">
        <v>2875</v>
      </c>
      <c r="AU11" s="81" t="s">
        <v>50</v>
      </c>
      <c r="AW11" s="81" t="s">
        <v>4448</v>
      </c>
      <c r="AX11" s="81" t="s">
        <v>42</v>
      </c>
    </row>
    <row r="12" s="79" customFormat="1" ht="13.5" hidden="1" spans="1:50">
      <c r="A12" s="81" t="s">
        <v>5114</v>
      </c>
      <c r="B12" s="81" t="s">
        <v>5115</v>
      </c>
      <c r="C12" s="81" t="s">
        <v>50</v>
      </c>
      <c r="D12" s="81" t="s">
        <v>4418</v>
      </c>
      <c r="E12" s="81" t="s">
        <v>5116</v>
      </c>
      <c r="F12" s="81" t="s">
        <v>4453</v>
      </c>
      <c r="G12" s="81" t="s">
        <v>4542</v>
      </c>
      <c r="H12" s="81" t="s">
        <v>4520</v>
      </c>
      <c r="I12" s="81" t="s">
        <v>43</v>
      </c>
      <c r="J12" s="81" t="s">
        <v>4422</v>
      </c>
      <c r="K12" s="81" t="s">
        <v>4423</v>
      </c>
      <c r="M12" s="81" t="s">
        <v>2790</v>
      </c>
      <c r="N12" s="81" t="s">
        <v>4695</v>
      </c>
      <c r="O12" s="81" t="s">
        <v>5117</v>
      </c>
      <c r="P12" s="81" t="s">
        <v>5118</v>
      </c>
      <c r="Q12" s="81" t="s">
        <v>5119</v>
      </c>
      <c r="R12" s="81" t="s">
        <v>5120</v>
      </c>
      <c r="S12" s="81" t="s">
        <v>5121</v>
      </c>
      <c r="T12" s="81" t="s">
        <v>5122</v>
      </c>
      <c r="U12" s="81" t="s">
        <v>5123</v>
      </c>
      <c r="V12" s="81" t="s">
        <v>4432</v>
      </c>
      <c r="W12" s="81" t="s">
        <v>4433</v>
      </c>
      <c r="X12" s="81" t="s">
        <v>4434</v>
      </c>
      <c r="Y12" s="81" t="s">
        <v>4435</v>
      </c>
      <c r="Z12" s="81" t="s">
        <v>4436</v>
      </c>
      <c r="AA12" s="81" t="s">
        <v>228</v>
      </c>
      <c r="AC12" s="81" t="s">
        <v>42</v>
      </c>
      <c r="AD12" s="81" t="s">
        <v>2682</v>
      </c>
      <c r="AE12" s="81" t="s">
        <v>42</v>
      </c>
      <c r="AG12" s="81" t="s">
        <v>5119</v>
      </c>
      <c r="AH12" s="81" t="s">
        <v>4485</v>
      </c>
      <c r="AI12" s="81" t="s">
        <v>4553</v>
      </c>
      <c r="AJ12" s="81" t="s">
        <v>4440</v>
      </c>
      <c r="AM12" s="81" t="s">
        <v>4442</v>
      </c>
      <c r="AN12" s="81" t="s">
        <v>4433</v>
      </c>
      <c r="AO12" s="81" t="s">
        <v>5124</v>
      </c>
      <c r="AP12" s="81" t="s">
        <v>4443</v>
      </c>
      <c r="AQ12" s="81" t="s">
        <v>4444</v>
      </c>
      <c r="AR12" s="81" t="s">
        <v>5125</v>
      </c>
      <c r="AS12" s="81" t="s">
        <v>4468</v>
      </c>
      <c r="AT12" s="81" t="s">
        <v>2875</v>
      </c>
      <c r="AU12" s="81" t="s">
        <v>5126</v>
      </c>
      <c r="AW12" s="81" t="s">
        <v>4448</v>
      </c>
      <c r="AX12" s="81" t="s">
        <v>42</v>
      </c>
    </row>
    <row r="13" s="79" customFormat="1" ht="13.5" hidden="1" spans="1:50">
      <c r="A13" s="81" t="s">
        <v>5127</v>
      </c>
      <c r="B13" s="81" t="s">
        <v>5128</v>
      </c>
      <c r="C13" s="81" t="s">
        <v>50</v>
      </c>
      <c r="D13" s="81" t="s">
        <v>4517</v>
      </c>
      <c r="E13" s="81" t="s">
        <v>5129</v>
      </c>
      <c r="F13" s="81" t="s">
        <v>4453</v>
      </c>
      <c r="G13" s="81" t="s">
        <v>4542</v>
      </c>
      <c r="H13" s="81" t="s">
        <v>4520</v>
      </c>
      <c r="I13" s="81" t="s">
        <v>43</v>
      </c>
      <c r="J13" s="81" t="s">
        <v>4422</v>
      </c>
      <c r="K13" s="81" t="s">
        <v>4423</v>
      </c>
      <c r="M13" s="81" t="s">
        <v>2790</v>
      </c>
      <c r="N13" s="81" t="s">
        <v>4695</v>
      </c>
      <c r="O13" s="81" t="s">
        <v>5130</v>
      </c>
      <c r="P13" s="81" t="s">
        <v>5118</v>
      </c>
      <c r="Q13" s="81" t="s">
        <v>5119</v>
      </c>
      <c r="R13" s="81" t="s">
        <v>5120</v>
      </c>
      <c r="S13" s="81" t="s">
        <v>5121</v>
      </c>
      <c r="T13" s="81" t="s">
        <v>5131</v>
      </c>
      <c r="U13" s="81" t="s">
        <v>5132</v>
      </c>
      <c r="V13" s="81" t="s">
        <v>4432</v>
      </c>
      <c r="W13" s="81" t="s">
        <v>4433</v>
      </c>
      <c r="X13" s="81" t="s">
        <v>4434</v>
      </c>
      <c r="Y13" s="81" t="s">
        <v>4435</v>
      </c>
      <c r="Z13" s="81" t="s">
        <v>4436</v>
      </c>
      <c r="AA13" s="81" t="s">
        <v>228</v>
      </c>
      <c r="AC13" s="81" t="s">
        <v>42</v>
      </c>
      <c r="AD13" s="81" t="s">
        <v>2682</v>
      </c>
      <c r="AE13" s="81" t="s">
        <v>42</v>
      </c>
      <c r="AF13" s="81" t="s">
        <v>4464</v>
      </c>
      <c r="AG13" s="81" t="s">
        <v>5119</v>
      </c>
      <c r="AH13" s="81" t="s">
        <v>4485</v>
      </c>
      <c r="AI13" s="81" t="s">
        <v>4553</v>
      </c>
      <c r="AJ13" s="81" t="s">
        <v>4440</v>
      </c>
      <c r="AM13" s="81" t="s">
        <v>4442</v>
      </c>
      <c r="AN13" s="81" t="s">
        <v>4433</v>
      </c>
      <c r="AO13" s="81" t="s">
        <v>5133</v>
      </c>
      <c r="AP13" s="81" t="s">
        <v>4443</v>
      </c>
      <c r="AQ13" s="81" t="s">
        <v>4444</v>
      </c>
      <c r="AR13" s="81" t="s">
        <v>5134</v>
      </c>
      <c r="AS13" s="81" t="s">
        <v>4468</v>
      </c>
      <c r="AT13" s="81" t="s">
        <v>2875</v>
      </c>
      <c r="AU13" s="81" t="s">
        <v>5126</v>
      </c>
      <c r="AW13" s="81" t="s">
        <v>4448</v>
      </c>
      <c r="AX13" s="81" t="s">
        <v>42</v>
      </c>
    </row>
    <row r="14" s="79" customFormat="1" ht="13.5" hidden="1" spans="1:50">
      <c r="A14" s="81" t="s">
        <v>5135</v>
      </c>
      <c r="B14" s="81" t="s">
        <v>5136</v>
      </c>
      <c r="C14" s="81" t="s">
        <v>50</v>
      </c>
      <c r="D14" s="81" t="s">
        <v>4517</v>
      </c>
      <c r="E14" s="81" t="s">
        <v>5137</v>
      </c>
      <c r="F14" s="81" t="s">
        <v>4453</v>
      </c>
      <c r="G14" s="81" t="s">
        <v>4542</v>
      </c>
      <c r="H14" s="81" t="s">
        <v>4520</v>
      </c>
      <c r="I14" s="81" t="s">
        <v>43</v>
      </c>
      <c r="J14" s="81" t="s">
        <v>4422</v>
      </c>
      <c r="K14" s="81" t="s">
        <v>4423</v>
      </c>
      <c r="M14" s="81" t="s">
        <v>2790</v>
      </c>
      <c r="N14" s="81" t="s">
        <v>4695</v>
      </c>
      <c r="O14" s="81" t="s">
        <v>5138</v>
      </c>
      <c r="P14" s="81" t="s">
        <v>5118</v>
      </c>
      <c r="Q14" s="81" t="s">
        <v>5119</v>
      </c>
      <c r="R14" s="81" t="s">
        <v>5120</v>
      </c>
      <c r="S14" s="81" t="s">
        <v>5121</v>
      </c>
      <c r="T14" s="81" t="s">
        <v>5122</v>
      </c>
      <c r="U14" s="81" t="s">
        <v>5123</v>
      </c>
      <c r="V14" s="81" t="s">
        <v>4432</v>
      </c>
      <c r="W14" s="81" t="s">
        <v>4433</v>
      </c>
      <c r="X14" s="81" t="s">
        <v>4434</v>
      </c>
      <c r="Y14" s="81" t="s">
        <v>4435</v>
      </c>
      <c r="Z14" s="81" t="s">
        <v>4436</v>
      </c>
      <c r="AA14" s="81" t="s">
        <v>228</v>
      </c>
      <c r="AC14" s="81" t="s">
        <v>42</v>
      </c>
      <c r="AD14" s="81" t="s">
        <v>2682</v>
      </c>
      <c r="AE14" s="81" t="s">
        <v>42</v>
      </c>
      <c r="AF14" s="81" t="s">
        <v>4464</v>
      </c>
      <c r="AG14" s="81" t="s">
        <v>5119</v>
      </c>
      <c r="AH14" s="81" t="s">
        <v>4485</v>
      </c>
      <c r="AI14" s="81" t="s">
        <v>4553</v>
      </c>
      <c r="AJ14" s="81" t="s">
        <v>4440</v>
      </c>
      <c r="AM14" s="81" t="s">
        <v>4442</v>
      </c>
      <c r="AN14" s="81" t="s">
        <v>4433</v>
      </c>
      <c r="AO14" s="81" t="s">
        <v>5139</v>
      </c>
      <c r="AP14" s="81" t="s">
        <v>4443</v>
      </c>
      <c r="AQ14" s="81" t="s">
        <v>4444</v>
      </c>
      <c r="AR14" s="81" t="s">
        <v>5140</v>
      </c>
      <c r="AS14" s="81" t="s">
        <v>4468</v>
      </c>
      <c r="AT14" s="81" t="s">
        <v>2875</v>
      </c>
      <c r="AU14" s="81" t="s">
        <v>5126</v>
      </c>
      <c r="AW14" s="81" t="s">
        <v>4448</v>
      </c>
      <c r="AX14" s="81" t="s">
        <v>42</v>
      </c>
    </row>
    <row r="15" s="79" customFormat="1" ht="13.5" hidden="1" spans="1:50">
      <c r="A15" s="81" t="s">
        <v>5141</v>
      </c>
      <c r="B15" s="81" t="s">
        <v>5142</v>
      </c>
      <c r="C15" s="81" t="s">
        <v>50</v>
      </c>
      <c r="D15" s="81" t="s">
        <v>4418</v>
      </c>
      <c r="E15" s="81" t="s">
        <v>5143</v>
      </c>
      <c r="F15" s="81" t="s">
        <v>4453</v>
      </c>
      <c r="G15" s="81" t="s">
        <v>4542</v>
      </c>
      <c r="H15" s="81" t="s">
        <v>4520</v>
      </c>
      <c r="I15" s="81" t="s">
        <v>43</v>
      </c>
      <c r="J15" s="81" t="s">
        <v>4422</v>
      </c>
      <c r="K15" s="81" t="s">
        <v>4423</v>
      </c>
      <c r="M15" s="81" t="s">
        <v>2790</v>
      </c>
      <c r="N15" s="81" t="s">
        <v>4695</v>
      </c>
      <c r="O15" s="81" t="s">
        <v>5144</v>
      </c>
      <c r="P15" s="81" t="s">
        <v>5145</v>
      </c>
      <c r="Q15" s="81" t="s">
        <v>4698</v>
      </c>
      <c r="R15" s="81" t="s">
        <v>4699</v>
      </c>
      <c r="S15" s="81" t="s">
        <v>4700</v>
      </c>
      <c r="T15" s="81" t="s">
        <v>5146</v>
      </c>
      <c r="U15" s="81" t="s">
        <v>5147</v>
      </c>
      <c r="V15" s="81" t="s">
        <v>4432</v>
      </c>
      <c r="W15" s="81" t="s">
        <v>4433</v>
      </c>
      <c r="X15" s="81" t="s">
        <v>4434</v>
      </c>
      <c r="Y15" s="81" t="s">
        <v>4435</v>
      </c>
      <c r="Z15" s="81" t="s">
        <v>4436</v>
      </c>
      <c r="AA15" s="81" t="s">
        <v>228</v>
      </c>
      <c r="AC15" s="81" t="s">
        <v>42</v>
      </c>
      <c r="AD15" s="81" t="s">
        <v>2682</v>
      </c>
      <c r="AE15" s="81" t="s">
        <v>42</v>
      </c>
      <c r="AG15" s="81" t="s">
        <v>4433</v>
      </c>
      <c r="AH15" s="81" t="s">
        <v>4485</v>
      </c>
      <c r="AI15" s="81" t="s">
        <v>4553</v>
      </c>
      <c r="AJ15" s="81" t="s">
        <v>4440</v>
      </c>
      <c r="AM15" s="81" t="s">
        <v>4442</v>
      </c>
      <c r="AN15" s="81" t="s">
        <v>4433</v>
      </c>
      <c r="AO15" s="81" t="s">
        <v>5148</v>
      </c>
      <c r="AP15" s="81" t="s">
        <v>4443</v>
      </c>
      <c r="AQ15" s="81" t="s">
        <v>4444</v>
      </c>
      <c r="AR15" s="81" t="s">
        <v>5149</v>
      </c>
      <c r="AS15" s="81" t="s">
        <v>4468</v>
      </c>
      <c r="AT15" s="81" t="s">
        <v>2875</v>
      </c>
      <c r="AU15" s="81" t="s">
        <v>4447</v>
      </c>
      <c r="AW15" s="81" t="s">
        <v>4448</v>
      </c>
      <c r="AX15" s="81" t="s">
        <v>42</v>
      </c>
    </row>
    <row r="16" s="79" customFormat="1" ht="13.5" hidden="1" spans="1:50">
      <c r="A16" s="81" t="s">
        <v>5150</v>
      </c>
      <c r="B16" s="81" t="s">
        <v>5151</v>
      </c>
      <c r="C16" s="81" t="s">
        <v>50</v>
      </c>
      <c r="D16" s="81" t="s">
        <v>4517</v>
      </c>
      <c r="E16" s="81" t="s">
        <v>5152</v>
      </c>
      <c r="F16" s="81" t="s">
        <v>4453</v>
      </c>
      <c r="G16" s="81" t="s">
        <v>4542</v>
      </c>
      <c r="H16" s="81" t="s">
        <v>4520</v>
      </c>
      <c r="I16" s="81" t="s">
        <v>43</v>
      </c>
      <c r="J16" s="81" t="s">
        <v>4422</v>
      </c>
      <c r="K16" s="81" t="s">
        <v>4423</v>
      </c>
      <c r="M16" s="81" t="s">
        <v>2790</v>
      </c>
      <c r="N16" s="81" t="s">
        <v>4695</v>
      </c>
      <c r="O16" s="81" t="s">
        <v>5153</v>
      </c>
      <c r="P16" s="81" t="s">
        <v>5154</v>
      </c>
      <c r="Q16" s="81" t="s">
        <v>5155</v>
      </c>
      <c r="R16" s="81" t="s">
        <v>5156</v>
      </c>
      <c r="S16" s="81" t="s">
        <v>5157</v>
      </c>
      <c r="T16" s="81" t="s">
        <v>5158</v>
      </c>
      <c r="U16" s="81" t="s">
        <v>5159</v>
      </c>
      <c r="V16" s="81" t="s">
        <v>4432</v>
      </c>
      <c r="W16" s="81" t="s">
        <v>4433</v>
      </c>
      <c r="X16" s="81" t="s">
        <v>4434</v>
      </c>
      <c r="Y16" s="81" t="s">
        <v>4435</v>
      </c>
      <c r="Z16" s="81" t="s">
        <v>4436</v>
      </c>
      <c r="AA16" s="81" t="s">
        <v>228</v>
      </c>
      <c r="AC16" s="81" t="s">
        <v>42</v>
      </c>
      <c r="AD16" s="81" t="s">
        <v>2682</v>
      </c>
      <c r="AE16" s="81" t="s">
        <v>42</v>
      </c>
      <c r="AF16" s="81" t="s">
        <v>4464</v>
      </c>
      <c r="AG16" s="81" t="s">
        <v>4698</v>
      </c>
      <c r="AH16" s="81" t="s">
        <v>4485</v>
      </c>
      <c r="AI16" s="81" t="s">
        <v>4553</v>
      </c>
      <c r="AJ16" s="81" t="s">
        <v>4440</v>
      </c>
      <c r="AM16" s="81" t="s">
        <v>4442</v>
      </c>
      <c r="AN16" s="81" t="s">
        <v>4433</v>
      </c>
      <c r="AO16" s="81" t="s">
        <v>5160</v>
      </c>
      <c r="AP16" s="81" t="s">
        <v>4443</v>
      </c>
      <c r="AQ16" s="81" t="s">
        <v>4444</v>
      </c>
      <c r="AR16" s="81" t="s">
        <v>5161</v>
      </c>
      <c r="AS16" s="81" t="s">
        <v>4468</v>
      </c>
      <c r="AT16" s="81" t="s">
        <v>2875</v>
      </c>
      <c r="AU16" s="81" t="s">
        <v>4447</v>
      </c>
      <c r="AW16" s="81" t="s">
        <v>4448</v>
      </c>
      <c r="AX16" s="81" t="s">
        <v>42</v>
      </c>
    </row>
    <row r="17" s="79" customFormat="1" ht="13.5" hidden="1" spans="1:50">
      <c r="A17" s="81" t="s">
        <v>5162</v>
      </c>
      <c r="B17" s="81" t="s">
        <v>5163</v>
      </c>
      <c r="C17" s="81" t="s">
        <v>50</v>
      </c>
      <c r="D17" s="81" t="s">
        <v>4517</v>
      </c>
      <c r="E17" s="81" t="s">
        <v>5164</v>
      </c>
      <c r="F17" s="81" t="s">
        <v>4453</v>
      </c>
      <c r="G17" s="81" t="s">
        <v>4542</v>
      </c>
      <c r="H17" s="81" t="s">
        <v>4520</v>
      </c>
      <c r="I17" s="81" t="s">
        <v>43</v>
      </c>
      <c r="J17" s="81" t="s">
        <v>4422</v>
      </c>
      <c r="K17" s="81" t="s">
        <v>4423</v>
      </c>
      <c r="M17" s="81" t="s">
        <v>2790</v>
      </c>
      <c r="N17" s="81" t="s">
        <v>4695</v>
      </c>
      <c r="O17" s="81" t="s">
        <v>5165</v>
      </c>
      <c r="P17" s="81" t="s">
        <v>5166</v>
      </c>
      <c r="Q17" s="81" t="s">
        <v>4902</v>
      </c>
      <c r="R17" s="81" t="s">
        <v>4903</v>
      </c>
      <c r="S17" s="81" t="s">
        <v>4461</v>
      </c>
      <c r="T17" s="81" t="s">
        <v>5167</v>
      </c>
      <c r="U17" s="81" t="s">
        <v>5159</v>
      </c>
      <c r="V17" s="81" t="s">
        <v>4432</v>
      </c>
      <c r="W17" s="81" t="s">
        <v>4433</v>
      </c>
      <c r="X17" s="81" t="s">
        <v>4434</v>
      </c>
      <c r="Y17" s="81" t="s">
        <v>4435</v>
      </c>
      <c r="Z17" s="81" t="s">
        <v>4436</v>
      </c>
      <c r="AA17" s="81" t="s">
        <v>82</v>
      </c>
      <c r="AC17" s="81" t="s">
        <v>42</v>
      </c>
      <c r="AD17" s="81" t="s">
        <v>2682</v>
      </c>
      <c r="AE17" s="81" t="s">
        <v>42</v>
      </c>
      <c r="AG17" s="81" t="s">
        <v>4433</v>
      </c>
      <c r="AH17" s="81" t="s">
        <v>4485</v>
      </c>
      <c r="AI17" s="81" t="s">
        <v>4553</v>
      </c>
      <c r="AJ17" s="81" t="s">
        <v>4440</v>
      </c>
      <c r="AM17" s="81" t="s">
        <v>4442</v>
      </c>
      <c r="AN17" s="81" t="s">
        <v>4433</v>
      </c>
      <c r="AO17" s="81" t="s">
        <v>5168</v>
      </c>
      <c r="AP17" s="81" t="s">
        <v>4443</v>
      </c>
      <c r="AQ17" s="81" t="s">
        <v>4444</v>
      </c>
      <c r="AR17" s="81" t="s">
        <v>5169</v>
      </c>
      <c r="AS17" s="81" t="s">
        <v>4468</v>
      </c>
      <c r="AT17" s="81" t="s">
        <v>2875</v>
      </c>
      <c r="AU17" s="81" t="s">
        <v>50</v>
      </c>
      <c r="AW17" s="81" t="s">
        <v>4448</v>
      </c>
      <c r="AX17" s="81" t="s">
        <v>42</v>
      </c>
    </row>
    <row r="18" s="79" customFormat="1" ht="13.5" hidden="1" spans="1:50">
      <c r="A18" s="81" t="s">
        <v>5192</v>
      </c>
      <c r="B18" s="81" t="s">
        <v>5193</v>
      </c>
      <c r="C18" s="81" t="s">
        <v>50</v>
      </c>
      <c r="D18" s="81" t="s">
        <v>4418</v>
      </c>
      <c r="E18" s="81" t="s">
        <v>5194</v>
      </c>
      <c r="F18" s="81" t="s">
        <v>4453</v>
      </c>
      <c r="G18" s="81" t="s">
        <v>4542</v>
      </c>
      <c r="H18" s="81" t="s">
        <v>4520</v>
      </c>
      <c r="I18" s="81" t="s">
        <v>43</v>
      </c>
      <c r="J18" s="81" t="s">
        <v>4422</v>
      </c>
      <c r="K18" s="81" t="s">
        <v>4423</v>
      </c>
      <c r="M18" s="81" t="s">
        <v>2790</v>
      </c>
      <c r="N18" s="81" t="s">
        <v>4695</v>
      </c>
      <c r="O18" s="81" t="s">
        <v>5195</v>
      </c>
      <c r="P18" s="81" t="s">
        <v>5196</v>
      </c>
      <c r="Q18" s="81" t="s">
        <v>5155</v>
      </c>
      <c r="R18" s="81" t="s">
        <v>5156</v>
      </c>
      <c r="S18" s="81" t="s">
        <v>5157</v>
      </c>
      <c r="T18" s="81" t="s">
        <v>5197</v>
      </c>
      <c r="U18" s="81" t="s">
        <v>5198</v>
      </c>
      <c r="V18" s="81" t="s">
        <v>4432</v>
      </c>
      <c r="W18" s="81" t="s">
        <v>4433</v>
      </c>
      <c r="X18" s="81" t="s">
        <v>4434</v>
      </c>
      <c r="Y18" s="81" t="s">
        <v>4435</v>
      </c>
      <c r="Z18" s="81" t="s">
        <v>4436</v>
      </c>
      <c r="AA18" s="81" t="s">
        <v>82</v>
      </c>
      <c r="AC18" s="81" t="s">
        <v>42</v>
      </c>
      <c r="AD18" s="81" t="s">
        <v>2682</v>
      </c>
      <c r="AE18" s="81" t="s">
        <v>42</v>
      </c>
      <c r="AG18" s="81" t="s">
        <v>4698</v>
      </c>
      <c r="AH18" s="81" t="s">
        <v>4485</v>
      </c>
      <c r="AI18" s="81" t="s">
        <v>4553</v>
      </c>
      <c r="AJ18" s="81" t="s">
        <v>4440</v>
      </c>
      <c r="AM18" s="81" t="s">
        <v>4442</v>
      </c>
      <c r="AN18" s="81" t="s">
        <v>4433</v>
      </c>
      <c r="AO18" s="81" t="s">
        <v>5199</v>
      </c>
      <c r="AP18" s="81" t="s">
        <v>4443</v>
      </c>
      <c r="AQ18" s="81" t="s">
        <v>4444</v>
      </c>
      <c r="AR18" s="81" t="s">
        <v>5200</v>
      </c>
      <c r="AS18" s="81" t="s">
        <v>4468</v>
      </c>
      <c r="AT18" s="81" t="s">
        <v>2875</v>
      </c>
      <c r="AU18" s="81" t="s">
        <v>4447</v>
      </c>
      <c r="AW18" s="81" t="s">
        <v>4448</v>
      </c>
      <c r="AX18" s="81" t="s">
        <v>42</v>
      </c>
    </row>
    <row r="19" s="79" customFormat="1" ht="13.5" hidden="1" spans="1:50">
      <c r="A19" s="81" t="s">
        <v>5260</v>
      </c>
      <c r="B19" s="81" t="s">
        <v>5261</v>
      </c>
      <c r="C19" s="81" t="s">
        <v>50</v>
      </c>
      <c r="D19" s="81" t="s">
        <v>4418</v>
      </c>
      <c r="E19" s="81" t="s">
        <v>5262</v>
      </c>
      <c r="F19" s="81" t="s">
        <v>4453</v>
      </c>
      <c r="G19" s="81" t="s">
        <v>4542</v>
      </c>
      <c r="H19" s="81" t="s">
        <v>4520</v>
      </c>
      <c r="I19" s="81" t="s">
        <v>43</v>
      </c>
      <c r="J19" s="81" t="s">
        <v>4422</v>
      </c>
      <c r="K19" s="81" t="s">
        <v>4423</v>
      </c>
      <c r="M19" s="81" t="s">
        <v>2790</v>
      </c>
      <c r="N19" s="81" t="s">
        <v>4695</v>
      </c>
      <c r="O19" s="81" t="s">
        <v>5263</v>
      </c>
      <c r="P19" s="81" t="s">
        <v>5264</v>
      </c>
      <c r="Q19" s="81" t="s">
        <v>5155</v>
      </c>
      <c r="R19" s="81" t="s">
        <v>5156</v>
      </c>
      <c r="S19" s="81" t="s">
        <v>5157</v>
      </c>
      <c r="T19" s="81" t="s">
        <v>5265</v>
      </c>
      <c r="U19" s="81" t="s">
        <v>5266</v>
      </c>
      <c r="V19" s="81" t="s">
        <v>4432</v>
      </c>
      <c r="W19" s="81" t="s">
        <v>4433</v>
      </c>
      <c r="X19" s="81" t="s">
        <v>4434</v>
      </c>
      <c r="Y19" s="81" t="s">
        <v>4435</v>
      </c>
      <c r="Z19" s="81" t="s">
        <v>4436</v>
      </c>
      <c r="AA19" s="81" t="s">
        <v>82</v>
      </c>
      <c r="AC19" s="81" t="s">
        <v>42</v>
      </c>
      <c r="AD19" s="81" t="s">
        <v>2682</v>
      </c>
      <c r="AE19" s="81" t="s">
        <v>42</v>
      </c>
      <c r="AG19" s="81" t="s">
        <v>4698</v>
      </c>
      <c r="AH19" s="81" t="s">
        <v>4485</v>
      </c>
      <c r="AI19" s="81" t="s">
        <v>4553</v>
      </c>
      <c r="AJ19" s="81" t="s">
        <v>4440</v>
      </c>
      <c r="AM19" s="81" t="s">
        <v>4442</v>
      </c>
      <c r="AN19" s="81" t="s">
        <v>4433</v>
      </c>
      <c r="AO19" s="81" t="s">
        <v>5267</v>
      </c>
      <c r="AP19" s="81" t="s">
        <v>4443</v>
      </c>
      <c r="AQ19" s="81" t="s">
        <v>4444</v>
      </c>
      <c r="AR19" s="81" t="s">
        <v>5268</v>
      </c>
      <c r="AS19" s="81" t="s">
        <v>4468</v>
      </c>
      <c r="AT19" s="81" t="s">
        <v>2875</v>
      </c>
      <c r="AU19" s="81" t="s">
        <v>4447</v>
      </c>
      <c r="AW19" s="81" t="s">
        <v>4448</v>
      </c>
      <c r="AX19" s="81" t="s">
        <v>42</v>
      </c>
    </row>
    <row r="20" s="79" customFormat="1" ht="13.5" hidden="1" spans="1:50">
      <c r="A20" s="81" t="s">
        <v>5333</v>
      </c>
      <c r="B20" s="81" t="s">
        <v>5334</v>
      </c>
      <c r="C20" s="81" t="s">
        <v>50</v>
      </c>
      <c r="D20" s="81" t="s">
        <v>4418</v>
      </c>
      <c r="E20" s="81" t="s">
        <v>5335</v>
      </c>
      <c r="F20" s="81" t="s">
        <v>4453</v>
      </c>
      <c r="G20" s="81" t="s">
        <v>4542</v>
      </c>
      <c r="H20" s="81" t="s">
        <v>4520</v>
      </c>
      <c r="I20" s="81" t="s">
        <v>43</v>
      </c>
      <c r="J20" s="81" t="s">
        <v>4422</v>
      </c>
      <c r="K20" s="81" t="s">
        <v>4423</v>
      </c>
      <c r="M20" s="81" t="s">
        <v>2790</v>
      </c>
      <c r="N20" s="81" t="s">
        <v>4695</v>
      </c>
      <c r="O20" s="81" t="s">
        <v>5336</v>
      </c>
      <c r="P20" s="81" t="s">
        <v>5337</v>
      </c>
      <c r="Q20" s="81" t="s">
        <v>4698</v>
      </c>
      <c r="R20" s="81" t="s">
        <v>4699</v>
      </c>
      <c r="S20" s="81" t="s">
        <v>5338</v>
      </c>
      <c r="T20" s="81" t="s">
        <v>5339</v>
      </c>
      <c r="U20" s="81" t="s">
        <v>5340</v>
      </c>
      <c r="V20" s="81" t="s">
        <v>4432</v>
      </c>
      <c r="W20" s="81" t="s">
        <v>4433</v>
      </c>
      <c r="X20" s="81" t="s">
        <v>4434</v>
      </c>
      <c r="Y20" s="81" t="s">
        <v>4435</v>
      </c>
      <c r="Z20" s="81" t="s">
        <v>4436</v>
      </c>
      <c r="AA20" s="81" t="s">
        <v>82</v>
      </c>
      <c r="AC20" s="81" t="s">
        <v>42</v>
      </c>
      <c r="AD20" s="81" t="s">
        <v>2682</v>
      </c>
      <c r="AE20" s="81" t="s">
        <v>42</v>
      </c>
      <c r="AG20" s="81" t="s">
        <v>4698</v>
      </c>
      <c r="AH20" s="81" t="s">
        <v>4485</v>
      </c>
      <c r="AI20" s="81" t="s">
        <v>4553</v>
      </c>
      <c r="AJ20" s="81" t="s">
        <v>4440</v>
      </c>
      <c r="AM20" s="81" t="s">
        <v>4442</v>
      </c>
      <c r="AN20" s="81" t="s">
        <v>4433</v>
      </c>
      <c r="AO20" s="81" t="s">
        <v>5341</v>
      </c>
      <c r="AP20" s="81" t="s">
        <v>4443</v>
      </c>
      <c r="AQ20" s="81" t="s">
        <v>4444</v>
      </c>
      <c r="AR20" s="81" t="s">
        <v>5342</v>
      </c>
      <c r="AS20" s="81" t="s">
        <v>4468</v>
      </c>
      <c r="AT20" s="81" t="s">
        <v>2875</v>
      </c>
      <c r="AU20" s="81" t="s">
        <v>50</v>
      </c>
      <c r="AW20" s="81" t="s">
        <v>4448</v>
      </c>
      <c r="AX20" s="81" t="s">
        <v>42</v>
      </c>
    </row>
    <row r="21" s="79" customFormat="1" ht="13.5" spans="1:50">
      <c r="A21" s="81" t="s">
        <v>5573</v>
      </c>
      <c r="B21" s="81" t="s">
        <v>5574</v>
      </c>
      <c r="C21" s="81" t="s">
        <v>50</v>
      </c>
      <c r="D21" s="81" t="s">
        <v>4517</v>
      </c>
      <c r="E21" s="81" t="s">
        <v>3355</v>
      </c>
      <c r="F21" s="81" t="s">
        <v>4453</v>
      </c>
      <c r="G21" s="81" t="s">
        <v>4542</v>
      </c>
      <c r="H21" s="81" t="s">
        <v>4520</v>
      </c>
      <c r="I21" s="81" t="s">
        <v>43</v>
      </c>
      <c r="J21" s="81" t="s">
        <v>4474</v>
      </c>
      <c r="K21" s="81" t="s">
        <v>4475</v>
      </c>
      <c r="M21" s="81" t="s">
        <v>2790</v>
      </c>
      <c r="N21" s="81" t="s">
        <v>5439</v>
      </c>
      <c r="O21" s="81" t="s">
        <v>5575</v>
      </c>
      <c r="P21" s="81" t="s">
        <v>5576</v>
      </c>
      <c r="Q21" s="81" t="s">
        <v>4524</v>
      </c>
      <c r="R21" s="81" t="s">
        <v>4525</v>
      </c>
      <c r="S21" s="81" t="s">
        <v>4526</v>
      </c>
      <c r="T21" s="81" t="s">
        <v>3353</v>
      </c>
      <c r="U21" s="81" t="s">
        <v>3354</v>
      </c>
      <c r="V21" s="81" t="s">
        <v>4432</v>
      </c>
      <c r="W21" s="81" t="s">
        <v>4529</v>
      </c>
      <c r="X21" s="81" t="s">
        <v>4434</v>
      </c>
      <c r="Y21" s="81" t="s">
        <v>4435</v>
      </c>
      <c r="Z21" s="81" t="s">
        <v>4436</v>
      </c>
      <c r="AA21" s="81" t="s">
        <v>228</v>
      </c>
      <c r="AC21" s="81" t="s">
        <v>42</v>
      </c>
      <c r="AD21" s="81" t="s">
        <v>2682</v>
      </c>
      <c r="AE21" s="81" t="s">
        <v>42</v>
      </c>
      <c r="AG21" s="81" t="s">
        <v>4480</v>
      </c>
      <c r="AH21" s="81" t="s">
        <v>4485</v>
      </c>
      <c r="AI21" s="81" t="s">
        <v>4486</v>
      </c>
      <c r="AJ21" s="81" t="s">
        <v>4440</v>
      </c>
      <c r="AM21" s="81" t="s">
        <v>4442</v>
      </c>
      <c r="AN21" s="81" t="s">
        <v>4480</v>
      </c>
      <c r="AO21" s="81" t="s">
        <v>5577</v>
      </c>
      <c r="AP21" s="81" t="s">
        <v>4443</v>
      </c>
      <c r="AQ21" s="81" t="s">
        <v>4444</v>
      </c>
      <c r="AR21" s="81" t="s">
        <v>5578</v>
      </c>
      <c r="AS21" s="81" t="s">
        <v>4468</v>
      </c>
      <c r="AT21" s="81" t="s">
        <v>2875</v>
      </c>
      <c r="AU21" s="81" t="s">
        <v>4447</v>
      </c>
      <c r="AW21" s="81" t="s">
        <v>4448</v>
      </c>
      <c r="AX21" s="81" t="s">
        <v>42</v>
      </c>
    </row>
    <row r="22" s="79" customFormat="1" ht="13.5" hidden="1" spans="1:50">
      <c r="A22" s="81" t="s">
        <v>5637</v>
      </c>
      <c r="B22" s="81" t="s">
        <v>5638</v>
      </c>
      <c r="C22" s="81" t="s">
        <v>50</v>
      </c>
      <c r="D22" s="81" t="s">
        <v>4517</v>
      </c>
      <c r="E22" s="81" t="s">
        <v>3982</v>
      </c>
      <c r="F22" s="81" t="s">
        <v>4453</v>
      </c>
      <c r="G22" s="81" t="s">
        <v>5639</v>
      </c>
      <c r="H22" s="81" t="s">
        <v>4520</v>
      </c>
      <c r="I22" s="81" t="s">
        <v>43</v>
      </c>
      <c r="J22" s="81" t="s">
        <v>4474</v>
      </c>
      <c r="K22" s="81" t="s">
        <v>4475</v>
      </c>
      <c r="M22" s="81" t="s">
        <v>2790</v>
      </c>
      <c r="N22" s="81" t="s">
        <v>5439</v>
      </c>
      <c r="O22" s="81" t="s">
        <v>5640</v>
      </c>
      <c r="P22" s="81" t="s">
        <v>5641</v>
      </c>
      <c r="Q22" s="81" t="s">
        <v>4526</v>
      </c>
      <c r="R22" s="81" t="s">
        <v>5642</v>
      </c>
      <c r="T22" s="81" t="s">
        <v>3645</v>
      </c>
      <c r="U22" s="81" t="s">
        <v>3646</v>
      </c>
      <c r="V22" s="81" t="s">
        <v>4432</v>
      </c>
      <c r="W22" s="81" t="s">
        <v>4529</v>
      </c>
      <c r="X22" s="81" t="s">
        <v>4434</v>
      </c>
      <c r="Y22" s="81" t="s">
        <v>4435</v>
      </c>
      <c r="Z22" s="81" t="s">
        <v>4436</v>
      </c>
      <c r="AA22" s="81" t="s">
        <v>82</v>
      </c>
      <c r="AC22" s="81" t="s">
        <v>42</v>
      </c>
      <c r="AD22" s="81" t="s">
        <v>2682</v>
      </c>
      <c r="AE22" s="81" t="s">
        <v>42</v>
      </c>
      <c r="AF22" s="81" t="s">
        <v>4464</v>
      </c>
      <c r="AG22" s="81" t="s">
        <v>4480</v>
      </c>
      <c r="AH22" s="81" t="s">
        <v>4485</v>
      </c>
      <c r="AI22" s="81" t="s">
        <v>4486</v>
      </c>
      <c r="AJ22" s="81" t="s">
        <v>4440</v>
      </c>
      <c r="AM22" s="81" t="s">
        <v>4442</v>
      </c>
      <c r="AN22" s="81" t="s">
        <v>4480</v>
      </c>
      <c r="AO22" s="81" t="s">
        <v>5643</v>
      </c>
      <c r="AP22" s="81" t="s">
        <v>4443</v>
      </c>
      <c r="AQ22" s="81" t="s">
        <v>4444</v>
      </c>
      <c r="AR22" s="81" t="s">
        <v>5644</v>
      </c>
      <c r="AS22" s="81" t="s">
        <v>4468</v>
      </c>
      <c r="AT22" s="81" t="s">
        <v>2875</v>
      </c>
      <c r="AU22" s="81" t="s">
        <v>4447</v>
      </c>
      <c r="AW22" s="81" t="s">
        <v>4448</v>
      </c>
      <c r="AX22" s="81" t="s">
        <v>42</v>
      </c>
    </row>
    <row r="23" s="79" customFormat="1" ht="13.5" hidden="1" spans="1:50">
      <c r="A23" s="81" t="s">
        <v>5660</v>
      </c>
      <c r="B23" s="81" t="s">
        <v>5661</v>
      </c>
      <c r="C23" s="81" t="s">
        <v>50</v>
      </c>
      <c r="D23" s="81" t="s">
        <v>4517</v>
      </c>
      <c r="E23" s="81" t="s">
        <v>3036</v>
      </c>
      <c r="F23" s="81" t="s">
        <v>4453</v>
      </c>
      <c r="G23" s="81" t="s">
        <v>5662</v>
      </c>
      <c r="H23" s="81" t="s">
        <v>5622</v>
      </c>
      <c r="I23" s="81" t="s">
        <v>43</v>
      </c>
      <c r="J23" s="81" t="s">
        <v>4422</v>
      </c>
      <c r="K23" s="81" t="s">
        <v>4423</v>
      </c>
      <c r="M23" s="81" t="s">
        <v>2790</v>
      </c>
      <c r="N23" s="81" t="s">
        <v>5663</v>
      </c>
      <c r="O23" s="81" t="s">
        <v>5664</v>
      </c>
      <c r="P23" s="81" t="s">
        <v>5665</v>
      </c>
      <c r="Q23" s="81" t="s">
        <v>4427</v>
      </c>
      <c r="R23" s="81" t="s">
        <v>4428</v>
      </c>
      <c r="S23" s="81" t="s">
        <v>5666</v>
      </c>
      <c r="T23" s="81" t="s">
        <v>3034</v>
      </c>
      <c r="U23" s="81" t="s">
        <v>3035</v>
      </c>
      <c r="V23" s="81" t="s">
        <v>4432</v>
      </c>
      <c r="W23" s="81" t="s">
        <v>4433</v>
      </c>
      <c r="X23" s="81" t="s">
        <v>4434</v>
      </c>
      <c r="Y23" s="81" t="s">
        <v>4435</v>
      </c>
      <c r="Z23" s="81" t="s">
        <v>4436</v>
      </c>
      <c r="AA23" s="81" t="s">
        <v>82</v>
      </c>
      <c r="AC23" s="81" t="s">
        <v>42</v>
      </c>
      <c r="AD23" s="81" t="s">
        <v>2682</v>
      </c>
      <c r="AE23" s="81" t="s">
        <v>42</v>
      </c>
      <c r="AG23" s="81" t="s">
        <v>4433</v>
      </c>
      <c r="AH23" s="81" t="s">
        <v>4485</v>
      </c>
      <c r="AI23" s="81" t="s">
        <v>4553</v>
      </c>
      <c r="AJ23" s="81" t="s">
        <v>4440</v>
      </c>
      <c r="AM23" s="81" t="s">
        <v>4442</v>
      </c>
      <c r="AN23" s="81" t="s">
        <v>4433</v>
      </c>
      <c r="AO23" s="81" t="s">
        <v>5667</v>
      </c>
      <c r="AP23" s="81" t="s">
        <v>4443</v>
      </c>
      <c r="AQ23" s="81" t="s">
        <v>4444</v>
      </c>
      <c r="AR23" s="81" t="s">
        <v>5668</v>
      </c>
      <c r="AS23" s="81" t="s">
        <v>4446</v>
      </c>
      <c r="AT23" s="81" t="s">
        <v>2875</v>
      </c>
      <c r="AU23" s="81" t="s">
        <v>4447</v>
      </c>
      <c r="AW23" s="81" t="s">
        <v>4448</v>
      </c>
      <c r="AX23" s="81" t="s">
        <v>42</v>
      </c>
    </row>
    <row r="24" s="79" customFormat="1" ht="13.5" hidden="1" spans="1:50">
      <c r="A24" s="81" t="s">
        <v>5669</v>
      </c>
      <c r="B24" s="81" t="s">
        <v>5670</v>
      </c>
      <c r="C24" s="81" t="s">
        <v>50</v>
      </c>
      <c r="D24" s="81" t="s">
        <v>4517</v>
      </c>
      <c r="E24" s="81" t="s">
        <v>2989</v>
      </c>
      <c r="F24" s="81" t="s">
        <v>4453</v>
      </c>
      <c r="G24" s="81" t="s">
        <v>5662</v>
      </c>
      <c r="H24" s="81" t="s">
        <v>5622</v>
      </c>
      <c r="I24" s="81" t="s">
        <v>43</v>
      </c>
      <c r="J24" s="81" t="s">
        <v>4422</v>
      </c>
      <c r="K24" s="81" t="s">
        <v>4423</v>
      </c>
      <c r="M24" s="81" t="s">
        <v>2790</v>
      </c>
      <c r="N24" s="81" t="s">
        <v>5663</v>
      </c>
      <c r="O24" s="81" t="s">
        <v>5671</v>
      </c>
      <c r="P24" s="81" t="s">
        <v>5672</v>
      </c>
      <c r="Q24" s="81" t="s">
        <v>4427</v>
      </c>
      <c r="R24" s="81" t="s">
        <v>4428</v>
      </c>
      <c r="S24" s="81" t="s">
        <v>5666</v>
      </c>
      <c r="T24" s="81" t="s">
        <v>2987</v>
      </c>
      <c r="U24" s="81" t="s">
        <v>2988</v>
      </c>
      <c r="V24" s="81" t="s">
        <v>4432</v>
      </c>
      <c r="W24" s="81" t="s">
        <v>4433</v>
      </c>
      <c r="X24" s="81" t="s">
        <v>4434</v>
      </c>
      <c r="Y24" s="81" t="s">
        <v>4435</v>
      </c>
      <c r="Z24" s="81" t="s">
        <v>4436</v>
      </c>
      <c r="AA24" s="81" t="s">
        <v>82</v>
      </c>
      <c r="AC24" s="81" t="s">
        <v>42</v>
      </c>
      <c r="AD24" s="81" t="s">
        <v>2682</v>
      </c>
      <c r="AE24" s="81" t="s">
        <v>42</v>
      </c>
      <c r="AG24" s="81" t="s">
        <v>4433</v>
      </c>
      <c r="AH24" s="81" t="s">
        <v>4485</v>
      </c>
      <c r="AI24" s="81" t="s">
        <v>4553</v>
      </c>
      <c r="AJ24" s="81" t="s">
        <v>4440</v>
      </c>
      <c r="AM24" s="81" t="s">
        <v>4442</v>
      </c>
      <c r="AN24" s="81" t="s">
        <v>4433</v>
      </c>
      <c r="AO24" s="81" t="s">
        <v>5673</v>
      </c>
      <c r="AP24" s="81" t="s">
        <v>4443</v>
      </c>
      <c r="AQ24" s="81" t="s">
        <v>4444</v>
      </c>
      <c r="AR24" s="81" t="s">
        <v>5674</v>
      </c>
      <c r="AS24" s="81" t="s">
        <v>4446</v>
      </c>
      <c r="AT24" s="81" t="s">
        <v>2875</v>
      </c>
      <c r="AU24" s="81" t="s">
        <v>4447</v>
      </c>
      <c r="AW24" s="81" t="s">
        <v>4448</v>
      </c>
      <c r="AX24" s="81" t="s">
        <v>42</v>
      </c>
    </row>
    <row r="25" s="79" customFormat="1" ht="13.5" hidden="1" spans="1:50">
      <c r="A25" s="81" t="s">
        <v>5675</v>
      </c>
      <c r="B25" s="81" t="s">
        <v>5676</v>
      </c>
      <c r="C25" s="81" t="s">
        <v>50</v>
      </c>
      <c r="D25" s="81" t="s">
        <v>4517</v>
      </c>
      <c r="E25" s="81" t="s">
        <v>2979</v>
      </c>
      <c r="F25" s="81" t="s">
        <v>4453</v>
      </c>
      <c r="G25" s="81" t="s">
        <v>5662</v>
      </c>
      <c r="H25" s="81" t="s">
        <v>5622</v>
      </c>
      <c r="I25" s="81" t="s">
        <v>43</v>
      </c>
      <c r="J25" s="81" t="s">
        <v>4422</v>
      </c>
      <c r="K25" s="81" t="s">
        <v>4423</v>
      </c>
      <c r="M25" s="81" t="s">
        <v>2790</v>
      </c>
      <c r="N25" s="81" t="s">
        <v>5663</v>
      </c>
      <c r="O25" s="81" t="s">
        <v>5677</v>
      </c>
      <c r="P25" s="81" t="s">
        <v>5678</v>
      </c>
      <c r="Q25" s="81" t="s">
        <v>4427</v>
      </c>
      <c r="R25" s="81" t="s">
        <v>4428</v>
      </c>
      <c r="S25" s="81" t="s">
        <v>5666</v>
      </c>
      <c r="T25" s="81" t="s">
        <v>2977</v>
      </c>
      <c r="U25" s="81" t="s">
        <v>2978</v>
      </c>
      <c r="V25" s="81" t="s">
        <v>4432</v>
      </c>
      <c r="W25" s="81" t="s">
        <v>4433</v>
      </c>
      <c r="X25" s="81" t="s">
        <v>4434</v>
      </c>
      <c r="Y25" s="81" t="s">
        <v>4435</v>
      </c>
      <c r="Z25" s="81" t="s">
        <v>4436</v>
      </c>
      <c r="AA25" s="81" t="s">
        <v>82</v>
      </c>
      <c r="AC25" s="81" t="s">
        <v>42</v>
      </c>
      <c r="AD25" s="81" t="s">
        <v>2682</v>
      </c>
      <c r="AE25" s="81" t="s">
        <v>42</v>
      </c>
      <c r="AG25" s="81" t="s">
        <v>4433</v>
      </c>
      <c r="AH25" s="81" t="s">
        <v>4485</v>
      </c>
      <c r="AI25" s="81" t="s">
        <v>4553</v>
      </c>
      <c r="AJ25" s="81" t="s">
        <v>4440</v>
      </c>
      <c r="AM25" s="81" t="s">
        <v>4442</v>
      </c>
      <c r="AN25" s="81" t="s">
        <v>4433</v>
      </c>
      <c r="AO25" s="81" t="s">
        <v>5679</v>
      </c>
      <c r="AP25" s="81" t="s">
        <v>4443</v>
      </c>
      <c r="AQ25" s="81" t="s">
        <v>4444</v>
      </c>
      <c r="AR25" s="81" t="s">
        <v>5680</v>
      </c>
      <c r="AS25" s="81" t="s">
        <v>4446</v>
      </c>
      <c r="AT25" s="81" t="s">
        <v>2875</v>
      </c>
      <c r="AU25" s="81" t="s">
        <v>4447</v>
      </c>
      <c r="AW25" s="81" t="s">
        <v>4448</v>
      </c>
      <c r="AX25" s="81" t="s">
        <v>42</v>
      </c>
    </row>
    <row r="26" s="79" customFormat="1" ht="13.5" hidden="1" spans="1:50">
      <c r="A26" s="81" t="s">
        <v>5689</v>
      </c>
      <c r="B26" s="81" t="s">
        <v>5690</v>
      </c>
      <c r="C26" s="81" t="s">
        <v>50</v>
      </c>
      <c r="D26" s="81" t="s">
        <v>4418</v>
      </c>
      <c r="E26" s="81" t="s">
        <v>3966</v>
      </c>
      <c r="F26" s="81" t="s">
        <v>4453</v>
      </c>
      <c r="G26" s="81" t="s">
        <v>5639</v>
      </c>
      <c r="H26" s="81" t="s">
        <v>5622</v>
      </c>
      <c r="I26" s="81" t="s">
        <v>43</v>
      </c>
      <c r="J26" s="81" t="s">
        <v>4631</v>
      </c>
      <c r="K26" s="81" t="s">
        <v>4632</v>
      </c>
      <c r="M26" s="81" t="s">
        <v>2790</v>
      </c>
      <c r="N26" s="81" t="s">
        <v>5460</v>
      </c>
      <c r="O26" s="81" t="s">
        <v>5691</v>
      </c>
      <c r="P26" s="81" t="s">
        <v>5692</v>
      </c>
      <c r="Q26" s="81" t="s">
        <v>693</v>
      </c>
      <c r="R26" s="81" t="s">
        <v>4636</v>
      </c>
      <c r="S26" s="81" t="s">
        <v>5652</v>
      </c>
      <c r="T26" s="81" t="s">
        <v>3512</v>
      </c>
      <c r="U26" s="81" t="s">
        <v>3513</v>
      </c>
      <c r="V26" s="81" t="s">
        <v>4432</v>
      </c>
      <c r="W26" s="81" t="s">
        <v>712</v>
      </c>
      <c r="X26" s="81" t="s">
        <v>4434</v>
      </c>
      <c r="Y26" s="81" t="s">
        <v>4435</v>
      </c>
      <c r="Z26" s="81" t="s">
        <v>4436</v>
      </c>
      <c r="AA26" s="81" t="s">
        <v>228</v>
      </c>
      <c r="AC26" s="81" t="s">
        <v>42</v>
      </c>
      <c r="AD26" s="81" t="s">
        <v>2682</v>
      </c>
      <c r="AE26" s="81" t="s">
        <v>42</v>
      </c>
      <c r="AG26" s="81" t="s">
        <v>712</v>
      </c>
      <c r="AH26" s="81" t="s">
        <v>4485</v>
      </c>
      <c r="AI26" s="81" t="s">
        <v>4512</v>
      </c>
      <c r="AJ26" s="81" t="s">
        <v>4440</v>
      </c>
      <c r="AM26" s="81" t="s">
        <v>4442</v>
      </c>
      <c r="AN26" s="81" t="s">
        <v>4658</v>
      </c>
      <c r="AO26" s="81" t="s">
        <v>5693</v>
      </c>
      <c r="AP26" s="81" t="s">
        <v>4443</v>
      </c>
      <c r="AQ26" s="81" t="s">
        <v>4444</v>
      </c>
      <c r="AR26" s="81" t="s">
        <v>5694</v>
      </c>
      <c r="AS26" s="81" t="s">
        <v>4446</v>
      </c>
      <c r="AT26" s="81" t="s">
        <v>2875</v>
      </c>
      <c r="AU26" s="81" t="s">
        <v>4447</v>
      </c>
      <c r="AW26" s="81" t="s">
        <v>4448</v>
      </c>
      <c r="AX26" s="81" t="s">
        <v>42</v>
      </c>
    </row>
    <row r="27" s="79" customFormat="1" ht="13.5" hidden="1" spans="1:50">
      <c r="A27" s="81" t="s">
        <v>5695</v>
      </c>
      <c r="B27" s="81" t="s">
        <v>5696</v>
      </c>
      <c r="C27" s="81" t="s">
        <v>50</v>
      </c>
      <c r="D27" s="81" t="s">
        <v>4418</v>
      </c>
      <c r="E27" s="81" t="s">
        <v>5697</v>
      </c>
      <c r="F27" s="81" t="s">
        <v>4453</v>
      </c>
      <c r="G27" s="81" t="s">
        <v>5639</v>
      </c>
      <c r="H27" s="81" t="s">
        <v>5622</v>
      </c>
      <c r="I27" s="81" t="s">
        <v>43</v>
      </c>
      <c r="J27" s="81" t="s">
        <v>4631</v>
      </c>
      <c r="K27" s="81" t="s">
        <v>4632</v>
      </c>
      <c r="M27" s="81" t="s">
        <v>2790</v>
      </c>
      <c r="N27" s="81" t="s">
        <v>5460</v>
      </c>
      <c r="O27" s="81" t="s">
        <v>5698</v>
      </c>
      <c r="P27" s="81" t="s">
        <v>5699</v>
      </c>
      <c r="Q27" s="81" t="s">
        <v>5652</v>
      </c>
      <c r="R27" s="81" t="s">
        <v>5653</v>
      </c>
      <c r="S27" s="81" t="s">
        <v>5700</v>
      </c>
      <c r="T27" s="81" t="s">
        <v>5701</v>
      </c>
      <c r="U27" s="81" t="s">
        <v>5702</v>
      </c>
      <c r="V27" s="81" t="s">
        <v>4432</v>
      </c>
      <c r="W27" s="81" t="s">
        <v>712</v>
      </c>
      <c r="X27" s="81" t="s">
        <v>4434</v>
      </c>
      <c r="Y27" s="81" t="s">
        <v>4435</v>
      </c>
      <c r="Z27" s="81" t="s">
        <v>4436</v>
      </c>
      <c r="AA27" s="81" t="s">
        <v>228</v>
      </c>
      <c r="AC27" s="81" t="s">
        <v>42</v>
      </c>
      <c r="AD27" s="81" t="s">
        <v>2682</v>
      </c>
      <c r="AE27" s="81" t="s">
        <v>42</v>
      </c>
      <c r="AG27" s="81" t="s">
        <v>712</v>
      </c>
      <c r="AH27" s="81" t="s">
        <v>4485</v>
      </c>
      <c r="AI27" s="81" t="s">
        <v>4512</v>
      </c>
      <c r="AJ27" s="81" t="s">
        <v>4440</v>
      </c>
      <c r="AM27" s="81" t="s">
        <v>4442</v>
      </c>
      <c r="AN27" s="81" t="s">
        <v>4658</v>
      </c>
      <c r="AO27" s="81" t="s">
        <v>5693</v>
      </c>
      <c r="AP27" s="81" t="s">
        <v>4443</v>
      </c>
      <c r="AQ27" s="81" t="s">
        <v>4444</v>
      </c>
      <c r="AR27" s="81" t="s">
        <v>5703</v>
      </c>
      <c r="AS27" s="81" t="s">
        <v>4446</v>
      </c>
      <c r="AT27" s="81" t="s">
        <v>2875</v>
      </c>
      <c r="AU27" s="81" t="s">
        <v>50</v>
      </c>
      <c r="AW27" s="81" t="s">
        <v>4448</v>
      </c>
      <c r="AX27" s="81" t="s">
        <v>42</v>
      </c>
    </row>
    <row r="28" s="79" customFormat="1" ht="13.5" hidden="1" spans="1:50">
      <c r="A28" s="81" t="s">
        <v>5720</v>
      </c>
      <c r="B28" s="81" t="s">
        <v>5721</v>
      </c>
      <c r="C28" s="81" t="s">
        <v>4655</v>
      </c>
      <c r="D28" s="81" t="s">
        <v>4517</v>
      </c>
      <c r="E28" s="81" t="s">
        <v>5722</v>
      </c>
      <c r="F28" s="81" t="s">
        <v>4453</v>
      </c>
      <c r="G28" s="81" t="s">
        <v>4542</v>
      </c>
      <c r="H28" s="81" t="s">
        <v>4520</v>
      </c>
      <c r="I28" s="81" t="s">
        <v>43</v>
      </c>
      <c r="J28" s="81" t="s">
        <v>4422</v>
      </c>
      <c r="K28" s="81" t="s">
        <v>4423</v>
      </c>
      <c r="M28" s="81" t="s">
        <v>2790</v>
      </c>
      <c r="N28" s="81" t="s">
        <v>4695</v>
      </c>
      <c r="V28" s="81" t="s">
        <v>4432</v>
      </c>
      <c r="W28" s="81" t="s">
        <v>4433</v>
      </c>
      <c r="X28" s="81" t="s">
        <v>4434</v>
      </c>
      <c r="Y28" s="81" t="s">
        <v>4435</v>
      </c>
      <c r="Z28" s="81" t="s">
        <v>4436</v>
      </c>
      <c r="AA28" s="81" t="s">
        <v>228</v>
      </c>
      <c r="AC28" s="81" t="s">
        <v>42</v>
      </c>
      <c r="AD28" s="81" t="s">
        <v>2682</v>
      </c>
      <c r="AE28" s="81" t="s">
        <v>42</v>
      </c>
      <c r="AF28" s="81" t="s">
        <v>4464</v>
      </c>
      <c r="AH28" s="81" t="s">
        <v>4485</v>
      </c>
      <c r="AI28" s="81" t="s">
        <v>4553</v>
      </c>
      <c r="AJ28" s="81" t="s">
        <v>4440</v>
      </c>
      <c r="AM28" s="81" t="s">
        <v>4442</v>
      </c>
      <c r="AQ28" s="81" t="s">
        <v>4444</v>
      </c>
      <c r="AR28" s="81" t="s">
        <v>5723</v>
      </c>
      <c r="AS28" s="81" t="s">
        <v>4468</v>
      </c>
      <c r="AT28" s="81" t="s">
        <v>2875</v>
      </c>
      <c r="AW28" s="81" t="s">
        <v>4448</v>
      </c>
      <c r="AX28" s="81" t="s">
        <v>42</v>
      </c>
    </row>
    <row r="29" s="79" customFormat="1" ht="13.5" hidden="1" spans="1:50">
      <c r="A29" s="81" t="s">
        <v>5724</v>
      </c>
      <c r="B29" s="81" t="s">
        <v>5725</v>
      </c>
      <c r="C29" s="81" t="s">
        <v>50</v>
      </c>
      <c r="D29" s="81" t="s">
        <v>4517</v>
      </c>
      <c r="E29" s="81" t="s">
        <v>3910</v>
      </c>
      <c r="F29" s="81" t="s">
        <v>4453</v>
      </c>
      <c r="G29" s="81" t="s">
        <v>5662</v>
      </c>
      <c r="H29" s="81" t="s">
        <v>5622</v>
      </c>
      <c r="I29" s="81" t="s">
        <v>43</v>
      </c>
      <c r="J29" s="81" t="s">
        <v>4422</v>
      </c>
      <c r="K29" s="81" t="s">
        <v>4423</v>
      </c>
      <c r="M29" s="81" t="s">
        <v>2790</v>
      </c>
      <c r="N29" s="81" t="s">
        <v>5663</v>
      </c>
      <c r="O29" s="81" t="s">
        <v>5726</v>
      </c>
      <c r="P29" s="81" t="s">
        <v>5727</v>
      </c>
      <c r="Q29" s="81" t="s">
        <v>4427</v>
      </c>
      <c r="R29" s="81" t="s">
        <v>4428</v>
      </c>
      <c r="S29" s="81" t="s">
        <v>5666</v>
      </c>
      <c r="T29" s="81" t="s">
        <v>3003</v>
      </c>
      <c r="U29" s="81" t="s">
        <v>3004</v>
      </c>
      <c r="V29" s="81" t="s">
        <v>4432</v>
      </c>
      <c r="W29" s="81" t="s">
        <v>4433</v>
      </c>
      <c r="X29" s="81" t="s">
        <v>4434</v>
      </c>
      <c r="Y29" s="81" t="s">
        <v>4435</v>
      </c>
      <c r="Z29" s="81" t="s">
        <v>4436</v>
      </c>
      <c r="AA29" s="81" t="s">
        <v>82</v>
      </c>
      <c r="AC29" s="81" t="s">
        <v>42</v>
      </c>
      <c r="AD29" s="81" t="s">
        <v>2682</v>
      </c>
      <c r="AE29" s="81" t="s">
        <v>42</v>
      </c>
      <c r="AG29" s="81" t="s">
        <v>4433</v>
      </c>
      <c r="AH29" s="81" t="s">
        <v>4485</v>
      </c>
      <c r="AI29" s="81" t="s">
        <v>4553</v>
      </c>
      <c r="AJ29" s="81" t="s">
        <v>4440</v>
      </c>
      <c r="AM29" s="81" t="s">
        <v>4442</v>
      </c>
      <c r="AN29" s="81" t="s">
        <v>4433</v>
      </c>
      <c r="AO29" s="81" t="s">
        <v>5728</v>
      </c>
      <c r="AP29" s="81" t="s">
        <v>4443</v>
      </c>
      <c r="AQ29" s="81" t="s">
        <v>4444</v>
      </c>
      <c r="AR29" s="81" t="s">
        <v>5729</v>
      </c>
      <c r="AS29" s="81" t="s">
        <v>4446</v>
      </c>
      <c r="AT29" s="81" t="s">
        <v>2875</v>
      </c>
      <c r="AU29" s="81" t="s">
        <v>4447</v>
      </c>
      <c r="AW29" s="81" t="s">
        <v>4448</v>
      </c>
      <c r="AX29" s="81" t="s">
        <v>42</v>
      </c>
    </row>
    <row r="30" s="79" customFormat="1" ht="13.5" hidden="1" spans="1:50">
      <c r="A30" s="81" t="s">
        <v>5730</v>
      </c>
      <c r="B30" s="81" t="s">
        <v>5731</v>
      </c>
      <c r="C30" s="81" t="s">
        <v>50</v>
      </c>
      <c r="D30" s="81" t="s">
        <v>4517</v>
      </c>
      <c r="E30" s="81" t="s">
        <v>3140</v>
      </c>
      <c r="F30" s="81" t="s">
        <v>4453</v>
      </c>
      <c r="G30" s="81" t="s">
        <v>5662</v>
      </c>
      <c r="H30" s="81" t="s">
        <v>5622</v>
      </c>
      <c r="I30" s="81" t="s">
        <v>43</v>
      </c>
      <c r="J30" s="81" t="s">
        <v>4422</v>
      </c>
      <c r="K30" s="81" t="s">
        <v>4423</v>
      </c>
      <c r="M30" s="81" t="s">
        <v>2790</v>
      </c>
      <c r="N30" s="81" t="s">
        <v>5663</v>
      </c>
      <c r="O30" s="81" t="s">
        <v>5732</v>
      </c>
      <c r="P30" s="81" t="s">
        <v>3138</v>
      </c>
      <c r="Q30" s="81" t="s">
        <v>5119</v>
      </c>
      <c r="R30" s="81" t="s">
        <v>5120</v>
      </c>
      <c r="S30" s="81" t="s">
        <v>5733</v>
      </c>
      <c r="T30" s="81" t="s">
        <v>3138</v>
      </c>
      <c r="U30" s="81" t="s">
        <v>3139</v>
      </c>
      <c r="V30" s="81" t="s">
        <v>4432</v>
      </c>
      <c r="W30" s="81" t="s">
        <v>4433</v>
      </c>
      <c r="X30" s="81" t="s">
        <v>4434</v>
      </c>
      <c r="Y30" s="81" t="s">
        <v>4435</v>
      </c>
      <c r="Z30" s="81" t="s">
        <v>4436</v>
      </c>
      <c r="AA30" s="81" t="s">
        <v>82</v>
      </c>
      <c r="AC30" s="81" t="s">
        <v>42</v>
      </c>
      <c r="AD30" s="81" t="s">
        <v>2682</v>
      </c>
      <c r="AE30" s="81" t="s">
        <v>42</v>
      </c>
      <c r="AG30" s="81" t="s">
        <v>4433</v>
      </c>
      <c r="AH30" s="81" t="s">
        <v>4485</v>
      </c>
      <c r="AI30" s="81" t="s">
        <v>4553</v>
      </c>
      <c r="AJ30" s="81" t="s">
        <v>4440</v>
      </c>
      <c r="AM30" s="81" t="s">
        <v>4442</v>
      </c>
      <c r="AN30" s="81" t="s">
        <v>4433</v>
      </c>
      <c r="AO30" s="81" t="s">
        <v>5734</v>
      </c>
      <c r="AP30" s="81" t="s">
        <v>4443</v>
      </c>
      <c r="AQ30" s="81" t="s">
        <v>4444</v>
      </c>
      <c r="AR30" s="81" t="s">
        <v>5735</v>
      </c>
      <c r="AS30" s="81" t="s">
        <v>4446</v>
      </c>
      <c r="AT30" s="81" t="s">
        <v>2875</v>
      </c>
      <c r="AU30" s="81" t="s">
        <v>5126</v>
      </c>
      <c r="AW30" s="81" t="s">
        <v>4448</v>
      </c>
      <c r="AX30" s="81" t="s">
        <v>42</v>
      </c>
    </row>
    <row r="31" s="79" customFormat="1" ht="13.5" hidden="1" spans="1:50">
      <c r="A31" s="81" t="s">
        <v>5736</v>
      </c>
      <c r="B31" s="81" t="s">
        <v>5737</v>
      </c>
      <c r="C31" s="81" t="s">
        <v>50</v>
      </c>
      <c r="D31" s="81" t="s">
        <v>4517</v>
      </c>
      <c r="E31" s="81" t="s">
        <v>3097</v>
      </c>
      <c r="F31" s="81" t="s">
        <v>4453</v>
      </c>
      <c r="G31" s="81" t="s">
        <v>5662</v>
      </c>
      <c r="H31" s="81" t="s">
        <v>5622</v>
      </c>
      <c r="I31" s="81" t="s">
        <v>43</v>
      </c>
      <c r="J31" s="81" t="s">
        <v>4422</v>
      </c>
      <c r="K31" s="81" t="s">
        <v>4423</v>
      </c>
      <c r="M31" s="81" t="s">
        <v>2790</v>
      </c>
      <c r="N31" s="81" t="s">
        <v>5663</v>
      </c>
      <c r="O31" s="81" t="s">
        <v>5738</v>
      </c>
      <c r="P31" s="81" t="s">
        <v>5739</v>
      </c>
      <c r="Q31" s="81" t="s">
        <v>4698</v>
      </c>
      <c r="R31" s="81" t="s">
        <v>4699</v>
      </c>
      <c r="S31" s="81" t="s">
        <v>5740</v>
      </c>
      <c r="T31" s="81" t="s">
        <v>3095</v>
      </c>
      <c r="U31" s="81" t="s">
        <v>3096</v>
      </c>
      <c r="V31" s="81" t="s">
        <v>4432</v>
      </c>
      <c r="W31" s="81" t="s">
        <v>4433</v>
      </c>
      <c r="X31" s="81" t="s">
        <v>4434</v>
      </c>
      <c r="Y31" s="81" t="s">
        <v>4435</v>
      </c>
      <c r="Z31" s="81" t="s">
        <v>4436</v>
      </c>
      <c r="AA31" s="81" t="s">
        <v>82</v>
      </c>
      <c r="AC31" s="81" t="s">
        <v>42</v>
      </c>
      <c r="AD31" s="81" t="s">
        <v>2682</v>
      </c>
      <c r="AE31" s="81" t="s">
        <v>42</v>
      </c>
      <c r="AG31" s="81" t="s">
        <v>4698</v>
      </c>
      <c r="AH31" s="81" t="s">
        <v>4485</v>
      </c>
      <c r="AI31" s="81" t="s">
        <v>4553</v>
      </c>
      <c r="AJ31" s="81" t="s">
        <v>4440</v>
      </c>
      <c r="AM31" s="81" t="s">
        <v>4442</v>
      </c>
      <c r="AN31" s="81" t="s">
        <v>4433</v>
      </c>
      <c r="AO31" s="81" t="s">
        <v>5741</v>
      </c>
      <c r="AP31" s="81" t="s">
        <v>4443</v>
      </c>
      <c r="AQ31" s="81" t="s">
        <v>4444</v>
      </c>
      <c r="AR31" s="81" t="s">
        <v>5742</v>
      </c>
      <c r="AS31" s="81" t="s">
        <v>4446</v>
      </c>
      <c r="AT31" s="81" t="s">
        <v>2875</v>
      </c>
      <c r="AU31" s="81" t="s">
        <v>4447</v>
      </c>
      <c r="AW31" s="81" t="s">
        <v>4448</v>
      </c>
      <c r="AX31" s="81" t="s">
        <v>42</v>
      </c>
    </row>
    <row r="32" s="79" customFormat="1" ht="13.5" hidden="1" spans="1:50">
      <c r="A32" s="81" t="s">
        <v>5743</v>
      </c>
      <c r="B32" s="81" t="s">
        <v>5744</v>
      </c>
      <c r="C32" s="81" t="s">
        <v>50</v>
      </c>
      <c r="D32" s="81" t="s">
        <v>4517</v>
      </c>
      <c r="E32" s="81" t="s">
        <v>3201</v>
      </c>
      <c r="F32" s="81" t="s">
        <v>4453</v>
      </c>
      <c r="G32" s="81" t="s">
        <v>5662</v>
      </c>
      <c r="H32" s="81" t="s">
        <v>5622</v>
      </c>
      <c r="I32" s="81" t="s">
        <v>43</v>
      </c>
      <c r="J32" s="81" t="s">
        <v>4422</v>
      </c>
      <c r="K32" s="81" t="s">
        <v>4423</v>
      </c>
      <c r="M32" s="81" t="s">
        <v>2790</v>
      </c>
      <c r="N32" s="81" t="s">
        <v>5663</v>
      </c>
      <c r="O32" s="81" t="s">
        <v>5745</v>
      </c>
      <c r="P32" s="81" t="s">
        <v>3200</v>
      </c>
      <c r="Q32" s="81" t="s">
        <v>4698</v>
      </c>
      <c r="R32" s="81" t="s">
        <v>4699</v>
      </c>
      <c r="S32" s="81" t="s">
        <v>5740</v>
      </c>
      <c r="T32" s="81" t="s">
        <v>3200</v>
      </c>
      <c r="U32" s="81" t="s">
        <v>3139</v>
      </c>
      <c r="V32" s="81" t="s">
        <v>4432</v>
      </c>
      <c r="W32" s="81" t="s">
        <v>4433</v>
      </c>
      <c r="X32" s="81" t="s">
        <v>4434</v>
      </c>
      <c r="Y32" s="81" t="s">
        <v>4435</v>
      </c>
      <c r="Z32" s="81" t="s">
        <v>4436</v>
      </c>
      <c r="AA32" s="81" t="s">
        <v>82</v>
      </c>
      <c r="AC32" s="81" t="s">
        <v>42</v>
      </c>
      <c r="AD32" s="81" t="s">
        <v>2682</v>
      </c>
      <c r="AE32" s="81" t="s">
        <v>42</v>
      </c>
      <c r="AG32" s="81" t="s">
        <v>4698</v>
      </c>
      <c r="AH32" s="81" t="s">
        <v>4485</v>
      </c>
      <c r="AI32" s="81" t="s">
        <v>4553</v>
      </c>
      <c r="AJ32" s="81" t="s">
        <v>4440</v>
      </c>
      <c r="AM32" s="81" t="s">
        <v>4442</v>
      </c>
      <c r="AN32" s="81" t="s">
        <v>4433</v>
      </c>
      <c r="AO32" s="81" t="s">
        <v>5746</v>
      </c>
      <c r="AP32" s="81" t="s">
        <v>4443</v>
      </c>
      <c r="AQ32" s="81" t="s">
        <v>4444</v>
      </c>
      <c r="AR32" s="81" t="s">
        <v>5747</v>
      </c>
      <c r="AS32" s="81" t="s">
        <v>4446</v>
      </c>
      <c r="AT32" s="81" t="s">
        <v>2875</v>
      </c>
      <c r="AU32" s="81" t="s">
        <v>4447</v>
      </c>
      <c r="AW32" s="81" t="s">
        <v>4448</v>
      </c>
      <c r="AX32" s="81" t="s">
        <v>42</v>
      </c>
    </row>
    <row r="33" s="79" customFormat="1" ht="13.5" hidden="1" spans="1:50">
      <c r="A33" s="81" t="s">
        <v>5789</v>
      </c>
      <c r="B33" s="81" t="s">
        <v>5790</v>
      </c>
      <c r="C33" s="81" t="s">
        <v>50</v>
      </c>
      <c r="D33" s="81" t="s">
        <v>4517</v>
      </c>
      <c r="E33" s="81" t="s">
        <v>3405</v>
      </c>
      <c r="F33" s="81" t="s">
        <v>4453</v>
      </c>
      <c r="G33" s="81" t="s">
        <v>5639</v>
      </c>
      <c r="H33" s="81" t="s">
        <v>4520</v>
      </c>
      <c r="I33" s="81" t="s">
        <v>43</v>
      </c>
      <c r="J33" s="81" t="s">
        <v>4474</v>
      </c>
      <c r="K33" s="81" t="s">
        <v>4475</v>
      </c>
      <c r="M33" s="81" t="s">
        <v>2790</v>
      </c>
      <c r="N33" s="81" t="s">
        <v>5439</v>
      </c>
      <c r="O33" s="81" t="s">
        <v>5791</v>
      </c>
      <c r="P33" s="81" t="s">
        <v>5792</v>
      </c>
      <c r="Q33" s="81" t="s">
        <v>5175</v>
      </c>
      <c r="R33" s="81" t="s">
        <v>5176</v>
      </c>
      <c r="S33" s="81" t="s">
        <v>5177</v>
      </c>
      <c r="T33" s="81" t="s">
        <v>3403</v>
      </c>
      <c r="U33" s="81" t="s">
        <v>3404</v>
      </c>
      <c r="V33" s="81" t="s">
        <v>4432</v>
      </c>
      <c r="W33" s="81" t="s">
        <v>4529</v>
      </c>
      <c r="X33" s="81" t="s">
        <v>4434</v>
      </c>
      <c r="Y33" s="81" t="s">
        <v>4435</v>
      </c>
      <c r="Z33" s="81" t="s">
        <v>4436</v>
      </c>
      <c r="AA33" s="81" t="s">
        <v>228</v>
      </c>
      <c r="AC33" s="81" t="s">
        <v>42</v>
      </c>
      <c r="AD33" s="81" t="s">
        <v>2682</v>
      </c>
      <c r="AE33" s="81" t="s">
        <v>42</v>
      </c>
      <c r="AG33" s="81" t="s">
        <v>4480</v>
      </c>
      <c r="AH33" s="81" t="s">
        <v>4485</v>
      </c>
      <c r="AI33" s="81" t="s">
        <v>4486</v>
      </c>
      <c r="AJ33" s="81" t="s">
        <v>4440</v>
      </c>
      <c r="AM33" s="81" t="s">
        <v>4442</v>
      </c>
      <c r="AN33" s="81" t="s">
        <v>4480</v>
      </c>
      <c r="AO33" s="81" t="s">
        <v>5793</v>
      </c>
      <c r="AP33" s="81" t="s">
        <v>4443</v>
      </c>
      <c r="AQ33" s="81" t="s">
        <v>4444</v>
      </c>
      <c r="AR33" s="81" t="s">
        <v>5794</v>
      </c>
      <c r="AS33" s="81" t="s">
        <v>4468</v>
      </c>
      <c r="AT33" s="81" t="s">
        <v>2875</v>
      </c>
      <c r="AU33" s="81" t="s">
        <v>4447</v>
      </c>
      <c r="AW33" s="81" t="s">
        <v>4448</v>
      </c>
      <c r="AX33" s="81" t="s">
        <v>42</v>
      </c>
    </row>
    <row r="34" s="79" customFormat="1" ht="13.5" hidden="1" spans="1:50">
      <c r="A34" s="81" t="s">
        <v>5809</v>
      </c>
      <c r="B34" s="81" t="s">
        <v>5810</v>
      </c>
      <c r="C34" s="81" t="s">
        <v>50</v>
      </c>
      <c r="D34" s="81" t="s">
        <v>4517</v>
      </c>
      <c r="E34" s="81" t="s">
        <v>3923</v>
      </c>
      <c r="F34" s="81" t="s">
        <v>4453</v>
      </c>
      <c r="G34" s="81" t="s">
        <v>5662</v>
      </c>
      <c r="H34" s="81" t="s">
        <v>5622</v>
      </c>
      <c r="I34" s="81" t="s">
        <v>43</v>
      </c>
      <c r="J34" s="81" t="s">
        <v>4422</v>
      </c>
      <c r="K34" s="81" t="s">
        <v>4423</v>
      </c>
      <c r="M34" s="81" t="s">
        <v>2790</v>
      </c>
      <c r="N34" s="81" t="s">
        <v>5663</v>
      </c>
      <c r="O34" s="81" t="s">
        <v>5811</v>
      </c>
      <c r="P34" s="81" t="s">
        <v>5812</v>
      </c>
      <c r="Q34" s="81" t="s">
        <v>4459</v>
      </c>
      <c r="R34" s="81" t="s">
        <v>4460</v>
      </c>
      <c r="S34" s="81" t="s">
        <v>4461</v>
      </c>
      <c r="T34" s="81" t="s">
        <v>3176</v>
      </c>
      <c r="U34" s="81" t="s">
        <v>3177</v>
      </c>
      <c r="V34" s="81" t="s">
        <v>4432</v>
      </c>
      <c r="W34" s="81" t="s">
        <v>4433</v>
      </c>
      <c r="X34" s="81" t="s">
        <v>4434</v>
      </c>
      <c r="Y34" s="81" t="s">
        <v>4435</v>
      </c>
      <c r="Z34" s="81" t="s">
        <v>4436</v>
      </c>
      <c r="AA34" s="81" t="s">
        <v>82</v>
      </c>
      <c r="AC34" s="81" t="s">
        <v>42</v>
      </c>
      <c r="AD34" s="81" t="s">
        <v>2682</v>
      </c>
      <c r="AE34" s="81" t="s">
        <v>42</v>
      </c>
      <c r="AG34" s="81" t="s">
        <v>4433</v>
      </c>
      <c r="AH34" s="81" t="s">
        <v>4485</v>
      </c>
      <c r="AI34" s="81" t="s">
        <v>4553</v>
      </c>
      <c r="AJ34" s="81" t="s">
        <v>4440</v>
      </c>
      <c r="AM34" s="81" t="s">
        <v>4442</v>
      </c>
      <c r="AN34" s="81" t="s">
        <v>4433</v>
      </c>
      <c r="AO34" s="81" t="s">
        <v>5813</v>
      </c>
      <c r="AP34" s="81" t="s">
        <v>4443</v>
      </c>
      <c r="AQ34" s="81" t="s">
        <v>4444</v>
      </c>
      <c r="AR34" s="81" t="s">
        <v>5814</v>
      </c>
      <c r="AS34" s="81" t="s">
        <v>4446</v>
      </c>
      <c r="AT34" s="81" t="s">
        <v>2875</v>
      </c>
      <c r="AU34" s="81" t="s">
        <v>4447</v>
      </c>
      <c r="AW34" s="81" t="s">
        <v>4448</v>
      </c>
      <c r="AX34" s="81" t="s">
        <v>42</v>
      </c>
    </row>
    <row r="35" s="79" customFormat="1" ht="13.5" hidden="1" spans="1:50">
      <c r="A35" s="81" t="s">
        <v>5815</v>
      </c>
      <c r="B35" s="81" t="s">
        <v>5816</v>
      </c>
      <c r="C35" s="81" t="s">
        <v>50</v>
      </c>
      <c r="D35" s="81" t="s">
        <v>4418</v>
      </c>
      <c r="E35" s="81" t="s">
        <v>3270</v>
      </c>
      <c r="F35" s="81" t="s">
        <v>4453</v>
      </c>
      <c r="G35" s="81" t="s">
        <v>5662</v>
      </c>
      <c r="H35" s="81" t="s">
        <v>5622</v>
      </c>
      <c r="I35" s="81" t="s">
        <v>43</v>
      </c>
      <c r="J35" s="81" t="s">
        <v>4422</v>
      </c>
      <c r="K35" s="81" t="s">
        <v>4423</v>
      </c>
      <c r="M35" s="81" t="s">
        <v>2790</v>
      </c>
      <c r="N35" s="81" t="s">
        <v>5663</v>
      </c>
      <c r="O35" s="81" t="s">
        <v>5817</v>
      </c>
      <c r="P35" s="81" t="s">
        <v>5818</v>
      </c>
      <c r="Q35" s="81" t="s">
        <v>4698</v>
      </c>
      <c r="R35" s="81" t="s">
        <v>4699</v>
      </c>
      <c r="S35" s="81" t="s">
        <v>5740</v>
      </c>
      <c r="T35" s="81" t="s">
        <v>3268</v>
      </c>
      <c r="U35" s="81" t="s">
        <v>3269</v>
      </c>
      <c r="V35" s="81" t="s">
        <v>4432</v>
      </c>
      <c r="W35" s="81" t="s">
        <v>4433</v>
      </c>
      <c r="X35" s="81" t="s">
        <v>4434</v>
      </c>
      <c r="Y35" s="81" t="s">
        <v>4435</v>
      </c>
      <c r="Z35" s="81" t="s">
        <v>4436</v>
      </c>
      <c r="AA35" s="81" t="s">
        <v>228</v>
      </c>
      <c r="AC35" s="81" t="s">
        <v>42</v>
      </c>
      <c r="AD35" s="81" t="s">
        <v>2682</v>
      </c>
      <c r="AE35" s="81" t="s">
        <v>42</v>
      </c>
      <c r="AG35" s="81" t="s">
        <v>4433</v>
      </c>
      <c r="AH35" s="81" t="s">
        <v>4485</v>
      </c>
      <c r="AI35" s="81" t="s">
        <v>4553</v>
      </c>
      <c r="AJ35" s="81" t="s">
        <v>4440</v>
      </c>
      <c r="AM35" s="81" t="s">
        <v>4442</v>
      </c>
      <c r="AN35" s="81" t="s">
        <v>4433</v>
      </c>
      <c r="AO35" s="81" t="s">
        <v>5819</v>
      </c>
      <c r="AP35" s="81" t="s">
        <v>4443</v>
      </c>
      <c r="AQ35" s="81" t="s">
        <v>4444</v>
      </c>
      <c r="AR35" s="81" t="s">
        <v>5820</v>
      </c>
      <c r="AS35" s="81" t="s">
        <v>4446</v>
      </c>
      <c r="AT35" s="81" t="s">
        <v>2875</v>
      </c>
      <c r="AU35" s="81" t="s">
        <v>4447</v>
      </c>
      <c r="AW35" s="81" t="s">
        <v>4448</v>
      </c>
      <c r="AX35" s="81" t="s">
        <v>42</v>
      </c>
    </row>
    <row r="36" s="79" customFormat="1" ht="13.5" hidden="1" spans="1:50">
      <c r="A36" s="81" t="s">
        <v>5848</v>
      </c>
      <c r="B36" s="81" t="s">
        <v>5849</v>
      </c>
      <c r="C36" s="81" t="s">
        <v>50</v>
      </c>
      <c r="D36" s="81" t="s">
        <v>4517</v>
      </c>
      <c r="E36" s="81" t="s">
        <v>3938</v>
      </c>
      <c r="F36" s="81" t="s">
        <v>4453</v>
      </c>
      <c r="G36" s="81" t="s">
        <v>5662</v>
      </c>
      <c r="H36" s="81" t="s">
        <v>5622</v>
      </c>
      <c r="I36" s="81" t="s">
        <v>43</v>
      </c>
      <c r="J36" s="81" t="s">
        <v>4422</v>
      </c>
      <c r="K36" s="81" t="s">
        <v>4423</v>
      </c>
      <c r="M36" s="81" t="s">
        <v>2790</v>
      </c>
      <c r="N36" s="81" t="s">
        <v>5663</v>
      </c>
      <c r="O36" s="81" t="s">
        <v>5850</v>
      </c>
      <c r="P36" s="81" t="s">
        <v>3268</v>
      </c>
      <c r="Q36" s="81" t="s">
        <v>5119</v>
      </c>
      <c r="R36" s="81" t="s">
        <v>5120</v>
      </c>
      <c r="S36" s="81" t="s">
        <v>5276</v>
      </c>
      <c r="T36" s="81" t="s">
        <v>3241</v>
      </c>
      <c r="U36" s="81" t="s">
        <v>3242</v>
      </c>
      <c r="V36" s="81" t="s">
        <v>4432</v>
      </c>
      <c r="W36" s="81" t="s">
        <v>4433</v>
      </c>
      <c r="X36" s="81" t="s">
        <v>4434</v>
      </c>
      <c r="Y36" s="81" t="s">
        <v>4435</v>
      </c>
      <c r="Z36" s="81" t="s">
        <v>4436</v>
      </c>
      <c r="AA36" s="81" t="s">
        <v>82</v>
      </c>
      <c r="AC36" s="81" t="s">
        <v>42</v>
      </c>
      <c r="AD36" s="81" t="s">
        <v>2682</v>
      </c>
      <c r="AE36" s="81" t="s">
        <v>42</v>
      </c>
      <c r="AF36" s="81" t="s">
        <v>4464</v>
      </c>
      <c r="AG36" s="81" t="s">
        <v>4433</v>
      </c>
      <c r="AH36" s="81" t="s">
        <v>4485</v>
      </c>
      <c r="AI36" s="81" t="s">
        <v>4553</v>
      </c>
      <c r="AJ36" s="81" t="s">
        <v>4440</v>
      </c>
      <c r="AM36" s="81" t="s">
        <v>4442</v>
      </c>
      <c r="AN36" s="81" t="s">
        <v>4433</v>
      </c>
      <c r="AO36" s="81" t="s">
        <v>5851</v>
      </c>
      <c r="AP36" s="81" t="s">
        <v>4443</v>
      </c>
      <c r="AQ36" s="81" t="s">
        <v>4444</v>
      </c>
      <c r="AR36" s="81" t="s">
        <v>5852</v>
      </c>
      <c r="AS36" s="81" t="s">
        <v>4446</v>
      </c>
      <c r="AT36" s="81" t="s">
        <v>2875</v>
      </c>
      <c r="AU36" s="81" t="s">
        <v>5126</v>
      </c>
      <c r="AW36" s="81" t="s">
        <v>4448</v>
      </c>
      <c r="AX36" s="81" t="s">
        <v>42</v>
      </c>
    </row>
    <row r="37" s="79" customFormat="1" ht="13.5" hidden="1" spans="1:50">
      <c r="A37" s="81" t="s">
        <v>5882</v>
      </c>
      <c r="B37" s="81" t="s">
        <v>5883</v>
      </c>
      <c r="C37" s="81" t="s">
        <v>50</v>
      </c>
      <c r="D37" s="81" t="s">
        <v>4517</v>
      </c>
      <c r="E37" s="81" t="s">
        <v>3561</v>
      </c>
      <c r="F37" s="81" t="s">
        <v>4453</v>
      </c>
      <c r="G37" s="81" t="s">
        <v>5639</v>
      </c>
      <c r="H37" s="81" t="s">
        <v>4520</v>
      </c>
      <c r="I37" s="81" t="s">
        <v>43</v>
      </c>
      <c r="J37" s="81" t="s">
        <v>4474</v>
      </c>
      <c r="K37" s="81" t="s">
        <v>4475</v>
      </c>
      <c r="M37" s="81" t="s">
        <v>2790</v>
      </c>
      <c r="N37" s="81" t="s">
        <v>5439</v>
      </c>
      <c r="O37" s="81" t="s">
        <v>5884</v>
      </c>
      <c r="P37" s="81" t="s">
        <v>5885</v>
      </c>
      <c r="Q37" s="81" t="s">
        <v>5175</v>
      </c>
      <c r="R37" s="81" t="s">
        <v>5176</v>
      </c>
      <c r="S37" s="81" t="s">
        <v>5177</v>
      </c>
      <c r="T37" s="81" t="s">
        <v>3559</v>
      </c>
      <c r="U37" s="81" t="s">
        <v>3560</v>
      </c>
      <c r="V37" s="81" t="s">
        <v>4432</v>
      </c>
      <c r="W37" s="81" t="s">
        <v>4529</v>
      </c>
      <c r="X37" s="81" t="s">
        <v>4434</v>
      </c>
      <c r="Y37" s="81" t="s">
        <v>4435</v>
      </c>
      <c r="Z37" s="81" t="s">
        <v>4436</v>
      </c>
      <c r="AA37" s="81" t="s">
        <v>228</v>
      </c>
      <c r="AC37" s="81" t="s">
        <v>42</v>
      </c>
      <c r="AD37" s="81" t="s">
        <v>2682</v>
      </c>
      <c r="AE37" s="81" t="s">
        <v>42</v>
      </c>
      <c r="AG37" s="81" t="s">
        <v>4480</v>
      </c>
      <c r="AH37" s="81" t="s">
        <v>4485</v>
      </c>
      <c r="AI37" s="81" t="s">
        <v>4486</v>
      </c>
      <c r="AJ37" s="81" t="s">
        <v>4440</v>
      </c>
      <c r="AM37" s="81" t="s">
        <v>4442</v>
      </c>
      <c r="AN37" s="81" t="s">
        <v>4480</v>
      </c>
      <c r="AO37" s="81" t="s">
        <v>5886</v>
      </c>
      <c r="AP37" s="81" t="s">
        <v>4443</v>
      </c>
      <c r="AQ37" s="81" t="s">
        <v>4444</v>
      </c>
      <c r="AR37" s="81" t="s">
        <v>5887</v>
      </c>
      <c r="AS37" s="81" t="s">
        <v>4468</v>
      </c>
      <c r="AT37" s="81" t="s">
        <v>2875</v>
      </c>
      <c r="AU37" s="81" t="s">
        <v>4447</v>
      </c>
      <c r="AW37" s="81" t="s">
        <v>4448</v>
      </c>
      <c r="AX37" s="81" t="s">
        <v>42</v>
      </c>
    </row>
    <row r="38" s="79" customFormat="1" ht="13.5" hidden="1" spans="1:50">
      <c r="A38" s="81" t="s">
        <v>5888</v>
      </c>
      <c r="B38" s="81" t="s">
        <v>5901</v>
      </c>
      <c r="C38" s="81" t="s">
        <v>50</v>
      </c>
      <c r="D38" s="81" t="s">
        <v>4517</v>
      </c>
      <c r="E38" s="81" t="s">
        <v>3998</v>
      </c>
      <c r="F38" s="81" t="s">
        <v>4453</v>
      </c>
      <c r="G38" s="81" t="s">
        <v>4877</v>
      </c>
      <c r="H38" s="81" t="s">
        <v>5891</v>
      </c>
      <c r="I38" s="81" t="s">
        <v>43</v>
      </c>
      <c r="J38" s="81" t="s">
        <v>4772</v>
      </c>
      <c r="K38" s="81" t="s">
        <v>4773</v>
      </c>
      <c r="M38" s="81" t="s">
        <v>2790</v>
      </c>
      <c r="N38" s="81" t="s">
        <v>5892</v>
      </c>
      <c r="O38" s="81" t="s">
        <v>5893</v>
      </c>
      <c r="P38" s="81" t="s">
        <v>5894</v>
      </c>
      <c r="Q38" s="81" t="s">
        <v>1022</v>
      </c>
      <c r="R38" s="81" t="s">
        <v>5895</v>
      </c>
      <c r="S38" s="81" t="s">
        <v>5896</v>
      </c>
      <c r="T38" s="81" t="s">
        <v>3697</v>
      </c>
      <c r="U38" s="81" t="s">
        <v>3698</v>
      </c>
      <c r="V38" s="81" t="s">
        <v>4432</v>
      </c>
      <c r="W38" s="81" t="s">
        <v>1008</v>
      </c>
      <c r="X38" s="81" t="s">
        <v>4434</v>
      </c>
      <c r="Y38" s="81" t="s">
        <v>4435</v>
      </c>
      <c r="Z38" s="81" t="s">
        <v>4436</v>
      </c>
      <c r="AA38" s="81" t="s">
        <v>228</v>
      </c>
      <c r="AC38" s="81" t="s">
        <v>42</v>
      </c>
      <c r="AD38" s="81" t="s">
        <v>2682</v>
      </c>
      <c r="AE38" s="81" t="s">
        <v>42</v>
      </c>
      <c r="AG38" s="81" t="s">
        <v>1008</v>
      </c>
      <c r="AH38" s="81" t="s">
        <v>4485</v>
      </c>
      <c r="AI38" s="81" t="s">
        <v>4486</v>
      </c>
      <c r="AJ38" s="81" t="s">
        <v>4440</v>
      </c>
      <c r="AM38" s="81" t="s">
        <v>4442</v>
      </c>
      <c r="AN38" s="81" t="s">
        <v>1008</v>
      </c>
      <c r="AO38" s="81" t="s">
        <v>5897</v>
      </c>
      <c r="AP38" s="81" t="s">
        <v>4443</v>
      </c>
      <c r="AQ38" s="81" t="s">
        <v>4444</v>
      </c>
      <c r="AR38" s="81" t="s">
        <v>5898</v>
      </c>
      <c r="AS38" s="81" t="s">
        <v>4446</v>
      </c>
      <c r="AT38" s="81" t="s">
        <v>2875</v>
      </c>
      <c r="AU38" s="81" t="s">
        <v>5899</v>
      </c>
      <c r="AW38" s="81" t="s">
        <v>4448</v>
      </c>
      <c r="AX38" s="81" t="s">
        <v>42</v>
      </c>
    </row>
    <row r="39" s="79" customFormat="1" ht="13.5" hidden="1" spans="1:50">
      <c r="A39" s="81" t="s">
        <v>5910</v>
      </c>
      <c r="B39" s="81" t="s">
        <v>5911</v>
      </c>
      <c r="C39" s="81" t="s">
        <v>50</v>
      </c>
      <c r="D39" s="81" t="s">
        <v>4418</v>
      </c>
      <c r="E39" s="81" t="s">
        <v>3958</v>
      </c>
      <c r="F39" s="81" t="s">
        <v>4453</v>
      </c>
      <c r="G39" s="81" t="s">
        <v>4877</v>
      </c>
      <c r="H39" s="81" t="s">
        <v>5622</v>
      </c>
      <c r="I39" s="81" t="s">
        <v>43</v>
      </c>
      <c r="J39" s="81" t="s">
        <v>4631</v>
      </c>
      <c r="K39" s="81" t="s">
        <v>4632</v>
      </c>
      <c r="M39" s="81" t="s">
        <v>2790</v>
      </c>
      <c r="N39" s="81" t="s">
        <v>5460</v>
      </c>
      <c r="O39" s="81" t="s">
        <v>5912</v>
      </c>
      <c r="P39" s="81" t="s">
        <v>5913</v>
      </c>
      <c r="Q39" s="81" t="s">
        <v>5652</v>
      </c>
      <c r="R39" s="81" t="s">
        <v>5653</v>
      </c>
      <c r="S39" s="81" t="s">
        <v>5914</v>
      </c>
      <c r="T39" s="81" t="s">
        <v>3505</v>
      </c>
      <c r="U39" s="81" t="s">
        <v>3506</v>
      </c>
      <c r="V39" s="81" t="s">
        <v>4432</v>
      </c>
      <c r="W39" s="81" t="s">
        <v>712</v>
      </c>
      <c r="X39" s="81" t="s">
        <v>4434</v>
      </c>
      <c r="Y39" s="81" t="s">
        <v>4435</v>
      </c>
      <c r="Z39" s="81" t="s">
        <v>4436</v>
      </c>
      <c r="AA39" s="81" t="s">
        <v>228</v>
      </c>
      <c r="AC39" s="81" t="s">
        <v>42</v>
      </c>
      <c r="AD39" s="81" t="s">
        <v>2682</v>
      </c>
      <c r="AE39" s="81" t="s">
        <v>42</v>
      </c>
      <c r="AG39" s="81" t="s">
        <v>650</v>
      </c>
      <c r="AH39" s="81" t="s">
        <v>4485</v>
      </c>
      <c r="AI39" s="81" t="s">
        <v>4512</v>
      </c>
      <c r="AJ39" s="81" t="s">
        <v>4440</v>
      </c>
      <c r="AM39" s="81" t="s">
        <v>4442</v>
      </c>
      <c r="AN39" s="81" t="s">
        <v>471</v>
      </c>
      <c r="AO39" s="81" t="s">
        <v>5915</v>
      </c>
      <c r="AP39" s="81" t="s">
        <v>4443</v>
      </c>
      <c r="AQ39" s="81" t="s">
        <v>4444</v>
      </c>
      <c r="AR39" s="81" t="s">
        <v>5916</v>
      </c>
      <c r="AS39" s="81" t="s">
        <v>4446</v>
      </c>
      <c r="AT39" s="81" t="s">
        <v>2875</v>
      </c>
      <c r="AU39" s="81" t="s">
        <v>50</v>
      </c>
      <c r="AW39" s="81" t="s">
        <v>4448</v>
      </c>
      <c r="AX39" s="81" t="s">
        <v>42</v>
      </c>
    </row>
    <row r="40" s="79" customFormat="1" ht="13.5" hidden="1" spans="1:50">
      <c r="A40" s="81" t="s">
        <v>5979</v>
      </c>
      <c r="B40" s="81" t="s">
        <v>5980</v>
      </c>
      <c r="C40" s="81" t="s">
        <v>50</v>
      </c>
      <c r="D40" s="81" t="s">
        <v>4517</v>
      </c>
      <c r="E40" s="81" t="s">
        <v>3773</v>
      </c>
      <c r="F40" s="81" t="s">
        <v>4453</v>
      </c>
      <c r="G40" s="81" t="s">
        <v>5639</v>
      </c>
      <c r="H40" s="81" t="s">
        <v>5622</v>
      </c>
      <c r="I40" s="81" t="s">
        <v>43</v>
      </c>
      <c r="J40" s="81" t="s">
        <v>4543</v>
      </c>
      <c r="K40" s="81" t="s">
        <v>4544</v>
      </c>
      <c r="M40" s="81" t="s">
        <v>2790</v>
      </c>
      <c r="N40" s="81" t="s">
        <v>5663</v>
      </c>
      <c r="O40" s="81" t="s">
        <v>5981</v>
      </c>
      <c r="P40" s="81" t="s">
        <v>5978</v>
      </c>
      <c r="Q40" s="81" t="s">
        <v>1576</v>
      </c>
      <c r="R40" s="81" t="s">
        <v>5957</v>
      </c>
      <c r="S40" s="81" t="s">
        <v>5958</v>
      </c>
      <c r="T40" s="81" t="s">
        <v>3741</v>
      </c>
      <c r="U40" s="81" t="s">
        <v>3742</v>
      </c>
      <c r="V40" s="81" t="s">
        <v>4432</v>
      </c>
      <c r="W40" s="81" t="s">
        <v>1576</v>
      </c>
      <c r="X40" s="81" t="s">
        <v>4434</v>
      </c>
      <c r="Y40" s="81" t="s">
        <v>4435</v>
      </c>
      <c r="Z40" s="81" t="s">
        <v>4436</v>
      </c>
      <c r="AA40" s="81" t="s">
        <v>228</v>
      </c>
      <c r="AC40" s="81" t="s">
        <v>42</v>
      </c>
      <c r="AD40" s="81" t="s">
        <v>2682</v>
      </c>
      <c r="AE40" s="81" t="s">
        <v>42</v>
      </c>
      <c r="AG40" s="81" t="s">
        <v>4552</v>
      </c>
      <c r="AH40" s="81" t="s">
        <v>4485</v>
      </c>
      <c r="AI40" s="81" t="s">
        <v>5240</v>
      </c>
      <c r="AJ40" s="81" t="s">
        <v>4440</v>
      </c>
      <c r="AL40" s="81" t="s">
        <v>5972</v>
      </c>
      <c r="AM40" s="81" t="s">
        <v>4442</v>
      </c>
      <c r="AN40" s="81" t="s">
        <v>4552</v>
      </c>
      <c r="AO40" s="81" t="s">
        <v>5961</v>
      </c>
      <c r="AP40" s="81" t="s">
        <v>4443</v>
      </c>
      <c r="AQ40" s="81" t="s">
        <v>4444</v>
      </c>
      <c r="AR40" s="81" t="s">
        <v>4556</v>
      </c>
      <c r="AS40" s="81" t="s">
        <v>4446</v>
      </c>
      <c r="AT40" s="81" t="s">
        <v>2875</v>
      </c>
      <c r="AU40" s="81" t="s">
        <v>4447</v>
      </c>
      <c r="AW40" s="81" t="s">
        <v>4448</v>
      </c>
      <c r="AX40" s="81" t="s">
        <v>42</v>
      </c>
    </row>
    <row r="41" s="79" customFormat="1" ht="13.5" hidden="1" spans="1:50">
      <c r="A41" s="81" t="s">
        <v>5982</v>
      </c>
      <c r="B41" s="81" t="s">
        <v>5983</v>
      </c>
      <c r="C41" s="81" t="s">
        <v>50</v>
      </c>
      <c r="D41" s="81" t="s">
        <v>4517</v>
      </c>
      <c r="E41" s="81" t="s">
        <v>3759</v>
      </c>
      <c r="F41" s="81" t="s">
        <v>4453</v>
      </c>
      <c r="G41" s="81" t="s">
        <v>5639</v>
      </c>
      <c r="H41" s="81" t="s">
        <v>5622</v>
      </c>
      <c r="I41" s="81" t="s">
        <v>43</v>
      </c>
      <c r="J41" s="81" t="s">
        <v>4543</v>
      </c>
      <c r="K41" s="81" t="s">
        <v>4544</v>
      </c>
      <c r="M41" s="81" t="s">
        <v>2790</v>
      </c>
      <c r="N41" s="81" t="s">
        <v>5663</v>
      </c>
      <c r="O41" s="81" t="s">
        <v>5977</v>
      </c>
      <c r="P41" s="81" t="s">
        <v>5978</v>
      </c>
      <c r="Q41" s="81" t="s">
        <v>1576</v>
      </c>
      <c r="R41" s="81" t="s">
        <v>5957</v>
      </c>
      <c r="S41" s="81" t="s">
        <v>5958</v>
      </c>
      <c r="T41" s="81" t="s">
        <v>3741</v>
      </c>
      <c r="U41" s="81" t="s">
        <v>3742</v>
      </c>
      <c r="V41" s="81" t="s">
        <v>4432</v>
      </c>
      <c r="W41" s="81" t="s">
        <v>1576</v>
      </c>
      <c r="X41" s="81" t="s">
        <v>4434</v>
      </c>
      <c r="Y41" s="81" t="s">
        <v>4435</v>
      </c>
      <c r="Z41" s="81" t="s">
        <v>4436</v>
      </c>
      <c r="AA41" s="81" t="s">
        <v>228</v>
      </c>
      <c r="AC41" s="81" t="s">
        <v>42</v>
      </c>
      <c r="AD41" s="81" t="s">
        <v>2682</v>
      </c>
      <c r="AE41" s="81" t="s">
        <v>42</v>
      </c>
      <c r="AG41" s="81" t="s">
        <v>4552</v>
      </c>
      <c r="AH41" s="81" t="s">
        <v>4485</v>
      </c>
      <c r="AI41" s="81" t="s">
        <v>5240</v>
      </c>
      <c r="AJ41" s="81" t="s">
        <v>4440</v>
      </c>
      <c r="AL41" s="81" t="s">
        <v>5972</v>
      </c>
      <c r="AM41" s="81" t="s">
        <v>4442</v>
      </c>
      <c r="AN41" s="81" t="s">
        <v>4552</v>
      </c>
      <c r="AO41" s="81" t="s">
        <v>5961</v>
      </c>
      <c r="AP41" s="81" t="s">
        <v>4443</v>
      </c>
      <c r="AQ41" s="81" t="s">
        <v>4444</v>
      </c>
      <c r="AR41" s="81" t="s">
        <v>4556</v>
      </c>
      <c r="AS41" s="81" t="s">
        <v>4446</v>
      </c>
      <c r="AT41" s="81" t="s">
        <v>2875</v>
      </c>
      <c r="AU41" s="81" t="s">
        <v>4447</v>
      </c>
      <c r="AW41" s="81" t="s">
        <v>4448</v>
      </c>
      <c r="AX41" s="81" t="s">
        <v>42</v>
      </c>
    </row>
    <row r="42" s="79" customFormat="1" ht="13.5" hidden="1" spans="1:50">
      <c r="A42" s="81" t="s">
        <v>5984</v>
      </c>
      <c r="B42" s="81" t="s">
        <v>5985</v>
      </c>
      <c r="C42" s="81" t="s">
        <v>50</v>
      </c>
      <c r="D42" s="81" t="s">
        <v>4517</v>
      </c>
      <c r="E42" s="81" t="s">
        <v>3743</v>
      </c>
      <c r="F42" s="81" t="s">
        <v>4453</v>
      </c>
      <c r="G42" s="81" t="s">
        <v>5639</v>
      </c>
      <c r="H42" s="81" t="s">
        <v>5622</v>
      </c>
      <c r="I42" s="81" t="s">
        <v>43</v>
      </c>
      <c r="J42" s="81" t="s">
        <v>4543</v>
      </c>
      <c r="K42" s="81" t="s">
        <v>4544</v>
      </c>
      <c r="M42" s="81" t="s">
        <v>2790</v>
      </c>
      <c r="N42" s="81" t="s">
        <v>5663</v>
      </c>
      <c r="O42" s="81" t="s">
        <v>5977</v>
      </c>
      <c r="P42" s="81" t="s">
        <v>5978</v>
      </c>
      <c r="Q42" s="81" t="s">
        <v>1576</v>
      </c>
      <c r="R42" s="81" t="s">
        <v>5957</v>
      </c>
      <c r="S42" s="81" t="s">
        <v>5958</v>
      </c>
      <c r="T42" s="81" t="s">
        <v>3741</v>
      </c>
      <c r="U42" s="81" t="s">
        <v>3742</v>
      </c>
      <c r="V42" s="81" t="s">
        <v>4432</v>
      </c>
      <c r="W42" s="81" t="s">
        <v>1576</v>
      </c>
      <c r="X42" s="81" t="s">
        <v>4434</v>
      </c>
      <c r="Y42" s="81" t="s">
        <v>4435</v>
      </c>
      <c r="Z42" s="81" t="s">
        <v>4436</v>
      </c>
      <c r="AA42" s="81" t="s">
        <v>228</v>
      </c>
      <c r="AC42" s="81" t="s">
        <v>42</v>
      </c>
      <c r="AD42" s="81" t="s">
        <v>2682</v>
      </c>
      <c r="AE42" s="81" t="s">
        <v>42</v>
      </c>
      <c r="AG42" s="81" t="s">
        <v>4552</v>
      </c>
      <c r="AH42" s="81" t="s">
        <v>4485</v>
      </c>
      <c r="AI42" s="81" t="s">
        <v>5240</v>
      </c>
      <c r="AJ42" s="81" t="s">
        <v>4440</v>
      </c>
      <c r="AL42" s="81" t="s">
        <v>5972</v>
      </c>
      <c r="AM42" s="81" t="s">
        <v>4442</v>
      </c>
      <c r="AN42" s="81" t="s">
        <v>4552</v>
      </c>
      <c r="AO42" s="81" t="s">
        <v>5961</v>
      </c>
      <c r="AP42" s="81" t="s">
        <v>4443</v>
      </c>
      <c r="AQ42" s="81" t="s">
        <v>4444</v>
      </c>
      <c r="AR42" s="81" t="s">
        <v>4556</v>
      </c>
      <c r="AS42" s="81" t="s">
        <v>4446</v>
      </c>
      <c r="AT42" s="81" t="s">
        <v>2875</v>
      </c>
      <c r="AU42" s="81" t="s">
        <v>4447</v>
      </c>
      <c r="AW42" s="81" t="s">
        <v>4448</v>
      </c>
      <c r="AX42" s="81" t="s">
        <v>42</v>
      </c>
    </row>
    <row r="43" s="79" customFormat="1" ht="13.5" hidden="1" spans="1:50">
      <c r="A43" s="81" t="s">
        <v>5986</v>
      </c>
      <c r="B43" s="81" t="s">
        <v>5987</v>
      </c>
      <c r="C43" s="81" t="s">
        <v>50</v>
      </c>
      <c r="D43" s="81" t="s">
        <v>4517</v>
      </c>
      <c r="E43" s="81" t="s">
        <v>3788</v>
      </c>
      <c r="F43" s="81" t="s">
        <v>4453</v>
      </c>
      <c r="G43" s="81" t="s">
        <v>5639</v>
      </c>
      <c r="H43" s="81" t="s">
        <v>5622</v>
      </c>
      <c r="I43" s="81" t="s">
        <v>43</v>
      </c>
      <c r="J43" s="81" t="s">
        <v>4543</v>
      </c>
      <c r="K43" s="81" t="s">
        <v>4544</v>
      </c>
      <c r="M43" s="81" t="s">
        <v>2790</v>
      </c>
      <c r="N43" s="81" t="s">
        <v>5663</v>
      </c>
      <c r="O43" s="81" t="s">
        <v>5977</v>
      </c>
      <c r="P43" s="81" t="s">
        <v>5978</v>
      </c>
      <c r="Q43" s="81" t="s">
        <v>1576</v>
      </c>
      <c r="R43" s="81" t="s">
        <v>5957</v>
      </c>
      <c r="S43" s="81" t="s">
        <v>5958</v>
      </c>
      <c r="T43" s="81" t="s">
        <v>3741</v>
      </c>
      <c r="U43" s="81" t="s">
        <v>3742</v>
      </c>
      <c r="V43" s="81" t="s">
        <v>4432</v>
      </c>
      <c r="W43" s="81" t="s">
        <v>1576</v>
      </c>
      <c r="X43" s="81" t="s">
        <v>4434</v>
      </c>
      <c r="Y43" s="81" t="s">
        <v>4435</v>
      </c>
      <c r="Z43" s="81" t="s">
        <v>4436</v>
      </c>
      <c r="AA43" s="81" t="s">
        <v>228</v>
      </c>
      <c r="AC43" s="81" t="s">
        <v>42</v>
      </c>
      <c r="AD43" s="81" t="s">
        <v>2682</v>
      </c>
      <c r="AE43" s="81" t="s">
        <v>42</v>
      </c>
      <c r="AG43" s="81" t="s">
        <v>4552</v>
      </c>
      <c r="AH43" s="81" t="s">
        <v>4485</v>
      </c>
      <c r="AI43" s="81" t="s">
        <v>5240</v>
      </c>
      <c r="AJ43" s="81" t="s">
        <v>4440</v>
      </c>
      <c r="AL43" s="81" t="s">
        <v>5972</v>
      </c>
      <c r="AM43" s="81" t="s">
        <v>4442</v>
      </c>
      <c r="AN43" s="81" t="s">
        <v>4552</v>
      </c>
      <c r="AO43" s="81" t="s">
        <v>5961</v>
      </c>
      <c r="AP43" s="81" t="s">
        <v>4443</v>
      </c>
      <c r="AQ43" s="81" t="s">
        <v>4444</v>
      </c>
      <c r="AR43" s="81" t="s">
        <v>4556</v>
      </c>
      <c r="AS43" s="81" t="s">
        <v>4446</v>
      </c>
      <c r="AT43" s="81" t="s">
        <v>2875</v>
      </c>
      <c r="AU43" s="81" t="s">
        <v>4447</v>
      </c>
      <c r="AW43" s="81" t="s">
        <v>4448</v>
      </c>
      <c r="AX43" s="81" t="s">
        <v>42</v>
      </c>
    </row>
    <row r="44" s="79" customFormat="1" ht="13.5" hidden="1" spans="1:50">
      <c r="A44" s="81" t="s">
        <v>5979</v>
      </c>
      <c r="B44" s="81" t="s">
        <v>6022</v>
      </c>
      <c r="C44" s="81" t="s">
        <v>50</v>
      </c>
      <c r="D44" s="81" t="s">
        <v>4517</v>
      </c>
      <c r="E44" s="81" t="s">
        <v>4018</v>
      </c>
      <c r="F44" s="81" t="s">
        <v>4453</v>
      </c>
      <c r="G44" s="81" t="s">
        <v>5639</v>
      </c>
      <c r="H44" s="81" t="s">
        <v>5622</v>
      </c>
      <c r="I44" s="81" t="s">
        <v>43</v>
      </c>
      <c r="J44" s="81" t="s">
        <v>4543</v>
      </c>
      <c r="K44" s="81" t="s">
        <v>4544</v>
      </c>
      <c r="M44" s="81" t="s">
        <v>2790</v>
      </c>
      <c r="N44" s="81" t="s">
        <v>5663</v>
      </c>
      <c r="O44" s="81" t="s">
        <v>6023</v>
      </c>
      <c r="P44" s="81" t="s">
        <v>6024</v>
      </c>
      <c r="Q44" s="81" t="s">
        <v>4552</v>
      </c>
      <c r="R44" s="81" t="s">
        <v>4592</v>
      </c>
      <c r="S44" s="81" t="s">
        <v>1462</v>
      </c>
      <c r="T44" s="81" t="s">
        <v>4016</v>
      </c>
      <c r="U44" s="81" t="s">
        <v>4017</v>
      </c>
      <c r="V44" s="81" t="s">
        <v>4432</v>
      </c>
      <c r="W44" s="81" t="s">
        <v>1664</v>
      </c>
      <c r="X44" s="81" t="s">
        <v>4434</v>
      </c>
      <c r="Y44" s="81" t="s">
        <v>4435</v>
      </c>
      <c r="Z44" s="81" t="s">
        <v>4436</v>
      </c>
      <c r="AA44" s="81" t="s">
        <v>228</v>
      </c>
      <c r="AC44" s="81" t="s">
        <v>42</v>
      </c>
      <c r="AD44" s="81" t="s">
        <v>2682</v>
      </c>
      <c r="AE44" s="81" t="s">
        <v>42</v>
      </c>
      <c r="AG44" s="81" t="s">
        <v>4552</v>
      </c>
      <c r="AH44" s="81" t="s">
        <v>4485</v>
      </c>
      <c r="AI44" s="81" t="s">
        <v>4486</v>
      </c>
      <c r="AJ44" s="81" t="s">
        <v>4440</v>
      </c>
      <c r="AM44" s="81" t="s">
        <v>4442</v>
      </c>
      <c r="AN44" s="81" t="s">
        <v>4552</v>
      </c>
      <c r="AO44" s="81" t="s">
        <v>6025</v>
      </c>
      <c r="AP44" s="81" t="s">
        <v>4443</v>
      </c>
      <c r="AQ44" s="81" t="s">
        <v>4444</v>
      </c>
      <c r="AR44" s="81" t="s">
        <v>6026</v>
      </c>
      <c r="AS44" s="81" t="s">
        <v>4446</v>
      </c>
      <c r="AT44" s="81" t="s">
        <v>2875</v>
      </c>
      <c r="AU44" s="81" t="s">
        <v>4447</v>
      </c>
      <c r="AW44" s="81" t="s">
        <v>4448</v>
      </c>
      <c r="AX44" s="81" t="s">
        <v>42</v>
      </c>
    </row>
    <row r="45" s="79" customFormat="1" ht="13.5" hidden="1" spans="1:50">
      <c r="A45" s="81" t="s">
        <v>5982</v>
      </c>
      <c r="B45" s="81" t="s">
        <v>6027</v>
      </c>
      <c r="C45" s="81" t="s">
        <v>50</v>
      </c>
      <c r="D45" s="81" t="s">
        <v>4517</v>
      </c>
      <c r="E45" s="81" t="s">
        <v>4027</v>
      </c>
      <c r="F45" s="81" t="s">
        <v>4453</v>
      </c>
      <c r="G45" s="81" t="s">
        <v>5639</v>
      </c>
      <c r="H45" s="81" t="s">
        <v>5622</v>
      </c>
      <c r="I45" s="81" t="s">
        <v>43</v>
      </c>
      <c r="J45" s="81" t="s">
        <v>4543</v>
      </c>
      <c r="K45" s="81" t="s">
        <v>4544</v>
      </c>
      <c r="M45" s="81" t="s">
        <v>2790</v>
      </c>
      <c r="N45" s="81" t="s">
        <v>5663</v>
      </c>
      <c r="O45" s="81" t="s">
        <v>6023</v>
      </c>
      <c r="P45" s="81" t="s">
        <v>6024</v>
      </c>
      <c r="Q45" s="81" t="s">
        <v>4552</v>
      </c>
      <c r="R45" s="81" t="s">
        <v>4592</v>
      </c>
      <c r="S45" s="81" t="s">
        <v>1462</v>
      </c>
      <c r="T45" s="81" t="s">
        <v>4016</v>
      </c>
      <c r="U45" s="81" t="s">
        <v>4017</v>
      </c>
      <c r="V45" s="81" t="s">
        <v>4432</v>
      </c>
      <c r="W45" s="81" t="s">
        <v>1664</v>
      </c>
      <c r="X45" s="81" t="s">
        <v>4434</v>
      </c>
      <c r="Y45" s="81" t="s">
        <v>4435</v>
      </c>
      <c r="Z45" s="81" t="s">
        <v>4436</v>
      </c>
      <c r="AA45" s="81" t="s">
        <v>228</v>
      </c>
      <c r="AC45" s="81" t="s">
        <v>42</v>
      </c>
      <c r="AD45" s="81" t="s">
        <v>2682</v>
      </c>
      <c r="AE45" s="81" t="s">
        <v>42</v>
      </c>
      <c r="AG45" s="81" t="s">
        <v>4552</v>
      </c>
      <c r="AH45" s="81" t="s">
        <v>4485</v>
      </c>
      <c r="AI45" s="81" t="s">
        <v>4486</v>
      </c>
      <c r="AJ45" s="81" t="s">
        <v>4440</v>
      </c>
      <c r="AM45" s="81" t="s">
        <v>4442</v>
      </c>
      <c r="AN45" s="81" t="s">
        <v>4552</v>
      </c>
      <c r="AO45" s="81" t="s">
        <v>6025</v>
      </c>
      <c r="AP45" s="81" t="s">
        <v>4443</v>
      </c>
      <c r="AQ45" s="81" t="s">
        <v>4444</v>
      </c>
      <c r="AR45" s="81" t="s">
        <v>6026</v>
      </c>
      <c r="AS45" s="81" t="s">
        <v>4446</v>
      </c>
      <c r="AT45" s="81" t="s">
        <v>2875</v>
      </c>
      <c r="AU45" s="81" t="s">
        <v>4447</v>
      </c>
      <c r="AW45" s="81" t="s">
        <v>4448</v>
      </c>
      <c r="AX45" s="81" t="s">
        <v>42</v>
      </c>
    </row>
    <row r="46" s="79" customFormat="1" ht="13.5" hidden="1" spans="1:50">
      <c r="A46" s="81" t="s">
        <v>5986</v>
      </c>
      <c r="B46" s="81" t="s">
        <v>6028</v>
      </c>
      <c r="C46" s="81" t="s">
        <v>50</v>
      </c>
      <c r="D46" s="81" t="s">
        <v>4517</v>
      </c>
      <c r="E46" s="81" t="s">
        <v>4035</v>
      </c>
      <c r="F46" s="81" t="s">
        <v>4453</v>
      </c>
      <c r="G46" s="81" t="s">
        <v>5639</v>
      </c>
      <c r="H46" s="81" t="s">
        <v>5622</v>
      </c>
      <c r="I46" s="81" t="s">
        <v>43</v>
      </c>
      <c r="J46" s="81" t="s">
        <v>4543</v>
      </c>
      <c r="K46" s="81" t="s">
        <v>4544</v>
      </c>
      <c r="M46" s="81" t="s">
        <v>2790</v>
      </c>
      <c r="N46" s="81" t="s">
        <v>5663</v>
      </c>
      <c r="O46" s="81" t="s">
        <v>6023</v>
      </c>
      <c r="P46" s="81" t="s">
        <v>6024</v>
      </c>
      <c r="Q46" s="81" t="s">
        <v>4552</v>
      </c>
      <c r="R46" s="81" t="s">
        <v>4592</v>
      </c>
      <c r="S46" s="81" t="s">
        <v>1462</v>
      </c>
      <c r="T46" s="81" t="s">
        <v>4016</v>
      </c>
      <c r="U46" s="81" t="s">
        <v>4017</v>
      </c>
      <c r="V46" s="81" t="s">
        <v>4432</v>
      </c>
      <c r="W46" s="81" t="s">
        <v>1664</v>
      </c>
      <c r="X46" s="81" t="s">
        <v>4434</v>
      </c>
      <c r="Y46" s="81" t="s">
        <v>4435</v>
      </c>
      <c r="Z46" s="81" t="s">
        <v>4436</v>
      </c>
      <c r="AA46" s="81" t="s">
        <v>228</v>
      </c>
      <c r="AC46" s="81" t="s">
        <v>42</v>
      </c>
      <c r="AD46" s="81" t="s">
        <v>2682</v>
      </c>
      <c r="AE46" s="81" t="s">
        <v>42</v>
      </c>
      <c r="AG46" s="81" t="s">
        <v>4552</v>
      </c>
      <c r="AH46" s="81" t="s">
        <v>4485</v>
      </c>
      <c r="AI46" s="81" t="s">
        <v>4486</v>
      </c>
      <c r="AJ46" s="81" t="s">
        <v>4440</v>
      </c>
      <c r="AM46" s="81" t="s">
        <v>4442</v>
      </c>
      <c r="AN46" s="81" t="s">
        <v>4552</v>
      </c>
      <c r="AO46" s="81" t="s">
        <v>6025</v>
      </c>
      <c r="AP46" s="81" t="s">
        <v>4443</v>
      </c>
      <c r="AQ46" s="81" t="s">
        <v>4444</v>
      </c>
      <c r="AR46" s="81" t="s">
        <v>6026</v>
      </c>
      <c r="AS46" s="81" t="s">
        <v>4446</v>
      </c>
      <c r="AT46" s="81" t="s">
        <v>2875</v>
      </c>
      <c r="AU46" s="81" t="s">
        <v>4447</v>
      </c>
      <c r="AW46" s="81" t="s">
        <v>4448</v>
      </c>
      <c r="AX46" s="81" t="s">
        <v>42</v>
      </c>
    </row>
    <row r="47" s="79" customFormat="1" ht="13.5" hidden="1" spans="1:50">
      <c r="A47" s="81" t="s">
        <v>5984</v>
      </c>
      <c r="B47" s="81" t="s">
        <v>6029</v>
      </c>
      <c r="C47" s="81" t="s">
        <v>50</v>
      </c>
      <c r="D47" s="81" t="s">
        <v>4517</v>
      </c>
      <c r="E47" s="81" t="s">
        <v>4020</v>
      </c>
      <c r="F47" s="81" t="s">
        <v>4453</v>
      </c>
      <c r="G47" s="81" t="s">
        <v>5639</v>
      </c>
      <c r="H47" s="81" t="s">
        <v>5622</v>
      </c>
      <c r="I47" s="81" t="s">
        <v>43</v>
      </c>
      <c r="J47" s="81" t="s">
        <v>4543</v>
      </c>
      <c r="K47" s="81" t="s">
        <v>4544</v>
      </c>
      <c r="M47" s="81" t="s">
        <v>2790</v>
      </c>
      <c r="N47" s="81" t="s">
        <v>5663</v>
      </c>
      <c r="O47" s="81" t="s">
        <v>6023</v>
      </c>
      <c r="P47" s="81" t="s">
        <v>6024</v>
      </c>
      <c r="Q47" s="81" t="s">
        <v>4552</v>
      </c>
      <c r="R47" s="81" t="s">
        <v>4592</v>
      </c>
      <c r="S47" s="81" t="s">
        <v>1462</v>
      </c>
      <c r="T47" s="81" t="s">
        <v>4016</v>
      </c>
      <c r="U47" s="81" t="s">
        <v>4017</v>
      </c>
      <c r="V47" s="81" t="s">
        <v>4432</v>
      </c>
      <c r="W47" s="81" t="s">
        <v>1664</v>
      </c>
      <c r="X47" s="81" t="s">
        <v>4434</v>
      </c>
      <c r="Y47" s="81" t="s">
        <v>4435</v>
      </c>
      <c r="Z47" s="81" t="s">
        <v>4436</v>
      </c>
      <c r="AA47" s="81" t="s">
        <v>228</v>
      </c>
      <c r="AC47" s="81" t="s">
        <v>42</v>
      </c>
      <c r="AD47" s="81" t="s">
        <v>2682</v>
      </c>
      <c r="AE47" s="81" t="s">
        <v>42</v>
      </c>
      <c r="AG47" s="81" t="s">
        <v>4552</v>
      </c>
      <c r="AH47" s="81" t="s">
        <v>4485</v>
      </c>
      <c r="AI47" s="81" t="s">
        <v>4486</v>
      </c>
      <c r="AJ47" s="81" t="s">
        <v>4440</v>
      </c>
      <c r="AM47" s="81" t="s">
        <v>4442</v>
      </c>
      <c r="AN47" s="81" t="s">
        <v>4552</v>
      </c>
      <c r="AO47" s="81" t="s">
        <v>6025</v>
      </c>
      <c r="AP47" s="81" t="s">
        <v>4443</v>
      </c>
      <c r="AQ47" s="81" t="s">
        <v>4444</v>
      </c>
      <c r="AR47" s="81" t="s">
        <v>6026</v>
      </c>
      <c r="AS47" s="81" t="s">
        <v>4446</v>
      </c>
      <c r="AT47" s="81" t="s">
        <v>2875</v>
      </c>
      <c r="AU47" s="81" t="s">
        <v>4447</v>
      </c>
      <c r="AW47" s="81" t="s">
        <v>4448</v>
      </c>
      <c r="AX47" s="81" t="s">
        <v>42</v>
      </c>
    </row>
    <row r="48" s="79" customFormat="1" ht="13.5" hidden="1" spans="1:50">
      <c r="A48" s="81" t="s">
        <v>5975</v>
      </c>
      <c r="B48" s="81" t="s">
        <v>6030</v>
      </c>
      <c r="C48" s="81" t="s">
        <v>50</v>
      </c>
      <c r="D48" s="81" t="s">
        <v>4517</v>
      </c>
      <c r="E48" s="81" t="s">
        <v>4033</v>
      </c>
      <c r="F48" s="81" t="s">
        <v>4453</v>
      </c>
      <c r="G48" s="81" t="s">
        <v>5639</v>
      </c>
      <c r="H48" s="81" t="s">
        <v>5622</v>
      </c>
      <c r="I48" s="81" t="s">
        <v>43</v>
      </c>
      <c r="J48" s="81" t="s">
        <v>4543</v>
      </c>
      <c r="K48" s="81" t="s">
        <v>4544</v>
      </c>
      <c r="M48" s="81" t="s">
        <v>2790</v>
      </c>
      <c r="N48" s="81" t="s">
        <v>5663</v>
      </c>
      <c r="O48" s="81" t="s">
        <v>6023</v>
      </c>
      <c r="P48" s="81" t="s">
        <v>6024</v>
      </c>
      <c r="Q48" s="81" t="s">
        <v>4552</v>
      </c>
      <c r="R48" s="81" t="s">
        <v>4592</v>
      </c>
      <c r="S48" s="81" t="s">
        <v>1462</v>
      </c>
      <c r="T48" s="81" t="s">
        <v>4016</v>
      </c>
      <c r="U48" s="81" t="s">
        <v>4017</v>
      </c>
      <c r="V48" s="81" t="s">
        <v>4432</v>
      </c>
      <c r="W48" s="81" t="s">
        <v>1664</v>
      </c>
      <c r="X48" s="81" t="s">
        <v>4434</v>
      </c>
      <c r="Y48" s="81" t="s">
        <v>4435</v>
      </c>
      <c r="Z48" s="81" t="s">
        <v>4436</v>
      </c>
      <c r="AA48" s="81" t="s">
        <v>228</v>
      </c>
      <c r="AC48" s="81" t="s">
        <v>42</v>
      </c>
      <c r="AD48" s="81" t="s">
        <v>2682</v>
      </c>
      <c r="AE48" s="81" t="s">
        <v>42</v>
      </c>
      <c r="AG48" s="81" t="s">
        <v>4552</v>
      </c>
      <c r="AH48" s="81" t="s">
        <v>4485</v>
      </c>
      <c r="AI48" s="81" t="s">
        <v>4486</v>
      </c>
      <c r="AJ48" s="81" t="s">
        <v>4440</v>
      </c>
      <c r="AM48" s="81" t="s">
        <v>4442</v>
      </c>
      <c r="AN48" s="81" t="s">
        <v>4552</v>
      </c>
      <c r="AO48" s="81" t="s">
        <v>6025</v>
      </c>
      <c r="AP48" s="81" t="s">
        <v>4443</v>
      </c>
      <c r="AQ48" s="81" t="s">
        <v>4444</v>
      </c>
      <c r="AR48" s="81" t="s">
        <v>6026</v>
      </c>
      <c r="AS48" s="81" t="s">
        <v>4446</v>
      </c>
      <c r="AT48" s="81" t="s">
        <v>2875</v>
      </c>
      <c r="AU48" s="81" t="s">
        <v>4447</v>
      </c>
      <c r="AW48" s="81" t="s">
        <v>4448</v>
      </c>
      <c r="AX48" s="81" t="s">
        <v>42</v>
      </c>
    </row>
    <row r="49" s="79" customFormat="1" ht="13.5" hidden="1" spans="1:50">
      <c r="A49" s="81" t="s">
        <v>6039</v>
      </c>
      <c r="B49" s="81" t="s">
        <v>6040</v>
      </c>
      <c r="C49" s="81" t="s">
        <v>50</v>
      </c>
      <c r="D49" s="81" t="s">
        <v>4517</v>
      </c>
      <c r="E49" s="81" t="s">
        <v>6041</v>
      </c>
      <c r="F49" s="81" t="s">
        <v>4453</v>
      </c>
      <c r="G49" s="81" t="s">
        <v>5639</v>
      </c>
      <c r="H49" s="81" t="s">
        <v>5622</v>
      </c>
      <c r="I49" s="81" t="s">
        <v>43</v>
      </c>
      <c r="J49" s="81" t="s">
        <v>4543</v>
      </c>
      <c r="K49" s="81" t="s">
        <v>4544</v>
      </c>
      <c r="M49" s="81" t="s">
        <v>2790</v>
      </c>
      <c r="N49" s="81" t="s">
        <v>5663</v>
      </c>
      <c r="O49" s="81" t="s">
        <v>6042</v>
      </c>
      <c r="P49" s="81" t="s">
        <v>6043</v>
      </c>
      <c r="Q49" s="81" t="s">
        <v>1462</v>
      </c>
      <c r="R49" s="81" t="s">
        <v>6044</v>
      </c>
      <c r="S49" s="81" t="s">
        <v>4552</v>
      </c>
      <c r="T49" s="81" t="s">
        <v>6045</v>
      </c>
      <c r="U49" s="81" t="s">
        <v>6046</v>
      </c>
      <c r="V49" s="81" t="s">
        <v>4432</v>
      </c>
      <c r="W49" s="81" t="s">
        <v>1664</v>
      </c>
      <c r="X49" s="81" t="s">
        <v>4434</v>
      </c>
      <c r="Y49" s="81" t="s">
        <v>4435</v>
      </c>
      <c r="Z49" s="81" t="s">
        <v>4436</v>
      </c>
      <c r="AA49" s="81" t="s">
        <v>228</v>
      </c>
      <c r="AC49" s="81" t="s">
        <v>42</v>
      </c>
      <c r="AD49" s="81" t="s">
        <v>2682</v>
      </c>
      <c r="AE49" s="81" t="s">
        <v>42</v>
      </c>
      <c r="AG49" s="81" t="s">
        <v>4552</v>
      </c>
      <c r="AH49" s="81" t="s">
        <v>4485</v>
      </c>
      <c r="AI49" s="81" t="s">
        <v>4486</v>
      </c>
      <c r="AJ49" s="81" t="s">
        <v>4440</v>
      </c>
      <c r="AM49" s="81" t="s">
        <v>4442</v>
      </c>
      <c r="AN49" s="81" t="s">
        <v>4552</v>
      </c>
      <c r="AO49" s="81" t="s">
        <v>6047</v>
      </c>
      <c r="AP49" s="81" t="s">
        <v>4443</v>
      </c>
      <c r="AQ49" s="81" t="s">
        <v>4444</v>
      </c>
      <c r="AR49" s="81" t="s">
        <v>6048</v>
      </c>
      <c r="AS49" s="81" t="s">
        <v>4446</v>
      </c>
      <c r="AT49" s="81" t="s">
        <v>2875</v>
      </c>
      <c r="AU49" s="81" t="s">
        <v>4447</v>
      </c>
      <c r="AW49" s="81" t="s">
        <v>4448</v>
      </c>
      <c r="AX49" s="81" t="s">
        <v>42</v>
      </c>
    </row>
    <row r="50" s="79" customFormat="1" ht="13.5" hidden="1" spans="1:50">
      <c r="A50" s="81" t="s">
        <v>6049</v>
      </c>
      <c r="B50" s="81" t="s">
        <v>6050</v>
      </c>
      <c r="C50" s="81" t="s">
        <v>50</v>
      </c>
      <c r="D50" s="81" t="s">
        <v>4517</v>
      </c>
      <c r="E50" s="81" t="s">
        <v>6051</v>
      </c>
      <c r="F50" s="81" t="s">
        <v>4453</v>
      </c>
      <c r="G50" s="81" t="s">
        <v>5639</v>
      </c>
      <c r="H50" s="81" t="s">
        <v>5622</v>
      </c>
      <c r="I50" s="81" t="s">
        <v>43</v>
      </c>
      <c r="J50" s="81" t="s">
        <v>4543</v>
      </c>
      <c r="K50" s="81" t="s">
        <v>4544</v>
      </c>
      <c r="M50" s="81" t="s">
        <v>2790</v>
      </c>
      <c r="N50" s="81" t="s">
        <v>5663</v>
      </c>
      <c r="O50" s="81" t="s">
        <v>6042</v>
      </c>
      <c r="P50" s="81" t="s">
        <v>6043</v>
      </c>
      <c r="Q50" s="81" t="s">
        <v>1462</v>
      </c>
      <c r="R50" s="81" t="s">
        <v>6044</v>
      </c>
      <c r="S50" s="81" t="s">
        <v>4552</v>
      </c>
      <c r="T50" s="81" t="s">
        <v>6045</v>
      </c>
      <c r="U50" s="81" t="s">
        <v>6046</v>
      </c>
      <c r="V50" s="81" t="s">
        <v>4432</v>
      </c>
      <c r="W50" s="81" t="s">
        <v>1664</v>
      </c>
      <c r="X50" s="81" t="s">
        <v>4434</v>
      </c>
      <c r="Y50" s="81" t="s">
        <v>4435</v>
      </c>
      <c r="Z50" s="81" t="s">
        <v>4436</v>
      </c>
      <c r="AA50" s="81" t="s">
        <v>228</v>
      </c>
      <c r="AC50" s="81" t="s">
        <v>42</v>
      </c>
      <c r="AD50" s="81" t="s">
        <v>2682</v>
      </c>
      <c r="AE50" s="81" t="s">
        <v>42</v>
      </c>
      <c r="AG50" s="81" t="s">
        <v>4552</v>
      </c>
      <c r="AH50" s="81" t="s">
        <v>4485</v>
      </c>
      <c r="AI50" s="81" t="s">
        <v>4486</v>
      </c>
      <c r="AJ50" s="81" t="s">
        <v>4440</v>
      </c>
      <c r="AM50" s="81" t="s">
        <v>4442</v>
      </c>
      <c r="AN50" s="81" t="s">
        <v>4552</v>
      </c>
      <c r="AO50" s="81" t="s">
        <v>6047</v>
      </c>
      <c r="AP50" s="81" t="s">
        <v>4443</v>
      </c>
      <c r="AQ50" s="81" t="s">
        <v>4444</v>
      </c>
      <c r="AR50" s="81" t="s">
        <v>6048</v>
      </c>
      <c r="AS50" s="81" t="s">
        <v>4446</v>
      </c>
      <c r="AT50" s="81" t="s">
        <v>2875</v>
      </c>
      <c r="AU50" s="81" t="s">
        <v>4447</v>
      </c>
      <c r="AW50" s="81" t="s">
        <v>4448</v>
      </c>
      <c r="AX50" s="81" t="s">
        <v>42</v>
      </c>
    </row>
    <row r="51" s="79" customFormat="1" ht="13.5" hidden="1" spans="1:50">
      <c r="A51" s="81" t="s">
        <v>6052</v>
      </c>
      <c r="B51" s="81" t="s">
        <v>6053</v>
      </c>
      <c r="C51" s="81" t="s">
        <v>50</v>
      </c>
      <c r="D51" s="81" t="s">
        <v>4517</v>
      </c>
      <c r="E51" s="81" t="s">
        <v>6054</v>
      </c>
      <c r="F51" s="81" t="s">
        <v>4453</v>
      </c>
      <c r="G51" s="81" t="s">
        <v>5639</v>
      </c>
      <c r="H51" s="81" t="s">
        <v>5622</v>
      </c>
      <c r="I51" s="81" t="s">
        <v>43</v>
      </c>
      <c r="J51" s="81" t="s">
        <v>4543</v>
      </c>
      <c r="K51" s="81" t="s">
        <v>4544</v>
      </c>
      <c r="M51" s="81" t="s">
        <v>2790</v>
      </c>
      <c r="N51" s="81" t="s">
        <v>5663</v>
      </c>
      <c r="O51" s="81" t="s">
        <v>6042</v>
      </c>
      <c r="P51" s="81" t="s">
        <v>6043</v>
      </c>
      <c r="Q51" s="81" t="s">
        <v>1462</v>
      </c>
      <c r="R51" s="81" t="s">
        <v>6044</v>
      </c>
      <c r="S51" s="81" t="s">
        <v>4552</v>
      </c>
      <c r="T51" s="81" t="s">
        <v>6045</v>
      </c>
      <c r="U51" s="81" t="s">
        <v>6046</v>
      </c>
      <c r="V51" s="81" t="s">
        <v>4432</v>
      </c>
      <c r="W51" s="81" t="s">
        <v>1664</v>
      </c>
      <c r="X51" s="81" t="s">
        <v>4434</v>
      </c>
      <c r="Y51" s="81" t="s">
        <v>4435</v>
      </c>
      <c r="Z51" s="81" t="s">
        <v>4436</v>
      </c>
      <c r="AA51" s="81" t="s">
        <v>228</v>
      </c>
      <c r="AC51" s="81" t="s">
        <v>42</v>
      </c>
      <c r="AD51" s="81" t="s">
        <v>2682</v>
      </c>
      <c r="AE51" s="81" t="s">
        <v>42</v>
      </c>
      <c r="AG51" s="81" t="s">
        <v>4552</v>
      </c>
      <c r="AH51" s="81" t="s">
        <v>4485</v>
      </c>
      <c r="AI51" s="81" t="s">
        <v>4486</v>
      </c>
      <c r="AJ51" s="81" t="s">
        <v>4440</v>
      </c>
      <c r="AM51" s="81" t="s">
        <v>4442</v>
      </c>
      <c r="AN51" s="81" t="s">
        <v>4552</v>
      </c>
      <c r="AO51" s="81" t="s">
        <v>6047</v>
      </c>
      <c r="AP51" s="81" t="s">
        <v>4443</v>
      </c>
      <c r="AQ51" s="81" t="s">
        <v>4444</v>
      </c>
      <c r="AR51" s="81" t="s">
        <v>6048</v>
      </c>
      <c r="AS51" s="81" t="s">
        <v>4446</v>
      </c>
      <c r="AT51" s="81" t="s">
        <v>2875</v>
      </c>
      <c r="AU51" s="81" t="s">
        <v>4447</v>
      </c>
      <c r="AW51" s="81" t="s">
        <v>4448</v>
      </c>
      <c r="AX51" s="81" t="s">
        <v>42</v>
      </c>
    </row>
    <row r="52" s="79" customFormat="1" ht="13.5" hidden="1" spans="1:50">
      <c r="A52" s="81" t="s">
        <v>5979</v>
      </c>
      <c r="B52" s="81" t="s">
        <v>6055</v>
      </c>
      <c r="C52" s="81" t="s">
        <v>50</v>
      </c>
      <c r="D52" s="81" t="s">
        <v>4517</v>
      </c>
      <c r="E52" s="81" t="s">
        <v>6056</v>
      </c>
      <c r="F52" s="81" t="s">
        <v>4453</v>
      </c>
      <c r="G52" s="81" t="s">
        <v>5639</v>
      </c>
      <c r="H52" s="81" t="s">
        <v>5622</v>
      </c>
      <c r="I52" s="81" t="s">
        <v>43</v>
      </c>
      <c r="J52" s="81" t="s">
        <v>4543</v>
      </c>
      <c r="K52" s="81" t="s">
        <v>4544</v>
      </c>
      <c r="M52" s="81" t="s">
        <v>2790</v>
      </c>
      <c r="N52" s="81" t="s">
        <v>5663</v>
      </c>
      <c r="O52" s="81" t="s">
        <v>6042</v>
      </c>
      <c r="P52" s="81" t="s">
        <v>6043</v>
      </c>
      <c r="Q52" s="81" t="s">
        <v>1462</v>
      </c>
      <c r="R52" s="81" t="s">
        <v>6044</v>
      </c>
      <c r="S52" s="81" t="s">
        <v>4552</v>
      </c>
      <c r="T52" s="81" t="s">
        <v>6045</v>
      </c>
      <c r="U52" s="81" t="s">
        <v>6046</v>
      </c>
      <c r="V52" s="81" t="s">
        <v>4432</v>
      </c>
      <c r="W52" s="81" t="s">
        <v>1664</v>
      </c>
      <c r="X52" s="81" t="s">
        <v>4434</v>
      </c>
      <c r="Y52" s="81" t="s">
        <v>4435</v>
      </c>
      <c r="Z52" s="81" t="s">
        <v>4436</v>
      </c>
      <c r="AA52" s="81" t="s">
        <v>228</v>
      </c>
      <c r="AC52" s="81" t="s">
        <v>42</v>
      </c>
      <c r="AD52" s="81" t="s">
        <v>2682</v>
      </c>
      <c r="AE52" s="81" t="s">
        <v>42</v>
      </c>
      <c r="AG52" s="81" t="s">
        <v>4552</v>
      </c>
      <c r="AH52" s="81" t="s">
        <v>4485</v>
      </c>
      <c r="AI52" s="81" t="s">
        <v>4486</v>
      </c>
      <c r="AJ52" s="81" t="s">
        <v>4440</v>
      </c>
      <c r="AM52" s="81" t="s">
        <v>4442</v>
      </c>
      <c r="AN52" s="81" t="s">
        <v>4552</v>
      </c>
      <c r="AO52" s="81" t="s">
        <v>6047</v>
      </c>
      <c r="AP52" s="81" t="s">
        <v>4443</v>
      </c>
      <c r="AQ52" s="81" t="s">
        <v>4444</v>
      </c>
      <c r="AR52" s="81" t="s">
        <v>6048</v>
      </c>
      <c r="AS52" s="81" t="s">
        <v>4446</v>
      </c>
      <c r="AT52" s="81" t="s">
        <v>2875</v>
      </c>
      <c r="AU52" s="81" t="s">
        <v>4447</v>
      </c>
      <c r="AW52" s="81" t="s">
        <v>4448</v>
      </c>
      <c r="AX52" s="81" t="s">
        <v>42</v>
      </c>
    </row>
    <row r="53" s="79" customFormat="1" ht="13.5" hidden="1" spans="1:50">
      <c r="A53" s="81" t="s">
        <v>6076</v>
      </c>
      <c r="B53" s="81" t="s">
        <v>6077</v>
      </c>
      <c r="C53" s="81" t="s">
        <v>50</v>
      </c>
      <c r="D53" s="81" t="s">
        <v>4418</v>
      </c>
      <c r="E53" s="81" t="s">
        <v>3494</v>
      </c>
      <c r="F53" s="81" t="s">
        <v>4453</v>
      </c>
      <c r="G53" s="81" t="s">
        <v>5639</v>
      </c>
      <c r="H53" s="81" t="s">
        <v>5622</v>
      </c>
      <c r="I53" s="81" t="s">
        <v>43</v>
      </c>
      <c r="J53" s="81" t="s">
        <v>4631</v>
      </c>
      <c r="K53" s="81" t="s">
        <v>4632</v>
      </c>
      <c r="M53" s="81" t="s">
        <v>2790</v>
      </c>
      <c r="N53" s="81" t="s">
        <v>5460</v>
      </c>
      <c r="O53" s="81" t="s">
        <v>6078</v>
      </c>
      <c r="P53" s="81" t="s">
        <v>6079</v>
      </c>
      <c r="Q53" s="81" t="s">
        <v>471</v>
      </c>
      <c r="R53" s="81" t="s">
        <v>5247</v>
      </c>
      <c r="S53" s="81" t="s">
        <v>4800</v>
      </c>
      <c r="T53" s="81" t="s">
        <v>3450</v>
      </c>
      <c r="U53" s="81" t="s">
        <v>3451</v>
      </c>
      <c r="V53" s="81" t="s">
        <v>4432</v>
      </c>
      <c r="W53" s="81" t="s">
        <v>712</v>
      </c>
      <c r="X53" s="81" t="s">
        <v>4434</v>
      </c>
      <c r="Y53" s="81" t="s">
        <v>4435</v>
      </c>
      <c r="Z53" s="81" t="s">
        <v>4436</v>
      </c>
      <c r="AA53" s="81" t="s">
        <v>82</v>
      </c>
      <c r="AC53" s="81" t="s">
        <v>42</v>
      </c>
      <c r="AD53" s="81" t="s">
        <v>2682</v>
      </c>
      <c r="AE53" s="81" t="s">
        <v>42</v>
      </c>
      <c r="AG53" s="81" t="s">
        <v>712</v>
      </c>
      <c r="AH53" s="81" t="s">
        <v>4485</v>
      </c>
      <c r="AI53" s="81" t="s">
        <v>4512</v>
      </c>
      <c r="AJ53" s="81" t="s">
        <v>4440</v>
      </c>
      <c r="AM53" s="81" t="s">
        <v>4442</v>
      </c>
      <c r="AN53" s="81" t="s">
        <v>4658</v>
      </c>
      <c r="AO53" s="81" t="s">
        <v>6080</v>
      </c>
      <c r="AP53" s="81" t="s">
        <v>4443</v>
      </c>
      <c r="AQ53" s="81" t="s">
        <v>4444</v>
      </c>
      <c r="AR53" s="81" t="s">
        <v>6081</v>
      </c>
      <c r="AS53" s="81" t="s">
        <v>4446</v>
      </c>
      <c r="AT53" s="81" t="s">
        <v>2875</v>
      </c>
      <c r="AU53" s="81" t="s">
        <v>50</v>
      </c>
      <c r="AW53" s="81" t="s">
        <v>4448</v>
      </c>
      <c r="AX53" s="81" t="s">
        <v>42</v>
      </c>
    </row>
    <row r="54" s="79" customFormat="1" ht="13.5" hidden="1" spans="1:50">
      <c r="A54" s="81" t="s">
        <v>6082</v>
      </c>
      <c r="B54" s="81" t="s">
        <v>6083</v>
      </c>
      <c r="C54" s="81" t="s">
        <v>50</v>
      </c>
      <c r="D54" s="81" t="s">
        <v>4517</v>
      </c>
      <c r="E54" s="81" t="s">
        <v>6084</v>
      </c>
      <c r="F54" s="81" t="s">
        <v>4453</v>
      </c>
      <c r="G54" s="81" t="s">
        <v>5639</v>
      </c>
      <c r="H54" s="81" t="s">
        <v>5622</v>
      </c>
      <c r="I54" s="81" t="s">
        <v>43</v>
      </c>
      <c r="J54" s="81" t="s">
        <v>4631</v>
      </c>
      <c r="K54" s="81" t="s">
        <v>4632</v>
      </c>
      <c r="M54" s="81" t="s">
        <v>2790</v>
      </c>
      <c r="N54" s="81" t="s">
        <v>5460</v>
      </c>
      <c r="O54" s="81" t="s">
        <v>6085</v>
      </c>
      <c r="P54" s="81" t="s">
        <v>6086</v>
      </c>
      <c r="Q54" s="81" t="s">
        <v>5652</v>
      </c>
      <c r="R54" s="81" t="s">
        <v>5653</v>
      </c>
      <c r="S54" s="81" t="s">
        <v>6087</v>
      </c>
      <c r="T54" s="81" t="s">
        <v>6088</v>
      </c>
      <c r="U54" s="81" t="s">
        <v>6089</v>
      </c>
      <c r="V54" s="81" t="s">
        <v>4432</v>
      </c>
      <c r="W54" s="81" t="s">
        <v>4529</v>
      </c>
      <c r="X54" s="81" t="s">
        <v>4434</v>
      </c>
      <c r="Y54" s="81" t="s">
        <v>4435</v>
      </c>
      <c r="Z54" s="81" t="s">
        <v>4436</v>
      </c>
      <c r="AA54" s="81" t="s">
        <v>82</v>
      </c>
      <c r="AC54" s="81" t="s">
        <v>42</v>
      </c>
      <c r="AD54" s="81" t="s">
        <v>2682</v>
      </c>
      <c r="AE54" s="81" t="s">
        <v>42</v>
      </c>
      <c r="AF54" s="81" t="s">
        <v>4464</v>
      </c>
      <c r="AG54" s="81" t="s">
        <v>4658</v>
      </c>
      <c r="AH54" s="81" t="s">
        <v>4485</v>
      </c>
      <c r="AI54" s="81" t="s">
        <v>4512</v>
      </c>
      <c r="AJ54" s="81" t="s">
        <v>4440</v>
      </c>
      <c r="AM54" s="81" t="s">
        <v>4442</v>
      </c>
      <c r="AN54" s="81" t="s">
        <v>4658</v>
      </c>
      <c r="AO54" s="81" t="s">
        <v>6090</v>
      </c>
      <c r="AP54" s="81" t="s">
        <v>4443</v>
      </c>
      <c r="AQ54" s="81" t="s">
        <v>4444</v>
      </c>
      <c r="AR54" s="81" t="s">
        <v>6091</v>
      </c>
      <c r="AS54" s="81" t="s">
        <v>4446</v>
      </c>
      <c r="AT54" s="81" t="s">
        <v>2875</v>
      </c>
      <c r="AU54" s="81" t="s">
        <v>4447</v>
      </c>
      <c r="AW54" s="81" t="s">
        <v>4448</v>
      </c>
      <c r="AX54" s="81" t="s">
        <v>42</v>
      </c>
    </row>
    <row r="55" s="79" customFormat="1" ht="13.5" hidden="1" spans="1:50">
      <c r="A55" s="81" t="s">
        <v>6092</v>
      </c>
      <c r="B55" s="81" t="s">
        <v>6093</v>
      </c>
      <c r="C55" s="81" t="s">
        <v>50</v>
      </c>
      <c r="D55" s="81" t="s">
        <v>4418</v>
      </c>
      <c r="E55" s="81" t="s">
        <v>3382</v>
      </c>
      <c r="F55" s="81" t="s">
        <v>4453</v>
      </c>
      <c r="G55" s="81" t="s">
        <v>5639</v>
      </c>
      <c r="H55" s="81" t="s">
        <v>5622</v>
      </c>
      <c r="I55" s="81" t="s">
        <v>43</v>
      </c>
      <c r="J55" s="81" t="s">
        <v>4631</v>
      </c>
      <c r="K55" s="81" t="s">
        <v>4632</v>
      </c>
      <c r="M55" s="81" t="s">
        <v>2790</v>
      </c>
      <c r="N55" s="81" t="s">
        <v>5460</v>
      </c>
      <c r="O55" s="81" t="s">
        <v>6094</v>
      </c>
      <c r="P55" s="81" t="s">
        <v>6095</v>
      </c>
      <c r="Q55" s="81" t="s">
        <v>5652</v>
      </c>
      <c r="R55" s="81" t="s">
        <v>5653</v>
      </c>
      <c r="S55" s="81" t="s">
        <v>6087</v>
      </c>
      <c r="T55" s="81" t="s">
        <v>3375</v>
      </c>
      <c r="U55" s="81" t="s">
        <v>3376</v>
      </c>
      <c r="V55" s="81" t="s">
        <v>4432</v>
      </c>
      <c r="W55" s="81" t="s">
        <v>712</v>
      </c>
      <c r="X55" s="81" t="s">
        <v>4434</v>
      </c>
      <c r="Y55" s="81" t="s">
        <v>4435</v>
      </c>
      <c r="Z55" s="81" t="s">
        <v>4436</v>
      </c>
      <c r="AA55" s="81" t="s">
        <v>82</v>
      </c>
      <c r="AC55" s="81" t="s">
        <v>42</v>
      </c>
      <c r="AD55" s="81" t="s">
        <v>2682</v>
      </c>
      <c r="AE55" s="81" t="s">
        <v>42</v>
      </c>
      <c r="AG55" s="81" t="s">
        <v>712</v>
      </c>
      <c r="AH55" s="81" t="s">
        <v>4485</v>
      </c>
      <c r="AI55" s="81" t="s">
        <v>4512</v>
      </c>
      <c r="AJ55" s="81" t="s">
        <v>4440</v>
      </c>
      <c r="AM55" s="81" t="s">
        <v>4442</v>
      </c>
      <c r="AN55" s="81" t="s">
        <v>4658</v>
      </c>
      <c r="AO55" s="81" t="s">
        <v>6096</v>
      </c>
      <c r="AP55" s="81" t="s">
        <v>4443</v>
      </c>
      <c r="AQ55" s="81" t="s">
        <v>4444</v>
      </c>
      <c r="AR55" s="81" t="s">
        <v>6097</v>
      </c>
      <c r="AS55" s="81" t="s">
        <v>4446</v>
      </c>
      <c r="AT55" s="81" t="s">
        <v>2875</v>
      </c>
      <c r="AU55" s="81" t="s">
        <v>4447</v>
      </c>
      <c r="AW55" s="81" t="s">
        <v>4448</v>
      </c>
      <c r="AX55" s="81" t="s">
        <v>42</v>
      </c>
    </row>
    <row r="56" s="79" customFormat="1" ht="13.5" hidden="1" spans="1:50">
      <c r="A56" s="81" t="s">
        <v>6146</v>
      </c>
      <c r="B56" s="81" t="s">
        <v>6147</v>
      </c>
      <c r="C56" s="81" t="s">
        <v>50</v>
      </c>
      <c r="D56" s="81" t="s">
        <v>4517</v>
      </c>
      <c r="E56" s="81" t="s">
        <v>3425</v>
      </c>
      <c r="F56" s="81" t="s">
        <v>4453</v>
      </c>
      <c r="G56" s="81" t="s">
        <v>5639</v>
      </c>
      <c r="H56" s="81" t="s">
        <v>4520</v>
      </c>
      <c r="I56" s="81" t="s">
        <v>43</v>
      </c>
      <c r="J56" s="81" t="s">
        <v>4474</v>
      </c>
      <c r="K56" s="81" t="s">
        <v>4475</v>
      </c>
      <c r="M56" s="81" t="s">
        <v>2790</v>
      </c>
      <c r="N56" s="81" t="s">
        <v>5439</v>
      </c>
      <c r="O56" s="81" t="s">
        <v>6148</v>
      </c>
      <c r="P56" s="81" t="s">
        <v>6149</v>
      </c>
      <c r="Q56" s="81" t="s">
        <v>5175</v>
      </c>
      <c r="R56" s="81" t="s">
        <v>5176</v>
      </c>
      <c r="S56" s="81" t="s">
        <v>5177</v>
      </c>
      <c r="T56" s="81" t="s">
        <v>3324</v>
      </c>
      <c r="U56" s="81" t="s">
        <v>3325</v>
      </c>
      <c r="V56" s="81" t="s">
        <v>4432</v>
      </c>
      <c r="W56" s="81" t="s">
        <v>4529</v>
      </c>
      <c r="X56" s="81" t="s">
        <v>4434</v>
      </c>
      <c r="Y56" s="81" t="s">
        <v>4435</v>
      </c>
      <c r="Z56" s="81" t="s">
        <v>4436</v>
      </c>
      <c r="AA56" s="81" t="s">
        <v>228</v>
      </c>
      <c r="AC56" s="81" t="s">
        <v>42</v>
      </c>
      <c r="AD56" s="81" t="s">
        <v>2682</v>
      </c>
      <c r="AE56" s="81" t="s">
        <v>42</v>
      </c>
      <c r="AG56" s="81" t="s">
        <v>4480</v>
      </c>
      <c r="AH56" s="81" t="s">
        <v>4485</v>
      </c>
      <c r="AI56" s="81" t="s">
        <v>4486</v>
      </c>
      <c r="AJ56" s="81" t="s">
        <v>4440</v>
      </c>
      <c r="AM56" s="81" t="s">
        <v>4442</v>
      </c>
      <c r="AN56" s="81" t="s">
        <v>4480</v>
      </c>
      <c r="AO56" s="81" t="s">
        <v>6150</v>
      </c>
      <c r="AP56" s="81" t="s">
        <v>4443</v>
      </c>
      <c r="AQ56" s="81" t="s">
        <v>4444</v>
      </c>
      <c r="AR56" s="81" t="s">
        <v>5887</v>
      </c>
      <c r="AS56" s="81" t="s">
        <v>4468</v>
      </c>
      <c r="AT56" s="81" t="s">
        <v>2875</v>
      </c>
      <c r="AU56" s="81" t="s">
        <v>4447</v>
      </c>
      <c r="AW56" s="81" t="s">
        <v>4448</v>
      </c>
      <c r="AX56" s="81" t="s">
        <v>42</v>
      </c>
    </row>
    <row r="57" s="79" customFormat="1" ht="13.5" hidden="1" spans="1:50">
      <c r="A57" s="81" t="s">
        <v>6151</v>
      </c>
      <c r="B57" s="81" t="s">
        <v>6152</v>
      </c>
      <c r="C57" s="81" t="s">
        <v>50</v>
      </c>
      <c r="D57" s="81" t="s">
        <v>4517</v>
      </c>
      <c r="E57" s="81" t="s">
        <v>3326</v>
      </c>
      <c r="F57" s="81" t="s">
        <v>4453</v>
      </c>
      <c r="G57" s="81" t="s">
        <v>5639</v>
      </c>
      <c r="H57" s="81" t="s">
        <v>4520</v>
      </c>
      <c r="I57" s="81" t="s">
        <v>43</v>
      </c>
      <c r="J57" s="81" t="s">
        <v>4474</v>
      </c>
      <c r="K57" s="81" t="s">
        <v>4475</v>
      </c>
      <c r="M57" s="81" t="s">
        <v>2790</v>
      </c>
      <c r="N57" s="81" t="s">
        <v>5439</v>
      </c>
      <c r="O57" s="81" t="s">
        <v>6153</v>
      </c>
      <c r="P57" s="81" t="s">
        <v>6154</v>
      </c>
      <c r="Q57" s="81" t="s">
        <v>5175</v>
      </c>
      <c r="R57" s="81" t="s">
        <v>5176</v>
      </c>
      <c r="S57" s="81" t="s">
        <v>5177</v>
      </c>
      <c r="T57" s="81" t="s">
        <v>3324</v>
      </c>
      <c r="U57" s="81" t="s">
        <v>3325</v>
      </c>
      <c r="V57" s="81" t="s">
        <v>4432</v>
      </c>
      <c r="W57" s="81" t="s">
        <v>4529</v>
      </c>
      <c r="X57" s="81" t="s">
        <v>4434</v>
      </c>
      <c r="Y57" s="81" t="s">
        <v>4435</v>
      </c>
      <c r="Z57" s="81" t="s">
        <v>4436</v>
      </c>
      <c r="AA57" s="81" t="s">
        <v>228</v>
      </c>
      <c r="AC57" s="81" t="s">
        <v>42</v>
      </c>
      <c r="AD57" s="81" t="s">
        <v>2682</v>
      </c>
      <c r="AE57" s="81" t="s">
        <v>42</v>
      </c>
      <c r="AG57" s="81" t="s">
        <v>4480</v>
      </c>
      <c r="AH57" s="81" t="s">
        <v>4485</v>
      </c>
      <c r="AI57" s="81" t="s">
        <v>4486</v>
      </c>
      <c r="AJ57" s="81" t="s">
        <v>4440</v>
      </c>
      <c r="AM57" s="81" t="s">
        <v>4442</v>
      </c>
      <c r="AN57" s="81" t="s">
        <v>4480</v>
      </c>
      <c r="AO57" s="81" t="s">
        <v>6150</v>
      </c>
      <c r="AP57" s="81" t="s">
        <v>4443</v>
      </c>
      <c r="AQ57" s="81" t="s">
        <v>4444</v>
      </c>
      <c r="AR57" s="81" t="s">
        <v>6155</v>
      </c>
      <c r="AS57" s="81" t="s">
        <v>4468</v>
      </c>
      <c r="AT57" s="81" t="s">
        <v>2875</v>
      </c>
      <c r="AU57" s="81" t="s">
        <v>4447</v>
      </c>
      <c r="AW57" s="81" t="s">
        <v>4448</v>
      </c>
      <c r="AX57" s="81" t="s">
        <v>42</v>
      </c>
    </row>
    <row r="58" s="79" customFormat="1" ht="13.5" hidden="1" spans="1:50">
      <c r="A58" s="81" t="s">
        <v>6176</v>
      </c>
      <c r="B58" s="81" t="s">
        <v>6177</v>
      </c>
      <c r="C58" s="81" t="s">
        <v>50</v>
      </c>
      <c r="D58" s="81" t="s">
        <v>4418</v>
      </c>
      <c r="E58" s="81" t="s">
        <v>6178</v>
      </c>
      <c r="F58" s="81" t="s">
        <v>4453</v>
      </c>
      <c r="G58" s="81" t="s">
        <v>5639</v>
      </c>
      <c r="H58" s="81" t="s">
        <v>5622</v>
      </c>
      <c r="I58" s="81" t="s">
        <v>43</v>
      </c>
      <c r="J58" s="81" t="s">
        <v>4631</v>
      </c>
      <c r="K58" s="81" t="s">
        <v>4632</v>
      </c>
      <c r="M58" s="81" t="s">
        <v>2790</v>
      </c>
      <c r="N58" s="81" t="s">
        <v>5460</v>
      </c>
      <c r="O58" s="81" t="s">
        <v>6179</v>
      </c>
      <c r="P58" s="81" t="s">
        <v>6180</v>
      </c>
      <c r="Q58" s="81" t="s">
        <v>5652</v>
      </c>
      <c r="R58" s="81" t="s">
        <v>5653</v>
      </c>
      <c r="S58" s="81" t="s">
        <v>6181</v>
      </c>
      <c r="T58" s="81" t="s">
        <v>6182</v>
      </c>
      <c r="U58" s="81" t="s">
        <v>6183</v>
      </c>
      <c r="V58" s="81" t="s">
        <v>4432</v>
      </c>
      <c r="W58" s="81" t="s">
        <v>712</v>
      </c>
      <c r="X58" s="81" t="s">
        <v>4434</v>
      </c>
      <c r="Y58" s="81" t="s">
        <v>4435</v>
      </c>
      <c r="Z58" s="81" t="s">
        <v>4436</v>
      </c>
      <c r="AA58" s="81" t="s">
        <v>228</v>
      </c>
      <c r="AC58" s="81" t="s">
        <v>42</v>
      </c>
      <c r="AD58" s="81" t="s">
        <v>2682</v>
      </c>
      <c r="AE58" s="81" t="s">
        <v>42</v>
      </c>
      <c r="AG58" s="81" t="s">
        <v>712</v>
      </c>
      <c r="AH58" s="81" t="s">
        <v>4485</v>
      </c>
      <c r="AI58" s="81" t="s">
        <v>4785</v>
      </c>
      <c r="AJ58" s="81" t="s">
        <v>4440</v>
      </c>
      <c r="AM58" s="81" t="s">
        <v>4442</v>
      </c>
      <c r="AN58" s="81" t="s">
        <v>4658</v>
      </c>
      <c r="AO58" s="81" t="s">
        <v>6184</v>
      </c>
      <c r="AP58" s="81" t="s">
        <v>4443</v>
      </c>
      <c r="AQ58" s="81" t="s">
        <v>4444</v>
      </c>
      <c r="AR58" s="81" t="s">
        <v>6185</v>
      </c>
      <c r="AS58" s="81" t="s">
        <v>4446</v>
      </c>
      <c r="AT58" s="81" t="s">
        <v>2875</v>
      </c>
      <c r="AU58" s="81" t="s">
        <v>4447</v>
      </c>
      <c r="AW58" s="81" t="s">
        <v>4448</v>
      </c>
      <c r="AX58" s="81" t="s">
        <v>42</v>
      </c>
    </row>
    <row r="59" s="79" customFormat="1" ht="13.5" hidden="1" spans="1:50">
      <c r="A59" s="81" t="s">
        <v>6221</v>
      </c>
      <c r="B59" s="81" t="s">
        <v>6222</v>
      </c>
      <c r="C59" s="81" t="s">
        <v>50</v>
      </c>
      <c r="D59" s="81" t="s">
        <v>4517</v>
      </c>
      <c r="E59" s="81" t="s">
        <v>3602</v>
      </c>
      <c r="F59" s="81" t="s">
        <v>4453</v>
      </c>
      <c r="G59" s="81" t="s">
        <v>5639</v>
      </c>
      <c r="H59" s="81" t="s">
        <v>4520</v>
      </c>
      <c r="I59" s="81" t="s">
        <v>43</v>
      </c>
      <c r="J59" s="81" t="s">
        <v>4474</v>
      </c>
      <c r="K59" s="81" t="s">
        <v>4475</v>
      </c>
      <c r="M59" s="81" t="s">
        <v>2790</v>
      </c>
      <c r="N59" s="81" t="s">
        <v>5439</v>
      </c>
      <c r="O59" s="81" t="s">
        <v>6223</v>
      </c>
      <c r="P59" s="81" t="s">
        <v>6224</v>
      </c>
      <c r="Q59" s="81" t="s">
        <v>5175</v>
      </c>
      <c r="R59" s="81" t="s">
        <v>5176</v>
      </c>
      <c r="S59" s="81" t="s">
        <v>5177</v>
      </c>
      <c r="T59" s="81" t="s">
        <v>3603</v>
      </c>
      <c r="U59" s="81" t="s">
        <v>3604</v>
      </c>
      <c r="V59" s="81" t="s">
        <v>4432</v>
      </c>
      <c r="W59" s="81" t="s">
        <v>4529</v>
      </c>
      <c r="X59" s="81" t="s">
        <v>4434</v>
      </c>
      <c r="Y59" s="81" t="s">
        <v>4435</v>
      </c>
      <c r="Z59" s="81" t="s">
        <v>4436</v>
      </c>
      <c r="AA59" s="81" t="s">
        <v>228</v>
      </c>
      <c r="AC59" s="81" t="s">
        <v>42</v>
      </c>
      <c r="AD59" s="81" t="s">
        <v>2682</v>
      </c>
      <c r="AE59" s="81" t="s">
        <v>42</v>
      </c>
      <c r="AG59" s="81" t="s">
        <v>4480</v>
      </c>
      <c r="AH59" s="81" t="s">
        <v>4485</v>
      </c>
      <c r="AI59" s="81" t="s">
        <v>4486</v>
      </c>
      <c r="AJ59" s="81" t="s">
        <v>4440</v>
      </c>
      <c r="AM59" s="81" t="s">
        <v>4442</v>
      </c>
      <c r="AN59" s="81" t="s">
        <v>4480</v>
      </c>
      <c r="AO59" s="81" t="s">
        <v>6225</v>
      </c>
      <c r="AP59" s="81" t="s">
        <v>4443</v>
      </c>
      <c r="AQ59" s="81" t="s">
        <v>4444</v>
      </c>
      <c r="AR59" s="81" t="s">
        <v>5887</v>
      </c>
      <c r="AS59" s="81" t="s">
        <v>4468</v>
      </c>
      <c r="AT59" s="81" t="s">
        <v>2875</v>
      </c>
      <c r="AU59" s="81" t="s">
        <v>50</v>
      </c>
      <c r="AW59" s="81" t="s">
        <v>4448</v>
      </c>
      <c r="AX59" s="81" t="s">
        <v>42</v>
      </c>
    </row>
    <row r="60" s="79" customFormat="1" ht="13.5" hidden="1" spans="1:50">
      <c r="A60" s="81" t="s">
        <v>6226</v>
      </c>
      <c r="B60" s="81" t="s">
        <v>6227</v>
      </c>
      <c r="C60" s="81" t="s">
        <v>50</v>
      </c>
      <c r="D60" s="81" t="s">
        <v>4517</v>
      </c>
      <c r="E60" s="81" t="s">
        <v>6228</v>
      </c>
      <c r="F60" s="81" t="s">
        <v>4453</v>
      </c>
      <c r="G60" s="81" t="s">
        <v>5639</v>
      </c>
      <c r="H60" s="81" t="s">
        <v>4520</v>
      </c>
      <c r="I60" s="81" t="s">
        <v>43</v>
      </c>
      <c r="J60" s="81" t="s">
        <v>4474</v>
      </c>
      <c r="K60" s="81" t="s">
        <v>4475</v>
      </c>
      <c r="M60" s="81" t="s">
        <v>2790</v>
      </c>
      <c r="N60" s="81" t="s">
        <v>5439</v>
      </c>
      <c r="O60" s="81" t="s">
        <v>6229</v>
      </c>
      <c r="P60" s="81" t="s">
        <v>6230</v>
      </c>
      <c r="Q60" s="81" t="s">
        <v>5175</v>
      </c>
      <c r="R60" s="81" t="s">
        <v>5176</v>
      </c>
      <c r="S60" s="81" t="s">
        <v>5177</v>
      </c>
      <c r="T60" s="81" t="s">
        <v>6231</v>
      </c>
      <c r="U60" s="81" t="s">
        <v>6232</v>
      </c>
      <c r="V60" s="81" t="s">
        <v>4432</v>
      </c>
      <c r="W60" s="81" t="s">
        <v>4529</v>
      </c>
      <c r="X60" s="81" t="s">
        <v>4434</v>
      </c>
      <c r="Y60" s="81" t="s">
        <v>4435</v>
      </c>
      <c r="Z60" s="81" t="s">
        <v>4436</v>
      </c>
      <c r="AA60" s="81" t="s">
        <v>228</v>
      </c>
      <c r="AC60" s="81" t="s">
        <v>42</v>
      </c>
      <c r="AD60" s="81" t="s">
        <v>2682</v>
      </c>
      <c r="AE60" s="81" t="s">
        <v>42</v>
      </c>
      <c r="AG60" s="81" t="s">
        <v>4480</v>
      </c>
      <c r="AH60" s="81" t="s">
        <v>4485</v>
      </c>
      <c r="AI60" s="81" t="s">
        <v>4486</v>
      </c>
      <c r="AJ60" s="81" t="s">
        <v>4440</v>
      </c>
      <c r="AM60" s="81" t="s">
        <v>4442</v>
      </c>
      <c r="AN60" s="81" t="s">
        <v>4480</v>
      </c>
      <c r="AO60" s="81" t="s">
        <v>6225</v>
      </c>
      <c r="AP60" s="81" t="s">
        <v>4443</v>
      </c>
      <c r="AQ60" s="81" t="s">
        <v>4444</v>
      </c>
      <c r="AR60" s="81" t="s">
        <v>5887</v>
      </c>
      <c r="AS60" s="81" t="s">
        <v>4468</v>
      </c>
      <c r="AT60" s="81" t="s">
        <v>2875</v>
      </c>
      <c r="AU60" s="81" t="s">
        <v>50</v>
      </c>
      <c r="AW60" s="81" t="s">
        <v>4448</v>
      </c>
      <c r="AX60" s="81" t="s">
        <v>42</v>
      </c>
    </row>
    <row r="61" s="79" customFormat="1" ht="13.5" hidden="1" spans="1:50">
      <c r="A61" s="81" t="s">
        <v>4349</v>
      </c>
      <c r="B61" s="81" t="s">
        <v>6240</v>
      </c>
      <c r="C61" s="81" t="s">
        <v>50</v>
      </c>
      <c r="D61" s="81" t="s">
        <v>4451</v>
      </c>
      <c r="E61" s="81" t="s">
        <v>6241</v>
      </c>
      <c r="F61" s="81" t="s">
        <v>4453</v>
      </c>
      <c r="G61" s="81" t="s">
        <v>6242</v>
      </c>
      <c r="H61" s="81" t="s">
        <v>5622</v>
      </c>
      <c r="I61" s="81" t="s">
        <v>43</v>
      </c>
      <c r="J61" s="81" t="s">
        <v>4631</v>
      </c>
      <c r="K61" s="81" t="s">
        <v>4632</v>
      </c>
      <c r="M61" s="81" t="s">
        <v>2790</v>
      </c>
      <c r="N61" s="81" t="s">
        <v>6243</v>
      </c>
      <c r="O61" s="81" t="s">
        <v>6244</v>
      </c>
      <c r="P61" s="81" t="s">
        <v>6245</v>
      </c>
      <c r="Q61" s="81" t="s">
        <v>5652</v>
      </c>
      <c r="R61" s="81" t="s">
        <v>5653</v>
      </c>
      <c r="S61" s="81" t="s">
        <v>5700</v>
      </c>
      <c r="T61" s="81" t="s">
        <v>6246</v>
      </c>
      <c r="U61" s="81" t="s">
        <v>6247</v>
      </c>
      <c r="V61" s="81" t="s">
        <v>4432</v>
      </c>
      <c r="W61" s="81" t="s">
        <v>712</v>
      </c>
      <c r="X61" s="81" t="s">
        <v>4434</v>
      </c>
      <c r="Y61" s="81" t="s">
        <v>4435</v>
      </c>
      <c r="Z61" s="81" t="s">
        <v>4483</v>
      </c>
      <c r="AA61" s="81" t="s">
        <v>228</v>
      </c>
      <c r="AC61" s="81" t="s">
        <v>42</v>
      </c>
      <c r="AD61" s="81" t="s">
        <v>2682</v>
      </c>
      <c r="AE61" s="81" t="s">
        <v>42</v>
      </c>
      <c r="AF61" s="81" t="s">
        <v>4464</v>
      </c>
      <c r="AG61" s="81" t="s">
        <v>4658</v>
      </c>
      <c r="AH61" s="81" t="s">
        <v>4485</v>
      </c>
      <c r="AI61" s="81" t="s">
        <v>4512</v>
      </c>
      <c r="AJ61" s="81" t="s">
        <v>4440</v>
      </c>
      <c r="AM61" s="81" t="s">
        <v>4442</v>
      </c>
      <c r="AN61" s="81" t="s">
        <v>4658</v>
      </c>
      <c r="AO61" s="81" t="s">
        <v>6248</v>
      </c>
      <c r="AP61" s="81" t="s">
        <v>4443</v>
      </c>
      <c r="AR61" s="81" t="s">
        <v>6249</v>
      </c>
      <c r="AS61" s="81" t="s">
        <v>4446</v>
      </c>
      <c r="AT61" s="81" t="s">
        <v>2875</v>
      </c>
      <c r="AU61" s="81" t="s">
        <v>4447</v>
      </c>
      <c r="AW61" s="81" t="s">
        <v>4448</v>
      </c>
      <c r="AX61" s="81" t="s">
        <v>42</v>
      </c>
    </row>
    <row r="62" s="79" customFormat="1" ht="13.5" hidden="1" spans="1:50">
      <c r="A62" s="81" t="s">
        <v>6273</v>
      </c>
      <c r="B62" s="81" t="s">
        <v>6274</v>
      </c>
      <c r="C62" s="81" t="s">
        <v>50</v>
      </c>
      <c r="D62" s="81" t="s">
        <v>4517</v>
      </c>
      <c r="E62" s="81" t="s">
        <v>3175</v>
      </c>
      <c r="F62" s="81" t="s">
        <v>4453</v>
      </c>
      <c r="G62" s="81" t="s">
        <v>5639</v>
      </c>
      <c r="H62" s="81" t="s">
        <v>6275</v>
      </c>
      <c r="I62" s="81" t="s">
        <v>43</v>
      </c>
      <c r="J62" s="81" t="s">
        <v>4422</v>
      </c>
      <c r="K62" s="81" t="s">
        <v>4423</v>
      </c>
      <c r="M62" s="81" t="s">
        <v>2790</v>
      </c>
      <c r="N62" s="81" t="s">
        <v>5663</v>
      </c>
      <c r="O62" s="81" t="s">
        <v>6276</v>
      </c>
      <c r="P62" s="81" t="s">
        <v>3181</v>
      </c>
      <c r="Q62" s="81" t="s">
        <v>4459</v>
      </c>
      <c r="R62" s="81" t="s">
        <v>4460</v>
      </c>
      <c r="S62" s="81" t="s">
        <v>6277</v>
      </c>
      <c r="T62" s="81" t="s">
        <v>3181</v>
      </c>
      <c r="U62" s="81" t="s">
        <v>3182</v>
      </c>
      <c r="V62" s="81" t="s">
        <v>4432</v>
      </c>
      <c r="W62" s="81" t="s">
        <v>4433</v>
      </c>
      <c r="X62" s="81" t="s">
        <v>4434</v>
      </c>
      <c r="Y62" s="81" t="s">
        <v>4435</v>
      </c>
      <c r="Z62" s="81" t="s">
        <v>4436</v>
      </c>
      <c r="AA62" s="81" t="s">
        <v>82</v>
      </c>
      <c r="AC62" s="81" t="s">
        <v>42</v>
      </c>
      <c r="AD62" s="81" t="s">
        <v>2682</v>
      </c>
      <c r="AE62" s="81" t="s">
        <v>42</v>
      </c>
      <c r="AG62" s="81" t="s">
        <v>4433</v>
      </c>
      <c r="AH62" s="81" t="s">
        <v>4485</v>
      </c>
      <c r="AI62" s="81" t="s">
        <v>4553</v>
      </c>
      <c r="AJ62" s="81" t="s">
        <v>4440</v>
      </c>
      <c r="AM62" s="81" t="s">
        <v>4442</v>
      </c>
      <c r="AN62" s="81" t="s">
        <v>4433</v>
      </c>
      <c r="AO62" s="81" t="s">
        <v>6278</v>
      </c>
      <c r="AP62" s="81" t="s">
        <v>4443</v>
      </c>
      <c r="AQ62" s="81" t="s">
        <v>4444</v>
      </c>
      <c r="AR62" s="81" t="s">
        <v>6279</v>
      </c>
      <c r="AS62" s="81" t="s">
        <v>4446</v>
      </c>
      <c r="AT62" s="81" t="s">
        <v>2875</v>
      </c>
      <c r="AU62" s="81" t="s">
        <v>4447</v>
      </c>
      <c r="AW62" s="81" t="s">
        <v>4448</v>
      </c>
      <c r="AX62" s="81" t="s">
        <v>42</v>
      </c>
    </row>
    <row r="63" s="79" customFormat="1" ht="13.5" hidden="1" spans="1:50">
      <c r="A63" s="81" t="s">
        <v>6394</v>
      </c>
      <c r="B63" s="81" t="s">
        <v>6395</v>
      </c>
      <c r="C63" s="81" t="s">
        <v>50</v>
      </c>
      <c r="D63" s="81" t="s">
        <v>4418</v>
      </c>
      <c r="E63" s="81" t="s">
        <v>6396</v>
      </c>
      <c r="F63" s="81" t="s">
        <v>4453</v>
      </c>
      <c r="G63" s="81" t="s">
        <v>6397</v>
      </c>
      <c r="H63" s="81" t="s">
        <v>4520</v>
      </c>
      <c r="I63" s="81" t="s">
        <v>43</v>
      </c>
      <c r="J63" s="81" t="s">
        <v>4422</v>
      </c>
      <c r="K63" s="81" t="s">
        <v>4423</v>
      </c>
      <c r="M63" s="81" t="s">
        <v>2790</v>
      </c>
      <c r="N63" s="81" t="s">
        <v>6398</v>
      </c>
      <c r="O63" s="81" t="s">
        <v>6399</v>
      </c>
      <c r="P63" s="81" t="s">
        <v>6400</v>
      </c>
      <c r="Q63" s="81" t="s">
        <v>4459</v>
      </c>
      <c r="R63" s="81" t="s">
        <v>4460</v>
      </c>
      <c r="S63" s="81" t="s">
        <v>4461</v>
      </c>
      <c r="T63" s="81" t="s">
        <v>6401</v>
      </c>
      <c r="U63" s="81" t="s">
        <v>6402</v>
      </c>
      <c r="V63" s="81" t="s">
        <v>4432</v>
      </c>
      <c r="W63" s="81" t="s">
        <v>4433</v>
      </c>
      <c r="X63" s="81" t="s">
        <v>4434</v>
      </c>
      <c r="Y63" s="81" t="s">
        <v>4435</v>
      </c>
      <c r="Z63" s="81" t="s">
        <v>4436</v>
      </c>
      <c r="AA63" s="81" t="s">
        <v>228</v>
      </c>
      <c r="AC63" s="81" t="s">
        <v>42</v>
      </c>
      <c r="AD63" s="81" t="s">
        <v>2682</v>
      </c>
      <c r="AE63" s="81" t="s">
        <v>42</v>
      </c>
      <c r="AG63" s="81" t="s">
        <v>4459</v>
      </c>
      <c r="AH63" s="81" t="s">
        <v>4485</v>
      </c>
      <c r="AI63" s="81" t="s">
        <v>4553</v>
      </c>
      <c r="AJ63" s="81" t="s">
        <v>4440</v>
      </c>
      <c r="AM63" s="81" t="s">
        <v>4442</v>
      </c>
      <c r="AN63" s="81" t="s">
        <v>4433</v>
      </c>
      <c r="AO63" s="81" t="s">
        <v>6403</v>
      </c>
      <c r="AP63" s="81" t="s">
        <v>3740</v>
      </c>
      <c r="AQ63" s="81" t="s">
        <v>4444</v>
      </c>
      <c r="AR63" s="81" t="s">
        <v>6404</v>
      </c>
      <c r="AS63" s="81" t="s">
        <v>4468</v>
      </c>
      <c r="AT63" s="81" t="s">
        <v>2875</v>
      </c>
      <c r="AU63" s="81" t="s">
        <v>4447</v>
      </c>
      <c r="AW63" s="81" t="s">
        <v>4448</v>
      </c>
      <c r="AX63" s="81" t="s">
        <v>42</v>
      </c>
    </row>
    <row r="64" s="79" customFormat="1" ht="13.5" hidden="1" spans="1:50">
      <c r="A64" s="81" t="s">
        <v>6516</v>
      </c>
      <c r="B64" s="81" t="s">
        <v>6517</v>
      </c>
      <c r="C64" s="81" t="s">
        <v>50</v>
      </c>
      <c r="D64" s="81" t="s">
        <v>4517</v>
      </c>
      <c r="E64" s="81" t="s">
        <v>6518</v>
      </c>
      <c r="F64" s="81" t="s">
        <v>4453</v>
      </c>
      <c r="G64" s="81" t="s">
        <v>6477</v>
      </c>
      <c r="H64" s="81" t="s">
        <v>6478</v>
      </c>
      <c r="I64" s="81" t="s">
        <v>43</v>
      </c>
      <c r="J64" s="81" t="s">
        <v>4474</v>
      </c>
      <c r="K64" s="81" t="s">
        <v>4475</v>
      </c>
      <c r="M64" s="81" t="s">
        <v>2790</v>
      </c>
      <c r="N64" s="81" t="s">
        <v>4521</v>
      </c>
      <c r="O64" s="81" t="s">
        <v>6519</v>
      </c>
      <c r="P64" s="81" t="s">
        <v>6520</v>
      </c>
      <c r="Q64" s="81" t="s">
        <v>5175</v>
      </c>
      <c r="R64" s="81" t="s">
        <v>5176</v>
      </c>
      <c r="S64" s="81" t="s">
        <v>5177</v>
      </c>
      <c r="T64" s="81" t="s">
        <v>6521</v>
      </c>
      <c r="U64" s="81" t="s">
        <v>6522</v>
      </c>
      <c r="V64" s="81" t="s">
        <v>4432</v>
      </c>
      <c r="W64" s="81" t="s">
        <v>4529</v>
      </c>
      <c r="X64" s="81" t="s">
        <v>4434</v>
      </c>
      <c r="Y64" s="81" t="s">
        <v>4435</v>
      </c>
      <c r="Z64" s="81" t="s">
        <v>4436</v>
      </c>
      <c r="AA64" s="81" t="s">
        <v>82</v>
      </c>
      <c r="AC64" s="81" t="s">
        <v>42</v>
      </c>
      <c r="AD64" s="81" t="s">
        <v>2682</v>
      </c>
      <c r="AE64" s="81" t="s">
        <v>42</v>
      </c>
      <c r="AG64" s="81" t="s">
        <v>4480</v>
      </c>
      <c r="AH64" s="81" t="s">
        <v>4485</v>
      </c>
      <c r="AI64" s="81" t="s">
        <v>4486</v>
      </c>
      <c r="AJ64" s="81" t="s">
        <v>4440</v>
      </c>
      <c r="AM64" s="81" t="s">
        <v>4442</v>
      </c>
      <c r="AN64" s="81" t="s">
        <v>4480</v>
      </c>
      <c r="AO64" s="81" t="s">
        <v>6515</v>
      </c>
      <c r="AP64" s="81" t="s">
        <v>3740</v>
      </c>
      <c r="AQ64" s="81" t="s">
        <v>4444</v>
      </c>
      <c r="AR64" s="81" t="s">
        <v>6489</v>
      </c>
      <c r="AS64" s="81" t="s">
        <v>4446</v>
      </c>
      <c r="AT64" s="81" t="s">
        <v>2875</v>
      </c>
      <c r="AU64" s="81" t="s">
        <v>4447</v>
      </c>
      <c r="AW64" s="81" t="s">
        <v>4448</v>
      </c>
      <c r="AX64" s="81" t="s">
        <v>42</v>
      </c>
    </row>
    <row r="65" s="79" customFormat="1" ht="13.5" hidden="1" spans="1:50">
      <c r="A65" s="81" t="s">
        <v>6523</v>
      </c>
      <c r="B65" s="81" t="s">
        <v>6524</v>
      </c>
      <c r="C65" s="81" t="s">
        <v>50</v>
      </c>
      <c r="D65" s="81" t="s">
        <v>4517</v>
      </c>
      <c r="E65" s="81" t="s">
        <v>6525</v>
      </c>
      <c r="F65" s="81" t="s">
        <v>4453</v>
      </c>
      <c r="G65" s="81" t="s">
        <v>6477</v>
      </c>
      <c r="H65" s="81" t="s">
        <v>6478</v>
      </c>
      <c r="I65" s="81" t="s">
        <v>43</v>
      </c>
      <c r="J65" s="81" t="s">
        <v>4422</v>
      </c>
      <c r="K65" s="81" t="s">
        <v>4423</v>
      </c>
      <c r="M65" s="81" t="s">
        <v>2790</v>
      </c>
      <c r="N65" s="81" t="s">
        <v>6479</v>
      </c>
      <c r="O65" s="81" t="s">
        <v>6526</v>
      </c>
      <c r="P65" s="81" t="s">
        <v>6527</v>
      </c>
      <c r="Q65" s="81" t="s">
        <v>4459</v>
      </c>
      <c r="R65" s="81" t="s">
        <v>4460</v>
      </c>
      <c r="S65" s="81" t="s">
        <v>6528</v>
      </c>
      <c r="T65" s="81" t="s">
        <v>6529</v>
      </c>
      <c r="U65" s="81" t="s">
        <v>6530</v>
      </c>
      <c r="V65" s="81" t="s">
        <v>4432</v>
      </c>
      <c r="W65" s="81" t="s">
        <v>4433</v>
      </c>
      <c r="X65" s="81" t="s">
        <v>4434</v>
      </c>
      <c r="Y65" s="81" t="s">
        <v>4435</v>
      </c>
      <c r="Z65" s="81" t="s">
        <v>4436</v>
      </c>
      <c r="AA65" s="81" t="s">
        <v>82</v>
      </c>
      <c r="AC65" s="81" t="s">
        <v>42</v>
      </c>
      <c r="AD65" s="81" t="s">
        <v>2682</v>
      </c>
      <c r="AE65" s="81" t="s">
        <v>42</v>
      </c>
      <c r="AG65" s="81" t="s">
        <v>4433</v>
      </c>
      <c r="AH65" s="81" t="s">
        <v>4485</v>
      </c>
      <c r="AI65" s="81" t="s">
        <v>4596</v>
      </c>
      <c r="AJ65" s="81" t="s">
        <v>4440</v>
      </c>
      <c r="AM65" s="81" t="s">
        <v>4442</v>
      </c>
      <c r="AN65" s="81" t="s">
        <v>4433</v>
      </c>
      <c r="AO65" s="81" t="s">
        <v>6531</v>
      </c>
      <c r="AP65" s="81" t="s">
        <v>3740</v>
      </c>
      <c r="AQ65" s="81" t="s">
        <v>4444</v>
      </c>
      <c r="AR65" s="81" t="s">
        <v>6532</v>
      </c>
      <c r="AS65" s="81" t="s">
        <v>4468</v>
      </c>
      <c r="AT65" s="81" t="s">
        <v>2875</v>
      </c>
      <c r="AU65" s="81" t="s">
        <v>4447</v>
      </c>
      <c r="AW65" s="81" t="s">
        <v>4448</v>
      </c>
      <c r="AX65" s="81" t="s">
        <v>42</v>
      </c>
    </row>
    <row r="66" s="79" customFormat="1" ht="13.5" hidden="1" spans="1:50">
      <c r="A66" s="81" t="s">
        <v>5720</v>
      </c>
      <c r="B66" s="81" t="s">
        <v>5721</v>
      </c>
      <c r="C66" s="81" t="s">
        <v>50</v>
      </c>
      <c r="D66" s="81" t="s">
        <v>4517</v>
      </c>
      <c r="E66" s="81" t="s">
        <v>6533</v>
      </c>
      <c r="F66" s="81" t="s">
        <v>4453</v>
      </c>
      <c r="G66" s="81" t="s">
        <v>6477</v>
      </c>
      <c r="H66" s="81" t="s">
        <v>6478</v>
      </c>
      <c r="I66" s="81" t="s">
        <v>43</v>
      </c>
      <c r="J66" s="81" t="s">
        <v>4422</v>
      </c>
      <c r="K66" s="81" t="s">
        <v>4423</v>
      </c>
      <c r="M66" s="81" t="s">
        <v>2790</v>
      </c>
      <c r="N66" s="81" t="s">
        <v>6479</v>
      </c>
      <c r="O66" s="81" t="s">
        <v>6534</v>
      </c>
      <c r="P66" s="81" t="s">
        <v>6535</v>
      </c>
      <c r="Q66" s="81" t="s">
        <v>4427</v>
      </c>
      <c r="R66" s="81" t="s">
        <v>4428</v>
      </c>
      <c r="S66" s="81" t="s">
        <v>4902</v>
      </c>
      <c r="T66" s="81" t="s">
        <v>6536</v>
      </c>
      <c r="U66" s="81" t="s">
        <v>6537</v>
      </c>
      <c r="V66" s="81" t="s">
        <v>4432</v>
      </c>
      <c r="W66" s="81" t="s">
        <v>4433</v>
      </c>
      <c r="X66" s="81" t="s">
        <v>4434</v>
      </c>
      <c r="Y66" s="81" t="s">
        <v>4435</v>
      </c>
      <c r="Z66" s="81" t="s">
        <v>4436</v>
      </c>
      <c r="AA66" s="81" t="s">
        <v>228</v>
      </c>
      <c r="AC66" s="81" t="s">
        <v>42</v>
      </c>
      <c r="AD66" s="81" t="s">
        <v>2682</v>
      </c>
      <c r="AE66" s="81" t="s">
        <v>42</v>
      </c>
      <c r="AF66" s="81" t="s">
        <v>4464</v>
      </c>
      <c r="AG66" s="81" t="s">
        <v>4433</v>
      </c>
      <c r="AH66" s="81" t="s">
        <v>4485</v>
      </c>
      <c r="AI66" s="81" t="s">
        <v>4596</v>
      </c>
      <c r="AJ66" s="81" t="s">
        <v>4440</v>
      </c>
      <c r="AM66" s="81" t="s">
        <v>4442</v>
      </c>
      <c r="AN66" s="81" t="s">
        <v>4433</v>
      </c>
      <c r="AO66" s="81" t="s">
        <v>6538</v>
      </c>
      <c r="AP66" s="81" t="s">
        <v>3740</v>
      </c>
      <c r="AQ66" s="81" t="s">
        <v>4444</v>
      </c>
      <c r="AR66" s="81" t="s">
        <v>5723</v>
      </c>
      <c r="AS66" s="81" t="s">
        <v>4468</v>
      </c>
      <c r="AT66" s="81" t="s">
        <v>2875</v>
      </c>
      <c r="AU66" s="81" t="s">
        <v>4447</v>
      </c>
      <c r="AW66" s="81" t="s">
        <v>4448</v>
      </c>
      <c r="AX66" s="81" t="s">
        <v>42</v>
      </c>
    </row>
    <row r="67" s="79" customFormat="1" ht="13.5" hidden="1" spans="1:50">
      <c r="A67" s="81" t="s">
        <v>6539</v>
      </c>
      <c r="B67" s="81" t="s">
        <v>6540</v>
      </c>
      <c r="C67" s="81" t="s">
        <v>50</v>
      </c>
      <c r="D67" s="81" t="s">
        <v>4517</v>
      </c>
      <c r="E67" s="81" t="s">
        <v>3132</v>
      </c>
      <c r="F67" s="81" t="s">
        <v>4453</v>
      </c>
      <c r="G67" s="81" t="s">
        <v>6477</v>
      </c>
      <c r="H67" s="81" t="s">
        <v>6478</v>
      </c>
      <c r="I67" s="81" t="s">
        <v>43</v>
      </c>
      <c r="J67" s="81" t="s">
        <v>4422</v>
      </c>
      <c r="K67" s="81" t="s">
        <v>4423</v>
      </c>
      <c r="M67" s="81" t="s">
        <v>2790</v>
      </c>
      <c r="N67" s="81" t="s">
        <v>6479</v>
      </c>
      <c r="O67" s="81" t="s">
        <v>6541</v>
      </c>
      <c r="P67" s="81" t="s">
        <v>6542</v>
      </c>
      <c r="Q67" s="81" t="s">
        <v>4459</v>
      </c>
      <c r="R67" s="81" t="s">
        <v>4460</v>
      </c>
      <c r="S67" s="81" t="s">
        <v>4461</v>
      </c>
      <c r="T67" s="81" t="s">
        <v>6543</v>
      </c>
      <c r="U67" s="81" t="s">
        <v>6544</v>
      </c>
      <c r="V67" s="81" t="s">
        <v>4432</v>
      </c>
      <c r="W67" s="81" t="s">
        <v>4433</v>
      </c>
      <c r="X67" s="81" t="s">
        <v>4434</v>
      </c>
      <c r="Y67" s="81" t="s">
        <v>4435</v>
      </c>
      <c r="Z67" s="81" t="s">
        <v>4436</v>
      </c>
      <c r="AA67" s="81" t="s">
        <v>82</v>
      </c>
      <c r="AC67" s="81" t="s">
        <v>42</v>
      </c>
      <c r="AD67" s="81" t="s">
        <v>2682</v>
      </c>
      <c r="AE67" s="81" t="s">
        <v>42</v>
      </c>
      <c r="AG67" s="81" t="s">
        <v>4433</v>
      </c>
      <c r="AH67" s="81" t="s">
        <v>4485</v>
      </c>
      <c r="AI67" s="81" t="s">
        <v>4596</v>
      </c>
      <c r="AJ67" s="81" t="s">
        <v>4440</v>
      </c>
      <c r="AM67" s="81" t="s">
        <v>4442</v>
      </c>
      <c r="AN67" s="81" t="s">
        <v>4433</v>
      </c>
      <c r="AO67" s="81" t="s">
        <v>6538</v>
      </c>
      <c r="AP67" s="81" t="s">
        <v>3740</v>
      </c>
      <c r="AQ67" s="81" t="s">
        <v>4444</v>
      </c>
      <c r="AR67" s="81" t="s">
        <v>6545</v>
      </c>
      <c r="AS67" s="81" t="s">
        <v>4468</v>
      </c>
      <c r="AT67" s="81" t="s">
        <v>2875</v>
      </c>
      <c r="AU67" s="81" t="s">
        <v>4447</v>
      </c>
      <c r="AW67" s="81" t="s">
        <v>4448</v>
      </c>
      <c r="AX67" s="81" t="s">
        <v>42</v>
      </c>
    </row>
    <row r="68" s="79" customFormat="1" ht="13.5" hidden="1" spans="1:50">
      <c r="A68" s="81" t="s">
        <v>4469</v>
      </c>
      <c r="B68" s="81" t="s">
        <v>6546</v>
      </c>
      <c r="C68" s="81" t="s">
        <v>50</v>
      </c>
      <c r="D68" s="81" t="s">
        <v>4418</v>
      </c>
      <c r="E68" s="81" t="s">
        <v>6547</v>
      </c>
      <c r="F68" s="81" t="s">
        <v>4453</v>
      </c>
      <c r="G68" s="81" t="s">
        <v>6321</v>
      </c>
      <c r="H68" s="81" t="s">
        <v>6478</v>
      </c>
      <c r="I68" s="81" t="s">
        <v>43</v>
      </c>
      <c r="J68" s="81" t="s">
        <v>4474</v>
      </c>
      <c r="K68" s="81" t="s">
        <v>4475</v>
      </c>
      <c r="M68" s="81" t="s">
        <v>2790</v>
      </c>
      <c r="N68" s="81" t="s">
        <v>5623</v>
      </c>
      <c r="O68" s="81" t="s">
        <v>6548</v>
      </c>
      <c r="P68" s="81" t="s">
        <v>6549</v>
      </c>
      <c r="Q68" s="81" t="s">
        <v>4526</v>
      </c>
      <c r="R68" s="81" t="s">
        <v>5642</v>
      </c>
      <c r="T68" s="81" t="s">
        <v>6550</v>
      </c>
      <c r="U68" s="81" t="s">
        <v>6551</v>
      </c>
      <c r="V68" s="81" t="s">
        <v>4432</v>
      </c>
      <c r="W68" s="81" t="s">
        <v>4480</v>
      </c>
      <c r="X68" s="81" t="s">
        <v>4434</v>
      </c>
      <c r="Y68" s="81" t="s">
        <v>4435</v>
      </c>
      <c r="Z68" s="81" t="s">
        <v>4436</v>
      </c>
      <c r="AA68" s="81" t="s">
        <v>228</v>
      </c>
      <c r="AC68" s="81" t="s">
        <v>42</v>
      </c>
      <c r="AD68" s="81" t="s">
        <v>2682</v>
      </c>
      <c r="AE68" s="81" t="s">
        <v>42</v>
      </c>
      <c r="AF68" s="81" t="s">
        <v>4464</v>
      </c>
      <c r="AG68" s="81" t="s">
        <v>4480</v>
      </c>
      <c r="AH68" s="81" t="s">
        <v>4485</v>
      </c>
      <c r="AI68" s="81" t="s">
        <v>4486</v>
      </c>
      <c r="AJ68" s="81" t="s">
        <v>4440</v>
      </c>
      <c r="AM68" s="81" t="s">
        <v>4442</v>
      </c>
      <c r="AN68" s="81" t="s">
        <v>4480</v>
      </c>
      <c r="AO68" s="81" t="s">
        <v>6552</v>
      </c>
      <c r="AP68" s="81" t="s">
        <v>3740</v>
      </c>
      <c r="AQ68" s="81" t="s">
        <v>4444</v>
      </c>
      <c r="AR68" s="81" t="s">
        <v>6553</v>
      </c>
      <c r="AS68" s="81" t="s">
        <v>4468</v>
      </c>
      <c r="AT68" s="81" t="s">
        <v>2875</v>
      </c>
      <c r="AU68" s="81" t="s">
        <v>4447</v>
      </c>
      <c r="AW68" s="81" t="s">
        <v>4448</v>
      </c>
      <c r="AX68" s="81" t="s">
        <v>42</v>
      </c>
    </row>
    <row r="69" s="79" customFormat="1" ht="13.5" hidden="1" spans="1:50">
      <c r="A69" s="81" t="s">
        <v>5675</v>
      </c>
      <c r="B69" s="81" t="s">
        <v>5676</v>
      </c>
      <c r="C69" s="81" t="s">
        <v>50</v>
      </c>
      <c r="D69" s="81" t="s">
        <v>4517</v>
      </c>
      <c r="E69" s="81" t="s">
        <v>3896</v>
      </c>
      <c r="F69" s="81" t="s">
        <v>4453</v>
      </c>
      <c r="G69" s="81" t="s">
        <v>6477</v>
      </c>
      <c r="H69" s="81" t="s">
        <v>6478</v>
      </c>
      <c r="I69" s="81" t="s">
        <v>43</v>
      </c>
      <c r="J69" s="81" t="s">
        <v>4422</v>
      </c>
      <c r="K69" s="81" t="s">
        <v>4423</v>
      </c>
      <c r="M69" s="81" t="s">
        <v>2790</v>
      </c>
      <c r="N69" s="81" t="s">
        <v>6479</v>
      </c>
      <c r="O69" s="81" t="s">
        <v>6554</v>
      </c>
      <c r="P69" s="81" t="s">
        <v>6555</v>
      </c>
      <c r="Q69" s="81" t="s">
        <v>4427</v>
      </c>
      <c r="R69" s="81" t="s">
        <v>4428</v>
      </c>
      <c r="S69" s="81" t="s">
        <v>4902</v>
      </c>
      <c r="T69" s="81" t="s">
        <v>3894</v>
      </c>
      <c r="U69" s="81" t="s">
        <v>3895</v>
      </c>
      <c r="V69" s="81" t="s">
        <v>4432</v>
      </c>
      <c r="W69" s="81" t="s">
        <v>4433</v>
      </c>
      <c r="X69" s="81" t="s">
        <v>4434</v>
      </c>
      <c r="Y69" s="81" t="s">
        <v>4435</v>
      </c>
      <c r="Z69" s="81" t="s">
        <v>4436</v>
      </c>
      <c r="AA69" s="81" t="s">
        <v>82</v>
      </c>
      <c r="AC69" s="81" t="s">
        <v>42</v>
      </c>
      <c r="AD69" s="81" t="s">
        <v>2682</v>
      </c>
      <c r="AE69" s="81" t="s">
        <v>42</v>
      </c>
      <c r="AG69" s="81" t="s">
        <v>4427</v>
      </c>
      <c r="AH69" s="81" t="s">
        <v>4485</v>
      </c>
      <c r="AI69" s="81" t="s">
        <v>4596</v>
      </c>
      <c r="AJ69" s="81" t="s">
        <v>4440</v>
      </c>
      <c r="AM69" s="81" t="s">
        <v>4442</v>
      </c>
      <c r="AN69" s="81" t="s">
        <v>4433</v>
      </c>
      <c r="AO69" s="81" t="s">
        <v>6556</v>
      </c>
      <c r="AP69" s="81" t="s">
        <v>3740</v>
      </c>
      <c r="AQ69" s="81" t="s">
        <v>4444</v>
      </c>
      <c r="AR69" s="81" t="s">
        <v>5680</v>
      </c>
      <c r="AS69" s="81" t="s">
        <v>4468</v>
      </c>
      <c r="AT69" s="81" t="s">
        <v>2875</v>
      </c>
      <c r="AU69" s="81" t="s">
        <v>4447</v>
      </c>
      <c r="AW69" s="81" t="s">
        <v>4448</v>
      </c>
      <c r="AX69" s="81" t="s">
        <v>42</v>
      </c>
    </row>
    <row r="70" s="79" customFormat="1" ht="13.5" hidden="1" spans="1:50">
      <c r="A70" s="81" t="s">
        <v>5333</v>
      </c>
      <c r="B70" s="81" t="s">
        <v>5334</v>
      </c>
      <c r="C70" s="81" t="s">
        <v>50</v>
      </c>
      <c r="D70" s="81" t="s">
        <v>4418</v>
      </c>
      <c r="E70" s="81" t="s">
        <v>3260</v>
      </c>
      <c r="F70" s="81" t="s">
        <v>4453</v>
      </c>
      <c r="G70" s="81" t="s">
        <v>6557</v>
      </c>
      <c r="H70" s="81" t="s">
        <v>6478</v>
      </c>
      <c r="I70" s="81" t="s">
        <v>43</v>
      </c>
      <c r="J70" s="81" t="s">
        <v>4422</v>
      </c>
      <c r="K70" s="81" t="s">
        <v>4423</v>
      </c>
      <c r="M70" s="81" t="s">
        <v>2790</v>
      </c>
      <c r="N70" s="81" t="s">
        <v>6558</v>
      </c>
      <c r="O70" s="81" t="s">
        <v>6559</v>
      </c>
      <c r="P70" s="81" t="s">
        <v>6560</v>
      </c>
      <c r="Q70" s="81" t="s">
        <v>4698</v>
      </c>
      <c r="R70" s="81" t="s">
        <v>4699</v>
      </c>
      <c r="S70" s="81" t="s">
        <v>5740</v>
      </c>
      <c r="T70" s="81" t="s">
        <v>3258</v>
      </c>
      <c r="U70" s="81" t="s">
        <v>3259</v>
      </c>
      <c r="V70" s="81" t="s">
        <v>4432</v>
      </c>
      <c r="W70" s="81" t="s">
        <v>4433</v>
      </c>
      <c r="X70" s="81" t="s">
        <v>4434</v>
      </c>
      <c r="Y70" s="81" t="s">
        <v>4435</v>
      </c>
      <c r="Z70" s="81" t="s">
        <v>4436</v>
      </c>
      <c r="AA70" s="81" t="s">
        <v>82</v>
      </c>
      <c r="AC70" s="81" t="s">
        <v>42</v>
      </c>
      <c r="AD70" s="81" t="s">
        <v>2682</v>
      </c>
      <c r="AE70" s="81" t="s">
        <v>42</v>
      </c>
      <c r="AG70" s="81" t="s">
        <v>4698</v>
      </c>
      <c r="AH70" s="81" t="s">
        <v>4485</v>
      </c>
      <c r="AI70" s="81" t="s">
        <v>4553</v>
      </c>
      <c r="AJ70" s="81" t="s">
        <v>4440</v>
      </c>
      <c r="AM70" s="81" t="s">
        <v>4442</v>
      </c>
      <c r="AN70" s="81" t="s">
        <v>4433</v>
      </c>
      <c r="AO70" s="81" t="s">
        <v>6561</v>
      </c>
      <c r="AP70" s="81" t="s">
        <v>3740</v>
      </c>
      <c r="AQ70" s="81" t="s">
        <v>4444</v>
      </c>
      <c r="AR70" s="81" t="s">
        <v>6562</v>
      </c>
      <c r="AS70" s="81" t="s">
        <v>4468</v>
      </c>
      <c r="AT70" s="81" t="s">
        <v>2875</v>
      </c>
      <c r="AU70" s="81" t="s">
        <v>4447</v>
      </c>
      <c r="AW70" s="81" t="s">
        <v>4448</v>
      </c>
      <c r="AX70" s="81" t="s">
        <v>42</v>
      </c>
    </row>
  </sheetData>
  <sheetProtection formatCells="0" insertHyperlinks="0" autoFilter="0"/>
  <autoFilter ref="A1:AY70">
    <filterColumn colId="1">
      <customFilters>
        <customFilter operator="equal" val="终端红外测温、避雷器红外测温、护套环流检测：110kV郭嘉线水沥甲支线;110kV郭嘉线广北泉溪甲支线;110kV郭江线水沥乙支线;110kV郭北泉线"/>
      </customFilters>
    </filterColumn>
    <extLst/>
  </autoFilter>
  <sortState ref="A2:AS55">
    <sortCondition ref="S2" descending="1"/>
  </sortState>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Y67"/>
  <sheetViews>
    <sheetView workbookViewId="0">
      <selection activeCell="A1" sqref="A1:AY50"/>
    </sheetView>
  </sheetViews>
  <sheetFormatPr defaultColWidth="9" defaultRowHeight="14.25"/>
  <cols>
    <col min="2" max="2" width="54.375" customWidth="1"/>
    <col min="5" max="5" width="23.75" customWidth="1"/>
  </cols>
  <sheetData>
    <row r="1" s="79" customFormat="1" ht="15" spans="1:51">
      <c r="A1" s="80" t="s">
        <v>4367</v>
      </c>
      <c r="B1" s="80" t="s">
        <v>2675</v>
      </c>
      <c r="C1" s="80" t="s">
        <v>4368</v>
      </c>
      <c r="D1" s="80" t="s">
        <v>4</v>
      </c>
      <c r="E1" s="80" t="s">
        <v>4369</v>
      </c>
      <c r="F1" s="80" t="s">
        <v>4370</v>
      </c>
      <c r="G1" s="80" t="s">
        <v>4371</v>
      </c>
      <c r="H1" s="80" t="s">
        <v>4372</v>
      </c>
      <c r="I1" s="80" t="s">
        <v>4373</v>
      </c>
      <c r="J1" s="80" t="s">
        <v>4374</v>
      </c>
      <c r="K1" s="80" t="s">
        <v>4375</v>
      </c>
      <c r="L1" s="80" t="s">
        <v>4376</v>
      </c>
      <c r="M1" s="80" t="s">
        <v>4377</v>
      </c>
      <c r="N1" s="80" t="s">
        <v>4378</v>
      </c>
      <c r="O1" s="80" t="s">
        <v>4379</v>
      </c>
      <c r="P1" s="80" t="s">
        <v>4380</v>
      </c>
      <c r="Q1" s="80" t="s">
        <v>4381</v>
      </c>
      <c r="R1" s="80" t="s">
        <v>4382</v>
      </c>
      <c r="S1" s="80" t="s">
        <v>4383</v>
      </c>
      <c r="T1" s="80" t="s">
        <v>4384</v>
      </c>
      <c r="U1" s="80" t="s">
        <v>4385</v>
      </c>
      <c r="V1" s="80" t="s">
        <v>4386</v>
      </c>
      <c r="W1" s="80" t="s">
        <v>4387</v>
      </c>
      <c r="X1" s="80" t="s">
        <v>4388</v>
      </c>
      <c r="Y1" s="80" t="s">
        <v>4389</v>
      </c>
      <c r="Z1" s="80" t="s">
        <v>4390</v>
      </c>
      <c r="AA1" s="80" t="s">
        <v>5</v>
      </c>
      <c r="AB1" s="80" t="s">
        <v>4391</v>
      </c>
      <c r="AC1" s="80" t="s">
        <v>4392</v>
      </c>
      <c r="AD1" s="80" t="s">
        <v>4393</v>
      </c>
      <c r="AE1" s="80" t="s">
        <v>4394</v>
      </c>
      <c r="AF1" s="80" t="s">
        <v>4395</v>
      </c>
      <c r="AG1" s="80" t="s">
        <v>4396</v>
      </c>
      <c r="AH1" s="80" t="s">
        <v>4397</v>
      </c>
      <c r="AI1" s="80" t="s">
        <v>4398</v>
      </c>
      <c r="AJ1" s="80" t="s">
        <v>4399</v>
      </c>
      <c r="AK1" s="80" t="s">
        <v>4400</v>
      </c>
      <c r="AL1" s="80" t="s">
        <v>4401</v>
      </c>
      <c r="AM1" s="80" t="s">
        <v>4402</v>
      </c>
      <c r="AN1" s="80" t="s">
        <v>4403</v>
      </c>
      <c r="AO1" s="80" t="s">
        <v>4404</v>
      </c>
      <c r="AP1" s="80" t="s">
        <v>4405</v>
      </c>
      <c r="AQ1" s="80" t="s">
        <v>4406</v>
      </c>
      <c r="AR1" s="80" t="s">
        <v>4407</v>
      </c>
      <c r="AS1" s="80" t="s">
        <v>4408</v>
      </c>
      <c r="AT1" s="80" t="s">
        <v>4409</v>
      </c>
      <c r="AU1" s="80" t="s">
        <v>4410</v>
      </c>
      <c r="AV1" s="80" t="s">
        <v>4411</v>
      </c>
      <c r="AW1" s="80" t="s">
        <v>4412</v>
      </c>
      <c r="AX1" s="80" t="s">
        <v>4413</v>
      </c>
      <c r="AY1" s="80" t="s">
        <v>4414</v>
      </c>
    </row>
    <row r="2" s="79" customFormat="1" ht="13.5" spans="1:50">
      <c r="A2" s="81" t="s">
        <v>4449</v>
      </c>
      <c r="B2" s="81" t="s">
        <v>4450</v>
      </c>
      <c r="C2" s="81" t="s">
        <v>50</v>
      </c>
      <c r="D2" s="81" t="s">
        <v>4451</v>
      </c>
      <c r="E2" s="81" t="s">
        <v>4452</v>
      </c>
      <c r="F2" s="81" t="s">
        <v>4453</v>
      </c>
      <c r="G2" s="81" t="s">
        <v>4454</v>
      </c>
      <c r="H2" s="81" t="s">
        <v>4455</v>
      </c>
      <c r="I2" s="81" t="s">
        <v>43</v>
      </c>
      <c r="J2" s="81" t="s">
        <v>4422</v>
      </c>
      <c r="K2" s="81" t="s">
        <v>4423</v>
      </c>
      <c r="M2" s="81" t="s">
        <v>2790</v>
      </c>
      <c r="N2" s="81" t="s">
        <v>4456</v>
      </c>
      <c r="O2" s="81" t="s">
        <v>4457</v>
      </c>
      <c r="P2" s="81" t="s">
        <v>4458</v>
      </c>
      <c r="Q2" s="81" t="s">
        <v>4459</v>
      </c>
      <c r="R2" s="81" t="s">
        <v>4460</v>
      </c>
      <c r="S2" s="81" t="s">
        <v>4461</v>
      </c>
      <c r="T2" s="81" t="s">
        <v>4462</v>
      </c>
      <c r="U2" s="81" t="s">
        <v>4463</v>
      </c>
      <c r="V2" s="81" t="s">
        <v>4432</v>
      </c>
      <c r="W2" s="81" t="s">
        <v>4433</v>
      </c>
      <c r="X2" s="81" t="s">
        <v>4434</v>
      </c>
      <c r="Y2" s="81" t="s">
        <v>4435</v>
      </c>
      <c r="Z2" s="81" t="s">
        <v>4436</v>
      </c>
      <c r="AA2" s="81" t="s">
        <v>228</v>
      </c>
      <c r="AC2" s="81" t="s">
        <v>42</v>
      </c>
      <c r="AD2" s="81" t="s">
        <v>2682</v>
      </c>
      <c r="AE2" s="81" t="s">
        <v>42</v>
      </c>
      <c r="AF2" s="81" t="s">
        <v>4464</v>
      </c>
      <c r="AG2" s="81" t="s">
        <v>4433</v>
      </c>
      <c r="AH2" s="81" t="s">
        <v>4438</v>
      </c>
      <c r="AI2" s="81" t="s">
        <v>4465</v>
      </c>
      <c r="AJ2" s="81" t="s">
        <v>4440</v>
      </c>
      <c r="AM2" s="81" t="s">
        <v>4442</v>
      </c>
      <c r="AN2" s="81" t="s">
        <v>4433</v>
      </c>
      <c r="AO2" s="81" t="s">
        <v>4466</v>
      </c>
      <c r="AP2" s="81" t="s">
        <v>4443</v>
      </c>
      <c r="AR2" s="81" t="s">
        <v>4467</v>
      </c>
      <c r="AS2" s="81" t="s">
        <v>4468</v>
      </c>
      <c r="AT2" s="81" t="s">
        <v>2875</v>
      </c>
      <c r="AU2" s="81" t="s">
        <v>4447</v>
      </c>
      <c r="AW2" s="81" t="s">
        <v>4448</v>
      </c>
      <c r="AX2" s="81" t="s">
        <v>42</v>
      </c>
    </row>
    <row r="3" s="79" customFormat="1" ht="13.5" spans="1:50">
      <c r="A3" s="81" t="s">
        <v>4558</v>
      </c>
      <c r="B3" s="81" t="s">
        <v>4603</v>
      </c>
      <c r="C3" s="81" t="s">
        <v>50</v>
      </c>
      <c r="D3" s="81" t="s">
        <v>4517</v>
      </c>
      <c r="E3" s="81" t="s">
        <v>4604</v>
      </c>
      <c r="F3" s="81" t="s">
        <v>4453</v>
      </c>
      <c r="G3" s="81" t="s">
        <v>4542</v>
      </c>
      <c r="H3" s="81" t="s">
        <v>4520</v>
      </c>
      <c r="I3" s="81" t="s">
        <v>43</v>
      </c>
      <c r="J3" s="81" t="s">
        <v>4543</v>
      </c>
      <c r="K3" s="81" t="s">
        <v>4544</v>
      </c>
      <c r="M3" s="81" t="s">
        <v>2790</v>
      </c>
      <c r="N3" s="81" t="s">
        <v>4545</v>
      </c>
      <c r="O3" s="81" t="s">
        <v>4605</v>
      </c>
      <c r="P3" s="81" t="s">
        <v>4591</v>
      </c>
      <c r="Q3" s="81" t="s">
        <v>4552</v>
      </c>
      <c r="R3" s="81" t="s">
        <v>4592</v>
      </c>
      <c r="S3" s="81" t="s">
        <v>4593</v>
      </c>
      <c r="T3" s="81" t="s">
        <v>4594</v>
      </c>
      <c r="U3" s="81" t="s">
        <v>4595</v>
      </c>
      <c r="V3" s="81" t="s">
        <v>4432</v>
      </c>
      <c r="W3" s="81" t="s">
        <v>1576</v>
      </c>
      <c r="X3" s="81" t="s">
        <v>4434</v>
      </c>
      <c r="Y3" s="81" t="s">
        <v>4435</v>
      </c>
      <c r="Z3" s="81" t="s">
        <v>4436</v>
      </c>
      <c r="AA3" s="81" t="s">
        <v>82</v>
      </c>
      <c r="AC3" s="81" t="s">
        <v>42</v>
      </c>
      <c r="AD3" s="81" t="s">
        <v>2682</v>
      </c>
      <c r="AE3" s="81" t="s">
        <v>42</v>
      </c>
      <c r="AG3" s="81" t="s">
        <v>4552</v>
      </c>
      <c r="AH3" s="81" t="s">
        <v>4485</v>
      </c>
      <c r="AI3" s="81" t="s">
        <v>4596</v>
      </c>
      <c r="AJ3" s="81" t="s">
        <v>4440</v>
      </c>
      <c r="AM3" s="81" t="s">
        <v>4442</v>
      </c>
      <c r="AN3" s="81" t="s">
        <v>4552</v>
      </c>
      <c r="AO3" s="81" t="s">
        <v>4597</v>
      </c>
      <c r="AP3" s="81" t="s">
        <v>4443</v>
      </c>
      <c r="AQ3" s="81" t="s">
        <v>4444</v>
      </c>
      <c r="AR3" s="81" t="s">
        <v>4606</v>
      </c>
      <c r="AS3" s="81" t="s">
        <v>4446</v>
      </c>
      <c r="AT3" s="81" t="s">
        <v>2875</v>
      </c>
      <c r="AU3" s="81" t="s">
        <v>4447</v>
      </c>
      <c r="AW3" s="81" t="s">
        <v>4448</v>
      </c>
      <c r="AX3" s="81" t="s">
        <v>42</v>
      </c>
    </row>
    <row r="4" s="79" customFormat="1" ht="13.5" spans="1:50">
      <c r="A4" s="81" t="s">
        <v>4567</v>
      </c>
      <c r="B4" s="81" t="s">
        <v>4619</v>
      </c>
      <c r="C4" s="81" t="s">
        <v>50</v>
      </c>
      <c r="D4" s="81" t="s">
        <v>4517</v>
      </c>
      <c r="E4" s="81" t="s">
        <v>4620</v>
      </c>
      <c r="F4" s="81" t="s">
        <v>4453</v>
      </c>
      <c r="G4" s="81" t="s">
        <v>4542</v>
      </c>
      <c r="H4" s="81" t="s">
        <v>4520</v>
      </c>
      <c r="I4" s="81" t="s">
        <v>43</v>
      </c>
      <c r="J4" s="81" t="s">
        <v>4543</v>
      </c>
      <c r="K4" s="81" t="s">
        <v>4544</v>
      </c>
      <c r="M4" s="81" t="s">
        <v>2790</v>
      </c>
      <c r="N4" s="81" t="s">
        <v>4545</v>
      </c>
      <c r="O4" s="81" t="s">
        <v>4621</v>
      </c>
      <c r="P4" s="81" t="s">
        <v>4613</v>
      </c>
      <c r="Q4" s="81" t="s">
        <v>1503</v>
      </c>
      <c r="R4" s="81" t="s">
        <v>4614</v>
      </c>
      <c r="S4" s="81" t="s">
        <v>1604</v>
      </c>
      <c r="T4" s="81" t="s">
        <v>4615</v>
      </c>
      <c r="U4" s="81" t="s">
        <v>4616</v>
      </c>
      <c r="V4" s="81" t="s">
        <v>4432</v>
      </c>
      <c r="W4" s="81" t="s">
        <v>1576</v>
      </c>
      <c r="X4" s="81" t="s">
        <v>4434</v>
      </c>
      <c r="Y4" s="81" t="s">
        <v>4435</v>
      </c>
      <c r="Z4" s="81" t="s">
        <v>4436</v>
      </c>
      <c r="AA4" s="81" t="s">
        <v>82</v>
      </c>
      <c r="AC4" s="81" t="s">
        <v>42</v>
      </c>
      <c r="AD4" s="81" t="s">
        <v>2682</v>
      </c>
      <c r="AE4" s="81" t="s">
        <v>42</v>
      </c>
      <c r="AG4" s="81" t="s">
        <v>4552</v>
      </c>
      <c r="AH4" s="81" t="s">
        <v>4485</v>
      </c>
      <c r="AI4" s="81" t="s">
        <v>4486</v>
      </c>
      <c r="AJ4" s="81" t="s">
        <v>4440</v>
      </c>
      <c r="AM4" s="81" t="s">
        <v>4442</v>
      </c>
      <c r="AN4" s="81" t="s">
        <v>4552</v>
      </c>
      <c r="AO4" s="81" t="s">
        <v>4617</v>
      </c>
      <c r="AP4" s="81" t="s">
        <v>4443</v>
      </c>
      <c r="AQ4" s="81" t="s">
        <v>4444</v>
      </c>
      <c r="AR4" s="81" t="s">
        <v>4622</v>
      </c>
      <c r="AS4" s="81" t="s">
        <v>4446</v>
      </c>
      <c r="AT4" s="81" t="s">
        <v>2875</v>
      </c>
      <c r="AU4" s="81" t="s">
        <v>4447</v>
      </c>
      <c r="AW4" s="81" t="s">
        <v>4448</v>
      </c>
      <c r="AX4" s="81" t="s">
        <v>42</v>
      </c>
    </row>
    <row r="5" s="79" customFormat="1" ht="13.5" spans="1:50">
      <c r="A5" s="81" t="s">
        <v>4997</v>
      </c>
      <c r="B5" s="81" t="s">
        <v>4998</v>
      </c>
      <c r="C5" s="81" t="s">
        <v>50</v>
      </c>
      <c r="D5" s="81" t="s">
        <v>4517</v>
      </c>
      <c r="E5" s="81" t="s">
        <v>4999</v>
      </c>
      <c r="F5" s="81" t="s">
        <v>4453</v>
      </c>
      <c r="G5" s="81" t="s">
        <v>4519</v>
      </c>
      <c r="H5" s="81" t="s">
        <v>4579</v>
      </c>
      <c r="I5" s="81" t="s">
        <v>43</v>
      </c>
      <c r="J5" s="81" t="s">
        <v>4772</v>
      </c>
      <c r="K5" s="81" t="s">
        <v>4773</v>
      </c>
      <c r="M5" s="81" t="s">
        <v>2790</v>
      </c>
      <c r="N5" s="81" t="s">
        <v>5000</v>
      </c>
      <c r="O5" s="81" t="s">
        <v>5001</v>
      </c>
      <c r="P5" s="81" t="s">
        <v>5002</v>
      </c>
      <c r="Q5" s="81" t="s">
        <v>1008</v>
      </c>
      <c r="R5" s="81" t="s">
        <v>5003</v>
      </c>
      <c r="S5" s="81" t="s">
        <v>5004</v>
      </c>
      <c r="T5" s="81" t="s">
        <v>5005</v>
      </c>
      <c r="U5" s="81" t="s">
        <v>5006</v>
      </c>
      <c r="V5" s="81" t="s">
        <v>4432</v>
      </c>
      <c r="W5" s="81" t="s">
        <v>1008</v>
      </c>
      <c r="X5" s="81" t="s">
        <v>4434</v>
      </c>
      <c r="Y5" s="81" t="s">
        <v>4435</v>
      </c>
      <c r="Z5" s="81" t="s">
        <v>4436</v>
      </c>
      <c r="AA5" s="81" t="s">
        <v>228</v>
      </c>
      <c r="AC5" s="81" t="s">
        <v>42</v>
      </c>
      <c r="AD5" s="81" t="s">
        <v>2682</v>
      </c>
      <c r="AE5" s="81" t="s">
        <v>42</v>
      </c>
      <c r="AG5" s="81" t="s">
        <v>1008</v>
      </c>
      <c r="AH5" s="81" t="s">
        <v>4485</v>
      </c>
      <c r="AI5" s="81" t="s">
        <v>4486</v>
      </c>
      <c r="AJ5" s="81" t="s">
        <v>4440</v>
      </c>
      <c r="AM5" s="81" t="s">
        <v>4442</v>
      </c>
      <c r="AN5" s="81" t="s">
        <v>1008</v>
      </c>
      <c r="AO5" s="81" t="s">
        <v>5007</v>
      </c>
      <c r="AP5" s="81" t="s">
        <v>4443</v>
      </c>
      <c r="AQ5" s="81" t="s">
        <v>4444</v>
      </c>
      <c r="AR5" s="81" t="s">
        <v>5008</v>
      </c>
      <c r="AS5" s="81" t="s">
        <v>4468</v>
      </c>
      <c r="AT5" s="81" t="s">
        <v>2875</v>
      </c>
      <c r="AU5" s="81" t="s">
        <v>50</v>
      </c>
      <c r="AW5" s="81" t="s">
        <v>4448</v>
      </c>
      <c r="AX5" s="81" t="s">
        <v>42</v>
      </c>
    </row>
    <row r="6" s="79" customFormat="1" ht="13.5" spans="1:50">
      <c r="A6" s="81" t="s">
        <v>5114</v>
      </c>
      <c r="B6" s="81" t="s">
        <v>5115</v>
      </c>
      <c r="C6" s="81" t="s">
        <v>50</v>
      </c>
      <c r="D6" s="81" t="s">
        <v>4418</v>
      </c>
      <c r="E6" s="81" t="s">
        <v>5116</v>
      </c>
      <c r="F6" s="81" t="s">
        <v>4453</v>
      </c>
      <c r="G6" s="81" t="s">
        <v>4542</v>
      </c>
      <c r="H6" s="81" t="s">
        <v>4520</v>
      </c>
      <c r="I6" s="81" t="s">
        <v>43</v>
      </c>
      <c r="J6" s="81" t="s">
        <v>4422</v>
      </c>
      <c r="K6" s="81" t="s">
        <v>4423</v>
      </c>
      <c r="M6" s="81" t="s">
        <v>2790</v>
      </c>
      <c r="N6" s="81" t="s">
        <v>4695</v>
      </c>
      <c r="O6" s="81" t="s">
        <v>5117</v>
      </c>
      <c r="P6" s="81" t="s">
        <v>5118</v>
      </c>
      <c r="Q6" s="81" t="s">
        <v>5119</v>
      </c>
      <c r="R6" s="81" t="s">
        <v>5120</v>
      </c>
      <c r="S6" s="81" t="s">
        <v>5121</v>
      </c>
      <c r="T6" s="81" t="s">
        <v>5122</v>
      </c>
      <c r="U6" s="81" t="s">
        <v>5123</v>
      </c>
      <c r="V6" s="81" t="s">
        <v>4432</v>
      </c>
      <c r="W6" s="81" t="s">
        <v>4433</v>
      </c>
      <c r="X6" s="81" t="s">
        <v>4434</v>
      </c>
      <c r="Y6" s="81" t="s">
        <v>4435</v>
      </c>
      <c r="Z6" s="81" t="s">
        <v>4436</v>
      </c>
      <c r="AA6" s="81" t="s">
        <v>228</v>
      </c>
      <c r="AC6" s="81" t="s">
        <v>42</v>
      </c>
      <c r="AD6" s="81" t="s">
        <v>2682</v>
      </c>
      <c r="AE6" s="81" t="s">
        <v>42</v>
      </c>
      <c r="AG6" s="81" t="s">
        <v>5119</v>
      </c>
      <c r="AH6" s="81" t="s">
        <v>4485</v>
      </c>
      <c r="AI6" s="81" t="s">
        <v>4553</v>
      </c>
      <c r="AJ6" s="81" t="s">
        <v>4440</v>
      </c>
      <c r="AM6" s="81" t="s">
        <v>4442</v>
      </c>
      <c r="AN6" s="81" t="s">
        <v>4433</v>
      </c>
      <c r="AO6" s="81" t="s">
        <v>5124</v>
      </c>
      <c r="AP6" s="81" t="s">
        <v>4443</v>
      </c>
      <c r="AQ6" s="81" t="s">
        <v>4444</v>
      </c>
      <c r="AR6" s="81" t="s">
        <v>5125</v>
      </c>
      <c r="AS6" s="81" t="s">
        <v>4468</v>
      </c>
      <c r="AT6" s="81" t="s">
        <v>2875</v>
      </c>
      <c r="AU6" s="81" t="s">
        <v>5126</v>
      </c>
      <c r="AW6" s="81" t="s">
        <v>4448</v>
      </c>
      <c r="AX6" s="81" t="s">
        <v>42</v>
      </c>
    </row>
    <row r="7" s="79" customFormat="1" ht="13.5" spans="1:50">
      <c r="A7" s="81" t="s">
        <v>5127</v>
      </c>
      <c r="B7" s="81" t="s">
        <v>5128</v>
      </c>
      <c r="C7" s="81" t="s">
        <v>50</v>
      </c>
      <c r="D7" s="81" t="s">
        <v>4517</v>
      </c>
      <c r="E7" s="81" t="s">
        <v>5129</v>
      </c>
      <c r="F7" s="81" t="s">
        <v>4453</v>
      </c>
      <c r="G7" s="81" t="s">
        <v>4542</v>
      </c>
      <c r="H7" s="81" t="s">
        <v>4520</v>
      </c>
      <c r="I7" s="81" t="s">
        <v>43</v>
      </c>
      <c r="J7" s="81" t="s">
        <v>4422</v>
      </c>
      <c r="K7" s="81" t="s">
        <v>4423</v>
      </c>
      <c r="M7" s="81" t="s">
        <v>2790</v>
      </c>
      <c r="N7" s="81" t="s">
        <v>4695</v>
      </c>
      <c r="O7" s="81" t="s">
        <v>5130</v>
      </c>
      <c r="P7" s="81" t="s">
        <v>5118</v>
      </c>
      <c r="Q7" s="81" t="s">
        <v>5119</v>
      </c>
      <c r="R7" s="81" t="s">
        <v>5120</v>
      </c>
      <c r="S7" s="81" t="s">
        <v>5121</v>
      </c>
      <c r="T7" s="81" t="s">
        <v>5131</v>
      </c>
      <c r="U7" s="81" t="s">
        <v>5132</v>
      </c>
      <c r="V7" s="81" t="s">
        <v>4432</v>
      </c>
      <c r="W7" s="81" t="s">
        <v>4433</v>
      </c>
      <c r="X7" s="81" t="s">
        <v>4434</v>
      </c>
      <c r="Y7" s="81" t="s">
        <v>4435</v>
      </c>
      <c r="Z7" s="81" t="s">
        <v>4436</v>
      </c>
      <c r="AA7" s="81" t="s">
        <v>228</v>
      </c>
      <c r="AC7" s="81" t="s">
        <v>42</v>
      </c>
      <c r="AD7" s="81" t="s">
        <v>2682</v>
      </c>
      <c r="AE7" s="81" t="s">
        <v>42</v>
      </c>
      <c r="AF7" s="81" t="s">
        <v>4464</v>
      </c>
      <c r="AG7" s="81" t="s">
        <v>5119</v>
      </c>
      <c r="AH7" s="81" t="s">
        <v>4485</v>
      </c>
      <c r="AI7" s="81" t="s">
        <v>4553</v>
      </c>
      <c r="AJ7" s="81" t="s">
        <v>4440</v>
      </c>
      <c r="AM7" s="81" t="s">
        <v>4442</v>
      </c>
      <c r="AN7" s="81" t="s">
        <v>4433</v>
      </c>
      <c r="AO7" s="81" t="s">
        <v>5133</v>
      </c>
      <c r="AP7" s="81" t="s">
        <v>4443</v>
      </c>
      <c r="AQ7" s="81" t="s">
        <v>4444</v>
      </c>
      <c r="AR7" s="81" t="s">
        <v>5134</v>
      </c>
      <c r="AS7" s="81" t="s">
        <v>4468</v>
      </c>
      <c r="AT7" s="81" t="s">
        <v>2875</v>
      </c>
      <c r="AU7" s="81" t="s">
        <v>5126</v>
      </c>
      <c r="AW7" s="81" t="s">
        <v>4448</v>
      </c>
      <c r="AX7" s="81" t="s">
        <v>42</v>
      </c>
    </row>
    <row r="8" s="79" customFormat="1" ht="13.5" spans="1:50">
      <c r="A8" s="81" t="s">
        <v>5135</v>
      </c>
      <c r="B8" s="81" t="s">
        <v>5136</v>
      </c>
      <c r="C8" s="81" t="s">
        <v>50</v>
      </c>
      <c r="D8" s="81" t="s">
        <v>4517</v>
      </c>
      <c r="E8" s="81" t="s">
        <v>5137</v>
      </c>
      <c r="F8" s="81" t="s">
        <v>4453</v>
      </c>
      <c r="G8" s="81" t="s">
        <v>4542</v>
      </c>
      <c r="H8" s="81" t="s">
        <v>4520</v>
      </c>
      <c r="I8" s="81" t="s">
        <v>43</v>
      </c>
      <c r="J8" s="81" t="s">
        <v>4422</v>
      </c>
      <c r="K8" s="81" t="s">
        <v>4423</v>
      </c>
      <c r="M8" s="81" t="s">
        <v>2790</v>
      </c>
      <c r="N8" s="81" t="s">
        <v>4695</v>
      </c>
      <c r="O8" s="81" t="s">
        <v>5138</v>
      </c>
      <c r="P8" s="81" t="s">
        <v>5118</v>
      </c>
      <c r="Q8" s="81" t="s">
        <v>5119</v>
      </c>
      <c r="R8" s="81" t="s">
        <v>5120</v>
      </c>
      <c r="S8" s="81" t="s">
        <v>5121</v>
      </c>
      <c r="T8" s="81" t="s">
        <v>5122</v>
      </c>
      <c r="U8" s="81" t="s">
        <v>5123</v>
      </c>
      <c r="V8" s="81" t="s">
        <v>4432</v>
      </c>
      <c r="W8" s="81" t="s">
        <v>4433</v>
      </c>
      <c r="X8" s="81" t="s">
        <v>4434</v>
      </c>
      <c r="Y8" s="81" t="s">
        <v>4435</v>
      </c>
      <c r="Z8" s="81" t="s">
        <v>4436</v>
      </c>
      <c r="AA8" s="81" t="s">
        <v>228</v>
      </c>
      <c r="AC8" s="81" t="s">
        <v>42</v>
      </c>
      <c r="AD8" s="81" t="s">
        <v>2682</v>
      </c>
      <c r="AE8" s="81" t="s">
        <v>42</v>
      </c>
      <c r="AF8" s="81" t="s">
        <v>4464</v>
      </c>
      <c r="AG8" s="81" t="s">
        <v>5119</v>
      </c>
      <c r="AH8" s="81" t="s">
        <v>4485</v>
      </c>
      <c r="AI8" s="81" t="s">
        <v>4553</v>
      </c>
      <c r="AJ8" s="81" t="s">
        <v>4440</v>
      </c>
      <c r="AM8" s="81" t="s">
        <v>4442</v>
      </c>
      <c r="AN8" s="81" t="s">
        <v>4433</v>
      </c>
      <c r="AO8" s="81" t="s">
        <v>5139</v>
      </c>
      <c r="AP8" s="81" t="s">
        <v>4443</v>
      </c>
      <c r="AQ8" s="81" t="s">
        <v>4444</v>
      </c>
      <c r="AR8" s="81" t="s">
        <v>5140</v>
      </c>
      <c r="AS8" s="81" t="s">
        <v>4468</v>
      </c>
      <c r="AT8" s="81" t="s">
        <v>2875</v>
      </c>
      <c r="AU8" s="81" t="s">
        <v>5126</v>
      </c>
      <c r="AW8" s="81" t="s">
        <v>4448</v>
      </c>
      <c r="AX8" s="81" t="s">
        <v>42</v>
      </c>
    </row>
    <row r="9" s="79" customFormat="1" ht="13.5" spans="1:50">
      <c r="A9" s="81" t="s">
        <v>5141</v>
      </c>
      <c r="B9" s="81" t="s">
        <v>5142</v>
      </c>
      <c r="C9" s="81" t="s">
        <v>50</v>
      </c>
      <c r="D9" s="81" t="s">
        <v>4418</v>
      </c>
      <c r="E9" s="81" t="s">
        <v>5143</v>
      </c>
      <c r="F9" s="81" t="s">
        <v>4453</v>
      </c>
      <c r="G9" s="81" t="s">
        <v>4542</v>
      </c>
      <c r="H9" s="81" t="s">
        <v>4520</v>
      </c>
      <c r="I9" s="81" t="s">
        <v>43</v>
      </c>
      <c r="J9" s="81" t="s">
        <v>4422</v>
      </c>
      <c r="K9" s="81" t="s">
        <v>4423</v>
      </c>
      <c r="M9" s="81" t="s">
        <v>2790</v>
      </c>
      <c r="N9" s="81" t="s">
        <v>4695</v>
      </c>
      <c r="O9" s="81" t="s">
        <v>5144</v>
      </c>
      <c r="P9" s="81" t="s">
        <v>5145</v>
      </c>
      <c r="Q9" s="81" t="s">
        <v>4698</v>
      </c>
      <c r="R9" s="81" t="s">
        <v>4699</v>
      </c>
      <c r="S9" s="81" t="s">
        <v>4700</v>
      </c>
      <c r="T9" s="81" t="s">
        <v>5146</v>
      </c>
      <c r="U9" s="81" t="s">
        <v>5147</v>
      </c>
      <c r="V9" s="81" t="s">
        <v>4432</v>
      </c>
      <c r="W9" s="81" t="s">
        <v>4433</v>
      </c>
      <c r="X9" s="81" t="s">
        <v>4434</v>
      </c>
      <c r="Y9" s="81" t="s">
        <v>4435</v>
      </c>
      <c r="Z9" s="81" t="s">
        <v>4436</v>
      </c>
      <c r="AA9" s="81" t="s">
        <v>228</v>
      </c>
      <c r="AC9" s="81" t="s">
        <v>42</v>
      </c>
      <c r="AD9" s="81" t="s">
        <v>2682</v>
      </c>
      <c r="AE9" s="81" t="s">
        <v>42</v>
      </c>
      <c r="AG9" s="81" t="s">
        <v>4433</v>
      </c>
      <c r="AH9" s="81" t="s">
        <v>4485</v>
      </c>
      <c r="AI9" s="81" t="s">
        <v>4553</v>
      </c>
      <c r="AJ9" s="81" t="s">
        <v>4440</v>
      </c>
      <c r="AM9" s="81" t="s">
        <v>4442</v>
      </c>
      <c r="AN9" s="81" t="s">
        <v>4433</v>
      </c>
      <c r="AO9" s="81" t="s">
        <v>5148</v>
      </c>
      <c r="AP9" s="81" t="s">
        <v>4443</v>
      </c>
      <c r="AQ9" s="81" t="s">
        <v>4444</v>
      </c>
      <c r="AR9" s="81" t="s">
        <v>5149</v>
      </c>
      <c r="AS9" s="81" t="s">
        <v>4468</v>
      </c>
      <c r="AT9" s="81" t="s">
        <v>2875</v>
      </c>
      <c r="AU9" s="81" t="s">
        <v>4447</v>
      </c>
      <c r="AW9" s="81" t="s">
        <v>4448</v>
      </c>
      <c r="AX9" s="81" t="s">
        <v>42</v>
      </c>
    </row>
    <row r="10" s="79" customFormat="1" ht="13.5" spans="1:50">
      <c r="A10" s="81" t="s">
        <v>5150</v>
      </c>
      <c r="B10" s="81" t="s">
        <v>5151</v>
      </c>
      <c r="C10" s="81" t="s">
        <v>50</v>
      </c>
      <c r="D10" s="81" t="s">
        <v>4517</v>
      </c>
      <c r="E10" s="81" t="s">
        <v>5152</v>
      </c>
      <c r="F10" s="81" t="s">
        <v>4453</v>
      </c>
      <c r="G10" s="81" t="s">
        <v>4542</v>
      </c>
      <c r="H10" s="81" t="s">
        <v>4520</v>
      </c>
      <c r="I10" s="81" t="s">
        <v>43</v>
      </c>
      <c r="J10" s="81" t="s">
        <v>4422</v>
      </c>
      <c r="K10" s="81" t="s">
        <v>4423</v>
      </c>
      <c r="M10" s="81" t="s">
        <v>2790</v>
      </c>
      <c r="N10" s="81" t="s">
        <v>4695</v>
      </c>
      <c r="O10" s="81" t="s">
        <v>5153</v>
      </c>
      <c r="P10" s="81" t="s">
        <v>5154</v>
      </c>
      <c r="Q10" s="81" t="s">
        <v>5155</v>
      </c>
      <c r="R10" s="81" t="s">
        <v>5156</v>
      </c>
      <c r="S10" s="81" t="s">
        <v>5157</v>
      </c>
      <c r="T10" s="81" t="s">
        <v>5158</v>
      </c>
      <c r="U10" s="81" t="s">
        <v>5159</v>
      </c>
      <c r="V10" s="81" t="s">
        <v>4432</v>
      </c>
      <c r="W10" s="81" t="s">
        <v>4433</v>
      </c>
      <c r="X10" s="81" t="s">
        <v>4434</v>
      </c>
      <c r="Y10" s="81" t="s">
        <v>4435</v>
      </c>
      <c r="Z10" s="81" t="s">
        <v>4436</v>
      </c>
      <c r="AA10" s="81" t="s">
        <v>228</v>
      </c>
      <c r="AC10" s="81" t="s">
        <v>42</v>
      </c>
      <c r="AD10" s="81" t="s">
        <v>2682</v>
      </c>
      <c r="AE10" s="81" t="s">
        <v>42</v>
      </c>
      <c r="AF10" s="81" t="s">
        <v>4464</v>
      </c>
      <c r="AG10" s="81" t="s">
        <v>4698</v>
      </c>
      <c r="AH10" s="81" t="s">
        <v>4485</v>
      </c>
      <c r="AI10" s="81" t="s">
        <v>4553</v>
      </c>
      <c r="AJ10" s="81" t="s">
        <v>4440</v>
      </c>
      <c r="AM10" s="81" t="s">
        <v>4442</v>
      </c>
      <c r="AN10" s="81" t="s">
        <v>4433</v>
      </c>
      <c r="AO10" s="81" t="s">
        <v>5160</v>
      </c>
      <c r="AP10" s="81" t="s">
        <v>4443</v>
      </c>
      <c r="AQ10" s="81" t="s">
        <v>4444</v>
      </c>
      <c r="AR10" s="81" t="s">
        <v>5161</v>
      </c>
      <c r="AS10" s="81" t="s">
        <v>4468</v>
      </c>
      <c r="AT10" s="81" t="s">
        <v>2875</v>
      </c>
      <c r="AU10" s="81" t="s">
        <v>4447</v>
      </c>
      <c r="AW10" s="81" t="s">
        <v>4448</v>
      </c>
      <c r="AX10" s="81" t="s">
        <v>42</v>
      </c>
    </row>
    <row r="11" s="79" customFormat="1" ht="13.5" spans="1:50">
      <c r="A11" s="81" t="s">
        <v>5162</v>
      </c>
      <c r="B11" s="81" t="s">
        <v>5163</v>
      </c>
      <c r="C11" s="81" t="s">
        <v>50</v>
      </c>
      <c r="D11" s="81" t="s">
        <v>4517</v>
      </c>
      <c r="E11" s="81" t="s">
        <v>5164</v>
      </c>
      <c r="F11" s="81" t="s">
        <v>4453</v>
      </c>
      <c r="G11" s="81" t="s">
        <v>4542</v>
      </c>
      <c r="H11" s="81" t="s">
        <v>4520</v>
      </c>
      <c r="I11" s="81" t="s">
        <v>43</v>
      </c>
      <c r="J11" s="81" t="s">
        <v>4422</v>
      </c>
      <c r="K11" s="81" t="s">
        <v>4423</v>
      </c>
      <c r="M11" s="81" t="s">
        <v>2790</v>
      </c>
      <c r="N11" s="81" t="s">
        <v>4695</v>
      </c>
      <c r="O11" s="81" t="s">
        <v>5165</v>
      </c>
      <c r="P11" s="81" t="s">
        <v>5166</v>
      </c>
      <c r="Q11" s="81" t="s">
        <v>4902</v>
      </c>
      <c r="R11" s="81" t="s">
        <v>4903</v>
      </c>
      <c r="S11" s="81" t="s">
        <v>4461</v>
      </c>
      <c r="T11" s="81" t="s">
        <v>5167</v>
      </c>
      <c r="U11" s="81" t="s">
        <v>5159</v>
      </c>
      <c r="V11" s="81" t="s">
        <v>4432</v>
      </c>
      <c r="W11" s="81" t="s">
        <v>4433</v>
      </c>
      <c r="X11" s="81" t="s">
        <v>4434</v>
      </c>
      <c r="Y11" s="81" t="s">
        <v>4435</v>
      </c>
      <c r="Z11" s="81" t="s">
        <v>4436</v>
      </c>
      <c r="AA11" s="81" t="s">
        <v>82</v>
      </c>
      <c r="AC11" s="81" t="s">
        <v>42</v>
      </c>
      <c r="AD11" s="81" t="s">
        <v>2682</v>
      </c>
      <c r="AE11" s="81" t="s">
        <v>42</v>
      </c>
      <c r="AG11" s="81" t="s">
        <v>4433</v>
      </c>
      <c r="AH11" s="81" t="s">
        <v>4485</v>
      </c>
      <c r="AI11" s="81" t="s">
        <v>4553</v>
      </c>
      <c r="AJ11" s="81" t="s">
        <v>4440</v>
      </c>
      <c r="AM11" s="81" t="s">
        <v>4442</v>
      </c>
      <c r="AN11" s="81" t="s">
        <v>4433</v>
      </c>
      <c r="AO11" s="81" t="s">
        <v>5168</v>
      </c>
      <c r="AP11" s="81" t="s">
        <v>4443</v>
      </c>
      <c r="AQ11" s="81" t="s">
        <v>4444</v>
      </c>
      <c r="AR11" s="81" t="s">
        <v>5169</v>
      </c>
      <c r="AS11" s="81" t="s">
        <v>4468</v>
      </c>
      <c r="AT11" s="81" t="s">
        <v>2875</v>
      </c>
      <c r="AU11" s="81" t="s">
        <v>50</v>
      </c>
      <c r="AW11" s="81" t="s">
        <v>4448</v>
      </c>
      <c r="AX11" s="81" t="s">
        <v>42</v>
      </c>
    </row>
    <row r="12" s="79" customFormat="1" ht="13.5" spans="1:50">
      <c r="A12" s="81" t="s">
        <v>5192</v>
      </c>
      <c r="B12" s="81" t="s">
        <v>5193</v>
      </c>
      <c r="C12" s="81" t="s">
        <v>50</v>
      </c>
      <c r="D12" s="81" t="s">
        <v>4418</v>
      </c>
      <c r="E12" s="81" t="s">
        <v>5194</v>
      </c>
      <c r="F12" s="81" t="s">
        <v>4453</v>
      </c>
      <c r="G12" s="81" t="s">
        <v>4542</v>
      </c>
      <c r="H12" s="81" t="s">
        <v>4520</v>
      </c>
      <c r="I12" s="81" t="s">
        <v>43</v>
      </c>
      <c r="J12" s="81" t="s">
        <v>4422</v>
      </c>
      <c r="K12" s="81" t="s">
        <v>4423</v>
      </c>
      <c r="M12" s="81" t="s">
        <v>2790</v>
      </c>
      <c r="N12" s="81" t="s">
        <v>4695</v>
      </c>
      <c r="O12" s="81" t="s">
        <v>5195</v>
      </c>
      <c r="P12" s="81" t="s">
        <v>5196</v>
      </c>
      <c r="Q12" s="81" t="s">
        <v>5155</v>
      </c>
      <c r="R12" s="81" t="s">
        <v>5156</v>
      </c>
      <c r="S12" s="81" t="s">
        <v>5157</v>
      </c>
      <c r="T12" s="81" t="s">
        <v>5197</v>
      </c>
      <c r="U12" s="81" t="s">
        <v>5198</v>
      </c>
      <c r="V12" s="81" t="s">
        <v>4432</v>
      </c>
      <c r="W12" s="81" t="s">
        <v>4433</v>
      </c>
      <c r="X12" s="81" t="s">
        <v>4434</v>
      </c>
      <c r="Y12" s="81" t="s">
        <v>4435</v>
      </c>
      <c r="Z12" s="81" t="s">
        <v>4436</v>
      </c>
      <c r="AA12" s="81" t="s">
        <v>82</v>
      </c>
      <c r="AC12" s="81" t="s">
        <v>42</v>
      </c>
      <c r="AD12" s="81" t="s">
        <v>2682</v>
      </c>
      <c r="AE12" s="81" t="s">
        <v>42</v>
      </c>
      <c r="AG12" s="81" t="s">
        <v>4698</v>
      </c>
      <c r="AH12" s="81" t="s">
        <v>4485</v>
      </c>
      <c r="AI12" s="81" t="s">
        <v>4553</v>
      </c>
      <c r="AJ12" s="81" t="s">
        <v>4440</v>
      </c>
      <c r="AM12" s="81" t="s">
        <v>4442</v>
      </c>
      <c r="AN12" s="81" t="s">
        <v>4433</v>
      </c>
      <c r="AO12" s="81" t="s">
        <v>5199</v>
      </c>
      <c r="AP12" s="81" t="s">
        <v>4443</v>
      </c>
      <c r="AQ12" s="81" t="s">
        <v>4444</v>
      </c>
      <c r="AR12" s="81" t="s">
        <v>5200</v>
      </c>
      <c r="AS12" s="81" t="s">
        <v>4468</v>
      </c>
      <c r="AT12" s="81" t="s">
        <v>2875</v>
      </c>
      <c r="AU12" s="81" t="s">
        <v>4447</v>
      </c>
      <c r="AW12" s="81" t="s">
        <v>4448</v>
      </c>
      <c r="AX12" s="81" t="s">
        <v>42</v>
      </c>
    </row>
    <row r="13" s="79" customFormat="1" ht="13.5" spans="1:50">
      <c r="A13" s="81" t="s">
        <v>5260</v>
      </c>
      <c r="B13" s="81" t="s">
        <v>5261</v>
      </c>
      <c r="C13" s="81" t="s">
        <v>50</v>
      </c>
      <c r="D13" s="81" t="s">
        <v>4418</v>
      </c>
      <c r="E13" s="81" t="s">
        <v>5262</v>
      </c>
      <c r="F13" s="81" t="s">
        <v>4453</v>
      </c>
      <c r="G13" s="81" t="s">
        <v>4542</v>
      </c>
      <c r="H13" s="81" t="s">
        <v>4520</v>
      </c>
      <c r="I13" s="81" t="s">
        <v>43</v>
      </c>
      <c r="J13" s="81" t="s">
        <v>4422</v>
      </c>
      <c r="K13" s="81" t="s">
        <v>4423</v>
      </c>
      <c r="M13" s="81" t="s">
        <v>2790</v>
      </c>
      <c r="N13" s="81" t="s">
        <v>4695</v>
      </c>
      <c r="O13" s="81" t="s">
        <v>5263</v>
      </c>
      <c r="P13" s="81" t="s">
        <v>5264</v>
      </c>
      <c r="Q13" s="81" t="s">
        <v>5155</v>
      </c>
      <c r="R13" s="81" t="s">
        <v>5156</v>
      </c>
      <c r="S13" s="81" t="s">
        <v>5157</v>
      </c>
      <c r="T13" s="81" t="s">
        <v>5265</v>
      </c>
      <c r="U13" s="81" t="s">
        <v>5266</v>
      </c>
      <c r="V13" s="81" t="s">
        <v>4432</v>
      </c>
      <c r="W13" s="81" t="s">
        <v>4433</v>
      </c>
      <c r="X13" s="81" t="s">
        <v>4434</v>
      </c>
      <c r="Y13" s="81" t="s">
        <v>4435</v>
      </c>
      <c r="Z13" s="81" t="s">
        <v>4436</v>
      </c>
      <c r="AA13" s="81" t="s">
        <v>82</v>
      </c>
      <c r="AC13" s="81" t="s">
        <v>42</v>
      </c>
      <c r="AD13" s="81" t="s">
        <v>2682</v>
      </c>
      <c r="AE13" s="81" t="s">
        <v>42</v>
      </c>
      <c r="AG13" s="81" t="s">
        <v>4698</v>
      </c>
      <c r="AH13" s="81" t="s">
        <v>4485</v>
      </c>
      <c r="AI13" s="81" t="s">
        <v>4553</v>
      </c>
      <c r="AJ13" s="81" t="s">
        <v>4440</v>
      </c>
      <c r="AM13" s="81" t="s">
        <v>4442</v>
      </c>
      <c r="AN13" s="81" t="s">
        <v>4433</v>
      </c>
      <c r="AO13" s="81" t="s">
        <v>5267</v>
      </c>
      <c r="AP13" s="81" t="s">
        <v>4443</v>
      </c>
      <c r="AQ13" s="81" t="s">
        <v>4444</v>
      </c>
      <c r="AR13" s="81" t="s">
        <v>5268</v>
      </c>
      <c r="AS13" s="81" t="s">
        <v>4468</v>
      </c>
      <c r="AT13" s="81" t="s">
        <v>2875</v>
      </c>
      <c r="AU13" s="81" t="s">
        <v>4447</v>
      </c>
      <c r="AW13" s="81" t="s">
        <v>4448</v>
      </c>
      <c r="AX13" s="81" t="s">
        <v>42</v>
      </c>
    </row>
    <row r="14" s="79" customFormat="1" ht="13.5" spans="1:50">
      <c r="A14" s="81" t="s">
        <v>5333</v>
      </c>
      <c r="B14" s="81" t="s">
        <v>5334</v>
      </c>
      <c r="C14" s="81" t="s">
        <v>50</v>
      </c>
      <c r="D14" s="81" t="s">
        <v>4418</v>
      </c>
      <c r="E14" s="81" t="s">
        <v>5335</v>
      </c>
      <c r="F14" s="81" t="s">
        <v>4453</v>
      </c>
      <c r="G14" s="81" t="s">
        <v>4542</v>
      </c>
      <c r="H14" s="81" t="s">
        <v>4520</v>
      </c>
      <c r="I14" s="81" t="s">
        <v>43</v>
      </c>
      <c r="J14" s="81" t="s">
        <v>4422</v>
      </c>
      <c r="K14" s="81" t="s">
        <v>4423</v>
      </c>
      <c r="M14" s="81" t="s">
        <v>2790</v>
      </c>
      <c r="N14" s="81" t="s">
        <v>4695</v>
      </c>
      <c r="O14" s="81" t="s">
        <v>5336</v>
      </c>
      <c r="P14" s="81" t="s">
        <v>5337</v>
      </c>
      <c r="Q14" s="81" t="s">
        <v>4698</v>
      </c>
      <c r="R14" s="81" t="s">
        <v>4699</v>
      </c>
      <c r="S14" s="81" t="s">
        <v>5338</v>
      </c>
      <c r="T14" s="81" t="s">
        <v>5339</v>
      </c>
      <c r="U14" s="81" t="s">
        <v>5340</v>
      </c>
      <c r="V14" s="81" t="s">
        <v>4432</v>
      </c>
      <c r="W14" s="81" t="s">
        <v>4433</v>
      </c>
      <c r="X14" s="81" t="s">
        <v>4434</v>
      </c>
      <c r="Y14" s="81" t="s">
        <v>4435</v>
      </c>
      <c r="Z14" s="81" t="s">
        <v>4436</v>
      </c>
      <c r="AA14" s="81" t="s">
        <v>82</v>
      </c>
      <c r="AC14" s="81" t="s">
        <v>42</v>
      </c>
      <c r="AD14" s="81" t="s">
        <v>2682</v>
      </c>
      <c r="AE14" s="81" t="s">
        <v>42</v>
      </c>
      <c r="AG14" s="81" t="s">
        <v>4698</v>
      </c>
      <c r="AH14" s="81" t="s">
        <v>4485</v>
      </c>
      <c r="AI14" s="81" t="s">
        <v>4553</v>
      </c>
      <c r="AJ14" s="81" t="s">
        <v>4440</v>
      </c>
      <c r="AM14" s="81" t="s">
        <v>4442</v>
      </c>
      <c r="AN14" s="81" t="s">
        <v>4433</v>
      </c>
      <c r="AO14" s="81" t="s">
        <v>5341</v>
      </c>
      <c r="AP14" s="81" t="s">
        <v>4443</v>
      </c>
      <c r="AQ14" s="81" t="s">
        <v>4444</v>
      </c>
      <c r="AR14" s="81" t="s">
        <v>5342</v>
      </c>
      <c r="AS14" s="81" t="s">
        <v>4468</v>
      </c>
      <c r="AT14" s="81" t="s">
        <v>2875</v>
      </c>
      <c r="AU14" s="81" t="s">
        <v>50</v>
      </c>
      <c r="AW14" s="81" t="s">
        <v>4448</v>
      </c>
      <c r="AX14" s="81" t="s">
        <v>42</v>
      </c>
    </row>
    <row r="15" s="79" customFormat="1" ht="13.5" spans="1:50">
      <c r="A15" s="81" t="s">
        <v>5573</v>
      </c>
      <c r="B15" s="81" t="s">
        <v>5574</v>
      </c>
      <c r="C15" s="81" t="s">
        <v>50</v>
      </c>
      <c r="D15" s="81" t="s">
        <v>4517</v>
      </c>
      <c r="E15" s="81" t="s">
        <v>3355</v>
      </c>
      <c r="F15" s="81" t="s">
        <v>4453</v>
      </c>
      <c r="G15" s="81" t="s">
        <v>4542</v>
      </c>
      <c r="H15" s="81" t="s">
        <v>4520</v>
      </c>
      <c r="I15" s="81" t="s">
        <v>43</v>
      </c>
      <c r="J15" s="81" t="s">
        <v>4474</v>
      </c>
      <c r="K15" s="81" t="s">
        <v>4475</v>
      </c>
      <c r="M15" s="81" t="s">
        <v>2790</v>
      </c>
      <c r="N15" s="81" t="s">
        <v>5439</v>
      </c>
      <c r="O15" s="81" t="s">
        <v>5575</v>
      </c>
      <c r="P15" s="81" t="s">
        <v>5576</v>
      </c>
      <c r="Q15" s="81" t="s">
        <v>4524</v>
      </c>
      <c r="R15" s="81" t="s">
        <v>4525</v>
      </c>
      <c r="S15" s="81" t="s">
        <v>4526</v>
      </c>
      <c r="T15" s="81" t="s">
        <v>3353</v>
      </c>
      <c r="U15" s="81" t="s">
        <v>3354</v>
      </c>
      <c r="V15" s="81" t="s">
        <v>4432</v>
      </c>
      <c r="W15" s="81" t="s">
        <v>4529</v>
      </c>
      <c r="X15" s="81" t="s">
        <v>4434</v>
      </c>
      <c r="Y15" s="81" t="s">
        <v>4435</v>
      </c>
      <c r="Z15" s="81" t="s">
        <v>4436</v>
      </c>
      <c r="AA15" s="81" t="s">
        <v>228</v>
      </c>
      <c r="AC15" s="81" t="s">
        <v>42</v>
      </c>
      <c r="AD15" s="81" t="s">
        <v>2682</v>
      </c>
      <c r="AE15" s="81" t="s">
        <v>42</v>
      </c>
      <c r="AG15" s="81" t="s">
        <v>4480</v>
      </c>
      <c r="AH15" s="81" t="s">
        <v>4485</v>
      </c>
      <c r="AI15" s="81" t="s">
        <v>4486</v>
      </c>
      <c r="AJ15" s="81" t="s">
        <v>4440</v>
      </c>
      <c r="AM15" s="81" t="s">
        <v>4442</v>
      </c>
      <c r="AN15" s="81" t="s">
        <v>4480</v>
      </c>
      <c r="AO15" s="81" t="s">
        <v>5577</v>
      </c>
      <c r="AP15" s="81" t="s">
        <v>4443</v>
      </c>
      <c r="AQ15" s="81" t="s">
        <v>4444</v>
      </c>
      <c r="AR15" s="81" t="s">
        <v>5578</v>
      </c>
      <c r="AS15" s="81" t="s">
        <v>4468</v>
      </c>
      <c r="AT15" s="81" t="s">
        <v>2875</v>
      </c>
      <c r="AU15" s="81" t="s">
        <v>4447</v>
      </c>
      <c r="AW15" s="81" t="s">
        <v>4448</v>
      </c>
      <c r="AX15" s="81" t="s">
        <v>42</v>
      </c>
    </row>
    <row r="16" s="79" customFormat="1" ht="13.5" spans="1:50">
      <c r="A16" s="81" t="s">
        <v>5637</v>
      </c>
      <c r="B16" s="81" t="s">
        <v>5638</v>
      </c>
      <c r="C16" s="81" t="s">
        <v>50</v>
      </c>
      <c r="D16" s="81" t="s">
        <v>4517</v>
      </c>
      <c r="E16" s="81" t="s">
        <v>3982</v>
      </c>
      <c r="F16" s="81" t="s">
        <v>4453</v>
      </c>
      <c r="G16" s="81" t="s">
        <v>5639</v>
      </c>
      <c r="H16" s="81" t="s">
        <v>4520</v>
      </c>
      <c r="I16" s="81" t="s">
        <v>43</v>
      </c>
      <c r="J16" s="81" t="s">
        <v>4474</v>
      </c>
      <c r="K16" s="81" t="s">
        <v>4475</v>
      </c>
      <c r="M16" s="81" t="s">
        <v>2790</v>
      </c>
      <c r="N16" s="81" t="s">
        <v>5439</v>
      </c>
      <c r="O16" s="81" t="s">
        <v>5640</v>
      </c>
      <c r="P16" s="81" t="s">
        <v>5641</v>
      </c>
      <c r="Q16" s="81" t="s">
        <v>4526</v>
      </c>
      <c r="R16" s="81" t="s">
        <v>5642</v>
      </c>
      <c r="T16" s="81" t="s">
        <v>3645</v>
      </c>
      <c r="U16" s="81" t="s">
        <v>3646</v>
      </c>
      <c r="V16" s="81" t="s">
        <v>4432</v>
      </c>
      <c r="W16" s="81" t="s">
        <v>4529</v>
      </c>
      <c r="X16" s="81" t="s">
        <v>4434</v>
      </c>
      <c r="Y16" s="81" t="s">
        <v>4435</v>
      </c>
      <c r="Z16" s="81" t="s">
        <v>4436</v>
      </c>
      <c r="AA16" s="81" t="s">
        <v>82</v>
      </c>
      <c r="AC16" s="81" t="s">
        <v>42</v>
      </c>
      <c r="AD16" s="81" t="s">
        <v>2682</v>
      </c>
      <c r="AE16" s="81" t="s">
        <v>42</v>
      </c>
      <c r="AF16" s="81" t="s">
        <v>4464</v>
      </c>
      <c r="AG16" s="81" t="s">
        <v>4480</v>
      </c>
      <c r="AH16" s="81" t="s">
        <v>4485</v>
      </c>
      <c r="AI16" s="81" t="s">
        <v>4486</v>
      </c>
      <c r="AJ16" s="81" t="s">
        <v>4440</v>
      </c>
      <c r="AM16" s="81" t="s">
        <v>4442</v>
      </c>
      <c r="AN16" s="81" t="s">
        <v>4480</v>
      </c>
      <c r="AO16" s="81" t="s">
        <v>5643</v>
      </c>
      <c r="AP16" s="81" t="s">
        <v>4443</v>
      </c>
      <c r="AQ16" s="81" t="s">
        <v>4444</v>
      </c>
      <c r="AR16" s="81" t="s">
        <v>5644</v>
      </c>
      <c r="AS16" s="81" t="s">
        <v>4468</v>
      </c>
      <c r="AT16" s="81" t="s">
        <v>2875</v>
      </c>
      <c r="AU16" s="81" t="s">
        <v>4447</v>
      </c>
      <c r="AW16" s="81" t="s">
        <v>4448</v>
      </c>
      <c r="AX16" s="81" t="s">
        <v>42</v>
      </c>
    </row>
    <row r="17" s="79" customFormat="1" ht="13.5" spans="1:50">
      <c r="A17" s="81" t="s">
        <v>5660</v>
      </c>
      <c r="B17" s="81" t="s">
        <v>5661</v>
      </c>
      <c r="C17" s="81" t="s">
        <v>50</v>
      </c>
      <c r="D17" s="81" t="s">
        <v>4517</v>
      </c>
      <c r="E17" s="81" t="s">
        <v>3036</v>
      </c>
      <c r="F17" s="81" t="s">
        <v>4453</v>
      </c>
      <c r="G17" s="81" t="s">
        <v>5662</v>
      </c>
      <c r="H17" s="81" t="s">
        <v>5622</v>
      </c>
      <c r="I17" s="81" t="s">
        <v>43</v>
      </c>
      <c r="J17" s="81" t="s">
        <v>4422</v>
      </c>
      <c r="K17" s="81" t="s">
        <v>4423</v>
      </c>
      <c r="M17" s="81" t="s">
        <v>2790</v>
      </c>
      <c r="N17" s="81" t="s">
        <v>5663</v>
      </c>
      <c r="O17" s="81" t="s">
        <v>5664</v>
      </c>
      <c r="P17" s="81" t="s">
        <v>5665</v>
      </c>
      <c r="Q17" s="81" t="s">
        <v>4427</v>
      </c>
      <c r="R17" s="81" t="s">
        <v>4428</v>
      </c>
      <c r="S17" s="81" t="s">
        <v>5666</v>
      </c>
      <c r="T17" s="81" t="s">
        <v>3034</v>
      </c>
      <c r="U17" s="81" t="s">
        <v>3035</v>
      </c>
      <c r="V17" s="81" t="s">
        <v>4432</v>
      </c>
      <c r="W17" s="81" t="s">
        <v>4433</v>
      </c>
      <c r="X17" s="81" t="s">
        <v>4434</v>
      </c>
      <c r="Y17" s="81" t="s">
        <v>4435</v>
      </c>
      <c r="Z17" s="81" t="s">
        <v>4436</v>
      </c>
      <c r="AA17" s="81" t="s">
        <v>82</v>
      </c>
      <c r="AC17" s="81" t="s">
        <v>42</v>
      </c>
      <c r="AD17" s="81" t="s">
        <v>2682</v>
      </c>
      <c r="AE17" s="81" t="s">
        <v>42</v>
      </c>
      <c r="AG17" s="81" t="s">
        <v>4433</v>
      </c>
      <c r="AH17" s="81" t="s">
        <v>4485</v>
      </c>
      <c r="AI17" s="81" t="s">
        <v>4553</v>
      </c>
      <c r="AJ17" s="81" t="s">
        <v>4440</v>
      </c>
      <c r="AM17" s="81" t="s">
        <v>4442</v>
      </c>
      <c r="AN17" s="81" t="s">
        <v>4433</v>
      </c>
      <c r="AO17" s="81" t="s">
        <v>5667</v>
      </c>
      <c r="AP17" s="81" t="s">
        <v>4443</v>
      </c>
      <c r="AQ17" s="81" t="s">
        <v>4444</v>
      </c>
      <c r="AR17" s="81" t="s">
        <v>5668</v>
      </c>
      <c r="AS17" s="81" t="s">
        <v>4446</v>
      </c>
      <c r="AT17" s="81" t="s">
        <v>2875</v>
      </c>
      <c r="AU17" s="81" t="s">
        <v>4447</v>
      </c>
      <c r="AW17" s="81" t="s">
        <v>4448</v>
      </c>
      <c r="AX17" s="81" t="s">
        <v>42</v>
      </c>
    </row>
    <row r="18" s="79" customFormat="1" ht="13.5" spans="1:50">
      <c r="A18" s="81" t="s">
        <v>5669</v>
      </c>
      <c r="B18" s="81" t="s">
        <v>5670</v>
      </c>
      <c r="C18" s="81" t="s">
        <v>50</v>
      </c>
      <c r="D18" s="81" t="s">
        <v>4517</v>
      </c>
      <c r="E18" s="81" t="s">
        <v>2989</v>
      </c>
      <c r="F18" s="81" t="s">
        <v>4453</v>
      </c>
      <c r="G18" s="81" t="s">
        <v>5662</v>
      </c>
      <c r="H18" s="81" t="s">
        <v>5622</v>
      </c>
      <c r="I18" s="81" t="s">
        <v>43</v>
      </c>
      <c r="J18" s="81" t="s">
        <v>4422</v>
      </c>
      <c r="K18" s="81" t="s">
        <v>4423</v>
      </c>
      <c r="M18" s="81" t="s">
        <v>2790</v>
      </c>
      <c r="N18" s="81" t="s">
        <v>5663</v>
      </c>
      <c r="O18" s="81" t="s">
        <v>5671</v>
      </c>
      <c r="P18" s="81" t="s">
        <v>5672</v>
      </c>
      <c r="Q18" s="81" t="s">
        <v>4427</v>
      </c>
      <c r="R18" s="81" t="s">
        <v>4428</v>
      </c>
      <c r="S18" s="81" t="s">
        <v>5666</v>
      </c>
      <c r="T18" s="81" t="s">
        <v>2987</v>
      </c>
      <c r="U18" s="81" t="s">
        <v>2988</v>
      </c>
      <c r="V18" s="81" t="s">
        <v>4432</v>
      </c>
      <c r="W18" s="81" t="s">
        <v>4433</v>
      </c>
      <c r="X18" s="81" t="s">
        <v>4434</v>
      </c>
      <c r="Y18" s="81" t="s">
        <v>4435</v>
      </c>
      <c r="Z18" s="81" t="s">
        <v>4436</v>
      </c>
      <c r="AA18" s="81" t="s">
        <v>82</v>
      </c>
      <c r="AC18" s="81" t="s">
        <v>42</v>
      </c>
      <c r="AD18" s="81" t="s">
        <v>2682</v>
      </c>
      <c r="AE18" s="81" t="s">
        <v>42</v>
      </c>
      <c r="AG18" s="81" t="s">
        <v>4433</v>
      </c>
      <c r="AH18" s="81" t="s">
        <v>4485</v>
      </c>
      <c r="AI18" s="81" t="s">
        <v>4553</v>
      </c>
      <c r="AJ18" s="81" t="s">
        <v>4440</v>
      </c>
      <c r="AM18" s="81" t="s">
        <v>4442</v>
      </c>
      <c r="AN18" s="81" t="s">
        <v>4433</v>
      </c>
      <c r="AO18" s="81" t="s">
        <v>5673</v>
      </c>
      <c r="AP18" s="81" t="s">
        <v>4443</v>
      </c>
      <c r="AQ18" s="81" t="s">
        <v>4444</v>
      </c>
      <c r="AR18" s="81" t="s">
        <v>5674</v>
      </c>
      <c r="AS18" s="81" t="s">
        <v>4446</v>
      </c>
      <c r="AT18" s="81" t="s">
        <v>2875</v>
      </c>
      <c r="AU18" s="81" t="s">
        <v>4447</v>
      </c>
      <c r="AW18" s="81" t="s">
        <v>4448</v>
      </c>
      <c r="AX18" s="81" t="s">
        <v>42</v>
      </c>
    </row>
    <row r="19" s="79" customFormat="1" ht="13.5" spans="1:50">
      <c r="A19" s="81" t="s">
        <v>5675</v>
      </c>
      <c r="B19" s="81" t="s">
        <v>5676</v>
      </c>
      <c r="C19" s="81" t="s">
        <v>50</v>
      </c>
      <c r="D19" s="81" t="s">
        <v>4517</v>
      </c>
      <c r="E19" s="81" t="s">
        <v>2979</v>
      </c>
      <c r="F19" s="81" t="s">
        <v>4453</v>
      </c>
      <c r="G19" s="81" t="s">
        <v>5662</v>
      </c>
      <c r="H19" s="81" t="s">
        <v>5622</v>
      </c>
      <c r="I19" s="81" t="s">
        <v>43</v>
      </c>
      <c r="J19" s="81" t="s">
        <v>4422</v>
      </c>
      <c r="K19" s="81" t="s">
        <v>4423</v>
      </c>
      <c r="M19" s="81" t="s">
        <v>2790</v>
      </c>
      <c r="N19" s="81" t="s">
        <v>5663</v>
      </c>
      <c r="O19" s="81" t="s">
        <v>5677</v>
      </c>
      <c r="P19" s="81" t="s">
        <v>5678</v>
      </c>
      <c r="Q19" s="81" t="s">
        <v>4427</v>
      </c>
      <c r="R19" s="81" t="s">
        <v>4428</v>
      </c>
      <c r="S19" s="81" t="s">
        <v>5666</v>
      </c>
      <c r="T19" s="81" t="s">
        <v>2977</v>
      </c>
      <c r="U19" s="81" t="s">
        <v>2978</v>
      </c>
      <c r="V19" s="81" t="s">
        <v>4432</v>
      </c>
      <c r="W19" s="81" t="s">
        <v>4433</v>
      </c>
      <c r="X19" s="81" t="s">
        <v>4434</v>
      </c>
      <c r="Y19" s="81" t="s">
        <v>4435</v>
      </c>
      <c r="Z19" s="81" t="s">
        <v>4436</v>
      </c>
      <c r="AA19" s="81" t="s">
        <v>82</v>
      </c>
      <c r="AC19" s="81" t="s">
        <v>42</v>
      </c>
      <c r="AD19" s="81" t="s">
        <v>2682</v>
      </c>
      <c r="AE19" s="81" t="s">
        <v>42</v>
      </c>
      <c r="AG19" s="81" t="s">
        <v>4433</v>
      </c>
      <c r="AH19" s="81" t="s">
        <v>4485</v>
      </c>
      <c r="AI19" s="81" t="s">
        <v>4553</v>
      </c>
      <c r="AJ19" s="81" t="s">
        <v>4440</v>
      </c>
      <c r="AM19" s="81" t="s">
        <v>4442</v>
      </c>
      <c r="AN19" s="81" t="s">
        <v>4433</v>
      </c>
      <c r="AO19" s="81" t="s">
        <v>5679</v>
      </c>
      <c r="AP19" s="81" t="s">
        <v>4443</v>
      </c>
      <c r="AQ19" s="81" t="s">
        <v>4444</v>
      </c>
      <c r="AR19" s="81" t="s">
        <v>5680</v>
      </c>
      <c r="AS19" s="81" t="s">
        <v>4446</v>
      </c>
      <c r="AT19" s="81" t="s">
        <v>2875</v>
      </c>
      <c r="AU19" s="81" t="s">
        <v>4447</v>
      </c>
      <c r="AW19" s="81" t="s">
        <v>4448</v>
      </c>
      <c r="AX19" s="81" t="s">
        <v>42</v>
      </c>
    </row>
    <row r="20" s="79" customFormat="1" ht="13.5" spans="1:50">
      <c r="A20" s="81" t="s">
        <v>5689</v>
      </c>
      <c r="B20" s="81" t="s">
        <v>5690</v>
      </c>
      <c r="C20" s="81" t="s">
        <v>50</v>
      </c>
      <c r="D20" s="81" t="s">
        <v>4418</v>
      </c>
      <c r="E20" s="81" t="s">
        <v>3966</v>
      </c>
      <c r="F20" s="81" t="s">
        <v>4453</v>
      </c>
      <c r="G20" s="81" t="s">
        <v>5639</v>
      </c>
      <c r="H20" s="81" t="s">
        <v>5622</v>
      </c>
      <c r="I20" s="81" t="s">
        <v>43</v>
      </c>
      <c r="J20" s="81" t="s">
        <v>4631</v>
      </c>
      <c r="K20" s="81" t="s">
        <v>4632</v>
      </c>
      <c r="M20" s="81" t="s">
        <v>2790</v>
      </c>
      <c r="N20" s="81" t="s">
        <v>5460</v>
      </c>
      <c r="O20" s="81" t="s">
        <v>5691</v>
      </c>
      <c r="P20" s="81" t="s">
        <v>5692</v>
      </c>
      <c r="Q20" s="81" t="s">
        <v>693</v>
      </c>
      <c r="R20" s="81" t="s">
        <v>4636</v>
      </c>
      <c r="S20" s="81" t="s">
        <v>5652</v>
      </c>
      <c r="T20" s="81" t="s">
        <v>3512</v>
      </c>
      <c r="U20" s="81" t="s">
        <v>3513</v>
      </c>
      <c r="V20" s="81" t="s">
        <v>4432</v>
      </c>
      <c r="W20" s="81" t="s">
        <v>712</v>
      </c>
      <c r="X20" s="81" t="s">
        <v>4434</v>
      </c>
      <c r="Y20" s="81" t="s">
        <v>4435</v>
      </c>
      <c r="Z20" s="81" t="s">
        <v>4436</v>
      </c>
      <c r="AA20" s="81" t="s">
        <v>228</v>
      </c>
      <c r="AC20" s="81" t="s">
        <v>42</v>
      </c>
      <c r="AD20" s="81" t="s">
        <v>2682</v>
      </c>
      <c r="AE20" s="81" t="s">
        <v>42</v>
      </c>
      <c r="AG20" s="81" t="s">
        <v>712</v>
      </c>
      <c r="AH20" s="81" t="s">
        <v>4485</v>
      </c>
      <c r="AI20" s="81" t="s">
        <v>4512</v>
      </c>
      <c r="AJ20" s="81" t="s">
        <v>4440</v>
      </c>
      <c r="AM20" s="81" t="s">
        <v>4442</v>
      </c>
      <c r="AN20" s="81" t="s">
        <v>4658</v>
      </c>
      <c r="AO20" s="81" t="s">
        <v>5693</v>
      </c>
      <c r="AP20" s="81" t="s">
        <v>4443</v>
      </c>
      <c r="AQ20" s="81" t="s">
        <v>4444</v>
      </c>
      <c r="AR20" s="81" t="s">
        <v>5694</v>
      </c>
      <c r="AS20" s="81" t="s">
        <v>4446</v>
      </c>
      <c r="AT20" s="81" t="s">
        <v>2875</v>
      </c>
      <c r="AU20" s="81" t="s">
        <v>4447</v>
      </c>
      <c r="AW20" s="81" t="s">
        <v>4448</v>
      </c>
      <c r="AX20" s="81" t="s">
        <v>42</v>
      </c>
    </row>
    <row r="21" s="79" customFormat="1" ht="13.5" spans="1:50">
      <c r="A21" s="81" t="s">
        <v>5695</v>
      </c>
      <c r="B21" s="81" t="s">
        <v>5696</v>
      </c>
      <c r="C21" s="81" t="s">
        <v>50</v>
      </c>
      <c r="D21" s="81" t="s">
        <v>4418</v>
      </c>
      <c r="E21" s="81" t="s">
        <v>5697</v>
      </c>
      <c r="F21" s="81" t="s">
        <v>4453</v>
      </c>
      <c r="G21" s="81" t="s">
        <v>5639</v>
      </c>
      <c r="H21" s="81" t="s">
        <v>5622</v>
      </c>
      <c r="I21" s="81" t="s">
        <v>43</v>
      </c>
      <c r="J21" s="81" t="s">
        <v>4631</v>
      </c>
      <c r="K21" s="81" t="s">
        <v>4632</v>
      </c>
      <c r="M21" s="81" t="s">
        <v>2790</v>
      </c>
      <c r="N21" s="81" t="s">
        <v>5460</v>
      </c>
      <c r="O21" s="81" t="s">
        <v>5698</v>
      </c>
      <c r="P21" s="81" t="s">
        <v>5699</v>
      </c>
      <c r="Q21" s="81" t="s">
        <v>5652</v>
      </c>
      <c r="R21" s="81" t="s">
        <v>5653</v>
      </c>
      <c r="S21" s="81" t="s">
        <v>5700</v>
      </c>
      <c r="T21" s="81" t="s">
        <v>5701</v>
      </c>
      <c r="U21" s="81" t="s">
        <v>5702</v>
      </c>
      <c r="V21" s="81" t="s">
        <v>4432</v>
      </c>
      <c r="W21" s="81" t="s">
        <v>712</v>
      </c>
      <c r="X21" s="81" t="s">
        <v>4434</v>
      </c>
      <c r="Y21" s="81" t="s">
        <v>4435</v>
      </c>
      <c r="Z21" s="81" t="s">
        <v>4436</v>
      </c>
      <c r="AA21" s="81" t="s">
        <v>228</v>
      </c>
      <c r="AC21" s="81" t="s">
        <v>42</v>
      </c>
      <c r="AD21" s="81" t="s">
        <v>2682</v>
      </c>
      <c r="AE21" s="81" t="s">
        <v>42</v>
      </c>
      <c r="AG21" s="81" t="s">
        <v>712</v>
      </c>
      <c r="AH21" s="81" t="s">
        <v>4485</v>
      </c>
      <c r="AI21" s="81" t="s">
        <v>4512</v>
      </c>
      <c r="AJ21" s="81" t="s">
        <v>4440</v>
      </c>
      <c r="AM21" s="81" t="s">
        <v>4442</v>
      </c>
      <c r="AN21" s="81" t="s">
        <v>4658</v>
      </c>
      <c r="AO21" s="81" t="s">
        <v>5693</v>
      </c>
      <c r="AP21" s="81" t="s">
        <v>4443</v>
      </c>
      <c r="AQ21" s="81" t="s">
        <v>4444</v>
      </c>
      <c r="AR21" s="81" t="s">
        <v>5703</v>
      </c>
      <c r="AS21" s="81" t="s">
        <v>4446</v>
      </c>
      <c r="AT21" s="81" t="s">
        <v>2875</v>
      </c>
      <c r="AU21" s="81" t="s">
        <v>50</v>
      </c>
      <c r="AW21" s="81" t="s">
        <v>4448</v>
      </c>
      <c r="AX21" s="81" t="s">
        <v>42</v>
      </c>
    </row>
    <row r="22" s="79" customFormat="1" ht="13.5" spans="1:50">
      <c r="A22" s="81" t="s">
        <v>5720</v>
      </c>
      <c r="B22" s="81" t="s">
        <v>5721</v>
      </c>
      <c r="C22" s="81" t="s">
        <v>4655</v>
      </c>
      <c r="D22" s="81" t="s">
        <v>4517</v>
      </c>
      <c r="E22" s="81" t="s">
        <v>5722</v>
      </c>
      <c r="F22" s="81" t="s">
        <v>4453</v>
      </c>
      <c r="G22" s="81" t="s">
        <v>4542</v>
      </c>
      <c r="H22" s="81" t="s">
        <v>4520</v>
      </c>
      <c r="I22" s="81" t="s">
        <v>43</v>
      </c>
      <c r="J22" s="81" t="s">
        <v>4422</v>
      </c>
      <c r="K22" s="81" t="s">
        <v>4423</v>
      </c>
      <c r="M22" s="81" t="s">
        <v>2790</v>
      </c>
      <c r="N22" s="81" t="s">
        <v>4695</v>
      </c>
      <c r="V22" s="81" t="s">
        <v>4432</v>
      </c>
      <c r="W22" s="81" t="s">
        <v>4433</v>
      </c>
      <c r="X22" s="81" t="s">
        <v>4434</v>
      </c>
      <c r="Y22" s="81" t="s">
        <v>4435</v>
      </c>
      <c r="Z22" s="81" t="s">
        <v>4436</v>
      </c>
      <c r="AA22" s="81" t="s">
        <v>228</v>
      </c>
      <c r="AC22" s="81" t="s">
        <v>42</v>
      </c>
      <c r="AD22" s="81" t="s">
        <v>2682</v>
      </c>
      <c r="AE22" s="81" t="s">
        <v>42</v>
      </c>
      <c r="AF22" s="81" t="s">
        <v>4464</v>
      </c>
      <c r="AH22" s="81" t="s">
        <v>4485</v>
      </c>
      <c r="AI22" s="81" t="s">
        <v>4553</v>
      </c>
      <c r="AJ22" s="81" t="s">
        <v>4440</v>
      </c>
      <c r="AM22" s="81" t="s">
        <v>4442</v>
      </c>
      <c r="AQ22" s="81" t="s">
        <v>4444</v>
      </c>
      <c r="AR22" s="81" t="s">
        <v>5723</v>
      </c>
      <c r="AS22" s="81" t="s">
        <v>4468</v>
      </c>
      <c r="AT22" s="81" t="s">
        <v>2875</v>
      </c>
      <c r="AW22" s="81" t="s">
        <v>4448</v>
      </c>
      <c r="AX22" s="81" t="s">
        <v>42</v>
      </c>
    </row>
    <row r="23" s="79" customFormat="1" ht="13.5" spans="1:50">
      <c r="A23" s="81" t="s">
        <v>5724</v>
      </c>
      <c r="B23" s="81" t="s">
        <v>5725</v>
      </c>
      <c r="C23" s="81" t="s">
        <v>50</v>
      </c>
      <c r="D23" s="81" t="s">
        <v>4517</v>
      </c>
      <c r="E23" s="81" t="s">
        <v>3910</v>
      </c>
      <c r="F23" s="81" t="s">
        <v>4453</v>
      </c>
      <c r="G23" s="81" t="s">
        <v>5662</v>
      </c>
      <c r="H23" s="81" t="s">
        <v>5622</v>
      </c>
      <c r="I23" s="81" t="s">
        <v>43</v>
      </c>
      <c r="J23" s="81" t="s">
        <v>4422</v>
      </c>
      <c r="K23" s="81" t="s">
        <v>4423</v>
      </c>
      <c r="M23" s="81" t="s">
        <v>2790</v>
      </c>
      <c r="N23" s="81" t="s">
        <v>5663</v>
      </c>
      <c r="O23" s="81" t="s">
        <v>5726</v>
      </c>
      <c r="P23" s="81" t="s">
        <v>5727</v>
      </c>
      <c r="Q23" s="81" t="s">
        <v>4427</v>
      </c>
      <c r="R23" s="81" t="s">
        <v>4428</v>
      </c>
      <c r="S23" s="81" t="s">
        <v>5666</v>
      </c>
      <c r="T23" s="81" t="s">
        <v>3003</v>
      </c>
      <c r="U23" s="81" t="s">
        <v>3004</v>
      </c>
      <c r="V23" s="81" t="s">
        <v>4432</v>
      </c>
      <c r="W23" s="81" t="s">
        <v>4433</v>
      </c>
      <c r="X23" s="81" t="s">
        <v>4434</v>
      </c>
      <c r="Y23" s="81" t="s">
        <v>4435</v>
      </c>
      <c r="Z23" s="81" t="s">
        <v>4436</v>
      </c>
      <c r="AA23" s="81" t="s">
        <v>82</v>
      </c>
      <c r="AC23" s="81" t="s">
        <v>42</v>
      </c>
      <c r="AD23" s="81" t="s">
        <v>2682</v>
      </c>
      <c r="AE23" s="81" t="s">
        <v>42</v>
      </c>
      <c r="AG23" s="81" t="s">
        <v>4433</v>
      </c>
      <c r="AH23" s="81" t="s">
        <v>4485</v>
      </c>
      <c r="AI23" s="81" t="s">
        <v>4553</v>
      </c>
      <c r="AJ23" s="81" t="s">
        <v>4440</v>
      </c>
      <c r="AM23" s="81" t="s">
        <v>4442</v>
      </c>
      <c r="AN23" s="81" t="s">
        <v>4433</v>
      </c>
      <c r="AO23" s="81" t="s">
        <v>5728</v>
      </c>
      <c r="AP23" s="81" t="s">
        <v>4443</v>
      </c>
      <c r="AQ23" s="81" t="s">
        <v>4444</v>
      </c>
      <c r="AR23" s="81" t="s">
        <v>5729</v>
      </c>
      <c r="AS23" s="81" t="s">
        <v>4446</v>
      </c>
      <c r="AT23" s="81" t="s">
        <v>2875</v>
      </c>
      <c r="AU23" s="81" t="s">
        <v>4447</v>
      </c>
      <c r="AW23" s="81" t="s">
        <v>4448</v>
      </c>
      <c r="AX23" s="81" t="s">
        <v>42</v>
      </c>
    </row>
    <row r="24" s="79" customFormat="1" ht="13.5" spans="1:50">
      <c r="A24" s="81" t="s">
        <v>5730</v>
      </c>
      <c r="B24" s="81" t="s">
        <v>5731</v>
      </c>
      <c r="C24" s="81" t="s">
        <v>50</v>
      </c>
      <c r="D24" s="81" t="s">
        <v>4517</v>
      </c>
      <c r="E24" s="81" t="s">
        <v>3140</v>
      </c>
      <c r="F24" s="81" t="s">
        <v>4453</v>
      </c>
      <c r="G24" s="81" t="s">
        <v>5662</v>
      </c>
      <c r="H24" s="81" t="s">
        <v>5622</v>
      </c>
      <c r="I24" s="81" t="s">
        <v>43</v>
      </c>
      <c r="J24" s="81" t="s">
        <v>4422</v>
      </c>
      <c r="K24" s="81" t="s">
        <v>4423</v>
      </c>
      <c r="M24" s="81" t="s">
        <v>2790</v>
      </c>
      <c r="N24" s="81" t="s">
        <v>5663</v>
      </c>
      <c r="O24" s="81" t="s">
        <v>5732</v>
      </c>
      <c r="P24" s="81" t="s">
        <v>3138</v>
      </c>
      <c r="Q24" s="81" t="s">
        <v>5119</v>
      </c>
      <c r="R24" s="81" t="s">
        <v>5120</v>
      </c>
      <c r="S24" s="81" t="s">
        <v>5733</v>
      </c>
      <c r="T24" s="81" t="s">
        <v>3138</v>
      </c>
      <c r="U24" s="81" t="s">
        <v>3139</v>
      </c>
      <c r="V24" s="81" t="s">
        <v>4432</v>
      </c>
      <c r="W24" s="81" t="s">
        <v>4433</v>
      </c>
      <c r="X24" s="81" t="s">
        <v>4434</v>
      </c>
      <c r="Y24" s="81" t="s">
        <v>4435</v>
      </c>
      <c r="Z24" s="81" t="s">
        <v>4436</v>
      </c>
      <c r="AA24" s="81" t="s">
        <v>82</v>
      </c>
      <c r="AC24" s="81" t="s">
        <v>42</v>
      </c>
      <c r="AD24" s="81" t="s">
        <v>2682</v>
      </c>
      <c r="AE24" s="81" t="s">
        <v>42</v>
      </c>
      <c r="AG24" s="81" t="s">
        <v>4433</v>
      </c>
      <c r="AH24" s="81" t="s">
        <v>4485</v>
      </c>
      <c r="AI24" s="81" t="s">
        <v>4553</v>
      </c>
      <c r="AJ24" s="81" t="s">
        <v>4440</v>
      </c>
      <c r="AM24" s="81" t="s">
        <v>4442</v>
      </c>
      <c r="AN24" s="81" t="s">
        <v>4433</v>
      </c>
      <c r="AO24" s="81" t="s">
        <v>5734</v>
      </c>
      <c r="AP24" s="81" t="s">
        <v>4443</v>
      </c>
      <c r="AQ24" s="81" t="s">
        <v>4444</v>
      </c>
      <c r="AR24" s="81" t="s">
        <v>5735</v>
      </c>
      <c r="AS24" s="81" t="s">
        <v>4446</v>
      </c>
      <c r="AT24" s="81" t="s">
        <v>2875</v>
      </c>
      <c r="AU24" s="81" t="s">
        <v>5126</v>
      </c>
      <c r="AW24" s="81" t="s">
        <v>4448</v>
      </c>
      <c r="AX24" s="81" t="s">
        <v>42</v>
      </c>
    </row>
    <row r="25" s="79" customFormat="1" ht="13.5" spans="1:50">
      <c r="A25" s="81" t="s">
        <v>5736</v>
      </c>
      <c r="B25" s="81" t="s">
        <v>5737</v>
      </c>
      <c r="C25" s="81" t="s">
        <v>50</v>
      </c>
      <c r="D25" s="81" t="s">
        <v>4517</v>
      </c>
      <c r="E25" s="81" t="s">
        <v>3097</v>
      </c>
      <c r="F25" s="81" t="s">
        <v>4453</v>
      </c>
      <c r="G25" s="81" t="s">
        <v>5662</v>
      </c>
      <c r="H25" s="81" t="s">
        <v>5622</v>
      </c>
      <c r="I25" s="81" t="s">
        <v>43</v>
      </c>
      <c r="J25" s="81" t="s">
        <v>4422</v>
      </c>
      <c r="K25" s="81" t="s">
        <v>4423</v>
      </c>
      <c r="M25" s="81" t="s">
        <v>2790</v>
      </c>
      <c r="N25" s="81" t="s">
        <v>5663</v>
      </c>
      <c r="O25" s="81" t="s">
        <v>5738</v>
      </c>
      <c r="P25" s="81" t="s">
        <v>5739</v>
      </c>
      <c r="Q25" s="81" t="s">
        <v>4698</v>
      </c>
      <c r="R25" s="81" t="s">
        <v>4699</v>
      </c>
      <c r="S25" s="81" t="s">
        <v>5740</v>
      </c>
      <c r="T25" s="81" t="s">
        <v>3095</v>
      </c>
      <c r="U25" s="81" t="s">
        <v>3096</v>
      </c>
      <c r="V25" s="81" t="s">
        <v>4432</v>
      </c>
      <c r="W25" s="81" t="s">
        <v>4433</v>
      </c>
      <c r="X25" s="81" t="s">
        <v>4434</v>
      </c>
      <c r="Y25" s="81" t="s">
        <v>4435</v>
      </c>
      <c r="Z25" s="81" t="s">
        <v>4436</v>
      </c>
      <c r="AA25" s="81" t="s">
        <v>82</v>
      </c>
      <c r="AC25" s="81" t="s">
        <v>42</v>
      </c>
      <c r="AD25" s="81" t="s">
        <v>2682</v>
      </c>
      <c r="AE25" s="81" t="s">
        <v>42</v>
      </c>
      <c r="AG25" s="81" t="s">
        <v>4698</v>
      </c>
      <c r="AH25" s="81" t="s">
        <v>4485</v>
      </c>
      <c r="AI25" s="81" t="s">
        <v>4553</v>
      </c>
      <c r="AJ25" s="81" t="s">
        <v>4440</v>
      </c>
      <c r="AM25" s="81" t="s">
        <v>4442</v>
      </c>
      <c r="AN25" s="81" t="s">
        <v>4433</v>
      </c>
      <c r="AO25" s="81" t="s">
        <v>5741</v>
      </c>
      <c r="AP25" s="81" t="s">
        <v>4443</v>
      </c>
      <c r="AQ25" s="81" t="s">
        <v>4444</v>
      </c>
      <c r="AR25" s="81" t="s">
        <v>5742</v>
      </c>
      <c r="AS25" s="81" t="s">
        <v>4446</v>
      </c>
      <c r="AT25" s="81" t="s">
        <v>2875</v>
      </c>
      <c r="AU25" s="81" t="s">
        <v>4447</v>
      </c>
      <c r="AW25" s="81" t="s">
        <v>4448</v>
      </c>
      <c r="AX25" s="81" t="s">
        <v>42</v>
      </c>
    </row>
    <row r="26" s="79" customFormat="1" ht="13.5" spans="1:50">
      <c r="A26" s="81" t="s">
        <v>5743</v>
      </c>
      <c r="B26" s="81" t="s">
        <v>5744</v>
      </c>
      <c r="C26" s="81" t="s">
        <v>50</v>
      </c>
      <c r="D26" s="81" t="s">
        <v>4517</v>
      </c>
      <c r="E26" s="81" t="s">
        <v>3201</v>
      </c>
      <c r="F26" s="81" t="s">
        <v>4453</v>
      </c>
      <c r="G26" s="81" t="s">
        <v>5662</v>
      </c>
      <c r="H26" s="81" t="s">
        <v>5622</v>
      </c>
      <c r="I26" s="81" t="s">
        <v>43</v>
      </c>
      <c r="J26" s="81" t="s">
        <v>4422</v>
      </c>
      <c r="K26" s="81" t="s">
        <v>4423</v>
      </c>
      <c r="M26" s="81" t="s">
        <v>2790</v>
      </c>
      <c r="N26" s="81" t="s">
        <v>5663</v>
      </c>
      <c r="O26" s="81" t="s">
        <v>5745</v>
      </c>
      <c r="P26" s="81" t="s">
        <v>3200</v>
      </c>
      <c r="Q26" s="81" t="s">
        <v>4698</v>
      </c>
      <c r="R26" s="81" t="s">
        <v>4699</v>
      </c>
      <c r="S26" s="81" t="s">
        <v>5740</v>
      </c>
      <c r="T26" s="81" t="s">
        <v>3200</v>
      </c>
      <c r="U26" s="81" t="s">
        <v>3139</v>
      </c>
      <c r="V26" s="81" t="s">
        <v>4432</v>
      </c>
      <c r="W26" s="81" t="s">
        <v>4433</v>
      </c>
      <c r="X26" s="81" t="s">
        <v>4434</v>
      </c>
      <c r="Y26" s="81" t="s">
        <v>4435</v>
      </c>
      <c r="Z26" s="81" t="s">
        <v>4436</v>
      </c>
      <c r="AA26" s="81" t="s">
        <v>82</v>
      </c>
      <c r="AC26" s="81" t="s">
        <v>42</v>
      </c>
      <c r="AD26" s="81" t="s">
        <v>2682</v>
      </c>
      <c r="AE26" s="81" t="s">
        <v>42</v>
      </c>
      <c r="AG26" s="81" t="s">
        <v>4698</v>
      </c>
      <c r="AH26" s="81" t="s">
        <v>4485</v>
      </c>
      <c r="AI26" s="81" t="s">
        <v>4553</v>
      </c>
      <c r="AJ26" s="81" t="s">
        <v>4440</v>
      </c>
      <c r="AM26" s="81" t="s">
        <v>4442</v>
      </c>
      <c r="AN26" s="81" t="s">
        <v>4433</v>
      </c>
      <c r="AO26" s="81" t="s">
        <v>5746</v>
      </c>
      <c r="AP26" s="81" t="s">
        <v>4443</v>
      </c>
      <c r="AQ26" s="81" t="s">
        <v>4444</v>
      </c>
      <c r="AR26" s="81" t="s">
        <v>5747</v>
      </c>
      <c r="AS26" s="81" t="s">
        <v>4446</v>
      </c>
      <c r="AT26" s="81" t="s">
        <v>2875</v>
      </c>
      <c r="AU26" s="81" t="s">
        <v>4447</v>
      </c>
      <c r="AW26" s="81" t="s">
        <v>4448</v>
      </c>
      <c r="AX26" s="81" t="s">
        <v>42</v>
      </c>
    </row>
    <row r="27" s="79" customFormat="1" ht="13.5" spans="1:50">
      <c r="A27" s="81" t="s">
        <v>5789</v>
      </c>
      <c r="B27" s="81" t="s">
        <v>5790</v>
      </c>
      <c r="C27" s="81" t="s">
        <v>50</v>
      </c>
      <c r="D27" s="81" t="s">
        <v>4517</v>
      </c>
      <c r="E27" s="81" t="s">
        <v>3405</v>
      </c>
      <c r="F27" s="81" t="s">
        <v>4453</v>
      </c>
      <c r="G27" s="81" t="s">
        <v>5639</v>
      </c>
      <c r="H27" s="81" t="s">
        <v>4520</v>
      </c>
      <c r="I27" s="81" t="s">
        <v>43</v>
      </c>
      <c r="J27" s="81" t="s">
        <v>4474</v>
      </c>
      <c r="K27" s="81" t="s">
        <v>4475</v>
      </c>
      <c r="M27" s="81" t="s">
        <v>2790</v>
      </c>
      <c r="N27" s="81" t="s">
        <v>5439</v>
      </c>
      <c r="O27" s="81" t="s">
        <v>5791</v>
      </c>
      <c r="P27" s="81" t="s">
        <v>5792</v>
      </c>
      <c r="Q27" s="81" t="s">
        <v>5175</v>
      </c>
      <c r="R27" s="81" t="s">
        <v>5176</v>
      </c>
      <c r="S27" s="81" t="s">
        <v>5177</v>
      </c>
      <c r="T27" s="81" t="s">
        <v>3403</v>
      </c>
      <c r="U27" s="81" t="s">
        <v>3404</v>
      </c>
      <c r="V27" s="81" t="s">
        <v>4432</v>
      </c>
      <c r="W27" s="81" t="s">
        <v>4529</v>
      </c>
      <c r="X27" s="81" t="s">
        <v>4434</v>
      </c>
      <c r="Y27" s="81" t="s">
        <v>4435</v>
      </c>
      <c r="Z27" s="81" t="s">
        <v>4436</v>
      </c>
      <c r="AA27" s="81" t="s">
        <v>228</v>
      </c>
      <c r="AC27" s="81" t="s">
        <v>42</v>
      </c>
      <c r="AD27" s="81" t="s">
        <v>2682</v>
      </c>
      <c r="AE27" s="81" t="s">
        <v>42</v>
      </c>
      <c r="AG27" s="81" t="s">
        <v>4480</v>
      </c>
      <c r="AH27" s="81" t="s">
        <v>4485</v>
      </c>
      <c r="AI27" s="81" t="s">
        <v>4486</v>
      </c>
      <c r="AJ27" s="81" t="s">
        <v>4440</v>
      </c>
      <c r="AM27" s="81" t="s">
        <v>4442</v>
      </c>
      <c r="AN27" s="81" t="s">
        <v>4480</v>
      </c>
      <c r="AO27" s="81" t="s">
        <v>5793</v>
      </c>
      <c r="AP27" s="81" t="s">
        <v>4443</v>
      </c>
      <c r="AQ27" s="81" t="s">
        <v>4444</v>
      </c>
      <c r="AR27" s="81" t="s">
        <v>5794</v>
      </c>
      <c r="AS27" s="81" t="s">
        <v>4468</v>
      </c>
      <c r="AT27" s="81" t="s">
        <v>2875</v>
      </c>
      <c r="AU27" s="81" t="s">
        <v>4447</v>
      </c>
      <c r="AW27" s="81" t="s">
        <v>4448</v>
      </c>
      <c r="AX27" s="81" t="s">
        <v>42</v>
      </c>
    </row>
    <row r="28" s="79" customFormat="1" ht="13.5" spans="1:50">
      <c r="A28" s="81" t="s">
        <v>5809</v>
      </c>
      <c r="B28" s="81" t="s">
        <v>5810</v>
      </c>
      <c r="C28" s="81" t="s">
        <v>50</v>
      </c>
      <c r="D28" s="81" t="s">
        <v>4517</v>
      </c>
      <c r="E28" s="81" t="s">
        <v>3923</v>
      </c>
      <c r="F28" s="81" t="s">
        <v>4453</v>
      </c>
      <c r="G28" s="81" t="s">
        <v>5662</v>
      </c>
      <c r="H28" s="81" t="s">
        <v>5622</v>
      </c>
      <c r="I28" s="81" t="s">
        <v>43</v>
      </c>
      <c r="J28" s="81" t="s">
        <v>4422</v>
      </c>
      <c r="K28" s="81" t="s">
        <v>4423</v>
      </c>
      <c r="M28" s="81" t="s">
        <v>2790</v>
      </c>
      <c r="N28" s="81" t="s">
        <v>5663</v>
      </c>
      <c r="O28" s="81" t="s">
        <v>5811</v>
      </c>
      <c r="P28" s="81" t="s">
        <v>5812</v>
      </c>
      <c r="Q28" s="81" t="s">
        <v>4459</v>
      </c>
      <c r="R28" s="81" t="s">
        <v>4460</v>
      </c>
      <c r="S28" s="81" t="s">
        <v>4461</v>
      </c>
      <c r="T28" s="81" t="s">
        <v>3176</v>
      </c>
      <c r="U28" s="81" t="s">
        <v>3177</v>
      </c>
      <c r="V28" s="81" t="s">
        <v>4432</v>
      </c>
      <c r="W28" s="81" t="s">
        <v>4433</v>
      </c>
      <c r="X28" s="81" t="s">
        <v>4434</v>
      </c>
      <c r="Y28" s="81" t="s">
        <v>4435</v>
      </c>
      <c r="Z28" s="81" t="s">
        <v>4436</v>
      </c>
      <c r="AA28" s="81" t="s">
        <v>82</v>
      </c>
      <c r="AC28" s="81" t="s">
        <v>42</v>
      </c>
      <c r="AD28" s="81" t="s">
        <v>2682</v>
      </c>
      <c r="AE28" s="81" t="s">
        <v>42</v>
      </c>
      <c r="AG28" s="81" t="s">
        <v>4433</v>
      </c>
      <c r="AH28" s="81" t="s">
        <v>4485</v>
      </c>
      <c r="AI28" s="81" t="s">
        <v>4553</v>
      </c>
      <c r="AJ28" s="81" t="s">
        <v>4440</v>
      </c>
      <c r="AM28" s="81" t="s">
        <v>4442</v>
      </c>
      <c r="AN28" s="81" t="s">
        <v>4433</v>
      </c>
      <c r="AO28" s="81" t="s">
        <v>5813</v>
      </c>
      <c r="AP28" s="81" t="s">
        <v>4443</v>
      </c>
      <c r="AQ28" s="81" t="s">
        <v>4444</v>
      </c>
      <c r="AR28" s="81" t="s">
        <v>5814</v>
      </c>
      <c r="AS28" s="81" t="s">
        <v>4446</v>
      </c>
      <c r="AT28" s="81" t="s">
        <v>2875</v>
      </c>
      <c r="AU28" s="81" t="s">
        <v>4447</v>
      </c>
      <c r="AW28" s="81" t="s">
        <v>4448</v>
      </c>
      <c r="AX28" s="81" t="s">
        <v>42</v>
      </c>
    </row>
    <row r="29" s="79" customFormat="1" ht="13.5" spans="1:50">
      <c r="A29" s="81" t="s">
        <v>5815</v>
      </c>
      <c r="B29" s="81" t="s">
        <v>5816</v>
      </c>
      <c r="C29" s="81" t="s">
        <v>50</v>
      </c>
      <c r="D29" s="81" t="s">
        <v>4418</v>
      </c>
      <c r="E29" s="81" t="s">
        <v>3270</v>
      </c>
      <c r="F29" s="81" t="s">
        <v>4453</v>
      </c>
      <c r="G29" s="81" t="s">
        <v>5662</v>
      </c>
      <c r="H29" s="81" t="s">
        <v>5622</v>
      </c>
      <c r="I29" s="81" t="s">
        <v>43</v>
      </c>
      <c r="J29" s="81" t="s">
        <v>4422</v>
      </c>
      <c r="K29" s="81" t="s">
        <v>4423</v>
      </c>
      <c r="M29" s="81" t="s">
        <v>2790</v>
      </c>
      <c r="N29" s="81" t="s">
        <v>5663</v>
      </c>
      <c r="O29" s="81" t="s">
        <v>5817</v>
      </c>
      <c r="P29" s="81" t="s">
        <v>5818</v>
      </c>
      <c r="Q29" s="81" t="s">
        <v>4698</v>
      </c>
      <c r="R29" s="81" t="s">
        <v>4699</v>
      </c>
      <c r="S29" s="81" t="s">
        <v>5740</v>
      </c>
      <c r="T29" s="81" t="s">
        <v>3268</v>
      </c>
      <c r="U29" s="81" t="s">
        <v>3269</v>
      </c>
      <c r="V29" s="81" t="s">
        <v>4432</v>
      </c>
      <c r="W29" s="81" t="s">
        <v>4433</v>
      </c>
      <c r="X29" s="81" t="s">
        <v>4434</v>
      </c>
      <c r="Y29" s="81" t="s">
        <v>4435</v>
      </c>
      <c r="Z29" s="81" t="s">
        <v>4436</v>
      </c>
      <c r="AA29" s="81" t="s">
        <v>228</v>
      </c>
      <c r="AC29" s="81" t="s">
        <v>42</v>
      </c>
      <c r="AD29" s="81" t="s">
        <v>2682</v>
      </c>
      <c r="AE29" s="81" t="s">
        <v>42</v>
      </c>
      <c r="AG29" s="81" t="s">
        <v>4433</v>
      </c>
      <c r="AH29" s="81" t="s">
        <v>4485</v>
      </c>
      <c r="AI29" s="81" t="s">
        <v>4553</v>
      </c>
      <c r="AJ29" s="81" t="s">
        <v>4440</v>
      </c>
      <c r="AM29" s="81" t="s">
        <v>4442</v>
      </c>
      <c r="AN29" s="81" t="s">
        <v>4433</v>
      </c>
      <c r="AO29" s="81" t="s">
        <v>5819</v>
      </c>
      <c r="AP29" s="81" t="s">
        <v>4443</v>
      </c>
      <c r="AQ29" s="81" t="s">
        <v>4444</v>
      </c>
      <c r="AR29" s="81" t="s">
        <v>5820</v>
      </c>
      <c r="AS29" s="81" t="s">
        <v>4446</v>
      </c>
      <c r="AT29" s="81" t="s">
        <v>2875</v>
      </c>
      <c r="AU29" s="81" t="s">
        <v>4447</v>
      </c>
      <c r="AW29" s="81" t="s">
        <v>4448</v>
      </c>
      <c r="AX29" s="81" t="s">
        <v>42</v>
      </c>
    </row>
    <row r="30" s="79" customFormat="1" ht="13.5" spans="1:50">
      <c r="A30" s="81" t="s">
        <v>5848</v>
      </c>
      <c r="B30" s="81" t="s">
        <v>5849</v>
      </c>
      <c r="C30" s="81" t="s">
        <v>50</v>
      </c>
      <c r="D30" s="81" t="s">
        <v>4517</v>
      </c>
      <c r="E30" s="81" t="s">
        <v>3938</v>
      </c>
      <c r="F30" s="81" t="s">
        <v>4453</v>
      </c>
      <c r="G30" s="81" t="s">
        <v>5662</v>
      </c>
      <c r="H30" s="81" t="s">
        <v>5622</v>
      </c>
      <c r="I30" s="81" t="s">
        <v>43</v>
      </c>
      <c r="J30" s="81" t="s">
        <v>4422</v>
      </c>
      <c r="K30" s="81" t="s">
        <v>4423</v>
      </c>
      <c r="M30" s="81" t="s">
        <v>2790</v>
      </c>
      <c r="N30" s="81" t="s">
        <v>5663</v>
      </c>
      <c r="O30" s="81" t="s">
        <v>5850</v>
      </c>
      <c r="P30" s="81" t="s">
        <v>3268</v>
      </c>
      <c r="Q30" s="81" t="s">
        <v>5119</v>
      </c>
      <c r="R30" s="81" t="s">
        <v>5120</v>
      </c>
      <c r="S30" s="81" t="s">
        <v>5276</v>
      </c>
      <c r="T30" s="81" t="s">
        <v>3241</v>
      </c>
      <c r="U30" s="81" t="s">
        <v>3242</v>
      </c>
      <c r="V30" s="81" t="s">
        <v>4432</v>
      </c>
      <c r="W30" s="81" t="s">
        <v>4433</v>
      </c>
      <c r="X30" s="81" t="s">
        <v>4434</v>
      </c>
      <c r="Y30" s="81" t="s">
        <v>4435</v>
      </c>
      <c r="Z30" s="81" t="s">
        <v>4436</v>
      </c>
      <c r="AA30" s="81" t="s">
        <v>82</v>
      </c>
      <c r="AC30" s="81" t="s">
        <v>42</v>
      </c>
      <c r="AD30" s="81" t="s">
        <v>2682</v>
      </c>
      <c r="AE30" s="81" t="s">
        <v>42</v>
      </c>
      <c r="AF30" s="81" t="s">
        <v>4464</v>
      </c>
      <c r="AG30" s="81" t="s">
        <v>4433</v>
      </c>
      <c r="AH30" s="81" t="s">
        <v>4485</v>
      </c>
      <c r="AI30" s="81" t="s">
        <v>4553</v>
      </c>
      <c r="AJ30" s="81" t="s">
        <v>4440</v>
      </c>
      <c r="AM30" s="81" t="s">
        <v>4442</v>
      </c>
      <c r="AN30" s="81" t="s">
        <v>4433</v>
      </c>
      <c r="AO30" s="81" t="s">
        <v>5851</v>
      </c>
      <c r="AP30" s="81" t="s">
        <v>4443</v>
      </c>
      <c r="AQ30" s="81" t="s">
        <v>4444</v>
      </c>
      <c r="AR30" s="81" t="s">
        <v>5852</v>
      </c>
      <c r="AS30" s="81" t="s">
        <v>4446</v>
      </c>
      <c r="AT30" s="81" t="s">
        <v>2875</v>
      </c>
      <c r="AU30" s="81" t="s">
        <v>5126</v>
      </c>
      <c r="AW30" s="81" t="s">
        <v>4448</v>
      </c>
      <c r="AX30" s="81" t="s">
        <v>42</v>
      </c>
    </row>
    <row r="31" s="79" customFormat="1" ht="13.5" spans="1:50">
      <c r="A31" s="81" t="s">
        <v>5882</v>
      </c>
      <c r="B31" s="81" t="s">
        <v>5883</v>
      </c>
      <c r="C31" s="81" t="s">
        <v>50</v>
      </c>
      <c r="D31" s="81" t="s">
        <v>4517</v>
      </c>
      <c r="E31" s="81" t="s">
        <v>3561</v>
      </c>
      <c r="F31" s="81" t="s">
        <v>4453</v>
      </c>
      <c r="G31" s="81" t="s">
        <v>5639</v>
      </c>
      <c r="H31" s="81" t="s">
        <v>4520</v>
      </c>
      <c r="I31" s="81" t="s">
        <v>43</v>
      </c>
      <c r="J31" s="81" t="s">
        <v>4474</v>
      </c>
      <c r="K31" s="81" t="s">
        <v>4475</v>
      </c>
      <c r="M31" s="81" t="s">
        <v>2790</v>
      </c>
      <c r="N31" s="81" t="s">
        <v>5439</v>
      </c>
      <c r="O31" s="81" t="s">
        <v>5884</v>
      </c>
      <c r="P31" s="81" t="s">
        <v>5885</v>
      </c>
      <c r="Q31" s="81" t="s">
        <v>5175</v>
      </c>
      <c r="R31" s="81" t="s">
        <v>5176</v>
      </c>
      <c r="S31" s="81" t="s">
        <v>5177</v>
      </c>
      <c r="T31" s="81" t="s">
        <v>3559</v>
      </c>
      <c r="U31" s="81" t="s">
        <v>3560</v>
      </c>
      <c r="V31" s="81" t="s">
        <v>4432</v>
      </c>
      <c r="W31" s="81" t="s">
        <v>4529</v>
      </c>
      <c r="X31" s="81" t="s">
        <v>4434</v>
      </c>
      <c r="Y31" s="81" t="s">
        <v>4435</v>
      </c>
      <c r="Z31" s="81" t="s">
        <v>4436</v>
      </c>
      <c r="AA31" s="81" t="s">
        <v>228</v>
      </c>
      <c r="AC31" s="81" t="s">
        <v>42</v>
      </c>
      <c r="AD31" s="81" t="s">
        <v>2682</v>
      </c>
      <c r="AE31" s="81" t="s">
        <v>42</v>
      </c>
      <c r="AG31" s="81" t="s">
        <v>4480</v>
      </c>
      <c r="AH31" s="81" t="s">
        <v>4485</v>
      </c>
      <c r="AI31" s="81" t="s">
        <v>4486</v>
      </c>
      <c r="AJ31" s="81" t="s">
        <v>4440</v>
      </c>
      <c r="AM31" s="81" t="s">
        <v>4442</v>
      </c>
      <c r="AN31" s="81" t="s">
        <v>4480</v>
      </c>
      <c r="AO31" s="81" t="s">
        <v>5886</v>
      </c>
      <c r="AP31" s="81" t="s">
        <v>4443</v>
      </c>
      <c r="AQ31" s="81" t="s">
        <v>4444</v>
      </c>
      <c r="AR31" s="81" t="s">
        <v>5887</v>
      </c>
      <c r="AS31" s="81" t="s">
        <v>4468</v>
      </c>
      <c r="AT31" s="81" t="s">
        <v>2875</v>
      </c>
      <c r="AU31" s="81" t="s">
        <v>4447</v>
      </c>
      <c r="AW31" s="81" t="s">
        <v>4448</v>
      </c>
      <c r="AX31" s="81" t="s">
        <v>42</v>
      </c>
    </row>
    <row r="32" s="79" customFormat="1" ht="13.5" spans="1:50">
      <c r="A32" s="81" t="s">
        <v>5888</v>
      </c>
      <c r="B32" s="81" t="s">
        <v>5889</v>
      </c>
      <c r="C32" s="81" t="s">
        <v>50</v>
      </c>
      <c r="D32" s="81" t="s">
        <v>4517</v>
      </c>
      <c r="E32" s="81" t="s">
        <v>5890</v>
      </c>
      <c r="F32" s="81" t="s">
        <v>4453</v>
      </c>
      <c r="G32" s="81" t="s">
        <v>4877</v>
      </c>
      <c r="H32" s="81" t="s">
        <v>5891</v>
      </c>
      <c r="I32" s="81" t="s">
        <v>43</v>
      </c>
      <c r="J32" s="81" t="s">
        <v>4772</v>
      </c>
      <c r="K32" s="81" t="s">
        <v>4773</v>
      </c>
      <c r="M32" s="81" t="s">
        <v>2790</v>
      </c>
      <c r="N32" s="81" t="s">
        <v>5892</v>
      </c>
      <c r="O32" s="81" t="s">
        <v>5893</v>
      </c>
      <c r="P32" s="81" t="s">
        <v>5894</v>
      </c>
      <c r="Q32" s="81" t="s">
        <v>1022</v>
      </c>
      <c r="R32" s="81" t="s">
        <v>5895</v>
      </c>
      <c r="S32" s="81" t="s">
        <v>5896</v>
      </c>
      <c r="T32" s="81" t="s">
        <v>3697</v>
      </c>
      <c r="U32" s="81" t="s">
        <v>3698</v>
      </c>
      <c r="V32" s="81" t="s">
        <v>4432</v>
      </c>
      <c r="W32" s="81" t="s">
        <v>1008</v>
      </c>
      <c r="X32" s="81" t="s">
        <v>4434</v>
      </c>
      <c r="Y32" s="81" t="s">
        <v>4435</v>
      </c>
      <c r="Z32" s="81" t="s">
        <v>4436</v>
      </c>
      <c r="AA32" s="81" t="s">
        <v>228</v>
      </c>
      <c r="AC32" s="81" t="s">
        <v>42</v>
      </c>
      <c r="AD32" s="81" t="s">
        <v>2682</v>
      </c>
      <c r="AE32" s="81" t="s">
        <v>42</v>
      </c>
      <c r="AG32" s="81" t="s">
        <v>1008</v>
      </c>
      <c r="AH32" s="81" t="s">
        <v>4485</v>
      </c>
      <c r="AI32" s="81" t="s">
        <v>4486</v>
      </c>
      <c r="AJ32" s="81" t="s">
        <v>4440</v>
      </c>
      <c r="AM32" s="81" t="s">
        <v>4442</v>
      </c>
      <c r="AN32" s="81" t="s">
        <v>1008</v>
      </c>
      <c r="AO32" s="81" t="s">
        <v>5897</v>
      </c>
      <c r="AP32" s="81" t="s">
        <v>4443</v>
      </c>
      <c r="AQ32" s="81" t="s">
        <v>4444</v>
      </c>
      <c r="AR32" s="81" t="s">
        <v>5898</v>
      </c>
      <c r="AS32" s="81" t="s">
        <v>4446</v>
      </c>
      <c r="AT32" s="81" t="s">
        <v>2875</v>
      </c>
      <c r="AU32" s="81" t="s">
        <v>5899</v>
      </c>
      <c r="AW32" s="81" t="s">
        <v>4448</v>
      </c>
      <c r="AX32" s="81" t="s">
        <v>42</v>
      </c>
    </row>
    <row r="33" s="79" customFormat="1" ht="13.5" spans="1:50">
      <c r="A33" s="81" t="s">
        <v>5910</v>
      </c>
      <c r="B33" s="81" t="s">
        <v>5911</v>
      </c>
      <c r="C33" s="81" t="s">
        <v>50</v>
      </c>
      <c r="D33" s="81" t="s">
        <v>4418</v>
      </c>
      <c r="E33" s="81" t="s">
        <v>3958</v>
      </c>
      <c r="F33" s="81" t="s">
        <v>4453</v>
      </c>
      <c r="G33" s="81" t="s">
        <v>4877</v>
      </c>
      <c r="H33" s="81" t="s">
        <v>5622</v>
      </c>
      <c r="I33" s="81" t="s">
        <v>43</v>
      </c>
      <c r="J33" s="81" t="s">
        <v>4631</v>
      </c>
      <c r="K33" s="81" t="s">
        <v>4632</v>
      </c>
      <c r="M33" s="81" t="s">
        <v>2790</v>
      </c>
      <c r="N33" s="81" t="s">
        <v>5460</v>
      </c>
      <c r="O33" s="81" t="s">
        <v>5912</v>
      </c>
      <c r="P33" s="81" t="s">
        <v>5913</v>
      </c>
      <c r="Q33" s="81" t="s">
        <v>5652</v>
      </c>
      <c r="R33" s="81" t="s">
        <v>5653</v>
      </c>
      <c r="S33" s="81" t="s">
        <v>5914</v>
      </c>
      <c r="T33" s="81" t="s">
        <v>3505</v>
      </c>
      <c r="U33" s="81" t="s">
        <v>3506</v>
      </c>
      <c r="V33" s="81" t="s">
        <v>4432</v>
      </c>
      <c r="W33" s="81" t="s">
        <v>712</v>
      </c>
      <c r="X33" s="81" t="s">
        <v>4434</v>
      </c>
      <c r="Y33" s="81" t="s">
        <v>4435</v>
      </c>
      <c r="Z33" s="81" t="s">
        <v>4436</v>
      </c>
      <c r="AA33" s="81" t="s">
        <v>228</v>
      </c>
      <c r="AC33" s="81" t="s">
        <v>42</v>
      </c>
      <c r="AD33" s="81" t="s">
        <v>2682</v>
      </c>
      <c r="AE33" s="81" t="s">
        <v>42</v>
      </c>
      <c r="AG33" s="81" t="s">
        <v>650</v>
      </c>
      <c r="AH33" s="81" t="s">
        <v>4485</v>
      </c>
      <c r="AI33" s="81" t="s">
        <v>4512</v>
      </c>
      <c r="AJ33" s="81" t="s">
        <v>4440</v>
      </c>
      <c r="AM33" s="81" t="s">
        <v>4442</v>
      </c>
      <c r="AN33" s="81" t="s">
        <v>471</v>
      </c>
      <c r="AO33" s="81" t="s">
        <v>5915</v>
      </c>
      <c r="AP33" s="81" t="s">
        <v>4443</v>
      </c>
      <c r="AQ33" s="81" t="s">
        <v>4444</v>
      </c>
      <c r="AR33" s="81" t="s">
        <v>5916</v>
      </c>
      <c r="AS33" s="81" t="s">
        <v>4446</v>
      </c>
      <c r="AT33" s="81" t="s">
        <v>2875</v>
      </c>
      <c r="AU33" s="81" t="s">
        <v>50</v>
      </c>
      <c r="AW33" s="81" t="s">
        <v>4448</v>
      </c>
      <c r="AX33" s="81" t="s">
        <v>42</v>
      </c>
    </row>
    <row r="34" s="79" customFormat="1" ht="13.5" spans="1:50">
      <c r="A34" s="81" t="s">
        <v>6039</v>
      </c>
      <c r="B34" s="81" t="s">
        <v>6040</v>
      </c>
      <c r="C34" s="81" t="s">
        <v>50</v>
      </c>
      <c r="D34" s="81" t="s">
        <v>4517</v>
      </c>
      <c r="E34" s="81" t="s">
        <v>6041</v>
      </c>
      <c r="F34" s="81" t="s">
        <v>4453</v>
      </c>
      <c r="G34" s="81" t="s">
        <v>5639</v>
      </c>
      <c r="H34" s="81" t="s">
        <v>5622</v>
      </c>
      <c r="I34" s="81" t="s">
        <v>43</v>
      </c>
      <c r="J34" s="81" t="s">
        <v>4543</v>
      </c>
      <c r="K34" s="81" t="s">
        <v>4544</v>
      </c>
      <c r="M34" s="81" t="s">
        <v>2790</v>
      </c>
      <c r="N34" s="81" t="s">
        <v>5663</v>
      </c>
      <c r="O34" s="81" t="s">
        <v>6042</v>
      </c>
      <c r="P34" s="81" t="s">
        <v>6043</v>
      </c>
      <c r="Q34" s="81" t="s">
        <v>1462</v>
      </c>
      <c r="R34" s="81" t="s">
        <v>6044</v>
      </c>
      <c r="S34" s="81" t="s">
        <v>4552</v>
      </c>
      <c r="T34" s="81" t="s">
        <v>6045</v>
      </c>
      <c r="U34" s="81" t="s">
        <v>6046</v>
      </c>
      <c r="V34" s="81" t="s">
        <v>4432</v>
      </c>
      <c r="W34" s="81" t="s">
        <v>1664</v>
      </c>
      <c r="X34" s="81" t="s">
        <v>4434</v>
      </c>
      <c r="Y34" s="81" t="s">
        <v>4435</v>
      </c>
      <c r="Z34" s="81" t="s">
        <v>4436</v>
      </c>
      <c r="AA34" s="81" t="s">
        <v>228</v>
      </c>
      <c r="AC34" s="81" t="s">
        <v>42</v>
      </c>
      <c r="AD34" s="81" t="s">
        <v>2682</v>
      </c>
      <c r="AE34" s="81" t="s">
        <v>42</v>
      </c>
      <c r="AG34" s="81" t="s">
        <v>4552</v>
      </c>
      <c r="AH34" s="81" t="s">
        <v>4485</v>
      </c>
      <c r="AI34" s="81" t="s">
        <v>4486</v>
      </c>
      <c r="AJ34" s="81" t="s">
        <v>4440</v>
      </c>
      <c r="AM34" s="81" t="s">
        <v>4442</v>
      </c>
      <c r="AN34" s="81" t="s">
        <v>4552</v>
      </c>
      <c r="AO34" s="81" t="s">
        <v>6047</v>
      </c>
      <c r="AP34" s="81" t="s">
        <v>4443</v>
      </c>
      <c r="AQ34" s="81" t="s">
        <v>4444</v>
      </c>
      <c r="AR34" s="81" t="s">
        <v>6048</v>
      </c>
      <c r="AS34" s="81" t="s">
        <v>4446</v>
      </c>
      <c r="AT34" s="81" t="s">
        <v>2875</v>
      </c>
      <c r="AU34" s="81" t="s">
        <v>4447</v>
      </c>
      <c r="AW34" s="81" t="s">
        <v>4448</v>
      </c>
      <c r="AX34" s="81" t="s">
        <v>42</v>
      </c>
    </row>
    <row r="35" s="79" customFormat="1" ht="13.5" spans="1:50">
      <c r="A35" s="81" t="s">
        <v>6049</v>
      </c>
      <c r="B35" s="81" t="s">
        <v>6050</v>
      </c>
      <c r="C35" s="81" t="s">
        <v>50</v>
      </c>
      <c r="D35" s="81" t="s">
        <v>4517</v>
      </c>
      <c r="E35" s="81" t="s">
        <v>6051</v>
      </c>
      <c r="F35" s="81" t="s">
        <v>4453</v>
      </c>
      <c r="G35" s="81" t="s">
        <v>5639</v>
      </c>
      <c r="H35" s="81" t="s">
        <v>5622</v>
      </c>
      <c r="I35" s="81" t="s">
        <v>43</v>
      </c>
      <c r="J35" s="81" t="s">
        <v>4543</v>
      </c>
      <c r="K35" s="81" t="s">
        <v>4544</v>
      </c>
      <c r="M35" s="81" t="s">
        <v>2790</v>
      </c>
      <c r="N35" s="81" t="s">
        <v>5663</v>
      </c>
      <c r="O35" s="81" t="s">
        <v>6042</v>
      </c>
      <c r="P35" s="81" t="s">
        <v>6043</v>
      </c>
      <c r="Q35" s="81" t="s">
        <v>1462</v>
      </c>
      <c r="R35" s="81" t="s">
        <v>6044</v>
      </c>
      <c r="S35" s="81" t="s">
        <v>4552</v>
      </c>
      <c r="T35" s="81" t="s">
        <v>6045</v>
      </c>
      <c r="U35" s="81" t="s">
        <v>6046</v>
      </c>
      <c r="V35" s="81" t="s">
        <v>4432</v>
      </c>
      <c r="W35" s="81" t="s">
        <v>1664</v>
      </c>
      <c r="X35" s="81" t="s">
        <v>4434</v>
      </c>
      <c r="Y35" s="81" t="s">
        <v>4435</v>
      </c>
      <c r="Z35" s="81" t="s">
        <v>4436</v>
      </c>
      <c r="AA35" s="81" t="s">
        <v>228</v>
      </c>
      <c r="AC35" s="81" t="s">
        <v>42</v>
      </c>
      <c r="AD35" s="81" t="s">
        <v>2682</v>
      </c>
      <c r="AE35" s="81" t="s">
        <v>42</v>
      </c>
      <c r="AG35" s="81" t="s">
        <v>4552</v>
      </c>
      <c r="AH35" s="81" t="s">
        <v>4485</v>
      </c>
      <c r="AI35" s="81" t="s">
        <v>4486</v>
      </c>
      <c r="AJ35" s="81" t="s">
        <v>4440</v>
      </c>
      <c r="AM35" s="81" t="s">
        <v>4442</v>
      </c>
      <c r="AN35" s="81" t="s">
        <v>4552</v>
      </c>
      <c r="AO35" s="81" t="s">
        <v>6047</v>
      </c>
      <c r="AP35" s="81" t="s">
        <v>4443</v>
      </c>
      <c r="AQ35" s="81" t="s">
        <v>4444</v>
      </c>
      <c r="AR35" s="81" t="s">
        <v>6048</v>
      </c>
      <c r="AS35" s="81" t="s">
        <v>4446</v>
      </c>
      <c r="AT35" s="81" t="s">
        <v>2875</v>
      </c>
      <c r="AU35" s="81" t="s">
        <v>4447</v>
      </c>
      <c r="AW35" s="81" t="s">
        <v>4448</v>
      </c>
      <c r="AX35" s="81" t="s">
        <v>42</v>
      </c>
    </row>
    <row r="36" s="79" customFormat="1" ht="13.5" spans="1:50">
      <c r="A36" s="81" t="s">
        <v>6052</v>
      </c>
      <c r="B36" s="81" t="s">
        <v>6053</v>
      </c>
      <c r="C36" s="81" t="s">
        <v>50</v>
      </c>
      <c r="D36" s="81" t="s">
        <v>4517</v>
      </c>
      <c r="E36" s="81" t="s">
        <v>6054</v>
      </c>
      <c r="F36" s="81" t="s">
        <v>4453</v>
      </c>
      <c r="G36" s="81" t="s">
        <v>5639</v>
      </c>
      <c r="H36" s="81" t="s">
        <v>5622</v>
      </c>
      <c r="I36" s="81" t="s">
        <v>43</v>
      </c>
      <c r="J36" s="81" t="s">
        <v>4543</v>
      </c>
      <c r="K36" s="81" t="s">
        <v>4544</v>
      </c>
      <c r="M36" s="81" t="s">
        <v>2790</v>
      </c>
      <c r="N36" s="81" t="s">
        <v>5663</v>
      </c>
      <c r="O36" s="81" t="s">
        <v>6042</v>
      </c>
      <c r="P36" s="81" t="s">
        <v>6043</v>
      </c>
      <c r="Q36" s="81" t="s">
        <v>1462</v>
      </c>
      <c r="R36" s="81" t="s">
        <v>6044</v>
      </c>
      <c r="S36" s="81" t="s">
        <v>4552</v>
      </c>
      <c r="T36" s="81" t="s">
        <v>6045</v>
      </c>
      <c r="U36" s="81" t="s">
        <v>6046</v>
      </c>
      <c r="V36" s="81" t="s">
        <v>4432</v>
      </c>
      <c r="W36" s="81" t="s">
        <v>1664</v>
      </c>
      <c r="X36" s="81" t="s">
        <v>4434</v>
      </c>
      <c r="Y36" s="81" t="s">
        <v>4435</v>
      </c>
      <c r="Z36" s="81" t="s">
        <v>4436</v>
      </c>
      <c r="AA36" s="81" t="s">
        <v>228</v>
      </c>
      <c r="AC36" s="81" t="s">
        <v>42</v>
      </c>
      <c r="AD36" s="81" t="s">
        <v>2682</v>
      </c>
      <c r="AE36" s="81" t="s">
        <v>42</v>
      </c>
      <c r="AG36" s="81" t="s">
        <v>4552</v>
      </c>
      <c r="AH36" s="81" t="s">
        <v>4485</v>
      </c>
      <c r="AI36" s="81" t="s">
        <v>4486</v>
      </c>
      <c r="AJ36" s="81" t="s">
        <v>4440</v>
      </c>
      <c r="AM36" s="81" t="s">
        <v>4442</v>
      </c>
      <c r="AN36" s="81" t="s">
        <v>4552</v>
      </c>
      <c r="AO36" s="81" t="s">
        <v>6047</v>
      </c>
      <c r="AP36" s="81" t="s">
        <v>4443</v>
      </c>
      <c r="AQ36" s="81" t="s">
        <v>4444</v>
      </c>
      <c r="AR36" s="81" t="s">
        <v>6048</v>
      </c>
      <c r="AS36" s="81" t="s">
        <v>4446</v>
      </c>
      <c r="AT36" s="81" t="s">
        <v>2875</v>
      </c>
      <c r="AU36" s="81" t="s">
        <v>4447</v>
      </c>
      <c r="AW36" s="81" t="s">
        <v>4448</v>
      </c>
      <c r="AX36" s="81" t="s">
        <v>42</v>
      </c>
    </row>
    <row r="37" s="79" customFormat="1" ht="13.5" spans="1:50">
      <c r="A37" s="81" t="s">
        <v>5979</v>
      </c>
      <c r="B37" s="81" t="s">
        <v>6055</v>
      </c>
      <c r="C37" s="81" t="s">
        <v>50</v>
      </c>
      <c r="D37" s="81" t="s">
        <v>4517</v>
      </c>
      <c r="E37" s="81" t="s">
        <v>6056</v>
      </c>
      <c r="F37" s="81" t="s">
        <v>4453</v>
      </c>
      <c r="G37" s="81" t="s">
        <v>5639</v>
      </c>
      <c r="H37" s="81" t="s">
        <v>5622</v>
      </c>
      <c r="I37" s="81" t="s">
        <v>43</v>
      </c>
      <c r="J37" s="81" t="s">
        <v>4543</v>
      </c>
      <c r="K37" s="81" t="s">
        <v>4544</v>
      </c>
      <c r="M37" s="81" t="s">
        <v>2790</v>
      </c>
      <c r="N37" s="81" t="s">
        <v>5663</v>
      </c>
      <c r="O37" s="81" t="s">
        <v>6042</v>
      </c>
      <c r="P37" s="81" t="s">
        <v>6043</v>
      </c>
      <c r="Q37" s="81" t="s">
        <v>1462</v>
      </c>
      <c r="R37" s="81" t="s">
        <v>6044</v>
      </c>
      <c r="S37" s="81" t="s">
        <v>4552</v>
      </c>
      <c r="T37" s="81" t="s">
        <v>6045</v>
      </c>
      <c r="U37" s="81" t="s">
        <v>6046</v>
      </c>
      <c r="V37" s="81" t="s">
        <v>4432</v>
      </c>
      <c r="W37" s="81" t="s">
        <v>1664</v>
      </c>
      <c r="X37" s="81" t="s">
        <v>4434</v>
      </c>
      <c r="Y37" s="81" t="s">
        <v>4435</v>
      </c>
      <c r="Z37" s="81" t="s">
        <v>4436</v>
      </c>
      <c r="AA37" s="81" t="s">
        <v>228</v>
      </c>
      <c r="AC37" s="81" t="s">
        <v>42</v>
      </c>
      <c r="AD37" s="81" t="s">
        <v>2682</v>
      </c>
      <c r="AE37" s="81" t="s">
        <v>42</v>
      </c>
      <c r="AG37" s="81" t="s">
        <v>4552</v>
      </c>
      <c r="AH37" s="81" t="s">
        <v>4485</v>
      </c>
      <c r="AI37" s="81" t="s">
        <v>4486</v>
      </c>
      <c r="AJ37" s="81" t="s">
        <v>4440</v>
      </c>
      <c r="AM37" s="81" t="s">
        <v>4442</v>
      </c>
      <c r="AN37" s="81" t="s">
        <v>4552</v>
      </c>
      <c r="AO37" s="81" t="s">
        <v>6047</v>
      </c>
      <c r="AP37" s="81" t="s">
        <v>4443</v>
      </c>
      <c r="AQ37" s="81" t="s">
        <v>4444</v>
      </c>
      <c r="AR37" s="81" t="s">
        <v>6048</v>
      </c>
      <c r="AS37" s="81" t="s">
        <v>4446</v>
      </c>
      <c r="AT37" s="81" t="s">
        <v>2875</v>
      </c>
      <c r="AU37" s="81" t="s">
        <v>4447</v>
      </c>
      <c r="AW37" s="81" t="s">
        <v>4448</v>
      </c>
      <c r="AX37" s="81" t="s">
        <v>42</v>
      </c>
    </row>
    <row r="38" s="79" customFormat="1" ht="13.5" spans="1:50">
      <c r="A38" s="81" t="s">
        <v>6076</v>
      </c>
      <c r="B38" s="81" t="s">
        <v>6077</v>
      </c>
      <c r="C38" s="81" t="s">
        <v>50</v>
      </c>
      <c r="D38" s="81" t="s">
        <v>4418</v>
      </c>
      <c r="E38" s="81" t="s">
        <v>3494</v>
      </c>
      <c r="F38" s="81" t="s">
        <v>4453</v>
      </c>
      <c r="G38" s="81" t="s">
        <v>5639</v>
      </c>
      <c r="H38" s="81" t="s">
        <v>5622</v>
      </c>
      <c r="I38" s="81" t="s">
        <v>43</v>
      </c>
      <c r="J38" s="81" t="s">
        <v>4631</v>
      </c>
      <c r="K38" s="81" t="s">
        <v>4632</v>
      </c>
      <c r="M38" s="81" t="s">
        <v>2790</v>
      </c>
      <c r="N38" s="81" t="s">
        <v>5460</v>
      </c>
      <c r="O38" s="81" t="s">
        <v>6078</v>
      </c>
      <c r="P38" s="81" t="s">
        <v>6079</v>
      </c>
      <c r="Q38" s="81" t="s">
        <v>471</v>
      </c>
      <c r="R38" s="81" t="s">
        <v>5247</v>
      </c>
      <c r="S38" s="81" t="s">
        <v>4800</v>
      </c>
      <c r="T38" s="81" t="s">
        <v>3450</v>
      </c>
      <c r="U38" s="81" t="s">
        <v>3451</v>
      </c>
      <c r="V38" s="81" t="s">
        <v>4432</v>
      </c>
      <c r="W38" s="81" t="s">
        <v>712</v>
      </c>
      <c r="X38" s="81" t="s">
        <v>4434</v>
      </c>
      <c r="Y38" s="81" t="s">
        <v>4435</v>
      </c>
      <c r="Z38" s="81" t="s">
        <v>4436</v>
      </c>
      <c r="AA38" s="81" t="s">
        <v>82</v>
      </c>
      <c r="AC38" s="81" t="s">
        <v>42</v>
      </c>
      <c r="AD38" s="81" t="s">
        <v>2682</v>
      </c>
      <c r="AE38" s="81" t="s">
        <v>42</v>
      </c>
      <c r="AG38" s="81" t="s">
        <v>712</v>
      </c>
      <c r="AH38" s="81" t="s">
        <v>4485</v>
      </c>
      <c r="AI38" s="81" t="s">
        <v>4512</v>
      </c>
      <c r="AJ38" s="81" t="s">
        <v>4440</v>
      </c>
      <c r="AM38" s="81" t="s">
        <v>4442</v>
      </c>
      <c r="AN38" s="81" t="s">
        <v>4658</v>
      </c>
      <c r="AO38" s="81" t="s">
        <v>6080</v>
      </c>
      <c r="AP38" s="81" t="s">
        <v>4443</v>
      </c>
      <c r="AQ38" s="81" t="s">
        <v>4444</v>
      </c>
      <c r="AR38" s="81" t="s">
        <v>6081</v>
      </c>
      <c r="AS38" s="81" t="s">
        <v>4446</v>
      </c>
      <c r="AT38" s="81" t="s">
        <v>2875</v>
      </c>
      <c r="AU38" s="81" t="s">
        <v>50</v>
      </c>
      <c r="AW38" s="81" t="s">
        <v>4448</v>
      </c>
      <c r="AX38" s="81" t="s">
        <v>42</v>
      </c>
    </row>
    <row r="39" s="79" customFormat="1" ht="13.5" spans="1:50">
      <c r="A39" s="81" t="s">
        <v>6082</v>
      </c>
      <c r="B39" s="81" t="s">
        <v>6083</v>
      </c>
      <c r="C39" s="81" t="s">
        <v>50</v>
      </c>
      <c r="D39" s="81" t="s">
        <v>4517</v>
      </c>
      <c r="E39" s="81" t="s">
        <v>6084</v>
      </c>
      <c r="F39" s="81" t="s">
        <v>4453</v>
      </c>
      <c r="G39" s="81" t="s">
        <v>5639</v>
      </c>
      <c r="H39" s="81" t="s">
        <v>5622</v>
      </c>
      <c r="I39" s="81" t="s">
        <v>43</v>
      </c>
      <c r="J39" s="81" t="s">
        <v>4631</v>
      </c>
      <c r="K39" s="81" t="s">
        <v>4632</v>
      </c>
      <c r="M39" s="81" t="s">
        <v>2790</v>
      </c>
      <c r="N39" s="81" t="s">
        <v>5460</v>
      </c>
      <c r="O39" s="81" t="s">
        <v>6085</v>
      </c>
      <c r="P39" s="81" t="s">
        <v>6086</v>
      </c>
      <c r="Q39" s="81" t="s">
        <v>5652</v>
      </c>
      <c r="R39" s="81" t="s">
        <v>5653</v>
      </c>
      <c r="S39" s="81" t="s">
        <v>6087</v>
      </c>
      <c r="T39" s="81" t="s">
        <v>6088</v>
      </c>
      <c r="U39" s="81" t="s">
        <v>6089</v>
      </c>
      <c r="V39" s="81" t="s">
        <v>4432</v>
      </c>
      <c r="W39" s="81" t="s">
        <v>4529</v>
      </c>
      <c r="X39" s="81" t="s">
        <v>4434</v>
      </c>
      <c r="Y39" s="81" t="s">
        <v>4435</v>
      </c>
      <c r="Z39" s="81" t="s">
        <v>4436</v>
      </c>
      <c r="AA39" s="81" t="s">
        <v>82</v>
      </c>
      <c r="AC39" s="81" t="s">
        <v>42</v>
      </c>
      <c r="AD39" s="81" t="s">
        <v>2682</v>
      </c>
      <c r="AE39" s="81" t="s">
        <v>42</v>
      </c>
      <c r="AF39" s="81" t="s">
        <v>4464</v>
      </c>
      <c r="AG39" s="81" t="s">
        <v>4658</v>
      </c>
      <c r="AH39" s="81" t="s">
        <v>4485</v>
      </c>
      <c r="AI39" s="81" t="s">
        <v>4512</v>
      </c>
      <c r="AJ39" s="81" t="s">
        <v>4440</v>
      </c>
      <c r="AM39" s="81" t="s">
        <v>4442</v>
      </c>
      <c r="AN39" s="81" t="s">
        <v>4658</v>
      </c>
      <c r="AO39" s="81" t="s">
        <v>6090</v>
      </c>
      <c r="AP39" s="81" t="s">
        <v>4443</v>
      </c>
      <c r="AQ39" s="81" t="s">
        <v>4444</v>
      </c>
      <c r="AR39" s="81" t="s">
        <v>6091</v>
      </c>
      <c r="AS39" s="81" t="s">
        <v>4446</v>
      </c>
      <c r="AT39" s="81" t="s">
        <v>2875</v>
      </c>
      <c r="AU39" s="81" t="s">
        <v>4447</v>
      </c>
      <c r="AW39" s="81" t="s">
        <v>4448</v>
      </c>
      <c r="AX39" s="81" t="s">
        <v>42</v>
      </c>
    </row>
    <row r="40" s="79" customFormat="1" ht="13.5" spans="1:50">
      <c r="A40" s="81" t="s">
        <v>6092</v>
      </c>
      <c r="B40" s="81" t="s">
        <v>6093</v>
      </c>
      <c r="C40" s="81" t="s">
        <v>50</v>
      </c>
      <c r="D40" s="81" t="s">
        <v>4418</v>
      </c>
      <c r="E40" s="81" t="s">
        <v>3382</v>
      </c>
      <c r="F40" s="81" t="s">
        <v>4453</v>
      </c>
      <c r="G40" s="81" t="s">
        <v>5639</v>
      </c>
      <c r="H40" s="81" t="s">
        <v>5622</v>
      </c>
      <c r="I40" s="81" t="s">
        <v>43</v>
      </c>
      <c r="J40" s="81" t="s">
        <v>4631</v>
      </c>
      <c r="K40" s="81" t="s">
        <v>4632</v>
      </c>
      <c r="M40" s="81" t="s">
        <v>2790</v>
      </c>
      <c r="N40" s="81" t="s">
        <v>5460</v>
      </c>
      <c r="O40" s="81" t="s">
        <v>6094</v>
      </c>
      <c r="P40" s="81" t="s">
        <v>6095</v>
      </c>
      <c r="Q40" s="81" t="s">
        <v>5652</v>
      </c>
      <c r="R40" s="81" t="s">
        <v>5653</v>
      </c>
      <c r="S40" s="81" t="s">
        <v>6087</v>
      </c>
      <c r="T40" s="81" t="s">
        <v>3375</v>
      </c>
      <c r="U40" s="81" t="s">
        <v>3376</v>
      </c>
      <c r="V40" s="81" t="s">
        <v>4432</v>
      </c>
      <c r="W40" s="81" t="s">
        <v>712</v>
      </c>
      <c r="X40" s="81" t="s">
        <v>4434</v>
      </c>
      <c r="Y40" s="81" t="s">
        <v>4435</v>
      </c>
      <c r="Z40" s="81" t="s">
        <v>4436</v>
      </c>
      <c r="AA40" s="81" t="s">
        <v>82</v>
      </c>
      <c r="AC40" s="81" t="s">
        <v>42</v>
      </c>
      <c r="AD40" s="81" t="s">
        <v>2682</v>
      </c>
      <c r="AE40" s="81" t="s">
        <v>42</v>
      </c>
      <c r="AG40" s="81" t="s">
        <v>712</v>
      </c>
      <c r="AH40" s="81" t="s">
        <v>4485</v>
      </c>
      <c r="AI40" s="81" t="s">
        <v>4512</v>
      </c>
      <c r="AJ40" s="81" t="s">
        <v>4440</v>
      </c>
      <c r="AM40" s="81" t="s">
        <v>4442</v>
      </c>
      <c r="AN40" s="81" t="s">
        <v>4658</v>
      </c>
      <c r="AO40" s="81" t="s">
        <v>6096</v>
      </c>
      <c r="AP40" s="81" t="s">
        <v>4443</v>
      </c>
      <c r="AQ40" s="81" t="s">
        <v>4444</v>
      </c>
      <c r="AR40" s="81" t="s">
        <v>6097</v>
      </c>
      <c r="AS40" s="81" t="s">
        <v>4446</v>
      </c>
      <c r="AT40" s="81" t="s">
        <v>2875</v>
      </c>
      <c r="AU40" s="81" t="s">
        <v>4447</v>
      </c>
      <c r="AW40" s="81" t="s">
        <v>4448</v>
      </c>
      <c r="AX40" s="81" t="s">
        <v>42</v>
      </c>
    </row>
    <row r="41" s="79" customFormat="1" ht="13.5" spans="1:50">
      <c r="A41" s="81" t="s">
        <v>6146</v>
      </c>
      <c r="B41" s="81" t="s">
        <v>6147</v>
      </c>
      <c r="C41" s="81" t="s">
        <v>50</v>
      </c>
      <c r="D41" s="81" t="s">
        <v>4517</v>
      </c>
      <c r="E41" s="81" t="s">
        <v>3425</v>
      </c>
      <c r="F41" s="81" t="s">
        <v>4453</v>
      </c>
      <c r="G41" s="81" t="s">
        <v>5639</v>
      </c>
      <c r="H41" s="81" t="s">
        <v>4520</v>
      </c>
      <c r="I41" s="81" t="s">
        <v>43</v>
      </c>
      <c r="J41" s="81" t="s">
        <v>4474</v>
      </c>
      <c r="K41" s="81" t="s">
        <v>4475</v>
      </c>
      <c r="M41" s="81" t="s">
        <v>2790</v>
      </c>
      <c r="N41" s="81" t="s">
        <v>5439</v>
      </c>
      <c r="O41" s="81" t="s">
        <v>6148</v>
      </c>
      <c r="P41" s="81" t="s">
        <v>6149</v>
      </c>
      <c r="Q41" s="81" t="s">
        <v>5175</v>
      </c>
      <c r="R41" s="81" t="s">
        <v>5176</v>
      </c>
      <c r="S41" s="81" t="s">
        <v>5177</v>
      </c>
      <c r="T41" s="81" t="s">
        <v>3324</v>
      </c>
      <c r="U41" s="81" t="s">
        <v>3325</v>
      </c>
      <c r="V41" s="81" t="s">
        <v>4432</v>
      </c>
      <c r="W41" s="81" t="s">
        <v>4529</v>
      </c>
      <c r="X41" s="81" t="s">
        <v>4434</v>
      </c>
      <c r="Y41" s="81" t="s">
        <v>4435</v>
      </c>
      <c r="Z41" s="81" t="s">
        <v>4436</v>
      </c>
      <c r="AA41" s="81" t="s">
        <v>228</v>
      </c>
      <c r="AC41" s="81" t="s">
        <v>42</v>
      </c>
      <c r="AD41" s="81" t="s">
        <v>2682</v>
      </c>
      <c r="AE41" s="81" t="s">
        <v>42</v>
      </c>
      <c r="AG41" s="81" t="s">
        <v>4480</v>
      </c>
      <c r="AH41" s="81" t="s">
        <v>4485</v>
      </c>
      <c r="AI41" s="81" t="s">
        <v>4486</v>
      </c>
      <c r="AJ41" s="81" t="s">
        <v>4440</v>
      </c>
      <c r="AM41" s="81" t="s">
        <v>4442</v>
      </c>
      <c r="AN41" s="81" t="s">
        <v>4480</v>
      </c>
      <c r="AO41" s="81" t="s">
        <v>6150</v>
      </c>
      <c r="AP41" s="81" t="s">
        <v>4443</v>
      </c>
      <c r="AQ41" s="81" t="s">
        <v>4444</v>
      </c>
      <c r="AR41" s="81" t="s">
        <v>5887</v>
      </c>
      <c r="AS41" s="81" t="s">
        <v>4468</v>
      </c>
      <c r="AT41" s="81" t="s">
        <v>2875</v>
      </c>
      <c r="AU41" s="81" t="s">
        <v>4447</v>
      </c>
      <c r="AW41" s="81" t="s">
        <v>4448</v>
      </c>
      <c r="AX41" s="81" t="s">
        <v>42</v>
      </c>
    </row>
    <row r="42" s="79" customFormat="1" ht="13.5" spans="1:50">
      <c r="A42" s="81" t="s">
        <v>6151</v>
      </c>
      <c r="B42" s="81" t="s">
        <v>6152</v>
      </c>
      <c r="C42" s="81" t="s">
        <v>50</v>
      </c>
      <c r="D42" s="81" t="s">
        <v>4517</v>
      </c>
      <c r="E42" s="81" t="s">
        <v>3326</v>
      </c>
      <c r="F42" s="81" t="s">
        <v>4453</v>
      </c>
      <c r="G42" s="81" t="s">
        <v>5639</v>
      </c>
      <c r="H42" s="81" t="s">
        <v>4520</v>
      </c>
      <c r="I42" s="81" t="s">
        <v>43</v>
      </c>
      <c r="J42" s="81" t="s">
        <v>4474</v>
      </c>
      <c r="K42" s="81" t="s">
        <v>4475</v>
      </c>
      <c r="M42" s="81" t="s">
        <v>2790</v>
      </c>
      <c r="N42" s="81" t="s">
        <v>5439</v>
      </c>
      <c r="O42" s="81" t="s">
        <v>6153</v>
      </c>
      <c r="P42" s="81" t="s">
        <v>6154</v>
      </c>
      <c r="Q42" s="81" t="s">
        <v>5175</v>
      </c>
      <c r="R42" s="81" t="s">
        <v>5176</v>
      </c>
      <c r="S42" s="81" t="s">
        <v>5177</v>
      </c>
      <c r="T42" s="81" t="s">
        <v>3324</v>
      </c>
      <c r="U42" s="81" t="s">
        <v>3325</v>
      </c>
      <c r="V42" s="81" t="s">
        <v>4432</v>
      </c>
      <c r="W42" s="81" t="s">
        <v>4529</v>
      </c>
      <c r="X42" s="81" t="s">
        <v>4434</v>
      </c>
      <c r="Y42" s="81" t="s">
        <v>4435</v>
      </c>
      <c r="Z42" s="81" t="s">
        <v>4436</v>
      </c>
      <c r="AA42" s="81" t="s">
        <v>228</v>
      </c>
      <c r="AC42" s="81" t="s">
        <v>42</v>
      </c>
      <c r="AD42" s="81" t="s">
        <v>2682</v>
      </c>
      <c r="AE42" s="81" t="s">
        <v>42</v>
      </c>
      <c r="AG42" s="81" t="s">
        <v>4480</v>
      </c>
      <c r="AH42" s="81" t="s">
        <v>4485</v>
      </c>
      <c r="AI42" s="81" t="s">
        <v>4486</v>
      </c>
      <c r="AJ42" s="81" t="s">
        <v>4440</v>
      </c>
      <c r="AM42" s="81" t="s">
        <v>4442</v>
      </c>
      <c r="AN42" s="81" t="s">
        <v>4480</v>
      </c>
      <c r="AO42" s="81" t="s">
        <v>6150</v>
      </c>
      <c r="AP42" s="81" t="s">
        <v>4443</v>
      </c>
      <c r="AQ42" s="81" t="s">
        <v>4444</v>
      </c>
      <c r="AR42" s="81" t="s">
        <v>6155</v>
      </c>
      <c r="AS42" s="81" t="s">
        <v>4468</v>
      </c>
      <c r="AT42" s="81" t="s">
        <v>2875</v>
      </c>
      <c r="AU42" s="81" t="s">
        <v>4447</v>
      </c>
      <c r="AW42" s="81" t="s">
        <v>4448</v>
      </c>
      <c r="AX42" s="81" t="s">
        <v>42</v>
      </c>
    </row>
    <row r="43" s="79" customFormat="1" ht="13.5" spans="1:50">
      <c r="A43" s="81" t="s">
        <v>6176</v>
      </c>
      <c r="B43" s="81" t="s">
        <v>6177</v>
      </c>
      <c r="C43" s="81" t="s">
        <v>50</v>
      </c>
      <c r="D43" s="81" t="s">
        <v>4418</v>
      </c>
      <c r="E43" s="81" t="s">
        <v>6178</v>
      </c>
      <c r="F43" s="81" t="s">
        <v>4453</v>
      </c>
      <c r="G43" s="81" t="s">
        <v>5639</v>
      </c>
      <c r="H43" s="81" t="s">
        <v>5622</v>
      </c>
      <c r="I43" s="81" t="s">
        <v>43</v>
      </c>
      <c r="J43" s="81" t="s">
        <v>4631</v>
      </c>
      <c r="K43" s="81" t="s">
        <v>4632</v>
      </c>
      <c r="M43" s="81" t="s">
        <v>2790</v>
      </c>
      <c r="N43" s="81" t="s">
        <v>5460</v>
      </c>
      <c r="O43" s="81" t="s">
        <v>6179</v>
      </c>
      <c r="P43" s="81" t="s">
        <v>6180</v>
      </c>
      <c r="Q43" s="81" t="s">
        <v>5652</v>
      </c>
      <c r="R43" s="81" t="s">
        <v>5653</v>
      </c>
      <c r="S43" s="81" t="s">
        <v>6181</v>
      </c>
      <c r="T43" s="81" t="s">
        <v>6182</v>
      </c>
      <c r="U43" s="81" t="s">
        <v>6183</v>
      </c>
      <c r="V43" s="81" t="s">
        <v>4432</v>
      </c>
      <c r="W43" s="81" t="s">
        <v>712</v>
      </c>
      <c r="X43" s="81" t="s">
        <v>4434</v>
      </c>
      <c r="Y43" s="81" t="s">
        <v>4435</v>
      </c>
      <c r="Z43" s="81" t="s">
        <v>4436</v>
      </c>
      <c r="AA43" s="81" t="s">
        <v>228</v>
      </c>
      <c r="AC43" s="81" t="s">
        <v>42</v>
      </c>
      <c r="AD43" s="81" t="s">
        <v>2682</v>
      </c>
      <c r="AE43" s="81" t="s">
        <v>42</v>
      </c>
      <c r="AG43" s="81" t="s">
        <v>712</v>
      </c>
      <c r="AH43" s="81" t="s">
        <v>4485</v>
      </c>
      <c r="AI43" s="81" t="s">
        <v>4785</v>
      </c>
      <c r="AJ43" s="81" t="s">
        <v>4440</v>
      </c>
      <c r="AM43" s="81" t="s">
        <v>4442</v>
      </c>
      <c r="AN43" s="81" t="s">
        <v>4658</v>
      </c>
      <c r="AO43" s="81" t="s">
        <v>6184</v>
      </c>
      <c r="AP43" s="81" t="s">
        <v>4443</v>
      </c>
      <c r="AQ43" s="81" t="s">
        <v>4444</v>
      </c>
      <c r="AR43" s="81" t="s">
        <v>6185</v>
      </c>
      <c r="AS43" s="81" t="s">
        <v>4446</v>
      </c>
      <c r="AT43" s="81" t="s">
        <v>2875</v>
      </c>
      <c r="AU43" s="81" t="s">
        <v>4447</v>
      </c>
      <c r="AW43" s="81" t="s">
        <v>4448</v>
      </c>
      <c r="AX43" s="81" t="s">
        <v>42</v>
      </c>
    </row>
    <row r="44" s="79" customFormat="1" ht="13.5" spans="1:50">
      <c r="A44" s="81" t="s">
        <v>4627</v>
      </c>
      <c r="B44" s="81" t="s">
        <v>6186</v>
      </c>
      <c r="C44" s="81" t="s">
        <v>50</v>
      </c>
      <c r="D44" s="81" t="s">
        <v>4517</v>
      </c>
      <c r="E44" s="81" t="s">
        <v>635</v>
      </c>
      <c r="F44" s="81" t="s">
        <v>4453</v>
      </c>
      <c r="G44" s="81" t="s">
        <v>4877</v>
      </c>
      <c r="H44" s="81" t="s">
        <v>5622</v>
      </c>
      <c r="I44" s="81" t="s">
        <v>43</v>
      </c>
      <c r="J44" s="81" t="s">
        <v>4631</v>
      </c>
      <c r="K44" s="81" t="s">
        <v>4632</v>
      </c>
      <c r="M44" s="81" t="s">
        <v>2790</v>
      </c>
      <c r="N44" s="81" t="s">
        <v>6187</v>
      </c>
      <c r="O44" s="81" t="s">
        <v>6188</v>
      </c>
      <c r="P44" s="81" t="s">
        <v>6189</v>
      </c>
      <c r="Q44" s="81" t="s">
        <v>620</v>
      </c>
      <c r="R44" s="81" t="s">
        <v>4720</v>
      </c>
      <c r="S44" s="81" t="s">
        <v>6190</v>
      </c>
      <c r="T44" s="81" t="s">
        <v>633</v>
      </c>
      <c r="U44" s="81" t="s">
        <v>634</v>
      </c>
      <c r="V44" s="81" t="s">
        <v>4432</v>
      </c>
      <c r="W44" s="81" t="s">
        <v>828</v>
      </c>
      <c r="X44" s="81" t="s">
        <v>4434</v>
      </c>
      <c r="Y44" s="81" t="s">
        <v>4435</v>
      </c>
      <c r="Z44" s="81" t="s">
        <v>4483</v>
      </c>
      <c r="AA44" s="81" t="s">
        <v>36</v>
      </c>
      <c r="AC44" s="81" t="s">
        <v>42</v>
      </c>
      <c r="AD44" s="81" t="s">
        <v>2682</v>
      </c>
      <c r="AE44" s="81" t="s">
        <v>42</v>
      </c>
      <c r="AF44" s="81" t="s">
        <v>4464</v>
      </c>
      <c r="AG44" s="81" t="s">
        <v>471</v>
      </c>
      <c r="AH44" s="81" t="s">
        <v>4485</v>
      </c>
      <c r="AI44" s="81" t="s">
        <v>4553</v>
      </c>
      <c r="AJ44" s="81" t="s">
        <v>4440</v>
      </c>
      <c r="AM44" s="81" t="s">
        <v>4442</v>
      </c>
      <c r="AN44" s="81" t="s">
        <v>471</v>
      </c>
      <c r="AO44" s="81" t="s">
        <v>6191</v>
      </c>
      <c r="AP44" s="81" t="s">
        <v>4443</v>
      </c>
      <c r="AQ44" s="81" t="s">
        <v>4444</v>
      </c>
      <c r="AR44" s="81" t="s">
        <v>6192</v>
      </c>
      <c r="AS44" s="81" t="s">
        <v>4468</v>
      </c>
      <c r="AT44" s="81" t="s">
        <v>2875</v>
      </c>
      <c r="AU44" s="81" t="s">
        <v>4447</v>
      </c>
      <c r="AW44" s="81" t="s">
        <v>4448</v>
      </c>
      <c r="AX44" s="81" t="s">
        <v>42</v>
      </c>
    </row>
    <row r="45" s="79" customFormat="1" ht="13.5" spans="1:50">
      <c r="A45" s="81" t="s">
        <v>6221</v>
      </c>
      <c r="B45" s="81" t="s">
        <v>6222</v>
      </c>
      <c r="C45" s="81" t="s">
        <v>50</v>
      </c>
      <c r="D45" s="81" t="s">
        <v>4517</v>
      </c>
      <c r="E45" s="81" t="s">
        <v>3602</v>
      </c>
      <c r="F45" s="81" t="s">
        <v>4453</v>
      </c>
      <c r="G45" s="81" t="s">
        <v>5639</v>
      </c>
      <c r="H45" s="81" t="s">
        <v>4520</v>
      </c>
      <c r="I45" s="81" t="s">
        <v>43</v>
      </c>
      <c r="J45" s="81" t="s">
        <v>4474</v>
      </c>
      <c r="K45" s="81" t="s">
        <v>4475</v>
      </c>
      <c r="M45" s="81" t="s">
        <v>2790</v>
      </c>
      <c r="N45" s="81" t="s">
        <v>5439</v>
      </c>
      <c r="O45" s="81" t="s">
        <v>6223</v>
      </c>
      <c r="P45" s="81" t="s">
        <v>6224</v>
      </c>
      <c r="Q45" s="81" t="s">
        <v>5175</v>
      </c>
      <c r="R45" s="81" t="s">
        <v>5176</v>
      </c>
      <c r="S45" s="81" t="s">
        <v>5177</v>
      </c>
      <c r="T45" s="81" t="s">
        <v>3603</v>
      </c>
      <c r="U45" s="81" t="s">
        <v>3604</v>
      </c>
      <c r="V45" s="81" t="s">
        <v>4432</v>
      </c>
      <c r="W45" s="81" t="s">
        <v>4529</v>
      </c>
      <c r="X45" s="81" t="s">
        <v>4434</v>
      </c>
      <c r="Y45" s="81" t="s">
        <v>4435</v>
      </c>
      <c r="Z45" s="81" t="s">
        <v>4436</v>
      </c>
      <c r="AA45" s="81" t="s">
        <v>228</v>
      </c>
      <c r="AC45" s="81" t="s">
        <v>42</v>
      </c>
      <c r="AD45" s="81" t="s">
        <v>2682</v>
      </c>
      <c r="AE45" s="81" t="s">
        <v>42</v>
      </c>
      <c r="AG45" s="81" t="s">
        <v>4480</v>
      </c>
      <c r="AH45" s="81" t="s">
        <v>4485</v>
      </c>
      <c r="AI45" s="81" t="s">
        <v>4486</v>
      </c>
      <c r="AJ45" s="81" t="s">
        <v>4440</v>
      </c>
      <c r="AM45" s="81" t="s">
        <v>4442</v>
      </c>
      <c r="AN45" s="81" t="s">
        <v>4480</v>
      </c>
      <c r="AO45" s="81" t="s">
        <v>6225</v>
      </c>
      <c r="AP45" s="81" t="s">
        <v>4443</v>
      </c>
      <c r="AQ45" s="81" t="s">
        <v>4444</v>
      </c>
      <c r="AR45" s="81" t="s">
        <v>5887</v>
      </c>
      <c r="AS45" s="81" t="s">
        <v>4468</v>
      </c>
      <c r="AT45" s="81" t="s">
        <v>2875</v>
      </c>
      <c r="AU45" s="81" t="s">
        <v>50</v>
      </c>
      <c r="AW45" s="81" t="s">
        <v>4448</v>
      </c>
      <c r="AX45" s="81" t="s">
        <v>42</v>
      </c>
    </row>
    <row r="46" s="79" customFormat="1" ht="13.5" spans="1:50">
      <c r="A46" s="81" t="s">
        <v>6226</v>
      </c>
      <c r="B46" s="81" t="s">
        <v>6227</v>
      </c>
      <c r="C46" s="81" t="s">
        <v>50</v>
      </c>
      <c r="D46" s="81" t="s">
        <v>4517</v>
      </c>
      <c r="E46" s="81" t="s">
        <v>6228</v>
      </c>
      <c r="F46" s="81" t="s">
        <v>4453</v>
      </c>
      <c r="G46" s="81" t="s">
        <v>5639</v>
      </c>
      <c r="H46" s="81" t="s">
        <v>4520</v>
      </c>
      <c r="I46" s="81" t="s">
        <v>43</v>
      </c>
      <c r="J46" s="81" t="s">
        <v>4474</v>
      </c>
      <c r="K46" s="81" t="s">
        <v>4475</v>
      </c>
      <c r="M46" s="81" t="s">
        <v>2790</v>
      </c>
      <c r="N46" s="81" t="s">
        <v>5439</v>
      </c>
      <c r="O46" s="81" t="s">
        <v>6229</v>
      </c>
      <c r="P46" s="81" t="s">
        <v>6230</v>
      </c>
      <c r="Q46" s="81" t="s">
        <v>5175</v>
      </c>
      <c r="R46" s="81" t="s">
        <v>5176</v>
      </c>
      <c r="S46" s="81" t="s">
        <v>5177</v>
      </c>
      <c r="T46" s="81" t="s">
        <v>6231</v>
      </c>
      <c r="U46" s="81" t="s">
        <v>6232</v>
      </c>
      <c r="V46" s="81" t="s">
        <v>4432</v>
      </c>
      <c r="W46" s="81" t="s">
        <v>4529</v>
      </c>
      <c r="X46" s="81" t="s">
        <v>4434</v>
      </c>
      <c r="Y46" s="81" t="s">
        <v>4435</v>
      </c>
      <c r="Z46" s="81" t="s">
        <v>4436</v>
      </c>
      <c r="AA46" s="81" t="s">
        <v>228</v>
      </c>
      <c r="AC46" s="81" t="s">
        <v>42</v>
      </c>
      <c r="AD46" s="81" t="s">
        <v>2682</v>
      </c>
      <c r="AE46" s="81" t="s">
        <v>42</v>
      </c>
      <c r="AG46" s="81" t="s">
        <v>4480</v>
      </c>
      <c r="AH46" s="81" t="s">
        <v>4485</v>
      </c>
      <c r="AI46" s="81" t="s">
        <v>4486</v>
      </c>
      <c r="AJ46" s="81" t="s">
        <v>4440</v>
      </c>
      <c r="AM46" s="81" t="s">
        <v>4442</v>
      </c>
      <c r="AN46" s="81" t="s">
        <v>4480</v>
      </c>
      <c r="AO46" s="81" t="s">
        <v>6225</v>
      </c>
      <c r="AP46" s="81" t="s">
        <v>4443</v>
      </c>
      <c r="AQ46" s="81" t="s">
        <v>4444</v>
      </c>
      <c r="AR46" s="81" t="s">
        <v>5887</v>
      </c>
      <c r="AS46" s="81" t="s">
        <v>4468</v>
      </c>
      <c r="AT46" s="81" t="s">
        <v>2875</v>
      </c>
      <c r="AU46" s="81" t="s">
        <v>50</v>
      </c>
      <c r="AW46" s="81" t="s">
        <v>4448</v>
      </c>
      <c r="AX46" s="81" t="s">
        <v>42</v>
      </c>
    </row>
    <row r="47" s="79" customFormat="1" ht="13.5" spans="1:50">
      <c r="A47" s="81" t="s">
        <v>6273</v>
      </c>
      <c r="B47" s="81" t="s">
        <v>6274</v>
      </c>
      <c r="C47" s="81" t="s">
        <v>50</v>
      </c>
      <c r="D47" s="81" t="s">
        <v>4517</v>
      </c>
      <c r="E47" s="81" t="s">
        <v>3175</v>
      </c>
      <c r="F47" s="81" t="s">
        <v>4453</v>
      </c>
      <c r="G47" s="81" t="s">
        <v>5639</v>
      </c>
      <c r="H47" s="81" t="s">
        <v>6275</v>
      </c>
      <c r="I47" s="81" t="s">
        <v>43</v>
      </c>
      <c r="J47" s="81" t="s">
        <v>4422</v>
      </c>
      <c r="K47" s="81" t="s">
        <v>4423</v>
      </c>
      <c r="M47" s="81" t="s">
        <v>2790</v>
      </c>
      <c r="N47" s="81" t="s">
        <v>5663</v>
      </c>
      <c r="O47" s="81" t="s">
        <v>6276</v>
      </c>
      <c r="P47" s="81" t="s">
        <v>3181</v>
      </c>
      <c r="Q47" s="81" t="s">
        <v>4459</v>
      </c>
      <c r="R47" s="81" t="s">
        <v>4460</v>
      </c>
      <c r="S47" s="81" t="s">
        <v>6277</v>
      </c>
      <c r="T47" s="81" t="s">
        <v>3181</v>
      </c>
      <c r="U47" s="81" t="s">
        <v>3182</v>
      </c>
      <c r="V47" s="81" t="s">
        <v>4432</v>
      </c>
      <c r="W47" s="81" t="s">
        <v>4433</v>
      </c>
      <c r="X47" s="81" t="s">
        <v>4434</v>
      </c>
      <c r="Y47" s="81" t="s">
        <v>4435</v>
      </c>
      <c r="Z47" s="81" t="s">
        <v>4436</v>
      </c>
      <c r="AA47" s="81" t="s">
        <v>82</v>
      </c>
      <c r="AC47" s="81" t="s">
        <v>42</v>
      </c>
      <c r="AD47" s="81" t="s">
        <v>2682</v>
      </c>
      <c r="AE47" s="81" t="s">
        <v>42</v>
      </c>
      <c r="AG47" s="81" t="s">
        <v>4433</v>
      </c>
      <c r="AH47" s="81" t="s">
        <v>4485</v>
      </c>
      <c r="AI47" s="81" t="s">
        <v>4553</v>
      </c>
      <c r="AJ47" s="81" t="s">
        <v>4440</v>
      </c>
      <c r="AM47" s="81" t="s">
        <v>4442</v>
      </c>
      <c r="AN47" s="81" t="s">
        <v>4433</v>
      </c>
      <c r="AO47" s="81" t="s">
        <v>6278</v>
      </c>
      <c r="AP47" s="81" t="s">
        <v>4443</v>
      </c>
      <c r="AQ47" s="81" t="s">
        <v>4444</v>
      </c>
      <c r="AR47" s="81" t="s">
        <v>6279</v>
      </c>
      <c r="AS47" s="81" t="s">
        <v>4446</v>
      </c>
      <c r="AT47" s="81" t="s">
        <v>2875</v>
      </c>
      <c r="AU47" s="81" t="s">
        <v>4447</v>
      </c>
      <c r="AW47" s="81" t="s">
        <v>4448</v>
      </c>
      <c r="AX47" s="81" t="s">
        <v>42</v>
      </c>
    </row>
    <row r="48" s="79" customFormat="1" ht="13.5" spans="1:50">
      <c r="A48" s="81" t="s">
        <v>6328</v>
      </c>
      <c r="B48" s="81" t="s">
        <v>6344</v>
      </c>
      <c r="C48" s="81" t="s">
        <v>50</v>
      </c>
      <c r="D48" s="81" t="s">
        <v>4517</v>
      </c>
      <c r="E48" s="81" t="s">
        <v>227</v>
      </c>
      <c r="F48" s="81" t="s">
        <v>4453</v>
      </c>
      <c r="G48" s="81" t="s">
        <v>6321</v>
      </c>
      <c r="H48" s="81" t="s">
        <v>4473</v>
      </c>
      <c r="I48" s="81" t="s">
        <v>43</v>
      </c>
      <c r="J48" s="81" t="s">
        <v>4878</v>
      </c>
      <c r="K48" s="81" t="s">
        <v>4879</v>
      </c>
      <c r="M48" s="81" t="s">
        <v>2790</v>
      </c>
      <c r="N48" s="81" t="s">
        <v>6322</v>
      </c>
      <c r="O48" s="81" t="s">
        <v>6345</v>
      </c>
      <c r="P48" s="81" t="s">
        <v>6346</v>
      </c>
      <c r="Q48" s="81" t="s">
        <v>183</v>
      </c>
      <c r="R48" s="81" t="s">
        <v>4892</v>
      </c>
      <c r="S48" s="81" t="s">
        <v>6347</v>
      </c>
      <c r="T48" s="81" t="s">
        <v>225</v>
      </c>
      <c r="U48" s="81" t="s">
        <v>226</v>
      </c>
      <c r="V48" s="81" t="s">
        <v>4432</v>
      </c>
      <c r="W48" s="81" t="s">
        <v>156</v>
      </c>
      <c r="X48" s="81" t="s">
        <v>4434</v>
      </c>
      <c r="Y48" s="81" t="s">
        <v>4435</v>
      </c>
      <c r="Z48" s="81" t="s">
        <v>4483</v>
      </c>
      <c r="AA48" s="81" t="s">
        <v>82</v>
      </c>
      <c r="AC48" s="81" t="s">
        <v>42</v>
      </c>
      <c r="AD48" s="81" t="s">
        <v>2682</v>
      </c>
      <c r="AE48" s="81" t="s">
        <v>42</v>
      </c>
      <c r="AG48" s="81" t="s">
        <v>156</v>
      </c>
      <c r="AH48" s="81" t="s">
        <v>4485</v>
      </c>
      <c r="AI48" s="81" t="s">
        <v>4486</v>
      </c>
      <c r="AJ48" s="81" t="s">
        <v>4440</v>
      </c>
      <c r="AM48" s="81" t="s">
        <v>4442</v>
      </c>
      <c r="AN48" s="81" t="s">
        <v>156</v>
      </c>
      <c r="AO48" s="81" t="s">
        <v>6326</v>
      </c>
      <c r="AP48" s="81" t="s">
        <v>4443</v>
      </c>
      <c r="AQ48" s="81" t="s">
        <v>4444</v>
      </c>
      <c r="AR48" s="81" t="s">
        <v>6332</v>
      </c>
      <c r="AS48" s="81" t="s">
        <v>4446</v>
      </c>
      <c r="AT48" s="81" t="s">
        <v>2875</v>
      </c>
      <c r="AU48" s="81" t="s">
        <v>4447</v>
      </c>
      <c r="AW48" s="81" t="s">
        <v>4448</v>
      </c>
      <c r="AX48" s="81" t="s">
        <v>42</v>
      </c>
    </row>
    <row r="49" s="79" customFormat="1" ht="13.5" spans="1:50">
      <c r="A49" s="81" t="s">
        <v>6348</v>
      </c>
      <c r="B49" s="81" t="s">
        <v>6349</v>
      </c>
      <c r="C49" s="81" t="s">
        <v>50</v>
      </c>
      <c r="D49" s="81" t="s">
        <v>4517</v>
      </c>
      <c r="E49" s="81" t="s">
        <v>6350</v>
      </c>
      <c r="F49" s="81" t="s">
        <v>4453</v>
      </c>
      <c r="G49" s="81" t="s">
        <v>6321</v>
      </c>
      <c r="H49" s="81" t="s">
        <v>4473</v>
      </c>
      <c r="I49" s="81" t="s">
        <v>43</v>
      </c>
      <c r="J49" s="81" t="s">
        <v>4878</v>
      </c>
      <c r="K49" s="81" t="s">
        <v>4879</v>
      </c>
      <c r="M49" s="81" t="s">
        <v>2790</v>
      </c>
      <c r="N49" s="81" t="s">
        <v>6322</v>
      </c>
      <c r="O49" s="81" t="s">
        <v>6351</v>
      </c>
      <c r="P49" s="81" t="s">
        <v>6352</v>
      </c>
      <c r="Q49" s="81" t="s">
        <v>2196</v>
      </c>
      <c r="R49" s="81" t="s">
        <v>6353</v>
      </c>
      <c r="S49" s="81" t="s">
        <v>6354</v>
      </c>
      <c r="T49" s="81" t="s">
        <v>6355</v>
      </c>
      <c r="U49" s="81" t="s">
        <v>6356</v>
      </c>
      <c r="V49" s="81" t="s">
        <v>4432</v>
      </c>
      <c r="W49" s="81" t="s">
        <v>156</v>
      </c>
      <c r="X49" s="81" t="s">
        <v>4434</v>
      </c>
      <c r="Y49" s="81" t="s">
        <v>4435</v>
      </c>
      <c r="Z49" s="81" t="s">
        <v>4483</v>
      </c>
      <c r="AA49" s="81" t="s">
        <v>82</v>
      </c>
      <c r="AC49" s="81" t="s">
        <v>42</v>
      </c>
      <c r="AD49" s="81" t="s">
        <v>2682</v>
      </c>
      <c r="AE49" s="81" t="s">
        <v>42</v>
      </c>
      <c r="AG49" s="81" t="s">
        <v>156</v>
      </c>
      <c r="AH49" s="81" t="s">
        <v>4485</v>
      </c>
      <c r="AI49" s="81" t="s">
        <v>4486</v>
      </c>
      <c r="AJ49" s="81" t="s">
        <v>4440</v>
      </c>
      <c r="AM49" s="81" t="s">
        <v>4442</v>
      </c>
      <c r="AN49" s="81" t="s">
        <v>156</v>
      </c>
      <c r="AO49" s="81" t="s">
        <v>6326</v>
      </c>
      <c r="AP49" s="81" t="s">
        <v>4443</v>
      </c>
      <c r="AQ49" s="81" t="s">
        <v>4444</v>
      </c>
      <c r="AR49" s="81" t="s">
        <v>6357</v>
      </c>
      <c r="AS49" s="81" t="s">
        <v>4446</v>
      </c>
      <c r="AT49" s="81" t="s">
        <v>2875</v>
      </c>
      <c r="AU49" s="81" t="s">
        <v>4447</v>
      </c>
      <c r="AW49" s="81" t="s">
        <v>4448</v>
      </c>
      <c r="AX49" s="81" t="s">
        <v>42</v>
      </c>
    </row>
    <row r="50" s="79" customFormat="1" ht="13.5" spans="1:50">
      <c r="A50" s="81" t="s">
        <v>6394</v>
      </c>
      <c r="B50" s="81" t="s">
        <v>6395</v>
      </c>
      <c r="C50" s="81" t="s">
        <v>50</v>
      </c>
      <c r="D50" s="81" t="s">
        <v>4418</v>
      </c>
      <c r="E50" s="81" t="s">
        <v>6396</v>
      </c>
      <c r="F50" s="81" t="s">
        <v>4453</v>
      </c>
      <c r="G50" s="81" t="s">
        <v>6397</v>
      </c>
      <c r="H50" s="81" t="s">
        <v>4520</v>
      </c>
      <c r="I50" s="81" t="s">
        <v>43</v>
      </c>
      <c r="J50" s="81" t="s">
        <v>4422</v>
      </c>
      <c r="K50" s="81" t="s">
        <v>4423</v>
      </c>
      <c r="M50" s="81" t="s">
        <v>2790</v>
      </c>
      <c r="N50" s="81" t="s">
        <v>6398</v>
      </c>
      <c r="O50" s="81" t="s">
        <v>6399</v>
      </c>
      <c r="P50" s="81" t="s">
        <v>6400</v>
      </c>
      <c r="Q50" s="81" t="s">
        <v>4459</v>
      </c>
      <c r="R50" s="81" t="s">
        <v>4460</v>
      </c>
      <c r="S50" s="81" t="s">
        <v>4461</v>
      </c>
      <c r="T50" s="81" t="s">
        <v>6401</v>
      </c>
      <c r="U50" s="81" t="s">
        <v>6402</v>
      </c>
      <c r="V50" s="81" t="s">
        <v>4432</v>
      </c>
      <c r="W50" s="81" t="s">
        <v>4433</v>
      </c>
      <c r="X50" s="81" t="s">
        <v>4434</v>
      </c>
      <c r="Y50" s="81" t="s">
        <v>4435</v>
      </c>
      <c r="Z50" s="81" t="s">
        <v>4436</v>
      </c>
      <c r="AA50" s="81" t="s">
        <v>228</v>
      </c>
      <c r="AC50" s="81" t="s">
        <v>42</v>
      </c>
      <c r="AD50" s="81" t="s">
        <v>2682</v>
      </c>
      <c r="AE50" s="81" t="s">
        <v>42</v>
      </c>
      <c r="AG50" s="81" t="s">
        <v>4459</v>
      </c>
      <c r="AH50" s="81" t="s">
        <v>4485</v>
      </c>
      <c r="AI50" s="81" t="s">
        <v>4553</v>
      </c>
      <c r="AJ50" s="81" t="s">
        <v>4440</v>
      </c>
      <c r="AM50" s="81" t="s">
        <v>4442</v>
      </c>
      <c r="AN50" s="81" t="s">
        <v>4433</v>
      </c>
      <c r="AO50" s="81" t="s">
        <v>6403</v>
      </c>
      <c r="AP50" s="81" t="s">
        <v>3740</v>
      </c>
      <c r="AQ50" s="81" t="s">
        <v>4444</v>
      </c>
      <c r="AR50" s="81" t="s">
        <v>6404</v>
      </c>
      <c r="AS50" s="81" t="s">
        <v>4468</v>
      </c>
      <c r="AT50" s="81" t="s">
        <v>2875</v>
      </c>
      <c r="AU50" s="81" t="s">
        <v>4447</v>
      </c>
      <c r="AW50" s="81" t="s">
        <v>4448</v>
      </c>
      <c r="AX50" s="81" t="s">
        <v>42</v>
      </c>
    </row>
    <row r="51" s="79" customFormat="1" ht="13.5" spans="1:50">
      <c r="A51" s="81" t="s">
        <v>6855</v>
      </c>
      <c r="B51" s="81" t="s">
        <v>6856</v>
      </c>
      <c r="C51" s="81" t="s">
        <v>50</v>
      </c>
      <c r="D51" s="81" t="s">
        <v>4517</v>
      </c>
      <c r="E51" s="81" t="s">
        <v>3819</v>
      </c>
      <c r="F51" s="81" t="s">
        <v>4453</v>
      </c>
      <c r="G51" s="81" t="s">
        <v>6477</v>
      </c>
      <c r="H51" s="81" t="s">
        <v>6478</v>
      </c>
      <c r="I51" s="81" t="s">
        <v>43</v>
      </c>
      <c r="J51" s="81" t="s">
        <v>4645</v>
      </c>
      <c r="K51" s="81" t="s">
        <v>4646</v>
      </c>
      <c r="M51" s="81" t="s">
        <v>2790</v>
      </c>
      <c r="N51" s="81" t="s">
        <v>6857</v>
      </c>
      <c r="O51" s="81" t="s">
        <v>6858</v>
      </c>
      <c r="P51" s="81" t="s">
        <v>3817</v>
      </c>
      <c r="Q51" s="81" t="s">
        <v>1910</v>
      </c>
      <c r="R51" s="81" t="s">
        <v>5075</v>
      </c>
      <c r="S51" s="81" t="s">
        <v>6859</v>
      </c>
      <c r="T51" s="81" t="s">
        <v>3817</v>
      </c>
      <c r="U51" s="81" t="s">
        <v>3818</v>
      </c>
      <c r="V51" s="81" t="s">
        <v>4432</v>
      </c>
      <c r="W51" s="81" t="s">
        <v>1950</v>
      </c>
      <c r="X51" s="81" t="s">
        <v>4434</v>
      </c>
      <c r="Y51" s="81" t="s">
        <v>4435</v>
      </c>
      <c r="Z51" s="81" t="s">
        <v>4436</v>
      </c>
      <c r="AA51" s="81" t="s">
        <v>228</v>
      </c>
      <c r="AC51" s="81" t="s">
        <v>42</v>
      </c>
      <c r="AD51" s="81" t="s">
        <v>2682</v>
      </c>
      <c r="AE51" s="81" t="s">
        <v>42</v>
      </c>
      <c r="AF51" s="81" t="s">
        <v>4464</v>
      </c>
      <c r="AG51" s="81" t="s">
        <v>1950</v>
      </c>
      <c r="AH51" s="81" t="s">
        <v>4485</v>
      </c>
      <c r="AI51" s="81" t="s">
        <v>4596</v>
      </c>
      <c r="AJ51" s="81" t="s">
        <v>4440</v>
      </c>
      <c r="AM51" s="81" t="s">
        <v>4442</v>
      </c>
      <c r="AN51" s="81" t="s">
        <v>1950</v>
      </c>
      <c r="AO51" s="81" t="s">
        <v>6860</v>
      </c>
      <c r="AP51" s="81" t="s">
        <v>4443</v>
      </c>
      <c r="AQ51" s="81" t="s">
        <v>4444</v>
      </c>
      <c r="AR51" s="81" t="s">
        <v>6861</v>
      </c>
      <c r="AS51" s="81" t="s">
        <v>4468</v>
      </c>
      <c r="AT51" s="81" t="s">
        <v>2875</v>
      </c>
      <c r="AU51" s="81" t="s">
        <v>4447</v>
      </c>
      <c r="AW51" s="81" t="s">
        <v>4448</v>
      </c>
      <c r="AX51" s="81" t="s">
        <v>42</v>
      </c>
    </row>
    <row r="52" s="79" customFormat="1" ht="13.5" spans="1:50">
      <c r="A52" s="81" t="s">
        <v>5028</v>
      </c>
      <c r="B52" s="81" t="s">
        <v>6862</v>
      </c>
      <c r="C52" s="81" t="s">
        <v>50</v>
      </c>
      <c r="D52" s="81" t="s">
        <v>4517</v>
      </c>
      <c r="E52" s="81" t="s">
        <v>3813</v>
      </c>
      <c r="F52" s="81" t="s">
        <v>4453</v>
      </c>
      <c r="G52" s="81" t="s">
        <v>6477</v>
      </c>
      <c r="H52" s="81" t="s">
        <v>6478</v>
      </c>
      <c r="I52" s="81" t="s">
        <v>43</v>
      </c>
      <c r="J52" s="81" t="s">
        <v>4645</v>
      </c>
      <c r="K52" s="81" t="s">
        <v>4646</v>
      </c>
      <c r="M52" s="81" t="s">
        <v>2790</v>
      </c>
      <c r="N52" s="81" t="s">
        <v>6857</v>
      </c>
      <c r="O52" s="81" t="s">
        <v>6863</v>
      </c>
      <c r="P52" s="81" t="s">
        <v>3811</v>
      </c>
      <c r="Q52" s="81" t="s">
        <v>1910</v>
      </c>
      <c r="R52" s="81" t="s">
        <v>5075</v>
      </c>
      <c r="S52" s="81" t="s">
        <v>6864</v>
      </c>
      <c r="T52" s="81" t="s">
        <v>3811</v>
      </c>
      <c r="U52" s="81" t="s">
        <v>3812</v>
      </c>
      <c r="V52" s="81" t="s">
        <v>4432</v>
      </c>
      <c r="W52" s="81" t="s">
        <v>1950</v>
      </c>
      <c r="X52" s="81" t="s">
        <v>4434</v>
      </c>
      <c r="Y52" s="81" t="s">
        <v>4435</v>
      </c>
      <c r="Z52" s="81" t="s">
        <v>4436</v>
      </c>
      <c r="AA52" s="81" t="s">
        <v>228</v>
      </c>
      <c r="AC52" s="81" t="s">
        <v>42</v>
      </c>
      <c r="AD52" s="81" t="s">
        <v>2682</v>
      </c>
      <c r="AE52" s="81" t="s">
        <v>42</v>
      </c>
      <c r="AF52" s="81" t="s">
        <v>4464</v>
      </c>
      <c r="AG52" s="81" t="s">
        <v>1950</v>
      </c>
      <c r="AH52" s="81" t="s">
        <v>4485</v>
      </c>
      <c r="AI52" s="81" t="s">
        <v>4596</v>
      </c>
      <c r="AJ52" s="81" t="s">
        <v>4440</v>
      </c>
      <c r="AM52" s="81" t="s">
        <v>4442</v>
      </c>
      <c r="AN52" s="81" t="s">
        <v>1950</v>
      </c>
      <c r="AO52" s="81" t="s">
        <v>6860</v>
      </c>
      <c r="AP52" s="81" t="s">
        <v>4443</v>
      </c>
      <c r="AQ52" s="81" t="s">
        <v>4444</v>
      </c>
      <c r="AR52" s="81" t="s">
        <v>6865</v>
      </c>
      <c r="AS52" s="81" t="s">
        <v>4468</v>
      </c>
      <c r="AT52" s="81" t="s">
        <v>2875</v>
      </c>
      <c r="AU52" s="81" t="s">
        <v>4447</v>
      </c>
      <c r="AW52" s="81" t="s">
        <v>4448</v>
      </c>
      <c r="AX52" s="81" t="s">
        <v>42</v>
      </c>
    </row>
    <row r="53" s="79" customFormat="1" ht="13.5" spans="1:50">
      <c r="A53" s="81" t="s">
        <v>6866</v>
      </c>
      <c r="B53" s="81" t="s">
        <v>6867</v>
      </c>
      <c r="C53" s="81" t="s">
        <v>50</v>
      </c>
      <c r="D53" s="81" t="s">
        <v>4517</v>
      </c>
      <c r="E53" s="81" t="s">
        <v>3829</v>
      </c>
      <c r="F53" s="81" t="s">
        <v>4453</v>
      </c>
      <c r="G53" s="81" t="s">
        <v>6477</v>
      </c>
      <c r="H53" s="81" t="s">
        <v>6478</v>
      </c>
      <c r="I53" s="81" t="s">
        <v>43</v>
      </c>
      <c r="J53" s="81" t="s">
        <v>4645</v>
      </c>
      <c r="K53" s="81" t="s">
        <v>4646</v>
      </c>
      <c r="M53" s="81" t="s">
        <v>2790</v>
      </c>
      <c r="N53" s="81" t="s">
        <v>6857</v>
      </c>
      <c r="O53" s="81" t="s">
        <v>6868</v>
      </c>
      <c r="P53" s="81" t="s">
        <v>6869</v>
      </c>
      <c r="Q53" s="81" t="s">
        <v>1910</v>
      </c>
      <c r="R53" s="81" t="s">
        <v>5075</v>
      </c>
      <c r="S53" s="81" t="s">
        <v>6864</v>
      </c>
      <c r="T53" s="81" t="s">
        <v>3827</v>
      </c>
      <c r="U53" s="81" t="s">
        <v>3828</v>
      </c>
      <c r="V53" s="81" t="s">
        <v>4432</v>
      </c>
      <c r="W53" s="81" t="s">
        <v>1950</v>
      </c>
      <c r="X53" s="81" t="s">
        <v>4434</v>
      </c>
      <c r="Y53" s="81" t="s">
        <v>4435</v>
      </c>
      <c r="Z53" s="81" t="s">
        <v>4436</v>
      </c>
      <c r="AA53" s="81" t="s">
        <v>228</v>
      </c>
      <c r="AC53" s="81" t="s">
        <v>42</v>
      </c>
      <c r="AD53" s="81" t="s">
        <v>2682</v>
      </c>
      <c r="AE53" s="81" t="s">
        <v>42</v>
      </c>
      <c r="AF53" s="81" t="s">
        <v>4464</v>
      </c>
      <c r="AG53" s="81" t="s">
        <v>1950</v>
      </c>
      <c r="AH53" s="81" t="s">
        <v>4485</v>
      </c>
      <c r="AI53" s="81" t="s">
        <v>4596</v>
      </c>
      <c r="AJ53" s="81" t="s">
        <v>4440</v>
      </c>
      <c r="AM53" s="81" t="s">
        <v>4442</v>
      </c>
      <c r="AN53" s="81" t="s">
        <v>1950</v>
      </c>
      <c r="AO53" s="81" t="s">
        <v>6860</v>
      </c>
      <c r="AP53" s="81" t="s">
        <v>4443</v>
      </c>
      <c r="AQ53" s="81" t="s">
        <v>4444</v>
      </c>
      <c r="AR53" s="81" t="s">
        <v>6865</v>
      </c>
      <c r="AS53" s="81" t="s">
        <v>4468</v>
      </c>
      <c r="AT53" s="81" t="s">
        <v>2875</v>
      </c>
      <c r="AU53" s="81" t="s">
        <v>4447</v>
      </c>
      <c r="AW53" s="81" t="s">
        <v>4448</v>
      </c>
      <c r="AX53" s="81" t="s">
        <v>42</v>
      </c>
    </row>
    <row r="54" s="79" customFormat="1" ht="13.5" spans="1:50">
      <c r="A54" s="81" t="s">
        <v>6870</v>
      </c>
      <c r="B54" s="81" t="s">
        <v>6871</v>
      </c>
      <c r="C54" s="81" t="s">
        <v>50</v>
      </c>
      <c r="D54" s="81" t="s">
        <v>4517</v>
      </c>
      <c r="E54" s="81" t="s">
        <v>3807</v>
      </c>
      <c r="F54" s="81" t="s">
        <v>4453</v>
      </c>
      <c r="G54" s="81" t="s">
        <v>6477</v>
      </c>
      <c r="H54" s="81" t="s">
        <v>6478</v>
      </c>
      <c r="I54" s="81" t="s">
        <v>43</v>
      </c>
      <c r="J54" s="81" t="s">
        <v>4645</v>
      </c>
      <c r="K54" s="81" t="s">
        <v>4646</v>
      </c>
      <c r="M54" s="81" t="s">
        <v>2790</v>
      </c>
      <c r="N54" s="81" t="s">
        <v>6857</v>
      </c>
      <c r="O54" s="81" t="s">
        <v>6872</v>
      </c>
      <c r="P54" s="81" t="s">
        <v>6873</v>
      </c>
      <c r="Q54" s="81" t="s">
        <v>1910</v>
      </c>
      <c r="R54" s="81" t="s">
        <v>5075</v>
      </c>
      <c r="S54" s="81" t="s">
        <v>6864</v>
      </c>
      <c r="T54" s="81" t="s">
        <v>3805</v>
      </c>
      <c r="U54" s="81" t="s">
        <v>3806</v>
      </c>
      <c r="V54" s="81" t="s">
        <v>4432</v>
      </c>
      <c r="W54" s="81" t="s">
        <v>1950</v>
      </c>
      <c r="X54" s="81" t="s">
        <v>4434</v>
      </c>
      <c r="Y54" s="81" t="s">
        <v>4435</v>
      </c>
      <c r="Z54" s="81" t="s">
        <v>4436</v>
      </c>
      <c r="AA54" s="81" t="s">
        <v>228</v>
      </c>
      <c r="AC54" s="81" t="s">
        <v>42</v>
      </c>
      <c r="AD54" s="81" t="s">
        <v>2682</v>
      </c>
      <c r="AE54" s="81" t="s">
        <v>42</v>
      </c>
      <c r="AF54" s="81" t="s">
        <v>4464</v>
      </c>
      <c r="AG54" s="81" t="s">
        <v>1950</v>
      </c>
      <c r="AH54" s="81" t="s">
        <v>4485</v>
      </c>
      <c r="AI54" s="81" t="s">
        <v>4596</v>
      </c>
      <c r="AJ54" s="81" t="s">
        <v>4440</v>
      </c>
      <c r="AM54" s="81" t="s">
        <v>4442</v>
      </c>
      <c r="AN54" s="81" t="s">
        <v>1910</v>
      </c>
      <c r="AO54" s="81" t="s">
        <v>6874</v>
      </c>
      <c r="AP54" s="81" t="s">
        <v>4443</v>
      </c>
      <c r="AQ54" s="81" t="s">
        <v>4444</v>
      </c>
      <c r="AR54" s="81" t="s">
        <v>6875</v>
      </c>
      <c r="AS54" s="81" t="s">
        <v>4468</v>
      </c>
      <c r="AT54" s="81" t="s">
        <v>2875</v>
      </c>
      <c r="AU54" s="81" t="s">
        <v>4447</v>
      </c>
      <c r="AW54" s="81" t="s">
        <v>4448</v>
      </c>
      <c r="AX54" s="81" t="s">
        <v>42</v>
      </c>
    </row>
    <row r="55" s="79" customFormat="1" ht="13.5" spans="1:50">
      <c r="A55" s="81" t="s">
        <v>6876</v>
      </c>
      <c r="B55" s="81" t="s">
        <v>6877</v>
      </c>
      <c r="C55" s="81" t="s">
        <v>50</v>
      </c>
      <c r="D55" s="81" t="s">
        <v>4517</v>
      </c>
      <c r="E55" s="81" t="s">
        <v>3823</v>
      </c>
      <c r="F55" s="81" t="s">
        <v>4453</v>
      </c>
      <c r="G55" s="81" t="s">
        <v>6477</v>
      </c>
      <c r="H55" s="81" t="s">
        <v>6878</v>
      </c>
      <c r="I55" s="81" t="s">
        <v>43</v>
      </c>
      <c r="J55" s="81" t="s">
        <v>4645</v>
      </c>
      <c r="K55" s="81" t="s">
        <v>4646</v>
      </c>
      <c r="M55" s="81" t="s">
        <v>2790</v>
      </c>
      <c r="N55" s="81" t="s">
        <v>6857</v>
      </c>
      <c r="O55" s="81" t="s">
        <v>6879</v>
      </c>
      <c r="P55" s="81" t="s">
        <v>6880</v>
      </c>
      <c r="Q55" s="81" t="s">
        <v>1910</v>
      </c>
      <c r="R55" s="81" t="s">
        <v>5075</v>
      </c>
      <c r="S55" s="81" t="s">
        <v>6859</v>
      </c>
      <c r="T55" s="81" t="s">
        <v>3799</v>
      </c>
      <c r="U55" s="81" t="s">
        <v>3822</v>
      </c>
      <c r="V55" s="81" t="s">
        <v>4432</v>
      </c>
      <c r="W55" s="81" t="s">
        <v>1950</v>
      </c>
      <c r="X55" s="81" t="s">
        <v>4434</v>
      </c>
      <c r="Y55" s="81" t="s">
        <v>4435</v>
      </c>
      <c r="Z55" s="81" t="s">
        <v>4436</v>
      </c>
      <c r="AA55" s="81" t="s">
        <v>228</v>
      </c>
      <c r="AC55" s="81" t="s">
        <v>42</v>
      </c>
      <c r="AD55" s="81" t="s">
        <v>2682</v>
      </c>
      <c r="AE55" s="81" t="s">
        <v>42</v>
      </c>
      <c r="AF55" s="81" t="s">
        <v>4464</v>
      </c>
      <c r="AG55" s="81" t="s">
        <v>1950</v>
      </c>
      <c r="AH55" s="81" t="s">
        <v>4485</v>
      </c>
      <c r="AI55" s="81" t="s">
        <v>4596</v>
      </c>
      <c r="AJ55" s="81" t="s">
        <v>4440</v>
      </c>
      <c r="AM55" s="81" t="s">
        <v>4442</v>
      </c>
      <c r="AN55" s="81" t="s">
        <v>1910</v>
      </c>
      <c r="AO55" s="81" t="s">
        <v>3839</v>
      </c>
      <c r="AP55" s="81" t="s">
        <v>4443</v>
      </c>
      <c r="AQ55" s="81" t="s">
        <v>4444</v>
      </c>
      <c r="AR55" s="81" t="s">
        <v>6861</v>
      </c>
      <c r="AS55" s="81" t="s">
        <v>4468</v>
      </c>
      <c r="AT55" s="81" t="s">
        <v>2875</v>
      </c>
      <c r="AU55" s="81" t="s">
        <v>4447</v>
      </c>
      <c r="AW55" s="81" t="s">
        <v>4448</v>
      </c>
      <c r="AX55" s="81" t="s">
        <v>42</v>
      </c>
    </row>
    <row r="56" s="79" customFormat="1" ht="13.5" spans="1:50">
      <c r="A56" s="81" t="s">
        <v>6881</v>
      </c>
      <c r="B56" s="81" t="s">
        <v>6882</v>
      </c>
      <c r="C56" s="81" t="s">
        <v>50</v>
      </c>
      <c r="D56" s="81" t="s">
        <v>4517</v>
      </c>
      <c r="E56" s="81" t="s">
        <v>3801</v>
      </c>
      <c r="F56" s="81" t="s">
        <v>4453</v>
      </c>
      <c r="G56" s="81" t="s">
        <v>6477</v>
      </c>
      <c r="H56" s="81" t="s">
        <v>6878</v>
      </c>
      <c r="I56" s="81" t="s">
        <v>43</v>
      </c>
      <c r="J56" s="81" t="s">
        <v>4645</v>
      </c>
      <c r="K56" s="81" t="s">
        <v>4646</v>
      </c>
      <c r="M56" s="81" t="s">
        <v>2790</v>
      </c>
      <c r="N56" s="81" t="s">
        <v>6857</v>
      </c>
      <c r="O56" s="81" t="s">
        <v>6883</v>
      </c>
      <c r="P56" s="81" t="s">
        <v>6884</v>
      </c>
      <c r="Q56" s="81" t="s">
        <v>1910</v>
      </c>
      <c r="R56" s="81" t="s">
        <v>5075</v>
      </c>
      <c r="S56" s="81" t="s">
        <v>6859</v>
      </c>
      <c r="T56" s="81" t="s">
        <v>3799</v>
      </c>
      <c r="U56" s="81" t="s">
        <v>3800</v>
      </c>
      <c r="V56" s="81" t="s">
        <v>4432</v>
      </c>
      <c r="W56" s="81" t="s">
        <v>1950</v>
      </c>
      <c r="X56" s="81" t="s">
        <v>4434</v>
      </c>
      <c r="Y56" s="81" t="s">
        <v>4435</v>
      </c>
      <c r="Z56" s="81" t="s">
        <v>4436</v>
      </c>
      <c r="AA56" s="81" t="s">
        <v>228</v>
      </c>
      <c r="AC56" s="81" t="s">
        <v>42</v>
      </c>
      <c r="AD56" s="81" t="s">
        <v>2682</v>
      </c>
      <c r="AE56" s="81" t="s">
        <v>42</v>
      </c>
      <c r="AF56" s="81" t="s">
        <v>4464</v>
      </c>
      <c r="AG56" s="81" t="s">
        <v>1950</v>
      </c>
      <c r="AH56" s="81" t="s">
        <v>4485</v>
      </c>
      <c r="AI56" s="81" t="s">
        <v>4596</v>
      </c>
      <c r="AJ56" s="81" t="s">
        <v>4440</v>
      </c>
      <c r="AM56" s="81" t="s">
        <v>4442</v>
      </c>
      <c r="AN56" s="81" t="s">
        <v>1910</v>
      </c>
      <c r="AO56" s="81" t="s">
        <v>3839</v>
      </c>
      <c r="AP56" s="81" t="s">
        <v>4443</v>
      </c>
      <c r="AQ56" s="81" t="s">
        <v>4444</v>
      </c>
      <c r="AR56" s="81" t="s">
        <v>6885</v>
      </c>
      <c r="AS56" s="81" t="s">
        <v>4468</v>
      </c>
      <c r="AT56" s="81" t="s">
        <v>2875</v>
      </c>
      <c r="AU56" s="81" t="s">
        <v>4447</v>
      </c>
      <c r="AW56" s="81" t="s">
        <v>4448</v>
      </c>
      <c r="AX56" s="81" t="s">
        <v>42</v>
      </c>
    </row>
    <row r="57" s="79" customFormat="1" ht="13.5" spans="1:50">
      <c r="A57" s="81" t="s">
        <v>5736</v>
      </c>
      <c r="B57" s="81" t="s">
        <v>5737</v>
      </c>
      <c r="C57" s="81" t="s">
        <v>50</v>
      </c>
      <c r="D57" s="81" t="s">
        <v>4517</v>
      </c>
      <c r="E57" s="81" t="s">
        <v>3109</v>
      </c>
      <c r="F57" s="81" t="s">
        <v>4453</v>
      </c>
      <c r="G57" s="81" t="s">
        <v>6886</v>
      </c>
      <c r="H57" s="81" t="s">
        <v>6478</v>
      </c>
      <c r="I57" s="81" t="s">
        <v>43</v>
      </c>
      <c r="J57" s="81" t="s">
        <v>4422</v>
      </c>
      <c r="K57" s="81" t="s">
        <v>4423</v>
      </c>
      <c r="M57" s="81" t="s">
        <v>2790</v>
      </c>
      <c r="N57" s="81" t="s">
        <v>6558</v>
      </c>
      <c r="O57" s="81" t="s">
        <v>6887</v>
      </c>
      <c r="P57" s="81" t="s">
        <v>6888</v>
      </c>
      <c r="Q57" s="81" t="s">
        <v>4698</v>
      </c>
      <c r="R57" s="81" t="s">
        <v>4699</v>
      </c>
      <c r="S57" s="81" t="s">
        <v>5740</v>
      </c>
      <c r="T57" s="81" t="s">
        <v>2613</v>
      </c>
      <c r="U57" s="81" t="s">
        <v>3108</v>
      </c>
      <c r="V57" s="81" t="s">
        <v>4432</v>
      </c>
      <c r="W57" s="81" t="s">
        <v>4433</v>
      </c>
      <c r="X57" s="81" t="s">
        <v>4434</v>
      </c>
      <c r="Y57" s="81" t="s">
        <v>4435</v>
      </c>
      <c r="Z57" s="81" t="s">
        <v>4436</v>
      </c>
      <c r="AA57" s="81" t="s">
        <v>82</v>
      </c>
      <c r="AC57" s="81" t="s">
        <v>42</v>
      </c>
      <c r="AD57" s="81" t="s">
        <v>2682</v>
      </c>
      <c r="AE57" s="81" t="s">
        <v>42</v>
      </c>
      <c r="AG57" s="81" t="s">
        <v>4433</v>
      </c>
      <c r="AH57" s="81" t="s">
        <v>4485</v>
      </c>
      <c r="AI57" s="81" t="s">
        <v>4553</v>
      </c>
      <c r="AJ57" s="81" t="s">
        <v>4440</v>
      </c>
      <c r="AM57" s="81" t="s">
        <v>4442</v>
      </c>
      <c r="AN57" s="81" t="s">
        <v>4433</v>
      </c>
      <c r="AO57" s="81" t="s">
        <v>6889</v>
      </c>
      <c r="AP57" s="81" t="s">
        <v>4443</v>
      </c>
      <c r="AQ57" s="81" t="s">
        <v>4444</v>
      </c>
      <c r="AR57" s="81" t="s">
        <v>5742</v>
      </c>
      <c r="AS57" s="81" t="s">
        <v>4468</v>
      </c>
      <c r="AT57" s="81" t="s">
        <v>2875</v>
      </c>
      <c r="AU57" s="81" t="s">
        <v>4447</v>
      </c>
      <c r="AW57" s="81" t="s">
        <v>4448</v>
      </c>
      <c r="AX57" s="81" t="s">
        <v>42</v>
      </c>
    </row>
    <row r="58" s="79" customFormat="1" ht="13.5" spans="1:50">
      <c r="A58" s="81" t="s">
        <v>6484</v>
      </c>
      <c r="B58" s="81" t="s">
        <v>6485</v>
      </c>
      <c r="C58" s="81" t="s">
        <v>50</v>
      </c>
      <c r="D58" s="81" t="s">
        <v>4517</v>
      </c>
      <c r="E58" s="81" t="s">
        <v>3972</v>
      </c>
      <c r="F58" s="81" t="s">
        <v>4453</v>
      </c>
      <c r="G58" s="81" t="s">
        <v>6477</v>
      </c>
      <c r="H58" s="81" t="s">
        <v>6478</v>
      </c>
      <c r="I58" s="81" t="s">
        <v>43</v>
      </c>
      <c r="J58" s="81" t="s">
        <v>4474</v>
      </c>
      <c r="K58" s="81" t="s">
        <v>4475</v>
      </c>
      <c r="M58" s="81" t="s">
        <v>2790</v>
      </c>
      <c r="N58" s="81" t="s">
        <v>4521</v>
      </c>
      <c r="O58" s="81" t="s">
        <v>6486</v>
      </c>
      <c r="P58" s="81" t="s">
        <v>6487</v>
      </c>
      <c r="Q58" s="81" t="s">
        <v>5175</v>
      </c>
      <c r="R58" s="81" t="s">
        <v>5176</v>
      </c>
      <c r="S58" s="81" t="s">
        <v>5177</v>
      </c>
      <c r="T58" s="81" t="s">
        <v>3600</v>
      </c>
      <c r="U58" s="81" t="s">
        <v>3601</v>
      </c>
      <c r="V58" s="81" t="s">
        <v>4432</v>
      </c>
      <c r="W58" s="81" t="s">
        <v>4529</v>
      </c>
      <c r="X58" s="81" t="s">
        <v>4434</v>
      </c>
      <c r="Y58" s="81" t="s">
        <v>4435</v>
      </c>
      <c r="Z58" s="81" t="s">
        <v>4436</v>
      </c>
      <c r="AA58" s="81" t="s">
        <v>82</v>
      </c>
      <c r="AC58" s="81" t="s">
        <v>42</v>
      </c>
      <c r="AD58" s="81" t="s">
        <v>2682</v>
      </c>
      <c r="AE58" s="81" t="s">
        <v>42</v>
      </c>
      <c r="AG58" s="81" t="s">
        <v>4480</v>
      </c>
      <c r="AH58" s="81" t="s">
        <v>4485</v>
      </c>
      <c r="AI58" s="81" t="s">
        <v>4486</v>
      </c>
      <c r="AJ58" s="81" t="s">
        <v>4440</v>
      </c>
      <c r="AM58" s="81" t="s">
        <v>4442</v>
      </c>
      <c r="AN58" s="81" t="s">
        <v>4480</v>
      </c>
      <c r="AO58" s="81" t="s">
        <v>6488</v>
      </c>
      <c r="AP58" s="81" t="s">
        <v>3740</v>
      </c>
      <c r="AQ58" s="81" t="s">
        <v>4444</v>
      </c>
      <c r="AR58" s="81" t="s">
        <v>6489</v>
      </c>
      <c r="AS58" s="81" t="s">
        <v>4446</v>
      </c>
      <c r="AT58" s="81" t="s">
        <v>2875</v>
      </c>
      <c r="AU58" s="81" t="s">
        <v>4447</v>
      </c>
      <c r="AW58" s="81" t="s">
        <v>4448</v>
      </c>
      <c r="AX58" s="81" t="s">
        <v>42</v>
      </c>
    </row>
    <row r="59" s="79" customFormat="1" ht="13.5" spans="1:50">
      <c r="A59" s="81" t="s">
        <v>6221</v>
      </c>
      <c r="B59" s="81" t="s">
        <v>6222</v>
      </c>
      <c r="C59" s="81" t="s">
        <v>50</v>
      </c>
      <c r="D59" s="81" t="s">
        <v>4517</v>
      </c>
      <c r="E59" s="81" t="s">
        <v>3975</v>
      </c>
      <c r="F59" s="81" t="s">
        <v>4453</v>
      </c>
      <c r="G59" s="81" t="s">
        <v>6477</v>
      </c>
      <c r="H59" s="81" t="s">
        <v>6478</v>
      </c>
      <c r="I59" s="81" t="s">
        <v>43</v>
      </c>
      <c r="J59" s="81" t="s">
        <v>4474</v>
      </c>
      <c r="K59" s="81" t="s">
        <v>4475</v>
      </c>
      <c r="M59" s="81" t="s">
        <v>2790</v>
      </c>
      <c r="N59" s="81" t="s">
        <v>4521</v>
      </c>
      <c r="O59" s="81" t="s">
        <v>6490</v>
      </c>
      <c r="P59" s="81" t="s">
        <v>6491</v>
      </c>
      <c r="Q59" s="81" t="s">
        <v>5175</v>
      </c>
      <c r="R59" s="81" t="s">
        <v>5176</v>
      </c>
      <c r="S59" s="81" t="s">
        <v>5177</v>
      </c>
      <c r="T59" s="81" t="s">
        <v>3606</v>
      </c>
      <c r="U59" s="81" t="s">
        <v>3607</v>
      </c>
      <c r="V59" s="81" t="s">
        <v>4432</v>
      </c>
      <c r="W59" s="81" t="s">
        <v>4529</v>
      </c>
      <c r="X59" s="81" t="s">
        <v>4434</v>
      </c>
      <c r="Y59" s="81" t="s">
        <v>4435</v>
      </c>
      <c r="Z59" s="81" t="s">
        <v>4436</v>
      </c>
      <c r="AA59" s="81" t="s">
        <v>228</v>
      </c>
      <c r="AC59" s="81" t="s">
        <v>42</v>
      </c>
      <c r="AD59" s="81" t="s">
        <v>2682</v>
      </c>
      <c r="AE59" s="81" t="s">
        <v>42</v>
      </c>
      <c r="AG59" s="81" t="s">
        <v>4480</v>
      </c>
      <c r="AH59" s="81" t="s">
        <v>4485</v>
      </c>
      <c r="AI59" s="81" t="s">
        <v>4486</v>
      </c>
      <c r="AJ59" s="81" t="s">
        <v>4440</v>
      </c>
      <c r="AM59" s="81" t="s">
        <v>4442</v>
      </c>
      <c r="AN59" s="81" t="s">
        <v>4480</v>
      </c>
      <c r="AO59" s="81" t="s">
        <v>6488</v>
      </c>
      <c r="AP59" s="81" t="s">
        <v>3740</v>
      </c>
      <c r="AQ59" s="81" t="s">
        <v>4444</v>
      </c>
      <c r="AR59" s="81" t="s">
        <v>6489</v>
      </c>
      <c r="AS59" s="81" t="s">
        <v>4446</v>
      </c>
      <c r="AT59" s="81" t="s">
        <v>2875</v>
      </c>
      <c r="AU59" s="81" t="s">
        <v>4447</v>
      </c>
      <c r="AW59" s="81" t="s">
        <v>4448</v>
      </c>
      <c r="AX59" s="81" t="s">
        <v>42</v>
      </c>
    </row>
    <row r="60" s="79" customFormat="1" ht="13.5" spans="1:50">
      <c r="A60" s="81" t="s">
        <v>5882</v>
      </c>
      <c r="B60" s="81" t="s">
        <v>5883</v>
      </c>
      <c r="C60" s="81" t="s">
        <v>50</v>
      </c>
      <c r="D60" s="81" t="s">
        <v>4517</v>
      </c>
      <c r="E60" s="81" t="s">
        <v>3558</v>
      </c>
      <c r="F60" s="81" t="s">
        <v>4453</v>
      </c>
      <c r="G60" s="81" t="s">
        <v>6477</v>
      </c>
      <c r="H60" s="81" t="s">
        <v>6478</v>
      </c>
      <c r="I60" s="81" t="s">
        <v>43</v>
      </c>
      <c r="J60" s="81" t="s">
        <v>4474</v>
      </c>
      <c r="K60" s="81" t="s">
        <v>4475</v>
      </c>
      <c r="M60" s="81" t="s">
        <v>2790</v>
      </c>
      <c r="N60" s="81" t="s">
        <v>4521</v>
      </c>
      <c r="O60" s="81" t="s">
        <v>6513</v>
      </c>
      <c r="P60" s="81" t="s">
        <v>6514</v>
      </c>
      <c r="Q60" s="81" t="s">
        <v>5175</v>
      </c>
      <c r="R60" s="81" t="s">
        <v>5176</v>
      </c>
      <c r="S60" s="81" t="s">
        <v>5177</v>
      </c>
      <c r="T60" s="81" t="s">
        <v>3556</v>
      </c>
      <c r="U60" s="81" t="s">
        <v>3557</v>
      </c>
      <c r="V60" s="81" t="s">
        <v>4432</v>
      </c>
      <c r="W60" s="81" t="s">
        <v>4529</v>
      </c>
      <c r="X60" s="81" t="s">
        <v>4434</v>
      </c>
      <c r="Y60" s="81" t="s">
        <v>4435</v>
      </c>
      <c r="Z60" s="81" t="s">
        <v>4436</v>
      </c>
      <c r="AA60" s="81" t="s">
        <v>228</v>
      </c>
      <c r="AC60" s="81" t="s">
        <v>42</v>
      </c>
      <c r="AD60" s="81" t="s">
        <v>2682</v>
      </c>
      <c r="AE60" s="81" t="s">
        <v>42</v>
      </c>
      <c r="AG60" s="81" t="s">
        <v>4480</v>
      </c>
      <c r="AH60" s="81" t="s">
        <v>4485</v>
      </c>
      <c r="AI60" s="81" t="s">
        <v>4486</v>
      </c>
      <c r="AJ60" s="81" t="s">
        <v>4440</v>
      </c>
      <c r="AM60" s="81" t="s">
        <v>4442</v>
      </c>
      <c r="AN60" s="81" t="s">
        <v>4480</v>
      </c>
      <c r="AO60" s="81" t="s">
        <v>6515</v>
      </c>
      <c r="AP60" s="81" t="s">
        <v>3740</v>
      </c>
      <c r="AQ60" s="81" t="s">
        <v>4444</v>
      </c>
      <c r="AR60" s="81" t="s">
        <v>6489</v>
      </c>
      <c r="AS60" s="81" t="s">
        <v>4446</v>
      </c>
      <c r="AT60" s="81" t="s">
        <v>2875</v>
      </c>
      <c r="AU60" s="81" t="s">
        <v>4447</v>
      </c>
      <c r="AW60" s="81" t="s">
        <v>4448</v>
      </c>
      <c r="AX60" s="81" t="s">
        <v>42</v>
      </c>
    </row>
    <row r="61" s="79" customFormat="1" ht="13.5" spans="1:50">
      <c r="A61" s="81" t="s">
        <v>6516</v>
      </c>
      <c r="B61" s="81" t="s">
        <v>6517</v>
      </c>
      <c r="C61" s="81" t="s">
        <v>50</v>
      </c>
      <c r="D61" s="81" t="s">
        <v>4517</v>
      </c>
      <c r="E61" s="81" t="s">
        <v>6518</v>
      </c>
      <c r="F61" s="81" t="s">
        <v>4453</v>
      </c>
      <c r="G61" s="81" t="s">
        <v>6477</v>
      </c>
      <c r="H61" s="81" t="s">
        <v>6478</v>
      </c>
      <c r="I61" s="81" t="s">
        <v>43</v>
      </c>
      <c r="J61" s="81" t="s">
        <v>4474</v>
      </c>
      <c r="K61" s="81" t="s">
        <v>4475</v>
      </c>
      <c r="M61" s="81" t="s">
        <v>2790</v>
      </c>
      <c r="N61" s="81" t="s">
        <v>4521</v>
      </c>
      <c r="O61" s="81" t="s">
        <v>6519</v>
      </c>
      <c r="P61" s="81" t="s">
        <v>6520</v>
      </c>
      <c r="Q61" s="81" t="s">
        <v>5175</v>
      </c>
      <c r="R61" s="81" t="s">
        <v>5176</v>
      </c>
      <c r="S61" s="81" t="s">
        <v>5177</v>
      </c>
      <c r="T61" s="81" t="s">
        <v>6521</v>
      </c>
      <c r="U61" s="81" t="s">
        <v>6522</v>
      </c>
      <c r="V61" s="81" t="s">
        <v>4432</v>
      </c>
      <c r="W61" s="81" t="s">
        <v>4529</v>
      </c>
      <c r="X61" s="81" t="s">
        <v>4434</v>
      </c>
      <c r="Y61" s="81" t="s">
        <v>4435</v>
      </c>
      <c r="Z61" s="81" t="s">
        <v>4436</v>
      </c>
      <c r="AA61" s="81" t="s">
        <v>82</v>
      </c>
      <c r="AC61" s="81" t="s">
        <v>42</v>
      </c>
      <c r="AD61" s="81" t="s">
        <v>2682</v>
      </c>
      <c r="AE61" s="81" t="s">
        <v>42</v>
      </c>
      <c r="AG61" s="81" t="s">
        <v>4480</v>
      </c>
      <c r="AH61" s="81" t="s">
        <v>4485</v>
      </c>
      <c r="AI61" s="81" t="s">
        <v>4486</v>
      </c>
      <c r="AJ61" s="81" t="s">
        <v>4440</v>
      </c>
      <c r="AM61" s="81" t="s">
        <v>4442</v>
      </c>
      <c r="AN61" s="81" t="s">
        <v>4480</v>
      </c>
      <c r="AO61" s="81" t="s">
        <v>6515</v>
      </c>
      <c r="AP61" s="81" t="s">
        <v>3740</v>
      </c>
      <c r="AQ61" s="81" t="s">
        <v>4444</v>
      </c>
      <c r="AR61" s="81" t="s">
        <v>6489</v>
      </c>
      <c r="AS61" s="81" t="s">
        <v>4446</v>
      </c>
      <c r="AT61" s="81" t="s">
        <v>2875</v>
      </c>
      <c r="AU61" s="81" t="s">
        <v>4447</v>
      </c>
      <c r="AW61" s="81" t="s">
        <v>4448</v>
      </c>
      <c r="AX61" s="81" t="s">
        <v>42</v>
      </c>
    </row>
    <row r="62" s="79" customFormat="1" ht="13.5" spans="1:50">
      <c r="A62" s="81" t="s">
        <v>6523</v>
      </c>
      <c r="B62" s="81" t="s">
        <v>6524</v>
      </c>
      <c r="C62" s="81" t="s">
        <v>50</v>
      </c>
      <c r="D62" s="81" t="s">
        <v>4517</v>
      </c>
      <c r="E62" s="81" t="s">
        <v>6525</v>
      </c>
      <c r="F62" s="81" t="s">
        <v>4453</v>
      </c>
      <c r="G62" s="81" t="s">
        <v>6477</v>
      </c>
      <c r="H62" s="81" t="s">
        <v>6478</v>
      </c>
      <c r="I62" s="81" t="s">
        <v>43</v>
      </c>
      <c r="J62" s="81" t="s">
        <v>4422</v>
      </c>
      <c r="K62" s="81" t="s">
        <v>4423</v>
      </c>
      <c r="M62" s="81" t="s">
        <v>2790</v>
      </c>
      <c r="N62" s="81" t="s">
        <v>6479</v>
      </c>
      <c r="O62" s="81" t="s">
        <v>6526</v>
      </c>
      <c r="P62" s="81" t="s">
        <v>6527</v>
      </c>
      <c r="Q62" s="81" t="s">
        <v>4459</v>
      </c>
      <c r="R62" s="81" t="s">
        <v>4460</v>
      </c>
      <c r="S62" s="81" t="s">
        <v>6528</v>
      </c>
      <c r="T62" s="81" t="s">
        <v>6529</v>
      </c>
      <c r="U62" s="81" t="s">
        <v>6530</v>
      </c>
      <c r="V62" s="81" t="s">
        <v>4432</v>
      </c>
      <c r="W62" s="81" t="s">
        <v>4433</v>
      </c>
      <c r="X62" s="81" t="s">
        <v>4434</v>
      </c>
      <c r="Y62" s="81" t="s">
        <v>4435</v>
      </c>
      <c r="Z62" s="81" t="s">
        <v>4436</v>
      </c>
      <c r="AA62" s="81" t="s">
        <v>82</v>
      </c>
      <c r="AC62" s="81" t="s">
        <v>42</v>
      </c>
      <c r="AD62" s="81" t="s">
        <v>2682</v>
      </c>
      <c r="AE62" s="81" t="s">
        <v>42</v>
      </c>
      <c r="AG62" s="81" t="s">
        <v>4433</v>
      </c>
      <c r="AH62" s="81" t="s">
        <v>4485</v>
      </c>
      <c r="AI62" s="81" t="s">
        <v>4596</v>
      </c>
      <c r="AJ62" s="81" t="s">
        <v>4440</v>
      </c>
      <c r="AM62" s="81" t="s">
        <v>4442</v>
      </c>
      <c r="AN62" s="81" t="s">
        <v>4433</v>
      </c>
      <c r="AO62" s="81" t="s">
        <v>6531</v>
      </c>
      <c r="AP62" s="81" t="s">
        <v>3740</v>
      </c>
      <c r="AQ62" s="81" t="s">
        <v>4444</v>
      </c>
      <c r="AR62" s="81" t="s">
        <v>6532</v>
      </c>
      <c r="AS62" s="81" t="s">
        <v>4468</v>
      </c>
      <c r="AT62" s="81" t="s">
        <v>2875</v>
      </c>
      <c r="AU62" s="81" t="s">
        <v>4447</v>
      </c>
      <c r="AW62" s="81" t="s">
        <v>4448</v>
      </c>
      <c r="AX62" s="81" t="s">
        <v>42</v>
      </c>
    </row>
    <row r="63" s="79" customFormat="1" ht="13.5" spans="1:50">
      <c r="A63" s="81" t="s">
        <v>5720</v>
      </c>
      <c r="B63" s="81" t="s">
        <v>5721</v>
      </c>
      <c r="C63" s="81" t="s">
        <v>50</v>
      </c>
      <c r="D63" s="81" t="s">
        <v>4517</v>
      </c>
      <c r="E63" s="81" t="s">
        <v>6533</v>
      </c>
      <c r="F63" s="81" t="s">
        <v>4453</v>
      </c>
      <c r="G63" s="81" t="s">
        <v>6477</v>
      </c>
      <c r="H63" s="81" t="s">
        <v>6478</v>
      </c>
      <c r="I63" s="81" t="s">
        <v>43</v>
      </c>
      <c r="J63" s="81" t="s">
        <v>4422</v>
      </c>
      <c r="K63" s="81" t="s">
        <v>4423</v>
      </c>
      <c r="M63" s="81" t="s">
        <v>2790</v>
      </c>
      <c r="N63" s="81" t="s">
        <v>6479</v>
      </c>
      <c r="O63" s="81" t="s">
        <v>6534</v>
      </c>
      <c r="P63" s="81" t="s">
        <v>6535</v>
      </c>
      <c r="Q63" s="81" t="s">
        <v>4427</v>
      </c>
      <c r="R63" s="81" t="s">
        <v>4428</v>
      </c>
      <c r="S63" s="81" t="s">
        <v>4902</v>
      </c>
      <c r="T63" s="81" t="s">
        <v>6536</v>
      </c>
      <c r="U63" s="81" t="s">
        <v>6537</v>
      </c>
      <c r="V63" s="81" t="s">
        <v>4432</v>
      </c>
      <c r="W63" s="81" t="s">
        <v>4433</v>
      </c>
      <c r="X63" s="81" t="s">
        <v>4434</v>
      </c>
      <c r="Y63" s="81" t="s">
        <v>4435</v>
      </c>
      <c r="Z63" s="81" t="s">
        <v>4436</v>
      </c>
      <c r="AA63" s="81" t="s">
        <v>228</v>
      </c>
      <c r="AC63" s="81" t="s">
        <v>42</v>
      </c>
      <c r="AD63" s="81" t="s">
        <v>2682</v>
      </c>
      <c r="AE63" s="81" t="s">
        <v>42</v>
      </c>
      <c r="AF63" s="81" t="s">
        <v>4464</v>
      </c>
      <c r="AG63" s="81" t="s">
        <v>4433</v>
      </c>
      <c r="AH63" s="81" t="s">
        <v>4485</v>
      </c>
      <c r="AI63" s="81" t="s">
        <v>4596</v>
      </c>
      <c r="AJ63" s="81" t="s">
        <v>4440</v>
      </c>
      <c r="AM63" s="81" t="s">
        <v>4442</v>
      </c>
      <c r="AN63" s="81" t="s">
        <v>4433</v>
      </c>
      <c r="AO63" s="81" t="s">
        <v>6538</v>
      </c>
      <c r="AP63" s="81" t="s">
        <v>3740</v>
      </c>
      <c r="AQ63" s="81" t="s">
        <v>4444</v>
      </c>
      <c r="AR63" s="81" t="s">
        <v>5723</v>
      </c>
      <c r="AS63" s="81" t="s">
        <v>4468</v>
      </c>
      <c r="AT63" s="81" t="s">
        <v>2875</v>
      </c>
      <c r="AU63" s="81" t="s">
        <v>4447</v>
      </c>
      <c r="AW63" s="81" t="s">
        <v>4448</v>
      </c>
      <c r="AX63" s="81" t="s">
        <v>42</v>
      </c>
    </row>
    <row r="64" s="79" customFormat="1" ht="13.5" spans="1:50">
      <c r="A64" s="81" t="s">
        <v>6539</v>
      </c>
      <c r="B64" s="81" t="s">
        <v>6540</v>
      </c>
      <c r="C64" s="81" t="s">
        <v>50</v>
      </c>
      <c r="D64" s="81" t="s">
        <v>4517</v>
      </c>
      <c r="E64" s="81" t="s">
        <v>3132</v>
      </c>
      <c r="F64" s="81" t="s">
        <v>4453</v>
      </c>
      <c r="G64" s="81" t="s">
        <v>6477</v>
      </c>
      <c r="H64" s="81" t="s">
        <v>6478</v>
      </c>
      <c r="I64" s="81" t="s">
        <v>43</v>
      </c>
      <c r="J64" s="81" t="s">
        <v>4422</v>
      </c>
      <c r="K64" s="81" t="s">
        <v>4423</v>
      </c>
      <c r="M64" s="81" t="s">
        <v>2790</v>
      </c>
      <c r="N64" s="81" t="s">
        <v>6479</v>
      </c>
      <c r="O64" s="81" t="s">
        <v>6541</v>
      </c>
      <c r="P64" s="81" t="s">
        <v>6542</v>
      </c>
      <c r="Q64" s="81" t="s">
        <v>4459</v>
      </c>
      <c r="R64" s="81" t="s">
        <v>4460</v>
      </c>
      <c r="S64" s="81" t="s">
        <v>4461</v>
      </c>
      <c r="T64" s="81" t="s">
        <v>6543</v>
      </c>
      <c r="U64" s="81" t="s">
        <v>6544</v>
      </c>
      <c r="V64" s="81" t="s">
        <v>4432</v>
      </c>
      <c r="W64" s="81" t="s">
        <v>4433</v>
      </c>
      <c r="X64" s="81" t="s">
        <v>4434</v>
      </c>
      <c r="Y64" s="81" t="s">
        <v>4435</v>
      </c>
      <c r="Z64" s="81" t="s">
        <v>4436</v>
      </c>
      <c r="AA64" s="81" t="s">
        <v>82</v>
      </c>
      <c r="AC64" s="81" t="s">
        <v>42</v>
      </c>
      <c r="AD64" s="81" t="s">
        <v>2682</v>
      </c>
      <c r="AE64" s="81" t="s">
        <v>42</v>
      </c>
      <c r="AG64" s="81" t="s">
        <v>4433</v>
      </c>
      <c r="AH64" s="81" t="s">
        <v>4485</v>
      </c>
      <c r="AI64" s="81" t="s">
        <v>4596</v>
      </c>
      <c r="AJ64" s="81" t="s">
        <v>4440</v>
      </c>
      <c r="AM64" s="81" t="s">
        <v>4442</v>
      </c>
      <c r="AN64" s="81" t="s">
        <v>4433</v>
      </c>
      <c r="AO64" s="81" t="s">
        <v>6538</v>
      </c>
      <c r="AP64" s="81" t="s">
        <v>3740</v>
      </c>
      <c r="AQ64" s="81" t="s">
        <v>4444</v>
      </c>
      <c r="AR64" s="81" t="s">
        <v>6545</v>
      </c>
      <c r="AS64" s="81" t="s">
        <v>4468</v>
      </c>
      <c r="AT64" s="81" t="s">
        <v>2875</v>
      </c>
      <c r="AU64" s="81" t="s">
        <v>4447</v>
      </c>
      <c r="AW64" s="81" t="s">
        <v>4448</v>
      </c>
      <c r="AX64" s="81" t="s">
        <v>42</v>
      </c>
    </row>
    <row r="65" s="79" customFormat="1" ht="13.5" spans="1:50">
      <c r="A65" s="81" t="s">
        <v>4469</v>
      </c>
      <c r="B65" s="81" t="s">
        <v>6546</v>
      </c>
      <c r="C65" s="81" t="s">
        <v>50</v>
      </c>
      <c r="D65" s="81" t="s">
        <v>4418</v>
      </c>
      <c r="E65" s="81" t="s">
        <v>6547</v>
      </c>
      <c r="F65" s="81" t="s">
        <v>4453</v>
      </c>
      <c r="G65" s="81" t="s">
        <v>6321</v>
      </c>
      <c r="H65" s="81" t="s">
        <v>6478</v>
      </c>
      <c r="I65" s="81" t="s">
        <v>43</v>
      </c>
      <c r="J65" s="81" t="s">
        <v>4474</v>
      </c>
      <c r="K65" s="81" t="s">
        <v>4475</v>
      </c>
      <c r="M65" s="81" t="s">
        <v>2790</v>
      </c>
      <c r="N65" s="81" t="s">
        <v>5623</v>
      </c>
      <c r="O65" s="81" t="s">
        <v>6548</v>
      </c>
      <c r="P65" s="81" t="s">
        <v>6549</v>
      </c>
      <c r="Q65" s="81" t="s">
        <v>4526</v>
      </c>
      <c r="R65" s="81" t="s">
        <v>5642</v>
      </c>
      <c r="T65" s="81" t="s">
        <v>6550</v>
      </c>
      <c r="U65" s="81" t="s">
        <v>6551</v>
      </c>
      <c r="V65" s="81" t="s">
        <v>4432</v>
      </c>
      <c r="W65" s="81" t="s">
        <v>4480</v>
      </c>
      <c r="X65" s="81" t="s">
        <v>4434</v>
      </c>
      <c r="Y65" s="81" t="s">
        <v>4435</v>
      </c>
      <c r="Z65" s="81" t="s">
        <v>4436</v>
      </c>
      <c r="AA65" s="81" t="s">
        <v>228</v>
      </c>
      <c r="AC65" s="81" t="s">
        <v>42</v>
      </c>
      <c r="AD65" s="81" t="s">
        <v>2682</v>
      </c>
      <c r="AE65" s="81" t="s">
        <v>42</v>
      </c>
      <c r="AF65" s="81" t="s">
        <v>4464</v>
      </c>
      <c r="AG65" s="81" t="s">
        <v>4480</v>
      </c>
      <c r="AH65" s="81" t="s">
        <v>4485</v>
      </c>
      <c r="AI65" s="81" t="s">
        <v>4486</v>
      </c>
      <c r="AJ65" s="81" t="s">
        <v>4440</v>
      </c>
      <c r="AM65" s="81" t="s">
        <v>4442</v>
      </c>
      <c r="AN65" s="81" t="s">
        <v>4480</v>
      </c>
      <c r="AO65" s="81" t="s">
        <v>6552</v>
      </c>
      <c r="AP65" s="81" t="s">
        <v>3740</v>
      </c>
      <c r="AQ65" s="81" t="s">
        <v>4444</v>
      </c>
      <c r="AR65" s="81" t="s">
        <v>6553</v>
      </c>
      <c r="AS65" s="81" t="s">
        <v>4468</v>
      </c>
      <c r="AT65" s="81" t="s">
        <v>2875</v>
      </c>
      <c r="AU65" s="81" t="s">
        <v>4447</v>
      </c>
      <c r="AW65" s="81" t="s">
        <v>4448</v>
      </c>
      <c r="AX65" s="81" t="s">
        <v>42</v>
      </c>
    </row>
    <row r="66" s="79" customFormat="1" ht="13.5" spans="1:50">
      <c r="A66" s="81" t="s">
        <v>5675</v>
      </c>
      <c r="B66" s="81" t="s">
        <v>5676</v>
      </c>
      <c r="C66" s="81" t="s">
        <v>50</v>
      </c>
      <c r="D66" s="81" t="s">
        <v>4517</v>
      </c>
      <c r="E66" s="81" t="s">
        <v>3896</v>
      </c>
      <c r="F66" s="81" t="s">
        <v>4453</v>
      </c>
      <c r="G66" s="81" t="s">
        <v>6477</v>
      </c>
      <c r="H66" s="81" t="s">
        <v>6478</v>
      </c>
      <c r="I66" s="81" t="s">
        <v>43</v>
      </c>
      <c r="J66" s="81" t="s">
        <v>4422</v>
      </c>
      <c r="K66" s="81" t="s">
        <v>4423</v>
      </c>
      <c r="M66" s="81" t="s">
        <v>2790</v>
      </c>
      <c r="N66" s="81" t="s">
        <v>6479</v>
      </c>
      <c r="O66" s="81" t="s">
        <v>6554</v>
      </c>
      <c r="P66" s="81" t="s">
        <v>6555</v>
      </c>
      <c r="Q66" s="81" t="s">
        <v>4427</v>
      </c>
      <c r="R66" s="81" t="s">
        <v>4428</v>
      </c>
      <c r="S66" s="81" t="s">
        <v>4902</v>
      </c>
      <c r="T66" s="81" t="s">
        <v>3894</v>
      </c>
      <c r="U66" s="81" t="s">
        <v>3895</v>
      </c>
      <c r="V66" s="81" t="s">
        <v>4432</v>
      </c>
      <c r="W66" s="81" t="s">
        <v>4433</v>
      </c>
      <c r="X66" s="81" t="s">
        <v>4434</v>
      </c>
      <c r="Y66" s="81" t="s">
        <v>4435</v>
      </c>
      <c r="Z66" s="81" t="s">
        <v>4436</v>
      </c>
      <c r="AA66" s="81" t="s">
        <v>82</v>
      </c>
      <c r="AC66" s="81" t="s">
        <v>42</v>
      </c>
      <c r="AD66" s="81" t="s">
        <v>2682</v>
      </c>
      <c r="AE66" s="81" t="s">
        <v>42</v>
      </c>
      <c r="AG66" s="81" t="s">
        <v>4427</v>
      </c>
      <c r="AH66" s="81" t="s">
        <v>4485</v>
      </c>
      <c r="AI66" s="81" t="s">
        <v>4596</v>
      </c>
      <c r="AJ66" s="81" t="s">
        <v>4440</v>
      </c>
      <c r="AM66" s="81" t="s">
        <v>4442</v>
      </c>
      <c r="AN66" s="81" t="s">
        <v>4433</v>
      </c>
      <c r="AO66" s="81" t="s">
        <v>6556</v>
      </c>
      <c r="AP66" s="81" t="s">
        <v>3740</v>
      </c>
      <c r="AQ66" s="81" t="s">
        <v>4444</v>
      </c>
      <c r="AR66" s="81" t="s">
        <v>5680</v>
      </c>
      <c r="AS66" s="81" t="s">
        <v>4468</v>
      </c>
      <c r="AT66" s="81" t="s">
        <v>2875</v>
      </c>
      <c r="AU66" s="81" t="s">
        <v>4447</v>
      </c>
      <c r="AW66" s="81" t="s">
        <v>4448</v>
      </c>
      <c r="AX66" s="81" t="s">
        <v>42</v>
      </c>
    </row>
    <row r="67" s="79" customFormat="1" ht="13.5" spans="1:50">
      <c r="A67" s="81" t="s">
        <v>5333</v>
      </c>
      <c r="B67" s="81" t="s">
        <v>5334</v>
      </c>
      <c r="C67" s="81" t="s">
        <v>50</v>
      </c>
      <c r="D67" s="81" t="s">
        <v>4418</v>
      </c>
      <c r="E67" s="81" t="s">
        <v>3260</v>
      </c>
      <c r="F67" s="81" t="s">
        <v>4453</v>
      </c>
      <c r="G67" s="81" t="s">
        <v>6557</v>
      </c>
      <c r="H67" s="81" t="s">
        <v>6478</v>
      </c>
      <c r="I67" s="81" t="s">
        <v>43</v>
      </c>
      <c r="J67" s="81" t="s">
        <v>4422</v>
      </c>
      <c r="K67" s="81" t="s">
        <v>4423</v>
      </c>
      <c r="M67" s="81" t="s">
        <v>2790</v>
      </c>
      <c r="N67" s="81" t="s">
        <v>6558</v>
      </c>
      <c r="O67" s="81" t="s">
        <v>6559</v>
      </c>
      <c r="P67" s="81" t="s">
        <v>6560</v>
      </c>
      <c r="Q67" s="81" t="s">
        <v>4698</v>
      </c>
      <c r="R67" s="81" t="s">
        <v>4699</v>
      </c>
      <c r="S67" s="81" t="s">
        <v>5740</v>
      </c>
      <c r="T67" s="81" t="s">
        <v>3258</v>
      </c>
      <c r="U67" s="81" t="s">
        <v>3259</v>
      </c>
      <c r="V67" s="81" t="s">
        <v>4432</v>
      </c>
      <c r="W67" s="81" t="s">
        <v>4433</v>
      </c>
      <c r="X67" s="81" t="s">
        <v>4434</v>
      </c>
      <c r="Y67" s="81" t="s">
        <v>4435</v>
      </c>
      <c r="Z67" s="81" t="s">
        <v>4436</v>
      </c>
      <c r="AA67" s="81" t="s">
        <v>82</v>
      </c>
      <c r="AC67" s="81" t="s">
        <v>42</v>
      </c>
      <c r="AD67" s="81" t="s">
        <v>2682</v>
      </c>
      <c r="AE67" s="81" t="s">
        <v>42</v>
      </c>
      <c r="AG67" s="81" t="s">
        <v>4698</v>
      </c>
      <c r="AH67" s="81" t="s">
        <v>4485</v>
      </c>
      <c r="AI67" s="81" t="s">
        <v>4553</v>
      </c>
      <c r="AJ67" s="81" t="s">
        <v>4440</v>
      </c>
      <c r="AM67" s="81" t="s">
        <v>4442</v>
      </c>
      <c r="AN67" s="81" t="s">
        <v>4433</v>
      </c>
      <c r="AO67" s="81" t="s">
        <v>6561</v>
      </c>
      <c r="AP67" s="81" t="s">
        <v>3740</v>
      </c>
      <c r="AQ67" s="81" t="s">
        <v>4444</v>
      </c>
      <c r="AR67" s="81" t="s">
        <v>6562</v>
      </c>
      <c r="AS67" s="81" t="s">
        <v>4468</v>
      </c>
      <c r="AT67" s="81" t="s">
        <v>2875</v>
      </c>
      <c r="AU67" s="81" t="s">
        <v>4447</v>
      </c>
      <c r="AW67" s="81" t="s">
        <v>4448</v>
      </c>
      <c r="AX67" s="81" t="s">
        <v>42</v>
      </c>
    </row>
  </sheetData>
  <sheetProtection formatCells="0" insertHyperlinks="0" autoFilter="0"/>
  <autoFilter ref="A1:AY67">
    <extLst/>
  </autoFilter>
  <sortState ref="A2:AS51">
    <sortCondition ref="S2" descending="1"/>
  </sortState>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Y12"/>
  <sheetViews>
    <sheetView workbookViewId="0">
      <selection activeCell="A11" sqref="$A11:$XFD11"/>
    </sheetView>
  </sheetViews>
  <sheetFormatPr defaultColWidth="9" defaultRowHeight="14.25"/>
  <cols>
    <col min="1" max="1" width="21.375" customWidth="1"/>
    <col min="2" max="2" width="35.25" customWidth="1"/>
    <col min="5" max="5" width="26.25" customWidth="1"/>
  </cols>
  <sheetData>
    <row r="1" s="79" customFormat="1" ht="15" spans="1:51">
      <c r="A1" s="80" t="s">
        <v>4367</v>
      </c>
      <c r="B1" s="80" t="s">
        <v>2675</v>
      </c>
      <c r="C1" s="80" t="s">
        <v>4368</v>
      </c>
      <c r="D1" s="80" t="s">
        <v>4</v>
      </c>
      <c r="E1" s="80" t="s">
        <v>4369</v>
      </c>
      <c r="F1" s="80" t="s">
        <v>4370</v>
      </c>
      <c r="G1" s="80" t="s">
        <v>4371</v>
      </c>
      <c r="H1" s="80" t="s">
        <v>4372</v>
      </c>
      <c r="I1" s="80" t="s">
        <v>4373</v>
      </c>
      <c r="J1" s="80" t="s">
        <v>4374</v>
      </c>
      <c r="K1" s="80" t="s">
        <v>4375</v>
      </c>
      <c r="L1" s="80" t="s">
        <v>4376</v>
      </c>
      <c r="M1" s="80" t="s">
        <v>4377</v>
      </c>
      <c r="N1" s="80" t="s">
        <v>4378</v>
      </c>
      <c r="O1" s="80" t="s">
        <v>4379</v>
      </c>
      <c r="P1" s="80" t="s">
        <v>4380</v>
      </c>
      <c r="Q1" s="80" t="s">
        <v>4381</v>
      </c>
      <c r="R1" s="80" t="s">
        <v>4382</v>
      </c>
      <c r="S1" s="80" t="s">
        <v>4383</v>
      </c>
      <c r="T1" s="80" t="s">
        <v>4384</v>
      </c>
      <c r="U1" s="80" t="s">
        <v>4385</v>
      </c>
      <c r="V1" s="80" t="s">
        <v>4386</v>
      </c>
      <c r="W1" s="80" t="s">
        <v>4387</v>
      </c>
      <c r="X1" s="80" t="s">
        <v>4388</v>
      </c>
      <c r="Y1" s="80" t="s">
        <v>4389</v>
      </c>
      <c r="Z1" s="80" t="s">
        <v>4390</v>
      </c>
      <c r="AA1" s="80" t="s">
        <v>5</v>
      </c>
      <c r="AB1" s="80" t="s">
        <v>4391</v>
      </c>
      <c r="AC1" s="80" t="s">
        <v>4392</v>
      </c>
      <c r="AD1" s="80" t="s">
        <v>4393</v>
      </c>
      <c r="AE1" s="80" t="s">
        <v>4394</v>
      </c>
      <c r="AF1" s="80" t="s">
        <v>4395</v>
      </c>
      <c r="AG1" s="80" t="s">
        <v>4396</v>
      </c>
      <c r="AH1" s="80" t="s">
        <v>4397</v>
      </c>
      <c r="AI1" s="80" t="s">
        <v>4398</v>
      </c>
      <c r="AJ1" s="80" t="s">
        <v>4399</v>
      </c>
      <c r="AK1" s="80" t="s">
        <v>4400</v>
      </c>
      <c r="AL1" s="80" t="s">
        <v>4401</v>
      </c>
      <c r="AM1" s="80" t="s">
        <v>4402</v>
      </c>
      <c r="AN1" s="80" t="s">
        <v>4403</v>
      </c>
      <c r="AO1" s="80" t="s">
        <v>4404</v>
      </c>
      <c r="AP1" s="80" t="s">
        <v>4405</v>
      </c>
      <c r="AQ1" s="80" t="s">
        <v>4406</v>
      </c>
      <c r="AR1" s="80" t="s">
        <v>4407</v>
      </c>
      <c r="AS1" s="80" t="s">
        <v>4408</v>
      </c>
      <c r="AT1" s="80" t="s">
        <v>4409</v>
      </c>
      <c r="AU1" s="80" t="s">
        <v>4410</v>
      </c>
      <c r="AV1" s="80" t="s">
        <v>4411</v>
      </c>
      <c r="AW1" s="80" t="s">
        <v>4412</v>
      </c>
      <c r="AX1" s="80" t="s">
        <v>4413</v>
      </c>
      <c r="AY1" s="80" t="s">
        <v>4414</v>
      </c>
    </row>
    <row r="2" s="79" customFormat="1" ht="13.5" spans="1:50">
      <c r="A2" s="81" t="s">
        <v>4515</v>
      </c>
      <c r="B2" s="81" t="s">
        <v>4516</v>
      </c>
      <c r="C2" s="81" t="s">
        <v>50</v>
      </c>
      <c r="D2" s="81" t="s">
        <v>4517</v>
      </c>
      <c r="E2" s="81" t="s">
        <v>4518</v>
      </c>
      <c r="F2" s="81" t="s">
        <v>4453</v>
      </c>
      <c r="G2" s="81" t="s">
        <v>4519</v>
      </c>
      <c r="H2" s="81" t="s">
        <v>4520</v>
      </c>
      <c r="I2" s="81" t="s">
        <v>43</v>
      </c>
      <c r="J2" s="81" t="s">
        <v>4474</v>
      </c>
      <c r="K2" s="81" t="s">
        <v>4475</v>
      </c>
      <c r="M2" s="81" t="s">
        <v>2790</v>
      </c>
      <c r="N2" s="81" t="s">
        <v>4521</v>
      </c>
      <c r="O2" s="81" t="s">
        <v>4522</v>
      </c>
      <c r="P2" s="81" t="s">
        <v>4523</v>
      </c>
      <c r="Q2" s="81" t="s">
        <v>4524</v>
      </c>
      <c r="R2" s="81" t="s">
        <v>4525</v>
      </c>
      <c r="S2" s="81" t="s">
        <v>4526</v>
      </c>
      <c r="T2" s="81" t="s">
        <v>4527</v>
      </c>
      <c r="U2" s="81" t="s">
        <v>4528</v>
      </c>
      <c r="V2" s="81" t="s">
        <v>4432</v>
      </c>
      <c r="W2" s="81" t="s">
        <v>4529</v>
      </c>
      <c r="X2" s="81" t="s">
        <v>4434</v>
      </c>
      <c r="Y2" s="81" t="s">
        <v>4435</v>
      </c>
      <c r="Z2" s="81" t="s">
        <v>4436</v>
      </c>
      <c r="AA2" s="81" t="s">
        <v>82</v>
      </c>
      <c r="AC2" s="81" t="s">
        <v>42</v>
      </c>
      <c r="AD2" s="81" t="s">
        <v>2682</v>
      </c>
      <c r="AE2" s="81" t="s">
        <v>42</v>
      </c>
      <c r="AG2" s="81" t="s">
        <v>4480</v>
      </c>
      <c r="AH2" s="81" t="s">
        <v>4485</v>
      </c>
      <c r="AI2" s="81" t="s">
        <v>4486</v>
      </c>
      <c r="AJ2" s="81" t="s">
        <v>4440</v>
      </c>
      <c r="AM2" s="81" t="s">
        <v>4442</v>
      </c>
      <c r="AN2" s="81" t="s">
        <v>4480</v>
      </c>
      <c r="AO2" s="81" t="s">
        <v>4530</v>
      </c>
      <c r="AP2" s="81" t="s">
        <v>4443</v>
      </c>
      <c r="AQ2" s="81" t="s">
        <v>4444</v>
      </c>
      <c r="AR2" s="81" t="s">
        <v>4531</v>
      </c>
      <c r="AS2" s="81" t="s">
        <v>4446</v>
      </c>
      <c r="AT2" s="81" t="s">
        <v>2875</v>
      </c>
      <c r="AU2" s="81" t="s">
        <v>4447</v>
      </c>
      <c r="AW2" s="81" t="s">
        <v>4448</v>
      </c>
      <c r="AX2" s="81" t="s">
        <v>42</v>
      </c>
    </row>
    <row r="3" s="79" customFormat="1" ht="13.5" spans="1:50">
      <c r="A3" s="81" t="s">
        <v>4570</v>
      </c>
      <c r="B3" s="81" t="s">
        <v>4588</v>
      </c>
      <c r="C3" s="81" t="s">
        <v>50</v>
      </c>
      <c r="D3" s="81" t="s">
        <v>4517</v>
      </c>
      <c r="E3" s="81" t="s">
        <v>4589</v>
      </c>
      <c r="F3" s="81" t="s">
        <v>4453</v>
      </c>
      <c r="G3" s="81" t="s">
        <v>4542</v>
      </c>
      <c r="H3" s="81" t="s">
        <v>4520</v>
      </c>
      <c r="I3" s="81" t="s">
        <v>43</v>
      </c>
      <c r="J3" s="81" t="s">
        <v>4543</v>
      </c>
      <c r="K3" s="81" t="s">
        <v>4544</v>
      </c>
      <c r="M3" s="81" t="s">
        <v>2790</v>
      </c>
      <c r="N3" s="81" t="s">
        <v>4545</v>
      </c>
      <c r="O3" s="81" t="s">
        <v>4590</v>
      </c>
      <c r="P3" s="81" t="s">
        <v>4591</v>
      </c>
      <c r="Q3" s="81" t="s">
        <v>4552</v>
      </c>
      <c r="R3" s="81" t="s">
        <v>4592</v>
      </c>
      <c r="S3" s="81" t="s">
        <v>4593</v>
      </c>
      <c r="T3" s="81" t="s">
        <v>4594</v>
      </c>
      <c r="U3" s="81" t="s">
        <v>4595</v>
      </c>
      <c r="V3" s="81" t="s">
        <v>4432</v>
      </c>
      <c r="W3" s="81" t="s">
        <v>1576</v>
      </c>
      <c r="X3" s="81" t="s">
        <v>4434</v>
      </c>
      <c r="Y3" s="81" t="s">
        <v>4435</v>
      </c>
      <c r="Z3" s="81" t="s">
        <v>4436</v>
      </c>
      <c r="AA3" s="81" t="s">
        <v>82</v>
      </c>
      <c r="AC3" s="81" t="s">
        <v>42</v>
      </c>
      <c r="AD3" s="81" t="s">
        <v>2682</v>
      </c>
      <c r="AE3" s="81" t="s">
        <v>42</v>
      </c>
      <c r="AG3" s="81" t="s">
        <v>4552</v>
      </c>
      <c r="AH3" s="81" t="s">
        <v>4485</v>
      </c>
      <c r="AI3" s="81" t="s">
        <v>4596</v>
      </c>
      <c r="AJ3" s="81" t="s">
        <v>4440</v>
      </c>
      <c r="AM3" s="81" t="s">
        <v>4442</v>
      </c>
      <c r="AN3" s="81" t="s">
        <v>4552</v>
      </c>
      <c r="AO3" s="81" t="s">
        <v>4597</v>
      </c>
      <c r="AP3" s="81" t="s">
        <v>4443</v>
      </c>
      <c r="AQ3" s="81" t="s">
        <v>4444</v>
      </c>
      <c r="AR3" s="81" t="s">
        <v>4598</v>
      </c>
      <c r="AS3" s="81" t="s">
        <v>4446</v>
      </c>
      <c r="AT3" s="81" t="s">
        <v>2875</v>
      </c>
      <c r="AU3" s="81" t="s">
        <v>4447</v>
      </c>
      <c r="AW3" s="81" t="s">
        <v>4448</v>
      </c>
      <c r="AX3" s="81" t="s">
        <v>42</v>
      </c>
    </row>
    <row r="4" s="79" customFormat="1" ht="13.5" spans="1:50">
      <c r="A4" s="81" t="s">
        <v>4562</v>
      </c>
      <c r="B4" s="81" t="s">
        <v>4607</v>
      </c>
      <c r="C4" s="81" t="s">
        <v>50</v>
      </c>
      <c r="D4" s="81" t="s">
        <v>4517</v>
      </c>
      <c r="E4" s="81" t="s">
        <v>4608</v>
      </c>
      <c r="F4" s="81" t="s">
        <v>4453</v>
      </c>
      <c r="G4" s="81" t="s">
        <v>4542</v>
      </c>
      <c r="H4" s="81" t="s">
        <v>4520</v>
      </c>
      <c r="I4" s="81" t="s">
        <v>43</v>
      </c>
      <c r="J4" s="81" t="s">
        <v>4543</v>
      </c>
      <c r="K4" s="81" t="s">
        <v>4544</v>
      </c>
      <c r="M4" s="81" t="s">
        <v>2790</v>
      </c>
      <c r="N4" s="81" t="s">
        <v>4545</v>
      </c>
      <c r="O4" s="81" t="s">
        <v>4609</v>
      </c>
      <c r="P4" s="81" t="s">
        <v>4591</v>
      </c>
      <c r="Q4" s="81" t="s">
        <v>4552</v>
      </c>
      <c r="R4" s="81" t="s">
        <v>4592</v>
      </c>
      <c r="S4" s="81" t="s">
        <v>4593</v>
      </c>
      <c r="T4" s="81" t="s">
        <v>4594</v>
      </c>
      <c r="U4" s="81" t="s">
        <v>4595</v>
      </c>
      <c r="V4" s="81" t="s">
        <v>4432</v>
      </c>
      <c r="W4" s="81" t="s">
        <v>1576</v>
      </c>
      <c r="X4" s="81" t="s">
        <v>4434</v>
      </c>
      <c r="Y4" s="81" t="s">
        <v>4435</v>
      </c>
      <c r="Z4" s="81" t="s">
        <v>4436</v>
      </c>
      <c r="AA4" s="81" t="s">
        <v>82</v>
      </c>
      <c r="AC4" s="81" t="s">
        <v>42</v>
      </c>
      <c r="AD4" s="81" t="s">
        <v>2682</v>
      </c>
      <c r="AE4" s="81" t="s">
        <v>42</v>
      </c>
      <c r="AG4" s="81" t="s">
        <v>4552</v>
      </c>
      <c r="AH4" s="81" t="s">
        <v>4485</v>
      </c>
      <c r="AI4" s="81" t="s">
        <v>4596</v>
      </c>
      <c r="AJ4" s="81" t="s">
        <v>4440</v>
      </c>
      <c r="AM4" s="81" t="s">
        <v>4442</v>
      </c>
      <c r="AN4" s="81" t="s">
        <v>4552</v>
      </c>
      <c r="AO4" s="81" t="s">
        <v>4597</v>
      </c>
      <c r="AP4" s="81" t="s">
        <v>4443</v>
      </c>
      <c r="AQ4" s="81" t="s">
        <v>4444</v>
      </c>
      <c r="AR4" s="81" t="s">
        <v>4598</v>
      </c>
      <c r="AS4" s="81" t="s">
        <v>4446</v>
      </c>
      <c r="AT4" s="81" t="s">
        <v>2875</v>
      </c>
      <c r="AU4" s="81" t="s">
        <v>4447</v>
      </c>
      <c r="AW4" s="81" t="s">
        <v>4448</v>
      </c>
      <c r="AX4" s="81" t="s">
        <v>42</v>
      </c>
    </row>
    <row r="5" s="79" customFormat="1" ht="13.5" spans="1:50">
      <c r="A5" s="81" t="s">
        <v>4692</v>
      </c>
      <c r="B5" s="81" t="s">
        <v>4693</v>
      </c>
      <c r="C5" s="81" t="s">
        <v>50</v>
      </c>
      <c r="D5" s="81" t="s">
        <v>4517</v>
      </c>
      <c r="E5" s="81" t="s">
        <v>4694</v>
      </c>
      <c r="F5" s="81" t="s">
        <v>4453</v>
      </c>
      <c r="G5" s="81" t="s">
        <v>4542</v>
      </c>
      <c r="H5" s="81" t="s">
        <v>4520</v>
      </c>
      <c r="I5" s="81" t="s">
        <v>43</v>
      </c>
      <c r="J5" s="81" t="s">
        <v>4422</v>
      </c>
      <c r="K5" s="81" t="s">
        <v>4423</v>
      </c>
      <c r="M5" s="81" t="s">
        <v>2790</v>
      </c>
      <c r="N5" s="81" t="s">
        <v>4695</v>
      </c>
      <c r="O5" s="81" t="s">
        <v>4696</v>
      </c>
      <c r="P5" s="81" t="s">
        <v>4697</v>
      </c>
      <c r="Q5" s="81" t="s">
        <v>4698</v>
      </c>
      <c r="R5" s="81" t="s">
        <v>4699</v>
      </c>
      <c r="S5" s="81" t="s">
        <v>4700</v>
      </c>
      <c r="T5" s="81" t="s">
        <v>4701</v>
      </c>
      <c r="U5" s="81" t="s">
        <v>4702</v>
      </c>
      <c r="V5" s="81" t="s">
        <v>4432</v>
      </c>
      <c r="W5" s="81" t="s">
        <v>4433</v>
      </c>
      <c r="X5" s="81" t="s">
        <v>4434</v>
      </c>
      <c r="Y5" s="81" t="s">
        <v>4435</v>
      </c>
      <c r="Z5" s="81" t="s">
        <v>4436</v>
      </c>
      <c r="AA5" s="81" t="s">
        <v>82</v>
      </c>
      <c r="AC5" s="81" t="s">
        <v>42</v>
      </c>
      <c r="AD5" s="81" t="s">
        <v>2682</v>
      </c>
      <c r="AE5" s="81" t="s">
        <v>42</v>
      </c>
      <c r="AG5" s="81" t="s">
        <v>4433</v>
      </c>
      <c r="AH5" s="81" t="s">
        <v>4485</v>
      </c>
      <c r="AI5" s="81" t="s">
        <v>4553</v>
      </c>
      <c r="AJ5" s="81" t="s">
        <v>4440</v>
      </c>
      <c r="AM5" s="81" t="s">
        <v>4442</v>
      </c>
      <c r="AN5" s="81" t="s">
        <v>4433</v>
      </c>
      <c r="AO5" s="81" t="s">
        <v>4703</v>
      </c>
      <c r="AP5" s="81" t="s">
        <v>4443</v>
      </c>
      <c r="AQ5" s="81" t="s">
        <v>4444</v>
      </c>
      <c r="AR5" s="81" t="s">
        <v>4704</v>
      </c>
      <c r="AS5" s="81" t="s">
        <v>4468</v>
      </c>
      <c r="AT5" s="81" t="s">
        <v>2875</v>
      </c>
      <c r="AU5" s="81" t="s">
        <v>4447</v>
      </c>
      <c r="AW5" s="81" t="s">
        <v>4448</v>
      </c>
      <c r="AX5" s="81" t="s">
        <v>42</v>
      </c>
    </row>
    <row r="6" s="79" customFormat="1" ht="13.5" spans="1:50">
      <c r="A6" s="81" t="s">
        <v>4794</v>
      </c>
      <c r="B6" s="81" t="s">
        <v>4795</v>
      </c>
      <c r="C6" s="81" t="s">
        <v>50</v>
      </c>
      <c r="D6" s="81" t="s">
        <v>4517</v>
      </c>
      <c r="E6" s="81" t="s">
        <v>4796</v>
      </c>
      <c r="F6" s="81" t="s">
        <v>4453</v>
      </c>
      <c r="G6" s="81" t="s">
        <v>4519</v>
      </c>
      <c r="H6" s="81" t="s">
        <v>4520</v>
      </c>
      <c r="I6" s="81" t="s">
        <v>43</v>
      </c>
      <c r="J6" s="81" t="s">
        <v>4631</v>
      </c>
      <c r="K6" s="81" t="s">
        <v>4632</v>
      </c>
      <c r="M6" s="81" t="s">
        <v>2790</v>
      </c>
      <c r="N6" s="81" t="s">
        <v>4797</v>
      </c>
      <c r="O6" s="81" t="s">
        <v>4798</v>
      </c>
      <c r="P6" s="81" t="s">
        <v>4799</v>
      </c>
      <c r="Q6" s="81" t="s">
        <v>4800</v>
      </c>
      <c r="R6" s="81" t="s">
        <v>4801</v>
      </c>
      <c r="S6" s="81" t="s">
        <v>4802</v>
      </c>
      <c r="T6" s="81" t="s">
        <v>4803</v>
      </c>
      <c r="U6" s="81" t="s">
        <v>4804</v>
      </c>
      <c r="V6" s="81" t="s">
        <v>4432</v>
      </c>
      <c r="W6" s="81" t="s">
        <v>4529</v>
      </c>
      <c r="X6" s="81" t="s">
        <v>4434</v>
      </c>
      <c r="Y6" s="81" t="s">
        <v>4435</v>
      </c>
      <c r="Z6" s="81" t="s">
        <v>4436</v>
      </c>
      <c r="AA6" s="81" t="s">
        <v>82</v>
      </c>
      <c r="AC6" s="81" t="s">
        <v>42</v>
      </c>
      <c r="AD6" s="81" t="s">
        <v>2682</v>
      </c>
      <c r="AE6" s="81" t="s">
        <v>42</v>
      </c>
      <c r="AG6" s="81" t="s">
        <v>471</v>
      </c>
      <c r="AH6" s="81" t="s">
        <v>4485</v>
      </c>
      <c r="AI6" s="81" t="s">
        <v>4512</v>
      </c>
      <c r="AJ6" s="81" t="s">
        <v>4440</v>
      </c>
      <c r="AM6" s="81" t="s">
        <v>4442</v>
      </c>
      <c r="AN6" s="81" t="s">
        <v>471</v>
      </c>
      <c r="AO6" s="81" t="s">
        <v>4805</v>
      </c>
      <c r="AP6" s="81" t="s">
        <v>4443</v>
      </c>
      <c r="AQ6" s="81" t="s">
        <v>4444</v>
      </c>
      <c r="AR6" s="81" t="s">
        <v>4806</v>
      </c>
      <c r="AS6" s="81" t="s">
        <v>4446</v>
      </c>
      <c r="AT6" s="81" t="s">
        <v>2875</v>
      </c>
      <c r="AU6" s="81" t="s">
        <v>4447</v>
      </c>
      <c r="AW6" s="81" t="s">
        <v>4448</v>
      </c>
      <c r="AX6" s="81" t="s">
        <v>42</v>
      </c>
    </row>
    <row r="7" s="79" customFormat="1" ht="13.5" spans="1:50">
      <c r="A7" s="81" t="s">
        <v>4997</v>
      </c>
      <c r="B7" s="81" t="s">
        <v>5009</v>
      </c>
      <c r="C7" s="81" t="s">
        <v>50</v>
      </c>
      <c r="D7" s="81" t="s">
        <v>4517</v>
      </c>
      <c r="E7" s="81" t="s">
        <v>5010</v>
      </c>
      <c r="F7" s="81" t="s">
        <v>4453</v>
      </c>
      <c r="G7" s="81" t="s">
        <v>4519</v>
      </c>
      <c r="H7" s="81" t="s">
        <v>4579</v>
      </c>
      <c r="I7" s="81" t="s">
        <v>43</v>
      </c>
      <c r="J7" s="81" t="s">
        <v>4772</v>
      </c>
      <c r="K7" s="81" t="s">
        <v>4773</v>
      </c>
      <c r="M7" s="81" t="s">
        <v>2790</v>
      </c>
      <c r="N7" s="81" t="s">
        <v>5000</v>
      </c>
      <c r="O7" s="81" t="s">
        <v>5011</v>
      </c>
      <c r="P7" s="81" t="s">
        <v>5002</v>
      </c>
      <c r="Q7" s="81" t="s">
        <v>1008</v>
      </c>
      <c r="R7" s="81" t="s">
        <v>5003</v>
      </c>
      <c r="S7" s="81" t="s">
        <v>5004</v>
      </c>
      <c r="T7" s="81" t="s">
        <v>5005</v>
      </c>
      <c r="U7" s="81" t="s">
        <v>5006</v>
      </c>
      <c r="V7" s="81" t="s">
        <v>4432</v>
      </c>
      <c r="W7" s="81" t="s">
        <v>1008</v>
      </c>
      <c r="X7" s="81" t="s">
        <v>4434</v>
      </c>
      <c r="Y7" s="81" t="s">
        <v>4435</v>
      </c>
      <c r="Z7" s="81" t="s">
        <v>4436</v>
      </c>
      <c r="AA7" s="81" t="s">
        <v>228</v>
      </c>
      <c r="AC7" s="81" t="s">
        <v>42</v>
      </c>
      <c r="AD7" s="81" t="s">
        <v>2682</v>
      </c>
      <c r="AE7" s="81" t="s">
        <v>42</v>
      </c>
      <c r="AG7" s="81" t="s">
        <v>1008</v>
      </c>
      <c r="AH7" s="81" t="s">
        <v>4485</v>
      </c>
      <c r="AI7" s="81" t="s">
        <v>5012</v>
      </c>
      <c r="AJ7" s="81" t="s">
        <v>4440</v>
      </c>
      <c r="AM7" s="81" t="s">
        <v>4442</v>
      </c>
      <c r="AN7" s="81" t="s">
        <v>1008</v>
      </c>
      <c r="AO7" s="81" t="s">
        <v>5007</v>
      </c>
      <c r="AP7" s="81" t="s">
        <v>4443</v>
      </c>
      <c r="AQ7" s="81" t="s">
        <v>4444</v>
      </c>
      <c r="AR7" s="81" t="s">
        <v>5008</v>
      </c>
      <c r="AS7" s="81" t="s">
        <v>4468</v>
      </c>
      <c r="AT7" s="81" t="s">
        <v>2875</v>
      </c>
      <c r="AU7" s="81" t="s">
        <v>50</v>
      </c>
      <c r="AW7" s="81" t="s">
        <v>4448</v>
      </c>
      <c r="AX7" s="81" t="s">
        <v>42</v>
      </c>
    </row>
    <row r="8" s="79" customFormat="1" ht="13.5" spans="1:50">
      <c r="A8" s="81" t="s">
        <v>5952</v>
      </c>
      <c r="B8" s="81" t="s">
        <v>5953</v>
      </c>
      <c r="C8" s="81" t="s">
        <v>50</v>
      </c>
      <c r="D8" s="81" t="s">
        <v>4517</v>
      </c>
      <c r="E8" s="81" t="s">
        <v>5954</v>
      </c>
      <c r="F8" s="81" t="s">
        <v>4453</v>
      </c>
      <c r="G8" s="81" t="s">
        <v>5639</v>
      </c>
      <c r="H8" s="81" t="s">
        <v>5622</v>
      </c>
      <c r="I8" s="81" t="s">
        <v>43</v>
      </c>
      <c r="J8" s="81" t="s">
        <v>4543</v>
      </c>
      <c r="K8" s="81" t="s">
        <v>4544</v>
      </c>
      <c r="M8" s="81" t="s">
        <v>2790</v>
      </c>
      <c r="N8" s="81" t="s">
        <v>5663</v>
      </c>
      <c r="O8" s="81" t="s">
        <v>5955</v>
      </c>
      <c r="P8" s="81" t="s">
        <v>5956</v>
      </c>
      <c r="Q8" s="81" t="s">
        <v>1576</v>
      </c>
      <c r="R8" s="81" t="s">
        <v>5957</v>
      </c>
      <c r="S8" s="81" t="s">
        <v>5958</v>
      </c>
      <c r="T8" s="81" t="s">
        <v>5959</v>
      </c>
      <c r="U8" s="81" t="s">
        <v>5960</v>
      </c>
      <c r="V8" s="81" t="s">
        <v>4432</v>
      </c>
      <c r="W8" s="81" t="s">
        <v>1576</v>
      </c>
      <c r="X8" s="81" t="s">
        <v>4434</v>
      </c>
      <c r="Y8" s="81" t="s">
        <v>4435</v>
      </c>
      <c r="Z8" s="81" t="s">
        <v>4436</v>
      </c>
      <c r="AA8" s="81" t="s">
        <v>228</v>
      </c>
      <c r="AC8" s="81" t="s">
        <v>42</v>
      </c>
      <c r="AD8" s="81" t="s">
        <v>2682</v>
      </c>
      <c r="AE8" s="81" t="s">
        <v>42</v>
      </c>
      <c r="AG8" s="81" t="s">
        <v>4552</v>
      </c>
      <c r="AH8" s="81" t="s">
        <v>4485</v>
      </c>
      <c r="AI8" s="81" t="s">
        <v>4486</v>
      </c>
      <c r="AJ8" s="81" t="s">
        <v>4440</v>
      </c>
      <c r="AM8" s="81" t="s">
        <v>4442</v>
      </c>
      <c r="AN8" s="81" t="s">
        <v>4552</v>
      </c>
      <c r="AO8" s="81" t="s">
        <v>5961</v>
      </c>
      <c r="AP8" s="81" t="s">
        <v>4443</v>
      </c>
      <c r="AQ8" s="81" t="s">
        <v>4444</v>
      </c>
      <c r="AR8" s="81" t="s">
        <v>5962</v>
      </c>
      <c r="AS8" s="81" t="s">
        <v>4446</v>
      </c>
      <c r="AT8" s="81" t="s">
        <v>2875</v>
      </c>
      <c r="AU8" s="81" t="s">
        <v>4557</v>
      </c>
      <c r="AW8" s="81" t="s">
        <v>4448</v>
      </c>
      <c r="AX8" s="81" t="s">
        <v>42</v>
      </c>
    </row>
    <row r="9" spans="1:51">
      <c r="A9" s="81" t="s">
        <v>5963</v>
      </c>
      <c r="B9" s="81" t="s">
        <v>5964</v>
      </c>
      <c r="C9" s="81" t="s">
        <v>50</v>
      </c>
      <c r="D9" s="81" t="s">
        <v>4517</v>
      </c>
      <c r="E9" s="81" t="s">
        <v>5965</v>
      </c>
      <c r="F9" s="81" t="s">
        <v>4453</v>
      </c>
      <c r="G9" s="81" t="s">
        <v>5639</v>
      </c>
      <c r="H9" s="81" t="s">
        <v>5622</v>
      </c>
      <c r="I9" s="81" t="s">
        <v>43</v>
      </c>
      <c r="J9" s="81" t="s">
        <v>4543</v>
      </c>
      <c r="K9" s="81" t="s">
        <v>4544</v>
      </c>
      <c r="L9" s="79"/>
      <c r="M9" s="81" t="s">
        <v>2790</v>
      </c>
      <c r="N9" s="81" t="s">
        <v>5663</v>
      </c>
      <c r="O9" s="81" t="s">
        <v>5955</v>
      </c>
      <c r="P9" s="81" t="s">
        <v>5956</v>
      </c>
      <c r="Q9" s="81" t="s">
        <v>1576</v>
      </c>
      <c r="R9" s="81" t="s">
        <v>5957</v>
      </c>
      <c r="S9" s="81" t="s">
        <v>5958</v>
      </c>
      <c r="T9" s="81" t="s">
        <v>5959</v>
      </c>
      <c r="U9" s="81" t="s">
        <v>5960</v>
      </c>
      <c r="V9" s="81" t="s">
        <v>4432</v>
      </c>
      <c r="W9" s="81" t="s">
        <v>1576</v>
      </c>
      <c r="X9" s="81" t="s">
        <v>4434</v>
      </c>
      <c r="Y9" s="81" t="s">
        <v>4435</v>
      </c>
      <c r="Z9" s="81" t="s">
        <v>4436</v>
      </c>
      <c r="AA9" s="81" t="s">
        <v>228</v>
      </c>
      <c r="AB9" s="79"/>
      <c r="AC9" s="81" t="s">
        <v>42</v>
      </c>
      <c r="AD9" s="81" t="s">
        <v>2682</v>
      </c>
      <c r="AE9" s="81" t="s">
        <v>42</v>
      </c>
      <c r="AF9" s="79"/>
      <c r="AG9" s="81" t="s">
        <v>4552</v>
      </c>
      <c r="AH9" s="81" t="s">
        <v>4485</v>
      </c>
      <c r="AI9" s="81" t="s">
        <v>4486</v>
      </c>
      <c r="AJ9" s="81" t="s">
        <v>4440</v>
      </c>
      <c r="AK9" s="79"/>
      <c r="AL9" s="79"/>
      <c r="AM9" s="81" t="s">
        <v>4442</v>
      </c>
      <c r="AN9" s="81" t="s">
        <v>4552</v>
      </c>
      <c r="AO9" s="81" t="s">
        <v>5961</v>
      </c>
      <c r="AP9" s="81" t="s">
        <v>4443</v>
      </c>
      <c r="AQ9" s="81" t="s">
        <v>4444</v>
      </c>
      <c r="AR9" s="81" t="s">
        <v>5962</v>
      </c>
      <c r="AS9" s="81" t="s">
        <v>4446</v>
      </c>
      <c r="AT9" s="81" t="s">
        <v>2875</v>
      </c>
      <c r="AU9" s="81" t="s">
        <v>4557</v>
      </c>
      <c r="AV9" s="79"/>
      <c r="AW9" s="81" t="s">
        <v>4448</v>
      </c>
      <c r="AX9" s="81" t="s">
        <v>42</v>
      </c>
      <c r="AY9" s="79"/>
    </row>
    <row r="10" spans="1:51">
      <c r="A10" s="81" t="s">
        <v>5966</v>
      </c>
      <c r="B10" s="81" t="s">
        <v>5967</v>
      </c>
      <c r="C10" s="81" t="s">
        <v>50</v>
      </c>
      <c r="D10" s="81" t="s">
        <v>4517</v>
      </c>
      <c r="E10" s="81" t="s">
        <v>5968</v>
      </c>
      <c r="F10" s="81" t="s">
        <v>4453</v>
      </c>
      <c r="G10" s="81" t="s">
        <v>5639</v>
      </c>
      <c r="H10" s="81" t="s">
        <v>5622</v>
      </c>
      <c r="I10" s="81" t="s">
        <v>43</v>
      </c>
      <c r="J10" s="81" t="s">
        <v>4543</v>
      </c>
      <c r="K10" s="81" t="s">
        <v>4544</v>
      </c>
      <c r="L10" s="79"/>
      <c r="M10" s="81" t="s">
        <v>2790</v>
      </c>
      <c r="N10" s="81" t="s">
        <v>5663</v>
      </c>
      <c r="O10" s="81" t="s">
        <v>5955</v>
      </c>
      <c r="P10" s="81" t="s">
        <v>5956</v>
      </c>
      <c r="Q10" s="81" t="s">
        <v>1576</v>
      </c>
      <c r="R10" s="81" t="s">
        <v>5957</v>
      </c>
      <c r="S10" s="81" t="s">
        <v>5958</v>
      </c>
      <c r="T10" s="81" t="s">
        <v>5959</v>
      </c>
      <c r="U10" s="81" t="s">
        <v>5960</v>
      </c>
      <c r="V10" s="81" t="s">
        <v>4432</v>
      </c>
      <c r="W10" s="81" t="s">
        <v>1576</v>
      </c>
      <c r="X10" s="81" t="s">
        <v>4434</v>
      </c>
      <c r="Y10" s="81" t="s">
        <v>4435</v>
      </c>
      <c r="Z10" s="81" t="s">
        <v>4436</v>
      </c>
      <c r="AA10" s="81" t="s">
        <v>228</v>
      </c>
      <c r="AB10" s="79"/>
      <c r="AC10" s="81" t="s">
        <v>42</v>
      </c>
      <c r="AD10" s="81" t="s">
        <v>2682</v>
      </c>
      <c r="AE10" s="81" t="s">
        <v>42</v>
      </c>
      <c r="AF10" s="79"/>
      <c r="AG10" s="81" t="s">
        <v>4552</v>
      </c>
      <c r="AH10" s="81" t="s">
        <v>4485</v>
      </c>
      <c r="AI10" s="81" t="s">
        <v>4486</v>
      </c>
      <c r="AJ10" s="81" t="s">
        <v>4440</v>
      </c>
      <c r="AK10" s="79"/>
      <c r="AL10" s="79"/>
      <c r="AM10" s="81" t="s">
        <v>4442</v>
      </c>
      <c r="AN10" s="81" t="s">
        <v>4552</v>
      </c>
      <c r="AO10" s="81" t="s">
        <v>5961</v>
      </c>
      <c r="AP10" s="81" t="s">
        <v>4443</v>
      </c>
      <c r="AQ10" s="81" t="s">
        <v>4444</v>
      </c>
      <c r="AR10" s="81" t="s">
        <v>5962</v>
      </c>
      <c r="AS10" s="81" t="s">
        <v>4446</v>
      </c>
      <c r="AT10" s="81" t="s">
        <v>2875</v>
      </c>
      <c r="AU10" s="81" t="s">
        <v>4557</v>
      </c>
      <c r="AV10" s="79"/>
      <c r="AW10" s="81" t="s">
        <v>4448</v>
      </c>
      <c r="AX10" s="81" t="s">
        <v>42</v>
      </c>
      <c r="AY10" s="79"/>
    </row>
    <row r="11" spans="1:51">
      <c r="A11" s="81" t="s">
        <v>6131</v>
      </c>
      <c r="B11" s="81" t="s">
        <v>6132</v>
      </c>
      <c r="C11" s="81" t="s">
        <v>50</v>
      </c>
      <c r="D11" s="81" t="s">
        <v>4418</v>
      </c>
      <c r="E11" s="81" t="s">
        <v>3214</v>
      </c>
      <c r="F11" s="81" t="s">
        <v>4453</v>
      </c>
      <c r="G11" s="81" t="s">
        <v>5639</v>
      </c>
      <c r="H11" s="81" t="s">
        <v>5622</v>
      </c>
      <c r="I11" s="81" t="s">
        <v>43</v>
      </c>
      <c r="J11" s="81" t="s">
        <v>4422</v>
      </c>
      <c r="K11" s="81" t="s">
        <v>4423</v>
      </c>
      <c r="L11" s="79"/>
      <c r="M11" s="81" t="s">
        <v>2790</v>
      </c>
      <c r="N11" s="81" t="s">
        <v>5663</v>
      </c>
      <c r="O11" s="81" t="s">
        <v>6133</v>
      </c>
      <c r="P11" s="81" t="s">
        <v>3324</v>
      </c>
      <c r="Q11" s="81" t="s">
        <v>5119</v>
      </c>
      <c r="R11" s="81" t="s">
        <v>5120</v>
      </c>
      <c r="S11" s="81" t="s">
        <v>6134</v>
      </c>
      <c r="T11" s="81" t="s">
        <v>4174</v>
      </c>
      <c r="U11" s="81" t="s">
        <v>4175</v>
      </c>
      <c r="V11" s="81" t="s">
        <v>4432</v>
      </c>
      <c r="W11" s="81" t="s">
        <v>4433</v>
      </c>
      <c r="X11" s="81" t="s">
        <v>4434</v>
      </c>
      <c r="Y11" s="81" t="s">
        <v>4435</v>
      </c>
      <c r="Z11" s="81" t="s">
        <v>4436</v>
      </c>
      <c r="AA11" s="81" t="s">
        <v>82</v>
      </c>
      <c r="AB11" s="79"/>
      <c r="AC11" s="81" t="s">
        <v>42</v>
      </c>
      <c r="AD11" s="81" t="s">
        <v>2682</v>
      </c>
      <c r="AE11" s="81" t="s">
        <v>42</v>
      </c>
      <c r="AF11" s="79"/>
      <c r="AG11" s="81" t="s">
        <v>4433</v>
      </c>
      <c r="AH11" s="81" t="s">
        <v>4485</v>
      </c>
      <c r="AI11" s="81" t="s">
        <v>4553</v>
      </c>
      <c r="AJ11" s="81" t="s">
        <v>4440</v>
      </c>
      <c r="AK11" s="79"/>
      <c r="AL11" s="79"/>
      <c r="AM11" s="81" t="s">
        <v>4442</v>
      </c>
      <c r="AN11" s="81" t="s">
        <v>4433</v>
      </c>
      <c r="AO11" s="81" t="s">
        <v>6135</v>
      </c>
      <c r="AP11" s="81" t="s">
        <v>4443</v>
      </c>
      <c r="AQ11" s="81" t="s">
        <v>4444</v>
      </c>
      <c r="AR11" s="81" t="s">
        <v>6136</v>
      </c>
      <c r="AS11" s="81" t="s">
        <v>4446</v>
      </c>
      <c r="AT11" s="81" t="s">
        <v>2875</v>
      </c>
      <c r="AU11" s="81" t="s">
        <v>5126</v>
      </c>
      <c r="AV11" s="79"/>
      <c r="AW11" s="81" t="s">
        <v>4448</v>
      </c>
      <c r="AX11" s="81" t="s">
        <v>42</v>
      </c>
      <c r="AY11" s="79"/>
    </row>
    <row r="12" spans="1:51">
      <c r="A12" s="81"/>
      <c r="B12" s="81"/>
      <c r="C12" s="81"/>
      <c r="D12" s="81"/>
      <c r="E12" s="81"/>
      <c r="F12" s="81"/>
      <c r="G12" s="81"/>
      <c r="H12" s="81"/>
      <c r="I12" s="81"/>
      <c r="J12" s="81"/>
      <c r="K12" s="81"/>
      <c r="L12" s="79"/>
      <c r="M12" s="81"/>
      <c r="N12" s="81"/>
      <c r="O12" s="81"/>
      <c r="P12" s="79"/>
      <c r="Q12" s="81"/>
      <c r="R12" s="81"/>
      <c r="S12" s="81"/>
      <c r="T12" s="79"/>
      <c r="U12" s="79"/>
      <c r="V12" s="81"/>
      <c r="W12" s="81"/>
      <c r="X12" s="81"/>
      <c r="Y12" s="81"/>
      <c r="Z12" s="81"/>
      <c r="AA12" s="81"/>
      <c r="AB12" s="79"/>
      <c r="AC12" s="81"/>
      <c r="AD12" s="81"/>
      <c r="AE12" s="81"/>
      <c r="AF12" s="79"/>
      <c r="AG12" s="81"/>
      <c r="AH12" s="81"/>
      <c r="AI12" s="81"/>
      <c r="AJ12" s="81"/>
      <c r="AK12" s="79"/>
      <c r="AL12" s="79"/>
      <c r="AM12" s="81"/>
      <c r="AN12" s="79"/>
      <c r="AO12" s="79"/>
      <c r="AP12" s="79"/>
      <c r="AQ12" s="81"/>
      <c r="AR12" s="81"/>
      <c r="AS12" s="81"/>
      <c r="AT12" s="81"/>
      <c r="AU12" s="79"/>
      <c r="AV12" s="79"/>
      <c r="AW12" s="81"/>
      <c r="AX12" s="81"/>
      <c r="AY12" s="79"/>
    </row>
  </sheetData>
  <sheetProtection formatCells="0" insertHyperlinks="0" autoFilter="0"/>
  <autoFilter ref="A1:AY12">
    <extLst/>
  </autoFilter>
  <sortState ref="A2:AS11">
    <sortCondition ref="S2" descending="1"/>
  </sortState>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Y100"/>
  <sheetViews>
    <sheetView topLeftCell="A25" workbookViewId="0">
      <selection activeCell="R50" sqref="R50"/>
    </sheetView>
  </sheetViews>
  <sheetFormatPr defaultColWidth="9" defaultRowHeight="14.25"/>
  <cols>
    <col min="2" max="2" width="31.625" customWidth="1"/>
    <col min="5" max="5" width="27.375" customWidth="1"/>
  </cols>
  <sheetData>
    <row r="1" s="79" customFormat="1" ht="15" spans="1:51">
      <c r="A1" s="80" t="s">
        <v>4367</v>
      </c>
      <c r="B1" s="80" t="s">
        <v>2675</v>
      </c>
      <c r="C1" s="80" t="s">
        <v>4368</v>
      </c>
      <c r="D1" s="80" t="s">
        <v>4</v>
      </c>
      <c r="E1" s="80" t="s">
        <v>4369</v>
      </c>
      <c r="F1" s="80" t="s">
        <v>4370</v>
      </c>
      <c r="G1" s="80" t="s">
        <v>4371</v>
      </c>
      <c r="H1" s="80" t="s">
        <v>4372</v>
      </c>
      <c r="I1" s="80" t="s">
        <v>4373</v>
      </c>
      <c r="J1" s="80" t="s">
        <v>4374</v>
      </c>
      <c r="K1" s="80" t="s">
        <v>4375</v>
      </c>
      <c r="L1" s="80" t="s">
        <v>4376</v>
      </c>
      <c r="M1" s="80" t="s">
        <v>4377</v>
      </c>
      <c r="N1" s="80" t="s">
        <v>4378</v>
      </c>
      <c r="O1" s="80" t="s">
        <v>4379</v>
      </c>
      <c r="P1" s="80" t="s">
        <v>4380</v>
      </c>
      <c r="Q1" s="80" t="s">
        <v>4381</v>
      </c>
      <c r="R1" s="80" t="s">
        <v>4382</v>
      </c>
      <c r="S1" s="80" t="s">
        <v>4383</v>
      </c>
      <c r="T1" s="80" t="s">
        <v>4384</v>
      </c>
      <c r="U1" s="80" t="s">
        <v>4385</v>
      </c>
      <c r="V1" s="80" t="s">
        <v>4386</v>
      </c>
      <c r="W1" s="80" t="s">
        <v>4387</v>
      </c>
      <c r="X1" s="80" t="s">
        <v>4388</v>
      </c>
      <c r="Y1" s="80" t="s">
        <v>4389</v>
      </c>
      <c r="Z1" s="80" t="s">
        <v>4390</v>
      </c>
      <c r="AA1" s="80" t="s">
        <v>5</v>
      </c>
      <c r="AB1" s="80" t="s">
        <v>4391</v>
      </c>
      <c r="AC1" s="80" t="s">
        <v>4392</v>
      </c>
      <c r="AD1" s="80" t="s">
        <v>4393</v>
      </c>
      <c r="AE1" s="80" t="s">
        <v>4394</v>
      </c>
      <c r="AF1" s="80" t="s">
        <v>4395</v>
      </c>
      <c r="AG1" s="80" t="s">
        <v>4396</v>
      </c>
      <c r="AH1" s="80" t="s">
        <v>4397</v>
      </c>
      <c r="AI1" s="80" t="s">
        <v>4398</v>
      </c>
      <c r="AJ1" s="80" t="s">
        <v>4399</v>
      </c>
      <c r="AK1" s="80" t="s">
        <v>4400</v>
      </c>
      <c r="AL1" s="80" t="s">
        <v>4401</v>
      </c>
      <c r="AM1" s="80" t="s">
        <v>4402</v>
      </c>
      <c r="AN1" s="80" t="s">
        <v>4403</v>
      </c>
      <c r="AO1" s="80" t="s">
        <v>4404</v>
      </c>
      <c r="AP1" s="80" t="s">
        <v>4405</v>
      </c>
      <c r="AQ1" s="80" t="s">
        <v>4406</v>
      </c>
      <c r="AR1" s="80" t="s">
        <v>4407</v>
      </c>
      <c r="AS1" s="80" t="s">
        <v>4408</v>
      </c>
      <c r="AT1" s="80" t="s">
        <v>4409</v>
      </c>
      <c r="AU1" s="80" t="s">
        <v>4410</v>
      </c>
      <c r="AV1" s="80" t="s">
        <v>4411</v>
      </c>
      <c r="AW1" s="80" t="s">
        <v>4412</v>
      </c>
      <c r="AX1" s="80" t="s">
        <v>4413</v>
      </c>
      <c r="AY1" s="80" t="s">
        <v>4414</v>
      </c>
    </row>
    <row r="2" s="79" customFormat="1" ht="13.5" spans="1:50">
      <c r="A2" s="81" t="s">
        <v>4896</v>
      </c>
      <c r="B2" s="81" t="s">
        <v>4897</v>
      </c>
      <c r="C2" s="81" t="s">
        <v>50</v>
      </c>
      <c r="D2" s="81" t="s">
        <v>4451</v>
      </c>
      <c r="E2" s="81" t="s">
        <v>4898</v>
      </c>
      <c r="F2" s="81" t="s">
        <v>4453</v>
      </c>
      <c r="G2" s="81" t="s">
        <v>4644</v>
      </c>
      <c r="H2" s="81" t="s">
        <v>4841</v>
      </c>
      <c r="I2" s="81" t="s">
        <v>43</v>
      </c>
      <c r="J2" s="81" t="s">
        <v>4422</v>
      </c>
      <c r="K2" s="81" t="s">
        <v>4423</v>
      </c>
      <c r="M2" s="81" t="s">
        <v>2790</v>
      </c>
      <c r="N2" s="81" t="s">
        <v>4899</v>
      </c>
      <c r="O2" s="81" t="s">
        <v>4900</v>
      </c>
      <c r="P2" s="81" t="s">
        <v>4901</v>
      </c>
      <c r="Q2" s="81" t="s">
        <v>4902</v>
      </c>
      <c r="R2" s="81" t="s">
        <v>4903</v>
      </c>
      <c r="S2" s="81" t="s">
        <v>4904</v>
      </c>
      <c r="T2" s="81" t="s">
        <v>4905</v>
      </c>
      <c r="U2" s="81" t="s">
        <v>4906</v>
      </c>
      <c r="V2" s="81" t="s">
        <v>4432</v>
      </c>
      <c r="W2" s="81" t="s">
        <v>4433</v>
      </c>
      <c r="X2" s="81" t="s">
        <v>4434</v>
      </c>
      <c r="Y2" s="81" t="s">
        <v>4435</v>
      </c>
      <c r="Z2" s="81" t="s">
        <v>4436</v>
      </c>
      <c r="AA2" s="81" t="s">
        <v>228</v>
      </c>
      <c r="AC2" s="81" t="s">
        <v>2682</v>
      </c>
      <c r="AD2" s="81" t="s">
        <v>2682</v>
      </c>
      <c r="AE2" s="81" t="s">
        <v>2682</v>
      </c>
      <c r="AF2" s="81" t="s">
        <v>4464</v>
      </c>
      <c r="AG2" s="81" t="s">
        <v>4433</v>
      </c>
      <c r="AH2" s="81" t="s">
        <v>4438</v>
      </c>
      <c r="AI2" s="81" t="s">
        <v>4907</v>
      </c>
      <c r="AJ2" s="81" t="s">
        <v>4440</v>
      </c>
      <c r="AL2" s="81" t="s">
        <v>4908</v>
      </c>
      <c r="AM2" s="81" t="s">
        <v>4442</v>
      </c>
      <c r="AN2" s="81" t="s">
        <v>4433</v>
      </c>
      <c r="AO2" s="81" t="s">
        <v>4909</v>
      </c>
      <c r="AP2" s="81" t="s">
        <v>4443</v>
      </c>
      <c r="AR2" s="81" t="s">
        <v>4910</v>
      </c>
      <c r="AS2" s="81" t="s">
        <v>4446</v>
      </c>
      <c r="AT2" s="81" t="s">
        <v>2875</v>
      </c>
      <c r="AU2" s="81" t="s">
        <v>50</v>
      </c>
      <c r="AW2" s="81" t="s">
        <v>4448</v>
      </c>
      <c r="AX2" s="81" t="s">
        <v>42</v>
      </c>
    </row>
    <row r="3" s="79" customFormat="1" ht="13.5" spans="1:50">
      <c r="A3" s="81" t="s">
        <v>4971</v>
      </c>
      <c r="B3" s="81" t="s">
        <v>4972</v>
      </c>
      <c r="C3" s="81" t="s">
        <v>50</v>
      </c>
      <c r="D3" s="81" t="s">
        <v>4451</v>
      </c>
      <c r="E3" s="81" t="s">
        <v>4973</v>
      </c>
      <c r="F3" s="81" t="s">
        <v>4453</v>
      </c>
      <c r="G3" s="81" t="s">
        <v>4974</v>
      </c>
      <c r="H3" s="81" t="s">
        <v>4975</v>
      </c>
      <c r="I3" s="81" t="s">
        <v>43</v>
      </c>
      <c r="J3" s="81" t="s">
        <v>4422</v>
      </c>
      <c r="K3" s="81" t="s">
        <v>4423</v>
      </c>
      <c r="M3" s="81" t="s">
        <v>2790</v>
      </c>
      <c r="N3" s="81" t="s">
        <v>4976</v>
      </c>
      <c r="O3" s="81" t="s">
        <v>4977</v>
      </c>
      <c r="P3" s="81" t="s">
        <v>4978</v>
      </c>
      <c r="Q3" s="81" t="s">
        <v>4902</v>
      </c>
      <c r="R3" s="81" t="s">
        <v>4903</v>
      </c>
      <c r="S3" s="81" t="s">
        <v>4904</v>
      </c>
      <c r="T3" s="81" t="s">
        <v>4979</v>
      </c>
      <c r="U3" s="81" t="s">
        <v>4980</v>
      </c>
      <c r="V3" s="81" t="s">
        <v>4432</v>
      </c>
      <c r="W3" s="81" t="s">
        <v>4433</v>
      </c>
      <c r="X3" s="81" t="s">
        <v>4434</v>
      </c>
      <c r="Y3" s="81" t="s">
        <v>4435</v>
      </c>
      <c r="Z3" s="81" t="s">
        <v>4436</v>
      </c>
      <c r="AA3" s="81" t="s">
        <v>228</v>
      </c>
      <c r="AC3" s="81" t="s">
        <v>2682</v>
      </c>
      <c r="AD3" s="81" t="s">
        <v>2682</v>
      </c>
      <c r="AE3" s="81" t="s">
        <v>2682</v>
      </c>
      <c r="AF3" s="81" t="s">
        <v>4464</v>
      </c>
      <c r="AG3" s="81" t="s">
        <v>4433</v>
      </c>
      <c r="AH3" s="81" t="s">
        <v>4438</v>
      </c>
      <c r="AI3" s="81" t="s">
        <v>4981</v>
      </c>
      <c r="AJ3" s="81" t="s">
        <v>4440</v>
      </c>
      <c r="AL3" s="81" t="s">
        <v>4982</v>
      </c>
      <c r="AM3" s="81" t="s">
        <v>4442</v>
      </c>
      <c r="AN3" s="81" t="s">
        <v>4433</v>
      </c>
      <c r="AO3" s="81" t="s">
        <v>4983</v>
      </c>
      <c r="AP3" s="81" t="s">
        <v>4443</v>
      </c>
      <c r="AR3" s="81" t="s">
        <v>4984</v>
      </c>
      <c r="AS3" s="81" t="s">
        <v>4468</v>
      </c>
      <c r="AT3" s="81" t="s">
        <v>2875</v>
      </c>
      <c r="AU3" s="81" t="s">
        <v>4447</v>
      </c>
      <c r="AW3" s="81" t="s">
        <v>4448</v>
      </c>
      <c r="AX3" s="81" t="s">
        <v>42</v>
      </c>
    </row>
    <row r="4" s="79" customFormat="1" ht="13.5" spans="1:50">
      <c r="A4" s="81" t="s">
        <v>4469</v>
      </c>
      <c r="B4" s="81" t="s">
        <v>5437</v>
      </c>
      <c r="C4" s="81" t="s">
        <v>50</v>
      </c>
      <c r="D4" s="81" t="s">
        <v>4517</v>
      </c>
      <c r="E4" s="81" t="s">
        <v>5438</v>
      </c>
      <c r="F4" s="81" t="s">
        <v>4453</v>
      </c>
      <c r="G4" s="81" t="s">
        <v>4519</v>
      </c>
      <c r="H4" s="81" t="s">
        <v>4520</v>
      </c>
      <c r="I4" s="81" t="s">
        <v>43</v>
      </c>
      <c r="J4" s="81" t="s">
        <v>4474</v>
      </c>
      <c r="K4" s="81" t="s">
        <v>4475</v>
      </c>
      <c r="M4" s="81" t="s">
        <v>2790</v>
      </c>
      <c r="N4" s="81" t="s">
        <v>5439</v>
      </c>
      <c r="O4" s="81" t="s">
        <v>5440</v>
      </c>
      <c r="P4" s="81" t="s">
        <v>5441</v>
      </c>
      <c r="Q4" s="81" t="s">
        <v>5175</v>
      </c>
      <c r="R4" s="81" t="s">
        <v>5176</v>
      </c>
      <c r="S4" s="81" t="s">
        <v>5442</v>
      </c>
      <c r="T4" s="81" t="s">
        <v>2591</v>
      </c>
      <c r="U4" s="81" t="s">
        <v>5443</v>
      </c>
      <c r="V4" s="81" t="s">
        <v>4432</v>
      </c>
      <c r="W4" s="81" t="s">
        <v>4529</v>
      </c>
      <c r="X4" s="81" t="s">
        <v>4434</v>
      </c>
      <c r="Y4" s="81" t="s">
        <v>4435</v>
      </c>
      <c r="Z4" s="81" t="s">
        <v>4436</v>
      </c>
      <c r="AA4" s="81" t="s">
        <v>82</v>
      </c>
      <c r="AC4" s="81" t="s">
        <v>42</v>
      </c>
      <c r="AD4" s="81" t="s">
        <v>2682</v>
      </c>
      <c r="AE4" s="81" t="s">
        <v>42</v>
      </c>
      <c r="AF4" s="81" t="s">
        <v>4464</v>
      </c>
      <c r="AG4" s="81" t="s">
        <v>4480</v>
      </c>
      <c r="AH4" s="81" t="s">
        <v>4485</v>
      </c>
      <c r="AI4" s="81" t="s">
        <v>4486</v>
      </c>
      <c r="AJ4" s="81" t="s">
        <v>4440</v>
      </c>
      <c r="AL4" s="81" t="s">
        <v>5444</v>
      </c>
      <c r="AM4" s="81" t="s">
        <v>4442</v>
      </c>
      <c r="AN4" s="81" t="s">
        <v>4480</v>
      </c>
      <c r="AO4" s="81" t="s">
        <v>5445</v>
      </c>
      <c r="AP4" s="81" t="s">
        <v>4443</v>
      </c>
      <c r="AQ4" s="81" t="s">
        <v>4444</v>
      </c>
      <c r="AR4" s="81" t="s">
        <v>5446</v>
      </c>
      <c r="AS4" s="81" t="s">
        <v>4468</v>
      </c>
      <c r="AT4" s="81" t="s">
        <v>2875</v>
      </c>
      <c r="AU4" s="81" t="s">
        <v>4447</v>
      </c>
      <c r="AW4" s="81" t="s">
        <v>4448</v>
      </c>
      <c r="AX4" s="81" t="s">
        <v>42</v>
      </c>
    </row>
    <row r="5" s="79" customFormat="1" ht="13.5" spans="1:50">
      <c r="A5" s="81" t="s">
        <v>5966</v>
      </c>
      <c r="B5" s="81" t="s">
        <v>6890</v>
      </c>
      <c r="C5" s="81" t="s">
        <v>50</v>
      </c>
      <c r="D5" s="81" t="s">
        <v>4451</v>
      </c>
      <c r="E5" s="81" t="s">
        <v>4292</v>
      </c>
      <c r="F5" s="81" t="s">
        <v>6891</v>
      </c>
      <c r="G5" s="81" t="s">
        <v>6892</v>
      </c>
      <c r="H5" s="81" t="s">
        <v>6893</v>
      </c>
      <c r="I5" s="81" t="s">
        <v>43</v>
      </c>
      <c r="J5" s="81" t="s">
        <v>4543</v>
      </c>
      <c r="K5" s="81" t="s">
        <v>4544</v>
      </c>
      <c r="M5" s="81" t="s">
        <v>2790</v>
      </c>
      <c r="N5" s="81" t="s">
        <v>6894</v>
      </c>
      <c r="O5" s="81" t="s">
        <v>6895</v>
      </c>
      <c r="Q5" s="81" t="s">
        <v>1462</v>
      </c>
      <c r="R5" s="81" t="s">
        <v>6044</v>
      </c>
      <c r="T5" s="81" t="s">
        <v>4290</v>
      </c>
      <c r="U5" s="81" t="s">
        <v>4291</v>
      </c>
      <c r="V5" s="81" t="s">
        <v>4432</v>
      </c>
      <c r="W5" s="81" t="s">
        <v>4552</v>
      </c>
      <c r="X5" s="81" t="s">
        <v>4434</v>
      </c>
      <c r="Y5" s="81" t="s">
        <v>6896</v>
      </c>
      <c r="AD5" s="81" t="s">
        <v>42</v>
      </c>
      <c r="AE5" s="81" t="s">
        <v>42</v>
      </c>
      <c r="AG5" s="81" t="s">
        <v>4552</v>
      </c>
      <c r="AH5" s="81" t="s">
        <v>4485</v>
      </c>
      <c r="AM5" s="81" t="s">
        <v>4442</v>
      </c>
      <c r="AN5" s="81" t="s">
        <v>4552</v>
      </c>
      <c r="AO5" s="81" t="s">
        <v>6897</v>
      </c>
      <c r="AR5" s="81" t="s">
        <v>6898</v>
      </c>
      <c r="AT5" s="81" t="s">
        <v>2875</v>
      </c>
      <c r="AU5" s="81" t="s">
        <v>6899</v>
      </c>
      <c r="AW5" s="81" t="s">
        <v>4448</v>
      </c>
      <c r="AX5" s="81" t="s">
        <v>42</v>
      </c>
    </row>
    <row r="6" s="79" customFormat="1" ht="13.5" spans="1:50">
      <c r="A6" s="81" t="s">
        <v>6900</v>
      </c>
      <c r="B6" s="81" t="s">
        <v>6901</v>
      </c>
      <c r="C6" s="81" t="s">
        <v>50</v>
      </c>
      <c r="D6" s="81" t="s">
        <v>4451</v>
      </c>
      <c r="E6" s="81" t="s">
        <v>6902</v>
      </c>
      <c r="F6" s="81" t="s">
        <v>6891</v>
      </c>
      <c r="G6" s="81" t="s">
        <v>6892</v>
      </c>
      <c r="H6" s="81" t="s">
        <v>6893</v>
      </c>
      <c r="I6" s="81" t="s">
        <v>43</v>
      </c>
      <c r="J6" s="81" t="s">
        <v>4543</v>
      </c>
      <c r="K6" s="81" t="s">
        <v>4544</v>
      </c>
      <c r="M6" s="81" t="s">
        <v>2790</v>
      </c>
      <c r="N6" s="81" t="s">
        <v>5927</v>
      </c>
      <c r="O6" s="81" t="s">
        <v>6903</v>
      </c>
      <c r="Q6" s="81" t="s">
        <v>1462</v>
      </c>
      <c r="R6" s="81" t="s">
        <v>6044</v>
      </c>
      <c r="T6" s="81" t="s">
        <v>6904</v>
      </c>
      <c r="U6" s="81" t="s">
        <v>6905</v>
      </c>
      <c r="V6" s="81" t="s">
        <v>4432</v>
      </c>
      <c r="W6" s="81" t="s">
        <v>4552</v>
      </c>
      <c r="X6" s="81" t="s">
        <v>4434</v>
      </c>
      <c r="Y6" s="81" t="s">
        <v>6896</v>
      </c>
      <c r="AD6" s="81" t="s">
        <v>42</v>
      </c>
      <c r="AE6" s="81" t="s">
        <v>42</v>
      </c>
      <c r="AG6" s="81" t="s">
        <v>4552</v>
      </c>
      <c r="AH6" s="81" t="s">
        <v>4485</v>
      </c>
      <c r="AJ6" s="81" t="s">
        <v>4440</v>
      </c>
      <c r="AM6" s="81" t="s">
        <v>4442</v>
      </c>
      <c r="AN6" s="81" t="s">
        <v>4552</v>
      </c>
      <c r="AO6" s="81" t="s">
        <v>6897</v>
      </c>
      <c r="AR6" s="81" t="s">
        <v>6906</v>
      </c>
      <c r="AT6" s="81" t="s">
        <v>2875</v>
      </c>
      <c r="AU6" s="81" t="s">
        <v>6899</v>
      </c>
      <c r="AW6" s="81" t="s">
        <v>4448</v>
      </c>
      <c r="AX6" s="81" t="s">
        <v>42</v>
      </c>
    </row>
    <row r="7" s="79" customFormat="1" ht="13.5" spans="1:50">
      <c r="A7" s="81" t="s">
        <v>6907</v>
      </c>
      <c r="B7" s="81" t="s">
        <v>6908</v>
      </c>
      <c r="C7" s="81" t="s">
        <v>50</v>
      </c>
      <c r="D7" s="81" t="s">
        <v>4418</v>
      </c>
      <c r="E7" s="81" t="s">
        <v>6909</v>
      </c>
      <c r="F7" s="81" t="s">
        <v>6891</v>
      </c>
      <c r="G7" s="81" t="s">
        <v>4877</v>
      </c>
      <c r="H7" s="81" t="s">
        <v>5618</v>
      </c>
      <c r="I7" s="81" t="s">
        <v>43</v>
      </c>
      <c r="J7" s="81" t="s">
        <v>6910</v>
      </c>
      <c r="K7" s="81" t="s">
        <v>6911</v>
      </c>
      <c r="M7" s="81" t="s">
        <v>2790</v>
      </c>
      <c r="N7" s="81" t="s">
        <v>5892</v>
      </c>
      <c r="O7" s="81" t="s">
        <v>6912</v>
      </c>
      <c r="Q7" s="81" t="s">
        <v>6913</v>
      </c>
      <c r="R7" s="81" t="s">
        <v>6914</v>
      </c>
      <c r="S7" s="81" t="s">
        <v>6915</v>
      </c>
      <c r="T7" s="81" t="s">
        <v>6269</v>
      </c>
      <c r="U7" s="81" t="s">
        <v>6916</v>
      </c>
      <c r="V7" s="81" t="s">
        <v>4432</v>
      </c>
      <c r="W7" s="81" t="s">
        <v>6913</v>
      </c>
      <c r="X7" s="81" t="s">
        <v>4434</v>
      </c>
      <c r="Y7" s="81" t="s">
        <v>6896</v>
      </c>
      <c r="AD7" s="81" t="s">
        <v>42</v>
      </c>
      <c r="AE7" s="81" t="s">
        <v>42</v>
      </c>
      <c r="AG7" s="81" t="s">
        <v>6913</v>
      </c>
      <c r="AH7" s="81" t="s">
        <v>4438</v>
      </c>
      <c r="AJ7" s="81" t="s">
        <v>4440</v>
      </c>
      <c r="AM7" s="81" t="s">
        <v>4442</v>
      </c>
      <c r="AN7" s="81" t="s">
        <v>6913</v>
      </c>
      <c r="AO7" s="81" t="s">
        <v>6917</v>
      </c>
      <c r="AQ7" s="81" t="s">
        <v>4444</v>
      </c>
      <c r="AR7" s="81" t="s">
        <v>6918</v>
      </c>
      <c r="AT7" s="81" t="s">
        <v>2875</v>
      </c>
      <c r="AU7" s="81" t="s">
        <v>50</v>
      </c>
      <c r="AW7" s="81" t="s">
        <v>4448</v>
      </c>
      <c r="AX7" s="81" t="s">
        <v>42</v>
      </c>
    </row>
    <row r="8" s="79" customFormat="1" ht="13.5" spans="1:50">
      <c r="A8" s="81" t="s">
        <v>6919</v>
      </c>
      <c r="B8" s="81" t="s">
        <v>6920</v>
      </c>
      <c r="C8" s="81" t="s">
        <v>50</v>
      </c>
      <c r="D8" s="81" t="s">
        <v>4451</v>
      </c>
      <c r="E8" s="81" t="s">
        <v>6921</v>
      </c>
      <c r="F8" s="81" t="s">
        <v>6891</v>
      </c>
      <c r="G8" s="81" t="s">
        <v>6922</v>
      </c>
      <c r="H8" s="81" t="s">
        <v>6923</v>
      </c>
      <c r="I8" s="81" t="s">
        <v>43</v>
      </c>
      <c r="J8" s="81" t="s">
        <v>6910</v>
      </c>
      <c r="K8" s="81" t="s">
        <v>6911</v>
      </c>
      <c r="M8" s="81" t="s">
        <v>2790</v>
      </c>
      <c r="N8" s="81" t="s">
        <v>5460</v>
      </c>
      <c r="O8" s="81" t="s">
        <v>6924</v>
      </c>
      <c r="Q8" s="81" t="s">
        <v>6925</v>
      </c>
      <c r="R8" s="81" t="s">
        <v>6926</v>
      </c>
      <c r="T8" s="81" t="s">
        <v>6927</v>
      </c>
      <c r="U8" s="81" t="s">
        <v>6928</v>
      </c>
      <c r="V8" s="81" t="s">
        <v>4432</v>
      </c>
      <c r="W8" s="81" t="s">
        <v>6913</v>
      </c>
      <c r="X8" s="81" t="s">
        <v>4434</v>
      </c>
      <c r="Y8" s="81" t="s">
        <v>6896</v>
      </c>
      <c r="AD8" s="81" t="s">
        <v>42</v>
      </c>
      <c r="AE8" s="81" t="s">
        <v>42</v>
      </c>
      <c r="AG8" s="81" t="s">
        <v>6913</v>
      </c>
      <c r="AH8" s="81" t="s">
        <v>4485</v>
      </c>
      <c r="AM8" s="81" t="s">
        <v>4442</v>
      </c>
      <c r="AN8" s="81" t="s">
        <v>6913</v>
      </c>
      <c r="AO8" s="81" t="s">
        <v>6929</v>
      </c>
      <c r="AR8" s="81" t="s">
        <v>6930</v>
      </c>
      <c r="AT8" s="81" t="s">
        <v>2875</v>
      </c>
      <c r="AU8" s="81" t="s">
        <v>50</v>
      </c>
      <c r="AW8" s="81" t="s">
        <v>4448</v>
      </c>
      <c r="AX8" s="81" t="s">
        <v>42</v>
      </c>
    </row>
    <row r="9" s="79" customFormat="1" ht="13.5" spans="1:50">
      <c r="A9" s="81" t="s">
        <v>6931</v>
      </c>
      <c r="B9" s="81" t="s">
        <v>6932</v>
      </c>
      <c r="C9" s="81" t="s">
        <v>50</v>
      </c>
      <c r="D9" s="81" t="s">
        <v>4451</v>
      </c>
      <c r="E9" s="81" t="s">
        <v>6933</v>
      </c>
      <c r="F9" s="81" t="s">
        <v>6934</v>
      </c>
      <c r="G9" s="81" t="s">
        <v>6935</v>
      </c>
      <c r="H9" s="81" t="s">
        <v>6936</v>
      </c>
      <c r="I9" s="81" t="s">
        <v>43</v>
      </c>
      <c r="J9" s="81" t="s">
        <v>4474</v>
      </c>
      <c r="K9" s="81" t="s">
        <v>4475</v>
      </c>
      <c r="M9" s="81" t="s">
        <v>2790</v>
      </c>
      <c r="N9" s="81" t="s">
        <v>6937</v>
      </c>
      <c r="O9" s="81" t="s">
        <v>6938</v>
      </c>
      <c r="P9" s="81" t="s">
        <v>6939</v>
      </c>
      <c r="Q9" s="81" t="s">
        <v>4526</v>
      </c>
      <c r="R9" s="81" t="s">
        <v>5642</v>
      </c>
      <c r="T9" s="81" t="s">
        <v>6939</v>
      </c>
      <c r="U9" s="81" t="s">
        <v>6940</v>
      </c>
      <c r="V9" s="81" t="s">
        <v>4432</v>
      </c>
      <c r="W9" s="81" t="s">
        <v>4480</v>
      </c>
      <c r="X9" s="81" t="s">
        <v>4434</v>
      </c>
      <c r="Y9" s="81" t="s">
        <v>4435</v>
      </c>
      <c r="Z9" s="81" t="s">
        <v>4436</v>
      </c>
      <c r="AA9" s="81" t="s">
        <v>228</v>
      </c>
      <c r="AC9" s="81" t="s">
        <v>42</v>
      </c>
      <c r="AD9" s="81" t="s">
        <v>42</v>
      </c>
      <c r="AE9" s="81" t="s">
        <v>42</v>
      </c>
      <c r="AF9" s="81" t="s">
        <v>4464</v>
      </c>
      <c r="AG9" s="81" t="s">
        <v>4480</v>
      </c>
      <c r="AH9" s="81" t="s">
        <v>4485</v>
      </c>
      <c r="AI9" s="81" t="s">
        <v>6412</v>
      </c>
      <c r="AJ9" s="81" t="s">
        <v>4440</v>
      </c>
      <c r="AM9" s="81" t="s">
        <v>4442</v>
      </c>
      <c r="AN9" s="81" t="s">
        <v>4480</v>
      </c>
      <c r="AO9" s="81" t="s">
        <v>6941</v>
      </c>
      <c r="AP9" s="81" t="s">
        <v>3740</v>
      </c>
      <c r="AR9" s="81" t="s">
        <v>6942</v>
      </c>
      <c r="AS9" s="81" t="s">
        <v>4468</v>
      </c>
      <c r="AT9" s="81" t="s">
        <v>2875</v>
      </c>
      <c r="AU9" s="81" t="s">
        <v>50</v>
      </c>
      <c r="AW9" s="81" t="s">
        <v>4448</v>
      </c>
      <c r="AX9" s="81" t="s">
        <v>42</v>
      </c>
    </row>
    <row r="10" s="79" customFormat="1" ht="13.5" spans="1:50">
      <c r="A10" s="81" t="s">
        <v>4469</v>
      </c>
      <c r="B10" s="81" t="s">
        <v>5437</v>
      </c>
      <c r="C10" s="81" t="s">
        <v>50</v>
      </c>
      <c r="D10" s="81" t="s">
        <v>4517</v>
      </c>
      <c r="E10" s="81" t="s">
        <v>5438</v>
      </c>
      <c r="F10" s="81" t="s">
        <v>4453</v>
      </c>
      <c r="G10" s="81" t="s">
        <v>4519</v>
      </c>
      <c r="H10" s="81" t="s">
        <v>4520</v>
      </c>
      <c r="I10" s="81" t="s">
        <v>43</v>
      </c>
      <c r="J10" s="81" t="s">
        <v>4474</v>
      </c>
      <c r="K10" s="81" t="s">
        <v>4475</v>
      </c>
      <c r="M10" s="81" t="s">
        <v>2790</v>
      </c>
      <c r="N10" s="81" t="s">
        <v>5439</v>
      </c>
      <c r="O10" s="81" t="s">
        <v>5440</v>
      </c>
      <c r="P10" s="81" t="s">
        <v>5441</v>
      </c>
      <c r="Q10" s="81" t="s">
        <v>5175</v>
      </c>
      <c r="R10" s="81" t="s">
        <v>5176</v>
      </c>
      <c r="S10" s="81" t="s">
        <v>5442</v>
      </c>
      <c r="T10" s="81" t="s">
        <v>2591</v>
      </c>
      <c r="U10" s="81" t="s">
        <v>5443</v>
      </c>
      <c r="V10" s="81" t="s">
        <v>4432</v>
      </c>
      <c r="W10" s="81" t="s">
        <v>4529</v>
      </c>
      <c r="X10" s="81" t="s">
        <v>4434</v>
      </c>
      <c r="Y10" s="81" t="s">
        <v>4435</v>
      </c>
      <c r="Z10" s="81" t="s">
        <v>4436</v>
      </c>
      <c r="AA10" s="81" t="s">
        <v>82</v>
      </c>
      <c r="AC10" s="81" t="s">
        <v>42</v>
      </c>
      <c r="AD10" s="81" t="s">
        <v>2682</v>
      </c>
      <c r="AE10" s="81" t="s">
        <v>42</v>
      </c>
      <c r="AF10" s="81" t="s">
        <v>4464</v>
      </c>
      <c r="AG10" s="81" t="s">
        <v>4480</v>
      </c>
      <c r="AH10" s="81" t="s">
        <v>4485</v>
      </c>
      <c r="AI10" s="81" t="s">
        <v>4486</v>
      </c>
      <c r="AJ10" s="81" t="s">
        <v>4440</v>
      </c>
      <c r="AL10" s="81" t="s">
        <v>5444</v>
      </c>
      <c r="AM10" s="81" t="s">
        <v>4442</v>
      </c>
      <c r="AN10" s="81" t="s">
        <v>4480</v>
      </c>
      <c r="AO10" s="81" t="s">
        <v>5445</v>
      </c>
      <c r="AP10" s="81" t="s">
        <v>4443</v>
      </c>
      <c r="AQ10" s="81" t="s">
        <v>4444</v>
      </c>
      <c r="AR10" s="81" t="s">
        <v>5446</v>
      </c>
      <c r="AS10" s="81" t="s">
        <v>4468</v>
      </c>
      <c r="AT10" s="81" t="s">
        <v>2875</v>
      </c>
      <c r="AU10" s="81" t="s">
        <v>4447</v>
      </c>
      <c r="AW10" s="81" t="s">
        <v>4448</v>
      </c>
      <c r="AX10" s="81" t="s">
        <v>42</v>
      </c>
    </row>
    <row r="11" spans="1:24">
      <c r="A11" s="81" t="s">
        <v>4971</v>
      </c>
      <c r="B11" s="81" t="s">
        <v>4972</v>
      </c>
      <c r="C11" s="81" t="s">
        <v>3740</v>
      </c>
      <c r="D11" s="81" t="s">
        <v>4451</v>
      </c>
      <c r="E11" s="81" t="s">
        <v>4973</v>
      </c>
      <c r="F11" s="81" t="s">
        <v>4453</v>
      </c>
      <c r="G11" s="81" t="s">
        <v>4974</v>
      </c>
      <c r="H11" s="81" t="s">
        <v>4975</v>
      </c>
      <c r="I11" s="81" t="s">
        <v>43</v>
      </c>
      <c r="J11" s="81" t="s">
        <v>4422</v>
      </c>
      <c r="K11" s="81" t="s">
        <v>4423</v>
      </c>
      <c r="L11" s="79"/>
      <c r="M11" s="81" t="s">
        <v>2790</v>
      </c>
      <c r="N11" s="81" t="s">
        <v>4976</v>
      </c>
      <c r="O11" s="81" t="s">
        <v>4977</v>
      </c>
      <c r="P11" s="81" t="s">
        <v>4978</v>
      </c>
      <c r="Q11" s="81" t="s">
        <v>4902</v>
      </c>
      <c r="R11" s="81" t="s">
        <v>4903</v>
      </c>
      <c r="S11" s="81" t="s">
        <v>4904</v>
      </c>
      <c r="T11" s="79"/>
      <c r="U11" s="79"/>
      <c r="V11" s="81" t="s">
        <v>4432</v>
      </c>
      <c r="W11" s="81" t="s">
        <v>4433</v>
      </c>
      <c r="X11" s="81" t="s">
        <v>4434</v>
      </c>
    </row>
    <row r="12" spans="1:24">
      <c r="A12" s="81" t="s">
        <v>6943</v>
      </c>
      <c r="B12" s="81" t="s">
        <v>6944</v>
      </c>
      <c r="C12" s="81" t="s">
        <v>50</v>
      </c>
      <c r="D12" s="81" t="s">
        <v>4451</v>
      </c>
      <c r="E12" s="81" t="s">
        <v>4263</v>
      </c>
      <c r="F12" s="81" t="s">
        <v>6891</v>
      </c>
      <c r="G12" s="81" t="s">
        <v>6945</v>
      </c>
      <c r="H12" s="81" t="s">
        <v>6946</v>
      </c>
      <c r="I12" s="81" t="s">
        <v>43</v>
      </c>
      <c r="J12" s="81" t="s">
        <v>6910</v>
      </c>
      <c r="K12" s="81" t="s">
        <v>6911</v>
      </c>
      <c r="L12" s="79"/>
      <c r="M12" s="81" t="s">
        <v>2790</v>
      </c>
      <c r="N12" s="81" t="s">
        <v>4797</v>
      </c>
      <c r="O12" s="81" t="s">
        <v>6947</v>
      </c>
      <c r="P12" s="79"/>
      <c r="Q12" s="81" t="s">
        <v>6925</v>
      </c>
      <c r="R12" s="81" t="s">
        <v>6926</v>
      </c>
      <c r="S12" s="79"/>
      <c r="T12" s="81" t="s">
        <v>4261</v>
      </c>
      <c r="U12" s="81" t="s">
        <v>4262</v>
      </c>
      <c r="V12" s="81" t="s">
        <v>4432</v>
      </c>
      <c r="W12" s="81" t="s">
        <v>6913</v>
      </c>
      <c r="X12" s="81" t="s">
        <v>4434</v>
      </c>
    </row>
    <row r="13" spans="1:24">
      <c r="A13" s="81" t="s">
        <v>6900</v>
      </c>
      <c r="B13" s="81" t="s">
        <v>6948</v>
      </c>
      <c r="C13" s="81" t="s">
        <v>50</v>
      </c>
      <c r="D13" s="81" t="s">
        <v>4418</v>
      </c>
      <c r="E13" s="81" t="s">
        <v>6949</v>
      </c>
      <c r="F13" s="81" t="s">
        <v>6891</v>
      </c>
      <c r="G13" s="81" t="s">
        <v>6950</v>
      </c>
      <c r="H13" s="81" t="s">
        <v>6951</v>
      </c>
      <c r="I13" s="81" t="s">
        <v>43</v>
      </c>
      <c r="J13" s="81" t="s">
        <v>4543</v>
      </c>
      <c r="K13" s="81" t="s">
        <v>4544</v>
      </c>
      <c r="L13" s="79"/>
      <c r="M13" s="81" t="s">
        <v>2790</v>
      </c>
      <c r="N13" s="81" t="s">
        <v>4580</v>
      </c>
      <c r="O13" s="81" t="s">
        <v>6952</v>
      </c>
      <c r="P13" s="79"/>
      <c r="Q13" s="81" t="s">
        <v>1576</v>
      </c>
      <c r="R13" s="81" t="s">
        <v>5957</v>
      </c>
      <c r="S13" s="79"/>
      <c r="T13" s="81" t="s">
        <v>6953</v>
      </c>
      <c r="U13" s="81" t="s">
        <v>6954</v>
      </c>
      <c r="V13" s="81" t="s">
        <v>4432</v>
      </c>
      <c r="W13" s="81" t="s">
        <v>1562</v>
      </c>
      <c r="X13" s="81" t="s">
        <v>4434</v>
      </c>
    </row>
    <row r="14" spans="1:24">
      <c r="A14" s="81" t="s">
        <v>6900</v>
      </c>
      <c r="B14" s="81" t="s">
        <v>6955</v>
      </c>
      <c r="C14" s="81" t="s">
        <v>50</v>
      </c>
      <c r="D14" s="81" t="s">
        <v>4418</v>
      </c>
      <c r="E14" s="81" t="s">
        <v>6956</v>
      </c>
      <c r="F14" s="81" t="s">
        <v>6891</v>
      </c>
      <c r="G14" s="81" t="s">
        <v>6957</v>
      </c>
      <c r="H14" s="81" t="s">
        <v>6958</v>
      </c>
      <c r="I14" s="81" t="s">
        <v>43</v>
      </c>
      <c r="J14" s="81" t="s">
        <v>4543</v>
      </c>
      <c r="K14" s="81" t="s">
        <v>4544</v>
      </c>
      <c r="L14" s="79"/>
      <c r="M14" s="81" t="s">
        <v>2790</v>
      </c>
      <c r="N14" s="81" t="s">
        <v>4580</v>
      </c>
      <c r="O14" s="81" t="s">
        <v>6959</v>
      </c>
      <c r="P14" s="79"/>
      <c r="Q14" s="81" t="s">
        <v>1462</v>
      </c>
      <c r="R14" s="81" t="s">
        <v>6044</v>
      </c>
      <c r="S14" s="79"/>
      <c r="T14" s="81" t="s">
        <v>6960</v>
      </c>
      <c r="U14" s="81" t="s">
        <v>6961</v>
      </c>
      <c r="V14" s="81" t="s">
        <v>4432</v>
      </c>
      <c r="W14" s="81" t="s">
        <v>1562</v>
      </c>
      <c r="X14" s="81" t="s">
        <v>4434</v>
      </c>
    </row>
    <row r="15" spans="1:24">
      <c r="A15" s="81" t="s">
        <v>4576</v>
      </c>
      <c r="B15" s="81" t="s">
        <v>6962</v>
      </c>
      <c r="C15" s="81" t="s">
        <v>50</v>
      </c>
      <c r="D15" s="81" t="s">
        <v>4418</v>
      </c>
      <c r="E15" s="81" t="s">
        <v>6963</v>
      </c>
      <c r="F15" s="81" t="s">
        <v>6891</v>
      </c>
      <c r="G15" s="81" t="s">
        <v>5639</v>
      </c>
      <c r="H15" s="81" t="s">
        <v>4520</v>
      </c>
      <c r="I15" s="81" t="s">
        <v>43</v>
      </c>
      <c r="J15" s="81" t="s">
        <v>4772</v>
      </c>
      <c r="K15" s="81" t="s">
        <v>4773</v>
      </c>
      <c r="L15" s="79"/>
      <c r="M15" s="81" t="s">
        <v>2790</v>
      </c>
      <c r="N15" s="81" t="s">
        <v>5892</v>
      </c>
      <c r="O15" s="81" t="s">
        <v>6964</v>
      </c>
      <c r="P15" s="79"/>
      <c r="Q15" s="81" t="s">
        <v>1008</v>
      </c>
      <c r="R15" s="81" t="s">
        <v>5003</v>
      </c>
      <c r="S15" s="81" t="s">
        <v>1022</v>
      </c>
      <c r="T15" s="81" t="s">
        <v>6965</v>
      </c>
      <c r="U15" s="81" t="s">
        <v>6966</v>
      </c>
      <c r="V15" s="81" t="s">
        <v>4432</v>
      </c>
      <c r="W15" s="81" t="s">
        <v>1008</v>
      </c>
      <c r="X15" s="81" t="s">
        <v>4434</v>
      </c>
    </row>
    <row r="16" spans="1:24">
      <c r="A16" s="81" t="s">
        <v>6967</v>
      </c>
      <c r="B16" s="81" t="s">
        <v>6968</v>
      </c>
      <c r="C16" s="81" t="s">
        <v>50</v>
      </c>
      <c r="D16" s="81" t="s">
        <v>4418</v>
      </c>
      <c r="E16" s="81" t="s">
        <v>4289</v>
      </c>
      <c r="F16" s="81" t="s">
        <v>6891</v>
      </c>
      <c r="G16" s="81" t="s">
        <v>6585</v>
      </c>
      <c r="H16" s="81" t="s">
        <v>6594</v>
      </c>
      <c r="I16" s="81" t="s">
        <v>43</v>
      </c>
      <c r="J16" s="81" t="s">
        <v>4543</v>
      </c>
      <c r="K16" s="81" t="s">
        <v>4544</v>
      </c>
      <c r="L16" s="79"/>
      <c r="M16" s="81" t="s">
        <v>2790</v>
      </c>
      <c r="N16" s="81" t="s">
        <v>6969</v>
      </c>
      <c r="O16" s="81" t="s">
        <v>6970</v>
      </c>
      <c r="P16" s="79"/>
      <c r="Q16" s="81" t="s">
        <v>1503</v>
      </c>
      <c r="R16" s="81" t="s">
        <v>6971</v>
      </c>
      <c r="S16" s="79"/>
      <c r="T16" s="81" t="s">
        <v>4287</v>
      </c>
      <c r="U16" s="81" t="s">
        <v>4288</v>
      </c>
      <c r="V16" s="81" t="s">
        <v>4432</v>
      </c>
      <c r="W16" s="81" t="s">
        <v>4552</v>
      </c>
      <c r="X16" s="81" t="s">
        <v>4434</v>
      </c>
    </row>
    <row r="17" spans="1:24">
      <c r="A17" s="81" t="s">
        <v>6972</v>
      </c>
      <c r="B17" s="81" t="s">
        <v>6973</v>
      </c>
      <c r="C17" s="81" t="s">
        <v>50</v>
      </c>
      <c r="D17" s="81" t="s">
        <v>4418</v>
      </c>
      <c r="E17" s="81" t="s">
        <v>4286</v>
      </c>
      <c r="F17" s="81" t="s">
        <v>6891</v>
      </c>
      <c r="G17" s="81" t="s">
        <v>6585</v>
      </c>
      <c r="H17" s="81" t="s">
        <v>6594</v>
      </c>
      <c r="I17" s="81" t="s">
        <v>43</v>
      </c>
      <c r="J17" s="81" t="s">
        <v>4543</v>
      </c>
      <c r="K17" s="81" t="s">
        <v>4544</v>
      </c>
      <c r="L17" s="79"/>
      <c r="M17" s="81" t="s">
        <v>2790</v>
      </c>
      <c r="N17" s="81" t="s">
        <v>6969</v>
      </c>
      <c r="O17" s="81" t="s">
        <v>6974</v>
      </c>
      <c r="P17" s="79"/>
      <c r="Q17" s="81" t="s">
        <v>1462</v>
      </c>
      <c r="R17" s="81" t="s">
        <v>6044</v>
      </c>
      <c r="S17" s="79"/>
      <c r="T17" s="81" t="s">
        <v>4284</v>
      </c>
      <c r="U17" s="81" t="s">
        <v>4285</v>
      </c>
      <c r="V17" s="81" t="s">
        <v>4432</v>
      </c>
      <c r="W17" s="81" t="s">
        <v>4552</v>
      </c>
      <c r="X17" s="81" t="s">
        <v>4434</v>
      </c>
    </row>
    <row r="18" spans="1:24">
      <c r="A18" s="81" t="s">
        <v>6975</v>
      </c>
      <c r="B18" s="81" t="s">
        <v>6976</v>
      </c>
      <c r="C18" s="81" t="s">
        <v>50</v>
      </c>
      <c r="D18" s="81" t="s">
        <v>4418</v>
      </c>
      <c r="E18" s="81" t="s">
        <v>4283</v>
      </c>
      <c r="F18" s="81" t="s">
        <v>6891</v>
      </c>
      <c r="G18" s="81" t="s">
        <v>6585</v>
      </c>
      <c r="H18" s="81" t="s">
        <v>6594</v>
      </c>
      <c r="I18" s="81" t="s">
        <v>43</v>
      </c>
      <c r="J18" s="81" t="s">
        <v>4543</v>
      </c>
      <c r="K18" s="81" t="s">
        <v>4544</v>
      </c>
      <c r="L18" s="79"/>
      <c r="M18" s="81" t="s">
        <v>2790</v>
      </c>
      <c r="N18" s="81" t="s">
        <v>6969</v>
      </c>
      <c r="O18" s="81" t="s">
        <v>6977</v>
      </c>
      <c r="P18" s="79"/>
      <c r="Q18" s="81" t="s">
        <v>1462</v>
      </c>
      <c r="R18" s="81" t="s">
        <v>6044</v>
      </c>
      <c r="S18" s="79"/>
      <c r="T18" s="81" t="s">
        <v>4281</v>
      </c>
      <c r="U18" s="81" t="s">
        <v>4282</v>
      </c>
      <c r="V18" s="81" t="s">
        <v>4432</v>
      </c>
      <c r="W18" s="81" t="s">
        <v>4552</v>
      </c>
      <c r="X18" s="81" t="s">
        <v>4434</v>
      </c>
    </row>
    <row r="19" spans="1:24">
      <c r="A19" s="81" t="s">
        <v>4539</v>
      </c>
      <c r="B19" s="81" t="s">
        <v>6978</v>
      </c>
      <c r="C19" s="81" t="s">
        <v>50</v>
      </c>
      <c r="D19" s="81" t="s">
        <v>4418</v>
      </c>
      <c r="E19" s="81" t="s">
        <v>6979</v>
      </c>
      <c r="F19" s="81" t="s">
        <v>6891</v>
      </c>
      <c r="G19" s="81" t="s">
        <v>6585</v>
      </c>
      <c r="H19" s="81" t="s">
        <v>6594</v>
      </c>
      <c r="I19" s="81" t="s">
        <v>43</v>
      </c>
      <c r="J19" s="81" t="s">
        <v>4543</v>
      </c>
      <c r="K19" s="81" t="s">
        <v>4544</v>
      </c>
      <c r="L19" s="79"/>
      <c r="M19" s="81" t="s">
        <v>2790</v>
      </c>
      <c r="N19" s="81" t="s">
        <v>6969</v>
      </c>
      <c r="O19" s="81" t="s">
        <v>6980</v>
      </c>
      <c r="P19" s="79"/>
      <c r="Q19" s="81" t="s">
        <v>1462</v>
      </c>
      <c r="R19" s="81" t="s">
        <v>6044</v>
      </c>
      <c r="S19" s="79"/>
      <c r="T19" s="81" t="s">
        <v>6981</v>
      </c>
      <c r="U19" s="81" t="s">
        <v>6982</v>
      </c>
      <c r="V19" s="81" t="s">
        <v>4432</v>
      </c>
      <c r="W19" s="81" t="s">
        <v>4552</v>
      </c>
      <c r="X19" s="81" t="s">
        <v>4434</v>
      </c>
    </row>
    <row r="20" spans="1:24">
      <c r="A20" s="81" t="s">
        <v>4558</v>
      </c>
      <c r="B20" s="81" t="s">
        <v>6983</v>
      </c>
      <c r="C20" s="81" t="s">
        <v>50</v>
      </c>
      <c r="D20" s="81" t="s">
        <v>4418</v>
      </c>
      <c r="E20" s="81" t="s">
        <v>6984</v>
      </c>
      <c r="F20" s="81" t="s">
        <v>6891</v>
      </c>
      <c r="G20" s="81" t="s">
        <v>6585</v>
      </c>
      <c r="H20" s="81" t="s">
        <v>6594</v>
      </c>
      <c r="I20" s="81" t="s">
        <v>43</v>
      </c>
      <c r="J20" s="81" t="s">
        <v>4543</v>
      </c>
      <c r="K20" s="81" t="s">
        <v>4544</v>
      </c>
      <c r="L20" s="79"/>
      <c r="M20" s="81" t="s">
        <v>2790</v>
      </c>
      <c r="N20" s="81" t="s">
        <v>6969</v>
      </c>
      <c r="O20" s="81" t="s">
        <v>6985</v>
      </c>
      <c r="P20" s="79"/>
      <c r="Q20" s="81" t="s">
        <v>1462</v>
      </c>
      <c r="R20" s="81" t="s">
        <v>6044</v>
      </c>
      <c r="S20" s="79"/>
      <c r="T20" s="81" t="s">
        <v>6986</v>
      </c>
      <c r="U20" s="81" t="s">
        <v>6841</v>
      </c>
      <c r="V20" s="81" t="s">
        <v>4432</v>
      </c>
      <c r="W20" s="81" t="s">
        <v>4552</v>
      </c>
      <c r="X20" s="81" t="s">
        <v>4434</v>
      </c>
    </row>
    <row r="21" spans="1:24">
      <c r="A21" s="81" t="s">
        <v>6987</v>
      </c>
      <c r="B21" s="81" t="s">
        <v>6988</v>
      </c>
      <c r="C21" s="81" t="s">
        <v>50</v>
      </c>
      <c r="D21" s="81" t="s">
        <v>4418</v>
      </c>
      <c r="E21" s="81" t="s">
        <v>6989</v>
      </c>
      <c r="F21" s="81" t="s">
        <v>6891</v>
      </c>
      <c r="G21" s="81" t="s">
        <v>6585</v>
      </c>
      <c r="H21" s="81" t="s">
        <v>6594</v>
      </c>
      <c r="I21" s="81" t="s">
        <v>43</v>
      </c>
      <c r="J21" s="81" t="s">
        <v>4543</v>
      </c>
      <c r="K21" s="81" t="s">
        <v>4544</v>
      </c>
      <c r="L21" s="79"/>
      <c r="M21" s="81" t="s">
        <v>2790</v>
      </c>
      <c r="N21" s="81" t="s">
        <v>6969</v>
      </c>
      <c r="O21" s="81" t="s">
        <v>6990</v>
      </c>
      <c r="P21" s="79"/>
      <c r="Q21" s="81" t="s">
        <v>1462</v>
      </c>
      <c r="R21" s="81" t="s">
        <v>6044</v>
      </c>
      <c r="S21" s="79"/>
      <c r="T21" s="81" t="s">
        <v>6991</v>
      </c>
      <c r="U21" s="81" t="s">
        <v>6992</v>
      </c>
      <c r="V21" s="81" t="s">
        <v>4432</v>
      </c>
      <c r="W21" s="81" t="s">
        <v>4552</v>
      </c>
      <c r="X21" s="81" t="s">
        <v>4434</v>
      </c>
    </row>
    <row r="22" spans="1:24">
      <c r="A22" s="81" t="s">
        <v>6993</v>
      </c>
      <c r="B22" s="81" t="s">
        <v>6994</v>
      </c>
      <c r="C22" s="81" t="s">
        <v>50</v>
      </c>
      <c r="D22" s="81" t="s">
        <v>4451</v>
      </c>
      <c r="E22" s="81" t="s">
        <v>6995</v>
      </c>
      <c r="F22" s="81" t="s">
        <v>6891</v>
      </c>
      <c r="G22" s="81" t="s">
        <v>6996</v>
      </c>
      <c r="H22" s="81" t="s">
        <v>6997</v>
      </c>
      <c r="I22" s="81" t="s">
        <v>43</v>
      </c>
      <c r="J22" s="81" t="s">
        <v>4543</v>
      </c>
      <c r="K22" s="81" t="s">
        <v>4544</v>
      </c>
      <c r="L22" s="79"/>
      <c r="M22" s="81" t="s">
        <v>2790</v>
      </c>
      <c r="N22" s="81" t="s">
        <v>6998</v>
      </c>
      <c r="O22" s="81" t="s">
        <v>6999</v>
      </c>
      <c r="P22" s="79"/>
      <c r="Q22" s="81" t="s">
        <v>1462</v>
      </c>
      <c r="R22" s="81" t="s">
        <v>6044</v>
      </c>
      <c r="S22" s="79"/>
      <c r="T22" s="81" t="s">
        <v>7000</v>
      </c>
      <c r="U22" s="81" t="s">
        <v>7001</v>
      </c>
      <c r="V22" s="81" t="s">
        <v>4432</v>
      </c>
      <c r="W22" s="81" t="s">
        <v>1576</v>
      </c>
      <c r="X22" s="81" t="s">
        <v>4434</v>
      </c>
    </row>
    <row r="23" spans="1:24">
      <c r="A23" s="81" t="s">
        <v>7002</v>
      </c>
      <c r="B23" s="81" t="s">
        <v>7003</v>
      </c>
      <c r="C23" s="81" t="s">
        <v>50</v>
      </c>
      <c r="D23" s="81" t="s">
        <v>4418</v>
      </c>
      <c r="E23" s="81" t="s">
        <v>7004</v>
      </c>
      <c r="F23" s="81" t="s">
        <v>6891</v>
      </c>
      <c r="G23" s="81" t="s">
        <v>7005</v>
      </c>
      <c r="H23" s="81" t="s">
        <v>6997</v>
      </c>
      <c r="I23" s="81" t="s">
        <v>43</v>
      </c>
      <c r="J23" s="81" t="s">
        <v>4543</v>
      </c>
      <c r="K23" s="81" t="s">
        <v>4544</v>
      </c>
      <c r="L23" s="79"/>
      <c r="M23" s="81" t="s">
        <v>2790</v>
      </c>
      <c r="N23" s="81" t="s">
        <v>6969</v>
      </c>
      <c r="O23" s="81" t="s">
        <v>7006</v>
      </c>
      <c r="P23" s="79"/>
      <c r="Q23" s="81" t="s">
        <v>1462</v>
      </c>
      <c r="R23" s="81" t="s">
        <v>6044</v>
      </c>
      <c r="S23" s="79"/>
      <c r="T23" s="81" t="s">
        <v>7007</v>
      </c>
      <c r="U23" s="81" t="s">
        <v>7008</v>
      </c>
      <c r="V23" s="81" t="s">
        <v>4432</v>
      </c>
      <c r="W23" s="81" t="s">
        <v>4552</v>
      </c>
      <c r="X23" s="81" t="s">
        <v>4434</v>
      </c>
    </row>
    <row r="24" spans="1:24">
      <c r="A24" s="81" t="s">
        <v>7009</v>
      </c>
      <c r="B24" s="81" t="s">
        <v>7010</v>
      </c>
      <c r="C24" s="81" t="s">
        <v>50</v>
      </c>
      <c r="D24" s="81" t="s">
        <v>4451</v>
      </c>
      <c r="E24" s="81" t="s">
        <v>7011</v>
      </c>
      <c r="F24" s="81" t="s">
        <v>6891</v>
      </c>
      <c r="G24" s="81" t="s">
        <v>6996</v>
      </c>
      <c r="H24" s="81" t="s">
        <v>6997</v>
      </c>
      <c r="I24" s="81" t="s">
        <v>43</v>
      </c>
      <c r="J24" s="81" t="s">
        <v>4543</v>
      </c>
      <c r="K24" s="81" t="s">
        <v>4544</v>
      </c>
      <c r="L24" s="79"/>
      <c r="M24" s="81" t="s">
        <v>2790</v>
      </c>
      <c r="N24" s="81" t="s">
        <v>6595</v>
      </c>
      <c r="O24" s="81" t="s">
        <v>7012</v>
      </c>
      <c r="P24" s="79"/>
      <c r="Q24" s="81" t="s">
        <v>1462</v>
      </c>
      <c r="R24" s="81" t="s">
        <v>6044</v>
      </c>
      <c r="S24" s="79"/>
      <c r="T24" s="81" t="s">
        <v>7013</v>
      </c>
      <c r="U24" s="81" t="s">
        <v>7014</v>
      </c>
      <c r="V24" s="81" t="s">
        <v>4432</v>
      </c>
      <c r="W24" s="81" t="s">
        <v>1576</v>
      </c>
      <c r="X24" s="81" t="s">
        <v>4434</v>
      </c>
    </row>
    <row r="25" spans="1:24">
      <c r="A25" s="81" t="s">
        <v>7009</v>
      </c>
      <c r="B25" s="81" t="s">
        <v>7015</v>
      </c>
      <c r="C25" s="81" t="s">
        <v>50</v>
      </c>
      <c r="D25" s="81" t="s">
        <v>4418</v>
      </c>
      <c r="E25" s="81" t="s">
        <v>7016</v>
      </c>
      <c r="F25" s="81" t="s">
        <v>6891</v>
      </c>
      <c r="G25" s="81" t="s">
        <v>7017</v>
      </c>
      <c r="H25" s="81" t="s">
        <v>6997</v>
      </c>
      <c r="I25" s="81" t="s">
        <v>43</v>
      </c>
      <c r="J25" s="81" t="s">
        <v>4543</v>
      </c>
      <c r="K25" s="81" t="s">
        <v>4544</v>
      </c>
      <c r="L25" s="79"/>
      <c r="M25" s="81" t="s">
        <v>2790</v>
      </c>
      <c r="N25" s="81" t="s">
        <v>7018</v>
      </c>
      <c r="O25" s="81" t="s">
        <v>7019</v>
      </c>
      <c r="P25" s="79"/>
      <c r="Q25" s="81" t="s">
        <v>1462</v>
      </c>
      <c r="R25" s="81" t="s">
        <v>6044</v>
      </c>
      <c r="S25" s="81" t="s">
        <v>1503</v>
      </c>
      <c r="T25" s="81" t="s">
        <v>7020</v>
      </c>
      <c r="U25" s="81" t="s">
        <v>7021</v>
      </c>
      <c r="V25" s="81" t="s">
        <v>4432</v>
      </c>
      <c r="W25" s="81" t="s">
        <v>1576</v>
      </c>
      <c r="X25" s="81" t="s">
        <v>4434</v>
      </c>
    </row>
    <row r="26" spans="1:24">
      <c r="A26" s="81" t="s">
        <v>7022</v>
      </c>
      <c r="B26" s="81" t="s">
        <v>7023</v>
      </c>
      <c r="C26" s="81" t="s">
        <v>50</v>
      </c>
      <c r="D26" s="81" t="s">
        <v>4418</v>
      </c>
      <c r="E26" s="81" t="s">
        <v>7024</v>
      </c>
      <c r="F26" s="81" t="s">
        <v>6934</v>
      </c>
      <c r="G26" s="81" t="s">
        <v>7025</v>
      </c>
      <c r="H26" s="81" t="s">
        <v>7026</v>
      </c>
      <c r="I26" s="81" t="s">
        <v>43</v>
      </c>
      <c r="J26" s="81" t="s">
        <v>7027</v>
      </c>
      <c r="K26" s="81" t="s">
        <v>7028</v>
      </c>
      <c r="L26" s="79"/>
      <c r="M26" s="81" t="s">
        <v>2790</v>
      </c>
      <c r="N26" s="81" t="s">
        <v>7029</v>
      </c>
      <c r="O26" s="81" t="s">
        <v>7030</v>
      </c>
      <c r="P26" s="81" t="s">
        <v>7031</v>
      </c>
      <c r="Q26" s="81" t="s">
        <v>7032</v>
      </c>
      <c r="R26" s="81" t="s">
        <v>7033</v>
      </c>
      <c r="S26" s="81" t="s">
        <v>7034</v>
      </c>
      <c r="T26" s="81" t="s">
        <v>7035</v>
      </c>
      <c r="U26" s="81" t="s">
        <v>7036</v>
      </c>
      <c r="V26" s="81" t="s">
        <v>4432</v>
      </c>
      <c r="W26" s="81" t="s">
        <v>7034</v>
      </c>
      <c r="X26" s="81" t="s">
        <v>4434</v>
      </c>
    </row>
    <row r="27" spans="1:24">
      <c r="A27" s="81" t="s">
        <v>4576</v>
      </c>
      <c r="B27" s="81" t="s">
        <v>7037</v>
      </c>
      <c r="C27" s="81" t="s">
        <v>50</v>
      </c>
      <c r="D27" s="81" t="s">
        <v>4418</v>
      </c>
      <c r="E27" s="81" t="s">
        <v>4280</v>
      </c>
      <c r="F27" s="81" t="s">
        <v>7038</v>
      </c>
      <c r="G27" s="81" t="s">
        <v>7039</v>
      </c>
      <c r="H27" s="81" t="s">
        <v>6997</v>
      </c>
      <c r="I27" s="81" t="s">
        <v>43</v>
      </c>
      <c r="J27" s="81" t="s">
        <v>4772</v>
      </c>
      <c r="K27" s="81" t="s">
        <v>4773</v>
      </c>
      <c r="L27" s="79"/>
      <c r="M27" s="81" t="s">
        <v>2790</v>
      </c>
      <c r="N27" s="81" t="s">
        <v>7040</v>
      </c>
      <c r="O27" s="81" t="s">
        <v>7041</v>
      </c>
      <c r="P27" s="79"/>
      <c r="Q27" s="81" t="s">
        <v>1107</v>
      </c>
      <c r="R27" s="81" t="s">
        <v>5347</v>
      </c>
      <c r="S27" s="79"/>
      <c r="T27" s="81" t="s">
        <v>7042</v>
      </c>
      <c r="U27" s="81" t="s">
        <v>7043</v>
      </c>
      <c r="V27" s="81" t="s">
        <v>4432</v>
      </c>
      <c r="W27" s="81" t="s">
        <v>1008</v>
      </c>
      <c r="X27" s="81" t="s">
        <v>4434</v>
      </c>
    </row>
    <row r="28" spans="1:24">
      <c r="A28" s="81" t="s">
        <v>7002</v>
      </c>
      <c r="B28" s="81" t="s">
        <v>7044</v>
      </c>
      <c r="C28" s="81" t="s">
        <v>50</v>
      </c>
      <c r="D28" s="81" t="s">
        <v>4418</v>
      </c>
      <c r="E28" s="81" t="s">
        <v>7045</v>
      </c>
      <c r="F28" s="81" t="s">
        <v>6934</v>
      </c>
      <c r="G28" s="81" t="s">
        <v>7005</v>
      </c>
      <c r="H28" s="81" t="s">
        <v>6997</v>
      </c>
      <c r="I28" s="81" t="s">
        <v>43</v>
      </c>
      <c r="J28" s="81" t="s">
        <v>4543</v>
      </c>
      <c r="K28" s="81" t="s">
        <v>4544</v>
      </c>
      <c r="L28" s="79"/>
      <c r="M28" s="81" t="s">
        <v>2790</v>
      </c>
      <c r="N28" s="81" t="s">
        <v>7040</v>
      </c>
      <c r="O28" s="81" t="s">
        <v>7046</v>
      </c>
      <c r="P28" s="81" t="s">
        <v>7047</v>
      </c>
      <c r="Q28" s="81" t="s">
        <v>1503</v>
      </c>
      <c r="R28" s="81" t="s">
        <v>6971</v>
      </c>
      <c r="S28" s="81" t="s">
        <v>4766</v>
      </c>
      <c r="T28" s="81" t="s">
        <v>7048</v>
      </c>
      <c r="U28" s="81" t="s">
        <v>7049</v>
      </c>
      <c r="V28" s="81" t="s">
        <v>4432</v>
      </c>
      <c r="W28" s="81" t="s">
        <v>4552</v>
      </c>
      <c r="X28" s="81" t="s">
        <v>4434</v>
      </c>
    </row>
    <row r="29" spans="1:24">
      <c r="A29" s="81" t="s">
        <v>7002</v>
      </c>
      <c r="B29" s="81" t="s">
        <v>7050</v>
      </c>
      <c r="C29" s="81" t="s">
        <v>50</v>
      </c>
      <c r="D29" s="81" t="s">
        <v>4418</v>
      </c>
      <c r="E29" s="81" t="s">
        <v>7051</v>
      </c>
      <c r="F29" s="81" t="s">
        <v>6934</v>
      </c>
      <c r="G29" s="81" t="s">
        <v>7005</v>
      </c>
      <c r="H29" s="81" t="s">
        <v>6997</v>
      </c>
      <c r="I29" s="81" t="s">
        <v>43</v>
      </c>
      <c r="J29" s="81" t="s">
        <v>4543</v>
      </c>
      <c r="K29" s="81" t="s">
        <v>4544</v>
      </c>
      <c r="L29" s="79"/>
      <c r="M29" s="81" t="s">
        <v>2790</v>
      </c>
      <c r="N29" s="81" t="s">
        <v>7040</v>
      </c>
      <c r="O29" s="81" t="s">
        <v>7052</v>
      </c>
      <c r="P29" s="81" t="s">
        <v>7053</v>
      </c>
      <c r="Q29" s="81" t="s">
        <v>1664</v>
      </c>
      <c r="R29" s="81" t="s">
        <v>5802</v>
      </c>
      <c r="S29" s="81" t="s">
        <v>4552</v>
      </c>
      <c r="T29" s="81" t="s">
        <v>7054</v>
      </c>
      <c r="U29" s="81" t="s">
        <v>7055</v>
      </c>
      <c r="V29" s="81" t="s">
        <v>4432</v>
      </c>
      <c r="W29" s="81" t="s">
        <v>4552</v>
      </c>
      <c r="X29" s="81" t="s">
        <v>4434</v>
      </c>
    </row>
    <row r="30" spans="1:24">
      <c r="A30" s="81" t="s">
        <v>4351</v>
      </c>
      <c r="B30" s="81" t="s">
        <v>7056</v>
      </c>
      <c r="C30" s="81" t="s">
        <v>50</v>
      </c>
      <c r="D30" s="81" t="s">
        <v>4451</v>
      </c>
      <c r="E30" s="81" t="s">
        <v>7057</v>
      </c>
      <c r="F30" s="81" t="s">
        <v>6934</v>
      </c>
      <c r="G30" s="81" t="s">
        <v>7058</v>
      </c>
      <c r="H30" s="81" t="s">
        <v>7059</v>
      </c>
      <c r="I30" s="81" t="s">
        <v>43</v>
      </c>
      <c r="J30" s="81" t="s">
        <v>4645</v>
      </c>
      <c r="K30" s="81" t="s">
        <v>4646</v>
      </c>
      <c r="L30" s="79"/>
      <c r="M30" s="81" t="s">
        <v>2790</v>
      </c>
      <c r="N30" s="81" t="s">
        <v>7060</v>
      </c>
      <c r="O30" s="81" t="s">
        <v>7061</v>
      </c>
      <c r="P30" s="81" t="s">
        <v>7062</v>
      </c>
      <c r="Q30" s="81" t="s">
        <v>1910</v>
      </c>
      <c r="R30" s="81" t="s">
        <v>5075</v>
      </c>
      <c r="S30" s="79"/>
      <c r="T30" s="81" t="s">
        <v>7062</v>
      </c>
      <c r="U30" s="81" t="s">
        <v>7063</v>
      </c>
      <c r="V30" s="81" t="s">
        <v>4432</v>
      </c>
      <c r="W30" s="81" t="s">
        <v>1950</v>
      </c>
      <c r="X30" s="81" t="s">
        <v>4434</v>
      </c>
    </row>
    <row r="31" spans="1:24">
      <c r="A31" s="81" t="s">
        <v>6876</v>
      </c>
      <c r="B31" s="81" t="s">
        <v>7064</v>
      </c>
      <c r="C31" s="81" t="s">
        <v>50</v>
      </c>
      <c r="D31" s="81" t="s">
        <v>4517</v>
      </c>
      <c r="E31" s="81" t="s">
        <v>4297</v>
      </c>
      <c r="F31" s="81" t="s">
        <v>4453</v>
      </c>
      <c r="G31" s="81" t="s">
        <v>7005</v>
      </c>
      <c r="H31" s="81" t="s">
        <v>6997</v>
      </c>
      <c r="I31" s="81" t="s">
        <v>43</v>
      </c>
      <c r="J31" s="81" t="s">
        <v>4645</v>
      </c>
      <c r="K31" s="81" t="s">
        <v>4646</v>
      </c>
      <c r="L31" s="79"/>
      <c r="M31" s="81" t="s">
        <v>2790</v>
      </c>
      <c r="N31" s="81" t="s">
        <v>7065</v>
      </c>
      <c r="O31" s="81" t="s">
        <v>7066</v>
      </c>
      <c r="P31" s="81" t="s">
        <v>4294</v>
      </c>
      <c r="Q31" s="81" t="s">
        <v>1910</v>
      </c>
      <c r="R31" s="81" t="s">
        <v>5075</v>
      </c>
      <c r="S31" s="79"/>
      <c r="T31" s="81" t="s">
        <v>4294</v>
      </c>
      <c r="U31" s="81" t="s">
        <v>4295</v>
      </c>
      <c r="V31" s="81" t="s">
        <v>4432</v>
      </c>
      <c r="W31" s="81" t="s">
        <v>1950</v>
      </c>
      <c r="X31" s="81" t="s">
        <v>4434</v>
      </c>
    </row>
    <row r="32" spans="1:24">
      <c r="A32" s="81" t="s">
        <v>6855</v>
      </c>
      <c r="B32" s="81" t="s">
        <v>7067</v>
      </c>
      <c r="C32" s="81" t="s">
        <v>50</v>
      </c>
      <c r="D32" s="81" t="s">
        <v>4517</v>
      </c>
      <c r="E32" s="81" t="s">
        <v>4296</v>
      </c>
      <c r="F32" s="81" t="s">
        <v>4453</v>
      </c>
      <c r="G32" s="81" t="s">
        <v>7005</v>
      </c>
      <c r="H32" s="81" t="s">
        <v>6997</v>
      </c>
      <c r="I32" s="81" t="s">
        <v>43</v>
      </c>
      <c r="J32" s="81" t="s">
        <v>4645</v>
      </c>
      <c r="K32" s="81" t="s">
        <v>4646</v>
      </c>
      <c r="L32" s="79"/>
      <c r="M32" s="81" t="s">
        <v>2790</v>
      </c>
      <c r="N32" s="81" t="s">
        <v>7065</v>
      </c>
      <c r="O32" s="81" t="s">
        <v>7068</v>
      </c>
      <c r="P32" s="81" t="s">
        <v>4294</v>
      </c>
      <c r="Q32" s="81" t="s">
        <v>1910</v>
      </c>
      <c r="R32" s="81" t="s">
        <v>5075</v>
      </c>
      <c r="S32" s="79"/>
      <c r="T32" s="81" t="s">
        <v>4294</v>
      </c>
      <c r="U32" s="81" t="s">
        <v>4295</v>
      </c>
      <c r="V32" s="81" t="s">
        <v>4432</v>
      </c>
      <c r="W32" s="81" t="s">
        <v>1950</v>
      </c>
      <c r="X32" s="81" t="s">
        <v>4434</v>
      </c>
    </row>
    <row r="33" spans="1:24">
      <c r="A33" s="81" t="s">
        <v>7069</v>
      </c>
      <c r="B33" s="81" t="s">
        <v>7070</v>
      </c>
      <c r="C33" s="81" t="s">
        <v>50</v>
      </c>
      <c r="D33" s="81" t="s">
        <v>4418</v>
      </c>
      <c r="E33" s="81" t="s">
        <v>7071</v>
      </c>
      <c r="F33" s="81" t="s">
        <v>7072</v>
      </c>
      <c r="G33" s="81" t="s">
        <v>7039</v>
      </c>
      <c r="H33" s="81" t="s">
        <v>7073</v>
      </c>
      <c r="I33" s="81" t="s">
        <v>43</v>
      </c>
      <c r="J33" s="81" t="s">
        <v>6910</v>
      </c>
      <c r="K33" s="81" t="s">
        <v>6911</v>
      </c>
      <c r="L33" s="79"/>
      <c r="M33" s="81" t="s">
        <v>2790</v>
      </c>
      <c r="N33" s="81" t="s">
        <v>7060</v>
      </c>
      <c r="O33" s="81" t="s">
        <v>7074</v>
      </c>
      <c r="P33" s="81" t="s">
        <v>7075</v>
      </c>
      <c r="Q33" s="81" t="s">
        <v>6925</v>
      </c>
      <c r="R33" s="81" t="s">
        <v>6926</v>
      </c>
      <c r="S33" s="79"/>
      <c r="T33" s="81" t="s">
        <v>7076</v>
      </c>
      <c r="U33" s="81" t="s">
        <v>7077</v>
      </c>
      <c r="V33" s="81" t="s">
        <v>4432</v>
      </c>
      <c r="W33" s="81" t="s">
        <v>6913</v>
      </c>
      <c r="X33" s="81" t="s">
        <v>4434</v>
      </c>
    </row>
    <row r="34" spans="1:24">
      <c r="A34" s="81" t="s">
        <v>7078</v>
      </c>
      <c r="B34" s="81" t="s">
        <v>7079</v>
      </c>
      <c r="C34" s="81" t="s">
        <v>50</v>
      </c>
      <c r="D34" s="81" t="s">
        <v>4451</v>
      </c>
      <c r="E34" s="81" t="s">
        <v>7080</v>
      </c>
      <c r="F34" s="81" t="s">
        <v>4453</v>
      </c>
      <c r="G34" s="81" t="s">
        <v>7081</v>
      </c>
      <c r="H34" s="81" t="s">
        <v>7082</v>
      </c>
      <c r="I34" s="81" t="s">
        <v>43</v>
      </c>
      <c r="J34" s="81" t="s">
        <v>4631</v>
      </c>
      <c r="K34" s="81" t="s">
        <v>4632</v>
      </c>
      <c r="L34" s="79"/>
      <c r="M34" s="81" t="s">
        <v>2790</v>
      </c>
      <c r="N34" s="81" t="s">
        <v>7083</v>
      </c>
      <c r="O34" s="81" t="s">
        <v>7084</v>
      </c>
      <c r="P34" s="81" t="s">
        <v>7085</v>
      </c>
      <c r="Q34" s="81" t="s">
        <v>5652</v>
      </c>
      <c r="R34" s="81" t="s">
        <v>5653</v>
      </c>
      <c r="S34" s="81" t="s">
        <v>7086</v>
      </c>
      <c r="T34" s="81" t="s">
        <v>7087</v>
      </c>
      <c r="U34" s="81" t="s">
        <v>7088</v>
      </c>
      <c r="V34" s="81" t="s">
        <v>4432</v>
      </c>
      <c r="W34" s="81" t="s">
        <v>4658</v>
      </c>
      <c r="X34" s="81" t="s">
        <v>4434</v>
      </c>
    </row>
    <row r="35" spans="1:24">
      <c r="A35" s="81" t="s">
        <v>7089</v>
      </c>
      <c r="B35" s="81" t="s">
        <v>7090</v>
      </c>
      <c r="C35" s="81" t="s">
        <v>50</v>
      </c>
      <c r="D35" s="81" t="s">
        <v>4418</v>
      </c>
      <c r="E35" s="81" t="s">
        <v>7091</v>
      </c>
      <c r="F35" s="81" t="s">
        <v>7072</v>
      </c>
      <c r="G35" s="81" t="s">
        <v>7092</v>
      </c>
      <c r="H35" s="81" t="s">
        <v>7093</v>
      </c>
      <c r="I35" s="81" t="s">
        <v>43</v>
      </c>
      <c r="J35" s="81" t="s">
        <v>6910</v>
      </c>
      <c r="K35" s="81" t="s">
        <v>6911</v>
      </c>
      <c r="L35" s="79"/>
      <c r="M35" s="81" t="s">
        <v>2790</v>
      </c>
      <c r="N35" s="81" t="s">
        <v>7094</v>
      </c>
      <c r="O35" s="81" t="s">
        <v>7095</v>
      </c>
      <c r="P35" s="81" t="s">
        <v>7096</v>
      </c>
      <c r="Q35" s="81" t="s">
        <v>6913</v>
      </c>
      <c r="R35" s="81" t="s">
        <v>6914</v>
      </c>
      <c r="S35" s="81" t="s">
        <v>7097</v>
      </c>
      <c r="T35" s="81" t="s">
        <v>279</v>
      </c>
      <c r="U35" s="81" t="s">
        <v>7098</v>
      </c>
      <c r="V35" s="81" t="s">
        <v>4432</v>
      </c>
      <c r="W35" s="81" t="s">
        <v>6913</v>
      </c>
      <c r="X35" s="81" t="s">
        <v>4434</v>
      </c>
    </row>
    <row r="36" spans="1:24">
      <c r="A36" s="81" t="s">
        <v>7099</v>
      </c>
      <c r="B36" s="81" t="s">
        <v>7100</v>
      </c>
      <c r="C36" s="81" t="s">
        <v>50</v>
      </c>
      <c r="D36" s="81" t="s">
        <v>4451</v>
      </c>
      <c r="E36" s="81" t="s">
        <v>7101</v>
      </c>
      <c r="F36" s="81" t="s">
        <v>7072</v>
      </c>
      <c r="G36" s="81" t="s">
        <v>7092</v>
      </c>
      <c r="H36" s="81" t="s">
        <v>7093</v>
      </c>
      <c r="I36" s="81" t="s">
        <v>43</v>
      </c>
      <c r="J36" s="81" t="s">
        <v>6910</v>
      </c>
      <c r="K36" s="81" t="s">
        <v>6911</v>
      </c>
      <c r="L36" s="79"/>
      <c r="M36" s="81" t="s">
        <v>2790</v>
      </c>
      <c r="N36" s="81" t="s">
        <v>7102</v>
      </c>
      <c r="O36" s="81" t="s">
        <v>7103</v>
      </c>
      <c r="P36" s="81" t="s">
        <v>7104</v>
      </c>
      <c r="Q36" s="81" t="s">
        <v>6925</v>
      </c>
      <c r="R36" s="81" t="s">
        <v>6926</v>
      </c>
      <c r="S36" s="79"/>
      <c r="T36" s="81" t="s">
        <v>4264</v>
      </c>
      <c r="U36" s="81" t="s">
        <v>4265</v>
      </c>
      <c r="V36" s="81" t="s">
        <v>4432</v>
      </c>
      <c r="W36" s="81" t="s">
        <v>6913</v>
      </c>
      <c r="X36" s="81" t="s">
        <v>4434</v>
      </c>
    </row>
    <row r="37" spans="1:24">
      <c r="A37" s="81" t="s">
        <v>7105</v>
      </c>
      <c r="B37" s="81" t="s">
        <v>7106</v>
      </c>
      <c r="C37" s="81" t="s">
        <v>50</v>
      </c>
      <c r="D37" s="81" t="s">
        <v>4451</v>
      </c>
      <c r="E37" s="81" t="s">
        <v>4276</v>
      </c>
      <c r="F37" s="81" t="s">
        <v>7072</v>
      </c>
      <c r="G37" s="81" t="s">
        <v>7092</v>
      </c>
      <c r="H37" s="81" t="s">
        <v>7093</v>
      </c>
      <c r="I37" s="81" t="s">
        <v>43</v>
      </c>
      <c r="J37" s="81" t="s">
        <v>6910</v>
      </c>
      <c r="K37" s="81" t="s">
        <v>6911</v>
      </c>
      <c r="L37" s="79"/>
      <c r="M37" s="81" t="s">
        <v>2790</v>
      </c>
      <c r="N37" s="81" t="s">
        <v>7102</v>
      </c>
      <c r="O37" s="81" t="s">
        <v>7107</v>
      </c>
      <c r="P37" s="81" t="s">
        <v>7108</v>
      </c>
      <c r="Q37" s="81" t="s">
        <v>7109</v>
      </c>
      <c r="R37" s="81" t="s">
        <v>7110</v>
      </c>
      <c r="S37" s="81" t="s">
        <v>7097</v>
      </c>
      <c r="T37" s="81" t="s">
        <v>4274</v>
      </c>
      <c r="U37" s="81" t="s">
        <v>4275</v>
      </c>
      <c r="V37" s="81" t="s">
        <v>4432</v>
      </c>
      <c r="W37" s="81" t="s">
        <v>6913</v>
      </c>
      <c r="X37" s="81" t="s">
        <v>4434</v>
      </c>
    </row>
    <row r="38" spans="1:24">
      <c r="A38" s="81" t="s">
        <v>7111</v>
      </c>
      <c r="B38" s="81" t="s">
        <v>7112</v>
      </c>
      <c r="C38" s="81" t="s">
        <v>50</v>
      </c>
      <c r="D38" s="81" t="s">
        <v>4451</v>
      </c>
      <c r="E38" s="81" t="s">
        <v>7113</v>
      </c>
      <c r="F38" s="81" t="s">
        <v>7072</v>
      </c>
      <c r="G38" s="81" t="s">
        <v>7092</v>
      </c>
      <c r="H38" s="81" t="s">
        <v>7093</v>
      </c>
      <c r="I38" s="81" t="s">
        <v>43</v>
      </c>
      <c r="J38" s="81" t="s">
        <v>6910</v>
      </c>
      <c r="K38" s="81" t="s">
        <v>6911</v>
      </c>
      <c r="L38" s="79"/>
      <c r="M38" s="81" t="s">
        <v>2790</v>
      </c>
      <c r="N38" s="81" t="s">
        <v>7102</v>
      </c>
      <c r="O38" s="81" t="s">
        <v>7114</v>
      </c>
      <c r="P38" s="81" t="s">
        <v>7115</v>
      </c>
      <c r="Q38" s="81" t="s">
        <v>6913</v>
      </c>
      <c r="R38" s="81" t="s">
        <v>6914</v>
      </c>
      <c r="S38" s="81" t="s">
        <v>7097</v>
      </c>
      <c r="T38" s="81" t="s">
        <v>7116</v>
      </c>
      <c r="U38" s="81" t="s">
        <v>7117</v>
      </c>
      <c r="V38" s="81" t="s">
        <v>4432</v>
      </c>
      <c r="W38" s="81" t="s">
        <v>6913</v>
      </c>
      <c r="X38" s="81" t="s">
        <v>4434</v>
      </c>
    </row>
    <row r="39" spans="1:24">
      <c r="A39" s="81" t="s">
        <v>7118</v>
      </c>
      <c r="B39" s="81" t="s">
        <v>7119</v>
      </c>
      <c r="C39" s="81" t="s">
        <v>50</v>
      </c>
      <c r="D39" s="81" t="s">
        <v>4451</v>
      </c>
      <c r="E39" s="81" t="s">
        <v>4270</v>
      </c>
      <c r="F39" s="81" t="s">
        <v>7072</v>
      </c>
      <c r="G39" s="81" t="s">
        <v>7092</v>
      </c>
      <c r="H39" s="81" t="s">
        <v>7093</v>
      </c>
      <c r="I39" s="81" t="s">
        <v>43</v>
      </c>
      <c r="J39" s="81" t="s">
        <v>6910</v>
      </c>
      <c r="K39" s="81" t="s">
        <v>6911</v>
      </c>
      <c r="L39" s="79"/>
      <c r="M39" s="81" t="s">
        <v>2790</v>
      </c>
      <c r="N39" s="81" t="s">
        <v>7018</v>
      </c>
      <c r="O39" s="81" t="s">
        <v>7120</v>
      </c>
      <c r="P39" s="81" t="s">
        <v>7121</v>
      </c>
      <c r="Q39" s="81" t="s">
        <v>7109</v>
      </c>
      <c r="R39" s="81" t="s">
        <v>7110</v>
      </c>
      <c r="S39" s="79"/>
      <c r="T39" s="81" t="s">
        <v>4268</v>
      </c>
      <c r="U39" s="81" t="s">
        <v>4269</v>
      </c>
      <c r="V39" s="81" t="s">
        <v>4432</v>
      </c>
      <c r="W39" s="81" t="s">
        <v>6913</v>
      </c>
      <c r="X39" s="81" t="s">
        <v>4434</v>
      </c>
    </row>
    <row r="40" spans="1:24">
      <c r="A40" s="81" t="s">
        <v>7122</v>
      </c>
      <c r="B40" s="81" t="s">
        <v>7123</v>
      </c>
      <c r="C40" s="81" t="s">
        <v>50</v>
      </c>
      <c r="D40" s="81" t="s">
        <v>4418</v>
      </c>
      <c r="E40" s="81" t="s">
        <v>4273</v>
      </c>
      <c r="F40" s="81" t="s">
        <v>7072</v>
      </c>
      <c r="G40" s="81" t="s">
        <v>7092</v>
      </c>
      <c r="H40" s="81" t="s">
        <v>7093</v>
      </c>
      <c r="I40" s="81" t="s">
        <v>43</v>
      </c>
      <c r="J40" s="81" t="s">
        <v>6910</v>
      </c>
      <c r="K40" s="81" t="s">
        <v>6911</v>
      </c>
      <c r="L40" s="79"/>
      <c r="M40" s="81" t="s">
        <v>2790</v>
      </c>
      <c r="N40" s="81" t="s">
        <v>7124</v>
      </c>
      <c r="O40" s="81" t="s">
        <v>7125</v>
      </c>
      <c r="P40" s="81" t="s">
        <v>7126</v>
      </c>
      <c r="Q40" s="81" t="s">
        <v>6925</v>
      </c>
      <c r="R40" s="81" t="s">
        <v>6926</v>
      </c>
      <c r="S40" s="79"/>
      <c r="T40" s="81" t="s">
        <v>4271</v>
      </c>
      <c r="U40" s="81" t="s">
        <v>4272</v>
      </c>
      <c r="V40" s="81" t="s">
        <v>4432</v>
      </c>
      <c r="W40" s="81" t="s">
        <v>6913</v>
      </c>
      <c r="X40" s="81" t="s">
        <v>4434</v>
      </c>
    </row>
    <row r="41" spans="1:24">
      <c r="A41" s="81" t="s">
        <v>5468</v>
      </c>
      <c r="B41" s="81" t="s">
        <v>7127</v>
      </c>
      <c r="C41" s="81" t="s">
        <v>50</v>
      </c>
      <c r="D41" s="81" t="s">
        <v>4451</v>
      </c>
      <c r="E41" s="81" t="s">
        <v>7128</v>
      </c>
      <c r="F41" s="81" t="s">
        <v>7072</v>
      </c>
      <c r="G41" s="81" t="s">
        <v>7092</v>
      </c>
      <c r="H41" s="81" t="s">
        <v>7093</v>
      </c>
      <c r="I41" s="81" t="s">
        <v>43</v>
      </c>
      <c r="J41" s="81" t="s">
        <v>6910</v>
      </c>
      <c r="K41" s="81" t="s">
        <v>6911</v>
      </c>
      <c r="L41" s="79"/>
      <c r="M41" s="81" t="s">
        <v>2790</v>
      </c>
      <c r="N41" s="81" t="s">
        <v>7018</v>
      </c>
      <c r="O41" s="81" t="s">
        <v>7129</v>
      </c>
      <c r="P41" s="81" t="s">
        <v>7130</v>
      </c>
      <c r="Q41" s="81" t="s">
        <v>6925</v>
      </c>
      <c r="R41" s="81" t="s">
        <v>6926</v>
      </c>
      <c r="S41" s="79"/>
      <c r="T41" s="81" t="s">
        <v>7131</v>
      </c>
      <c r="U41" s="81" t="s">
        <v>7132</v>
      </c>
      <c r="V41" s="81" t="s">
        <v>4432</v>
      </c>
      <c r="W41" s="81" t="s">
        <v>6913</v>
      </c>
      <c r="X41" s="81" t="s">
        <v>4434</v>
      </c>
    </row>
    <row r="42" spans="1:24">
      <c r="A42" s="81" t="s">
        <v>7133</v>
      </c>
      <c r="B42" s="81" t="s">
        <v>7134</v>
      </c>
      <c r="C42" s="81" t="s">
        <v>50</v>
      </c>
      <c r="D42" s="81" t="s">
        <v>4451</v>
      </c>
      <c r="E42" s="81" t="s">
        <v>7135</v>
      </c>
      <c r="F42" s="81" t="s">
        <v>7072</v>
      </c>
      <c r="G42" s="81" t="s">
        <v>7092</v>
      </c>
      <c r="H42" s="81" t="s">
        <v>7093</v>
      </c>
      <c r="I42" s="81" t="s">
        <v>43</v>
      </c>
      <c r="J42" s="81" t="s">
        <v>6910</v>
      </c>
      <c r="K42" s="81" t="s">
        <v>6911</v>
      </c>
      <c r="L42" s="79"/>
      <c r="M42" s="81" t="s">
        <v>2790</v>
      </c>
      <c r="N42" s="81" t="s">
        <v>7018</v>
      </c>
      <c r="O42" s="81" t="s">
        <v>7136</v>
      </c>
      <c r="P42" s="81" t="s">
        <v>7137</v>
      </c>
      <c r="Q42" s="81" t="s">
        <v>6913</v>
      </c>
      <c r="R42" s="81" t="s">
        <v>6914</v>
      </c>
      <c r="S42" s="79"/>
      <c r="T42" s="81" t="s">
        <v>4268</v>
      </c>
      <c r="U42" s="81" t="s">
        <v>7138</v>
      </c>
      <c r="V42" s="81" t="s">
        <v>4432</v>
      </c>
      <c r="W42" s="81" t="s">
        <v>6913</v>
      </c>
      <c r="X42" s="81" t="s">
        <v>4434</v>
      </c>
    </row>
    <row r="43" spans="1:24">
      <c r="A43" s="81" t="s">
        <v>7022</v>
      </c>
      <c r="B43" s="81" t="s">
        <v>7139</v>
      </c>
      <c r="C43" s="81" t="s">
        <v>50</v>
      </c>
      <c r="D43" s="81" t="s">
        <v>4418</v>
      </c>
      <c r="E43" s="81" t="s">
        <v>7140</v>
      </c>
      <c r="F43" s="81" t="s">
        <v>6934</v>
      </c>
      <c r="G43" s="81" t="s">
        <v>7141</v>
      </c>
      <c r="H43" s="81" t="s">
        <v>7142</v>
      </c>
      <c r="I43" s="81" t="s">
        <v>43</v>
      </c>
      <c r="J43" s="81" t="s">
        <v>7027</v>
      </c>
      <c r="K43" s="81" t="s">
        <v>7028</v>
      </c>
      <c r="L43" s="79"/>
      <c r="M43" s="81" t="s">
        <v>2790</v>
      </c>
      <c r="N43" s="81" t="s">
        <v>7143</v>
      </c>
      <c r="O43" s="81" t="s">
        <v>7144</v>
      </c>
      <c r="P43" s="81" t="s">
        <v>7145</v>
      </c>
      <c r="Q43" s="81" t="s">
        <v>7146</v>
      </c>
      <c r="R43" s="81" t="s">
        <v>7147</v>
      </c>
      <c r="S43" s="79"/>
      <c r="T43" s="81" t="s">
        <v>7148</v>
      </c>
      <c r="U43" s="81" t="s">
        <v>7149</v>
      </c>
      <c r="V43" s="81" t="s">
        <v>4432</v>
      </c>
      <c r="W43" s="81" t="s">
        <v>7034</v>
      </c>
      <c r="X43" s="81" t="s">
        <v>4434</v>
      </c>
    </row>
    <row r="44" spans="1:24">
      <c r="A44" s="81" t="s">
        <v>7022</v>
      </c>
      <c r="B44" s="81" t="s">
        <v>7150</v>
      </c>
      <c r="C44" s="81" t="s">
        <v>50</v>
      </c>
      <c r="D44" s="81" t="s">
        <v>4418</v>
      </c>
      <c r="E44" s="81" t="s">
        <v>7151</v>
      </c>
      <c r="F44" s="81" t="s">
        <v>6934</v>
      </c>
      <c r="G44" s="81" t="s">
        <v>7141</v>
      </c>
      <c r="H44" s="81" t="s">
        <v>7142</v>
      </c>
      <c r="I44" s="81" t="s">
        <v>43</v>
      </c>
      <c r="J44" s="81" t="s">
        <v>7027</v>
      </c>
      <c r="K44" s="81" t="s">
        <v>7028</v>
      </c>
      <c r="L44" s="79"/>
      <c r="M44" s="81" t="s">
        <v>2790</v>
      </c>
      <c r="N44" s="81" t="s">
        <v>7143</v>
      </c>
      <c r="O44" s="81" t="s">
        <v>7152</v>
      </c>
      <c r="P44" s="81" t="s">
        <v>7153</v>
      </c>
      <c r="Q44" s="81" t="s">
        <v>7146</v>
      </c>
      <c r="R44" s="81" t="s">
        <v>7147</v>
      </c>
      <c r="S44" s="81" t="s">
        <v>7154</v>
      </c>
      <c r="T44" s="81" t="s">
        <v>7155</v>
      </c>
      <c r="U44" s="81" t="s">
        <v>7156</v>
      </c>
      <c r="V44" s="81" t="s">
        <v>4432</v>
      </c>
      <c r="W44" s="81" t="s">
        <v>7034</v>
      </c>
      <c r="X44" s="81" t="s">
        <v>4434</v>
      </c>
    </row>
    <row r="45" spans="1:24">
      <c r="A45" s="81" t="s">
        <v>7022</v>
      </c>
      <c r="B45" s="81" t="s">
        <v>7157</v>
      </c>
      <c r="C45" s="81" t="s">
        <v>50</v>
      </c>
      <c r="D45" s="81" t="s">
        <v>4418</v>
      </c>
      <c r="E45" s="81" t="s">
        <v>7158</v>
      </c>
      <c r="F45" s="81" t="s">
        <v>6934</v>
      </c>
      <c r="G45" s="81" t="s">
        <v>7141</v>
      </c>
      <c r="H45" s="81" t="s">
        <v>7142</v>
      </c>
      <c r="I45" s="81" t="s">
        <v>43</v>
      </c>
      <c r="J45" s="81" t="s">
        <v>7027</v>
      </c>
      <c r="K45" s="81" t="s">
        <v>7028</v>
      </c>
      <c r="L45" s="79"/>
      <c r="M45" s="81" t="s">
        <v>2790</v>
      </c>
      <c r="N45" s="81" t="s">
        <v>7143</v>
      </c>
      <c r="O45" s="81" t="s">
        <v>7159</v>
      </c>
      <c r="P45" s="81" t="s">
        <v>7160</v>
      </c>
      <c r="Q45" s="81" t="s">
        <v>7146</v>
      </c>
      <c r="R45" s="81" t="s">
        <v>7147</v>
      </c>
      <c r="S45" s="79"/>
      <c r="T45" s="81" t="s">
        <v>7161</v>
      </c>
      <c r="U45" s="81" t="s">
        <v>7162</v>
      </c>
      <c r="V45" s="81" t="s">
        <v>4432</v>
      </c>
      <c r="W45" s="81" t="s">
        <v>7034</v>
      </c>
      <c r="X45" s="81" t="s">
        <v>4434</v>
      </c>
    </row>
    <row r="46" spans="1:24">
      <c r="A46" s="81" t="s">
        <v>7022</v>
      </c>
      <c r="B46" s="81" t="s">
        <v>7163</v>
      </c>
      <c r="C46" s="81" t="s">
        <v>50</v>
      </c>
      <c r="D46" s="81" t="s">
        <v>4418</v>
      </c>
      <c r="E46" s="81" t="s">
        <v>7164</v>
      </c>
      <c r="F46" s="81" t="s">
        <v>6934</v>
      </c>
      <c r="G46" s="81" t="s">
        <v>7165</v>
      </c>
      <c r="H46" s="81" t="s">
        <v>7166</v>
      </c>
      <c r="I46" s="81" t="s">
        <v>43</v>
      </c>
      <c r="J46" s="81" t="s">
        <v>7027</v>
      </c>
      <c r="K46" s="81" t="s">
        <v>7028</v>
      </c>
      <c r="L46" s="79"/>
      <c r="M46" s="81" t="s">
        <v>2790</v>
      </c>
      <c r="N46" s="81" t="s">
        <v>7167</v>
      </c>
      <c r="O46" s="81" t="s">
        <v>7168</v>
      </c>
      <c r="P46" s="81" t="s">
        <v>7169</v>
      </c>
      <c r="Q46" s="81" t="s">
        <v>7034</v>
      </c>
      <c r="R46" s="81" t="s">
        <v>7170</v>
      </c>
      <c r="S46" s="79"/>
      <c r="T46" s="81" t="s">
        <v>7171</v>
      </c>
      <c r="U46" s="81" t="s">
        <v>7172</v>
      </c>
      <c r="V46" s="81" t="s">
        <v>4432</v>
      </c>
      <c r="W46" s="81" t="s">
        <v>7034</v>
      </c>
      <c r="X46" s="81" t="s">
        <v>4434</v>
      </c>
    </row>
    <row r="47" spans="1:24">
      <c r="A47" s="81" t="s">
        <v>7173</v>
      </c>
      <c r="B47" s="81" t="s">
        <v>7174</v>
      </c>
      <c r="C47" s="81" t="s">
        <v>50</v>
      </c>
      <c r="D47" s="81" t="s">
        <v>4451</v>
      </c>
      <c r="E47" s="81" t="s">
        <v>7175</v>
      </c>
      <c r="F47" s="81" t="s">
        <v>34</v>
      </c>
      <c r="G47" s="81" t="s">
        <v>7176</v>
      </c>
      <c r="H47" s="81" t="s">
        <v>7177</v>
      </c>
      <c r="I47" s="81" t="s">
        <v>43</v>
      </c>
      <c r="J47" s="81" t="s">
        <v>4422</v>
      </c>
      <c r="K47" s="81" t="s">
        <v>4423</v>
      </c>
      <c r="L47" s="79"/>
      <c r="M47" s="81" t="s">
        <v>2790</v>
      </c>
      <c r="N47" s="81" t="s">
        <v>7178</v>
      </c>
      <c r="O47" s="81" t="s">
        <v>7179</v>
      </c>
      <c r="P47" s="81" t="s">
        <v>7180</v>
      </c>
      <c r="Q47" s="81" t="s">
        <v>5121</v>
      </c>
      <c r="R47" s="81" t="s">
        <v>6644</v>
      </c>
      <c r="S47" s="81" t="s">
        <v>7181</v>
      </c>
      <c r="T47" s="81" t="s">
        <v>7182</v>
      </c>
      <c r="U47" s="81" t="s">
        <v>7183</v>
      </c>
      <c r="V47" s="81" t="s">
        <v>4432</v>
      </c>
      <c r="W47" s="81" t="s">
        <v>4433</v>
      </c>
      <c r="X47" s="81" t="s">
        <v>4434</v>
      </c>
    </row>
    <row r="48" spans="2:21">
      <c r="B48" s="81" t="s">
        <v>7184</v>
      </c>
      <c r="C48" s="81" t="s">
        <v>7185</v>
      </c>
      <c r="D48" s="81" t="s">
        <v>7186</v>
      </c>
      <c r="E48" s="81" t="s">
        <v>4908</v>
      </c>
      <c r="T48" s="81" t="s">
        <v>7187</v>
      </c>
      <c r="U48" s="81" t="s">
        <v>7188</v>
      </c>
    </row>
    <row r="49" spans="2:21">
      <c r="B49" s="81" t="s">
        <v>7189</v>
      </c>
      <c r="C49" s="81" t="s">
        <v>7185</v>
      </c>
      <c r="D49" s="81" t="s">
        <v>7186</v>
      </c>
      <c r="E49" s="81" t="s">
        <v>4982</v>
      </c>
      <c r="T49" s="81" t="s">
        <v>7190</v>
      </c>
      <c r="U49" s="81" t="s">
        <v>7191</v>
      </c>
    </row>
    <row r="50" spans="2:21">
      <c r="B50" s="81" t="s">
        <v>7192</v>
      </c>
      <c r="C50" s="81" t="s">
        <v>7193</v>
      </c>
      <c r="D50" s="81" t="s">
        <v>7194</v>
      </c>
      <c r="E50" s="79"/>
      <c r="T50" s="79"/>
      <c r="U50" s="79"/>
    </row>
    <row r="51" spans="2:21">
      <c r="B51" s="81" t="s">
        <v>7195</v>
      </c>
      <c r="C51" s="81" t="s">
        <v>7185</v>
      </c>
      <c r="D51" s="81" t="s">
        <v>7194</v>
      </c>
      <c r="E51" s="81" t="s">
        <v>7196</v>
      </c>
      <c r="T51" s="81" t="s">
        <v>7197</v>
      </c>
      <c r="U51" s="81" t="s">
        <v>7198</v>
      </c>
    </row>
    <row r="52" spans="2:21">
      <c r="B52" s="81" t="s">
        <v>7199</v>
      </c>
      <c r="C52" s="81" t="s">
        <v>7185</v>
      </c>
      <c r="D52" s="81" t="s">
        <v>7194</v>
      </c>
      <c r="E52" s="81" t="s">
        <v>7200</v>
      </c>
      <c r="T52" s="81" t="s">
        <v>7201</v>
      </c>
      <c r="U52" s="81" t="s">
        <v>7202</v>
      </c>
    </row>
    <row r="53" spans="2:21">
      <c r="B53" s="81" t="s">
        <v>7203</v>
      </c>
      <c r="C53" s="81" t="s">
        <v>7185</v>
      </c>
      <c r="D53" s="81" t="s">
        <v>7194</v>
      </c>
      <c r="E53" s="81" t="s">
        <v>7204</v>
      </c>
      <c r="T53" s="81" t="s">
        <v>7205</v>
      </c>
      <c r="U53" s="81" t="s">
        <v>7206</v>
      </c>
    </row>
    <row r="54" spans="2:21">
      <c r="B54" s="81" t="s">
        <v>7207</v>
      </c>
      <c r="C54" s="81" t="s">
        <v>7185</v>
      </c>
      <c r="D54" s="81" t="s">
        <v>7186</v>
      </c>
      <c r="E54" s="81" t="s">
        <v>7208</v>
      </c>
      <c r="T54" s="81" t="s">
        <v>7209</v>
      </c>
      <c r="U54" s="81" t="s">
        <v>7210</v>
      </c>
    </row>
    <row r="55" spans="2:21">
      <c r="B55" s="81" t="s">
        <v>7211</v>
      </c>
      <c r="C55" s="81" t="s">
        <v>7185</v>
      </c>
      <c r="D55" s="81" t="s">
        <v>7186</v>
      </c>
      <c r="E55" s="81" t="s">
        <v>7212</v>
      </c>
      <c r="T55" s="81" t="s">
        <v>7213</v>
      </c>
      <c r="U55" s="81" t="s">
        <v>7214</v>
      </c>
    </row>
    <row r="56" spans="2:21">
      <c r="B56" s="81" t="s">
        <v>7215</v>
      </c>
      <c r="C56" s="81" t="s">
        <v>7185</v>
      </c>
      <c r="D56" s="81" t="s">
        <v>7194</v>
      </c>
      <c r="E56" s="81" t="s">
        <v>7216</v>
      </c>
      <c r="T56" s="81" t="s">
        <v>7217</v>
      </c>
      <c r="U56" s="81" t="s">
        <v>7218</v>
      </c>
    </row>
    <row r="57" spans="2:21">
      <c r="B57" s="81" t="s">
        <v>7219</v>
      </c>
      <c r="C57" s="81" t="s">
        <v>7185</v>
      </c>
      <c r="D57" s="81" t="s">
        <v>7194</v>
      </c>
      <c r="E57" s="81" t="s">
        <v>7220</v>
      </c>
      <c r="T57" s="81" t="s">
        <v>7221</v>
      </c>
      <c r="U57" s="81" t="s">
        <v>7222</v>
      </c>
    </row>
    <row r="58" spans="2:21">
      <c r="B58" s="81" t="s">
        <v>7223</v>
      </c>
      <c r="C58" s="81" t="s">
        <v>7185</v>
      </c>
      <c r="D58" s="81" t="s">
        <v>7186</v>
      </c>
      <c r="E58" s="81" t="s">
        <v>7224</v>
      </c>
      <c r="T58" s="81" t="s">
        <v>7225</v>
      </c>
      <c r="U58" s="81" t="s">
        <v>7226</v>
      </c>
    </row>
    <row r="59" spans="2:21">
      <c r="B59" s="81" t="s">
        <v>7227</v>
      </c>
      <c r="C59" s="81" t="s">
        <v>7185</v>
      </c>
      <c r="D59" s="81" t="s">
        <v>7186</v>
      </c>
      <c r="E59" s="81" t="s">
        <v>7228</v>
      </c>
      <c r="T59" s="81" t="s">
        <v>7229</v>
      </c>
      <c r="U59" s="81" t="s">
        <v>7230</v>
      </c>
    </row>
    <row r="60" spans="2:21">
      <c r="B60" s="81" t="s">
        <v>7231</v>
      </c>
      <c r="C60" s="81" t="s">
        <v>7193</v>
      </c>
      <c r="D60" s="81" t="s">
        <v>7194</v>
      </c>
      <c r="E60" s="79"/>
      <c r="T60" s="79"/>
      <c r="U60" s="79"/>
    </row>
    <row r="61" spans="2:21">
      <c r="B61" s="81" t="s">
        <v>7232</v>
      </c>
      <c r="C61" s="81" t="s">
        <v>7185</v>
      </c>
      <c r="D61" s="81" t="s">
        <v>7186</v>
      </c>
      <c r="E61" s="81" t="s">
        <v>7233</v>
      </c>
      <c r="T61" s="81" t="s">
        <v>7234</v>
      </c>
      <c r="U61" s="81" t="s">
        <v>7235</v>
      </c>
    </row>
    <row r="62" spans="2:21">
      <c r="B62" s="81" t="s">
        <v>7236</v>
      </c>
      <c r="C62" s="81" t="s">
        <v>7185</v>
      </c>
      <c r="D62" s="81" t="s">
        <v>7186</v>
      </c>
      <c r="E62" s="81" t="s">
        <v>7237</v>
      </c>
      <c r="T62" s="81" t="s">
        <v>7234</v>
      </c>
      <c r="U62" s="81" t="s">
        <v>7238</v>
      </c>
    </row>
    <row r="63" spans="2:21">
      <c r="B63" s="81" t="s">
        <v>7239</v>
      </c>
      <c r="C63" s="81" t="s">
        <v>7185</v>
      </c>
      <c r="D63" s="81" t="s">
        <v>7194</v>
      </c>
      <c r="E63" s="81" t="s">
        <v>7240</v>
      </c>
      <c r="T63" s="81" t="s">
        <v>7241</v>
      </c>
      <c r="U63" s="81" t="s">
        <v>7242</v>
      </c>
    </row>
    <row r="64" spans="2:21">
      <c r="B64" s="81" t="s">
        <v>7243</v>
      </c>
      <c r="C64" s="81" t="s">
        <v>7185</v>
      </c>
      <c r="D64" s="81" t="s">
        <v>7186</v>
      </c>
      <c r="E64" s="81" t="s">
        <v>4259</v>
      </c>
      <c r="T64" s="81" t="s">
        <v>7244</v>
      </c>
      <c r="U64" s="81" t="s">
        <v>7245</v>
      </c>
    </row>
    <row r="65" spans="2:21">
      <c r="B65" s="81" t="s">
        <v>7246</v>
      </c>
      <c r="C65" s="81" t="s">
        <v>7185</v>
      </c>
      <c r="D65" s="81" t="s">
        <v>7186</v>
      </c>
      <c r="E65" s="81" t="s">
        <v>7247</v>
      </c>
      <c r="T65" s="81" t="s">
        <v>7248</v>
      </c>
      <c r="U65" s="81" t="s">
        <v>7249</v>
      </c>
    </row>
    <row r="66" spans="2:21">
      <c r="B66" s="81" t="s">
        <v>7250</v>
      </c>
      <c r="C66" s="81" t="s">
        <v>7185</v>
      </c>
      <c r="D66" s="81" t="s">
        <v>7194</v>
      </c>
      <c r="E66" s="81" t="s">
        <v>7251</v>
      </c>
      <c r="T66" s="81" t="s">
        <v>7252</v>
      </c>
      <c r="U66" s="81" t="s">
        <v>7253</v>
      </c>
    </row>
    <row r="67" spans="2:21">
      <c r="B67" s="81" t="s">
        <v>7254</v>
      </c>
      <c r="C67" s="81" t="s">
        <v>7185</v>
      </c>
      <c r="D67" s="81" t="s">
        <v>7186</v>
      </c>
      <c r="E67" s="81" t="s">
        <v>7255</v>
      </c>
      <c r="T67" s="81" t="s">
        <v>7256</v>
      </c>
      <c r="U67" s="81" t="s">
        <v>7257</v>
      </c>
    </row>
    <row r="68" spans="2:21">
      <c r="B68" s="81" t="s">
        <v>7258</v>
      </c>
      <c r="C68" s="81" t="s">
        <v>7185</v>
      </c>
      <c r="D68" s="81" t="s">
        <v>7186</v>
      </c>
      <c r="E68" s="81" t="s">
        <v>7259</v>
      </c>
      <c r="T68" s="81" t="s">
        <v>7260</v>
      </c>
      <c r="U68" s="81" t="s">
        <v>7261</v>
      </c>
    </row>
    <row r="69" spans="2:21">
      <c r="B69" s="81" t="s">
        <v>7262</v>
      </c>
      <c r="C69" s="81" t="s">
        <v>7185</v>
      </c>
      <c r="D69" s="81" t="s">
        <v>7186</v>
      </c>
      <c r="E69" s="81" t="s">
        <v>4266</v>
      </c>
      <c r="T69" s="81" t="s">
        <v>7263</v>
      </c>
      <c r="U69" s="81" t="s">
        <v>7264</v>
      </c>
    </row>
    <row r="70" spans="2:21">
      <c r="B70" s="81" t="s">
        <v>7265</v>
      </c>
      <c r="C70" s="81" t="s">
        <v>7266</v>
      </c>
      <c r="D70" s="81" t="s">
        <v>7194</v>
      </c>
      <c r="E70" s="81" t="s">
        <v>7267</v>
      </c>
      <c r="T70" s="79"/>
      <c r="U70" s="79"/>
    </row>
    <row r="71" spans="2:21">
      <c r="B71" s="81" t="s">
        <v>7268</v>
      </c>
      <c r="C71" s="81" t="s">
        <v>7266</v>
      </c>
      <c r="D71" s="81" t="s">
        <v>7194</v>
      </c>
      <c r="E71" s="81" t="s">
        <v>7269</v>
      </c>
      <c r="T71" s="79"/>
      <c r="U71" s="79"/>
    </row>
    <row r="72" spans="2:21">
      <c r="B72" s="81" t="s">
        <v>7270</v>
      </c>
      <c r="C72" s="81" t="s">
        <v>7185</v>
      </c>
      <c r="D72" s="81" t="s">
        <v>7186</v>
      </c>
      <c r="E72" s="81" t="s">
        <v>4258</v>
      </c>
      <c r="T72" s="81" t="s">
        <v>7271</v>
      </c>
      <c r="U72" s="81" t="s">
        <v>7272</v>
      </c>
    </row>
    <row r="73" spans="2:21">
      <c r="B73" s="81" t="s">
        <v>7273</v>
      </c>
      <c r="C73" s="81" t="s">
        <v>7185</v>
      </c>
      <c r="D73" s="81" t="s">
        <v>7186</v>
      </c>
      <c r="E73" s="81" t="s">
        <v>7274</v>
      </c>
      <c r="T73" s="81" t="s">
        <v>7275</v>
      </c>
      <c r="U73" s="81" t="s">
        <v>7276</v>
      </c>
    </row>
    <row r="74" spans="2:21">
      <c r="B74" s="81" t="s">
        <v>7277</v>
      </c>
      <c r="C74" s="81" t="s">
        <v>7185</v>
      </c>
      <c r="D74" s="81" t="s">
        <v>7186</v>
      </c>
      <c r="E74" s="81" t="s">
        <v>7278</v>
      </c>
      <c r="T74" s="81" t="s">
        <v>7279</v>
      </c>
      <c r="U74" s="81" t="s">
        <v>7280</v>
      </c>
    </row>
    <row r="75" spans="2:21">
      <c r="B75" s="81" t="s">
        <v>7281</v>
      </c>
      <c r="C75" s="81" t="s">
        <v>7185</v>
      </c>
      <c r="D75" s="81" t="s">
        <v>7186</v>
      </c>
      <c r="E75" s="81" t="s">
        <v>7282</v>
      </c>
      <c r="T75" s="81" t="s">
        <v>7283</v>
      </c>
      <c r="U75" s="81" t="s">
        <v>7284</v>
      </c>
    </row>
    <row r="76" spans="2:21">
      <c r="B76" s="81" t="s">
        <v>7285</v>
      </c>
      <c r="C76" s="81" t="s">
        <v>7185</v>
      </c>
      <c r="D76" s="81" t="s">
        <v>7186</v>
      </c>
      <c r="E76" s="81" t="s">
        <v>7286</v>
      </c>
      <c r="T76" s="81" t="s">
        <v>7287</v>
      </c>
      <c r="U76" s="81" t="s">
        <v>7288</v>
      </c>
    </row>
    <row r="77" spans="2:21">
      <c r="B77" s="81" t="s">
        <v>7289</v>
      </c>
      <c r="C77" s="81" t="s">
        <v>7185</v>
      </c>
      <c r="D77" s="81" t="s">
        <v>7186</v>
      </c>
      <c r="E77" s="81" t="s">
        <v>7290</v>
      </c>
      <c r="T77" s="81" t="s">
        <v>7291</v>
      </c>
      <c r="U77" s="81" t="s">
        <v>7292</v>
      </c>
    </row>
    <row r="78" spans="2:21">
      <c r="B78" s="81" t="s">
        <v>7293</v>
      </c>
      <c r="C78" s="81" t="s">
        <v>7185</v>
      </c>
      <c r="D78" s="81" t="s">
        <v>7186</v>
      </c>
      <c r="E78" s="81" t="s">
        <v>7294</v>
      </c>
      <c r="T78" s="81" t="s">
        <v>7295</v>
      </c>
      <c r="U78" s="81" t="s">
        <v>7296</v>
      </c>
    </row>
    <row r="79" spans="2:21">
      <c r="B79" s="81" t="s">
        <v>7297</v>
      </c>
      <c r="C79" s="81" t="s">
        <v>7185</v>
      </c>
      <c r="D79" s="81" t="s">
        <v>7194</v>
      </c>
      <c r="E79" s="81" t="s">
        <v>7298</v>
      </c>
      <c r="T79" s="81" t="s">
        <v>7299</v>
      </c>
      <c r="U79" s="81" t="s">
        <v>7300</v>
      </c>
    </row>
    <row r="80" spans="2:21">
      <c r="B80" s="81" t="s">
        <v>7281</v>
      </c>
      <c r="C80" s="81" t="s">
        <v>7185</v>
      </c>
      <c r="D80" s="81" t="s">
        <v>7186</v>
      </c>
      <c r="E80" s="81" t="s">
        <v>7301</v>
      </c>
      <c r="T80" s="81" t="s">
        <v>7302</v>
      </c>
      <c r="U80" s="81" t="s">
        <v>7303</v>
      </c>
    </row>
    <row r="81" spans="2:21">
      <c r="B81" s="81" t="s">
        <v>7304</v>
      </c>
      <c r="C81" s="81" t="s">
        <v>7185</v>
      </c>
      <c r="D81" s="81" t="s">
        <v>7186</v>
      </c>
      <c r="E81" s="81" t="s">
        <v>7305</v>
      </c>
      <c r="T81" s="81" t="s">
        <v>7306</v>
      </c>
      <c r="U81" s="81" t="s">
        <v>7307</v>
      </c>
    </row>
    <row r="82" spans="2:21">
      <c r="B82" s="81" t="s">
        <v>7308</v>
      </c>
      <c r="C82" s="81" t="s">
        <v>7185</v>
      </c>
      <c r="D82" s="81" t="s">
        <v>7186</v>
      </c>
      <c r="E82" s="81" t="s">
        <v>7309</v>
      </c>
      <c r="T82" s="81" t="s">
        <v>7310</v>
      </c>
      <c r="U82" s="81" t="s">
        <v>7311</v>
      </c>
    </row>
    <row r="83" spans="2:21">
      <c r="B83" s="81" t="s">
        <v>7312</v>
      </c>
      <c r="C83" s="81" t="s">
        <v>7185</v>
      </c>
      <c r="D83" s="81" t="s">
        <v>7186</v>
      </c>
      <c r="E83" s="81" t="s">
        <v>7313</v>
      </c>
      <c r="T83" s="81" t="s">
        <v>7314</v>
      </c>
      <c r="U83" s="81" t="s">
        <v>7315</v>
      </c>
    </row>
    <row r="84" spans="2:21">
      <c r="B84" s="81" t="s">
        <v>7270</v>
      </c>
      <c r="C84" s="81" t="s">
        <v>7185</v>
      </c>
      <c r="D84" s="81" t="s">
        <v>7186</v>
      </c>
      <c r="E84" s="81" t="s">
        <v>7316</v>
      </c>
      <c r="T84" s="81" t="s">
        <v>7317</v>
      </c>
      <c r="U84" s="81" t="s">
        <v>7318</v>
      </c>
    </row>
    <row r="85" spans="2:21">
      <c r="B85" s="81" t="s">
        <v>7319</v>
      </c>
      <c r="C85" s="81" t="s">
        <v>7185</v>
      </c>
      <c r="D85" s="81" t="s">
        <v>7186</v>
      </c>
      <c r="E85" s="81" t="s">
        <v>7320</v>
      </c>
      <c r="T85" s="81" t="s">
        <v>7321</v>
      </c>
      <c r="U85" s="81" t="s">
        <v>7322</v>
      </c>
    </row>
    <row r="86" spans="2:21">
      <c r="B86" s="81" t="s">
        <v>7323</v>
      </c>
      <c r="C86" s="81" t="s">
        <v>7185</v>
      </c>
      <c r="D86" s="81" t="s">
        <v>7186</v>
      </c>
      <c r="E86" s="81" t="s">
        <v>7324</v>
      </c>
      <c r="T86" s="81" t="s">
        <v>7325</v>
      </c>
      <c r="U86" s="81" t="s">
        <v>7326</v>
      </c>
    </row>
    <row r="87" spans="2:21">
      <c r="B87" s="81" t="s">
        <v>7327</v>
      </c>
      <c r="C87" s="81" t="s">
        <v>7185</v>
      </c>
      <c r="D87" s="81" t="s">
        <v>7186</v>
      </c>
      <c r="E87" s="81" t="s">
        <v>7328</v>
      </c>
      <c r="T87" s="81" t="s">
        <v>7329</v>
      </c>
      <c r="U87" s="81" t="s">
        <v>7330</v>
      </c>
    </row>
    <row r="88" spans="2:21">
      <c r="B88" s="81" t="s">
        <v>7331</v>
      </c>
      <c r="C88" s="81" t="s">
        <v>7185</v>
      </c>
      <c r="D88" s="81" t="s">
        <v>7186</v>
      </c>
      <c r="E88" s="81" t="s">
        <v>7332</v>
      </c>
      <c r="T88" s="81" t="s">
        <v>7333</v>
      </c>
      <c r="U88" s="81" t="s">
        <v>7334</v>
      </c>
    </row>
    <row r="89" spans="2:21">
      <c r="B89" s="81" t="s">
        <v>7335</v>
      </c>
      <c r="C89" s="81" t="s">
        <v>7185</v>
      </c>
      <c r="D89" s="81" t="s">
        <v>7186</v>
      </c>
      <c r="E89" s="81" t="s">
        <v>7336</v>
      </c>
      <c r="T89" s="81" t="s">
        <v>7337</v>
      </c>
      <c r="U89" s="81" t="s">
        <v>7338</v>
      </c>
    </row>
    <row r="90" spans="2:21">
      <c r="B90" s="81" t="s">
        <v>7270</v>
      </c>
      <c r="C90" s="81" t="s">
        <v>7185</v>
      </c>
      <c r="D90" s="81" t="s">
        <v>7186</v>
      </c>
      <c r="E90" s="81" t="s">
        <v>7339</v>
      </c>
      <c r="T90" s="81" t="s">
        <v>7340</v>
      </c>
      <c r="U90" s="81" t="s">
        <v>7341</v>
      </c>
    </row>
    <row r="91" spans="2:21">
      <c r="B91" s="81" t="s">
        <v>7342</v>
      </c>
      <c r="C91" s="81" t="s">
        <v>7185</v>
      </c>
      <c r="D91" s="81" t="s">
        <v>7186</v>
      </c>
      <c r="E91" s="81" t="s">
        <v>7343</v>
      </c>
      <c r="T91" s="81" t="s">
        <v>7344</v>
      </c>
      <c r="U91" s="81" t="s">
        <v>7345</v>
      </c>
    </row>
    <row r="92" spans="2:21">
      <c r="B92" s="81" t="s">
        <v>7346</v>
      </c>
      <c r="C92" s="81" t="s">
        <v>7185</v>
      </c>
      <c r="D92" s="81" t="s">
        <v>7186</v>
      </c>
      <c r="E92" s="81" t="s">
        <v>7347</v>
      </c>
      <c r="T92" s="81" t="s">
        <v>7344</v>
      </c>
      <c r="U92" s="81" t="s">
        <v>7345</v>
      </c>
    </row>
    <row r="93" spans="2:21">
      <c r="B93" s="81" t="s">
        <v>7348</v>
      </c>
      <c r="C93" s="81" t="s">
        <v>7349</v>
      </c>
      <c r="D93" s="81" t="s">
        <v>7186</v>
      </c>
      <c r="E93" s="81" t="s">
        <v>7350</v>
      </c>
      <c r="T93" s="79"/>
      <c r="U93" s="79"/>
    </row>
    <row r="94" spans="2:21">
      <c r="B94" s="81" t="s">
        <v>7351</v>
      </c>
      <c r="C94" s="81" t="s">
        <v>7185</v>
      </c>
      <c r="D94" s="81" t="s">
        <v>7194</v>
      </c>
      <c r="E94" s="81" t="s">
        <v>7352</v>
      </c>
      <c r="T94" s="81" t="s">
        <v>7353</v>
      </c>
      <c r="U94" s="81" t="s">
        <v>7354</v>
      </c>
    </row>
    <row r="95" spans="2:21">
      <c r="B95" s="81" t="s">
        <v>7355</v>
      </c>
      <c r="C95" s="81" t="s">
        <v>7185</v>
      </c>
      <c r="D95" s="81" t="s">
        <v>7194</v>
      </c>
      <c r="E95" s="81" t="s">
        <v>7356</v>
      </c>
      <c r="T95" s="81" t="s">
        <v>7357</v>
      </c>
      <c r="U95" s="81" t="s">
        <v>7358</v>
      </c>
    </row>
    <row r="96" spans="2:21">
      <c r="B96" s="81" t="s">
        <v>7355</v>
      </c>
      <c r="C96" s="81" t="s">
        <v>7349</v>
      </c>
      <c r="D96" s="81" t="s">
        <v>7194</v>
      </c>
      <c r="E96" s="81" t="s">
        <v>7359</v>
      </c>
      <c r="T96" s="79"/>
      <c r="U96" s="79"/>
    </row>
    <row r="97" spans="2:21">
      <c r="B97" s="81" t="s">
        <v>7360</v>
      </c>
      <c r="C97" s="81" t="s">
        <v>7185</v>
      </c>
      <c r="D97" s="81" t="s">
        <v>7194</v>
      </c>
      <c r="E97" s="81" t="s">
        <v>7361</v>
      </c>
      <c r="T97" s="81" t="s">
        <v>7362</v>
      </c>
      <c r="U97" s="81" t="s">
        <v>7363</v>
      </c>
    </row>
    <row r="98" spans="2:21">
      <c r="B98" s="81" t="s">
        <v>7348</v>
      </c>
      <c r="C98" s="81" t="s">
        <v>7185</v>
      </c>
      <c r="D98" s="81" t="s">
        <v>7186</v>
      </c>
      <c r="E98" s="81" t="s">
        <v>7364</v>
      </c>
      <c r="T98" s="81" t="s">
        <v>7365</v>
      </c>
      <c r="U98" s="81" t="s">
        <v>7366</v>
      </c>
    </row>
    <row r="99" spans="2:21">
      <c r="B99" s="81" t="s">
        <v>7367</v>
      </c>
      <c r="C99" s="81" t="s">
        <v>7185</v>
      </c>
      <c r="D99" s="81" t="s">
        <v>7194</v>
      </c>
      <c r="E99" s="81" t="s">
        <v>7368</v>
      </c>
      <c r="T99" s="81" t="s">
        <v>7369</v>
      </c>
      <c r="U99" s="81" t="s">
        <v>7370</v>
      </c>
    </row>
    <row r="100" spans="2:21">
      <c r="B100" s="81" t="s">
        <v>7371</v>
      </c>
      <c r="C100" s="81" t="s">
        <v>7185</v>
      </c>
      <c r="D100" s="81" t="s">
        <v>7186</v>
      </c>
      <c r="E100" s="81" t="s">
        <v>7372</v>
      </c>
      <c r="T100" s="81" t="s">
        <v>7373</v>
      </c>
      <c r="U100" s="81" t="s">
        <v>7374</v>
      </c>
    </row>
  </sheetData>
  <sheetProtection formatCells="0" insertHyperlinks="0" autoFilter="0"/>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X4"/>
  <sheetViews>
    <sheetView workbookViewId="0">
      <selection activeCell="P24" sqref="P24"/>
    </sheetView>
  </sheetViews>
  <sheetFormatPr defaultColWidth="9" defaultRowHeight="14.25" outlineLevelRow="3"/>
  <sheetData>
    <row r="1" s="79" customFormat="1" ht="15" spans="1:45">
      <c r="A1" s="80" t="s">
        <v>4367</v>
      </c>
      <c r="B1" s="80" t="s">
        <v>2675</v>
      </c>
      <c r="C1" s="80" t="s">
        <v>4368</v>
      </c>
      <c r="D1" s="80" t="s">
        <v>4</v>
      </c>
      <c r="E1" s="80" t="s">
        <v>4369</v>
      </c>
      <c r="F1" s="80" t="s">
        <v>4370</v>
      </c>
      <c r="G1" s="80" t="s">
        <v>4371</v>
      </c>
      <c r="H1" s="80" t="s">
        <v>4372</v>
      </c>
      <c r="I1" s="80" t="s">
        <v>4373</v>
      </c>
      <c r="J1" s="80" t="s">
        <v>4374</v>
      </c>
      <c r="K1" s="80" t="s">
        <v>4375</v>
      </c>
      <c r="L1" s="80" t="s">
        <v>4376</v>
      </c>
      <c r="M1" s="80" t="s">
        <v>4377</v>
      </c>
      <c r="N1" s="80" t="s">
        <v>4378</v>
      </c>
      <c r="O1" s="80" t="s">
        <v>4379</v>
      </c>
      <c r="P1" s="80" t="s">
        <v>4380</v>
      </c>
      <c r="Q1" s="80" t="s">
        <v>4381</v>
      </c>
      <c r="R1" s="80" t="s">
        <v>4383</v>
      </c>
      <c r="S1" s="80" t="s">
        <v>4384</v>
      </c>
      <c r="T1" s="80" t="s">
        <v>4385</v>
      </c>
      <c r="U1" s="80" t="s">
        <v>4386</v>
      </c>
      <c r="V1" s="80" t="s">
        <v>4387</v>
      </c>
      <c r="W1" s="80" t="s">
        <v>4388</v>
      </c>
      <c r="X1" s="80" t="s">
        <v>4389</v>
      </c>
      <c r="Y1" s="80" t="s">
        <v>4390</v>
      </c>
      <c r="Z1" s="80" t="s">
        <v>5</v>
      </c>
      <c r="AA1" s="80" t="s">
        <v>4391</v>
      </c>
      <c r="AB1" s="80" t="s">
        <v>4392</v>
      </c>
      <c r="AC1" s="80" t="s">
        <v>7375</v>
      </c>
      <c r="AD1" s="80" t="s">
        <v>7376</v>
      </c>
      <c r="AE1" s="80" t="s">
        <v>4395</v>
      </c>
      <c r="AF1" s="80" t="s">
        <v>4396</v>
      </c>
      <c r="AG1" s="80" t="s">
        <v>4397</v>
      </c>
      <c r="AH1" s="80" t="s">
        <v>4399</v>
      </c>
      <c r="AI1" s="80" t="s">
        <v>4410</v>
      </c>
      <c r="AJ1" s="80" t="s">
        <v>4402</v>
      </c>
      <c r="AK1" s="80" t="s">
        <v>4403</v>
      </c>
      <c r="AL1" s="80" t="s">
        <v>4404</v>
      </c>
      <c r="AM1" s="80" t="s">
        <v>4406</v>
      </c>
      <c r="AN1" s="80" t="s">
        <v>4407</v>
      </c>
      <c r="AO1" s="80" t="s">
        <v>4408</v>
      </c>
      <c r="AP1" s="80" t="s">
        <v>4409</v>
      </c>
      <c r="AQ1" s="80" t="s">
        <v>4411</v>
      </c>
      <c r="AR1" s="80" t="s">
        <v>4412</v>
      </c>
      <c r="AS1" s="80" t="s">
        <v>4413</v>
      </c>
    </row>
    <row r="2" s="79" customFormat="1" ht="13.5" spans="1:50">
      <c r="A2" s="81" t="s">
        <v>5835</v>
      </c>
      <c r="B2" s="81" t="s">
        <v>5836</v>
      </c>
      <c r="C2" s="81" t="s">
        <v>50</v>
      </c>
      <c r="D2" s="81" t="s">
        <v>4451</v>
      </c>
      <c r="E2" s="81" t="s">
        <v>5837</v>
      </c>
      <c r="F2" s="81" t="s">
        <v>4453</v>
      </c>
      <c r="G2" s="81" t="s">
        <v>5823</v>
      </c>
      <c r="H2" s="81" t="s">
        <v>5824</v>
      </c>
      <c r="I2" s="81" t="s">
        <v>43</v>
      </c>
      <c r="J2" s="81" t="s">
        <v>4422</v>
      </c>
      <c r="K2" s="81" t="s">
        <v>4423</v>
      </c>
      <c r="M2" s="81" t="s">
        <v>2790</v>
      </c>
      <c r="N2" s="81" t="s">
        <v>5838</v>
      </c>
      <c r="O2" s="81" t="s">
        <v>5839</v>
      </c>
      <c r="P2" s="81" t="s">
        <v>5840</v>
      </c>
      <c r="Q2" s="81" t="s">
        <v>5119</v>
      </c>
      <c r="R2" s="81" t="s">
        <v>5120</v>
      </c>
      <c r="S2" s="81" t="s">
        <v>5841</v>
      </c>
      <c r="T2" s="81" t="s">
        <v>5842</v>
      </c>
      <c r="U2" s="81" t="s">
        <v>5843</v>
      </c>
      <c r="V2" s="81" t="s">
        <v>4432</v>
      </c>
      <c r="W2" s="81" t="s">
        <v>4433</v>
      </c>
      <c r="X2" s="81" t="s">
        <v>4434</v>
      </c>
      <c r="Y2" s="81" t="s">
        <v>4435</v>
      </c>
      <c r="Z2" s="81" t="s">
        <v>4436</v>
      </c>
      <c r="AA2" s="81" t="s">
        <v>228</v>
      </c>
      <c r="AC2" s="81" t="s">
        <v>2682</v>
      </c>
      <c r="AD2" s="81" t="s">
        <v>2682</v>
      </c>
      <c r="AE2" s="81" t="s">
        <v>2682</v>
      </c>
      <c r="AF2" s="81" t="s">
        <v>4464</v>
      </c>
      <c r="AG2" s="81" t="s">
        <v>4433</v>
      </c>
      <c r="AH2" s="81" t="s">
        <v>4438</v>
      </c>
      <c r="AI2" s="81" t="s">
        <v>5844</v>
      </c>
      <c r="AJ2" s="81" t="s">
        <v>4440</v>
      </c>
      <c r="AL2" s="81" t="s">
        <v>5845</v>
      </c>
      <c r="AM2" s="81" t="s">
        <v>4442</v>
      </c>
      <c r="AN2" s="81" t="s">
        <v>4433</v>
      </c>
      <c r="AO2" s="81" t="s">
        <v>5846</v>
      </c>
      <c r="AP2" s="81" t="s">
        <v>4443</v>
      </c>
      <c r="AR2" s="81" t="s">
        <v>5847</v>
      </c>
      <c r="AS2" s="81" t="s">
        <v>4468</v>
      </c>
      <c r="AT2" s="81" t="s">
        <v>2875</v>
      </c>
      <c r="AU2" s="81" t="s">
        <v>4447</v>
      </c>
      <c r="AW2" s="81" t="s">
        <v>4448</v>
      </c>
      <c r="AX2" s="81" t="s">
        <v>42</v>
      </c>
    </row>
    <row r="3" s="79" customFormat="1" ht="13.5" spans="1:50">
      <c r="A3" s="81" t="s">
        <v>7377</v>
      </c>
      <c r="B3" s="81" t="s">
        <v>7378</v>
      </c>
      <c r="C3" s="81" t="s">
        <v>50</v>
      </c>
      <c r="D3" s="81" t="s">
        <v>4418</v>
      </c>
      <c r="E3" s="81" t="s">
        <v>7379</v>
      </c>
      <c r="F3" s="81" t="s">
        <v>4453</v>
      </c>
      <c r="G3" s="81" t="s">
        <v>7380</v>
      </c>
      <c r="H3" s="81" t="s">
        <v>7381</v>
      </c>
      <c r="I3" s="81" t="s">
        <v>43</v>
      </c>
      <c r="J3" s="81" t="s">
        <v>4474</v>
      </c>
      <c r="K3" s="81" t="s">
        <v>4475</v>
      </c>
      <c r="M3" s="81" t="s">
        <v>2790</v>
      </c>
      <c r="N3" s="81" t="s">
        <v>5460</v>
      </c>
      <c r="O3" s="81" t="s">
        <v>7382</v>
      </c>
      <c r="P3" s="81" t="s">
        <v>7383</v>
      </c>
      <c r="Q3" s="81" t="s">
        <v>5175</v>
      </c>
      <c r="R3" s="81" t="s">
        <v>5176</v>
      </c>
      <c r="T3" s="81" t="s">
        <v>7384</v>
      </c>
      <c r="U3" s="81" t="s">
        <v>7385</v>
      </c>
      <c r="V3" s="81" t="s">
        <v>4432</v>
      </c>
      <c r="W3" s="81" t="s">
        <v>4480</v>
      </c>
      <c r="X3" s="81" t="s">
        <v>4434</v>
      </c>
      <c r="Y3" s="81" t="s">
        <v>4435</v>
      </c>
      <c r="Z3" s="81" t="s">
        <v>4436</v>
      </c>
      <c r="AA3" s="81" t="s">
        <v>228</v>
      </c>
      <c r="AC3" s="81" t="s">
        <v>2682</v>
      </c>
      <c r="AD3" s="81" t="s">
        <v>2682</v>
      </c>
      <c r="AE3" s="81" t="s">
        <v>2682</v>
      </c>
      <c r="AF3" s="81" t="s">
        <v>4464</v>
      </c>
      <c r="AG3" s="81" t="s">
        <v>4480</v>
      </c>
      <c r="AH3" s="81" t="s">
        <v>4485</v>
      </c>
      <c r="AI3" s="81" t="s">
        <v>5012</v>
      </c>
      <c r="AJ3" s="81" t="s">
        <v>4440</v>
      </c>
      <c r="AL3" s="81" t="s">
        <v>7386</v>
      </c>
      <c r="AM3" s="81" t="s">
        <v>4442</v>
      </c>
      <c r="AN3" s="81" t="s">
        <v>4480</v>
      </c>
      <c r="AO3" s="81" t="s">
        <v>7387</v>
      </c>
      <c r="AP3" s="81" t="s">
        <v>4443</v>
      </c>
      <c r="AQ3" s="81" t="s">
        <v>4444</v>
      </c>
      <c r="AR3" s="81" t="s">
        <v>7388</v>
      </c>
      <c r="AS3" s="81" t="s">
        <v>4446</v>
      </c>
      <c r="AT3" s="81" t="s">
        <v>2875</v>
      </c>
      <c r="AU3" s="81" t="s">
        <v>4447</v>
      </c>
      <c r="AW3" s="81" t="s">
        <v>4448</v>
      </c>
      <c r="AX3" s="81" t="s">
        <v>42</v>
      </c>
    </row>
    <row r="4" s="79" customFormat="1" ht="13.5" spans="1:50">
      <c r="A4" s="81"/>
      <c r="B4" s="81"/>
      <c r="C4" s="81"/>
      <c r="D4" s="81"/>
      <c r="E4" s="81"/>
      <c r="F4" s="81"/>
      <c r="G4" s="81"/>
      <c r="H4" s="81"/>
      <c r="I4" s="81"/>
      <c r="J4" s="81"/>
      <c r="K4" s="81"/>
      <c r="M4" s="81"/>
      <c r="N4" s="81"/>
      <c r="O4" s="81"/>
      <c r="P4" s="81"/>
      <c r="Q4" s="81"/>
      <c r="R4" s="81"/>
      <c r="S4" s="81"/>
      <c r="T4" s="81"/>
      <c r="U4" s="81"/>
      <c r="V4" s="81"/>
      <c r="W4" s="81"/>
      <c r="X4" s="81"/>
      <c r="Y4" s="81"/>
      <c r="Z4" s="81"/>
      <c r="AA4" s="81"/>
      <c r="AC4" s="81"/>
      <c r="AD4" s="81"/>
      <c r="AE4" s="81"/>
      <c r="AF4" s="81"/>
      <c r="AG4" s="81"/>
      <c r="AH4" s="81"/>
      <c r="AI4" s="81"/>
      <c r="AJ4" s="81"/>
      <c r="AL4" s="81"/>
      <c r="AM4" s="81"/>
      <c r="AN4" s="81"/>
      <c r="AO4" s="81"/>
      <c r="AP4" s="81"/>
      <c r="AR4" s="81"/>
      <c r="AS4" s="81"/>
      <c r="AT4" s="81"/>
      <c r="AU4" s="81"/>
      <c r="AW4" s="81"/>
      <c r="AX4" s="81"/>
    </row>
  </sheetData>
  <sheetProtection formatCells="0" insertHyperlinks="0" autoFilter="0"/>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866"/>
  <sheetViews>
    <sheetView workbookViewId="0">
      <selection activeCell="K7" sqref="K7"/>
    </sheetView>
  </sheetViews>
  <sheetFormatPr defaultColWidth="9" defaultRowHeight="14.25"/>
  <sheetData>
    <row r="1" ht="85.5" spans="1:22">
      <c r="A1" s="1" t="s">
        <v>2</v>
      </c>
      <c r="B1" s="2" t="s">
        <v>3</v>
      </c>
      <c r="C1" s="2" t="s">
        <v>5</v>
      </c>
      <c r="D1" s="2" t="s">
        <v>2674</v>
      </c>
      <c r="E1" s="2" t="s">
        <v>6</v>
      </c>
      <c r="F1" s="2" t="s">
        <v>2675</v>
      </c>
      <c r="G1" s="3" t="s">
        <v>14</v>
      </c>
      <c r="H1" s="3" t="s">
        <v>15</v>
      </c>
      <c r="I1" s="2" t="s">
        <v>16</v>
      </c>
      <c r="J1" s="2" t="s">
        <v>17</v>
      </c>
      <c r="K1" s="2" t="s">
        <v>18</v>
      </c>
      <c r="L1" s="2" t="s">
        <v>20</v>
      </c>
      <c r="M1" s="12" t="s">
        <v>2956</v>
      </c>
      <c r="N1" s="13" t="s">
        <v>22</v>
      </c>
      <c r="O1" s="13" t="s">
        <v>23</v>
      </c>
      <c r="P1" s="13" t="s">
        <v>24</v>
      </c>
      <c r="Q1" s="13" t="s">
        <v>25</v>
      </c>
      <c r="R1" s="13" t="s">
        <v>26</v>
      </c>
      <c r="S1" s="13" t="s">
        <v>27</v>
      </c>
      <c r="T1" s="20" t="s">
        <v>28</v>
      </c>
      <c r="U1" s="21" t="s">
        <v>29</v>
      </c>
      <c r="V1" s="21" t="s">
        <v>30</v>
      </c>
    </row>
    <row r="2" ht="36" spans="1:22">
      <c r="A2" s="4">
        <v>1</v>
      </c>
      <c r="B2" s="4" t="s">
        <v>34</v>
      </c>
      <c r="C2" s="5" t="s">
        <v>228</v>
      </c>
      <c r="D2" s="6" t="s">
        <v>2957</v>
      </c>
      <c r="E2" s="6" t="s">
        <v>258</v>
      </c>
      <c r="F2" s="7" t="s">
        <v>2958</v>
      </c>
      <c r="G2" s="8">
        <v>44927</v>
      </c>
      <c r="H2" s="9" t="s">
        <v>2959</v>
      </c>
      <c r="I2" s="4" t="s">
        <v>42</v>
      </c>
      <c r="J2" s="4" t="s">
        <v>43</v>
      </c>
      <c r="K2" s="4" t="s">
        <v>44</v>
      </c>
      <c r="L2" s="5" t="s">
        <v>46</v>
      </c>
      <c r="M2" s="5">
        <v>3</v>
      </c>
      <c r="N2" s="14" t="s">
        <v>2960</v>
      </c>
      <c r="O2" s="14" t="s">
        <v>2961</v>
      </c>
      <c r="P2" s="15">
        <f t="shared" ref="P2:P6" si="0">IF(OR(O2=0,O2="无"),"",M2)</f>
        <v>3</v>
      </c>
      <c r="Q2" s="15">
        <f t="shared" ref="Q2:Q6" si="1">P2</f>
        <v>3</v>
      </c>
      <c r="R2" s="22">
        <f t="shared" ref="R2:R6" si="2">IFERROR(IF(P2/M2&gt;0,P2/M2,""),"")</f>
        <v>1</v>
      </c>
      <c r="S2" s="22">
        <f t="shared" ref="S2:S6" si="3">IFERROR(Q2/P2,"")</f>
        <v>1</v>
      </c>
      <c r="T2" s="16"/>
      <c r="U2" s="23" t="s">
        <v>2962</v>
      </c>
      <c r="V2" s="16" t="s">
        <v>50</v>
      </c>
    </row>
    <row r="3" ht="24" spans="1:22">
      <c r="A3" s="4">
        <v>2</v>
      </c>
      <c r="B3" s="4" t="s">
        <v>34</v>
      </c>
      <c r="C3" s="5" t="s">
        <v>228</v>
      </c>
      <c r="D3" s="6" t="s">
        <v>2957</v>
      </c>
      <c r="E3" s="6" t="s">
        <v>258</v>
      </c>
      <c r="F3" s="7" t="s">
        <v>2958</v>
      </c>
      <c r="G3" s="8">
        <v>44986</v>
      </c>
      <c r="H3" s="10" t="s">
        <v>41</v>
      </c>
      <c r="I3" s="4" t="s">
        <v>42</v>
      </c>
      <c r="J3" s="4" t="s">
        <v>43</v>
      </c>
      <c r="K3" s="4" t="s">
        <v>44</v>
      </c>
      <c r="L3" s="5" t="s">
        <v>46</v>
      </c>
      <c r="M3" s="5">
        <v>3</v>
      </c>
      <c r="N3" s="16" t="s">
        <v>2963</v>
      </c>
      <c r="O3" s="16" t="s">
        <v>2964</v>
      </c>
      <c r="P3" s="15">
        <f t="shared" si="0"/>
        <v>3</v>
      </c>
      <c r="Q3" s="15">
        <f t="shared" si="1"/>
        <v>3</v>
      </c>
      <c r="R3" s="22">
        <f t="shared" si="2"/>
        <v>1</v>
      </c>
      <c r="S3" s="22">
        <f t="shared" si="3"/>
        <v>1</v>
      </c>
      <c r="T3" s="16"/>
      <c r="U3" s="16" t="s">
        <v>2965</v>
      </c>
      <c r="V3" s="16" t="s">
        <v>50</v>
      </c>
    </row>
    <row r="4" ht="24" spans="1:22">
      <c r="A4" s="4">
        <v>3</v>
      </c>
      <c r="B4" s="4" t="s">
        <v>34</v>
      </c>
      <c r="C4" s="5" t="s">
        <v>228</v>
      </c>
      <c r="D4" s="6" t="s">
        <v>2957</v>
      </c>
      <c r="E4" s="6" t="s">
        <v>258</v>
      </c>
      <c r="F4" s="7" t="s">
        <v>2958</v>
      </c>
      <c r="G4" s="8">
        <v>45047</v>
      </c>
      <c r="H4" s="10" t="s">
        <v>304</v>
      </c>
      <c r="I4" s="4" t="s">
        <v>42</v>
      </c>
      <c r="J4" s="4" t="s">
        <v>43</v>
      </c>
      <c r="K4" s="4" t="s">
        <v>44</v>
      </c>
      <c r="L4" s="5" t="s">
        <v>46</v>
      </c>
      <c r="M4" s="5">
        <v>3</v>
      </c>
      <c r="N4" s="16" t="s">
        <v>2968</v>
      </c>
      <c r="O4" s="16" t="s">
        <v>2969</v>
      </c>
      <c r="P4" s="15">
        <f t="shared" si="0"/>
        <v>3</v>
      </c>
      <c r="Q4" s="15">
        <f t="shared" si="1"/>
        <v>3</v>
      </c>
      <c r="R4" s="22">
        <f t="shared" si="2"/>
        <v>1</v>
      </c>
      <c r="S4" s="22">
        <f t="shared" si="3"/>
        <v>1</v>
      </c>
      <c r="T4" s="16"/>
      <c r="U4" s="16" t="s">
        <v>2970</v>
      </c>
      <c r="V4" s="16" t="s">
        <v>50</v>
      </c>
    </row>
    <row r="5" ht="24" spans="1:22">
      <c r="A5" s="4">
        <v>4</v>
      </c>
      <c r="B5" s="4" t="s">
        <v>34</v>
      </c>
      <c r="C5" s="5" t="s">
        <v>228</v>
      </c>
      <c r="D5" s="6" t="s">
        <v>2957</v>
      </c>
      <c r="E5" s="6" t="s">
        <v>258</v>
      </c>
      <c r="F5" s="7" t="s">
        <v>2958</v>
      </c>
      <c r="G5" s="8">
        <v>45108</v>
      </c>
      <c r="H5" s="10" t="s">
        <v>165</v>
      </c>
      <c r="I5" s="4" t="s">
        <v>42</v>
      </c>
      <c r="J5" s="4" t="s">
        <v>43</v>
      </c>
      <c r="K5" s="4" t="s">
        <v>44</v>
      </c>
      <c r="L5" s="5" t="s">
        <v>46</v>
      </c>
      <c r="M5" s="5">
        <v>3</v>
      </c>
      <c r="N5" s="16" t="s">
        <v>2971</v>
      </c>
      <c r="O5" s="16" t="s">
        <v>2972</v>
      </c>
      <c r="P5" s="15">
        <f t="shared" si="0"/>
        <v>3</v>
      </c>
      <c r="Q5" s="15">
        <f t="shared" si="1"/>
        <v>3</v>
      </c>
      <c r="R5" s="22">
        <f t="shared" si="2"/>
        <v>1</v>
      </c>
      <c r="S5" s="22">
        <f t="shared" si="3"/>
        <v>1</v>
      </c>
      <c r="T5" s="16"/>
      <c r="U5" s="16" t="s">
        <v>2973</v>
      </c>
      <c r="V5" s="16" t="s">
        <v>50</v>
      </c>
    </row>
    <row r="6" ht="24" spans="1:22">
      <c r="A6" s="4">
        <v>5</v>
      </c>
      <c r="B6" s="4" t="s">
        <v>34</v>
      </c>
      <c r="C6" s="5" t="s">
        <v>228</v>
      </c>
      <c r="D6" s="6" t="s">
        <v>2957</v>
      </c>
      <c r="E6" s="6" t="s">
        <v>258</v>
      </c>
      <c r="F6" s="7" t="s">
        <v>2958</v>
      </c>
      <c r="G6" s="8">
        <v>45170</v>
      </c>
      <c r="H6" s="10" t="s">
        <v>54</v>
      </c>
      <c r="I6" s="4" t="s">
        <v>42</v>
      </c>
      <c r="J6" s="4" t="s">
        <v>43</v>
      </c>
      <c r="K6" s="4" t="s">
        <v>44</v>
      </c>
      <c r="L6" s="5" t="s">
        <v>46</v>
      </c>
      <c r="M6" s="5">
        <v>3</v>
      </c>
      <c r="N6" s="16" t="str">
        <f>IFERROR(VLOOKUP("*"&amp;$D6&amp;"*",[1]护套环流!$A:$AS,20,FALSE),IFERROR(VLOOKUP("*"&amp;$D6&amp;"*",[1]护套环流!$B:$AS,19,FALSE),"无"))</f>
        <v>2023-09-12 09:10:00</v>
      </c>
      <c r="O6" s="16" t="str">
        <f>IFERROR(VLOOKUP("*"&amp;$D6&amp;"*",[1]护套环流!$A:$AS,21,FALSE),IFERROR(VLOOKUP("*"&amp;$D6&amp;"*",[1]护套环流!$B:$AS,20,FALSE),"无"))</f>
        <v>2023-09-12 11:20:00</v>
      </c>
      <c r="P6" s="15">
        <f t="shared" si="0"/>
        <v>3</v>
      </c>
      <c r="Q6" s="15">
        <f t="shared" si="1"/>
        <v>3</v>
      </c>
      <c r="R6" s="22">
        <f t="shared" si="2"/>
        <v>1</v>
      </c>
      <c r="S6" s="22">
        <f t="shared" si="3"/>
        <v>1</v>
      </c>
      <c r="T6" s="16"/>
      <c r="U6" s="16" t="str">
        <f>IFERROR(VLOOKUP("*"&amp;$D6&amp;"*",[1]护套环流!$A:$AS,5,FALSE),IFERROR(VLOOKUP("*"&amp;$D6&amp;"*",[1]护套环流!$B:$AS,4,FALSE),"无"))</f>
        <v>JH030120230114-001567</v>
      </c>
      <c r="V6" s="16" t="str">
        <f>IFERROR(VLOOKUP("*"&amp;$D6&amp;"*",[1]护套环流!$A:$AS,3,FALSE),IFERROR(VLOOKUP("*"&amp;$D6&amp;"*",[1]护套环流!$B:$AS,2,FALSE),"无"))</f>
        <v>已完成</v>
      </c>
    </row>
    <row r="7" ht="24" spans="1:22">
      <c r="A7" s="4">
        <v>6</v>
      </c>
      <c r="B7" s="4" t="s">
        <v>34</v>
      </c>
      <c r="C7" s="5" t="s">
        <v>228</v>
      </c>
      <c r="D7" s="6" t="s">
        <v>2957</v>
      </c>
      <c r="E7" s="6" t="s">
        <v>258</v>
      </c>
      <c r="F7" s="7" t="s">
        <v>2958</v>
      </c>
      <c r="G7" s="8">
        <v>45231</v>
      </c>
      <c r="H7" s="10" t="s">
        <v>632</v>
      </c>
      <c r="I7" s="4" t="s">
        <v>42</v>
      </c>
      <c r="J7" s="4" t="s">
        <v>43</v>
      </c>
      <c r="K7" s="4" t="s">
        <v>44</v>
      </c>
      <c r="L7" s="5" t="s">
        <v>46</v>
      </c>
      <c r="M7" s="5">
        <v>3</v>
      </c>
      <c r="N7" s="16"/>
      <c r="O7" s="16"/>
      <c r="P7" s="15"/>
      <c r="Q7" s="15"/>
      <c r="R7" s="22"/>
      <c r="S7" s="22"/>
      <c r="T7" s="16"/>
      <c r="U7" s="16"/>
      <c r="V7" s="16"/>
    </row>
    <row r="8" ht="36" spans="1:22">
      <c r="A8" s="4">
        <v>7</v>
      </c>
      <c r="B8" s="4" t="s">
        <v>34</v>
      </c>
      <c r="C8" s="5" t="s">
        <v>228</v>
      </c>
      <c r="D8" s="6" t="s">
        <v>2980</v>
      </c>
      <c r="E8" s="6" t="s">
        <v>258</v>
      </c>
      <c r="F8" s="7" t="s">
        <v>2958</v>
      </c>
      <c r="G8" s="8">
        <v>44927</v>
      </c>
      <c r="H8" s="9" t="s">
        <v>2959</v>
      </c>
      <c r="I8" s="4" t="s">
        <v>42</v>
      </c>
      <c r="J8" s="4" t="s">
        <v>43</v>
      </c>
      <c r="K8" s="4" t="s">
        <v>44</v>
      </c>
      <c r="L8" s="5" t="s">
        <v>46</v>
      </c>
      <c r="M8" s="5">
        <v>6</v>
      </c>
      <c r="N8" s="17" t="s">
        <v>2981</v>
      </c>
      <c r="O8" s="17" t="s">
        <v>2982</v>
      </c>
      <c r="P8" s="15">
        <f t="shared" ref="P8:P12" si="4">IF(OR(O8=0,O8="无"),"",M8)</f>
        <v>6</v>
      </c>
      <c r="Q8" s="15">
        <f t="shared" ref="Q8:Q12" si="5">P8</f>
        <v>6</v>
      </c>
      <c r="R8" s="22">
        <f t="shared" ref="R8:R12" si="6">IFERROR(IF(P8/M8&gt;0,P8/M8,""),"")</f>
        <v>1</v>
      </c>
      <c r="S8" s="22">
        <f t="shared" ref="S8:S12" si="7">IFERROR(Q8/P8,"")</f>
        <v>1</v>
      </c>
      <c r="T8" s="16"/>
      <c r="U8" s="23" t="s">
        <v>2983</v>
      </c>
      <c r="V8" s="16" t="s">
        <v>50</v>
      </c>
    </row>
    <row r="9" ht="24" spans="1:22">
      <c r="A9" s="4">
        <v>8</v>
      </c>
      <c r="B9" s="4" t="s">
        <v>34</v>
      </c>
      <c r="C9" s="5" t="s">
        <v>228</v>
      </c>
      <c r="D9" s="6" t="s">
        <v>2980</v>
      </c>
      <c r="E9" s="6" t="s">
        <v>258</v>
      </c>
      <c r="F9" s="7" t="s">
        <v>2958</v>
      </c>
      <c r="G9" s="8">
        <v>44986</v>
      </c>
      <c r="H9" s="10" t="s">
        <v>41</v>
      </c>
      <c r="I9" s="4" t="s">
        <v>42</v>
      </c>
      <c r="J9" s="4" t="s">
        <v>43</v>
      </c>
      <c r="K9" s="4" t="s">
        <v>44</v>
      </c>
      <c r="L9" s="5" t="s">
        <v>46</v>
      </c>
      <c r="M9" s="5">
        <v>6</v>
      </c>
      <c r="N9" s="16" t="s">
        <v>2963</v>
      </c>
      <c r="O9" s="16" t="s">
        <v>2964</v>
      </c>
      <c r="P9" s="15">
        <f t="shared" si="4"/>
        <v>6</v>
      </c>
      <c r="Q9" s="15">
        <f t="shared" si="5"/>
        <v>6</v>
      </c>
      <c r="R9" s="22">
        <f t="shared" si="6"/>
        <v>1</v>
      </c>
      <c r="S9" s="22">
        <f t="shared" si="7"/>
        <v>1</v>
      </c>
      <c r="T9" s="16"/>
      <c r="U9" s="16" t="s">
        <v>2965</v>
      </c>
      <c r="V9" s="16" t="s">
        <v>50</v>
      </c>
    </row>
    <row r="10" ht="24" spans="1:22">
      <c r="A10" s="4">
        <v>9</v>
      </c>
      <c r="B10" s="4" t="s">
        <v>34</v>
      </c>
      <c r="C10" s="5" t="s">
        <v>228</v>
      </c>
      <c r="D10" s="6" t="s">
        <v>2980</v>
      </c>
      <c r="E10" s="6" t="s">
        <v>258</v>
      </c>
      <c r="F10" s="7" t="s">
        <v>2958</v>
      </c>
      <c r="G10" s="8">
        <v>45047</v>
      </c>
      <c r="H10" s="10" t="s">
        <v>304</v>
      </c>
      <c r="I10" s="4" t="s">
        <v>42</v>
      </c>
      <c r="J10" s="4" t="s">
        <v>43</v>
      </c>
      <c r="K10" s="4" t="s">
        <v>44</v>
      </c>
      <c r="L10" s="5" t="s">
        <v>46</v>
      </c>
      <c r="M10" s="5">
        <v>6</v>
      </c>
      <c r="N10" s="16" t="s">
        <v>2968</v>
      </c>
      <c r="O10" s="16" t="s">
        <v>2969</v>
      </c>
      <c r="P10" s="15">
        <f t="shared" si="4"/>
        <v>6</v>
      </c>
      <c r="Q10" s="15">
        <f t="shared" si="5"/>
        <v>6</v>
      </c>
      <c r="R10" s="22">
        <f t="shared" si="6"/>
        <v>1</v>
      </c>
      <c r="S10" s="22">
        <f t="shared" si="7"/>
        <v>1</v>
      </c>
      <c r="T10" s="16"/>
      <c r="U10" s="16" t="s">
        <v>2970</v>
      </c>
      <c r="V10" s="16" t="s">
        <v>50</v>
      </c>
    </row>
    <row r="11" ht="24" spans="1:22">
      <c r="A11" s="4">
        <v>10</v>
      </c>
      <c r="B11" s="4" t="s">
        <v>34</v>
      </c>
      <c r="C11" s="5" t="s">
        <v>228</v>
      </c>
      <c r="D11" s="6" t="s">
        <v>2980</v>
      </c>
      <c r="E11" s="6" t="s">
        <v>258</v>
      </c>
      <c r="F11" s="7" t="s">
        <v>2958</v>
      </c>
      <c r="G11" s="8">
        <v>45108</v>
      </c>
      <c r="H11" s="10" t="s">
        <v>165</v>
      </c>
      <c r="I11" s="4" t="s">
        <v>42</v>
      </c>
      <c r="J11" s="4" t="s">
        <v>43</v>
      </c>
      <c r="K11" s="4" t="s">
        <v>44</v>
      </c>
      <c r="L11" s="5" t="s">
        <v>46</v>
      </c>
      <c r="M11" s="5">
        <v>6</v>
      </c>
      <c r="N11" s="16" t="s">
        <v>2971</v>
      </c>
      <c r="O11" s="16" t="s">
        <v>2972</v>
      </c>
      <c r="P11" s="15">
        <f t="shared" si="4"/>
        <v>6</v>
      </c>
      <c r="Q11" s="15">
        <f t="shared" si="5"/>
        <v>6</v>
      </c>
      <c r="R11" s="22">
        <f t="shared" si="6"/>
        <v>1</v>
      </c>
      <c r="S11" s="22">
        <f t="shared" si="7"/>
        <v>1</v>
      </c>
      <c r="T11" s="16"/>
      <c r="U11" s="16" t="s">
        <v>2973</v>
      </c>
      <c r="V11" s="16" t="s">
        <v>50</v>
      </c>
    </row>
    <row r="12" ht="24" spans="1:22">
      <c r="A12" s="4">
        <v>11</v>
      </c>
      <c r="B12" s="4" t="s">
        <v>34</v>
      </c>
      <c r="C12" s="5" t="s">
        <v>228</v>
      </c>
      <c r="D12" s="6" t="s">
        <v>2980</v>
      </c>
      <c r="E12" s="6" t="s">
        <v>258</v>
      </c>
      <c r="F12" s="7" t="s">
        <v>2958</v>
      </c>
      <c r="G12" s="8">
        <v>45170</v>
      </c>
      <c r="H12" s="10" t="s">
        <v>54</v>
      </c>
      <c r="I12" s="4" t="s">
        <v>42</v>
      </c>
      <c r="J12" s="4" t="s">
        <v>43</v>
      </c>
      <c r="K12" s="4" t="s">
        <v>44</v>
      </c>
      <c r="L12" s="5" t="s">
        <v>46</v>
      </c>
      <c r="M12" s="5">
        <v>6</v>
      </c>
      <c r="N12" s="16" t="str">
        <f>IFERROR(VLOOKUP("*"&amp;$D12&amp;"*",[1]护套环流!$A:$AS,20,FALSE),IFERROR(VLOOKUP("*"&amp;$D12&amp;"*",[1]护套环流!$B:$AS,19,FALSE),"无"))</f>
        <v>2023-09-22 09:00:00</v>
      </c>
      <c r="O12" s="16" t="str">
        <f>IFERROR(VLOOKUP("*"&amp;$D12&amp;"*",[1]护套环流!$A:$AS,21,FALSE),IFERROR(VLOOKUP("*"&amp;$D12&amp;"*",[1]护套环流!$B:$AS,20,FALSE),"无"))</f>
        <v>2023-09-22 11:30:00</v>
      </c>
      <c r="P12" s="15">
        <f t="shared" si="4"/>
        <v>6</v>
      </c>
      <c r="Q12" s="15">
        <f t="shared" si="5"/>
        <v>6</v>
      </c>
      <c r="R12" s="22">
        <f t="shared" si="6"/>
        <v>1</v>
      </c>
      <c r="S12" s="22">
        <f t="shared" si="7"/>
        <v>1</v>
      </c>
      <c r="T12" s="16"/>
      <c r="U12" s="16" t="str">
        <f>IFERROR(VLOOKUP("*"&amp;$D12&amp;"*",[1]护套环流!$A:$AS,5,FALSE),IFERROR(VLOOKUP("*"&amp;$D12&amp;"*",[1]护套环流!$B:$AS,4,FALSE),"无"))</f>
        <v>JH030120230114-001561</v>
      </c>
      <c r="V12" s="16" t="str">
        <f>IFERROR(VLOOKUP("*"&amp;$D12&amp;"*",[1]护套环流!$A:$AS,3,FALSE),IFERROR(VLOOKUP("*"&amp;$D12&amp;"*",[1]护套环流!$B:$AS,2,FALSE),"无"))</f>
        <v>已完成</v>
      </c>
    </row>
    <row r="13" ht="24" spans="1:22">
      <c r="A13" s="4">
        <v>12</v>
      </c>
      <c r="B13" s="4" t="s">
        <v>34</v>
      </c>
      <c r="C13" s="5" t="s">
        <v>228</v>
      </c>
      <c r="D13" s="6" t="s">
        <v>2980</v>
      </c>
      <c r="E13" s="6" t="s">
        <v>258</v>
      </c>
      <c r="F13" s="7" t="s">
        <v>2958</v>
      </c>
      <c r="G13" s="8">
        <v>45231</v>
      </c>
      <c r="H13" s="10" t="s">
        <v>632</v>
      </c>
      <c r="I13" s="4" t="s">
        <v>42</v>
      </c>
      <c r="J13" s="4" t="s">
        <v>43</v>
      </c>
      <c r="K13" s="4" t="s">
        <v>44</v>
      </c>
      <c r="L13" s="5" t="s">
        <v>46</v>
      </c>
      <c r="M13" s="5">
        <v>6</v>
      </c>
      <c r="N13" s="16"/>
      <c r="O13" s="16"/>
      <c r="P13" s="15"/>
      <c r="Q13" s="15"/>
      <c r="R13" s="22"/>
      <c r="S13" s="22"/>
      <c r="T13" s="16"/>
      <c r="U13" s="16"/>
      <c r="V13" s="16"/>
    </row>
    <row r="14" ht="36" spans="1:22">
      <c r="A14" s="4">
        <v>13</v>
      </c>
      <c r="B14" s="4" t="s">
        <v>34</v>
      </c>
      <c r="C14" s="5" t="s">
        <v>228</v>
      </c>
      <c r="D14" s="6" t="s">
        <v>2990</v>
      </c>
      <c r="E14" s="6" t="s">
        <v>258</v>
      </c>
      <c r="F14" s="7" t="s">
        <v>2958</v>
      </c>
      <c r="G14" s="8">
        <v>44927</v>
      </c>
      <c r="H14" s="9" t="s">
        <v>2959</v>
      </c>
      <c r="I14" s="4" t="s">
        <v>42</v>
      </c>
      <c r="J14" s="4" t="s">
        <v>43</v>
      </c>
      <c r="K14" s="4" t="s">
        <v>44</v>
      </c>
      <c r="L14" s="5" t="s">
        <v>46</v>
      </c>
      <c r="M14" s="5">
        <v>6</v>
      </c>
      <c r="N14" s="17" t="s">
        <v>2991</v>
      </c>
      <c r="O14" s="17" t="s">
        <v>2992</v>
      </c>
      <c r="P14" s="15">
        <f t="shared" ref="P14:P18" si="8">IF(OR(O14=0,O14="无"),"",M14)</f>
        <v>6</v>
      </c>
      <c r="Q14" s="15">
        <f t="shared" ref="Q14:Q18" si="9">P14</f>
        <v>6</v>
      </c>
      <c r="R14" s="22">
        <f t="shared" ref="R14:R18" si="10">IFERROR(IF(P14/M14&gt;0,P14/M14,""),"")</f>
        <v>1</v>
      </c>
      <c r="S14" s="22">
        <f t="shared" ref="S14:S18" si="11">IFERROR(Q14/P14,"")</f>
        <v>1</v>
      </c>
      <c r="T14" s="16"/>
      <c r="U14" s="23" t="s">
        <v>2993</v>
      </c>
      <c r="V14" s="16" t="s">
        <v>50</v>
      </c>
    </row>
    <row r="15" ht="24" spans="1:22">
      <c r="A15" s="4">
        <v>14</v>
      </c>
      <c r="B15" s="4" t="s">
        <v>34</v>
      </c>
      <c r="C15" s="5" t="s">
        <v>228</v>
      </c>
      <c r="D15" s="6" t="s">
        <v>2990</v>
      </c>
      <c r="E15" s="6" t="s">
        <v>258</v>
      </c>
      <c r="F15" s="7" t="s">
        <v>2958</v>
      </c>
      <c r="G15" s="8">
        <v>44986</v>
      </c>
      <c r="H15" s="10" t="s">
        <v>41</v>
      </c>
      <c r="I15" s="4" t="s">
        <v>42</v>
      </c>
      <c r="J15" s="4" t="s">
        <v>43</v>
      </c>
      <c r="K15" s="4" t="s">
        <v>44</v>
      </c>
      <c r="L15" s="5" t="s">
        <v>46</v>
      </c>
      <c r="M15" s="5">
        <v>6</v>
      </c>
      <c r="N15" s="16" t="s">
        <v>2963</v>
      </c>
      <c r="O15" s="16" t="s">
        <v>2964</v>
      </c>
      <c r="P15" s="15">
        <f t="shared" si="8"/>
        <v>6</v>
      </c>
      <c r="Q15" s="15">
        <f t="shared" si="9"/>
        <v>6</v>
      </c>
      <c r="R15" s="22">
        <f t="shared" si="10"/>
        <v>1</v>
      </c>
      <c r="S15" s="22">
        <f t="shared" si="11"/>
        <v>1</v>
      </c>
      <c r="T15" s="16"/>
      <c r="U15" s="16" t="s">
        <v>2965</v>
      </c>
      <c r="V15" s="16" t="s">
        <v>50</v>
      </c>
    </row>
    <row r="16" ht="24" spans="1:22">
      <c r="A16" s="4">
        <v>15</v>
      </c>
      <c r="B16" s="4" t="s">
        <v>34</v>
      </c>
      <c r="C16" s="5" t="s">
        <v>228</v>
      </c>
      <c r="D16" s="6" t="s">
        <v>2990</v>
      </c>
      <c r="E16" s="6" t="s">
        <v>258</v>
      </c>
      <c r="F16" s="7" t="s">
        <v>2958</v>
      </c>
      <c r="G16" s="8">
        <v>45047</v>
      </c>
      <c r="H16" s="10" t="s">
        <v>304</v>
      </c>
      <c r="I16" s="4" t="s">
        <v>42</v>
      </c>
      <c r="J16" s="4" t="s">
        <v>43</v>
      </c>
      <c r="K16" s="4" t="s">
        <v>44</v>
      </c>
      <c r="L16" s="5" t="s">
        <v>46</v>
      </c>
      <c r="M16" s="5">
        <v>6</v>
      </c>
      <c r="N16" s="16" t="s">
        <v>2968</v>
      </c>
      <c r="O16" s="16" t="s">
        <v>2969</v>
      </c>
      <c r="P16" s="15">
        <f t="shared" si="8"/>
        <v>6</v>
      </c>
      <c r="Q16" s="15">
        <f t="shared" si="9"/>
        <v>6</v>
      </c>
      <c r="R16" s="22">
        <f t="shared" si="10"/>
        <v>1</v>
      </c>
      <c r="S16" s="22">
        <f t="shared" si="11"/>
        <v>1</v>
      </c>
      <c r="T16" s="16"/>
      <c r="U16" s="16" t="s">
        <v>2970</v>
      </c>
      <c r="V16" s="16" t="s">
        <v>50</v>
      </c>
    </row>
    <row r="17" ht="24" spans="1:22">
      <c r="A17" s="4">
        <v>16</v>
      </c>
      <c r="B17" s="4" t="s">
        <v>34</v>
      </c>
      <c r="C17" s="5" t="s">
        <v>228</v>
      </c>
      <c r="D17" s="6" t="s">
        <v>2990</v>
      </c>
      <c r="E17" s="6" t="s">
        <v>258</v>
      </c>
      <c r="F17" s="7" t="s">
        <v>2958</v>
      </c>
      <c r="G17" s="8">
        <v>45108</v>
      </c>
      <c r="H17" s="10" t="s">
        <v>165</v>
      </c>
      <c r="I17" s="4" t="s">
        <v>42</v>
      </c>
      <c r="J17" s="4" t="s">
        <v>43</v>
      </c>
      <c r="K17" s="4" t="s">
        <v>44</v>
      </c>
      <c r="L17" s="5" t="s">
        <v>46</v>
      </c>
      <c r="M17" s="5">
        <v>6</v>
      </c>
      <c r="N17" s="16" t="s">
        <v>2971</v>
      </c>
      <c r="O17" s="16" t="s">
        <v>2972</v>
      </c>
      <c r="P17" s="15">
        <f t="shared" si="8"/>
        <v>6</v>
      </c>
      <c r="Q17" s="15">
        <f t="shared" si="9"/>
        <v>6</v>
      </c>
      <c r="R17" s="22">
        <f t="shared" si="10"/>
        <v>1</v>
      </c>
      <c r="S17" s="22">
        <f t="shared" si="11"/>
        <v>1</v>
      </c>
      <c r="T17" s="16"/>
      <c r="U17" s="16" t="s">
        <v>2973</v>
      </c>
      <c r="V17" s="16" t="s">
        <v>50</v>
      </c>
    </row>
    <row r="18" ht="24" spans="1:22">
      <c r="A18" s="4">
        <v>17</v>
      </c>
      <c r="B18" s="4" t="s">
        <v>34</v>
      </c>
      <c r="C18" s="5" t="s">
        <v>228</v>
      </c>
      <c r="D18" s="6" t="s">
        <v>2990</v>
      </c>
      <c r="E18" s="6" t="s">
        <v>258</v>
      </c>
      <c r="F18" s="7" t="s">
        <v>2958</v>
      </c>
      <c r="G18" s="8">
        <v>45170</v>
      </c>
      <c r="H18" s="10" t="s">
        <v>54</v>
      </c>
      <c r="I18" s="4" t="s">
        <v>42</v>
      </c>
      <c r="J18" s="4" t="s">
        <v>43</v>
      </c>
      <c r="K18" s="4" t="s">
        <v>44</v>
      </c>
      <c r="L18" s="5" t="s">
        <v>46</v>
      </c>
      <c r="M18" s="5">
        <v>6</v>
      </c>
      <c r="N18" s="16" t="str">
        <f>IFERROR(VLOOKUP("*"&amp;$D18&amp;"*",[1]护套环流!$A:$AS,20,FALSE),IFERROR(VLOOKUP("*"&amp;$D18&amp;"*",[1]护套环流!$B:$AS,19,FALSE),"无"))</f>
        <v>2023-09-12 09:10:00</v>
      </c>
      <c r="O18" s="16" t="str">
        <f>IFERROR(VLOOKUP("*"&amp;$D18&amp;"*",[1]护套环流!$A:$AS,21,FALSE),IFERROR(VLOOKUP("*"&amp;$D18&amp;"*",[1]护套环流!$B:$AS,20,FALSE),"无"))</f>
        <v>2023-09-12 11:20:00</v>
      </c>
      <c r="P18" s="15">
        <f t="shared" si="8"/>
        <v>6</v>
      </c>
      <c r="Q18" s="15">
        <f t="shared" si="9"/>
        <v>6</v>
      </c>
      <c r="R18" s="22">
        <f t="shared" si="10"/>
        <v>1</v>
      </c>
      <c r="S18" s="22">
        <f t="shared" si="11"/>
        <v>1</v>
      </c>
      <c r="T18" s="16"/>
      <c r="U18" s="16" t="str">
        <f>IFERROR(VLOOKUP("*"&amp;$D18&amp;"*",[1]护套环流!$A:$AS,5,FALSE),IFERROR(VLOOKUP("*"&amp;$D18&amp;"*",[1]护套环流!$B:$AS,4,FALSE),"无"))</f>
        <v>JH030120230114-001567</v>
      </c>
      <c r="V18" s="16" t="str">
        <f>IFERROR(VLOOKUP("*"&amp;$D18&amp;"*",[1]护套环流!$A:$AS,3,FALSE),IFERROR(VLOOKUP("*"&amp;$D18&amp;"*",[1]护套环流!$B:$AS,2,FALSE),"无"))</f>
        <v>已完成</v>
      </c>
    </row>
    <row r="19" ht="24" spans="1:22">
      <c r="A19" s="4">
        <v>18</v>
      </c>
      <c r="B19" s="4" t="s">
        <v>34</v>
      </c>
      <c r="C19" s="5" t="s">
        <v>228</v>
      </c>
      <c r="D19" s="6" t="s">
        <v>2990</v>
      </c>
      <c r="E19" s="6" t="s">
        <v>258</v>
      </c>
      <c r="F19" s="7" t="s">
        <v>2958</v>
      </c>
      <c r="G19" s="8">
        <v>45231</v>
      </c>
      <c r="H19" s="10" t="s">
        <v>632</v>
      </c>
      <c r="I19" s="4" t="s">
        <v>42</v>
      </c>
      <c r="J19" s="4" t="s">
        <v>43</v>
      </c>
      <c r="K19" s="4" t="s">
        <v>44</v>
      </c>
      <c r="L19" s="5" t="s">
        <v>46</v>
      </c>
      <c r="M19" s="5">
        <v>6</v>
      </c>
      <c r="N19" s="16"/>
      <c r="O19" s="16"/>
      <c r="P19" s="15"/>
      <c r="Q19" s="15"/>
      <c r="R19" s="22"/>
      <c r="S19" s="22"/>
      <c r="T19" s="16"/>
      <c r="U19" s="16"/>
      <c r="V19" s="16"/>
    </row>
    <row r="20" ht="36" spans="1:22">
      <c r="A20" s="4">
        <v>19</v>
      </c>
      <c r="B20" s="4" t="s">
        <v>34</v>
      </c>
      <c r="C20" s="5" t="s">
        <v>82</v>
      </c>
      <c r="D20" s="7" t="s">
        <v>2994</v>
      </c>
      <c r="E20" s="6" t="s">
        <v>258</v>
      </c>
      <c r="F20" s="7" t="s">
        <v>2958</v>
      </c>
      <c r="G20" s="8">
        <v>44927</v>
      </c>
      <c r="H20" s="9" t="s">
        <v>2959</v>
      </c>
      <c r="I20" s="4" t="s">
        <v>42</v>
      </c>
      <c r="J20" s="4" t="s">
        <v>43</v>
      </c>
      <c r="K20" s="4" t="s">
        <v>44</v>
      </c>
      <c r="L20" s="5" t="s">
        <v>46</v>
      </c>
      <c r="M20" s="5">
        <v>6</v>
      </c>
      <c r="N20" s="18" t="s">
        <v>2960</v>
      </c>
      <c r="O20" s="18" t="s">
        <v>2961</v>
      </c>
      <c r="P20" s="15">
        <f t="shared" ref="P20:P24" si="12">IF(OR(O20=0,O20="无"),"",M20)</f>
        <v>6</v>
      </c>
      <c r="Q20" s="15">
        <f t="shared" ref="Q20:Q24" si="13">P20</f>
        <v>6</v>
      </c>
      <c r="R20" s="22">
        <f t="shared" ref="R20:R24" si="14">IFERROR(IF(P20/M20&gt;0,P20/M20,""),"")</f>
        <v>1</v>
      </c>
      <c r="S20" s="22">
        <f t="shared" ref="S20:S24" si="15">IFERROR(Q20/P20,"")</f>
        <v>1</v>
      </c>
      <c r="T20" s="16"/>
      <c r="U20" s="23" t="s">
        <v>2962</v>
      </c>
      <c r="V20" s="16" t="s">
        <v>50</v>
      </c>
    </row>
    <row r="21" ht="24" spans="1:22">
      <c r="A21" s="4">
        <v>20</v>
      </c>
      <c r="B21" s="4" t="s">
        <v>34</v>
      </c>
      <c r="C21" s="5" t="s">
        <v>82</v>
      </c>
      <c r="D21" s="7" t="s">
        <v>2994</v>
      </c>
      <c r="E21" s="6" t="s">
        <v>258</v>
      </c>
      <c r="F21" s="7" t="s">
        <v>2958</v>
      </c>
      <c r="G21" s="8">
        <v>44986</v>
      </c>
      <c r="H21" s="10" t="s">
        <v>41</v>
      </c>
      <c r="I21" s="4" t="s">
        <v>42</v>
      </c>
      <c r="J21" s="4" t="s">
        <v>43</v>
      </c>
      <c r="K21" s="4" t="s">
        <v>44</v>
      </c>
      <c r="L21" s="5" t="s">
        <v>46</v>
      </c>
      <c r="M21" s="5">
        <v>6</v>
      </c>
      <c r="N21" s="16" t="s">
        <v>2995</v>
      </c>
      <c r="O21" s="16" t="s">
        <v>2963</v>
      </c>
      <c r="P21" s="15">
        <f t="shared" si="12"/>
        <v>6</v>
      </c>
      <c r="Q21" s="15">
        <f t="shared" si="13"/>
        <v>6</v>
      </c>
      <c r="R21" s="22">
        <f t="shared" si="14"/>
        <v>1</v>
      </c>
      <c r="S21" s="22">
        <f t="shared" si="15"/>
        <v>1</v>
      </c>
      <c r="T21" s="16"/>
      <c r="U21" s="16" t="s">
        <v>2996</v>
      </c>
      <c r="V21" s="16" t="s">
        <v>50</v>
      </c>
    </row>
    <row r="22" ht="24" spans="1:22">
      <c r="A22" s="4">
        <v>21</v>
      </c>
      <c r="B22" s="4" t="s">
        <v>34</v>
      </c>
      <c r="C22" s="5" t="s">
        <v>82</v>
      </c>
      <c r="D22" s="7" t="s">
        <v>2994</v>
      </c>
      <c r="E22" s="6" t="s">
        <v>258</v>
      </c>
      <c r="F22" s="7" t="s">
        <v>2958</v>
      </c>
      <c r="G22" s="8">
        <v>45047</v>
      </c>
      <c r="H22" s="10" t="s">
        <v>304</v>
      </c>
      <c r="I22" s="4" t="s">
        <v>42</v>
      </c>
      <c r="J22" s="4" t="s">
        <v>43</v>
      </c>
      <c r="K22" s="4" t="s">
        <v>44</v>
      </c>
      <c r="L22" s="5" t="s">
        <v>46</v>
      </c>
      <c r="M22" s="5">
        <v>6</v>
      </c>
      <c r="N22" s="16" t="s">
        <v>2968</v>
      </c>
      <c r="O22" s="16" t="s">
        <v>2969</v>
      </c>
      <c r="P22" s="15">
        <f t="shared" si="12"/>
        <v>6</v>
      </c>
      <c r="Q22" s="15">
        <f t="shared" si="13"/>
        <v>6</v>
      </c>
      <c r="R22" s="22">
        <f t="shared" si="14"/>
        <v>1</v>
      </c>
      <c r="S22" s="22">
        <f t="shared" si="15"/>
        <v>1</v>
      </c>
      <c r="T22" s="16"/>
      <c r="U22" s="16" t="s">
        <v>2970</v>
      </c>
      <c r="V22" s="16" t="s">
        <v>50</v>
      </c>
    </row>
    <row r="23" ht="24" spans="1:22">
      <c r="A23" s="4">
        <v>22</v>
      </c>
      <c r="B23" s="4" t="s">
        <v>34</v>
      </c>
      <c r="C23" s="5" t="s">
        <v>82</v>
      </c>
      <c r="D23" s="7" t="s">
        <v>2994</v>
      </c>
      <c r="E23" s="6" t="s">
        <v>258</v>
      </c>
      <c r="F23" s="7" t="s">
        <v>2958</v>
      </c>
      <c r="G23" s="8">
        <v>45108</v>
      </c>
      <c r="H23" s="10" t="s">
        <v>165</v>
      </c>
      <c r="I23" s="4" t="s">
        <v>42</v>
      </c>
      <c r="J23" s="4" t="s">
        <v>43</v>
      </c>
      <c r="K23" s="4" t="s">
        <v>44</v>
      </c>
      <c r="L23" s="5" t="s">
        <v>46</v>
      </c>
      <c r="M23" s="5">
        <v>6</v>
      </c>
      <c r="N23" s="16" t="s">
        <v>2971</v>
      </c>
      <c r="O23" s="16" t="s">
        <v>2972</v>
      </c>
      <c r="P23" s="15">
        <f t="shared" si="12"/>
        <v>6</v>
      </c>
      <c r="Q23" s="15">
        <f t="shared" si="13"/>
        <v>6</v>
      </c>
      <c r="R23" s="22">
        <f t="shared" si="14"/>
        <v>1</v>
      </c>
      <c r="S23" s="22">
        <f t="shared" si="15"/>
        <v>1</v>
      </c>
      <c r="T23" s="16"/>
      <c r="U23" s="16" t="s">
        <v>2973</v>
      </c>
      <c r="V23" s="16" t="s">
        <v>50</v>
      </c>
    </row>
    <row r="24" ht="24" spans="1:22">
      <c r="A24" s="4">
        <v>23</v>
      </c>
      <c r="B24" s="4" t="s">
        <v>34</v>
      </c>
      <c r="C24" s="5" t="s">
        <v>82</v>
      </c>
      <c r="D24" s="7" t="s">
        <v>2994</v>
      </c>
      <c r="E24" s="6" t="s">
        <v>258</v>
      </c>
      <c r="F24" s="7" t="s">
        <v>2958</v>
      </c>
      <c r="G24" s="8">
        <v>45170</v>
      </c>
      <c r="H24" s="10" t="s">
        <v>54</v>
      </c>
      <c r="I24" s="4" t="s">
        <v>42</v>
      </c>
      <c r="J24" s="4" t="s">
        <v>43</v>
      </c>
      <c r="K24" s="4" t="s">
        <v>44</v>
      </c>
      <c r="L24" s="5" t="s">
        <v>46</v>
      </c>
      <c r="M24" s="5">
        <v>6</v>
      </c>
      <c r="N24" s="16" t="str">
        <f>IFERROR(VLOOKUP("*"&amp;$D24&amp;"*",[1]护套环流!$A:$AS,20,FALSE),IFERROR(VLOOKUP("*"&amp;$D24&amp;"*",[1]护套环流!$B:$AS,19,FALSE),"无"))</f>
        <v>2023-09-22 09:00:00</v>
      </c>
      <c r="O24" s="16" t="str">
        <f>IFERROR(VLOOKUP("*"&amp;$D24&amp;"*",[1]护套环流!$A:$AS,21,FALSE),IFERROR(VLOOKUP("*"&amp;$D24&amp;"*",[1]护套环流!$B:$AS,20,FALSE),"无"))</f>
        <v>2023-09-22 11:30:00</v>
      </c>
      <c r="P24" s="15">
        <f t="shared" si="12"/>
        <v>6</v>
      </c>
      <c r="Q24" s="15">
        <f t="shared" si="13"/>
        <v>6</v>
      </c>
      <c r="R24" s="22">
        <f t="shared" si="14"/>
        <v>1</v>
      </c>
      <c r="S24" s="22">
        <f t="shared" si="15"/>
        <v>1</v>
      </c>
      <c r="T24" s="16"/>
      <c r="U24" s="16" t="str">
        <f>IFERROR(VLOOKUP("*"&amp;$D24&amp;"*",[1]护套环流!$A:$AS,5,FALSE),IFERROR(VLOOKUP("*"&amp;$D24&amp;"*",[1]护套环流!$B:$AS,4,FALSE),"无"))</f>
        <v>JH030120230114-001561</v>
      </c>
      <c r="V24" s="16" t="str">
        <f>IFERROR(VLOOKUP("*"&amp;$D24&amp;"*",[1]护套环流!$A:$AS,3,FALSE),IFERROR(VLOOKUP("*"&amp;$D24&amp;"*",[1]护套环流!$B:$AS,2,FALSE),"无"))</f>
        <v>已完成</v>
      </c>
    </row>
    <row r="25" ht="24" spans="1:22">
      <c r="A25" s="4">
        <v>24</v>
      </c>
      <c r="B25" s="4" t="s">
        <v>34</v>
      </c>
      <c r="C25" s="5" t="s">
        <v>82</v>
      </c>
      <c r="D25" s="7" t="s">
        <v>2994</v>
      </c>
      <c r="E25" s="6" t="s">
        <v>258</v>
      </c>
      <c r="F25" s="7" t="s">
        <v>2958</v>
      </c>
      <c r="G25" s="8">
        <v>45231</v>
      </c>
      <c r="H25" s="10" t="s">
        <v>632</v>
      </c>
      <c r="I25" s="4" t="s">
        <v>42</v>
      </c>
      <c r="J25" s="4" t="s">
        <v>43</v>
      </c>
      <c r="K25" s="4" t="s">
        <v>44</v>
      </c>
      <c r="L25" s="5" t="s">
        <v>46</v>
      </c>
      <c r="M25" s="5">
        <v>6</v>
      </c>
      <c r="N25" s="16"/>
      <c r="O25" s="16"/>
      <c r="P25" s="15"/>
      <c r="Q25" s="15"/>
      <c r="R25" s="22"/>
      <c r="S25" s="22"/>
      <c r="T25" s="16"/>
      <c r="U25" s="16"/>
      <c r="V25" s="16"/>
    </row>
    <row r="26" ht="36" spans="1:22">
      <c r="A26" s="4">
        <v>25</v>
      </c>
      <c r="B26" s="4" t="s">
        <v>34</v>
      </c>
      <c r="C26" s="5" t="s">
        <v>82</v>
      </c>
      <c r="D26" s="7" t="s">
        <v>2998</v>
      </c>
      <c r="E26" s="6" t="s">
        <v>108</v>
      </c>
      <c r="F26" s="7" t="s">
        <v>2958</v>
      </c>
      <c r="G26" s="8">
        <v>44986</v>
      </c>
      <c r="H26" s="10" t="s">
        <v>41</v>
      </c>
      <c r="I26" s="4" t="s">
        <v>42</v>
      </c>
      <c r="J26" s="4" t="s">
        <v>43</v>
      </c>
      <c r="K26" s="4" t="s">
        <v>44</v>
      </c>
      <c r="L26" s="5" t="s">
        <v>46</v>
      </c>
      <c r="M26" s="5">
        <v>6</v>
      </c>
      <c r="N26" s="19" t="s">
        <v>2999</v>
      </c>
      <c r="O26" s="19" t="s">
        <v>3000</v>
      </c>
      <c r="P26" s="15">
        <f t="shared" ref="P26:P34" si="16">IF(OR(O26=0,O26="无"),"",M26)</f>
        <v>6</v>
      </c>
      <c r="Q26" s="15">
        <f t="shared" ref="Q26:Q34" si="17">P26</f>
        <v>6</v>
      </c>
      <c r="R26" s="22">
        <f t="shared" ref="R26:R34" si="18">IFERROR(IF(P26/M26&gt;0,P26/M26,""),"")</f>
        <v>1</v>
      </c>
      <c r="S26" s="22">
        <f t="shared" ref="S26:S34" si="19">IFERROR(Q26/P26,"")</f>
        <v>1</v>
      </c>
      <c r="T26" s="16"/>
      <c r="U26" s="23" t="s">
        <v>2997</v>
      </c>
      <c r="V26" s="16" t="s">
        <v>50</v>
      </c>
    </row>
    <row r="27" ht="24" spans="1:22">
      <c r="A27" s="4">
        <v>26</v>
      </c>
      <c r="B27" s="4" t="s">
        <v>34</v>
      </c>
      <c r="C27" s="5" t="s">
        <v>82</v>
      </c>
      <c r="D27" s="7" t="s">
        <v>2998</v>
      </c>
      <c r="E27" s="6" t="s">
        <v>108</v>
      </c>
      <c r="F27" s="7" t="s">
        <v>2958</v>
      </c>
      <c r="G27" s="8">
        <v>45170</v>
      </c>
      <c r="H27" s="10" t="s">
        <v>54</v>
      </c>
      <c r="I27" s="4" t="s">
        <v>42</v>
      </c>
      <c r="J27" s="4" t="s">
        <v>43</v>
      </c>
      <c r="K27" s="4" t="s">
        <v>44</v>
      </c>
      <c r="L27" s="5" t="s">
        <v>46</v>
      </c>
      <c r="M27" s="5">
        <v>6</v>
      </c>
      <c r="N27" s="16" t="s">
        <v>3892</v>
      </c>
      <c r="O27" s="16" t="s">
        <v>3893</v>
      </c>
      <c r="P27" s="15">
        <f t="shared" si="16"/>
        <v>6</v>
      </c>
      <c r="Q27" s="15">
        <f t="shared" si="17"/>
        <v>6</v>
      </c>
      <c r="R27" s="22">
        <f t="shared" si="18"/>
        <v>1</v>
      </c>
      <c r="S27" s="22">
        <f t="shared" si="19"/>
        <v>1</v>
      </c>
      <c r="T27" s="16"/>
      <c r="U27" s="16" t="s">
        <v>3001</v>
      </c>
      <c r="V27" s="16" t="s">
        <v>50</v>
      </c>
    </row>
    <row r="28" ht="36" spans="1:22">
      <c r="A28" s="4">
        <v>27</v>
      </c>
      <c r="B28" s="4" t="s">
        <v>34</v>
      </c>
      <c r="C28" s="5" t="s">
        <v>228</v>
      </c>
      <c r="D28" s="6" t="s">
        <v>3002</v>
      </c>
      <c r="E28" s="6" t="s">
        <v>108</v>
      </c>
      <c r="F28" s="7" t="s">
        <v>2958</v>
      </c>
      <c r="G28" s="8">
        <v>44958</v>
      </c>
      <c r="H28" s="9" t="s">
        <v>2299</v>
      </c>
      <c r="I28" s="4" t="s">
        <v>42</v>
      </c>
      <c r="J28" s="4" t="s">
        <v>43</v>
      </c>
      <c r="K28" s="4" t="s">
        <v>44</v>
      </c>
      <c r="L28" s="5" t="s">
        <v>46</v>
      </c>
      <c r="M28" s="5">
        <v>3</v>
      </c>
      <c r="N28" s="19" t="s">
        <v>2960</v>
      </c>
      <c r="O28" s="19" t="s">
        <v>2961</v>
      </c>
      <c r="P28" s="15">
        <f t="shared" si="16"/>
        <v>3</v>
      </c>
      <c r="Q28" s="15">
        <f t="shared" si="17"/>
        <v>3</v>
      </c>
      <c r="R28" s="22">
        <f t="shared" si="18"/>
        <v>1</v>
      </c>
      <c r="S28" s="22">
        <f t="shared" si="19"/>
        <v>1</v>
      </c>
      <c r="T28" s="16"/>
      <c r="U28" s="23" t="s">
        <v>2962</v>
      </c>
      <c r="V28" s="16" t="s">
        <v>50</v>
      </c>
    </row>
    <row r="29" ht="24" spans="1:22">
      <c r="A29" s="4">
        <v>28</v>
      </c>
      <c r="B29" s="4" t="s">
        <v>34</v>
      </c>
      <c r="C29" s="5" t="s">
        <v>228</v>
      </c>
      <c r="D29" s="6" t="s">
        <v>3002</v>
      </c>
      <c r="E29" s="6" t="s">
        <v>108</v>
      </c>
      <c r="F29" s="7" t="s">
        <v>2958</v>
      </c>
      <c r="G29" s="8">
        <v>45139</v>
      </c>
      <c r="H29" s="9" t="s">
        <v>97</v>
      </c>
      <c r="I29" s="4" t="s">
        <v>42</v>
      </c>
      <c r="J29" s="4" t="s">
        <v>43</v>
      </c>
      <c r="K29" s="4" t="s">
        <v>44</v>
      </c>
      <c r="L29" s="5" t="s">
        <v>46</v>
      </c>
      <c r="M29" s="5">
        <v>3</v>
      </c>
      <c r="N29" s="16" t="s">
        <v>2971</v>
      </c>
      <c r="O29" s="16" t="s">
        <v>2972</v>
      </c>
      <c r="P29" s="15">
        <f t="shared" si="16"/>
        <v>3</v>
      </c>
      <c r="Q29" s="15">
        <f t="shared" si="17"/>
        <v>3</v>
      </c>
      <c r="R29" s="22">
        <f t="shared" si="18"/>
        <v>1</v>
      </c>
      <c r="S29" s="22">
        <f t="shared" si="19"/>
        <v>1</v>
      </c>
      <c r="T29" s="16"/>
      <c r="U29" s="16" t="s">
        <v>2973</v>
      </c>
      <c r="V29" s="16" t="s">
        <v>50</v>
      </c>
    </row>
    <row r="30" ht="36" spans="1:22">
      <c r="A30" s="4">
        <v>29</v>
      </c>
      <c r="B30" s="4" t="s">
        <v>34</v>
      </c>
      <c r="C30" s="5" t="s">
        <v>228</v>
      </c>
      <c r="D30" s="11" t="s">
        <v>3005</v>
      </c>
      <c r="E30" s="6" t="s">
        <v>258</v>
      </c>
      <c r="F30" s="7" t="s">
        <v>2958</v>
      </c>
      <c r="G30" s="8">
        <v>44927</v>
      </c>
      <c r="H30" s="9" t="s">
        <v>2959</v>
      </c>
      <c r="I30" s="4" t="s">
        <v>42</v>
      </c>
      <c r="J30" s="4" t="s">
        <v>43</v>
      </c>
      <c r="K30" s="4" t="s">
        <v>44</v>
      </c>
      <c r="L30" s="5" t="s">
        <v>46</v>
      </c>
      <c r="M30" s="5">
        <v>21</v>
      </c>
      <c r="N30" s="19" t="s">
        <v>3006</v>
      </c>
      <c r="O30" s="19" t="s">
        <v>3007</v>
      </c>
      <c r="P30" s="15">
        <f t="shared" si="16"/>
        <v>21</v>
      </c>
      <c r="Q30" s="15">
        <f t="shared" si="17"/>
        <v>21</v>
      </c>
      <c r="R30" s="22">
        <f t="shared" si="18"/>
        <v>1</v>
      </c>
      <c r="S30" s="22">
        <f t="shared" si="19"/>
        <v>1</v>
      </c>
      <c r="T30" s="16"/>
      <c r="U30" s="23" t="s">
        <v>3008</v>
      </c>
      <c r="V30" s="16" t="s">
        <v>50</v>
      </c>
    </row>
    <row r="31" ht="24" spans="1:22">
      <c r="A31" s="4">
        <v>30</v>
      </c>
      <c r="B31" s="4" t="s">
        <v>34</v>
      </c>
      <c r="C31" s="5" t="s">
        <v>228</v>
      </c>
      <c r="D31" s="11" t="s">
        <v>3005</v>
      </c>
      <c r="E31" s="6" t="s">
        <v>258</v>
      </c>
      <c r="F31" s="7" t="s">
        <v>2958</v>
      </c>
      <c r="G31" s="8">
        <v>44986</v>
      </c>
      <c r="H31" s="10" t="s">
        <v>41</v>
      </c>
      <c r="I31" s="4" t="s">
        <v>42</v>
      </c>
      <c r="J31" s="4" t="s">
        <v>43</v>
      </c>
      <c r="K31" s="4" t="s">
        <v>44</v>
      </c>
      <c r="L31" s="5" t="s">
        <v>46</v>
      </c>
      <c r="M31" s="5">
        <v>21</v>
      </c>
      <c r="N31" s="16" t="s">
        <v>2963</v>
      </c>
      <c r="O31" s="16" t="s">
        <v>2964</v>
      </c>
      <c r="P31" s="15">
        <f t="shared" si="16"/>
        <v>21</v>
      </c>
      <c r="Q31" s="15">
        <f t="shared" si="17"/>
        <v>21</v>
      </c>
      <c r="R31" s="22">
        <f t="shared" si="18"/>
        <v>1</v>
      </c>
      <c r="S31" s="22">
        <f t="shared" si="19"/>
        <v>1</v>
      </c>
      <c r="T31" s="16"/>
      <c r="U31" s="16" t="s">
        <v>2965</v>
      </c>
      <c r="V31" s="16" t="s">
        <v>50</v>
      </c>
    </row>
    <row r="32" ht="24" spans="1:22">
      <c r="A32" s="4">
        <v>31</v>
      </c>
      <c r="B32" s="4" t="s">
        <v>34</v>
      </c>
      <c r="C32" s="5" t="s">
        <v>228</v>
      </c>
      <c r="D32" s="11" t="s">
        <v>3005</v>
      </c>
      <c r="E32" s="6" t="s">
        <v>258</v>
      </c>
      <c r="F32" s="7" t="s">
        <v>2958</v>
      </c>
      <c r="G32" s="8">
        <v>45047</v>
      </c>
      <c r="H32" s="10" t="s">
        <v>304</v>
      </c>
      <c r="I32" s="4" t="s">
        <v>42</v>
      </c>
      <c r="J32" s="4" t="s">
        <v>43</v>
      </c>
      <c r="K32" s="4" t="s">
        <v>44</v>
      </c>
      <c r="L32" s="5" t="s">
        <v>46</v>
      </c>
      <c r="M32" s="5">
        <v>21</v>
      </c>
      <c r="N32" s="16" t="s">
        <v>3009</v>
      </c>
      <c r="O32" s="16" t="s">
        <v>3010</v>
      </c>
      <c r="P32" s="15">
        <f t="shared" si="16"/>
        <v>21</v>
      </c>
      <c r="Q32" s="15">
        <f t="shared" si="17"/>
        <v>21</v>
      </c>
      <c r="R32" s="22">
        <f t="shared" si="18"/>
        <v>1</v>
      </c>
      <c r="S32" s="22">
        <f t="shared" si="19"/>
        <v>1</v>
      </c>
      <c r="T32" s="16"/>
      <c r="U32" s="16" t="s">
        <v>3011</v>
      </c>
      <c r="V32" s="16" t="s">
        <v>50</v>
      </c>
    </row>
    <row r="33" ht="24" spans="1:22">
      <c r="A33" s="4">
        <v>32</v>
      </c>
      <c r="B33" s="4" t="s">
        <v>34</v>
      </c>
      <c r="C33" s="5" t="s">
        <v>228</v>
      </c>
      <c r="D33" s="11" t="s">
        <v>3005</v>
      </c>
      <c r="E33" s="6" t="s">
        <v>258</v>
      </c>
      <c r="F33" s="7" t="s">
        <v>2958</v>
      </c>
      <c r="G33" s="8">
        <v>45108</v>
      </c>
      <c r="H33" s="10" t="s">
        <v>165</v>
      </c>
      <c r="I33" s="4" t="s">
        <v>42</v>
      </c>
      <c r="J33" s="4" t="s">
        <v>43</v>
      </c>
      <c r="K33" s="4" t="s">
        <v>44</v>
      </c>
      <c r="L33" s="5" t="s">
        <v>46</v>
      </c>
      <c r="M33" s="5">
        <v>21</v>
      </c>
      <c r="N33" s="16" t="s">
        <v>3012</v>
      </c>
      <c r="O33" s="16" t="s">
        <v>3013</v>
      </c>
      <c r="P33" s="15">
        <f t="shared" si="16"/>
        <v>21</v>
      </c>
      <c r="Q33" s="15">
        <f t="shared" si="17"/>
        <v>21</v>
      </c>
      <c r="R33" s="22">
        <f t="shared" si="18"/>
        <v>1</v>
      </c>
      <c r="S33" s="22">
        <f t="shared" si="19"/>
        <v>1</v>
      </c>
      <c r="T33" s="16"/>
      <c r="U33" s="16" t="s">
        <v>3014</v>
      </c>
      <c r="V33" s="16" t="s">
        <v>50</v>
      </c>
    </row>
    <row r="34" ht="24" spans="1:22">
      <c r="A34" s="4">
        <v>33</v>
      </c>
      <c r="B34" s="4" t="s">
        <v>34</v>
      </c>
      <c r="C34" s="5" t="s">
        <v>228</v>
      </c>
      <c r="D34" s="11" t="s">
        <v>3005</v>
      </c>
      <c r="E34" s="6" t="s">
        <v>258</v>
      </c>
      <c r="F34" s="7" t="s">
        <v>2958</v>
      </c>
      <c r="G34" s="8">
        <v>45170</v>
      </c>
      <c r="H34" s="10" t="s">
        <v>54</v>
      </c>
      <c r="I34" s="4" t="s">
        <v>42</v>
      </c>
      <c r="J34" s="4" t="s">
        <v>43</v>
      </c>
      <c r="K34" s="4" t="s">
        <v>44</v>
      </c>
      <c r="L34" s="5" t="s">
        <v>46</v>
      </c>
      <c r="M34" s="5">
        <v>21</v>
      </c>
      <c r="N34" s="16" t="str">
        <f>IFERROR(VLOOKUP("*"&amp;$D34&amp;"*",[1]护套环流!$A:$AS,20,FALSE),IFERROR(VLOOKUP("*"&amp;$D34&amp;"*",[1]护套环流!$B:$AS,19,FALSE),"无"))</f>
        <v>2023-09-15 09:00:00</v>
      </c>
      <c r="O34" s="16" t="str">
        <f>IFERROR(VLOOKUP("*"&amp;$D34&amp;"*",[1]护套环流!$A:$AS,21,FALSE),IFERROR(VLOOKUP("*"&amp;$D34&amp;"*",[1]护套环流!$B:$AS,20,FALSE),"无"))</f>
        <v>2023-09-15 12:00:00</v>
      </c>
      <c r="P34" s="15">
        <f t="shared" si="16"/>
        <v>21</v>
      </c>
      <c r="Q34" s="15">
        <f t="shared" si="17"/>
        <v>21</v>
      </c>
      <c r="R34" s="22">
        <f t="shared" si="18"/>
        <v>1</v>
      </c>
      <c r="S34" s="22">
        <f t="shared" si="19"/>
        <v>1</v>
      </c>
      <c r="T34" s="16"/>
      <c r="U34" s="16" t="str">
        <f>IFERROR(VLOOKUP("*"&amp;$D34&amp;"*",[1]护套环流!$A:$AS,5,FALSE),IFERROR(VLOOKUP("*"&amp;$D34&amp;"*",[1]护套环流!$B:$AS,4,FALSE),"无"))</f>
        <v>JH030120230115-000046</v>
      </c>
      <c r="V34" s="16" t="str">
        <f>IFERROR(VLOOKUP("*"&amp;$D34&amp;"*",[1]护套环流!$A:$AS,3,FALSE),IFERROR(VLOOKUP("*"&amp;$D34&amp;"*",[1]护套环流!$B:$AS,2,FALSE),"无"))</f>
        <v>已完成</v>
      </c>
    </row>
    <row r="35" ht="24" spans="1:22">
      <c r="A35" s="4">
        <v>34</v>
      </c>
      <c r="B35" s="4" t="s">
        <v>34</v>
      </c>
      <c r="C35" s="5" t="s">
        <v>228</v>
      </c>
      <c r="D35" s="11" t="s">
        <v>3005</v>
      </c>
      <c r="E35" s="6" t="s">
        <v>258</v>
      </c>
      <c r="F35" s="7" t="s">
        <v>2958</v>
      </c>
      <c r="G35" s="8">
        <v>45231</v>
      </c>
      <c r="H35" s="10" t="s">
        <v>632</v>
      </c>
      <c r="I35" s="4" t="s">
        <v>42</v>
      </c>
      <c r="J35" s="4" t="s">
        <v>43</v>
      </c>
      <c r="K35" s="4" t="s">
        <v>44</v>
      </c>
      <c r="L35" s="5" t="s">
        <v>46</v>
      </c>
      <c r="M35" s="5">
        <v>21</v>
      </c>
      <c r="N35" s="16"/>
      <c r="O35" s="16"/>
      <c r="P35" s="15"/>
      <c r="Q35" s="15"/>
      <c r="R35" s="22"/>
      <c r="S35" s="22"/>
      <c r="T35" s="16"/>
      <c r="U35" s="16"/>
      <c r="V35" s="16"/>
    </row>
    <row r="36" ht="36" spans="1:22">
      <c r="A36" s="4">
        <v>35</v>
      </c>
      <c r="B36" s="4" t="s">
        <v>34</v>
      </c>
      <c r="C36" s="5" t="s">
        <v>228</v>
      </c>
      <c r="D36" s="11" t="s">
        <v>3018</v>
      </c>
      <c r="E36" s="6" t="s">
        <v>258</v>
      </c>
      <c r="F36" s="7" t="s">
        <v>2958</v>
      </c>
      <c r="G36" s="8">
        <v>44985</v>
      </c>
      <c r="H36" s="9" t="s">
        <v>2299</v>
      </c>
      <c r="I36" s="4" t="s">
        <v>42</v>
      </c>
      <c r="J36" s="4" t="s">
        <v>43</v>
      </c>
      <c r="K36" s="4" t="s">
        <v>44</v>
      </c>
      <c r="L36" s="5" t="s">
        <v>46</v>
      </c>
      <c r="M36" s="5">
        <v>12</v>
      </c>
      <c r="N36" s="19" t="s">
        <v>3019</v>
      </c>
      <c r="O36" s="19" t="s">
        <v>3020</v>
      </c>
      <c r="P36" s="15">
        <f t="shared" ref="P36:P40" si="20">IF(OR(O36=0,O36="无"),"",M36)</f>
        <v>12</v>
      </c>
      <c r="Q36" s="15">
        <f t="shared" ref="Q36:Q40" si="21">P36</f>
        <v>12</v>
      </c>
      <c r="R36" s="22">
        <f t="shared" ref="R36:R40" si="22">IFERROR(IF(P36/M36&gt;0,P36/M36,""),"")</f>
        <v>1</v>
      </c>
      <c r="S36" s="22">
        <f t="shared" ref="S36:S40" si="23">IFERROR(Q36/P36,"")</f>
        <v>1</v>
      </c>
      <c r="T36" s="16"/>
      <c r="U36" s="24" t="s">
        <v>3021</v>
      </c>
      <c r="V36" s="16" t="s">
        <v>50</v>
      </c>
    </row>
    <row r="37" ht="24" spans="1:22">
      <c r="A37" s="4">
        <v>36</v>
      </c>
      <c r="B37" s="4" t="s">
        <v>34</v>
      </c>
      <c r="C37" s="5" t="s">
        <v>228</v>
      </c>
      <c r="D37" s="11" t="s">
        <v>3018</v>
      </c>
      <c r="E37" s="6" t="s">
        <v>258</v>
      </c>
      <c r="F37" s="7" t="s">
        <v>2958</v>
      </c>
      <c r="G37" s="8">
        <v>45046</v>
      </c>
      <c r="H37" s="10" t="s">
        <v>231</v>
      </c>
      <c r="I37" s="4" t="s">
        <v>42</v>
      </c>
      <c r="J37" s="4" t="s">
        <v>43</v>
      </c>
      <c r="K37" s="4" t="s">
        <v>44</v>
      </c>
      <c r="L37" s="5" t="s">
        <v>46</v>
      </c>
      <c r="M37" s="5">
        <v>12</v>
      </c>
      <c r="N37" s="16" t="s">
        <v>3022</v>
      </c>
      <c r="O37" s="16" t="s">
        <v>3023</v>
      </c>
      <c r="P37" s="15">
        <f t="shared" si="20"/>
        <v>12</v>
      </c>
      <c r="Q37" s="15">
        <f t="shared" si="21"/>
        <v>12</v>
      </c>
      <c r="R37" s="22">
        <f t="shared" si="22"/>
        <v>1</v>
      </c>
      <c r="S37" s="22">
        <f t="shared" si="23"/>
        <v>1</v>
      </c>
      <c r="T37" s="16"/>
      <c r="U37" s="16" t="s">
        <v>3024</v>
      </c>
      <c r="V37" s="16" t="s">
        <v>50</v>
      </c>
    </row>
    <row r="38" ht="24" spans="1:22">
      <c r="A38" s="4">
        <v>37</v>
      </c>
      <c r="B38" s="4" t="s">
        <v>34</v>
      </c>
      <c r="C38" s="5" t="s">
        <v>228</v>
      </c>
      <c r="D38" s="11" t="s">
        <v>3018</v>
      </c>
      <c r="E38" s="6" t="s">
        <v>258</v>
      </c>
      <c r="F38" s="7" t="s">
        <v>2958</v>
      </c>
      <c r="G38" s="8">
        <v>45107</v>
      </c>
      <c r="H38" s="10" t="s">
        <v>93</v>
      </c>
      <c r="I38" s="4" t="s">
        <v>42</v>
      </c>
      <c r="J38" s="4" t="s">
        <v>43</v>
      </c>
      <c r="K38" s="4" t="s">
        <v>44</v>
      </c>
      <c r="L38" s="5" t="s">
        <v>46</v>
      </c>
      <c r="M38" s="5">
        <v>12</v>
      </c>
      <c r="N38" s="16" t="s">
        <v>3025</v>
      </c>
      <c r="O38" s="16" t="s">
        <v>3026</v>
      </c>
      <c r="P38" s="15">
        <f t="shared" si="20"/>
        <v>12</v>
      </c>
      <c r="Q38" s="15">
        <f t="shared" si="21"/>
        <v>12</v>
      </c>
      <c r="R38" s="22">
        <f t="shared" si="22"/>
        <v>1</v>
      </c>
      <c r="S38" s="22">
        <f t="shared" si="23"/>
        <v>1</v>
      </c>
      <c r="T38" s="16"/>
      <c r="U38" s="16" t="s">
        <v>3027</v>
      </c>
      <c r="V38" s="16" t="s">
        <v>50</v>
      </c>
    </row>
    <row r="39" ht="24" spans="1:22">
      <c r="A39" s="4">
        <v>38</v>
      </c>
      <c r="B39" s="4" t="s">
        <v>34</v>
      </c>
      <c r="C39" s="5" t="s">
        <v>228</v>
      </c>
      <c r="D39" s="11" t="s">
        <v>3018</v>
      </c>
      <c r="E39" s="6" t="s">
        <v>258</v>
      </c>
      <c r="F39" s="7" t="s">
        <v>2958</v>
      </c>
      <c r="G39" s="8">
        <v>45169</v>
      </c>
      <c r="H39" s="9" t="s">
        <v>97</v>
      </c>
      <c r="I39" s="4" t="s">
        <v>42</v>
      </c>
      <c r="J39" s="4" t="s">
        <v>43</v>
      </c>
      <c r="K39" s="4" t="s">
        <v>44</v>
      </c>
      <c r="L39" s="5" t="s">
        <v>46</v>
      </c>
      <c r="M39" s="5">
        <v>12</v>
      </c>
      <c r="N39" s="16" t="s">
        <v>3028</v>
      </c>
      <c r="O39" s="16" t="s">
        <v>3029</v>
      </c>
      <c r="P39" s="15">
        <f t="shared" si="20"/>
        <v>12</v>
      </c>
      <c r="Q39" s="15">
        <f t="shared" si="21"/>
        <v>12</v>
      </c>
      <c r="R39" s="22">
        <f t="shared" si="22"/>
        <v>1</v>
      </c>
      <c r="S39" s="22">
        <f t="shared" si="23"/>
        <v>1</v>
      </c>
      <c r="T39" s="16"/>
      <c r="U39" s="16" t="s">
        <v>3030</v>
      </c>
      <c r="V39" s="16" t="s">
        <v>50</v>
      </c>
    </row>
    <row r="40" ht="24" spans="1:22">
      <c r="A40" s="4">
        <v>39</v>
      </c>
      <c r="B40" s="4" t="s">
        <v>34</v>
      </c>
      <c r="C40" s="5" t="s">
        <v>228</v>
      </c>
      <c r="D40" s="11" t="s">
        <v>3018</v>
      </c>
      <c r="E40" s="6" t="s">
        <v>258</v>
      </c>
      <c r="F40" s="7" t="s">
        <v>2958</v>
      </c>
      <c r="G40" s="8">
        <v>45230</v>
      </c>
      <c r="H40" s="10" t="s">
        <v>189</v>
      </c>
      <c r="I40" s="4" t="s">
        <v>42</v>
      </c>
      <c r="J40" s="4" t="s">
        <v>43</v>
      </c>
      <c r="K40" s="4" t="s">
        <v>44</v>
      </c>
      <c r="L40" s="5" t="s">
        <v>46</v>
      </c>
      <c r="M40" s="5">
        <v>12</v>
      </c>
      <c r="N40" s="16" t="str">
        <f>IFERROR(VLOOKUP("*"&amp;$D40&amp;"*",[1]护套环流!$A:$AS,20,FALSE),IFERROR(VLOOKUP("*"&amp;$D40&amp;"*",[1]护套环流!$B:$AS,19,FALSE),"无"))</f>
        <v>2023-09-11 09:00:00</v>
      </c>
      <c r="O40" s="16" t="str">
        <f>IFERROR(VLOOKUP("*"&amp;$D40&amp;"*",[1]护套环流!$A:$AS,21,FALSE),IFERROR(VLOOKUP("*"&amp;$D40&amp;"*",[1]护套环流!$B:$AS,20,FALSE),"无"))</f>
        <v>2023-09-11 12:00:00</v>
      </c>
      <c r="P40" s="15">
        <f t="shared" si="20"/>
        <v>12</v>
      </c>
      <c r="Q40" s="15">
        <f t="shared" si="21"/>
        <v>12</v>
      </c>
      <c r="R40" s="22">
        <f t="shared" si="22"/>
        <v>1</v>
      </c>
      <c r="S40" s="22">
        <f t="shared" si="23"/>
        <v>1</v>
      </c>
      <c r="T40" s="16"/>
      <c r="U40" s="16" t="str">
        <f>IFERROR(VLOOKUP("*"&amp;$D40&amp;"*",[1]护套环流!$A:$AS,5,FALSE),IFERROR(VLOOKUP("*"&amp;$D40&amp;"*",[1]护套环流!$B:$AS,4,FALSE),"无"))</f>
        <v>JH030120230115-000026</v>
      </c>
      <c r="V40" s="16" t="str">
        <f>IFERROR(VLOOKUP("*"&amp;$D40&amp;"*",[1]护套环流!$A:$AS,3,FALSE),IFERROR(VLOOKUP("*"&amp;$D40&amp;"*",[1]护套环流!$B:$AS,2,FALSE),"无"))</f>
        <v>已完成</v>
      </c>
    </row>
    <row r="41" ht="24" spans="1:22">
      <c r="A41" s="4">
        <v>40</v>
      </c>
      <c r="B41" s="4" t="s">
        <v>34</v>
      </c>
      <c r="C41" s="5" t="s">
        <v>228</v>
      </c>
      <c r="D41" s="11" t="s">
        <v>3018</v>
      </c>
      <c r="E41" s="6" t="s">
        <v>258</v>
      </c>
      <c r="F41" s="7" t="s">
        <v>2958</v>
      </c>
      <c r="G41" s="8">
        <v>45291</v>
      </c>
      <c r="H41" s="10" t="s">
        <v>1741</v>
      </c>
      <c r="I41" s="4" t="s">
        <v>42</v>
      </c>
      <c r="J41" s="4" t="s">
        <v>43</v>
      </c>
      <c r="K41" s="4" t="s">
        <v>44</v>
      </c>
      <c r="L41" s="5" t="s">
        <v>46</v>
      </c>
      <c r="M41" s="5">
        <v>12</v>
      </c>
      <c r="N41" s="16"/>
      <c r="O41" s="16"/>
      <c r="P41" s="15"/>
      <c r="Q41" s="15"/>
      <c r="R41" s="22"/>
      <c r="S41" s="22"/>
      <c r="T41" s="16"/>
      <c r="U41" s="16"/>
      <c r="V41" s="16"/>
    </row>
    <row r="42" ht="96" spans="1:22">
      <c r="A42" s="4">
        <v>41</v>
      </c>
      <c r="B42" s="4" t="s">
        <v>34</v>
      </c>
      <c r="C42" s="5" t="s">
        <v>228</v>
      </c>
      <c r="D42" s="11" t="s">
        <v>3037</v>
      </c>
      <c r="E42" s="6" t="s">
        <v>258</v>
      </c>
      <c r="F42" s="7" t="s">
        <v>2958</v>
      </c>
      <c r="G42" s="8">
        <v>44985</v>
      </c>
      <c r="H42" s="9" t="s">
        <v>2299</v>
      </c>
      <c r="I42" s="4" t="s">
        <v>42</v>
      </c>
      <c r="J42" s="4" t="s">
        <v>43</v>
      </c>
      <c r="K42" s="4" t="s">
        <v>44</v>
      </c>
      <c r="L42" s="5" t="s">
        <v>46</v>
      </c>
      <c r="M42" s="5">
        <v>3</v>
      </c>
      <c r="N42" s="19" t="s">
        <v>3038</v>
      </c>
      <c r="O42" s="19" t="s">
        <v>3039</v>
      </c>
      <c r="P42" s="15">
        <f t="shared" ref="P42:P46" si="24">IF(OR(O42=0,O42="无"),"",M42)</f>
        <v>3</v>
      </c>
      <c r="Q42" s="15">
        <f t="shared" ref="Q42:Q46" si="25">P42</f>
        <v>3</v>
      </c>
      <c r="R42" s="22">
        <f t="shared" ref="R42:R46" si="26">IFERROR(IF(P42/M42&gt;0,P42/M42,""),"")</f>
        <v>1</v>
      </c>
      <c r="S42" s="22">
        <f t="shared" ref="S42:S46" si="27">IFERROR(Q42/P42,"")</f>
        <v>1</v>
      </c>
      <c r="T42" s="25" t="s">
        <v>3040</v>
      </c>
      <c r="U42" s="24" t="s">
        <v>3021</v>
      </c>
      <c r="V42" s="16" t="s">
        <v>50</v>
      </c>
    </row>
    <row r="43" ht="24" spans="1:22">
      <c r="A43" s="4">
        <v>42</v>
      </c>
      <c r="B43" s="4" t="s">
        <v>34</v>
      </c>
      <c r="C43" s="5" t="s">
        <v>228</v>
      </c>
      <c r="D43" s="11" t="s">
        <v>3037</v>
      </c>
      <c r="E43" s="6" t="s">
        <v>258</v>
      </c>
      <c r="F43" s="7" t="s">
        <v>2958</v>
      </c>
      <c r="G43" s="8">
        <v>45046</v>
      </c>
      <c r="H43" s="10" t="s">
        <v>231</v>
      </c>
      <c r="I43" s="4" t="s">
        <v>42</v>
      </c>
      <c r="J43" s="4" t="s">
        <v>43</v>
      </c>
      <c r="K43" s="4" t="s">
        <v>44</v>
      </c>
      <c r="L43" s="5" t="s">
        <v>46</v>
      </c>
      <c r="M43" s="5">
        <v>3</v>
      </c>
      <c r="N43" s="16" t="s">
        <v>3022</v>
      </c>
      <c r="O43" s="16" t="s">
        <v>3023</v>
      </c>
      <c r="P43" s="15">
        <f t="shared" si="24"/>
        <v>3</v>
      </c>
      <c r="Q43" s="15">
        <f t="shared" si="25"/>
        <v>3</v>
      </c>
      <c r="R43" s="22">
        <f t="shared" si="26"/>
        <v>1</v>
      </c>
      <c r="S43" s="22">
        <f t="shared" si="27"/>
        <v>1</v>
      </c>
      <c r="T43" s="16"/>
      <c r="U43" s="16" t="s">
        <v>3024</v>
      </c>
      <c r="V43" s="16" t="s">
        <v>50</v>
      </c>
    </row>
    <row r="44" ht="24" spans="1:22">
      <c r="A44" s="4">
        <v>43</v>
      </c>
      <c r="B44" s="4" t="s">
        <v>34</v>
      </c>
      <c r="C44" s="5" t="s">
        <v>228</v>
      </c>
      <c r="D44" s="11" t="s">
        <v>3037</v>
      </c>
      <c r="E44" s="6" t="s">
        <v>258</v>
      </c>
      <c r="F44" s="7" t="s">
        <v>2958</v>
      </c>
      <c r="G44" s="8">
        <v>45107</v>
      </c>
      <c r="H44" s="10" t="s">
        <v>93</v>
      </c>
      <c r="I44" s="4" t="s">
        <v>42</v>
      </c>
      <c r="J44" s="4" t="s">
        <v>43</v>
      </c>
      <c r="K44" s="4" t="s">
        <v>44</v>
      </c>
      <c r="L44" s="5" t="s">
        <v>46</v>
      </c>
      <c r="M44" s="5">
        <v>3</v>
      </c>
      <c r="N44" s="16" t="s">
        <v>3025</v>
      </c>
      <c r="O44" s="16" t="s">
        <v>3026</v>
      </c>
      <c r="P44" s="15">
        <f t="shared" si="24"/>
        <v>3</v>
      </c>
      <c r="Q44" s="15">
        <f t="shared" si="25"/>
        <v>3</v>
      </c>
      <c r="R44" s="22">
        <f t="shared" si="26"/>
        <v>1</v>
      </c>
      <c r="S44" s="22">
        <f t="shared" si="27"/>
        <v>1</v>
      </c>
      <c r="T44" s="16"/>
      <c r="U44" s="16" t="s">
        <v>3027</v>
      </c>
      <c r="V44" s="16" t="s">
        <v>50</v>
      </c>
    </row>
    <row r="45" ht="24" spans="1:22">
      <c r="A45" s="4">
        <v>44</v>
      </c>
      <c r="B45" s="4" t="s">
        <v>34</v>
      </c>
      <c r="C45" s="5" t="s">
        <v>228</v>
      </c>
      <c r="D45" s="11" t="s">
        <v>3037</v>
      </c>
      <c r="E45" s="6" t="s">
        <v>258</v>
      </c>
      <c r="F45" s="7" t="s">
        <v>2958</v>
      </c>
      <c r="G45" s="8">
        <v>45169</v>
      </c>
      <c r="H45" s="9" t="s">
        <v>97</v>
      </c>
      <c r="I45" s="4" t="s">
        <v>42</v>
      </c>
      <c r="J45" s="4" t="s">
        <v>43</v>
      </c>
      <c r="K45" s="4" t="s">
        <v>44</v>
      </c>
      <c r="L45" s="5" t="s">
        <v>46</v>
      </c>
      <c r="M45" s="5">
        <v>3</v>
      </c>
      <c r="N45" s="16" t="s">
        <v>3028</v>
      </c>
      <c r="O45" s="16" t="s">
        <v>3029</v>
      </c>
      <c r="P45" s="15">
        <f t="shared" si="24"/>
        <v>3</v>
      </c>
      <c r="Q45" s="15">
        <f t="shared" si="25"/>
        <v>3</v>
      </c>
      <c r="R45" s="22">
        <f t="shared" si="26"/>
        <v>1</v>
      </c>
      <c r="S45" s="22">
        <f t="shared" si="27"/>
        <v>1</v>
      </c>
      <c r="T45" s="16"/>
      <c r="U45" s="16" t="s">
        <v>3030</v>
      </c>
      <c r="V45" s="16" t="s">
        <v>50</v>
      </c>
    </row>
    <row r="46" ht="24" spans="1:22">
      <c r="A46" s="4">
        <v>45</v>
      </c>
      <c r="B46" s="4" t="s">
        <v>34</v>
      </c>
      <c r="C46" s="5" t="s">
        <v>228</v>
      </c>
      <c r="D46" s="11" t="s">
        <v>3037</v>
      </c>
      <c r="E46" s="6" t="s">
        <v>258</v>
      </c>
      <c r="F46" s="7" t="s">
        <v>2958</v>
      </c>
      <c r="G46" s="8">
        <v>45230</v>
      </c>
      <c r="H46" s="10" t="s">
        <v>189</v>
      </c>
      <c r="I46" s="4" t="s">
        <v>42</v>
      </c>
      <c r="J46" s="4" t="s">
        <v>43</v>
      </c>
      <c r="K46" s="4" t="s">
        <v>44</v>
      </c>
      <c r="L46" s="5" t="s">
        <v>46</v>
      </c>
      <c r="M46" s="5">
        <v>3</v>
      </c>
      <c r="N46" s="16" t="str">
        <f>IFERROR(VLOOKUP("*"&amp;$D46&amp;"*",[1]护套环流!$A:$AS,20,FALSE),IFERROR(VLOOKUP("*"&amp;$D46&amp;"*",[1]护套环流!$B:$AS,19,FALSE),"无"))</f>
        <v>2023-09-11 09:00:00</v>
      </c>
      <c r="O46" s="16" t="str">
        <f>IFERROR(VLOOKUP("*"&amp;$D46&amp;"*",[1]护套环流!$A:$AS,21,FALSE),IFERROR(VLOOKUP("*"&amp;$D46&amp;"*",[1]护套环流!$B:$AS,20,FALSE),"无"))</f>
        <v>2023-09-11 12:00:00</v>
      </c>
      <c r="P46" s="15">
        <f t="shared" si="24"/>
        <v>3</v>
      </c>
      <c r="Q46" s="15">
        <f t="shared" si="25"/>
        <v>3</v>
      </c>
      <c r="R46" s="22">
        <f t="shared" si="26"/>
        <v>1</v>
      </c>
      <c r="S46" s="22">
        <f t="shared" si="27"/>
        <v>1</v>
      </c>
      <c r="T46" s="16"/>
      <c r="U46" s="16" t="str">
        <f>IFERROR(VLOOKUP("*"&amp;$D46&amp;"*",[1]护套环流!$A:$AS,5,FALSE),IFERROR(VLOOKUP("*"&amp;$D46&amp;"*",[1]护套环流!$B:$AS,4,FALSE),"无"))</f>
        <v>JH030120230115-000026</v>
      </c>
      <c r="V46" s="16" t="str">
        <f>IFERROR(VLOOKUP("*"&amp;$D46&amp;"*",[1]护套环流!$A:$AS,3,FALSE),IFERROR(VLOOKUP("*"&amp;$D46&amp;"*",[1]护套环流!$B:$AS,2,FALSE),"无"))</f>
        <v>已完成</v>
      </c>
    </row>
    <row r="47" ht="24" spans="1:22">
      <c r="A47" s="4">
        <v>46</v>
      </c>
      <c r="B47" s="4" t="s">
        <v>34</v>
      </c>
      <c r="C47" s="5" t="s">
        <v>228</v>
      </c>
      <c r="D47" s="11" t="s">
        <v>3037</v>
      </c>
      <c r="E47" s="6" t="s">
        <v>258</v>
      </c>
      <c r="F47" s="7" t="s">
        <v>2958</v>
      </c>
      <c r="G47" s="8">
        <v>45291</v>
      </c>
      <c r="H47" s="10" t="s">
        <v>1741</v>
      </c>
      <c r="I47" s="4" t="s">
        <v>42</v>
      </c>
      <c r="J47" s="4" t="s">
        <v>43</v>
      </c>
      <c r="K47" s="4" t="s">
        <v>44</v>
      </c>
      <c r="L47" s="5" t="s">
        <v>46</v>
      </c>
      <c r="M47" s="5">
        <v>3</v>
      </c>
      <c r="N47" s="16"/>
      <c r="O47" s="16"/>
      <c r="P47" s="15"/>
      <c r="Q47" s="15"/>
      <c r="R47" s="22"/>
      <c r="S47" s="22"/>
      <c r="T47" s="16"/>
      <c r="U47" s="16"/>
      <c r="V47" s="16"/>
    </row>
    <row r="48" ht="36" spans="1:22">
      <c r="A48" s="4">
        <v>47</v>
      </c>
      <c r="B48" s="4" t="s">
        <v>34</v>
      </c>
      <c r="C48" s="5" t="s">
        <v>82</v>
      </c>
      <c r="D48" s="11" t="s">
        <v>3041</v>
      </c>
      <c r="E48" s="6" t="s">
        <v>258</v>
      </c>
      <c r="F48" s="7" t="s">
        <v>2958</v>
      </c>
      <c r="G48" s="8">
        <v>44985</v>
      </c>
      <c r="H48" s="9" t="s">
        <v>2299</v>
      </c>
      <c r="I48" s="4" t="s">
        <v>42</v>
      </c>
      <c r="J48" s="4" t="s">
        <v>43</v>
      </c>
      <c r="K48" s="4" t="s">
        <v>44</v>
      </c>
      <c r="L48" s="5" t="s">
        <v>46</v>
      </c>
      <c r="M48" s="5">
        <v>9</v>
      </c>
      <c r="N48" s="19" t="s">
        <v>3038</v>
      </c>
      <c r="O48" s="19" t="s">
        <v>3039</v>
      </c>
      <c r="P48" s="15">
        <f t="shared" ref="P48:P58" si="28">IF(OR(O48=0,O48="无"),"",M48)</f>
        <v>9</v>
      </c>
      <c r="Q48" s="15">
        <f t="shared" ref="Q48:Q58" si="29">P48</f>
        <v>9</v>
      </c>
      <c r="R48" s="22">
        <f t="shared" ref="R48:R58" si="30">IFERROR(IF(P48/M48&gt;0,P48/M48,""),"")</f>
        <v>1</v>
      </c>
      <c r="S48" s="22">
        <f t="shared" ref="S48:S58" si="31">IFERROR(Q48/P48,"")</f>
        <v>1</v>
      </c>
      <c r="T48" s="16"/>
      <c r="U48" s="24" t="s">
        <v>3021</v>
      </c>
      <c r="V48" s="16" t="s">
        <v>50</v>
      </c>
    </row>
    <row r="49" ht="24" spans="1:22">
      <c r="A49" s="4">
        <v>48</v>
      </c>
      <c r="B49" s="4" t="s">
        <v>34</v>
      </c>
      <c r="C49" s="5" t="s">
        <v>82</v>
      </c>
      <c r="D49" s="11" t="s">
        <v>3041</v>
      </c>
      <c r="E49" s="6" t="s">
        <v>258</v>
      </c>
      <c r="F49" s="7" t="s">
        <v>2958</v>
      </c>
      <c r="G49" s="8">
        <v>45169</v>
      </c>
      <c r="H49" s="9" t="s">
        <v>97</v>
      </c>
      <c r="I49" s="4" t="s">
        <v>42</v>
      </c>
      <c r="J49" s="4" t="s">
        <v>43</v>
      </c>
      <c r="K49" s="4" t="s">
        <v>44</v>
      </c>
      <c r="L49" s="5" t="s">
        <v>46</v>
      </c>
      <c r="M49" s="5">
        <v>9</v>
      </c>
      <c r="N49" s="16" t="s">
        <v>3042</v>
      </c>
      <c r="O49" s="16" t="s">
        <v>3043</v>
      </c>
      <c r="P49" s="15">
        <f t="shared" si="28"/>
        <v>9</v>
      </c>
      <c r="Q49" s="15">
        <f t="shared" si="29"/>
        <v>9</v>
      </c>
      <c r="R49" s="22">
        <f t="shared" si="30"/>
        <v>1</v>
      </c>
      <c r="S49" s="22">
        <f t="shared" si="31"/>
        <v>1</v>
      </c>
      <c r="T49" s="16"/>
      <c r="U49" s="16" t="s">
        <v>3044</v>
      </c>
      <c r="V49" s="16" t="s">
        <v>50</v>
      </c>
    </row>
    <row r="50" ht="36" spans="1:22">
      <c r="A50" s="4">
        <v>49</v>
      </c>
      <c r="B50" s="4" t="s">
        <v>34</v>
      </c>
      <c r="C50" s="5" t="s">
        <v>228</v>
      </c>
      <c r="D50" s="7" t="s">
        <v>3045</v>
      </c>
      <c r="E50" s="6" t="s">
        <v>108</v>
      </c>
      <c r="F50" s="7" t="s">
        <v>2958</v>
      </c>
      <c r="G50" s="8">
        <v>44958</v>
      </c>
      <c r="H50" s="9" t="s">
        <v>2299</v>
      </c>
      <c r="I50" s="4" t="s">
        <v>42</v>
      </c>
      <c r="J50" s="4" t="s">
        <v>43</v>
      </c>
      <c r="K50" s="4" t="s">
        <v>44</v>
      </c>
      <c r="L50" s="5" t="s">
        <v>46</v>
      </c>
      <c r="M50" s="5">
        <v>6</v>
      </c>
      <c r="N50" s="19" t="s">
        <v>3038</v>
      </c>
      <c r="O50" s="19" t="s">
        <v>3039</v>
      </c>
      <c r="P50" s="15">
        <f t="shared" si="28"/>
        <v>6</v>
      </c>
      <c r="Q50" s="15">
        <f t="shared" si="29"/>
        <v>6</v>
      </c>
      <c r="R50" s="22">
        <f t="shared" si="30"/>
        <v>1</v>
      </c>
      <c r="S50" s="22">
        <f t="shared" si="31"/>
        <v>1</v>
      </c>
      <c r="T50" s="16"/>
      <c r="U50" s="24" t="s">
        <v>3021</v>
      </c>
      <c r="V50" s="16" t="s">
        <v>50</v>
      </c>
    </row>
    <row r="51" ht="24" spans="1:22">
      <c r="A51" s="4">
        <v>50</v>
      </c>
      <c r="B51" s="4" t="s">
        <v>34</v>
      </c>
      <c r="C51" s="5" t="s">
        <v>228</v>
      </c>
      <c r="D51" s="7" t="s">
        <v>3045</v>
      </c>
      <c r="E51" s="6" t="s">
        <v>108</v>
      </c>
      <c r="F51" s="7" t="s">
        <v>2958</v>
      </c>
      <c r="G51" s="8">
        <v>45139</v>
      </c>
      <c r="H51" s="9" t="s">
        <v>97</v>
      </c>
      <c r="I51" s="4" t="s">
        <v>42</v>
      </c>
      <c r="J51" s="4" t="s">
        <v>43</v>
      </c>
      <c r="K51" s="4" t="s">
        <v>44</v>
      </c>
      <c r="L51" s="5" t="s">
        <v>46</v>
      </c>
      <c r="M51" s="5">
        <v>6</v>
      </c>
      <c r="N51" s="16" t="s">
        <v>3892</v>
      </c>
      <c r="O51" s="16" t="s">
        <v>3893</v>
      </c>
      <c r="P51" s="15">
        <f t="shared" si="28"/>
        <v>6</v>
      </c>
      <c r="Q51" s="15">
        <f t="shared" si="29"/>
        <v>6</v>
      </c>
      <c r="R51" s="22">
        <f t="shared" si="30"/>
        <v>1</v>
      </c>
      <c r="S51" s="22">
        <f t="shared" si="31"/>
        <v>1</v>
      </c>
      <c r="T51" s="16"/>
      <c r="U51" s="16" t="s">
        <v>3001</v>
      </c>
      <c r="V51" s="16" t="s">
        <v>50</v>
      </c>
    </row>
    <row r="52" ht="36" spans="1:22">
      <c r="A52" s="4">
        <v>51</v>
      </c>
      <c r="B52" s="4" t="s">
        <v>34</v>
      </c>
      <c r="C52" s="5" t="s">
        <v>228</v>
      </c>
      <c r="D52" s="7" t="s">
        <v>3046</v>
      </c>
      <c r="E52" s="6" t="s">
        <v>337</v>
      </c>
      <c r="F52" s="7" t="s">
        <v>2958</v>
      </c>
      <c r="G52" s="8">
        <v>44958</v>
      </c>
      <c r="H52" s="9" t="s">
        <v>2299</v>
      </c>
      <c r="I52" s="4" t="s">
        <v>42</v>
      </c>
      <c r="J52" s="4" t="s">
        <v>43</v>
      </c>
      <c r="K52" s="4" t="s">
        <v>44</v>
      </c>
      <c r="L52" s="5" t="s">
        <v>46</v>
      </c>
      <c r="M52" s="5">
        <v>6</v>
      </c>
      <c r="N52" s="19" t="s">
        <v>3047</v>
      </c>
      <c r="O52" s="19" t="s">
        <v>3048</v>
      </c>
      <c r="P52" s="15">
        <f t="shared" si="28"/>
        <v>6</v>
      </c>
      <c r="Q52" s="15">
        <f t="shared" si="29"/>
        <v>6</v>
      </c>
      <c r="R52" s="22">
        <f t="shared" si="30"/>
        <v>1</v>
      </c>
      <c r="S52" s="22">
        <f t="shared" si="31"/>
        <v>1</v>
      </c>
      <c r="T52" s="16"/>
      <c r="U52" s="24" t="s">
        <v>3021</v>
      </c>
      <c r="V52" s="16" t="s">
        <v>50</v>
      </c>
    </row>
    <row r="53" ht="24" spans="1:22">
      <c r="A53" s="4">
        <v>52</v>
      </c>
      <c r="B53" s="4" t="s">
        <v>34</v>
      </c>
      <c r="C53" s="5" t="s">
        <v>228</v>
      </c>
      <c r="D53" s="7" t="s">
        <v>3046</v>
      </c>
      <c r="E53" s="6" t="s">
        <v>337</v>
      </c>
      <c r="F53" s="7" t="s">
        <v>2958</v>
      </c>
      <c r="G53" s="8">
        <v>45139</v>
      </c>
      <c r="H53" s="9" t="s">
        <v>97</v>
      </c>
      <c r="I53" s="4" t="s">
        <v>42</v>
      </c>
      <c r="J53" s="4" t="s">
        <v>43</v>
      </c>
      <c r="K53" s="4" t="s">
        <v>44</v>
      </c>
      <c r="L53" s="5" t="s">
        <v>46</v>
      </c>
      <c r="M53" s="5">
        <v>6</v>
      </c>
      <c r="N53" s="16" t="s">
        <v>3892</v>
      </c>
      <c r="O53" s="16" t="s">
        <v>3893</v>
      </c>
      <c r="P53" s="15">
        <f t="shared" si="28"/>
        <v>6</v>
      </c>
      <c r="Q53" s="15">
        <f t="shared" si="29"/>
        <v>6</v>
      </c>
      <c r="R53" s="22">
        <f t="shared" si="30"/>
        <v>1</v>
      </c>
      <c r="S53" s="22">
        <f t="shared" si="31"/>
        <v>1</v>
      </c>
      <c r="T53" s="16"/>
      <c r="U53" s="16" t="s">
        <v>3001</v>
      </c>
      <c r="V53" s="16" t="s">
        <v>50</v>
      </c>
    </row>
    <row r="54" ht="36" spans="1:22">
      <c r="A54" s="4">
        <v>53</v>
      </c>
      <c r="B54" s="4" t="s">
        <v>34</v>
      </c>
      <c r="C54" s="5" t="s">
        <v>228</v>
      </c>
      <c r="D54" s="7" t="s">
        <v>3049</v>
      </c>
      <c r="E54" s="6" t="s">
        <v>258</v>
      </c>
      <c r="F54" s="7" t="s">
        <v>2958</v>
      </c>
      <c r="G54" s="8">
        <v>44927</v>
      </c>
      <c r="H54" s="9" t="s">
        <v>2959</v>
      </c>
      <c r="I54" s="4" t="s">
        <v>42</v>
      </c>
      <c r="J54" s="4" t="s">
        <v>43</v>
      </c>
      <c r="K54" s="4" t="s">
        <v>44</v>
      </c>
      <c r="L54" s="5" t="s">
        <v>46</v>
      </c>
      <c r="M54" s="5">
        <v>15</v>
      </c>
      <c r="N54" s="19" t="s">
        <v>3047</v>
      </c>
      <c r="O54" s="19" t="s">
        <v>3048</v>
      </c>
      <c r="P54" s="15">
        <f t="shared" si="28"/>
        <v>15</v>
      </c>
      <c r="Q54" s="15">
        <f t="shared" si="29"/>
        <v>15</v>
      </c>
      <c r="R54" s="22">
        <f t="shared" si="30"/>
        <v>1</v>
      </c>
      <c r="S54" s="22">
        <f t="shared" si="31"/>
        <v>1</v>
      </c>
      <c r="T54" s="16"/>
      <c r="U54" s="24" t="s">
        <v>3021</v>
      </c>
      <c r="V54" s="16" t="s">
        <v>50</v>
      </c>
    </row>
    <row r="55" ht="24" spans="1:22">
      <c r="A55" s="4">
        <v>54</v>
      </c>
      <c r="B55" s="4" t="s">
        <v>34</v>
      </c>
      <c r="C55" s="5" t="s">
        <v>228</v>
      </c>
      <c r="D55" s="7" t="s">
        <v>3049</v>
      </c>
      <c r="E55" s="6" t="s">
        <v>258</v>
      </c>
      <c r="F55" s="7" t="s">
        <v>2958</v>
      </c>
      <c r="G55" s="8">
        <v>44986</v>
      </c>
      <c r="H55" s="10" t="s">
        <v>41</v>
      </c>
      <c r="I55" s="4" t="s">
        <v>42</v>
      </c>
      <c r="J55" s="4" t="s">
        <v>43</v>
      </c>
      <c r="K55" s="4" t="s">
        <v>44</v>
      </c>
      <c r="L55" s="5" t="s">
        <v>46</v>
      </c>
      <c r="M55" s="5">
        <v>15</v>
      </c>
      <c r="N55" s="16" t="s">
        <v>2963</v>
      </c>
      <c r="O55" s="16" t="s">
        <v>2964</v>
      </c>
      <c r="P55" s="15">
        <f t="shared" si="28"/>
        <v>15</v>
      </c>
      <c r="Q55" s="15">
        <f t="shared" si="29"/>
        <v>15</v>
      </c>
      <c r="R55" s="22">
        <f t="shared" si="30"/>
        <v>1</v>
      </c>
      <c r="S55" s="22">
        <f t="shared" si="31"/>
        <v>1</v>
      </c>
      <c r="T55" s="16"/>
      <c r="U55" s="16" t="s">
        <v>2965</v>
      </c>
      <c r="V55" s="16" t="s">
        <v>50</v>
      </c>
    </row>
    <row r="56" ht="24" spans="1:22">
      <c r="A56" s="4">
        <v>55</v>
      </c>
      <c r="B56" s="4" t="s">
        <v>34</v>
      </c>
      <c r="C56" s="5" t="s">
        <v>228</v>
      </c>
      <c r="D56" s="7" t="s">
        <v>3049</v>
      </c>
      <c r="E56" s="6" t="s">
        <v>258</v>
      </c>
      <c r="F56" s="7" t="s">
        <v>2958</v>
      </c>
      <c r="G56" s="8">
        <v>45047</v>
      </c>
      <c r="H56" s="10" t="s">
        <v>304</v>
      </c>
      <c r="I56" s="4" t="s">
        <v>42</v>
      </c>
      <c r="J56" s="4" t="s">
        <v>43</v>
      </c>
      <c r="K56" s="4" t="s">
        <v>44</v>
      </c>
      <c r="L56" s="5" t="s">
        <v>46</v>
      </c>
      <c r="M56" s="5">
        <v>15</v>
      </c>
      <c r="N56" s="16" t="s">
        <v>2969</v>
      </c>
      <c r="O56" s="16" t="s">
        <v>3050</v>
      </c>
      <c r="P56" s="15">
        <f t="shared" si="28"/>
        <v>15</v>
      </c>
      <c r="Q56" s="15">
        <f t="shared" si="29"/>
        <v>15</v>
      </c>
      <c r="R56" s="22">
        <f t="shared" si="30"/>
        <v>1</v>
      </c>
      <c r="S56" s="22">
        <f t="shared" si="31"/>
        <v>1</v>
      </c>
      <c r="T56" s="16"/>
      <c r="U56" s="16" t="s">
        <v>3051</v>
      </c>
      <c r="V56" s="16" t="s">
        <v>50</v>
      </c>
    </row>
    <row r="57" ht="24" spans="1:22">
      <c r="A57" s="4">
        <v>56</v>
      </c>
      <c r="B57" s="4" t="s">
        <v>34</v>
      </c>
      <c r="C57" s="5" t="s">
        <v>228</v>
      </c>
      <c r="D57" s="7" t="s">
        <v>3049</v>
      </c>
      <c r="E57" s="6" t="s">
        <v>258</v>
      </c>
      <c r="F57" s="7" t="s">
        <v>2958</v>
      </c>
      <c r="G57" s="8">
        <v>45108</v>
      </c>
      <c r="H57" s="10" t="s">
        <v>165</v>
      </c>
      <c r="I57" s="4" t="s">
        <v>42</v>
      </c>
      <c r="J57" s="4" t="s">
        <v>43</v>
      </c>
      <c r="K57" s="4" t="s">
        <v>44</v>
      </c>
      <c r="L57" s="5" t="s">
        <v>46</v>
      </c>
      <c r="M57" s="5">
        <v>15</v>
      </c>
      <c r="N57" s="16" t="s">
        <v>3028</v>
      </c>
      <c r="O57" s="16" t="s">
        <v>3029</v>
      </c>
      <c r="P57" s="15">
        <f t="shared" si="28"/>
        <v>15</v>
      </c>
      <c r="Q57" s="15">
        <f t="shared" si="29"/>
        <v>15</v>
      </c>
      <c r="R57" s="22">
        <f t="shared" si="30"/>
        <v>1</v>
      </c>
      <c r="S57" s="22">
        <f t="shared" si="31"/>
        <v>1</v>
      </c>
      <c r="T57" s="16"/>
      <c r="U57" s="16" t="s">
        <v>3030</v>
      </c>
      <c r="V57" s="16" t="s">
        <v>50</v>
      </c>
    </row>
    <row r="58" ht="24" spans="1:22">
      <c r="A58" s="4">
        <v>57</v>
      </c>
      <c r="B58" s="4" t="s">
        <v>34</v>
      </c>
      <c r="C58" s="5" t="s">
        <v>228</v>
      </c>
      <c r="D58" s="7" t="s">
        <v>3049</v>
      </c>
      <c r="E58" s="6" t="s">
        <v>258</v>
      </c>
      <c r="F58" s="7" t="s">
        <v>2958</v>
      </c>
      <c r="G58" s="8">
        <v>45170</v>
      </c>
      <c r="H58" s="10" t="s">
        <v>54</v>
      </c>
      <c r="I58" s="4" t="s">
        <v>42</v>
      </c>
      <c r="J58" s="4" t="s">
        <v>43</v>
      </c>
      <c r="K58" s="4" t="s">
        <v>44</v>
      </c>
      <c r="L58" s="5" t="s">
        <v>46</v>
      </c>
      <c r="M58" s="5">
        <v>15</v>
      </c>
      <c r="N58" s="16" t="str">
        <f>IFERROR(VLOOKUP("*"&amp;$D58&amp;"*",[1]护套环流!$A:$AS,20,FALSE),IFERROR(VLOOKUP("*"&amp;$D58&amp;"*",[1]护套环流!$B:$AS,19,FALSE),"无"))</f>
        <v>2023-09-11 08:45:00</v>
      </c>
      <c r="O58" s="16" t="str">
        <f>IFERROR(VLOOKUP("*"&amp;$D58&amp;"*",[1]护套环流!$A:$AS,21,FALSE),IFERROR(VLOOKUP("*"&amp;$D58&amp;"*",[1]护套环流!$B:$AS,20,FALSE),"无"))</f>
        <v>2023-09-11 11:30:00</v>
      </c>
      <c r="P58" s="15">
        <f t="shared" si="28"/>
        <v>15</v>
      </c>
      <c r="Q58" s="15">
        <f t="shared" si="29"/>
        <v>15</v>
      </c>
      <c r="R58" s="22">
        <f t="shared" si="30"/>
        <v>1</v>
      </c>
      <c r="S58" s="22">
        <f t="shared" si="31"/>
        <v>1</v>
      </c>
      <c r="T58" s="16"/>
      <c r="U58" s="16" t="str">
        <f>IFERROR(VLOOKUP("*"&amp;$D58&amp;"*",[1]护套环流!$A:$AS,5,FALSE),IFERROR(VLOOKUP("*"&amp;$D58&amp;"*",[1]护套环流!$B:$AS,4,FALSE),"无"))</f>
        <v>JH030120230114-001576</v>
      </c>
      <c r="V58" s="16" t="str">
        <f>IFERROR(VLOOKUP("*"&amp;$D58&amp;"*",[1]护套环流!$A:$AS,3,FALSE),IFERROR(VLOOKUP("*"&amp;$D58&amp;"*",[1]护套环流!$B:$AS,2,FALSE),"无"))</f>
        <v>已完成</v>
      </c>
    </row>
    <row r="59" ht="24" spans="1:22">
      <c r="A59" s="4">
        <v>58</v>
      </c>
      <c r="B59" s="4" t="s">
        <v>34</v>
      </c>
      <c r="C59" s="5" t="s">
        <v>228</v>
      </c>
      <c r="D59" s="7" t="s">
        <v>3049</v>
      </c>
      <c r="E59" s="6" t="s">
        <v>258</v>
      </c>
      <c r="F59" s="7" t="s">
        <v>2958</v>
      </c>
      <c r="G59" s="8">
        <v>45231</v>
      </c>
      <c r="H59" s="10" t="s">
        <v>632</v>
      </c>
      <c r="I59" s="4" t="s">
        <v>42</v>
      </c>
      <c r="J59" s="4" t="s">
        <v>43</v>
      </c>
      <c r="K59" s="4" t="s">
        <v>44</v>
      </c>
      <c r="L59" s="5" t="s">
        <v>46</v>
      </c>
      <c r="M59" s="5">
        <v>15</v>
      </c>
      <c r="N59" s="16"/>
      <c r="O59" s="16"/>
      <c r="P59" s="15"/>
      <c r="Q59" s="15"/>
      <c r="R59" s="22"/>
      <c r="S59" s="22"/>
      <c r="T59" s="16"/>
      <c r="U59" s="16"/>
      <c r="V59" s="16"/>
    </row>
    <row r="60" ht="24" spans="1:22">
      <c r="A60" s="4">
        <v>59</v>
      </c>
      <c r="B60" s="4" t="s">
        <v>34</v>
      </c>
      <c r="C60" s="5" t="s">
        <v>228</v>
      </c>
      <c r="D60" s="6" t="s">
        <v>3055</v>
      </c>
      <c r="E60" s="6" t="s">
        <v>258</v>
      </c>
      <c r="F60" s="7" t="s">
        <v>2958</v>
      </c>
      <c r="G60" s="8">
        <v>44927</v>
      </c>
      <c r="H60" s="9" t="s">
        <v>2959</v>
      </c>
      <c r="I60" s="4" t="s">
        <v>42</v>
      </c>
      <c r="J60" s="4" t="s">
        <v>43</v>
      </c>
      <c r="K60" s="4" t="s">
        <v>44</v>
      </c>
      <c r="L60" s="5" t="s">
        <v>46</v>
      </c>
      <c r="M60" s="5">
        <v>3</v>
      </c>
      <c r="N60" s="16" t="s">
        <v>3000</v>
      </c>
      <c r="O60" s="16" t="s">
        <v>3056</v>
      </c>
      <c r="P60" s="15">
        <f t="shared" ref="P60:P64" si="32">IF(OR(O60=0,O60="无"),"",M60)</f>
        <v>3</v>
      </c>
      <c r="Q60" s="15">
        <f t="shared" ref="Q60:Q64" si="33">P60</f>
        <v>3</v>
      </c>
      <c r="R60" s="22">
        <f t="shared" ref="R60:R64" si="34">IFERROR(IF(P60/M60&gt;0,P60/M60,""),"")</f>
        <v>1</v>
      </c>
      <c r="S60" s="22">
        <f t="shared" ref="S60:S64" si="35">IFERROR(Q60/P60,"")</f>
        <v>1</v>
      </c>
      <c r="T60" s="16"/>
      <c r="U60" s="24" t="s">
        <v>3021</v>
      </c>
      <c r="V60" s="16" t="s">
        <v>50</v>
      </c>
    </row>
    <row r="61" ht="24" spans="1:22">
      <c r="A61" s="4">
        <v>60</v>
      </c>
      <c r="B61" s="4" t="s">
        <v>34</v>
      </c>
      <c r="C61" s="5" t="s">
        <v>228</v>
      </c>
      <c r="D61" s="6" t="s">
        <v>3055</v>
      </c>
      <c r="E61" s="6" t="s">
        <v>258</v>
      </c>
      <c r="F61" s="7" t="s">
        <v>2958</v>
      </c>
      <c r="G61" s="8">
        <v>44986</v>
      </c>
      <c r="H61" s="10" t="s">
        <v>41</v>
      </c>
      <c r="I61" s="4" t="s">
        <v>42</v>
      </c>
      <c r="J61" s="4" t="s">
        <v>43</v>
      </c>
      <c r="K61" s="4" t="s">
        <v>44</v>
      </c>
      <c r="L61" s="5" t="s">
        <v>46</v>
      </c>
      <c r="M61" s="5">
        <v>3</v>
      </c>
      <c r="N61" s="16" t="s">
        <v>2995</v>
      </c>
      <c r="O61" s="16" t="s">
        <v>2963</v>
      </c>
      <c r="P61" s="15">
        <f t="shared" si="32"/>
        <v>3</v>
      </c>
      <c r="Q61" s="15">
        <f t="shared" si="33"/>
        <v>3</v>
      </c>
      <c r="R61" s="22">
        <f t="shared" si="34"/>
        <v>1</v>
      </c>
      <c r="S61" s="22">
        <f t="shared" si="35"/>
        <v>1</v>
      </c>
      <c r="T61" s="16"/>
      <c r="U61" s="16" t="s">
        <v>2996</v>
      </c>
      <c r="V61" s="16" t="s">
        <v>50</v>
      </c>
    </row>
    <row r="62" ht="24" spans="1:22">
      <c r="A62" s="4">
        <v>61</v>
      </c>
      <c r="B62" s="4" t="s">
        <v>34</v>
      </c>
      <c r="C62" s="5" t="s">
        <v>228</v>
      </c>
      <c r="D62" s="6" t="s">
        <v>3055</v>
      </c>
      <c r="E62" s="6" t="s">
        <v>258</v>
      </c>
      <c r="F62" s="7" t="s">
        <v>2958</v>
      </c>
      <c r="G62" s="8">
        <v>45047</v>
      </c>
      <c r="H62" s="10" t="s">
        <v>304</v>
      </c>
      <c r="I62" s="4" t="s">
        <v>42</v>
      </c>
      <c r="J62" s="4" t="s">
        <v>43</v>
      </c>
      <c r="K62" s="4" t="s">
        <v>44</v>
      </c>
      <c r="L62" s="5" t="s">
        <v>46</v>
      </c>
      <c r="M62" s="5">
        <v>3</v>
      </c>
      <c r="N62" s="16" t="s">
        <v>2968</v>
      </c>
      <c r="O62" s="16" t="s">
        <v>2969</v>
      </c>
      <c r="P62" s="15">
        <f t="shared" si="32"/>
        <v>3</v>
      </c>
      <c r="Q62" s="15">
        <f t="shared" si="33"/>
        <v>3</v>
      </c>
      <c r="R62" s="22">
        <f t="shared" si="34"/>
        <v>1</v>
      </c>
      <c r="S62" s="22">
        <f t="shared" si="35"/>
        <v>1</v>
      </c>
      <c r="T62" s="16"/>
      <c r="U62" s="16" t="s">
        <v>2970</v>
      </c>
      <c r="V62" s="16" t="s">
        <v>50</v>
      </c>
    </row>
    <row r="63" ht="24" spans="1:22">
      <c r="A63" s="4">
        <v>62</v>
      </c>
      <c r="B63" s="4" t="s">
        <v>34</v>
      </c>
      <c r="C63" s="5" t="s">
        <v>228</v>
      </c>
      <c r="D63" s="6" t="s">
        <v>3055</v>
      </c>
      <c r="E63" s="6" t="s">
        <v>258</v>
      </c>
      <c r="F63" s="7" t="s">
        <v>2958</v>
      </c>
      <c r="G63" s="8">
        <v>45108</v>
      </c>
      <c r="H63" s="10" t="s">
        <v>165</v>
      </c>
      <c r="I63" s="4" t="s">
        <v>42</v>
      </c>
      <c r="J63" s="4" t="s">
        <v>43</v>
      </c>
      <c r="K63" s="4" t="s">
        <v>44</v>
      </c>
      <c r="L63" s="5" t="s">
        <v>46</v>
      </c>
      <c r="M63" s="5">
        <v>3</v>
      </c>
      <c r="N63" s="16" t="s">
        <v>2971</v>
      </c>
      <c r="O63" s="16" t="s">
        <v>2972</v>
      </c>
      <c r="P63" s="15">
        <f t="shared" si="32"/>
        <v>3</v>
      </c>
      <c r="Q63" s="15">
        <f t="shared" si="33"/>
        <v>3</v>
      </c>
      <c r="R63" s="22">
        <f t="shared" si="34"/>
        <v>1</v>
      </c>
      <c r="S63" s="22">
        <f t="shared" si="35"/>
        <v>1</v>
      </c>
      <c r="T63" s="16"/>
      <c r="U63" s="16" t="s">
        <v>2973</v>
      </c>
      <c r="V63" s="16" t="s">
        <v>50</v>
      </c>
    </row>
    <row r="64" ht="24" spans="1:22">
      <c r="A64" s="4">
        <v>63</v>
      </c>
      <c r="B64" s="4" t="s">
        <v>34</v>
      </c>
      <c r="C64" s="5" t="s">
        <v>228</v>
      </c>
      <c r="D64" s="6" t="s">
        <v>3055</v>
      </c>
      <c r="E64" s="6" t="s">
        <v>258</v>
      </c>
      <c r="F64" s="7" t="s">
        <v>2958</v>
      </c>
      <c r="G64" s="8">
        <v>45170</v>
      </c>
      <c r="H64" s="10" t="s">
        <v>54</v>
      </c>
      <c r="I64" s="4" t="s">
        <v>42</v>
      </c>
      <c r="J64" s="4" t="s">
        <v>43</v>
      </c>
      <c r="K64" s="4" t="s">
        <v>44</v>
      </c>
      <c r="L64" s="5" t="s">
        <v>46</v>
      </c>
      <c r="M64" s="5">
        <v>3</v>
      </c>
      <c r="N64" s="16" t="str">
        <f>IFERROR(VLOOKUP("*"&amp;$D64&amp;"*",[1]护套环流!$A:$AS,20,FALSE),IFERROR(VLOOKUP("*"&amp;$D64&amp;"*",[1]护套环流!$B:$AS,19,FALSE),"无"))</f>
        <v>2023-09-22 09:00:00</v>
      </c>
      <c r="O64" s="16" t="str">
        <f>IFERROR(VLOOKUP("*"&amp;$D64&amp;"*",[1]护套环流!$A:$AS,21,FALSE),IFERROR(VLOOKUP("*"&amp;$D64&amp;"*",[1]护套环流!$B:$AS,20,FALSE),"无"))</f>
        <v>2023-09-22 11:30:00</v>
      </c>
      <c r="P64" s="15">
        <f t="shared" si="32"/>
        <v>3</v>
      </c>
      <c r="Q64" s="15">
        <f t="shared" si="33"/>
        <v>3</v>
      </c>
      <c r="R64" s="22">
        <f t="shared" si="34"/>
        <v>1</v>
      </c>
      <c r="S64" s="22">
        <f t="shared" si="35"/>
        <v>1</v>
      </c>
      <c r="T64" s="16"/>
      <c r="U64" s="16" t="str">
        <f>IFERROR(VLOOKUP("*"&amp;$D64&amp;"*",[1]护套环流!$A:$AS,5,FALSE),IFERROR(VLOOKUP("*"&amp;$D64&amp;"*",[1]护套环流!$B:$AS,4,FALSE),"无"))</f>
        <v>JH030120230114-001561</v>
      </c>
      <c r="V64" s="16" t="str">
        <f>IFERROR(VLOOKUP("*"&amp;$D64&amp;"*",[1]护套环流!$A:$AS,3,FALSE),IFERROR(VLOOKUP("*"&amp;$D64&amp;"*",[1]护套环流!$B:$AS,2,FALSE),"无"))</f>
        <v>已完成</v>
      </c>
    </row>
    <row r="65" ht="24" spans="1:22">
      <c r="A65" s="4">
        <v>64</v>
      </c>
      <c r="B65" s="4" t="s">
        <v>34</v>
      </c>
      <c r="C65" s="5" t="s">
        <v>228</v>
      </c>
      <c r="D65" s="6" t="s">
        <v>3055</v>
      </c>
      <c r="E65" s="6" t="s">
        <v>258</v>
      </c>
      <c r="F65" s="7" t="s">
        <v>2958</v>
      </c>
      <c r="G65" s="8">
        <v>45231</v>
      </c>
      <c r="H65" s="10" t="s">
        <v>632</v>
      </c>
      <c r="I65" s="4" t="s">
        <v>42</v>
      </c>
      <c r="J65" s="4" t="s">
        <v>43</v>
      </c>
      <c r="K65" s="4" t="s">
        <v>44</v>
      </c>
      <c r="L65" s="5" t="s">
        <v>46</v>
      </c>
      <c r="M65" s="5">
        <v>3</v>
      </c>
      <c r="N65" s="16"/>
      <c r="O65" s="16"/>
      <c r="P65" s="15"/>
      <c r="Q65" s="15"/>
      <c r="R65" s="22"/>
      <c r="S65" s="22"/>
      <c r="T65" s="16"/>
      <c r="U65" s="16"/>
      <c r="V65" s="16"/>
    </row>
    <row r="66" ht="24" spans="1:22">
      <c r="A66" s="4">
        <v>65</v>
      </c>
      <c r="B66" s="4" t="s">
        <v>34</v>
      </c>
      <c r="C66" s="5" t="s">
        <v>82</v>
      </c>
      <c r="D66" s="11" t="s">
        <v>3057</v>
      </c>
      <c r="E66" s="6" t="s">
        <v>258</v>
      </c>
      <c r="F66" s="7" t="s">
        <v>2958</v>
      </c>
      <c r="G66" s="8">
        <v>44927</v>
      </c>
      <c r="H66" s="9" t="s">
        <v>2959</v>
      </c>
      <c r="I66" s="4" t="s">
        <v>42</v>
      </c>
      <c r="J66" s="4" t="s">
        <v>43</v>
      </c>
      <c r="K66" s="4" t="s">
        <v>44</v>
      </c>
      <c r="L66" s="5" t="s">
        <v>46</v>
      </c>
      <c r="M66" s="5">
        <v>18</v>
      </c>
      <c r="N66" s="16" t="s">
        <v>3058</v>
      </c>
      <c r="O66" s="16" t="s">
        <v>3059</v>
      </c>
      <c r="P66" s="15">
        <f t="shared" ref="P66:P70" si="36">IF(OR(O66=0,O66="无"),"",M66)</f>
        <v>18</v>
      </c>
      <c r="Q66" s="15">
        <f t="shared" ref="Q66:Q70" si="37">P66</f>
        <v>18</v>
      </c>
      <c r="R66" s="22">
        <f t="shared" ref="R66:R70" si="38">IFERROR(IF(P66/M66&gt;0,P66/M66,""),"")</f>
        <v>1</v>
      </c>
      <c r="S66" s="22">
        <f t="shared" ref="S66:S70" si="39">IFERROR(Q66/P66,"")</f>
        <v>1</v>
      </c>
      <c r="T66" s="16"/>
      <c r="U66" s="24" t="s">
        <v>3021</v>
      </c>
      <c r="V66" s="16" t="s">
        <v>50</v>
      </c>
    </row>
    <row r="67" ht="24" spans="1:22">
      <c r="A67" s="4">
        <v>66</v>
      </c>
      <c r="B67" s="4" t="s">
        <v>34</v>
      </c>
      <c r="C67" s="5" t="s">
        <v>82</v>
      </c>
      <c r="D67" s="11" t="s">
        <v>3057</v>
      </c>
      <c r="E67" s="6" t="s">
        <v>258</v>
      </c>
      <c r="F67" s="7" t="s">
        <v>2958</v>
      </c>
      <c r="G67" s="8">
        <v>44986</v>
      </c>
      <c r="H67" s="10" t="s">
        <v>41</v>
      </c>
      <c r="I67" s="4" t="s">
        <v>42</v>
      </c>
      <c r="J67" s="4" t="s">
        <v>43</v>
      </c>
      <c r="K67" s="4" t="s">
        <v>44</v>
      </c>
      <c r="L67" s="5" t="s">
        <v>46</v>
      </c>
      <c r="M67" s="5">
        <v>18</v>
      </c>
      <c r="N67" s="16" t="s">
        <v>3060</v>
      </c>
      <c r="O67" s="16" t="s">
        <v>3061</v>
      </c>
      <c r="P67" s="15">
        <f t="shared" si="36"/>
        <v>18</v>
      </c>
      <c r="Q67" s="15">
        <f t="shared" si="37"/>
        <v>18</v>
      </c>
      <c r="R67" s="22">
        <f t="shared" si="38"/>
        <v>1</v>
      </c>
      <c r="S67" s="22">
        <f t="shared" si="39"/>
        <v>1</v>
      </c>
      <c r="T67" s="16"/>
      <c r="U67" s="16" t="s">
        <v>3062</v>
      </c>
      <c r="V67" s="16" t="s">
        <v>50</v>
      </c>
    </row>
    <row r="68" ht="24" spans="1:22">
      <c r="A68" s="4">
        <v>67</v>
      </c>
      <c r="B68" s="4" t="s">
        <v>34</v>
      </c>
      <c r="C68" s="5" t="s">
        <v>82</v>
      </c>
      <c r="D68" s="11" t="s">
        <v>3057</v>
      </c>
      <c r="E68" s="6" t="s">
        <v>258</v>
      </c>
      <c r="F68" s="7" t="s">
        <v>2958</v>
      </c>
      <c r="G68" s="8">
        <v>45047</v>
      </c>
      <c r="H68" s="10" t="s">
        <v>304</v>
      </c>
      <c r="I68" s="4" t="s">
        <v>42</v>
      </c>
      <c r="J68" s="4" t="s">
        <v>43</v>
      </c>
      <c r="K68" s="4" t="s">
        <v>44</v>
      </c>
      <c r="L68" s="5" t="s">
        <v>46</v>
      </c>
      <c r="M68" s="5">
        <v>18</v>
      </c>
      <c r="N68" s="16" t="s">
        <v>3063</v>
      </c>
      <c r="O68" s="16" t="s">
        <v>3064</v>
      </c>
      <c r="P68" s="15">
        <f t="shared" si="36"/>
        <v>18</v>
      </c>
      <c r="Q68" s="15">
        <f t="shared" si="37"/>
        <v>18</v>
      </c>
      <c r="R68" s="22">
        <f t="shared" si="38"/>
        <v>1</v>
      </c>
      <c r="S68" s="22">
        <f t="shared" si="39"/>
        <v>1</v>
      </c>
      <c r="T68" s="16"/>
      <c r="U68" s="16" t="s">
        <v>3065</v>
      </c>
      <c r="V68" s="16" t="s">
        <v>50</v>
      </c>
    </row>
    <row r="69" ht="24" spans="1:22">
      <c r="A69" s="4">
        <v>68</v>
      </c>
      <c r="B69" s="4" t="s">
        <v>34</v>
      </c>
      <c r="C69" s="5" t="s">
        <v>82</v>
      </c>
      <c r="D69" s="11" t="s">
        <v>3057</v>
      </c>
      <c r="E69" s="6" t="s">
        <v>258</v>
      </c>
      <c r="F69" s="7" t="s">
        <v>2958</v>
      </c>
      <c r="G69" s="8">
        <v>45108</v>
      </c>
      <c r="H69" s="10" t="s">
        <v>165</v>
      </c>
      <c r="I69" s="4" t="s">
        <v>42</v>
      </c>
      <c r="J69" s="4" t="s">
        <v>43</v>
      </c>
      <c r="K69" s="4" t="s">
        <v>44</v>
      </c>
      <c r="L69" s="5" t="s">
        <v>46</v>
      </c>
      <c r="M69" s="5">
        <v>18</v>
      </c>
      <c r="N69" s="16" t="s">
        <v>3028</v>
      </c>
      <c r="O69" s="16" t="s">
        <v>3029</v>
      </c>
      <c r="P69" s="15">
        <f t="shared" si="36"/>
        <v>18</v>
      </c>
      <c r="Q69" s="15">
        <f t="shared" si="37"/>
        <v>18</v>
      </c>
      <c r="R69" s="22">
        <f t="shared" si="38"/>
        <v>1</v>
      </c>
      <c r="S69" s="22">
        <f t="shared" si="39"/>
        <v>1</v>
      </c>
      <c r="T69" s="16"/>
      <c r="U69" s="16" t="s">
        <v>3030</v>
      </c>
      <c r="V69" s="16" t="s">
        <v>50</v>
      </c>
    </row>
    <row r="70" ht="24" spans="1:22">
      <c r="A70" s="4">
        <v>69</v>
      </c>
      <c r="B70" s="4" t="s">
        <v>34</v>
      </c>
      <c r="C70" s="5" t="s">
        <v>82</v>
      </c>
      <c r="D70" s="11" t="s">
        <v>3057</v>
      </c>
      <c r="E70" s="6" t="s">
        <v>258</v>
      </c>
      <c r="F70" s="7" t="s">
        <v>2958</v>
      </c>
      <c r="G70" s="8">
        <v>45170</v>
      </c>
      <c r="H70" s="10" t="s">
        <v>54</v>
      </c>
      <c r="I70" s="4" t="s">
        <v>42</v>
      </c>
      <c r="J70" s="4" t="s">
        <v>43</v>
      </c>
      <c r="K70" s="4" t="s">
        <v>44</v>
      </c>
      <c r="L70" s="5" t="s">
        <v>46</v>
      </c>
      <c r="M70" s="5">
        <v>18</v>
      </c>
      <c r="N70" s="16" t="str">
        <f>IFERROR(VLOOKUP("*"&amp;$D70&amp;"*",[1]护套环流!$A:$AS,20,FALSE),IFERROR(VLOOKUP("*"&amp;$D70&amp;"*",[1]护套环流!$B:$AS,19,FALSE),"无"))</f>
        <v>2023-09-15 09:37:00</v>
      </c>
      <c r="O70" s="16" t="str">
        <f>IFERROR(VLOOKUP("*"&amp;$D70&amp;"*",[1]护套环流!$A:$AS,21,FALSE),IFERROR(VLOOKUP("*"&amp;$D70&amp;"*",[1]护套环流!$B:$AS,20,FALSE),"无"))</f>
        <v>2023-09-15 11:47:00</v>
      </c>
      <c r="P70" s="15">
        <f t="shared" si="36"/>
        <v>18</v>
      </c>
      <c r="Q70" s="15">
        <f t="shared" si="37"/>
        <v>18</v>
      </c>
      <c r="R70" s="22">
        <f t="shared" si="38"/>
        <v>1</v>
      </c>
      <c r="S70" s="22">
        <f t="shared" si="39"/>
        <v>1</v>
      </c>
      <c r="T70" s="16"/>
      <c r="U70" s="16" t="str">
        <f>IFERROR(VLOOKUP("*"&amp;$D70&amp;"*",[1]护套环流!$A:$AS,5,FALSE),IFERROR(VLOOKUP("*"&amp;$D70&amp;"*",[1]护套环流!$B:$AS,4,FALSE),"无"))</f>
        <v>JH030120230115-000062</v>
      </c>
      <c r="V70" s="16" t="str">
        <f>IFERROR(VLOOKUP("*"&amp;$D70&amp;"*",[1]护套环流!$A:$AS,3,FALSE),IFERROR(VLOOKUP("*"&amp;$D70&amp;"*",[1]护套环流!$B:$AS,2,FALSE),"无"))</f>
        <v>已完成</v>
      </c>
    </row>
    <row r="71" ht="24" spans="1:22">
      <c r="A71" s="4">
        <v>70</v>
      </c>
      <c r="B71" s="4" t="s">
        <v>34</v>
      </c>
      <c r="C71" s="5" t="s">
        <v>82</v>
      </c>
      <c r="D71" s="11" t="s">
        <v>3057</v>
      </c>
      <c r="E71" s="6" t="s">
        <v>258</v>
      </c>
      <c r="F71" s="7" t="s">
        <v>2958</v>
      </c>
      <c r="G71" s="8">
        <v>45231</v>
      </c>
      <c r="H71" s="10" t="s">
        <v>632</v>
      </c>
      <c r="I71" s="4" t="s">
        <v>42</v>
      </c>
      <c r="J71" s="4" t="s">
        <v>43</v>
      </c>
      <c r="K71" s="4" t="s">
        <v>44</v>
      </c>
      <c r="L71" s="5" t="s">
        <v>46</v>
      </c>
      <c r="M71" s="5">
        <v>18</v>
      </c>
      <c r="N71" s="16"/>
      <c r="O71" s="16"/>
      <c r="P71" s="15"/>
      <c r="Q71" s="15"/>
      <c r="R71" s="22"/>
      <c r="S71" s="22"/>
      <c r="T71" s="16"/>
      <c r="U71" s="16"/>
      <c r="V71" s="16"/>
    </row>
    <row r="72" ht="24" spans="1:22">
      <c r="A72" s="4">
        <v>71</v>
      </c>
      <c r="B72" s="4" t="s">
        <v>34</v>
      </c>
      <c r="C72" s="11" t="s">
        <v>228</v>
      </c>
      <c r="D72" s="11" t="s">
        <v>3069</v>
      </c>
      <c r="E72" s="6" t="s">
        <v>258</v>
      </c>
      <c r="F72" s="7" t="s">
        <v>2958</v>
      </c>
      <c r="G72" s="8">
        <v>44927</v>
      </c>
      <c r="H72" s="9" t="s">
        <v>2959</v>
      </c>
      <c r="I72" s="4" t="s">
        <v>42</v>
      </c>
      <c r="J72" s="4" t="s">
        <v>43</v>
      </c>
      <c r="K72" s="4" t="s">
        <v>44</v>
      </c>
      <c r="L72" s="5" t="s">
        <v>46</v>
      </c>
      <c r="M72" s="5">
        <v>3</v>
      </c>
      <c r="N72" s="16" t="s">
        <v>3070</v>
      </c>
      <c r="O72" s="16" t="s">
        <v>3071</v>
      </c>
      <c r="P72" s="15">
        <f t="shared" ref="P72:P76" si="40">IF(OR(O72=0,O72="无"),"",M72)</f>
        <v>3</v>
      </c>
      <c r="Q72" s="15">
        <f t="shared" ref="Q72:Q76" si="41">P72</f>
        <v>3</v>
      </c>
      <c r="R72" s="22">
        <f t="shared" ref="R72:R76" si="42">IFERROR(IF(P72/M72&gt;0,P72/M72,""),"")</f>
        <v>1</v>
      </c>
      <c r="S72" s="22">
        <f t="shared" ref="S72:S76" si="43">IFERROR(Q72/P72,"")</f>
        <v>1</v>
      </c>
      <c r="T72" s="16"/>
      <c r="U72" s="24" t="s">
        <v>3021</v>
      </c>
      <c r="V72" s="16" t="s">
        <v>50</v>
      </c>
    </row>
    <row r="73" ht="24" spans="1:22">
      <c r="A73" s="4">
        <v>72</v>
      </c>
      <c r="B73" s="4" t="s">
        <v>34</v>
      </c>
      <c r="C73" s="11" t="s">
        <v>228</v>
      </c>
      <c r="D73" s="11" t="s">
        <v>3069</v>
      </c>
      <c r="E73" s="6" t="s">
        <v>258</v>
      </c>
      <c r="F73" s="7" t="s">
        <v>2958</v>
      </c>
      <c r="G73" s="8">
        <v>44986</v>
      </c>
      <c r="H73" s="10" t="s">
        <v>41</v>
      </c>
      <c r="I73" s="4" t="s">
        <v>42</v>
      </c>
      <c r="J73" s="4" t="s">
        <v>43</v>
      </c>
      <c r="K73" s="4" t="s">
        <v>44</v>
      </c>
      <c r="L73" s="5" t="s">
        <v>46</v>
      </c>
      <c r="M73" s="5">
        <v>3</v>
      </c>
      <c r="N73" s="16" t="s">
        <v>3072</v>
      </c>
      <c r="O73" s="16" t="s">
        <v>3073</v>
      </c>
      <c r="P73" s="15">
        <f t="shared" si="40"/>
        <v>3</v>
      </c>
      <c r="Q73" s="15">
        <f t="shared" si="41"/>
        <v>3</v>
      </c>
      <c r="R73" s="22">
        <f t="shared" si="42"/>
        <v>1</v>
      </c>
      <c r="S73" s="22">
        <f t="shared" si="43"/>
        <v>1</v>
      </c>
      <c r="T73" s="16" t="s">
        <v>3074</v>
      </c>
      <c r="U73" s="16" t="s">
        <v>3075</v>
      </c>
      <c r="V73" s="16" t="s">
        <v>50</v>
      </c>
    </row>
    <row r="74" ht="24" spans="1:22">
      <c r="A74" s="4">
        <v>73</v>
      </c>
      <c r="B74" s="4" t="s">
        <v>34</v>
      </c>
      <c r="C74" s="11" t="s">
        <v>228</v>
      </c>
      <c r="D74" s="11" t="s">
        <v>3069</v>
      </c>
      <c r="E74" s="6" t="s">
        <v>258</v>
      </c>
      <c r="F74" s="7" t="s">
        <v>2958</v>
      </c>
      <c r="G74" s="8">
        <v>45047</v>
      </c>
      <c r="H74" s="10" t="s">
        <v>304</v>
      </c>
      <c r="I74" s="4" t="s">
        <v>42</v>
      </c>
      <c r="J74" s="4" t="s">
        <v>43</v>
      </c>
      <c r="K74" s="4" t="s">
        <v>44</v>
      </c>
      <c r="L74" s="5" t="s">
        <v>46</v>
      </c>
      <c r="M74" s="5">
        <v>3</v>
      </c>
      <c r="N74" s="16" t="s">
        <v>2969</v>
      </c>
      <c r="O74" s="16" t="s">
        <v>3050</v>
      </c>
      <c r="P74" s="15">
        <f t="shared" si="40"/>
        <v>3</v>
      </c>
      <c r="Q74" s="15">
        <f t="shared" si="41"/>
        <v>3</v>
      </c>
      <c r="R74" s="22">
        <f t="shared" si="42"/>
        <v>1</v>
      </c>
      <c r="S74" s="22">
        <f t="shared" si="43"/>
        <v>1</v>
      </c>
      <c r="T74" s="16"/>
      <c r="U74" s="16" t="s">
        <v>3051</v>
      </c>
      <c r="V74" s="16" t="s">
        <v>50</v>
      </c>
    </row>
    <row r="75" ht="24" spans="1:22">
      <c r="A75" s="4">
        <v>74</v>
      </c>
      <c r="B75" s="4" t="s">
        <v>34</v>
      </c>
      <c r="C75" s="11" t="s">
        <v>228</v>
      </c>
      <c r="D75" s="11" t="s">
        <v>3069</v>
      </c>
      <c r="E75" s="6" t="s">
        <v>258</v>
      </c>
      <c r="F75" s="7" t="s">
        <v>2958</v>
      </c>
      <c r="G75" s="8">
        <v>45108</v>
      </c>
      <c r="H75" s="10" t="s">
        <v>165</v>
      </c>
      <c r="I75" s="4" t="s">
        <v>42</v>
      </c>
      <c r="J75" s="4" t="s">
        <v>43</v>
      </c>
      <c r="K75" s="4" t="s">
        <v>44</v>
      </c>
      <c r="L75" s="5" t="s">
        <v>46</v>
      </c>
      <c r="M75" s="5">
        <v>3</v>
      </c>
      <c r="N75" s="16" t="s">
        <v>3028</v>
      </c>
      <c r="O75" s="16" t="s">
        <v>3029</v>
      </c>
      <c r="P75" s="15">
        <f t="shared" si="40"/>
        <v>3</v>
      </c>
      <c r="Q75" s="15">
        <f t="shared" si="41"/>
        <v>3</v>
      </c>
      <c r="R75" s="22">
        <f t="shared" si="42"/>
        <v>1</v>
      </c>
      <c r="S75" s="22">
        <f t="shared" si="43"/>
        <v>1</v>
      </c>
      <c r="T75" s="16"/>
      <c r="U75" s="16" t="s">
        <v>3030</v>
      </c>
      <c r="V75" s="16" t="s">
        <v>50</v>
      </c>
    </row>
    <row r="76" ht="24" spans="1:22">
      <c r="A76" s="4">
        <v>75</v>
      </c>
      <c r="B76" s="4" t="s">
        <v>34</v>
      </c>
      <c r="C76" s="11" t="s">
        <v>228</v>
      </c>
      <c r="D76" s="11" t="s">
        <v>3069</v>
      </c>
      <c r="E76" s="6" t="s">
        <v>258</v>
      </c>
      <c r="F76" s="7" t="s">
        <v>2958</v>
      </c>
      <c r="G76" s="8">
        <v>45170</v>
      </c>
      <c r="H76" s="10" t="s">
        <v>54</v>
      </c>
      <c r="I76" s="4" t="s">
        <v>42</v>
      </c>
      <c r="J76" s="4" t="s">
        <v>43</v>
      </c>
      <c r="K76" s="4" t="s">
        <v>44</v>
      </c>
      <c r="L76" s="5" t="s">
        <v>46</v>
      </c>
      <c r="M76" s="5">
        <v>3</v>
      </c>
      <c r="N76" s="16" t="str">
        <f>IFERROR(VLOOKUP("*"&amp;$D76&amp;"*",[1]护套环流!$A:$AS,20,FALSE),IFERROR(VLOOKUP("*"&amp;$D76&amp;"*",[1]护套环流!$B:$AS,19,FALSE),"无"))</f>
        <v>2023-09-11 08:45:00</v>
      </c>
      <c r="O76" s="16" t="str">
        <f>IFERROR(VLOOKUP("*"&amp;$D76&amp;"*",[1]护套环流!$A:$AS,21,FALSE),IFERROR(VLOOKUP("*"&amp;$D76&amp;"*",[1]护套环流!$B:$AS,20,FALSE),"无"))</f>
        <v>2023-09-11 11:30:00</v>
      </c>
      <c r="P76" s="15">
        <f t="shared" si="40"/>
        <v>3</v>
      </c>
      <c r="Q76" s="15">
        <f t="shared" si="41"/>
        <v>3</v>
      </c>
      <c r="R76" s="22">
        <f t="shared" si="42"/>
        <v>1</v>
      </c>
      <c r="S76" s="22">
        <f t="shared" si="43"/>
        <v>1</v>
      </c>
      <c r="T76" s="16"/>
      <c r="U76" s="16" t="str">
        <f>IFERROR(VLOOKUP("*"&amp;$D76&amp;"*",[1]护套环流!$A:$AS,5,FALSE),IFERROR(VLOOKUP("*"&amp;$D76&amp;"*",[1]护套环流!$B:$AS,4,FALSE),"无"))</f>
        <v>JH030120230114-001576</v>
      </c>
      <c r="V76" s="16" t="str">
        <f>IFERROR(VLOOKUP("*"&amp;$D76&amp;"*",[1]护套环流!$A:$AS,3,FALSE),IFERROR(VLOOKUP("*"&amp;$D76&amp;"*",[1]护套环流!$B:$AS,2,FALSE),"无"))</f>
        <v>已完成</v>
      </c>
    </row>
    <row r="77" ht="24" spans="1:22">
      <c r="A77" s="4">
        <v>76</v>
      </c>
      <c r="B77" s="4" t="s">
        <v>34</v>
      </c>
      <c r="C77" s="11" t="s">
        <v>228</v>
      </c>
      <c r="D77" s="11" t="s">
        <v>3069</v>
      </c>
      <c r="E77" s="6" t="s">
        <v>258</v>
      </c>
      <c r="F77" s="7" t="s">
        <v>2958</v>
      </c>
      <c r="G77" s="8">
        <v>45231</v>
      </c>
      <c r="H77" s="10" t="s">
        <v>632</v>
      </c>
      <c r="I77" s="4" t="s">
        <v>42</v>
      </c>
      <c r="J77" s="4" t="s">
        <v>43</v>
      </c>
      <c r="K77" s="4" t="s">
        <v>44</v>
      </c>
      <c r="L77" s="5" t="s">
        <v>46</v>
      </c>
      <c r="M77" s="5">
        <v>3</v>
      </c>
      <c r="N77" s="16"/>
      <c r="O77" s="16"/>
      <c r="P77" s="15"/>
      <c r="Q77" s="15"/>
      <c r="R77" s="22"/>
      <c r="S77" s="22"/>
      <c r="T77" s="16"/>
      <c r="U77" s="16"/>
      <c r="V77" s="16"/>
    </row>
    <row r="78" ht="24" spans="1:22">
      <c r="A78" s="4">
        <v>77</v>
      </c>
      <c r="B78" s="4" t="s">
        <v>34</v>
      </c>
      <c r="C78" s="11" t="s">
        <v>228</v>
      </c>
      <c r="D78" s="11" t="s">
        <v>3076</v>
      </c>
      <c r="E78" s="6" t="s">
        <v>258</v>
      </c>
      <c r="F78" s="7" t="s">
        <v>2958</v>
      </c>
      <c r="G78" s="8">
        <v>44927</v>
      </c>
      <c r="H78" s="9" t="s">
        <v>2959</v>
      </c>
      <c r="I78" s="4" t="s">
        <v>42</v>
      </c>
      <c r="J78" s="4" t="s">
        <v>43</v>
      </c>
      <c r="K78" s="4" t="s">
        <v>44</v>
      </c>
      <c r="L78" s="5" t="s">
        <v>46</v>
      </c>
      <c r="M78" s="5">
        <v>3</v>
      </c>
      <c r="N78" s="16" t="s">
        <v>3070</v>
      </c>
      <c r="O78" s="16" t="s">
        <v>3071</v>
      </c>
      <c r="P78" s="15">
        <f t="shared" ref="P78:P82" si="44">IF(OR(O78=0,O78="无"),"",M78)</f>
        <v>3</v>
      </c>
      <c r="Q78" s="15">
        <f t="shared" ref="Q78:Q82" si="45">P78</f>
        <v>3</v>
      </c>
      <c r="R78" s="22">
        <f t="shared" ref="R78:R82" si="46">IFERROR(IF(P78/M78&gt;0,P78/M78,""),"")</f>
        <v>1</v>
      </c>
      <c r="S78" s="22">
        <f t="shared" ref="S78:S82" si="47">IFERROR(Q78/P78,"")</f>
        <v>1</v>
      </c>
      <c r="T78" s="16"/>
      <c r="U78" s="24" t="s">
        <v>3021</v>
      </c>
      <c r="V78" s="16" t="s">
        <v>50</v>
      </c>
    </row>
    <row r="79" ht="24" spans="1:22">
      <c r="A79" s="4">
        <v>78</v>
      </c>
      <c r="B79" s="4" t="s">
        <v>34</v>
      </c>
      <c r="C79" s="11" t="s">
        <v>228</v>
      </c>
      <c r="D79" s="11" t="s">
        <v>3076</v>
      </c>
      <c r="E79" s="6" t="s">
        <v>258</v>
      </c>
      <c r="F79" s="7" t="s">
        <v>2958</v>
      </c>
      <c r="G79" s="8">
        <v>44986</v>
      </c>
      <c r="H79" s="10" t="s">
        <v>41</v>
      </c>
      <c r="I79" s="4" t="s">
        <v>42</v>
      </c>
      <c r="J79" s="4" t="s">
        <v>43</v>
      </c>
      <c r="K79" s="4" t="s">
        <v>44</v>
      </c>
      <c r="L79" s="5" t="s">
        <v>46</v>
      </c>
      <c r="M79" s="5">
        <v>3</v>
      </c>
      <c r="N79" s="16" t="s">
        <v>3072</v>
      </c>
      <c r="O79" s="16" t="s">
        <v>3073</v>
      </c>
      <c r="P79" s="15">
        <f t="shared" si="44"/>
        <v>3</v>
      </c>
      <c r="Q79" s="15">
        <f t="shared" si="45"/>
        <v>3</v>
      </c>
      <c r="R79" s="22">
        <f t="shared" si="46"/>
        <v>1</v>
      </c>
      <c r="S79" s="22">
        <f t="shared" si="47"/>
        <v>1</v>
      </c>
      <c r="T79" s="16" t="s">
        <v>3074</v>
      </c>
      <c r="U79" s="16" t="s">
        <v>3075</v>
      </c>
      <c r="V79" s="16" t="s">
        <v>50</v>
      </c>
    </row>
    <row r="80" ht="24" spans="1:22">
      <c r="A80" s="4">
        <v>79</v>
      </c>
      <c r="B80" s="4" t="s">
        <v>34</v>
      </c>
      <c r="C80" s="11" t="s">
        <v>228</v>
      </c>
      <c r="D80" s="11" t="s">
        <v>3076</v>
      </c>
      <c r="E80" s="6" t="s">
        <v>258</v>
      </c>
      <c r="F80" s="7" t="s">
        <v>2958</v>
      </c>
      <c r="G80" s="8">
        <v>45047</v>
      </c>
      <c r="H80" s="10" t="s">
        <v>304</v>
      </c>
      <c r="I80" s="4" t="s">
        <v>42</v>
      </c>
      <c r="J80" s="4" t="s">
        <v>43</v>
      </c>
      <c r="K80" s="4" t="s">
        <v>44</v>
      </c>
      <c r="L80" s="5" t="s">
        <v>46</v>
      </c>
      <c r="M80" s="5">
        <v>3</v>
      </c>
      <c r="N80" s="16" t="s">
        <v>2969</v>
      </c>
      <c r="O80" s="16" t="s">
        <v>3050</v>
      </c>
      <c r="P80" s="15">
        <f t="shared" si="44"/>
        <v>3</v>
      </c>
      <c r="Q80" s="15">
        <f t="shared" si="45"/>
        <v>3</v>
      </c>
      <c r="R80" s="22">
        <f t="shared" si="46"/>
        <v>1</v>
      </c>
      <c r="S80" s="22">
        <f t="shared" si="47"/>
        <v>1</v>
      </c>
      <c r="T80" s="16"/>
      <c r="U80" s="16" t="s">
        <v>3051</v>
      </c>
      <c r="V80" s="16" t="s">
        <v>50</v>
      </c>
    </row>
    <row r="81" ht="24" spans="1:22">
      <c r="A81" s="4">
        <v>80</v>
      </c>
      <c r="B81" s="4" t="s">
        <v>34</v>
      </c>
      <c r="C81" s="11" t="s">
        <v>228</v>
      </c>
      <c r="D81" s="11" t="s">
        <v>3076</v>
      </c>
      <c r="E81" s="6" t="s">
        <v>258</v>
      </c>
      <c r="F81" s="7" t="s">
        <v>2958</v>
      </c>
      <c r="G81" s="8">
        <v>45108</v>
      </c>
      <c r="H81" s="10" t="s">
        <v>165</v>
      </c>
      <c r="I81" s="4" t="s">
        <v>42</v>
      </c>
      <c r="J81" s="4" t="s">
        <v>43</v>
      </c>
      <c r="K81" s="4" t="s">
        <v>44</v>
      </c>
      <c r="L81" s="5" t="s">
        <v>46</v>
      </c>
      <c r="M81" s="5">
        <v>3</v>
      </c>
      <c r="N81" s="16" t="s">
        <v>3028</v>
      </c>
      <c r="O81" s="16" t="s">
        <v>3029</v>
      </c>
      <c r="P81" s="15">
        <f t="shared" si="44"/>
        <v>3</v>
      </c>
      <c r="Q81" s="15">
        <f t="shared" si="45"/>
        <v>3</v>
      </c>
      <c r="R81" s="22">
        <f t="shared" si="46"/>
        <v>1</v>
      </c>
      <c r="S81" s="22">
        <f t="shared" si="47"/>
        <v>1</v>
      </c>
      <c r="T81" s="16"/>
      <c r="U81" s="16" t="s">
        <v>3030</v>
      </c>
      <c r="V81" s="16" t="s">
        <v>50</v>
      </c>
    </row>
    <row r="82" ht="24" spans="1:22">
      <c r="A82" s="4">
        <v>81</v>
      </c>
      <c r="B82" s="4" t="s">
        <v>34</v>
      </c>
      <c r="C82" s="11" t="s">
        <v>228</v>
      </c>
      <c r="D82" s="11" t="s">
        <v>3076</v>
      </c>
      <c r="E82" s="6" t="s">
        <v>258</v>
      </c>
      <c r="F82" s="7" t="s">
        <v>2958</v>
      </c>
      <c r="G82" s="8">
        <v>45170</v>
      </c>
      <c r="H82" s="10" t="s">
        <v>54</v>
      </c>
      <c r="I82" s="4" t="s">
        <v>42</v>
      </c>
      <c r="J82" s="4" t="s">
        <v>43</v>
      </c>
      <c r="K82" s="4" t="s">
        <v>44</v>
      </c>
      <c r="L82" s="5" t="s">
        <v>46</v>
      </c>
      <c r="M82" s="5">
        <v>3</v>
      </c>
      <c r="N82" s="16" t="str">
        <f>IFERROR(VLOOKUP("*"&amp;$D82&amp;"*",[1]护套环流!$A:$AS,20,FALSE),IFERROR(VLOOKUP("*"&amp;$D82&amp;"*",[1]护套环流!$B:$AS,19,FALSE),"无"))</f>
        <v>2023-09-11 08:45:00</v>
      </c>
      <c r="O82" s="16" t="str">
        <f>IFERROR(VLOOKUP("*"&amp;$D82&amp;"*",[1]护套环流!$A:$AS,21,FALSE),IFERROR(VLOOKUP("*"&amp;$D82&amp;"*",[1]护套环流!$B:$AS,20,FALSE),"无"))</f>
        <v>2023-09-11 11:30:00</v>
      </c>
      <c r="P82" s="15">
        <f t="shared" si="44"/>
        <v>3</v>
      </c>
      <c r="Q82" s="15">
        <f t="shared" si="45"/>
        <v>3</v>
      </c>
      <c r="R82" s="22">
        <f t="shared" si="46"/>
        <v>1</v>
      </c>
      <c r="S82" s="22">
        <f t="shared" si="47"/>
        <v>1</v>
      </c>
      <c r="T82" s="16"/>
      <c r="U82" s="16" t="str">
        <f>IFERROR(VLOOKUP("*"&amp;$D82&amp;"*",[1]护套环流!$A:$AS,5,FALSE),IFERROR(VLOOKUP("*"&amp;$D82&amp;"*",[1]护套环流!$B:$AS,4,FALSE),"无"))</f>
        <v>JH030120230114-001576</v>
      </c>
      <c r="V82" s="16" t="str">
        <f>IFERROR(VLOOKUP("*"&amp;$D82&amp;"*",[1]护套环流!$A:$AS,3,FALSE),IFERROR(VLOOKUP("*"&amp;$D82&amp;"*",[1]护套环流!$B:$AS,2,FALSE),"无"))</f>
        <v>已完成</v>
      </c>
    </row>
    <row r="83" ht="24" spans="1:22">
      <c r="A83" s="4">
        <v>82</v>
      </c>
      <c r="B83" s="4" t="s">
        <v>34</v>
      </c>
      <c r="C83" s="11" t="s">
        <v>228</v>
      </c>
      <c r="D83" s="11" t="s">
        <v>3076</v>
      </c>
      <c r="E83" s="6" t="s">
        <v>258</v>
      </c>
      <c r="F83" s="7" t="s">
        <v>2958</v>
      </c>
      <c r="G83" s="8">
        <v>45231</v>
      </c>
      <c r="H83" s="10" t="s">
        <v>632</v>
      </c>
      <c r="I83" s="4" t="s">
        <v>42</v>
      </c>
      <c r="J83" s="4" t="s">
        <v>43</v>
      </c>
      <c r="K83" s="4" t="s">
        <v>44</v>
      </c>
      <c r="L83" s="5" t="s">
        <v>46</v>
      </c>
      <c r="M83" s="5">
        <v>3</v>
      </c>
      <c r="N83" s="16"/>
      <c r="O83" s="16"/>
      <c r="P83" s="15"/>
      <c r="Q83" s="15"/>
      <c r="R83" s="22"/>
      <c r="S83" s="22"/>
      <c r="T83" s="16"/>
      <c r="U83" s="16"/>
      <c r="V83" s="16"/>
    </row>
    <row r="84" ht="24" spans="1:22">
      <c r="A84" s="4">
        <v>83</v>
      </c>
      <c r="B84" s="4" t="s">
        <v>34</v>
      </c>
      <c r="C84" s="5" t="s">
        <v>228</v>
      </c>
      <c r="D84" s="26" t="s">
        <v>3077</v>
      </c>
      <c r="E84" s="6" t="s">
        <v>258</v>
      </c>
      <c r="F84" s="7" t="s">
        <v>2958</v>
      </c>
      <c r="G84" s="8">
        <v>44927</v>
      </c>
      <c r="H84" s="9" t="s">
        <v>2959</v>
      </c>
      <c r="I84" s="4" t="s">
        <v>42</v>
      </c>
      <c r="J84" s="4" t="s">
        <v>43</v>
      </c>
      <c r="K84" s="4" t="s">
        <v>44</v>
      </c>
      <c r="L84" s="5" t="s">
        <v>46</v>
      </c>
      <c r="M84" s="5">
        <v>6</v>
      </c>
      <c r="N84" s="16" t="s">
        <v>3070</v>
      </c>
      <c r="O84" s="16" t="s">
        <v>3071</v>
      </c>
      <c r="P84" s="15">
        <f t="shared" ref="P84:P88" si="48">IF(OR(O84=0,O84="无"),"",M84)</f>
        <v>6</v>
      </c>
      <c r="Q84" s="15">
        <f t="shared" ref="Q84:Q88" si="49">P84</f>
        <v>6</v>
      </c>
      <c r="R84" s="22">
        <f t="shared" ref="R84:R88" si="50">IFERROR(IF(P84/M84&gt;0,P84/M84,""),"")</f>
        <v>1</v>
      </c>
      <c r="S84" s="22">
        <f t="shared" ref="S84:S88" si="51">IFERROR(Q84/P84,"")</f>
        <v>1</v>
      </c>
      <c r="T84" s="16"/>
      <c r="U84" s="24" t="s">
        <v>3021</v>
      </c>
      <c r="V84" s="16" t="s">
        <v>50</v>
      </c>
    </row>
    <row r="85" ht="24" spans="1:22">
      <c r="A85" s="4">
        <v>84</v>
      </c>
      <c r="B85" s="4" t="s">
        <v>34</v>
      </c>
      <c r="C85" s="5" t="s">
        <v>228</v>
      </c>
      <c r="D85" s="26" t="s">
        <v>3077</v>
      </c>
      <c r="E85" s="6" t="s">
        <v>258</v>
      </c>
      <c r="F85" s="7" t="s">
        <v>2958</v>
      </c>
      <c r="G85" s="8">
        <v>44986</v>
      </c>
      <c r="H85" s="10" t="s">
        <v>41</v>
      </c>
      <c r="I85" s="4" t="s">
        <v>42</v>
      </c>
      <c r="J85" s="4" t="s">
        <v>43</v>
      </c>
      <c r="K85" s="4" t="s">
        <v>44</v>
      </c>
      <c r="L85" s="5" t="s">
        <v>46</v>
      </c>
      <c r="M85" s="5">
        <v>6</v>
      </c>
      <c r="N85" s="16" t="s">
        <v>3078</v>
      </c>
      <c r="O85" s="16" t="s">
        <v>3079</v>
      </c>
      <c r="P85" s="15">
        <f t="shared" si="48"/>
        <v>6</v>
      </c>
      <c r="Q85" s="15">
        <f t="shared" si="49"/>
        <v>6</v>
      </c>
      <c r="R85" s="22">
        <f t="shared" si="50"/>
        <v>1</v>
      </c>
      <c r="S85" s="22">
        <f t="shared" si="51"/>
        <v>1</v>
      </c>
      <c r="T85" s="16"/>
      <c r="U85" s="16" t="s">
        <v>3080</v>
      </c>
      <c r="V85" s="16" t="s">
        <v>50</v>
      </c>
    </row>
    <row r="86" ht="24" spans="1:22">
      <c r="A86" s="4">
        <v>85</v>
      </c>
      <c r="B86" s="4" t="s">
        <v>34</v>
      </c>
      <c r="C86" s="5" t="s">
        <v>228</v>
      </c>
      <c r="D86" s="26" t="s">
        <v>3077</v>
      </c>
      <c r="E86" s="6" t="s">
        <v>258</v>
      </c>
      <c r="F86" s="7" t="s">
        <v>2958</v>
      </c>
      <c r="G86" s="8">
        <v>45047</v>
      </c>
      <c r="H86" s="10" t="s">
        <v>304</v>
      </c>
      <c r="I86" s="4" t="s">
        <v>42</v>
      </c>
      <c r="J86" s="4" t="s">
        <v>43</v>
      </c>
      <c r="K86" s="4" t="s">
        <v>44</v>
      </c>
      <c r="L86" s="5" t="s">
        <v>46</v>
      </c>
      <c r="M86" s="5">
        <v>6</v>
      </c>
      <c r="N86" s="16" t="s">
        <v>2969</v>
      </c>
      <c r="O86" s="16" t="s">
        <v>3050</v>
      </c>
      <c r="P86" s="15">
        <f t="shared" si="48"/>
        <v>6</v>
      </c>
      <c r="Q86" s="15">
        <f t="shared" si="49"/>
        <v>6</v>
      </c>
      <c r="R86" s="22">
        <f t="shared" si="50"/>
        <v>1</v>
      </c>
      <c r="S86" s="22">
        <f t="shared" si="51"/>
        <v>1</v>
      </c>
      <c r="T86" s="16"/>
      <c r="U86" s="16" t="s">
        <v>3051</v>
      </c>
      <c r="V86" s="16" t="s">
        <v>50</v>
      </c>
    </row>
    <row r="87" ht="24" spans="1:22">
      <c r="A87" s="4">
        <v>86</v>
      </c>
      <c r="B87" s="4" t="s">
        <v>34</v>
      </c>
      <c r="C87" s="5" t="s">
        <v>228</v>
      </c>
      <c r="D87" s="26" t="s">
        <v>3077</v>
      </c>
      <c r="E87" s="6" t="s">
        <v>258</v>
      </c>
      <c r="F87" s="7" t="s">
        <v>2958</v>
      </c>
      <c r="G87" s="8">
        <v>45108</v>
      </c>
      <c r="H87" s="10" t="s">
        <v>165</v>
      </c>
      <c r="I87" s="4" t="s">
        <v>42</v>
      </c>
      <c r="J87" s="4" t="s">
        <v>43</v>
      </c>
      <c r="K87" s="4" t="s">
        <v>44</v>
      </c>
      <c r="L87" s="5" t="s">
        <v>46</v>
      </c>
      <c r="M87" s="5">
        <v>6</v>
      </c>
      <c r="N87" s="16" t="s">
        <v>3028</v>
      </c>
      <c r="O87" s="16" t="s">
        <v>3029</v>
      </c>
      <c r="P87" s="15">
        <f t="shared" si="48"/>
        <v>6</v>
      </c>
      <c r="Q87" s="15">
        <f t="shared" si="49"/>
        <v>6</v>
      </c>
      <c r="R87" s="22">
        <f t="shared" si="50"/>
        <v>1</v>
      </c>
      <c r="S87" s="22">
        <f t="shared" si="51"/>
        <v>1</v>
      </c>
      <c r="T87" s="16"/>
      <c r="U87" s="16" t="s">
        <v>3030</v>
      </c>
      <c r="V87" s="16" t="s">
        <v>50</v>
      </c>
    </row>
    <row r="88" ht="24" spans="1:22">
      <c r="A88" s="4">
        <v>87</v>
      </c>
      <c r="B88" s="4" t="s">
        <v>34</v>
      </c>
      <c r="C88" s="5" t="s">
        <v>228</v>
      </c>
      <c r="D88" s="26" t="s">
        <v>3077</v>
      </c>
      <c r="E88" s="6" t="s">
        <v>258</v>
      </c>
      <c r="F88" s="7" t="s">
        <v>2958</v>
      </c>
      <c r="G88" s="8">
        <v>45170</v>
      </c>
      <c r="H88" s="10" t="s">
        <v>54</v>
      </c>
      <c r="I88" s="4" t="s">
        <v>42</v>
      </c>
      <c r="J88" s="4" t="s">
        <v>43</v>
      </c>
      <c r="K88" s="4" t="s">
        <v>44</v>
      </c>
      <c r="L88" s="5" t="s">
        <v>46</v>
      </c>
      <c r="M88" s="5">
        <v>6</v>
      </c>
      <c r="N88" s="16" t="str">
        <f>IFERROR(VLOOKUP("*"&amp;$D88&amp;"*",[1]护套环流!$A:$AS,20,FALSE),IFERROR(VLOOKUP("*"&amp;$D88&amp;"*",[1]护套环流!$B:$AS,19,FALSE),"无"))</f>
        <v>2023-09-11 08:45:00</v>
      </c>
      <c r="O88" s="16" t="str">
        <f>IFERROR(VLOOKUP("*"&amp;$D88&amp;"*",[1]护套环流!$A:$AS,21,FALSE),IFERROR(VLOOKUP("*"&amp;$D88&amp;"*",[1]护套环流!$B:$AS,20,FALSE),"无"))</f>
        <v>2023-09-11 11:30:00</v>
      </c>
      <c r="P88" s="15">
        <f t="shared" si="48"/>
        <v>6</v>
      </c>
      <c r="Q88" s="15">
        <f t="shared" si="49"/>
        <v>6</v>
      </c>
      <c r="R88" s="22">
        <f t="shared" si="50"/>
        <v>1</v>
      </c>
      <c r="S88" s="22">
        <f t="shared" si="51"/>
        <v>1</v>
      </c>
      <c r="T88" s="16"/>
      <c r="U88" s="16" t="str">
        <f>IFERROR(VLOOKUP("*"&amp;$D88&amp;"*",[1]护套环流!$A:$AS,5,FALSE),IFERROR(VLOOKUP("*"&amp;$D88&amp;"*",[1]护套环流!$B:$AS,4,FALSE),"无"))</f>
        <v>JH030120230114-001576</v>
      </c>
      <c r="V88" s="16" t="str">
        <f>IFERROR(VLOOKUP("*"&amp;$D88&amp;"*",[1]护套环流!$A:$AS,3,FALSE),IFERROR(VLOOKUP("*"&amp;$D88&amp;"*",[1]护套环流!$B:$AS,2,FALSE),"无"))</f>
        <v>已完成</v>
      </c>
    </row>
    <row r="89" ht="24" spans="1:22">
      <c r="A89" s="4">
        <v>88</v>
      </c>
      <c r="B89" s="4" t="s">
        <v>34</v>
      </c>
      <c r="C89" s="5" t="s">
        <v>228</v>
      </c>
      <c r="D89" s="26" t="s">
        <v>3077</v>
      </c>
      <c r="E89" s="6" t="s">
        <v>258</v>
      </c>
      <c r="F89" s="7" t="s">
        <v>2958</v>
      </c>
      <c r="G89" s="8">
        <v>45231</v>
      </c>
      <c r="H89" s="10" t="s">
        <v>632</v>
      </c>
      <c r="I89" s="4" t="s">
        <v>42</v>
      </c>
      <c r="J89" s="4" t="s">
        <v>43</v>
      </c>
      <c r="K89" s="4" t="s">
        <v>44</v>
      </c>
      <c r="L89" s="5" t="s">
        <v>46</v>
      </c>
      <c r="M89" s="5">
        <v>6</v>
      </c>
      <c r="N89" s="16"/>
      <c r="O89" s="16"/>
      <c r="P89" s="15"/>
      <c r="Q89" s="15"/>
      <c r="R89" s="22"/>
      <c r="S89" s="22"/>
      <c r="T89" s="16"/>
      <c r="U89" s="16"/>
      <c r="V89" s="16"/>
    </row>
    <row r="90" ht="24" spans="1:22">
      <c r="A90" s="4">
        <v>89</v>
      </c>
      <c r="B90" s="4" t="s">
        <v>34</v>
      </c>
      <c r="C90" s="5" t="s">
        <v>228</v>
      </c>
      <c r="D90" s="11" t="s">
        <v>3081</v>
      </c>
      <c r="E90" s="6" t="s">
        <v>258</v>
      </c>
      <c r="F90" s="7" t="s">
        <v>2958</v>
      </c>
      <c r="G90" s="8">
        <v>44927</v>
      </c>
      <c r="H90" s="9" t="s">
        <v>2959</v>
      </c>
      <c r="I90" s="4" t="s">
        <v>42</v>
      </c>
      <c r="J90" s="4" t="s">
        <v>43</v>
      </c>
      <c r="K90" s="4" t="s">
        <v>44</v>
      </c>
      <c r="L90" s="5" t="s">
        <v>46</v>
      </c>
      <c r="M90" s="5">
        <v>9</v>
      </c>
      <c r="N90" s="16" t="s">
        <v>2960</v>
      </c>
      <c r="O90" s="16" t="s">
        <v>2961</v>
      </c>
      <c r="P90" s="15">
        <f t="shared" ref="P90:P94" si="52">IF(OR(O90=0,O90="无"),"",M90)</f>
        <v>9</v>
      </c>
      <c r="Q90" s="15">
        <f t="shared" ref="Q90:Q94" si="53">P90</f>
        <v>9</v>
      </c>
      <c r="R90" s="22">
        <f t="shared" ref="R90:R94" si="54">IFERROR(IF(P90/M90&gt;0,P90/M90,""),"")</f>
        <v>1</v>
      </c>
      <c r="S90" s="22">
        <f t="shared" ref="S90:S94" si="55">IFERROR(Q90/P90,"")</f>
        <v>1</v>
      </c>
      <c r="T90" s="16"/>
      <c r="U90" s="24" t="s">
        <v>3021</v>
      </c>
      <c r="V90" s="16" t="s">
        <v>50</v>
      </c>
    </row>
    <row r="91" ht="24" spans="1:22">
      <c r="A91" s="4">
        <v>90</v>
      </c>
      <c r="B91" s="4" t="s">
        <v>34</v>
      </c>
      <c r="C91" s="5" t="s">
        <v>228</v>
      </c>
      <c r="D91" s="11" t="s">
        <v>3081</v>
      </c>
      <c r="E91" s="6" t="s">
        <v>258</v>
      </c>
      <c r="F91" s="7" t="s">
        <v>2958</v>
      </c>
      <c r="G91" s="8">
        <v>44986</v>
      </c>
      <c r="H91" s="10" t="s">
        <v>41</v>
      </c>
      <c r="I91" s="4" t="s">
        <v>42</v>
      </c>
      <c r="J91" s="4" t="s">
        <v>43</v>
      </c>
      <c r="K91" s="4" t="s">
        <v>44</v>
      </c>
      <c r="L91" s="5" t="s">
        <v>46</v>
      </c>
      <c r="M91" s="5">
        <v>9</v>
      </c>
      <c r="N91" s="16" t="s">
        <v>2963</v>
      </c>
      <c r="O91" s="16" t="s">
        <v>2964</v>
      </c>
      <c r="P91" s="15">
        <f t="shared" si="52"/>
        <v>9</v>
      </c>
      <c r="Q91" s="15">
        <f t="shared" si="53"/>
        <v>9</v>
      </c>
      <c r="R91" s="22">
        <f t="shared" si="54"/>
        <v>1</v>
      </c>
      <c r="S91" s="22">
        <f t="shared" si="55"/>
        <v>1</v>
      </c>
      <c r="T91" s="16"/>
      <c r="U91" s="16" t="s">
        <v>2965</v>
      </c>
      <c r="V91" s="16" t="s">
        <v>50</v>
      </c>
    </row>
    <row r="92" ht="24" spans="1:22">
      <c r="A92" s="4">
        <v>91</v>
      </c>
      <c r="B92" s="4" t="s">
        <v>34</v>
      </c>
      <c r="C92" s="5" t="s">
        <v>228</v>
      </c>
      <c r="D92" s="11" t="s">
        <v>3081</v>
      </c>
      <c r="E92" s="6" t="s">
        <v>258</v>
      </c>
      <c r="F92" s="7" t="s">
        <v>2958</v>
      </c>
      <c r="G92" s="8">
        <v>45047</v>
      </c>
      <c r="H92" s="10" t="s">
        <v>304</v>
      </c>
      <c r="I92" s="4" t="s">
        <v>42</v>
      </c>
      <c r="J92" s="4" t="s">
        <v>43</v>
      </c>
      <c r="K92" s="4" t="s">
        <v>44</v>
      </c>
      <c r="L92" s="5" t="s">
        <v>46</v>
      </c>
      <c r="M92" s="5">
        <v>9</v>
      </c>
      <c r="N92" s="16" t="s">
        <v>2969</v>
      </c>
      <c r="O92" s="16" t="s">
        <v>3050</v>
      </c>
      <c r="P92" s="15">
        <f t="shared" si="52"/>
        <v>9</v>
      </c>
      <c r="Q92" s="15">
        <f t="shared" si="53"/>
        <v>9</v>
      </c>
      <c r="R92" s="22">
        <f t="shared" si="54"/>
        <v>1</v>
      </c>
      <c r="S92" s="22">
        <f t="shared" si="55"/>
        <v>1</v>
      </c>
      <c r="T92" s="16"/>
      <c r="U92" s="16" t="s">
        <v>3051</v>
      </c>
      <c r="V92" s="16" t="s">
        <v>50</v>
      </c>
    </row>
    <row r="93" ht="24" spans="1:22">
      <c r="A93" s="4">
        <v>92</v>
      </c>
      <c r="B93" s="4" t="s">
        <v>34</v>
      </c>
      <c r="C93" s="5" t="s">
        <v>228</v>
      </c>
      <c r="D93" s="11" t="s">
        <v>3081</v>
      </c>
      <c r="E93" s="6" t="s">
        <v>258</v>
      </c>
      <c r="F93" s="7" t="s">
        <v>2958</v>
      </c>
      <c r="G93" s="8">
        <v>45108</v>
      </c>
      <c r="H93" s="10" t="s">
        <v>165</v>
      </c>
      <c r="I93" s="4" t="s">
        <v>42</v>
      </c>
      <c r="J93" s="4" t="s">
        <v>43</v>
      </c>
      <c r="K93" s="4" t="s">
        <v>44</v>
      </c>
      <c r="L93" s="5" t="s">
        <v>46</v>
      </c>
      <c r="M93" s="5">
        <v>9</v>
      </c>
      <c r="N93" s="16" t="s">
        <v>3028</v>
      </c>
      <c r="O93" s="16" t="s">
        <v>3029</v>
      </c>
      <c r="P93" s="15">
        <f t="shared" si="52"/>
        <v>9</v>
      </c>
      <c r="Q93" s="15">
        <f t="shared" si="53"/>
        <v>9</v>
      </c>
      <c r="R93" s="22">
        <f t="shared" si="54"/>
        <v>1</v>
      </c>
      <c r="S93" s="22">
        <f t="shared" si="55"/>
        <v>1</v>
      </c>
      <c r="T93" s="16"/>
      <c r="U93" s="16" t="s">
        <v>3030</v>
      </c>
      <c r="V93" s="16" t="s">
        <v>50</v>
      </c>
    </row>
    <row r="94" ht="24" spans="1:22">
      <c r="A94" s="4">
        <v>93</v>
      </c>
      <c r="B94" s="4" t="s">
        <v>34</v>
      </c>
      <c r="C94" s="5" t="s">
        <v>228</v>
      </c>
      <c r="D94" s="11" t="s">
        <v>3081</v>
      </c>
      <c r="E94" s="6" t="s">
        <v>258</v>
      </c>
      <c r="F94" s="7" t="s">
        <v>2958</v>
      </c>
      <c r="G94" s="8">
        <v>45170</v>
      </c>
      <c r="H94" s="10" t="s">
        <v>54</v>
      </c>
      <c r="I94" s="4" t="s">
        <v>42</v>
      </c>
      <c r="J94" s="4" t="s">
        <v>43</v>
      </c>
      <c r="K94" s="4" t="s">
        <v>44</v>
      </c>
      <c r="L94" s="5" t="s">
        <v>46</v>
      </c>
      <c r="M94" s="5">
        <v>9</v>
      </c>
      <c r="N94" s="16" t="str">
        <f>IFERROR(VLOOKUP("*"&amp;$D94&amp;"*",[1]护套环流!$A:$AS,20,FALSE),IFERROR(VLOOKUP("*"&amp;$D94&amp;"*",[1]护套环流!$B:$AS,19,FALSE),"无"))</f>
        <v>2023-09-12 09:10:00</v>
      </c>
      <c r="O94" s="16" t="str">
        <f>IFERROR(VLOOKUP("*"&amp;$D94&amp;"*",[1]护套环流!$A:$AS,21,FALSE),IFERROR(VLOOKUP("*"&amp;$D94&amp;"*",[1]护套环流!$B:$AS,20,FALSE),"无"))</f>
        <v>2023-09-12 11:20:00</v>
      </c>
      <c r="P94" s="15">
        <f t="shared" si="52"/>
        <v>9</v>
      </c>
      <c r="Q94" s="15">
        <f t="shared" si="53"/>
        <v>9</v>
      </c>
      <c r="R94" s="22">
        <f t="shared" si="54"/>
        <v>1</v>
      </c>
      <c r="S94" s="22">
        <f t="shared" si="55"/>
        <v>1</v>
      </c>
      <c r="T94" s="16"/>
      <c r="U94" s="16" t="str">
        <f>IFERROR(VLOOKUP("*"&amp;$D94&amp;"*",[1]护套环流!$A:$AS,5,FALSE),IFERROR(VLOOKUP("*"&amp;$D94&amp;"*",[1]护套环流!$B:$AS,4,FALSE),"无"))</f>
        <v>JH030120230114-001567</v>
      </c>
      <c r="V94" s="16" t="str">
        <f>IFERROR(VLOOKUP("*"&amp;$D94&amp;"*",[1]护套环流!$A:$AS,3,FALSE),IFERROR(VLOOKUP("*"&amp;$D94&amp;"*",[1]护套环流!$B:$AS,2,FALSE),"无"))</f>
        <v>已完成</v>
      </c>
    </row>
    <row r="95" ht="24" spans="1:22">
      <c r="A95" s="4">
        <v>94</v>
      </c>
      <c r="B95" s="4" t="s">
        <v>34</v>
      </c>
      <c r="C95" s="5" t="s">
        <v>228</v>
      </c>
      <c r="D95" s="11" t="s">
        <v>3081</v>
      </c>
      <c r="E95" s="6" t="s">
        <v>258</v>
      </c>
      <c r="F95" s="7" t="s">
        <v>2958</v>
      </c>
      <c r="G95" s="8">
        <v>45231</v>
      </c>
      <c r="H95" s="10" t="s">
        <v>632</v>
      </c>
      <c r="I95" s="4" t="s">
        <v>42</v>
      </c>
      <c r="J95" s="4" t="s">
        <v>43</v>
      </c>
      <c r="K95" s="4" t="s">
        <v>44</v>
      </c>
      <c r="L95" s="5" t="s">
        <v>46</v>
      </c>
      <c r="M95" s="5">
        <v>9</v>
      </c>
      <c r="N95" s="16"/>
      <c r="O95" s="16"/>
      <c r="P95" s="15"/>
      <c r="Q95" s="15"/>
      <c r="R95" s="22"/>
      <c r="S95" s="22"/>
      <c r="T95" s="16"/>
      <c r="U95" s="16"/>
      <c r="V95" s="16"/>
    </row>
    <row r="96" ht="24" spans="1:22">
      <c r="A96" s="4">
        <v>95</v>
      </c>
      <c r="B96" s="4" t="s">
        <v>34</v>
      </c>
      <c r="C96" s="5" t="s">
        <v>228</v>
      </c>
      <c r="D96" s="11" t="s">
        <v>3082</v>
      </c>
      <c r="E96" s="6" t="s">
        <v>258</v>
      </c>
      <c r="F96" s="7" t="s">
        <v>2958</v>
      </c>
      <c r="G96" s="8">
        <v>44927</v>
      </c>
      <c r="H96" s="9" t="s">
        <v>2959</v>
      </c>
      <c r="I96" s="4" t="s">
        <v>42</v>
      </c>
      <c r="J96" s="4" t="s">
        <v>43</v>
      </c>
      <c r="K96" s="4" t="s">
        <v>44</v>
      </c>
      <c r="L96" s="5" t="s">
        <v>46</v>
      </c>
      <c r="M96" s="5">
        <v>3</v>
      </c>
      <c r="N96" s="16" t="s">
        <v>2960</v>
      </c>
      <c r="O96" s="16" t="s">
        <v>2961</v>
      </c>
      <c r="P96" s="15">
        <f t="shared" ref="P96:P100" si="56">IF(OR(O96=0,O96="无"),"",M96)</f>
        <v>3</v>
      </c>
      <c r="Q96" s="15">
        <f t="shared" ref="Q96:Q100" si="57">P96</f>
        <v>3</v>
      </c>
      <c r="R96" s="22">
        <f t="shared" ref="R96:R100" si="58">IFERROR(IF(P96/M96&gt;0,P96/M96,""),"")</f>
        <v>1</v>
      </c>
      <c r="S96" s="22">
        <f t="shared" ref="S96:S100" si="59">IFERROR(Q96/P96,"")</f>
        <v>1</v>
      </c>
      <c r="T96" s="16"/>
      <c r="U96" s="24" t="s">
        <v>3021</v>
      </c>
      <c r="V96" s="16" t="s">
        <v>50</v>
      </c>
    </row>
    <row r="97" ht="24" spans="1:22">
      <c r="A97" s="4">
        <v>96</v>
      </c>
      <c r="B97" s="4" t="s">
        <v>34</v>
      </c>
      <c r="C97" s="5" t="s">
        <v>228</v>
      </c>
      <c r="D97" s="11" t="s">
        <v>3082</v>
      </c>
      <c r="E97" s="6" t="s">
        <v>258</v>
      </c>
      <c r="F97" s="7" t="s">
        <v>2958</v>
      </c>
      <c r="G97" s="8">
        <v>44986</v>
      </c>
      <c r="H97" s="10" t="s">
        <v>41</v>
      </c>
      <c r="I97" s="4" t="s">
        <v>42</v>
      </c>
      <c r="J97" s="4" t="s">
        <v>43</v>
      </c>
      <c r="K97" s="4" t="s">
        <v>44</v>
      </c>
      <c r="L97" s="5" t="s">
        <v>46</v>
      </c>
      <c r="M97" s="5">
        <v>3</v>
      </c>
      <c r="N97" s="16" t="s">
        <v>2995</v>
      </c>
      <c r="O97" s="16" t="s">
        <v>2963</v>
      </c>
      <c r="P97" s="15">
        <f t="shared" si="56"/>
        <v>3</v>
      </c>
      <c r="Q97" s="15">
        <f t="shared" si="57"/>
        <v>3</v>
      </c>
      <c r="R97" s="22">
        <f t="shared" si="58"/>
        <v>1</v>
      </c>
      <c r="S97" s="22">
        <f t="shared" si="59"/>
        <v>1</v>
      </c>
      <c r="T97" s="16"/>
      <c r="U97" s="16" t="s">
        <v>2996</v>
      </c>
      <c r="V97" s="16" t="s">
        <v>50</v>
      </c>
    </row>
    <row r="98" ht="24" spans="1:22">
      <c r="A98" s="4">
        <v>97</v>
      </c>
      <c r="B98" s="4" t="s">
        <v>34</v>
      </c>
      <c r="C98" s="5" t="s">
        <v>228</v>
      </c>
      <c r="D98" s="11" t="s">
        <v>3082</v>
      </c>
      <c r="E98" s="6" t="s">
        <v>258</v>
      </c>
      <c r="F98" s="7" t="s">
        <v>2958</v>
      </c>
      <c r="G98" s="8">
        <v>45047</v>
      </c>
      <c r="H98" s="10" t="s">
        <v>304</v>
      </c>
      <c r="I98" s="4" t="s">
        <v>42</v>
      </c>
      <c r="J98" s="4" t="s">
        <v>43</v>
      </c>
      <c r="K98" s="4" t="s">
        <v>44</v>
      </c>
      <c r="L98" s="5" t="s">
        <v>46</v>
      </c>
      <c r="M98" s="5">
        <v>3</v>
      </c>
      <c r="N98" s="16" t="s">
        <v>2969</v>
      </c>
      <c r="O98" s="16" t="s">
        <v>3050</v>
      </c>
      <c r="P98" s="15">
        <f t="shared" si="56"/>
        <v>3</v>
      </c>
      <c r="Q98" s="15">
        <f t="shared" si="57"/>
        <v>3</v>
      </c>
      <c r="R98" s="22">
        <f t="shared" si="58"/>
        <v>1</v>
      </c>
      <c r="S98" s="22">
        <f t="shared" si="59"/>
        <v>1</v>
      </c>
      <c r="T98" s="16"/>
      <c r="U98" s="16" t="s">
        <v>3051</v>
      </c>
      <c r="V98" s="16" t="s">
        <v>50</v>
      </c>
    </row>
    <row r="99" ht="24" spans="1:22">
      <c r="A99" s="4">
        <v>98</v>
      </c>
      <c r="B99" s="4" t="s">
        <v>34</v>
      </c>
      <c r="C99" s="5" t="s">
        <v>228</v>
      </c>
      <c r="D99" s="11" t="s">
        <v>3082</v>
      </c>
      <c r="E99" s="6" t="s">
        <v>258</v>
      </c>
      <c r="F99" s="7" t="s">
        <v>2958</v>
      </c>
      <c r="G99" s="8">
        <v>45108</v>
      </c>
      <c r="H99" s="10" t="s">
        <v>165</v>
      </c>
      <c r="I99" s="4" t="s">
        <v>42</v>
      </c>
      <c r="J99" s="4" t="s">
        <v>43</v>
      </c>
      <c r="K99" s="4" t="s">
        <v>44</v>
      </c>
      <c r="L99" s="5" t="s">
        <v>46</v>
      </c>
      <c r="M99" s="5">
        <v>3</v>
      </c>
      <c r="N99" s="16" t="s">
        <v>3028</v>
      </c>
      <c r="O99" s="16" t="s">
        <v>3029</v>
      </c>
      <c r="P99" s="15">
        <f t="shared" si="56"/>
        <v>3</v>
      </c>
      <c r="Q99" s="15">
        <f t="shared" si="57"/>
        <v>3</v>
      </c>
      <c r="R99" s="22">
        <f t="shared" si="58"/>
        <v>1</v>
      </c>
      <c r="S99" s="22">
        <f t="shared" si="59"/>
        <v>1</v>
      </c>
      <c r="T99" s="16"/>
      <c r="U99" s="16" t="s">
        <v>3030</v>
      </c>
      <c r="V99" s="16" t="s">
        <v>50</v>
      </c>
    </row>
    <row r="100" ht="24" spans="1:22">
      <c r="A100" s="4">
        <v>99</v>
      </c>
      <c r="B100" s="4" t="s">
        <v>34</v>
      </c>
      <c r="C100" s="5" t="s">
        <v>228</v>
      </c>
      <c r="D100" s="11" t="s">
        <v>3082</v>
      </c>
      <c r="E100" s="6" t="s">
        <v>258</v>
      </c>
      <c r="F100" s="7" t="s">
        <v>2958</v>
      </c>
      <c r="G100" s="8">
        <v>45170</v>
      </c>
      <c r="H100" s="10" t="s">
        <v>54</v>
      </c>
      <c r="I100" s="4" t="s">
        <v>42</v>
      </c>
      <c r="J100" s="4" t="s">
        <v>43</v>
      </c>
      <c r="K100" s="4" t="s">
        <v>44</v>
      </c>
      <c r="L100" s="5" t="s">
        <v>46</v>
      </c>
      <c r="M100" s="5">
        <v>3</v>
      </c>
      <c r="N100" s="16" t="str">
        <f>IFERROR(VLOOKUP("*"&amp;$D100&amp;"*",[1]护套环流!$A:$AS,20,FALSE),IFERROR(VLOOKUP("*"&amp;$D100&amp;"*",[1]护套环流!$B:$AS,19,FALSE),"无"))</f>
        <v>2023-09-12 09:10:00</v>
      </c>
      <c r="O100" s="16" t="str">
        <f>IFERROR(VLOOKUP("*"&amp;$D100&amp;"*",[1]护套环流!$A:$AS,21,FALSE),IFERROR(VLOOKUP("*"&amp;$D100&amp;"*",[1]护套环流!$B:$AS,20,FALSE),"无"))</f>
        <v>2023-09-12 11:20:00</v>
      </c>
      <c r="P100" s="15">
        <f t="shared" si="56"/>
        <v>3</v>
      </c>
      <c r="Q100" s="15">
        <f t="shared" si="57"/>
        <v>3</v>
      </c>
      <c r="R100" s="22">
        <f t="shared" si="58"/>
        <v>1</v>
      </c>
      <c r="S100" s="22">
        <f t="shared" si="59"/>
        <v>1</v>
      </c>
      <c r="T100" s="16"/>
      <c r="U100" s="16" t="str">
        <f>IFERROR(VLOOKUP("*"&amp;$D100&amp;"*",[1]护套环流!$A:$AS,5,FALSE),IFERROR(VLOOKUP("*"&amp;$D100&amp;"*",[1]护套环流!$B:$AS,4,FALSE),"无"))</f>
        <v>JH030120230114-001567</v>
      </c>
      <c r="V100" s="16" t="str">
        <f>IFERROR(VLOOKUP("*"&amp;$D100&amp;"*",[1]护套环流!$A:$AS,3,FALSE),IFERROR(VLOOKUP("*"&amp;$D100&amp;"*",[1]护套环流!$B:$AS,2,FALSE),"无"))</f>
        <v>已完成</v>
      </c>
    </row>
    <row r="101" ht="24" spans="1:22">
      <c r="A101" s="4">
        <v>100</v>
      </c>
      <c r="B101" s="4" t="s">
        <v>34</v>
      </c>
      <c r="C101" s="5" t="s">
        <v>228</v>
      </c>
      <c r="D101" s="11" t="s">
        <v>3082</v>
      </c>
      <c r="E101" s="6" t="s">
        <v>258</v>
      </c>
      <c r="F101" s="7" t="s">
        <v>2958</v>
      </c>
      <c r="G101" s="8">
        <v>45231</v>
      </c>
      <c r="H101" s="10" t="s">
        <v>632</v>
      </c>
      <c r="I101" s="4" t="s">
        <v>42</v>
      </c>
      <c r="J101" s="4" t="s">
        <v>43</v>
      </c>
      <c r="K101" s="4" t="s">
        <v>44</v>
      </c>
      <c r="L101" s="5" t="s">
        <v>46</v>
      </c>
      <c r="M101" s="5">
        <v>3</v>
      </c>
      <c r="N101" s="16"/>
      <c r="O101" s="16"/>
      <c r="P101" s="15"/>
      <c r="Q101" s="15"/>
      <c r="R101" s="22"/>
      <c r="S101" s="22"/>
      <c r="T101" s="16"/>
      <c r="U101" s="16"/>
      <c r="V101" s="16"/>
    </row>
    <row r="102" ht="24" spans="1:22">
      <c r="A102" s="4">
        <v>101</v>
      </c>
      <c r="B102" s="4" t="s">
        <v>34</v>
      </c>
      <c r="C102" s="27" t="s">
        <v>228</v>
      </c>
      <c r="D102" s="4" t="s">
        <v>259</v>
      </c>
      <c r="E102" s="6" t="s">
        <v>258</v>
      </c>
      <c r="F102" s="4" t="s">
        <v>2958</v>
      </c>
      <c r="G102" s="8">
        <v>44985</v>
      </c>
      <c r="H102" s="9" t="s">
        <v>2299</v>
      </c>
      <c r="I102" s="4" t="s">
        <v>42</v>
      </c>
      <c r="J102" s="4" t="s">
        <v>43</v>
      </c>
      <c r="K102" s="4" t="s">
        <v>44</v>
      </c>
      <c r="L102" s="5" t="s">
        <v>46</v>
      </c>
      <c r="M102" s="5">
        <v>18</v>
      </c>
      <c r="N102" s="16" t="s">
        <v>3038</v>
      </c>
      <c r="O102" s="16" t="s">
        <v>3039</v>
      </c>
      <c r="P102" s="15">
        <f t="shared" ref="P102:P106" si="60">IF(OR(O102=0,O102="无"),"",M102)</f>
        <v>18</v>
      </c>
      <c r="Q102" s="15">
        <f t="shared" ref="Q102:Q106" si="61">P102</f>
        <v>18</v>
      </c>
      <c r="R102" s="22">
        <f t="shared" ref="R102:R106" si="62">IFERROR(IF(P102/M102&gt;0,P102/M102,""),"")</f>
        <v>1</v>
      </c>
      <c r="S102" s="22">
        <f t="shared" ref="S102:S106" si="63">IFERROR(Q102/P102,"")</f>
        <v>1</v>
      </c>
      <c r="T102" s="16"/>
      <c r="U102" s="16" t="s">
        <v>3083</v>
      </c>
      <c r="V102" s="16" t="s">
        <v>50</v>
      </c>
    </row>
    <row r="103" ht="24" spans="1:22">
      <c r="A103" s="4">
        <v>102</v>
      </c>
      <c r="B103" s="4" t="s">
        <v>34</v>
      </c>
      <c r="C103" s="27" t="s">
        <v>228</v>
      </c>
      <c r="D103" s="4" t="s">
        <v>259</v>
      </c>
      <c r="E103" s="6" t="s">
        <v>258</v>
      </c>
      <c r="F103" s="4" t="s">
        <v>2958</v>
      </c>
      <c r="G103" s="8">
        <v>45046</v>
      </c>
      <c r="H103" s="10" t="s">
        <v>231</v>
      </c>
      <c r="I103" s="4" t="s">
        <v>42</v>
      </c>
      <c r="J103" s="4" t="s">
        <v>43</v>
      </c>
      <c r="K103" s="4" t="s">
        <v>44</v>
      </c>
      <c r="L103" s="5" t="s">
        <v>46</v>
      </c>
      <c r="M103" s="5">
        <v>18</v>
      </c>
      <c r="N103" s="16" t="s">
        <v>3084</v>
      </c>
      <c r="O103" s="16" t="s">
        <v>3085</v>
      </c>
      <c r="P103" s="15">
        <f t="shared" si="60"/>
        <v>18</v>
      </c>
      <c r="Q103" s="15">
        <f t="shared" si="61"/>
        <v>18</v>
      </c>
      <c r="R103" s="22">
        <f t="shared" si="62"/>
        <v>1</v>
      </c>
      <c r="S103" s="22">
        <f t="shared" si="63"/>
        <v>1</v>
      </c>
      <c r="T103" s="16"/>
      <c r="U103" s="16" t="s">
        <v>3086</v>
      </c>
      <c r="V103" s="16" t="s">
        <v>50</v>
      </c>
    </row>
    <row r="104" ht="24" spans="1:22">
      <c r="A104" s="4">
        <v>103</v>
      </c>
      <c r="B104" s="4" t="s">
        <v>34</v>
      </c>
      <c r="C104" s="27" t="s">
        <v>228</v>
      </c>
      <c r="D104" s="4" t="s">
        <v>259</v>
      </c>
      <c r="E104" s="6" t="s">
        <v>258</v>
      </c>
      <c r="F104" s="4" t="s">
        <v>2958</v>
      </c>
      <c r="G104" s="8">
        <v>45107</v>
      </c>
      <c r="H104" s="10" t="s">
        <v>93</v>
      </c>
      <c r="I104" s="4" t="s">
        <v>42</v>
      </c>
      <c r="J104" s="4" t="s">
        <v>43</v>
      </c>
      <c r="K104" s="4" t="s">
        <v>44</v>
      </c>
      <c r="L104" s="5" t="s">
        <v>46</v>
      </c>
      <c r="M104" s="5">
        <v>18</v>
      </c>
      <c r="N104" s="16" t="s">
        <v>3025</v>
      </c>
      <c r="O104" s="16" t="s">
        <v>3087</v>
      </c>
      <c r="P104" s="15">
        <f t="shared" si="60"/>
        <v>18</v>
      </c>
      <c r="Q104" s="15">
        <f t="shared" si="61"/>
        <v>18</v>
      </c>
      <c r="R104" s="22">
        <f t="shared" si="62"/>
        <v>1</v>
      </c>
      <c r="S104" s="22">
        <f t="shared" si="63"/>
        <v>1</v>
      </c>
      <c r="T104" s="16"/>
      <c r="U104" s="16" t="s">
        <v>3088</v>
      </c>
      <c r="V104" s="16" t="s">
        <v>50</v>
      </c>
    </row>
    <row r="105" ht="24" spans="1:22">
      <c r="A105" s="4">
        <v>104</v>
      </c>
      <c r="B105" s="4" t="s">
        <v>34</v>
      </c>
      <c r="C105" s="27" t="s">
        <v>228</v>
      </c>
      <c r="D105" s="4" t="s">
        <v>259</v>
      </c>
      <c r="E105" s="6" t="s">
        <v>258</v>
      </c>
      <c r="F105" s="4" t="s">
        <v>2958</v>
      </c>
      <c r="G105" s="8">
        <v>45169</v>
      </c>
      <c r="H105" s="9" t="s">
        <v>97</v>
      </c>
      <c r="I105" s="4" t="s">
        <v>42</v>
      </c>
      <c r="J105" s="4" t="s">
        <v>43</v>
      </c>
      <c r="K105" s="4" t="s">
        <v>44</v>
      </c>
      <c r="L105" s="5" t="s">
        <v>46</v>
      </c>
      <c r="M105" s="5">
        <v>18</v>
      </c>
      <c r="N105" s="16" t="s">
        <v>3089</v>
      </c>
      <c r="O105" s="16" t="s">
        <v>3090</v>
      </c>
      <c r="P105" s="15">
        <f t="shared" si="60"/>
        <v>18</v>
      </c>
      <c r="Q105" s="15">
        <f t="shared" si="61"/>
        <v>18</v>
      </c>
      <c r="R105" s="22">
        <f t="shared" si="62"/>
        <v>1</v>
      </c>
      <c r="S105" s="22">
        <f t="shared" si="63"/>
        <v>1</v>
      </c>
      <c r="T105" s="16"/>
      <c r="U105" s="16" t="s">
        <v>3091</v>
      </c>
      <c r="V105" s="16" t="s">
        <v>50</v>
      </c>
    </row>
    <row r="106" ht="24" spans="1:22">
      <c r="A106" s="4">
        <v>105</v>
      </c>
      <c r="B106" s="4" t="s">
        <v>34</v>
      </c>
      <c r="C106" s="27" t="s">
        <v>228</v>
      </c>
      <c r="D106" s="4" t="s">
        <v>259</v>
      </c>
      <c r="E106" s="6" t="s">
        <v>258</v>
      </c>
      <c r="F106" s="4" t="s">
        <v>2958</v>
      </c>
      <c r="G106" s="8">
        <v>45230</v>
      </c>
      <c r="H106" s="10" t="s">
        <v>189</v>
      </c>
      <c r="I106" s="4" t="s">
        <v>42</v>
      </c>
      <c r="J106" s="4" t="s">
        <v>43</v>
      </c>
      <c r="K106" s="4" t="s">
        <v>44</v>
      </c>
      <c r="L106" s="5" t="s">
        <v>46</v>
      </c>
      <c r="M106" s="5">
        <v>18</v>
      </c>
      <c r="N106" s="16" t="str">
        <f>IFERROR(VLOOKUP("*"&amp;$D106&amp;"*",[1]护套环流!$A:$AS,20,FALSE),IFERROR(VLOOKUP("*"&amp;$D106&amp;"*",[1]护套环流!$B:$AS,19,FALSE),"无"))</f>
        <v>2023-09-05 18:00:00</v>
      </c>
      <c r="O106" s="16" t="str">
        <f>IFERROR(VLOOKUP("*"&amp;$D106&amp;"*",[1]护套环流!$A:$AS,21,FALSE),IFERROR(VLOOKUP("*"&amp;$D106&amp;"*",[1]护套环流!$B:$AS,20,FALSE),"无"))</f>
        <v>2023-09-12 11:24:00</v>
      </c>
      <c r="P106" s="15">
        <f t="shared" si="60"/>
        <v>18</v>
      </c>
      <c r="Q106" s="15">
        <f t="shared" si="61"/>
        <v>18</v>
      </c>
      <c r="R106" s="22">
        <f t="shared" si="62"/>
        <v>1</v>
      </c>
      <c r="S106" s="22">
        <f t="shared" si="63"/>
        <v>1</v>
      </c>
      <c r="T106" s="16"/>
      <c r="U106" s="16" t="str">
        <f>IFERROR(VLOOKUP("*"&amp;$D106&amp;"*",[1]护套环流!$A:$AS,5,FALSE),IFERROR(VLOOKUP("*"&amp;$D106&amp;"*",[1]护套环流!$B:$AS,4,FALSE),"无"))</f>
        <v>JH030120230115-000093</v>
      </c>
      <c r="V106" s="16" t="str">
        <f>IFERROR(VLOOKUP("*"&amp;$D106&amp;"*",[1]护套环流!$A:$AS,3,FALSE),IFERROR(VLOOKUP("*"&amp;$D106&amp;"*",[1]护套环流!$B:$AS,2,FALSE),"无"))</f>
        <v>已完成</v>
      </c>
    </row>
    <row r="107" ht="24" spans="1:22">
      <c r="A107" s="4">
        <v>106</v>
      </c>
      <c r="B107" s="4" t="s">
        <v>34</v>
      </c>
      <c r="C107" s="27" t="s">
        <v>228</v>
      </c>
      <c r="D107" s="4" t="s">
        <v>259</v>
      </c>
      <c r="E107" s="6" t="s">
        <v>258</v>
      </c>
      <c r="F107" s="4" t="s">
        <v>2958</v>
      </c>
      <c r="G107" s="8">
        <v>45291</v>
      </c>
      <c r="H107" s="10" t="s">
        <v>1741</v>
      </c>
      <c r="I107" s="4" t="s">
        <v>42</v>
      </c>
      <c r="J107" s="4" t="s">
        <v>43</v>
      </c>
      <c r="K107" s="4" t="s">
        <v>44</v>
      </c>
      <c r="L107" s="5" t="s">
        <v>46</v>
      </c>
      <c r="M107" s="5">
        <v>18</v>
      </c>
      <c r="N107" s="16"/>
      <c r="O107" s="16"/>
      <c r="P107" s="15"/>
      <c r="Q107" s="15"/>
      <c r="R107" s="22"/>
      <c r="S107" s="22"/>
      <c r="T107" s="16"/>
      <c r="U107" s="16"/>
      <c r="V107" s="16"/>
    </row>
    <row r="108" ht="24" spans="1:22">
      <c r="A108" s="4">
        <v>107</v>
      </c>
      <c r="B108" s="4" t="s">
        <v>34</v>
      </c>
      <c r="C108" s="28" t="s">
        <v>228</v>
      </c>
      <c r="D108" s="7" t="s">
        <v>3098</v>
      </c>
      <c r="E108" s="6" t="s">
        <v>108</v>
      </c>
      <c r="F108" s="7" t="s">
        <v>2958</v>
      </c>
      <c r="G108" s="8">
        <v>45107</v>
      </c>
      <c r="H108" s="10" t="s">
        <v>93</v>
      </c>
      <c r="I108" s="28" t="s">
        <v>42</v>
      </c>
      <c r="J108" s="28" t="s">
        <v>43</v>
      </c>
      <c r="K108" s="4" t="s">
        <v>44</v>
      </c>
      <c r="L108" s="5" t="s">
        <v>46</v>
      </c>
      <c r="M108" s="28">
        <v>3</v>
      </c>
      <c r="N108" s="16" t="s">
        <v>3104</v>
      </c>
      <c r="O108" s="16" t="s">
        <v>3105</v>
      </c>
      <c r="P108" s="15">
        <f t="shared" ref="P108:P121" si="64">IF(OR(O108=0,O108="无"),"",M108)</f>
        <v>3</v>
      </c>
      <c r="Q108" s="15">
        <f t="shared" ref="Q108:Q121" si="65">P108</f>
        <v>3</v>
      </c>
      <c r="R108" s="22">
        <f t="shared" ref="R108:R121" si="66">IFERROR(IF(P108/M108&gt;0,P108/M108,""),"")</f>
        <v>1</v>
      </c>
      <c r="S108" s="22">
        <f t="shared" ref="S108:S121" si="67">IFERROR(Q108/P108,"")</f>
        <v>1</v>
      </c>
      <c r="T108" s="16"/>
      <c r="U108" s="16" t="s">
        <v>3099</v>
      </c>
      <c r="V108" s="16" t="s">
        <v>50</v>
      </c>
    </row>
    <row r="109" ht="24" spans="1:22">
      <c r="A109" s="4">
        <v>108</v>
      </c>
      <c r="B109" s="4" t="s">
        <v>34</v>
      </c>
      <c r="C109" s="28" t="s">
        <v>228</v>
      </c>
      <c r="D109" s="7" t="s">
        <v>3098</v>
      </c>
      <c r="E109" s="6" t="s">
        <v>108</v>
      </c>
      <c r="F109" s="7" t="s">
        <v>2958</v>
      </c>
      <c r="G109" s="8">
        <v>45291</v>
      </c>
      <c r="H109" s="10" t="s">
        <v>1741</v>
      </c>
      <c r="I109" s="28" t="s">
        <v>42</v>
      </c>
      <c r="J109" s="28" t="s">
        <v>43</v>
      </c>
      <c r="K109" s="4" t="s">
        <v>44</v>
      </c>
      <c r="L109" s="5" t="s">
        <v>46</v>
      </c>
      <c r="M109" s="28">
        <v>3</v>
      </c>
      <c r="N109" s="16" t="s">
        <v>7389</v>
      </c>
      <c r="O109" s="16" t="s">
        <v>7390</v>
      </c>
      <c r="P109" s="15">
        <f t="shared" si="64"/>
        <v>3</v>
      </c>
      <c r="Q109" s="15">
        <f t="shared" si="65"/>
        <v>3</v>
      </c>
      <c r="R109" s="22">
        <f t="shared" si="66"/>
        <v>1</v>
      </c>
      <c r="S109" s="22">
        <f t="shared" si="67"/>
        <v>1</v>
      </c>
      <c r="T109" s="16"/>
      <c r="U109" s="16" t="s">
        <v>3100</v>
      </c>
      <c r="V109" s="16" t="s">
        <v>50</v>
      </c>
    </row>
    <row r="110" ht="24" spans="1:22">
      <c r="A110" s="4">
        <v>109</v>
      </c>
      <c r="B110" s="4" t="s">
        <v>34</v>
      </c>
      <c r="C110" s="29" t="s">
        <v>228</v>
      </c>
      <c r="D110" s="30" t="s">
        <v>3101</v>
      </c>
      <c r="E110" s="6" t="s">
        <v>108</v>
      </c>
      <c r="F110" s="7" t="s">
        <v>2958</v>
      </c>
      <c r="G110" s="8">
        <v>45107</v>
      </c>
      <c r="H110" s="10" t="s">
        <v>93</v>
      </c>
      <c r="I110" s="27" t="s">
        <v>42</v>
      </c>
      <c r="J110" s="4" t="s">
        <v>43</v>
      </c>
      <c r="K110" s="4" t="s">
        <v>44</v>
      </c>
      <c r="L110" s="5" t="s">
        <v>46</v>
      </c>
      <c r="M110" s="29">
        <v>3</v>
      </c>
      <c r="N110" s="16" t="s">
        <v>3104</v>
      </c>
      <c r="O110" s="16" t="s">
        <v>3105</v>
      </c>
      <c r="P110" s="15">
        <f t="shared" si="64"/>
        <v>3</v>
      </c>
      <c r="Q110" s="15">
        <f t="shared" si="65"/>
        <v>3</v>
      </c>
      <c r="R110" s="22">
        <f t="shared" si="66"/>
        <v>1</v>
      </c>
      <c r="S110" s="22">
        <f t="shared" si="67"/>
        <v>1</v>
      </c>
      <c r="T110" s="16"/>
      <c r="U110" s="16" t="s">
        <v>3099</v>
      </c>
      <c r="V110" s="16" t="s">
        <v>50</v>
      </c>
    </row>
    <row r="111" ht="24" spans="1:22">
      <c r="A111" s="4">
        <v>110</v>
      </c>
      <c r="B111" s="4" t="s">
        <v>34</v>
      </c>
      <c r="C111" s="29" t="s">
        <v>228</v>
      </c>
      <c r="D111" s="30" t="s">
        <v>3101</v>
      </c>
      <c r="E111" s="6" t="s">
        <v>108</v>
      </c>
      <c r="F111" s="7" t="s">
        <v>2958</v>
      </c>
      <c r="G111" s="8">
        <v>45291</v>
      </c>
      <c r="H111" s="10" t="s">
        <v>1741</v>
      </c>
      <c r="I111" s="27" t="s">
        <v>42</v>
      </c>
      <c r="J111" s="4" t="s">
        <v>43</v>
      </c>
      <c r="K111" s="4" t="s">
        <v>44</v>
      </c>
      <c r="L111" s="5" t="s">
        <v>46</v>
      </c>
      <c r="M111" s="29">
        <v>3</v>
      </c>
      <c r="N111" s="16" t="s">
        <v>3106</v>
      </c>
      <c r="O111" s="16" t="s">
        <v>3107</v>
      </c>
      <c r="P111" s="15">
        <f t="shared" si="64"/>
        <v>3</v>
      </c>
      <c r="Q111" s="15">
        <f t="shared" si="65"/>
        <v>3</v>
      </c>
      <c r="R111" s="22">
        <f t="shared" si="66"/>
        <v>1</v>
      </c>
      <c r="S111" s="22">
        <f t="shared" si="67"/>
        <v>1</v>
      </c>
      <c r="T111" s="16"/>
      <c r="U111" s="16" t="s">
        <v>3102</v>
      </c>
      <c r="V111" s="16" t="s">
        <v>50</v>
      </c>
    </row>
    <row r="112" ht="36" spans="1:22">
      <c r="A112" s="4">
        <v>111</v>
      </c>
      <c r="B112" s="4" t="s">
        <v>34</v>
      </c>
      <c r="C112" s="29" t="s">
        <v>228</v>
      </c>
      <c r="D112" s="31" t="s">
        <v>3103</v>
      </c>
      <c r="E112" s="6" t="s">
        <v>2858</v>
      </c>
      <c r="F112" s="7" t="s">
        <v>2958</v>
      </c>
      <c r="G112" s="8">
        <v>45047</v>
      </c>
      <c r="H112" s="10" t="s">
        <v>304</v>
      </c>
      <c r="I112" s="27" t="s">
        <v>42</v>
      </c>
      <c r="J112" s="4" t="s">
        <v>43</v>
      </c>
      <c r="K112" s="4" t="s">
        <v>44</v>
      </c>
      <c r="L112" s="5" t="s">
        <v>46</v>
      </c>
      <c r="M112" s="29">
        <v>3</v>
      </c>
      <c r="N112" s="16" t="s">
        <v>3104</v>
      </c>
      <c r="O112" s="16" t="s">
        <v>3105</v>
      </c>
      <c r="P112" s="15">
        <f t="shared" si="64"/>
        <v>3</v>
      </c>
      <c r="Q112" s="15">
        <f t="shared" si="65"/>
        <v>3</v>
      </c>
      <c r="R112" s="22">
        <f t="shared" si="66"/>
        <v>1</v>
      </c>
      <c r="S112" s="22">
        <f t="shared" si="67"/>
        <v>1</v>
      </c>
      <c r="T112" s="16"/>
      <c r="U112" s="16" t="s">
        <v>3099</v>
      </c>
      <c r="V112" s="16" t="s">
        <v>50</v>
      </c>
    </row>
    <row r="113" ht="36" spans="1:22">
      <c r="A113" s="4">
        <v>112</v>
      </c>
      <c r="B113" s="4" t="s">
        <v>34</v>
      </c>
      <c r="C113" s="29" t="s">
        <v>228</v>
      </c>
      <c r="D113" s="31" t="s">
        <v>3103</v>
      </c>
      <c r="E113" s="6" t="s">
        <v>2858</v>
      </c>
      <c r="F113" s="7" t="s">
        <v>2958</v>
      </c>
      <c r="G113" s="8">
        <v>45108</v>
      </c>
      <c r="H113" s="10" t="s">
        <v>165</v>
      </c>
      <c r="I113" s="27" t="s">
        <v>42</v>
      </c>
      <c r="J113" s="4" t="s">
        <v>43</v>
      </c>
      <c r="K113" s="4" t="s">
        <v>44</v>
      </c>
      <c r="L113" s="5" t="s">
        <v>46</v>
      </c>
      <c r="M113" s="29">
        <v>3</v>
      </c>
      <c r="N113" s="16" t="s">
        <v>3106</v>
      </c>
      <c r="O113" s="16" t="s">
        <v>3107</v>
      </c>
      <c r="P113" s="15">
        <f t="shared" si="64"/>
        <v>3</v>
      </c>
      <c r="Q113" s="15">
        <f t="shared" si="65"/>
        <v>3</v>
      </c>
      <c r="R113" s="22">
        <f t="shared" si="66"/>
        <v>1</v>
      </c>
      <c r="S113" s="22">
        <f t="shared" si="67"/>
        <v>1</v>
      </c>
      <c r="T113" s="16"/>
      <c r="U113" s="16" t="s">
        <v>3102</v>
      </c>
      <c r="V113" s="16" t="s">
        <v>50</v>
      </c>
    </row>
    <row r="114" ht="36" spans="1:22">
      <c r="A114" s="32">
        <v>113</v>
      </c>
      <c r="B114" s="32" t="s">
        <v>34</v>
      </c>
      <c r="C114" s="33" t="s">
        <v>228</v>
      </c>
      <c r="D114" s="34" t="s">
        <v>3103</v>
      </c>
      <c r="E114" s="35" t="s">
        <v>2858</v>
      </c>
      <c r="F114" s="36" t="s">
        <v>2958</v>
      </c>
      <c r="G114" s="37">
        <v>45170</v>
      </c>
      <c r="H114" s="38" t="s">
        <v>54</v>
      </c>
      <c r="I114" s="40" t="s">
        <v>42</v>
      </c>
      <c r="J114" s="32" t="s">
        <v>43</v>
      </c>
      <c r="K114" s="32" t="s">
        <v>44</v>
      </c>
      <c r="L114" s="41" t="s">
        <v>46</v>
      </c>
      <c r="M114" s="33">
        <v>3</v>
      </c>
      <c r="N114" s="42" t="str">
        <f>IFERROR(VLOOKUP("*"&amp;$D114&amp;"*",[1]护套环流!$A:$AS,20,FALSE),IFERROR(VLOOKUP("*"&amp;$D114&amp;"*",[1]护套环流!$B:$AS,19,FALSE),"无"))</f>
        <v>无</v>
      </c>
      <c r="O114" s="42" t="str">
        <f>IFERROR(VLOOKUP("*"&amp;$D114&amp;"*",[1]护套环流!$A:$AS,21,FALSE),IFERROR(VLOOKUP("*"&amp;$D114&amp;"*",[1]护套环流!$B:$AS,20,FALSE),"无"))</f>
        <v>无</v>
      </c>
      <c r="P114" s="43" t="str">
        <f t="shared" si="64"/>
        <v/>
      </c>
      <c r="Q114" s="43" t="str">
        <f t="shared" si="65"/>
        <v/>
      </c>
      <c r="R114" s="44" t="str">
        <f t="shared" si="66"/>
        <v/>
      </c>
      <c r="S114" s="44" t="str">
        <f t="shared" si="67"/>
        <v/>
      </c>
      <c r="T114" s="42"/>
      <c r="U114" s="42" t="str">
        <f>IFERROR(VLOOKUP("*"&amp;$D114&amp;"*",[1]护套环流!$A:$AS,5,FALSE),IFERROR(VLOOKUP("*"&amp;$D114&amp;"*",[1]护套环流!$B:$AS,4,FALSE),"无"))</f>
        <v>无</v>
      </c>
      <c r="V114" s="42" t="str">
        <f>IFERROR(VLOOKUP("*"&amp;$D114&amp;"*",[1]护套环流!$A:$AS,3,FALSE),IFERROR(VLOOKUP("*"&amp;$D114&amp;"*",[1]护套环流!$B:$AS,2,FALSE),"无"))</f>
        <v>无</v>
      </c>
    </row>
    <row r="115" ht="24" spans="1:22">
      <c r="A115" s="4">
        <v>114</v>
      </c>
      <c r="B115" s="4" t="s">
        <v>34</v>
      </c>
      <c r="C115" s="28" t="s">
        <v>228</v>
      </c>
      <c r="D115" s="7" t="s">
        <v>3110</v>
      </c>
      <c r="E115" s="6" t="s">
        <v>108</v>
      </c>
      <c r="F115" s="7" t="s">
        <v>2958</v>
      </c>
      <c r="G115" s="8">
        <v>45107</v>
      </c>
      <c r="H115" s="10" t="s">
        <v>93</v>
      </c>
      <c r="I115" s="28" t="s">
        <v>42</v>
      </c>
      <c r="J115" s="28" t="s">
        <v>43</v>
      </c>
      <c r="K115" s="4" t="s">
        <v>44</v>
      </c>
      <c r="L115" s="5" t="s">
        <v>46</v>
      </c>
      <c r="M115" s="28">
        <v>3</v>
      </c>
      <c r="N115" s="16" t="s">
        <v>3104</v>
      </c>
      <c r="O115" s="16" t="s">
        <v>3105</v>
      </c>
      <c r="P115" s="15">
        <f t="shared" si="64"/>
        <v>3</v>
      </c>
      <c r="Q115" s="15">
        <f t="shared" si="65"/>
        <v>3</v>
      </c>
      <c r="R115" s="22">
        <f t="shared" si="66"/>
        <v>1</v>
      </c>
      <c r="S115" s="22">
        <f t="shared" si="67"/>
        <v>1</v>
      </c>
      <c r="T115" s="16"/>
      <c r="U115" s="16" t="s">
        <v>3099</v>
      </c>
      <c r="V115" s="16" t="s">
        <v>50</v>
      </c>
    </row>
    <row r="116" ht="24" spans="1:22">
      <c r="A116" s="4">
        <v>115</v>
      </c>
      <c r="B116" s="4" t="s">
        <v>34</v>
      </c>
      <c r="C116" s="28" t="s">
        <v>228</v>
      </c>
      <c r="D116" s="7" t="s">
        <v>3110</v>
      </c>
      <c r="E116" s="6" t="s">
        <v>108</v>
      </c>
      <c r="F116" s="7" t="s">
        <v>2958</v>
      </c>
      <c r="G116" s="8">
        <v>45291</v>
      </c>
      <c r="H116" s="10" t="s">
        <v>1741</v>
      </c>
      <c r="I116" s="28" t="s">
        <v>42</v>
      </c>
      <c r="J116" s="28" t="s">
        <v>43</v>
      </c>
      <c r="K116" s="4" t="s">
        <v>44</v>
      </c>
      <c r="L116" s="5" t="s">
        <v>46</v>
      </c>
      <c r="M116" s="28">
        <v>3</v>
      </c>
      <c r="N116" s="16" t="s">
        <v>7389</v>
      </c>
      <c r="O116" s="16" t="s">
        <v>7390</v>
      </c>
      <c r="P116" s="15">
        <f t="shared" si="64"/>
        <v>3</v>
      </c>
      <c r="Q116" s="15">
        <f t="shared" si="65"/>
        <v>3</v>
      </c>
      <c r="R116" s="22">
        <f t="shared" si="66"/>
        <v>1</v>
      </c>
      <c r="S116" s="22">
        <f t="shared" si="67"/>
        <v>1</v>
      </c>
      <c r="T116" s="16"/>
      <c r="U116" s="16" t="s">
        <v>3100</v>
      </c>
      <c r="V116" s="16" t="s">
        <v>50</v>
      </c>
    </row>
    <row r="117" ht="24" spans="1:22">
      <c r="A117" s="4">
        <v>116</v>
      </c>
      <c r="B117" s="4" t="s">
        <v>34</v>
      </c>
      <c r="C117" s="28" t="s">
        <v>228</v>
      </c>
      <c r="D117" s="7" t="s">
        <v>2815</v>
      </c>
      <c r="E117" s="6" t="s">
        <v>258</v>
      </c>
      <c r="F117" s="7" t="s">
        <v>2958</v>
      </c>
      <c r="G117" s="8">
        <v>44927</v>
      </c>
      <c r="H117" s="9" t="s">
        <v>2959</v>
      </c>
      <c r="I117" s="28" t="s">
        <v>42</v>
      </c>
      <c r="J117" s="28" t="s">
        <v>43</v>
      </c>
      <c r="K117" s="4" t="s">
        <v>44</v>
      </c>
      <c r="L117" s="5" t="s">
        <v>46</v>
      </c>
      <c r="M117" s="28">
        <v>9</v>
      </c>
      <c r="N117" s="16" t="s">
        <v>3038</v>
      </c>
      <c r="O117" s="16" t="s">
        <v>3039</v>
      </c>
      <c r="P117" s="15">
        <f t="shared" si="64"/>
        <v>9</v>
      </c>
      <c r="Q117" s="15">
        <f t="shared" si="65"/>
        <v>9</v>
      </c>
      <c r="R117" s="22">
        <f t="shared" si="66"/>
        <v>1</v>
      </c>
      <c r="S117" s="22">
        <f t="shared" si="67"/>
        <v>1</v>
      </c>
      <c r="T117" s="16"/>
      <c r="U117" s="24" t="s">
        <v>3021</v>
      </c>
      <c r="V117" s="16" t="s">
        <v>50</v>
      </c>
    </row>
    <row r="118" ht="24" spans="1:22">
      <c r="A118" s="4">
        <v>117</v>
      </c>
      <c r="B118" s="4" t="s">
        <v>34</v>
      </c>
      <c r="C118" s="28" t="s">
        <v>228</v>
      </c>
      <c r="D118" s="7" t="s">
        <v>2815</v>
      </c>
      <c r="E118" s="6" t="s">
        <v>258</v>
      </c>
      <c r="F118" s="7" t="s">
        <v>2958</v>
      </c>
      <c r="G118" s="8">
        <v>44986</v>
      </c>
      <c r="H118" s="10" t="s">
        <v>41</v>
      </c>
      <c r="I118" s="28" t="s">
        <v>42</v>
      </c>
      <c r="J118" s="28" t="s">
        <v>43</v>
      </c>
      <c r="K118" s="4" t="s">
        <v>44</v>
      </c>
      <c r="L118" s="5" t="s">
        <v>46</v>
      </c>
      <c r="M118" s="28">
        <v>9</v>
      </c>
      <c r="N118" s="16" t="s">
        <v>3111</v>
      </c>
      <c r="O118" s="16" t="s">
        <v>3112</v>
      </c>
      <c r="P118" s="15">
        <f t="shared" si="64"/>
        <v>9</v>
      </c>
      <c r="Q118" s="15">
        <f t="shared" si="65"/>
        <v>9</v>
      </c>
      <c r="R118" s="22">
        <f t="shared" si="66"/>
        <v>1</v>
      </c>
      <c r="S118" s="22">
        <f t="shared" si="67"/>
        <v>1</v>
      </c>
      <c r="T118" s="16"/>
      <c r="U118" s="16" t="s">
        <v>3113</v>
      </c>
      <c r="V118" s="16" t="s">
        <v>50</v>
      </c>
    </row>
    <row r="119" ht="24" spans="1:22">
      <c r="A119" s="4">
        <v>118</v>
      </c>
      <c r="B119" s="4" t="s">
        <v>34</v>
      </c>
      <c r="C119" s="28" t="s">
        <v>228</v>
      </c>
      <c r="D119" s="7" t="s">
        <v>2815</v>
      </c>
      <c r="E119" s="6" t="s">
        <v>258</v>
      </c>
      <c r="F119" s="7" t="s">
        <v>2958</v>
      </c>
      <c r="G119" s="8">
        <v>45047</v>
      </c>
      <c r="H119" s="10" t="s">
        <v>304</v>
      </c>
      <c r="I119" s="28" t="s">
        <v>42</v>
      </c>
      <c r="J119" s="28" t="s">
        <v>43</v>
      </c>
      <c r="K119" s="4" t="s">
        <v>44</v>
      </c>
      <c r="L119" s="5" t="s">
        <v>46</v>
      </c>
      <c r="M119" s="28">
        <v>9</v>
      </c>
      <c r="N119" s="16" t="s">
        <v>3114</v>
      </c>
      <c r="O119" s="16" t="s">
        <v>3115</v>
      </c>
      <c r="P119" s="15">
        <f t="shared" si="64"/>
        <v>9</v>
      </c>
      <c r="Q119" s="15">
        <f t="shared" si="65"/>
        <v>9</v>
      </c>
      <c r="R119" s="22">
        <f t="shared" si="66"/>
        <v>1</v>
      </c>
      <c r="S119" s="22">
        <f t="shared" si="67"/>
        <v>1</v>
      </c>
      <c r="T119" s="16"/>
      <c r="U119" s="16" t="s">
        <v>3116</v>
      </c>
      <c r="V119" s="16" t="s">
        <v>50</v>
      </c>
    </row>
    <row r="120" ht="24" spans="1:22">
      <c r="A120" s="4">
        <v>119</v>
      </c>
      <c r="B120" s="4" t="s">
        <v>34</v>
      </c>
      <c r="C120" s="28" t="s">
        <v>228</v>
      </c>
      <c r="D120" s="7" t="s">
        <v>2815</v>
      </c>
      <c r="E120" s="6" t="s">
        <v>258</v>
      </c>
      <c r="F120" s="7" t="s">
        <v>2958</v>
      </c>
      <c r="G120" s="8">
        <v>45108</v>
      </c>
      <c r="H120" s="10" t="s">
        <v>165</v>
      </c>
      <c r="I120" s="28" t="s">
        <v>42</v>
      </c>
      <c r="J120" s="28" t="s">
        <v>43</v>
      </c>
      <c r="K120" s="4" t="s">
        <v>44</v>
      </c>
      <c r="L120" s="5" t="s">
        <v>46</v>
      </c>
      <c r="M120" s="28">
        <v>9</v>
      </c>
      <c r="N120" s="16" t="s">
        <v>3106</v>
      </c>
      <c r="O120" s="16" t="s">
        <v>3107</v>
      </c>
      <c r="P120" s="15">
        <f t="shared" si="64"/>
        <v>9</v>
      </c>
      <c r="Q120" s="15">
        <f t="shared" si="65"/>
        <v>9</v>
      </c>
      <c r="R120" s="22">
        <f t="shared" si="66"/>
        <v>1</v>
      </c>
      <c r="S120" s="22">
        <f t="shared" si="67"/>
        <v>1</v>
      </c>
      <c r="T120" s="16"/>
      <c r="U120" s="16" t="s">
        <v>3102</v>
      </c>
      <c r="V120" s="16" t="s">
        <v>50</v>
      </c>
    </row>
    <row r="121" ht="24" spans="1:22">
      <c r="A121" s="32">
        <v>120</v>
      </c>
      <c r="B121" s="32" t="s">
        <v>34</v>
      </c>
      <c r="C121" s="39" t="s">
        <v>228</v>
      </c>
      <c r="D121" s="36" t="s">
        <v>2815</v>
      </c>
      <c r="E121" s="35" t="s">
        <v>258</v>
      </c>
      <c r="F121" s="36" t="s">
        <v>2958</v>
      </c>
      <c r="G121" s="37">
        <v>45170</v>
      </c>
      <c r="H121" s="38" t="s">
        <v>54</v>
      </c>
      <c r="I121" s="39" t="s">
        <v>42</v>
      </c>
      <c r="J121" s="39" t="s">
        <v>43</v>
      </c>
      <c r="K121" s="32" t="s">
        <v>44</v>
      </c>
      <c r="L121" s="41" t="s">
        <v>46</v>
      </c>
      <c r="M121" s="39">
        <v>9</v>
      </c>
      <c r="N121" s="42" t="str">
        <f>IFERROR(VLOOKUP("*"&amp;$D121&amp;"*",[1]护套环流!$A:$AS,20,FALSE),IFERROR(VLOOKUP("*"&amp;$D121&amp;"*",[1]护套环流!$B:$AS,19,FALSE),"无"))</f>
        <v>无</v>
      </c>
      <c r="O121" s="42" t="str">
        <f>IFERROR(VLOOKUP("*"&amp;$D121&amp;"*",[1]护套环流!$A:$AS,21,FALSE),IFERROR(VLOOKUP("*"&amp;$D121&amp;"*",[1]护套环流!$B:$AS,20,FALSE),"无"))</f>
        <v>无</v>
      </c>
      <c r="P121" s="43" t="str">
        <f t="shared" si="64"/>
        <v/>
      </c>
      <c r="Q121" s="43" t="str">
        <f t="shared" si="65"/>
        <v/>
      </c>
      <c r="R121" s="44" t="str">
        <f t="shared" si="66"/>
        <v/>
      </c>
      <c r="S121" s="44" t="str">
        <f t="shared" si="67"/>
        <v/>
      </c>
      <c r="T121" s="42"/>
      <c r="U121" s="42" t="str">
        <f>IFERROR(VLOOKUP("*"&amp;$D121&amp;"*",[1]护套环流!$A:$AS,5,FALSE),IFERROR(VLOOKUP("*"&amp;$D121&amp;"*",[1]护套环流!$B:$AS,4,FALSE),"无"))</f>
        <v>无</v>
      </c>
      <c r="V121" s="42" t="str">
        <f>IFERROR(VLOOKUP("*"&amp;$D121&amp;"*",[1]护套环流!$A:$AS,3,FALSE),IFERROR(VLOOKUP("*"&amp;$D121&amp;"*",[1]护套环流!$B:$AS,2,FALSE),"无"))</f>
        <v>无</v>
      </c>
    </row>
    <row r="122" ht="24" spans="1:22">
      <c r="A122" s="4">
        <v>121</v>
      </c>
      <c r="B122" s="4" t="s">
        <v>34</v>
      </c>
      <c r="C122" s="28" t="s">
        <v>228</v>
      </c>
      <c r="D122" s="7" t="s">
        <v>2815</v>
      </c>
      <c r="E122" s="6" t="s">
        <v>258</v>
      </c>
      <c r="F122" s="7" t="s">
        <v>2958</v>
      </c>
      <c r="G122" s="8">
        <v>45231</v>
      </c>
      <c r="H122" s="10" t="s">
        <v>632</v>
      </c>
      <c r="I122" s="28" t="s">
        <v>42</v>
      </c>
      <c r="J122" s="28" t="s">
        <v>43</v>
      </c>
      <c r="K122" s="4" t="s">
        <v>44</v>
      </c>
      <c r="L122" s="5" t="s">
        <v>46</v>
      </c>
      <c r="M122" s="28">
        <v>9</v>
      </c>
      <c r="N122" s="16"/>
      <c r="O122" s="16"/>
      <c r="P122" s="15"/>
      <c r="Q122" s="15"/>
      <c r="R122" s="22"/>
      <c r="S122" s="22"/>
      <c r="T122" s="16"/>
      <c r="U122" s="16"/>
      <c r="V122" s="16"/>
    </row>
    <row r="123" ht="24" spans="1:22">
      <c r="A123" s="4">
        <v>122</v>
      </c>
      <c r="B123" s="4" t="s">
        <v>34</v>
      </c>
      <c r="C123" s="28" t="s">
        <v>228</v>
      </c>
      <c r="D123" s="7" t="s">
        <v>2817</v>
      </c>
      <c r="E123" s="6" t="s">
        <v>258</v>
      </c>
      <c r="F123" s="7" t="s">
        <v>2958</v>
      </c>
      <c r="G123" s="8">
        <v>44927</v>
      </c>
      <c r="H123" s="9" t="s">
        <v>2959</v>
      </c>
      <c r="I123" s="28" t="s">
        <v>42</v>
      </c>
      <c r="J123" s="28" t="s">
        <v>43</v>
      </c>
      <c r="K123" s="4" t="s">
        <v>44</v>
      </c>
      <c r="L123" s="5" t="s">
        <v>46</v>
      </c>
      <c r="M123" s="28">
        <v>3</v>
      </c>
      <c r="N123" s="16" t="s">
        <v>3038</v>
      </c>
      <c r="O123" s="16" t="s">
        <v>3039</v>
      </c>
      <c r="P123" s="15">
        <f t="shared" ref="P123:P127" si="68">IF(OR(O123=0,O123="无"),"",M123)</f>
        <v>3</v>
      </c>
      <c r="Q123" s="15">
        <f t="shared" ref="Q123:Q127" si="69">P123</f>
        <v>3</v>
      </c>
      <c r="R123" s="22">
        <f t="shared" ref="R123:R127" si="70">IFERROR(IF(P123/M123&gt;0,P123/M123,""),"")</f>
        <v>1</v>
      </c>
      <c r="S123" s="22">
        <f t="shared" ref="S123:S127" si="71">IFERROR(Q123/P123,"")</f>
        <v>1</v>
      </c>
      <c r="T123" s="16"/>
      <c r="U123" s="24" t="s">
        <v>3021</v>
      </c>
      <c r="V123" s="16" t="s">
        <v>50</v>
      </c>
    </row>
    <row r="124" ht="24" spans="1:22">
      <c r="A124" s="4">
        <v>123</v>
      </c>
      <c r="B124" s="4" t="s">
        <v>34</v>
      </c>
      <c r="C124" s="28" t="s">
        <v>228</v>
      </c>
      <c r="D124" s="7" t="s">
        <v>2817</v>
      </c>
      <c r="E124" s="6" t="s">
        <v>258</v>
      </c>
      <c r="F124" s="7" t="s">
        <v>2958</v>
      </c>
      <c r="G124" s="8">
        <v>44986</v>
      </c>
      <c r="H124" s="10" t="s">
        <v>41</v>
      </c>
      <c r="I124" s="28" t="s">
        <v>42</v>
      </c>
      <c r="J124" s="28" t="s">
        <v>43</v>
      </c>
      <c r="K124" s="4" t="s">
        <v>44</v>
      </c>
      <c r="L124" s="5" t="s">
        <v>46</v>
      </c>
      <c r="M124" s="28">
        <v>3</v>
      </c>
      <c r="N124" s="16" t="s">
        <v>3111</v>
      </c>
      <c r="O124" s="16" t="s">
        <v>3112</v>
      </c>
      <c r="P124" s="15">
        <f t="shared" si="68"/>
        <v>3</v>
      </c>
      <c r="Q124" s="15">
        <f t="shared" si="69"/>
        <v>3</v>
      </c>
      <c r="R124" s="22">
        <f t="shared" si="70"/>
        <v>1</v>
      </c>
      <c r="S124" s="22">
        <f t="shared" si="71"/>
        <v>1</v>
      </c>
      <c r="T124" s="16"/>
      <c r="U124" s="16" t="s">
        <v>3113</v>
      </c>
      <c r="V124" s="16" t="s">
        <v>50</v>
      </c>
    </row>
    <row r="125" ht="24" spans="1:22">
      <c r="A125" s="4">
        <v>124</v>
      </c>
      <c r="B125" s="4" t="s">
        <v>34</v>
      </c>
      <c r="C125" s="28" t="s">
        <v>228</v>
      </c>
      <c r="D125" s="7" t="s">
        <v>2817</v>
      </c>
      <c r="E125" s="6" t="s">
        <v>258</v>
      </c>
      <c r="F125" s="7" t="s">
        <v>2958</v>
      </c>
      <c r="G125" s="8">
        <v>45047</v>
      </c>
      <c r="H125" s="10" t="s">
        <v>304</v>
      </c>
      <c r="I125" s="28" t="s">
        <v>42</v>
      </c>
      <c r="J125" s="28" t="s">
        <v>43</v>
      </c>
      <c r="K125" s="4" t="s">
        <v>44</v>
      </c>
      <c r="L125" s="5" t="s">
        <v>46</v>
      </c>
      <c r="M125" s="28">
        <v>3</v>
      </c>
      <c r="N125" s="16" t="s">
        <v>3120</v>
      </c>
      <c r="O125" s="16" t="s">
        <v>3121</v>
      </c>
      <c r="P125" s="15">
        <f t="shared" si="68"/>
        <v>3</v>
      </c>
      <c r="Q125" s="15">
        <f t="shared" si="69"/>
        <v>3</v>
      </c>
      <c r="R125" s="22">
        <f t="shared" si="70"/>
        <v>1</v>
      </c>
      <c r="S125" s="22">
        <f t="shared" si="71"/>
        <v>1</v>
      </c>
      <c r="T125" s="16"/>
      <c r="U125" s="16" t="s">
        <v>3122</v>
      </c>
      <c r="V125" s="16" t="s">
        <v>50</v>
      </c>
    </row>
    <row r="126" ht="24" spans="1:22">
      <c r="A126" s="4">
        <v>125</v>
      </c>
      <c r="B126" s="4" t="s">
        <v>34</v>
      </c>
      <c r="C126" s="28" t="s">
        <v>228</v>
      </c>
      <c r="D126" s="7" t="s">
        <v>2817</v>
      </c>
      <c r="E126" s="6" t="s">
        <v>258</v>
      </c>
      <c r="F126" s="7" t="s">
        <v>2958</v>
      </c>
      <c r="G126" s="8">
        <v>45108</v>
      </c>
      <c r="H126" s="10" t="s">
        <v>165</v>
      </c>
      <c r="I126" s="28" t="s">
        <v>42</v>
      </c>
      <c r="J126" s="28" t="s">
        <v>43</v>
      </c>
      <c r="K126" s="4" t="s">
        <v>44</v>
      </c>
      <c r="L126" s="5" t="s">
        <v>46</v>
      </c>
      <c r="M126" s="28">
        <v>3</v>
      </c>
      <c r="N126" s="16" t="s">
        <v>3106</v>
      </c>
      <c r="O126" s="16" t="s">
        <v>3107</v>
      </c>
      <c r="P126" s="15">
        <f t="shared" si="68"/>
        <v>3</v>
      </c>
      <c r="Q126" s="15">
        <f t="shared" si="69"/>
        <v>3</v>
      </c>
      <c r="R126" s="22">
        <f t="shared" si="70"/>
        <v>1</v>
      </c>
      <c r="S126" s="22">
        <f t="shared" si="71"/>
        <v>1</v>
      </c>
      <c r="T126" s="16"/>
      <c r="U126" s="16" t="s">
        <v>3102</v>
      </c>
      <c r="V126" s="16" t="s">
        <v>50</v>
      </c>
    </row>
    <row r="127" ht="24" spans="1:22">
      <c r="A127" s="32">
        <v>126</v>
      </c>
      <c r="B127" s="32" t="s">
        <v>34</v>
      </c>
      <c r="C127" s="39" t="s">
        <v>228</v>
      </c>
      <c r="D127" s="36" t="s">
        <v>2817</v>
      </c>
      <c r="E127" s="35" t="s">
        <v>258</v>
      </c>
      <c r="F127" s="36" t="s">
        <v>2958</v>
      </c>
      <c r="G127" s="37">
        <v>45170</v>
      </c>
      <c r="H127" s="38" t="s">
        <v>54</v>
      </c>
      <c r="I127" s="39" t="s">
        <v>42</v>
      </c>
      <c r="J127" s="39" t="s">
        <v>43</v>
      </c>
      <c r="K127" s="32" t="s">
        <v>44</v>
      </c>
      <c r="L127" s="41" t="s">
        <v>46</v>
      </c>
      <c r="M127" s="39">
        <v>3</v>
      </c>
      <c r="N127" s="42" t="str">
        <f>IFERROR(VLOOKUP("*"&amp;$D127&amp;"*",[1]护套环流!$A:$AS,20,FALSE),IFERROR(VLOOKUP("*"&amp;$D127&amp;"*",[1]护套环流!$B:$AS,19,FALSE),"无"))</f>
        <v>无</v>
      </c>
      <c r="O127" s="42" t="str">
        <f>IFERROR(VLOOKUP("*"&amp;$D127&amp;"*",[1]护套环流!$A:$AS,21,FALSE),IFERROR(VLOOKUP("*"&amp;$D127&amp;"*",[1]护套环流!$B:$AS,20,FALSE),"无"))</f>
        <v>无</v>
      </c>
      <c r="P127" s="43" t="str">
        <f t="shared" si="68"/>
        <v/>
      </c>
      <c r="Q127" s="43" t="str">
        <f t="shared" si="69"/>
        <v/>
      </c>
      <c r="R127" s="44" t="str">
        <f t="shared" si="70"/>
        <v/>
      </c>
      <c r="S127" s="44" t="str">
        <f t="shared" si="71"/>
        <v/>
      </c>
      <c r="T127" s="42"/>
      <c r="U127" s="42" t="str">
        <f>IFERROR(VLOOKUP("*"&amp;$D127&amp;"*",[1]护套环流!$A:$AS,5,FALSE),IFERROR(VLOOKUP("*"&amp;$D127&amp;"*",[1]护套环流!$B:$AS,4,FALSE),"无"))</f>
        <v>无</v>
      </c>
      <c r="V127" s="42" t="str">
        <f>IFERROR(VLOOKUP("*"&amp;$D127&amp;"*",[1]护套环流!$A:$AS,3,FALSE),IFERROR(VLOOKUP("*"&amp;$D127&amp;"*",[1]护套环流!$B:$AS,2,FALSE),"无"))</f>
        <v>无</v>
      </c>
    </row>
    <row r="128" ht="24" spans="1:22">
      <c r="A128" s="4">
        <v>127</v>
      </c>
      <c r="B128" s="4" t="s">
        <v>34</v>
      </c>
      <c r="C128" s="28" t="s">
        <v>228</v>
      </c>
      <c r="D128" s="7" t="s">
        <v>2817</v>
      </c>
      <c r="E128" s="6" t="s">
        <v>258</v>
      </c>
      <c r="F128" s="7" t="s">
        <v>2958</v>
      </c>
      <c r="G128" s="8">
        <v>45231</v>
      </c>
      <c r="H128" s="10" t="s">
        <v>632</v>
      </c>
      <c r="I128" s="28" t="s">
        <v>42</v>
      </c>
      <c r="J128" s="28" t="s">
        <v>43</v>
      </c>
      <c r="K128" s="4" t="s">
        <v>44</v>
      </c>
      <c r="L128" s="5" t="s">
        <v>46</v>
      </c>
      <c r="M128" s="28">
        <v>3</v>
      </c>
      <c r="N128" s="16"/>
      <c r="O128" s="16"/>
      <c r="P128" s="15"/>
      <c r="Q128" s="15"/>
      <c r="R128" s="22"/>
      <c r="S128" s="22"/>
      <c r="T128" s="16"/>
      <c r="U128" s="16"/>
      <c r="V128" s="16"/>
    </row>
    <row r="129" ht="36" spans="1:22">
      <c r="A129" s="4">
        <v>128</v>
      </c>
      <c r="B129" s="4" t="s">
        <v>34</v>
      </c>
      <c r="C129" s="28" t="s">
        <v>228</v>
      </c>
      <c r="D129" s="7" t="s">
        <v>276</v>
      </c>
      <c r="E129" s="6" t="s">
        <v>2706</v>
      </c>
      <c r="F129" s="7" t="s">
        <v>2958</v>
      </c>
      <c r="G129" s="8">
        <v>45047</v>
      </c>
      <c r="H129" s="10" t="s">
        <v>304</v>
      </c>
      <c r="I129" s="28" t="s">
        <v>42</v>
      </c>
      <c r="J129" s="28" t="s">
        <v>43</v>
      </c>
      <c r="K129" s="4" t="s">
        <v>44</v>
      </c>
      <c r="L129" s="5" t="s">
        <v>46</v>
      </c>
      <c r="M129" s="28">
        <v>3</v>
      </c>
      <c r="N129" s="16" t="s">
        <v>3060</v>
      </c>
      <c r="O129" s="16" t="s">
        <v>3061</v>
      </c>
      <c r="P129" s="15">
        <f t="shared" ref="P129:P139" si="72">IF(OR(O129=0,O129="无"),"",M129)</f>
        <v>3</v>
      </c>
      <c r="Q129" s="15">
        <f t="shared" ref="Q129:Q139" si="73">P129</f>
        <v>3</v>
      </c>
      <c r="R129" s="22">
        <f t="shared" ref="R129:R139" si="74">IFERROR(IF(P129/M129&gt;0,P129/M129,""),"")</f>
        <v>1</v>
      </c>
      <c r="S129" s="22">
        <f t="shared" ref="S129:S139" si="75">IFERROR(Q129/P129,"")</f>
        <v>1</v>
      </c>
      <c r="T129" s="16"/>
      <c r="U129" s="16" t="s">
        <v>3062</v>
      </c>
      <c r="V129" s="16" t="s">
        <v>50</v>
      </c>
    </row>
    <row r="130" ht="36" spans="1:22">
      <c r="A130" s="4">
        <v>129</v>
      </c>
      <c r="B130" s="4" t="s">
        <v>34</v>
      </c>
      <c r="C130" s="28" t="s">
        <v>228</v>
      </c>
      <c r="D130" s="7" t="s">
        <v>276</v>
      </c>
      <c r="E130" s="6" t="s">
        <v>2706</v>
      </c>
      <c r="F130" s="7" t="s">
        <v>2958</v>
      </c>
      <c r="G130" s="8">
        <v>45108</v>
      </c>
      <c r="H130" s="10" t="s">
        <v>165</v>
      </c>
      <c r="I130" s="28" t="s">
        <v>42</v>
      </c>
      <c r="J130" s="28" t="s">
        <v>43</v>
      </c>
      <c r="K130" s="4" t="s">
        <v>44</v>
      </c>
      <c r="L130" s="5" t="s">
        <v>46</v>
      </c>
      <c r="M130" s="28">
        <v>3</v>
      </c>
      <c r="N130" s="16" t="s">
        <v>1876</v>
      </c>
      <c r="O130" s="16" t="s">
        <v>3123</v>
      </c>
      <c r="P130" s="15">
        <f t="shared" si="72"/>
        <v>3</v>
      </c>
      <c r="Q130" s="15">
        <f t="shared" si="73"/>
        <v>3</v>
      </c>
      <c r="R130" s="22">
        <f t="shared" si="74"/>
        <v>1</v>
      </c>
      <c r="S130" s="22">
        <f t="shared" si="75"/>
        <v>1</v>
      </c>
      <c r="T130" s="16"/>
      <c r="U130" s="16" t="s">
        <v>3124</v>
      </c>
      <c r="V130" s="16" t="s">
        <v>50</v>
      </c>
    </row>
    <row r="131" ht="36" spans="1:22">
      <c r="A131" s="4">
        <v>130</v>
      </c>
      <c r="B131" s="4" t="s">
        <v>34</v>
      </c>
      <c r="C131" s="28" t="s">
        <v>228</v>
      </c>
      <c r="D131" s="7" t="s">
        <v>276</v>
      </c>
      <c r="E131" s="6" t="s">
        <v>2706</v>
      </c>
      <c r="F131" s="7" t="s">
        <v>2958</v>
      </c>
      <c r="G131" s="8">
        <v>45170</v>
      </c>
      <c r="H131" s="10" t="s">
        <v>54</v>
      </c>
      <c r="I131" s="28" t="s">
        <v>42</v>
      </c>
      <c r="J131" s="28" t="s">
        <v>43</v>
      </c>
      <c r="K131" s="4" t="s">
        <v>44</v>
      </c>
      <c r="L131" s="5" t="s">
        <v>46</v>
      </c>
      <c r="M131" s="28">
        <v>3</v>
      </c>
      <c r="N131" s="16" t="str">
        <f>IFERROR(VLOOKUP("*"&amp;$D131&amp;"*",[1]护套环流!$A:$AS,20,FALSE),IFERROR(VLOOKUP("*"&amp;$D131&amp;"*",[1]护套环流!$B:$AS,19,FALSE),"无"))</f>
        <v>2023-09-15 09:37:00</v>
      </c>
      <c r="O131" s="16" t="str">
        <f>IFERROR(VLOOKUP("*"&amp;$D131&amp;"*",[1]护套环流!$A:$AS,21,FALSE),IFERROR(VLOOKUP("*"&amp;$D131&amp;"*",[1]护套环流!$B:$AS,20,FALSE),"无"))</f>
        <v>2023-09-15 11:47:00</v>
      </c>
      <c r="P131" s="15">
        <f t="shared" si="72"/>
        <v>3</v>
      </c>
      <c r="Q131" s="15">
        <f t="shared" si="73"/>
        <v>3</v>
      </c>
      <c r="R131" s="22">
        <f t="shared" si="74"/>
        <v>1</v>
      </c>
      <c r="S131" s="22">
        <f t="shared" si="75"/>
        <v>1</v>
      </c>
      <c r="T131" s="16"/>
      <c r="U131" s="16" t="str">
        <f>IFERROR(VLOOKUP("*"&amp;$D131&amp;"*",[1]护套环流!$A:$AS,5,FALSE),IFERROR(VLOOKUP("*"&amp;$D131&amp;"*",[1]护套环流!$B:$AS,4,FALSE),"无"))</f>
        <v>JH030120230115-000062</v>
      </c>
      <c r="V131" s="16" t="str">
        <f>IFERROR(VLOOKUP("*"&amp;$D131&amp;"*",[1]护套环流!$A:$AS,3,FALSE),IFERROR(VLOOKUP("*"&amp;$D131&amp;"*",[1]护套环流!$B:$AS,2,FALSE),"无"))</f>
        <v>已完成</v>
      </c>
    </row>
    <row r="132" ht="36" spans="1:22">
      <c r="A132" s="4">
        <v>131</v>
      </c>
      <c r="B132" s="4" t="s">
        <v>34</v>
      </c>
      <c r="C132" s="28" t="s">
        <v>228</v>
      </c>
      <c r="D132" s="7" t="s">
        <v>3125</v>
      </c>
      <c r="E132" s="6" t="s">
        <v>2706</v>
      </c>
      <c r="F132" s="7" t="s">
        <v>2958</v>
      </c>
      <c r="G132" s="8">
        <v>45047</v>
      </c>
      <c r="H132" s="10" t="s">
        <v>304</v>
      </c>
      <c r="I132" s="28" t="s">
        <v>42</v>
      </c>
      <c r="J132" s="28" t="s">
        <v>43</v>
      </c>
      <c r="K132" s="4" t="s">
        <v>44</v>
      </c>
      <c r="L132" s="5" t="s">
        <v>46</v>
      </c>
      <c r="M132" s="28">
        <v>3</v>
      </c>
      <c r="N132" s="16" t="s">
        <v>3126</v>
      </c>
      <c r="O132" s="16" t="s">
        <v>3127</v>
      </c>
      <c r="P132" s="15">
        <f t="shared" si="72"/>
        <v>3</v>
      </c>
      <c r="Q132" s="15">
        <f t="shared" si="73"/>
        <v>3</v>
      </c>
      <c r="R132" s="22">
        <f t="shared" si="74"/>
        <v>1</v>
      </c>
      <c r="S132" s="22">
        <f t="shared" si="75"/>
        <v>1</v>
      </c>
      <c r="T132" s="16"/>
      <c r="U132" s="16" t="s">
        <v>3128</v>
      </c>
      <c r="V132" s="16" t="s">
        <v>50</v>
      </c>
    </row>
    <row r="133" ht="36" spans="1:22">
      <c r="A133" s="4">
        <v>132</v>
      </c>
      <c r="B133" s="4" t="s">
        <v>34</v>
      </c>
      <c r="C133" s="28" t="s">
        <v>228</v>
      </c>
      <c r="D133" s="45" t="s">
        <v>3125</v>
      </c>
      <c r="E133" s="46" t="s">
        <v>2706</v>
      </c>
      <c r="F133" s="45" t="s">
        <v>2958</v>
      </c>
      <c r="G133" s="47">
        <v>45108</v>
      </c>
      <c r="H133" s="48" t="s">
        <v>165</v>
      </c>
      <c r="I133" s="28" t="s">
        <v>42</v>
      </c>
      <c r="J133" s="28" t="s">
        <v>43</v>
      </c>
      <c r="K133" s="4" t="s">
        <v>44</v>
      </c>
      <c r="L133" s="5" t="s">
        <v>46</v>
      </c>
      <c r="M133" s="28">
        <v>3</v>
      </c>
      <c r="N133" s="16" t="s">
        <v>3129</v>
      </c>
      <c r="O133" s="16" t="s">
        <v>3130</v>
      </c>
      <c r="P133" s="15">
        <f t="shared" si="72"/>
        <v>3</v>
      </c>
      <c r="Q133" s="15">
        <f t="shared" si="73"/>
        <v>3</v>
      </c>
      <c r="R133" s="22">
        <f t="shared" si="74"/>
        <v>1</v>
      </c>
      <c r="S133" s="22">
        <f t="shared" si="75"/>
        <v>1</v>
      </c>
      <c r="T133" s="16"/>
      <c r="U133" s="16" t="s">
        <v>3131</v>
      </c>
      <c r="V133" s="16" t="s">
        <v>50</v>
      </c>
    </row>
    <row r="134" ht="36" spans="1:22">
      <c r="A134" s="32">
        <v>133</v>
      </c>
      <c r="B134" s="32" t="s">
        <v>34</v>
      </c>
      <c r="C134" s="39" t="s">
        <v>228</v>
      </c>
      <c r="D134" s="36" t="s">
        <v>3125</v>
      </c>
      <c r="E134" s="35" t="s">
        <v>2706</v>
      </c>
      <c r="F134" s="36" t="s">
        <v>2958</v>
      </c>
      <c r="G134" s="37">
        <v>45170</v>
      </c>
      <c r="H134" s="38" t="s">
        <v>54</v>
      </c>
      <c r="I134" s="39" t="s">
        <v>42</v>
      </c>
      <c r="J134" s="39" t="s">
        <v>43</v>
      </c>
      <c r="K134" s="32" t="s">
        <v>44</v>
      </c>
      <c r="L134" s="41" t="s">
        <v>46</v>
      </c>
      <c r="M134" s="39">
        <v>3</v>
      </c>
      <c r="N134" s="42" t="str">
        <f>IFERROR(VLOOKUP("*"&amp;$D134&amp;"*",[1]护套环流!$A:$AS,20,FALSE),IFERROR(VLOOKUP("*"&amp;$D134&amp;"*",[1]护套环流!$B:$AS,19,FALSE),"无"))</f>
        <v>无</v>
      </c>
      <c r="O134" s="42" t="str">
        <f>IFERROR(VLOOKUP("*"&amp;$D134&amp;"*",[1]护套环流!$A:$AS,21,FALSE),IFERROR(VLOOKUP("*"&amp;$D134&amp;"*",[1]护套环流!$B:$AS,20,FALSE),"无"))</f>
        <v>无</v>
      </c>
      <c r="P134" s="43" t="str">
        <f t="shared" si="72"/>
        <v/>
      </c>
      <c r="Q134" s="43" t="str">
        <f t="shared" si="73"/>
        <v/>
      </c>
      <c r="R134" s="44" t="str">
        <f t="shared" si="74"/>
        <v/>
      </c>
      <c r="S134" s="44" t="str">
        <f t="shared" si="75"/>
        <v/>
      </c>
      <c r="T134" s="42"/>
      <c r="U134" s="42" t="str">
        <f>IFERROR(VLOOKUP("*"&amp;$D134&amp;"*",[1]护套环流!$A:$AS,5,FALSE),IFERROR(VLOOKUP("*"&amp;$D134&amp;"*",[1]护套环流!$B:$AS,4,FALSE),"无"))</f>
        <v>无</v>
      </c>
      <c r="V134" s="42" t="str">
        <f>IFERROR(VLOOKUP("*"&amp;$D134&amp;"*",[1]护套环流!$A:$AS,3,FALSE),IFERROR(VLOOKUP("*"&amp;$D134&amp;"*",[1]护套环流!$B:$AS,2,FALSE),"无"))</f>
        <v>无</v>
      </c>
    </row>
    <row r="135" ht="24" spans="1:22">
      <c r="A135" s="4">
        <v>134</v>
      </c>
      <c r="B135" s="4" t="s">
        <v>34</v>
      </c>
      <c r="C135" s="49" t="s">
        <v>228</v>
      </c>
      <c r="D135" s="50" t="s">
        <v>3133</v>
      </c>
      <c r="E135" s="6" t="s">
        <v>258</v>
      </c>
      <c r="F135" s="7" t="s">
        <v>2958</v>
      </c>
      <c r="G135" s="8">
        <v>44927</v>
      </c>
      <c r="H135" s="9" t="s">
        <v>2959</v>
      </c>
      <c r="I135" s="28" t="s">
        <v>42</v>
      </c>
      <c r="J135" s="28" t="s">
        <v>43</v>
      </c>
      <c r="K135" s="4" t="s">
        <v>44</v>
      </c>
      <c r="L135" s="5" t="s">
        <v>46</v>
      </c>
      <c r="M135" s="28">
        <v>3</v>
      </c>
      <c r="N135" s="16" t="s">
        <v>3058</v>
      </c>
      <c r="O135" s="16" t="s">
        <v>3134</v>
      </c>
      <c r="P135" s="15">
        <f t="shared" si="72"/>
        <v>3</v>
      </c>
      <c r="Q135" s="15">
        <f t="shared" si="73"/>
        <v>3</v>
      </c>
      <c r="R135" s="22">
        <f t="shared" si="74"/>
        <v>1</v>
      </c>
      <c r="S135" s="22">
        <f t="shared" si="75"/>
        <v>1</v>
      </c>
      <c r="T135" s="16"/>
      <c r="U135" s="24" t="s">
        <v>3021</v>
      </c>
      <c r="V135" s="16" t="s">
        <v>50</v>
      </c>
    </row>
    <row r="136" ht="24" spans="1:22">
      <c r="A136" s="4">
        <v>135</v>
      </c>
      <c r="B136" s="4" t="s">
        <v>34</v>
      </c>
      <c r="C136" s="49" t="s">
        <v>228</v>
      </c>
      <c r="D136" s="50" t="s">
        <v>3133</v>
      </c>
      <c r="E136" s="6" t="s">
        <v>258</v>
      </c>
      <c r="F136" s="7" t="s">
        <v>2958</v>
      </c>
      <c r="G136" s="8">
        <v>44986</v>
      </c>
      <c r="H136" s="10" t="s">
        <v>41</v>
      </c>
      <c r="I136" s="28" t="s">
        <v>42</v>
      </c>
      <c r="J136" s="28" t="s">
        <v>43</v>
      </c>
      <c r="K136" s="4" t="s">
        <v>44</v>
      </c>
      <c r="L136" s="5" t="s">
        <v>46</v>
      </c>
      <c r="M136" s="28">
        <v>3</v>
      </c>
      <c r="N136" s="16" t="s">
        <v>3078</v>
      </c>
      <c r="O136" s="16" t="s">
        <v>3079</v>
      </c>
      <c r="P136" s="15">
        <f t="shared" si="72"/>
        <v>3</v>
      </c>
      <c r="Q136" s="15">
        <f t="shared" si="73"/>
        <v>3</v>
      </c>
      <c r="R136" s="22">
        <f t="shared" si="74"/>
        <v>1</v>
      </c>
      <c r="S136" s="22">
        <f t="shared" si="75"/>
        <v>1</v>
      </c>
      <c r="T136" s="16"/>
      <c r="U136" s="16" t="s">
        <v>3080</v>
      </c>
      <c r="V136" s="16" t="s">
        <v>50</v>
      </c>
    </row>
    <row r="137" ht="24" spans="1:22">
      <c r="A137" s="4">
        <v>136</v>
      </c>
      <c r="B137" s="4" t="s">
        <v>34</v>
      </c>
      <c r="C137" s="49" t="s">
        <v>228</v>
      </c>
      <c r="D137" s="50" t="s">
        <v>3133</v>
      </c>
      <c r="E137" s="6" t="s">
        <v>258</v>
      </c>
      <c r="F137" s="7" t="s">
        <v>2958</v>
      </c>
      <c r="G137" s="8">
        <v>45047</v>
      </c>
      <c r="H137" s="10" t="s">
        <v>304</v>
      </c>
      <c r="I137" s="28" t="s">
        <v>42</v>
      </c>
      <c r="J137" s="28" t="s">
        <v>43</v>
      </c>
      <c r="K137" s="4" t="s">
        <v>44</v>
      </c>
      <c r="L137" s="5" t="s">
        <v>46</v>
      </c>
      <c r="M137" s="28">
        <v>3</v>
      </c>
      <c r="N137" s="16" t="s">
        <v>3009</v>
      </c>
      <c r="O137" s="16" t="s">
        <v>3010</v>
      </c>
      <c r="P137" s="15">
        <f t="shared" si="72"/>
        <v>3</v>
      </c>
      <c r="Q137" s="15">
        <f t="shared" si="73"/>
        <v>3</v>
      </c>
      <c r="R137" s="22">
        <f t="shared" si="74"/>
        <v>1</v>
      </c>
      <c r="S137" s="22">
        <f t="shared" si="75"/>
        <v>1</v>
      </c>
      <c r="T137" s="16"/>
      <c r="U137" s="16" t="s">
        <v>3011</v>
      </c>
      <c r="V137" s="16" t="s">
        <v>50</v>
      </c>
    </row>
    <row r="138" ht="24" spans="1:22">
      <c r="A138" s="4">
        <v>137</v>
      </c>
      <c r="B138" s="4" t="s">
        <v>34</v>
      </c>
      <c r="C138" s="49" t="s">
        <v>228</v>
      </c>
      <c r="D138" s="50" t="s">
        <v>3133</v>
      </c>
      <c r="E138" s="6" t="s">
        <v>258</v>
      </c>
      <c r="F138" s="7" t="s">
        <v>2958</v>
      </c>
      <c r="G138" s="8">
        <v>45108</v>
      </c>
      <c r="H138" s="10" t="s">
        <v>165</v>
      </c>
      <c r="I138" s="28" t="s">
        <v>42</v>
      </c>
      <c r="J138" s="28" t="s">
        <v>43</v>
      </c>
      <c r="K138" s="4" t="s">
        <v>44</v>
      </c>
      <c r="L138" s="5" t="s">
        <v>46</v>
      </c>
      <c r="M138" s="28">
        <v>3</v>
      </c>
      <c r="N138" s="16" t="s">
        <v>3012</v>
      </c>
      <c r="O138" s="16" t="s">
        <v>3013</v>
      </c>
      <c r="P138" s="15">
        <f t="shared" si="72"/>
        <v>3</v>
      </c>
      <c r="Q138" s="15">
        <f t="shared" si="73"/>
        <v>3</v>
      </c>
      <c r="R138" s="22">
        <f t="shared" si="74"/>
        <v>1</v>
      </c>
      <c r="S138" s="22">
        <f t="shared" si="75"/>
        <v>1</v>
      </c>
      <c r="T138" s="16"/>
      <c r="U138" s="16" t="s">
        <v>3014</v>
      </c>
      <c r="V138" s="16" t="s">
        <v>50</v>
      </c>
    </row>
    <row r="139" ht="24" spans="1:22">
      <c r="A139" s="4">
        <v>138</v>
      </c>
      <c r="B139" s="4" t="s">
        <v>34</v>
      </c>
      <c r="C139" s="49" t="s">
        <v>228</v>
      </c>
      <c r="D139" s="50" t="s">
        <v>3133</v>
      </c>
      <c r="E139" s="6" t="s">
        <v>258</v>
      </c>
      <c r="F139" s="7" t="s">
        <v>2958</v>
      </c>
      <c r="G139" s="8">
        <v>45170</v>
      </c>
      <c r="H139" s="10" t="s">
        <v>54</v>
      </c>
      <c r="I139" s="28" t="s">
        <v>42</v>
      </c>
      <c r="J139" s="28" t="s">
        <v>43</v>
      </c>
      <c r="K139" s="4" t="s">
        <v>44</v>
      </c>
      <c r="L139" s="5" t="s">
        <v>46</v>
      </c>
      <c r="M139" s="28">
        <v>3</v>
      </c>
      <c r="N139" s="16" t="str">
        <f>IFERROR(VLOOKUP("*"&amp;$D139&amp;"*",[1]护套环流!$A:$AS,20,FALSE),IFERROR(VLOOKUP("*"&amp;$D139&amp;"*",[1]护套环流!$B:$AS,19,FALSE),"无"))</f>
        <v>2023-09-15 09:00:00</v>
      </c>
      <c r="O139" s="16" t="str">
        <f>IFERROR(VLOOKUP("*"&amp;$D139&amp;"*",[1]护套环流!$A:$AS,21,FALSE),IFERROR(VLOOKUP("*"&amp;$D139&amp;"*",[1]护套环流!$B:$AS,20,FALSE),"无"))</f>
        <v>2023-09-15 12:00:00</v>
      </c>
      <c r="P139" s="15">
        <f t="shared" si="72"/>
        <v>3</v>
      </c>
      <c r="Q139" s="15">
        <f t="shared" si="73"/>
        <v>3</v>
      </c>
      <c r="R139" s="22">
        <f t="shared" si="74"/>
        <v>1</v>
      </c>
      <c r="S139" s="22">
        <f t="shared" si="75"/>
        <v>1</v>
      </c>
      <c r="T139" s="16"/>
      <c r="U139" s="16" t="str">
        <f>IFERROR(VLOOKUP("*"&amp;$D139&amp;"*",[1]护套环流!$A:$AS,5,FALSE),IFERROR(VLOOKUP("*"&amp;$D139&amp;"*",[1]护套环流!$B:$AS,4,FALSE),"无"))</f>
        <v>JH030120230115-000046</v>
      </c>
      <c r="V139" s="16" t="str">
        <f>IFERROR(VLOOKUP("*"&amp;$D139&amp;"*",[1]护套环流!$A:$AS,3,FALSE),IFERROR(VLOOKUP("*"&amp;$D139&amp;"*",[1]护套环流!$B:$AS,2,FALSE),"无"))</f>
        <v>已完成</v>
      </c>
    </row>
    <row r="140" ht="24" spans="1:22">
      <c r="A140" s="4">
        <v>139</v>
      </c>
      <c r="B140" s="4" t="s">
        <v>34</v>
      </c>
      <c r="C140" s="49" t="s">
        <v>228</v>
      </c>
      <c r="D140" s="50" t="s">
        <v>3133</v>
      </c>
      <c r="E140" s="6" t="s">
        <v>258</v>
      </c>
      <c r="F140" s="7" t="s">
        <v>2958</v>
      </c>
      <c r="G140" s="8">
        <v>45231</v>
      </c>
      <c r="H140" s="10" t="s">
        <v>632</v>
      </c>
      <c r="I140" s="28" t="s">
        <v>42</v>
      </c>
      <c r="J140" s="28" t="s">
        <v>43</v>
      </c>
      <c r="K140" s="4" t="s">
        <v>44</v>
      </c>
      <c r="L140" s="5" t="s">
        <v>46</v>
      </c>
      <c r="M140" s="28">
        <v>3</v>
      </c>
      <c r="N140" s="16"/>
      <c r="O140" s="16"/>
      <c r="P140" s="15"/>
      <c r="Q140" s="15"/>
      <c r="R140" s="22"/>
      <c r="S140" s="22"/>
      <c r="T140" s="16"/>
      <c r="U140" s="16"/>
      <c r="V140" s="16"/>
    </row>
    <row r="141" ht="24" spans="1:22">
      <c r="A141" s="4">
        <v>140</v>
      </c>
      <c r="B141" s="4" t="s">
        <v>34</v>
      </c>
      <c r="C141" s="28" t="s">
        <v>228</v>
      </c>
      <c r="D141" s="7" t="s">
        <v>3141</v>
      </c>
      <c r="E141" s="6" t="s">
        <v>258</v>
      </c>
      <c r="F141" s="7" t="s">
        <v>2958</v>
      </c>
      <c r="G141" s="8">
        <v>44927</v>
      </c>
      <c r="H141" s="9" t="s">
        <v>2959</v>
      </c>
      <c r="I141" s="28" t="s">
        <v>42</v>
      </c>
      <c r="J141" s="28" t="s">
        <v>43</v>
      </c>
      <c r="K141" s="4" t="s">
        <v>44</v>
      </c>
      <c r="L141" s="5" t="s">
        <v>46</v>
      </c>
      <c r="M141" s="28">
        <v>3</v>
      </c>
      <c r="N141" s="16" t="s">
        <v>3058</v>
      </c>
      <c r="O141" s="16" t="s">
        <v>3134</v>
      </c>
      <c r="P141" s="15">
        <f t="shared" ref="P141:P145" si="76">IF(OR(O141=0,O141="无"),"",M141)</f>
        <v>3</v>
      </c>
      <c r="Q141" s="15">
        <f t="shared" ref="Q141:Q145" si="77">P141</f>
        <v>3</v>
      </c>
      <c r="R141" s="22">
        <f t="shared" ref="R141:R145" si="78">IFERROR(IF(P141/M141&gt;0,P141/M141,""),"")</f>
        <v>1</v>
      </c>
      <c r="S141" s="22">
        <f t="shared" ref="S141:S145" si="79">IFERROR(Q141/P141,"")</f>
        <v>1</v>
      </c>
      <c r="T141" s="16"/>
      <c r="U141" s="24" t="s">
        <v>3021</v>
      </c>
      <c r="V141" s="16" t="s">
        <v>50</v>
      </c>
    </row>
    <row r="142" ht="24" spans="1:22">
      <c r="A142" s="4">
        <v>141</v>
      </c>
      <c r="B142" s="4" t="s">
        <v>34</v>
      </c>
      <c r="C142" s="28" t="s">
        <v>228</v>
      </c>
      <c r="D142" s="7" t="s">
        <v>3141</v>
      </c>
      <c r="E142" s="6" t="s">
        <v>258</v>
      </c>
      <c r="F142" s="7" t="s">
        <v>2958</v>
      </c>
      <c r="G142" s="8">
        <v>44986</v>
      </c>
      <c r="H142" s="10" t="s">
        <v>41</v>
      </c>
      <c r="I142" s="28" t="s">
        <v>42</v>
      </c>
      <c r="J142" s="28" t="s">
        <v>43</v>
      </c>
      <c r="K142" s="4" t="s">
        <v>44</v>
      </c>
      <c r="L142" s="5" t="s">
        <v>46</v>
      </c>
      <c r="M142" s="28">
        <v>3</v>
      </c>
      <c r="N142" s="16" t="s">
        <v>3078</v>
      </c>
      <c r="O142" s="16" t="s">
        <v>3079</v>
      </c>
      <c r="P142" s="15">
        <f t="shared" si="76"/>
        <v>3</v>
      </c>
      <c r="Q142" s="15">
        <f t="shared" si="77"/>
        <v>3</v>
      </c>
      <c r="R142" s="22">
        <f t="shared" si="78"/>
        <v>1</v>
      </c>
      <c r="S142" s="22">
        <f t="shared" si="79"/>
        <v>1</v>
      </c>
      <c r="T142" s="16"/>
      <c r="U142" s="16" t="s">
        <v>3080</v>
      </c>
      <c r="V142" s="16" t="s">
        <v>50</v>
      </c>
    </row>
    <row r="143" ht="24" spans="1:22">
      <c r="A143" s="4">
        <v>142</v>
      </c>
      <c r="B143" s="4" t="s">
        <v>34</v>
      </c>
      <c r="C143" s="28" t="s">
        <v>228</v>
      </c>
      <c r="D143" s="7" t="s">
        <v>3141</v>
      </c>
      <c r="E143" s="6" t="s">
        <v>258</v>
      </c>
      <c r="F143" s="7" t="s">
        <v>2958</v>
      </c>
      <c r="G143" s="8">
        <v>45047</v>
      </c>
      <c r="H143" s="10" t="s">
        <v>304</v>
      </c>
      <c r="I143" s="28" t="s">
        <v>42</v>
      </c>
      <c r="J143" s="28" t="s">
        <v>43</v>
      </c>
      <c r="K143" s="4" t="s">
        <v>44</v>
      </c>
      <c r="L143" s="5" t="s">
        <v>46</v>
      </c>
      <c r="M143" s="28">
        <v>3</v>
      </c>
      <c r="N143" s="16" t="s">
        <v>3009</v>
      </c>
      <c r="O143" s="16" t="s">
        <v>3010</v>
      </c>
      <c r="P143" s="15">
        <f t="shared" si="76"/>
        <v>3</v>
      </c>
      <c r="Q143" s="15">
        <f t="shared" si="77"/>
        <v>3</v>
      </c>
      <c r="R143" s="22">
        <f t="shared" si="78"/>
        <v>1</v>
      </c>
      <c r="S143" s="22">
        <f t="shared" si="79"/>
        <v>1</v>
      </c>
      <c r="T143" s="16"/>
      <c r="U143" s="16" t="s">
        <v>3011</v>
      </c>
      <c r="V143" s="16" t="s">
        <v>50</v>
      </c>
    </row>
    <row r="144" ht="24" spans="1:22">
      <c r="A144" s="4">
        <v>143</v>
      </c>
      <c r="B144" s="4" t="s">
        <v>34</v>
      </c>
      <c r="C144" s="28" t="s">
        <v>228</v>
      </c>
      <c r="D144" s="7" t="s">
        <v>3141</v>
      </c>
      <c r="E144" s="6" t="s">
        <v>258</v>
      </c>
      <c r="F144" s="7" t="s">
        <v>2958</v>
      </c>
      <c r="G144" s="8">
        <v>45108</v>
      </c>
      <c r="H144" s="10" t="s">
        <v>165</v>
      </c>
      <c r="I144" s="28" t="s">
        <v>42</v>
      </c>
      <c r="J144" s="28" t="s">
        <v>43</v>
      </c>
      <c r="K144" s="4" t="s">
        <v>44</v>
      </c>
      <c r="L144" s="5" t="s">
        <v>46</v>
      </c>
      <c r="M144" s="28">
        <v>3</v>
      </c>
      <c r="N144" s="16" t="s">
        <v>3012</v>
      </c>
      <c r="O144" s="16" t="s">
        <v>3013</v>
      </c>
      <c r="P144" s="15">
        <f t="shared" si="76"/>
        <v>3</v>
      </c>
      <c r="Q144" s="15">
        <f t="shared" si="77"/>
        <v>3</v>
      </c>
      <c r="R144" s="22">
        <f t="shared" si="78"/>
        <v>1</v>
      </c>
      <c r="S144" s="22">
        <f t="shared" si="79"/>
        <v>1</v>
      </c>
      <c r="T144" s="16"/>
      <c r="U144" s="16" t="s">
        <v>3014</v>
      </c>
      <c r="V144" s="16" t="s">
        <v>50</v>
      </c>
    </row>
    <row r="145" ht="24" spans="1:22">
      <c r="A145" s="4">
        <v>144</v>
      </c>
      <c r="B145" s="4" t="s">
        <v>34</v>
      </c>
      <c r="C145" s="28" t="s">
        <v>228</v>
      </c>
      <c r="D145" s="7" t="s">
        <v>3141</v>
      </c>
      <c r="E145" s="6" t="s">
        <v>258</v>
      </c>
      <c r="F145" s="7" t="s">
        <v>2958</v>
      </c>
      <c r="G145" s="8">
        <v>45170</v>
      </c>
      <c r="H145" s="10" t="s">
        <v>54</v>
      </c>
      <c r="I145" s="28" t="s">
        <v>42</v>
      </c>
      <c r="J145" s="28" t="s">
        <v>43</v>
      </c>
      <c r="K145" s="4" t="s">
        <v>44</v>
      </c>
      <c r="L145" s="5" t="s">
        <v>46</v>
      </c>
      <c r="M145" s="28">
        <v>3</v>
      </c>
      <c r="N145" s="16" t="str">
        <f>IFERROR(VLOOKUP("*"&amp;$D145&amp;"*",[1]护套环流!$A:$AS,20,FALSE),IFERROR(VLOOKUP("*"&amp;$D145&amp;"*",[1]护套环流!$B:$AS,19,FALSE),"无"))</f>
        <v>2023-09-15 09:00:00</v>
      </c>
      <c r="O145" s="16" t="str">
        <f>IFERROR(VLOOKUP("*"&amp;$D145&amp;"*",[1]护套环流!$A:$AS,21,FALSE),IFERROR(VLOOKUP("*"&amp;$D145&amp;"*",[1]护套环流!$B:$AS,20,FALSE),"无"))</f>
        <v>2023-09-15 12:00:00</v>
      </c>
      <c r="P145" s="15">
        <f t="shared" si="76"/>
        <v>3</v>
      </c>
      <c r="Q145" s="15">
        <f t="shared" si="77"/>
        <v>3</v>
      </c>
      <c r="R145" s="22">
        <f t="shared" si="78"/>
        <v>1</v>
      </c>
      <c r="S145" s="22">
        <f t="shared" si="79"/>
        <v>1</v>
      </c>
      <c r="T145" s="16"/>
      <c r="U145" s="16" t="str">
        <f>IFERROR(VLOOKUP("*"&amp;$D145&amp;"*",[1]护套环流!$A:$AS,5,FALSE),IFERROR(VLOOKUP("*"&amp;$D145&amp;"*",[1]护套环流!$B:$AS,4,FALSE),"无"))</f>
        <v>JH030120230115-000046</v>
      </c>
      <c r="V145" s="16" t="str">
        <f>IFERROR(VLOOKUP("*"&amp;$D145&amp;"*",[1]护套环流!$A:$AS,3,FALSE),IFERROR(VLOOKUP("*"&amp;$D145&amp;"*",[1]护套环流!$B:$AS,2,FALSE),"无"))</f>
        <v>已完成</v>
      </c>
    </row>
    <row r="146" ht="24" spans="1:22">
      <c r="A146" s="4">
        <v>145</v>
      </c>
      <c r="B146" s="4" t="s">
        <v>34</v>
      </c>
      <c r="C146" s="28" t="s">
        <v>228</v>
      </c>
      <c r="D146" s="7" t="s">
        <v>3141</v>
      </c>
      <c r="E146" s="6" t="s">
        <v>258</v>
      </c>
      <c r="F146" s="7" t="s">
        <v>2958</v>
      </c>
      <c r="G146" s="8">
        <v>45231</v>
      </c>
      <c r="H146" s="10" t="s">
        <v>632</v>
      </c>
      <c r="I146" s="28" t="s">
        <v>42</v>
      </c>
      <c r="J146" s="28" t="s">
        <v>43</v>
      </c>
      <c r="K146" s="4" t="s">
        <v>44</v>
      </c>
      <c r="L146" s="5" t="s">
        <v>46</v>
      </c>
      <c r="M146" s="28">
        <v>3</v>
      </c>
      <c r="N146" s="16"/>
      <c r="O146" s="16"/>
      <c r="P146" s="15"/>
      <c r="Q146" s="15"/>
      <c r="R146" s="22"/>
      <c r="S146" s="22"/>
      <c r="T146" s="16"/>
      <c r="U146" s="16"/>
      <c r="V146" s="16"/>
    </row>
    <row r="147" ht="24" spans="1:22">
      <c r="A147" s="4">
        <v>146</v>
      </c>
      <c r="B147" s="4" t="s">
        <v>34</v>
      </c>
      <c r="C147" s="28" t="s">
        <v>228</v>
      </c>
      <c r="D147" s="7" t="s">
        <v>3142</v>
      </c>
      <c r="E147" s="6" t="s">
        <v>108</v>
      </c>
      <c r="F147" s="7" t="s">
        <v>2958</v>
      </c>
      <c r="G147" s="8">
        <v>45107</v>
      </c>
      <c r="H147" s="10" t="s">
        <v>93</v>
      </c>
      <c r="I147" s="28" t="s">
        <v>42</v>
      </c>
      <c r="J147" s="28" t="s">
        <v>43</v>
      </c>
      <c r="K147" s="4" t="s">
        <v>44</v>
      </c>
      <c r="L147" s="5" t="s">
        <v>46</v>
      </c>
      <c r="M147" s="28">
        <v>3</v>
      </c>
      <c r="N147" s="16" t="s">
        <v>3143</v>
      </c>
      <c r="O147" s="16" t="s">
        <v>3144</v>
      </c>
      <c r="P147" s="15">
        <f t="shared" ref="P147:P153" si="80">IF(OR(O147=0,O147="无"),"",M147)</f>
        <v>3</v>
      </c>
      <c r="Q147" s="15">
        <f t="shared" ref="Q147:Q153" si="81">P147</f>
        <v>3</v>
      </c>
      <c r="R147" s="22">
        <f t="shared" ref="R147:R153" si="82">IFERROR(IF(P147/M147&gt;0,P147/M147,""),"")</f>
        <v>1</v>
      </c>
      <c r="S147" s="22">
        <f t="shared" ref="S147:S153" si="83">IFERROR(Q147/P147,"")</f>
        <v>1</v>
      </c>
      <c r="T147" s="16"/>
      <c r="U147" s="16" t="s">
        <v>3145</v>
      </c>
      <c r="V147" s="16" t="s">
        <v>50</v>
      </c>
    </row>
    <row r="148" ht="24" spans="1:22">
      <c r="A148" s="4">
        <v>147</v>
      </c>
      <c r="B148" s="4" t="s">
        <v>34</v>
      </c>
      <c r="C148" s="28" t="s">
        <v>228</v>
      </c>
      <c r="D148" s="7" t="s">
        <v>3142</v>
      </c>
      <c r="E148" s="6" t="s">
        <v>108</v>
      </c>
      <c r="F148" s="7" t="s">
        <v>2958</v>
      </c>
      <c r="G148" s="8">
        <v>45291</v>
      </c>
      <c r="H148" s="10" t="s">
        <v>1741</v>
      </c>
      <c r="I148" s="28" t="s">
        <v>42</v>
      </c>
      <c r="J148" s="28" t="s">
        <v>43</v>
      </c>
      <c r="K148" s="4" t="s">
        <v>44</v>
      </c>
      <c r="L148" s="5" t="s">
        <v>46</v>
      </c>
      <c r="M148" s="28">
        <v>3</v>
      </c>
      <c r="N148" s="16" t="s">
        <v>3042</v>
      </c>
      <c r="O148" s="16" t="s">
        <v>3043</v>
      </c>
      <c r="P148" s="15">
        <f t="shared" si="80"/>
        <v>3</v>
      </c>
      <c r="Q148" s="15">
        <f t="shared" si="81"/>
        <v>3</v>
      </c>
      <c r="R148" s="22">
        <f t="shared" si="82"/>
        <v>1</v>
      </c>
      <c r="S148" s="22">
        <f t="shared" si="83"/>
        <v>1</v>
      </c>
      <c r="T148" s="16"/>
      <c r="U148" s="16" t="s">
        <v>3044</v>
      </c>
      <c r="V148" s="16" t="s">
        <v>50</v>
      </c>
    </row>
    <row r="149" ht="24" spans="1:22">
      <c r="A149" s="4">
        <v>148</v>
      </c>
      <c r="B149" s="4" t="s">
        <v>34</v>
      </c>
      <c r="C149" s="28" t="s">
        <v>228</v>
      </c>
      <c r="D149" s="7" t="s">
        <v>2680</v>
      </c>
      <c r="E149" s="6" t="s">
        <v>258</v>
      </c>
      <c r="F149" s="7" t="s">
        <v>2958</v>
      </c>
      <c r="G149" s="8">
        <v>44927</v>
      </c>
      <c r="H149" s="9" t="s">
        <v>2959</v>
      </c>
      <c r="I149" s="28" t="s">
        <v>42</v>
      </c>
      <c r="J149" s="28" t="s">
        <v>43</v>
      </c>
      <c r="K149" s="4" t="s">
        <v>44</v>
      </c>
      <c r="L149" s="5" t="s">
        <v>46</v>
      </c>
      <c r="M149" s="28">
        <v>3</v>
      </c>
      <c r="N149" s="16" t="s">
        <v>3058</v>
      </c>
      <c r="O149" s="16" t="s">
        <v>3134</v>
      </c>
      <c r="P149" s="15">
        <f t="shared" si="80"/>
        <v>3</v>
      </c>
      <c r="Q149" s="15">
        <f t="shared" si="81"/>
        <v>3</v>
      </c>
      <c r="R149" s="22">
        <f t="shared" si="82"/>
        <v>1</v>
      </c>
      <c r="S149" s="22">
        <f t="shared" si="83"/>
        <v>1</v>
      </c>
      <c r="T149" s="16"/>
      <c r="U149" s="24" t="s">
        <v>3021</v>
      </c>
      <c r="V149" s="16" t="s">
        <v>50</v>
      </c>
    </row>
    <row r="150" ht="24" spans="1:22">
      <c r="A150" s="4">
        <v>149</v>
      </c>
      <c r="B150" s="4" t="s">
        <v>34</v>
      </c>
      <c r="C150" s="28" t="s">
        <v>228</v>
      </c>
      <c r="D150" s="7" t="s">
        <v>2680</v>
      </c>
      <c r="E150" s="6" t="s">
        <v>258</v>
      </c>
      <c r="F150" s="7" t="s">
        <v>2958</v>
      </c>
      <c r="G150" s="8">
        <v>44986</v>
      </c>
      <c r="H150" s="10" t="s">
        <v>41</v>
      </c>
      <c r="I150" s="28" t="s">
        <v>42</v>
      </c>
      <c r="J150" s="28" t="s">
        <v>43</v>
      </c>
      <c r="K150" s="4" t="s">
        <v>44</v>
      </c>
      <c r="L150" s="5" t="s">
        <v>46</v>
      </c>
      <c r="M150" s="28">
        <v>3</v>
      </c>
      <c r="N150" s="16" t="s">
        <v>1911</v>
      </c>
      <c r="O150" s="16" t="s">
        <v>3146</v>
      </c>
      <c r="P150" s="15">
        <f t="shared" si="80"/>
        <v>3</v>
      </c>
      <c r="Q150" s="15">
        <f t="shared" si="81"/>
        <v>3</v>
      </c>
      <c r="R150" s="22">
        <f t="shared" si="82"/>
        <v>1</v>
      </c>
      <c r="S150" s="22">
        <f t="shared" si="83"/>
        <v>1</v>
      </c>
      <c r="T150" s="16"/>
      <c r="U150" s="16" t="s">
        <v>3147</v>
      </c>
      <c r="V150" s="16" t="s">
        <v>50</v>
      </c>
    </row>
    <row r="151" ht="24" spans="1:22">
      <c r="A151" s="4">
        <v>150</v>
      </c>
      <c r="B151" s="4" t="s">
        <v>34</v>
      </c>
      <c r="C151" s="28" t="s">
        <v>228</v>
      </c>
      <c r="D151" s="7" t="s">
        <v>2680</v>
      </c>
      <c r="E151" s="6" t="s">
        <v>258</v>
      </c>
      <c r="F151" s="7" t="s">
        <v>2958</v>
      </c>
      <c r="G151" s="8">
        <v>45047</v>
      </c>
      <c r="H151" s="10" t="s">
        <v>304</v>
      </c>
      <c r="I151" s="28" t="s">
        <v>42</v>
      </c>
      <c r="J151" s="28" t="s">
        <v>43</v>
      </c>
      <c r="K151" s="4" t="s">
        <v>44</v>
      </c>
      <c r="L151" s="5" t="s">
        <v>46</v>
      </c>
      <c r="M151" s="28">
        <v>3</v>
      </c>
      <c r="N151" s="16" t="s">
        <v>3009</v>
      </c>
      <c r="O151" s="16" t="s">
        <v>3010</v>
      </c>
      <c r="P151" s="15">
        <f t="shared" si="80"/>
        <v>3</v>
      </c>
      <c r="Q151" s="15">
        <f t="shared" si="81"/>
        <v>3</v>
      </c>
      <c r="R151" s="22">
        <f t="shared" si="82"/>
        <v>1</v>
      </c>
      <c r="S151" s="22">
        <f t="shared" si="83"/>
        <v>1</v>
      </c>
      <c r="T151" s="16"/>
      <c r="U151" s="16" t="s">
        <v>3011</v>
      </c>
      <c r="V151" s="16" t="s">
        <v>50</v>
      </c>
    </row>
    <row r="152" ht="24" spans="1:22">
      <c r="A152" s="4">
        <v>151</v>
      </c>
      <c r="B152" s="4" t="s">
        <v>34</v>
      </c>
      <c r="C152" s="28" t="s">
        <v>228</v>
      </c>
      <c r="D152" s="7" t="s">
        <v>2680</v>
      </c>
      <c r="E152" s="6" t="s">
        <v>258</v>
      </c>
      <c r="F152" s="7" t="s">
        <v>2958</v>
      </c>
      <c r="G152" s="8">
        <v>45108</v>
      </c>
      <c r="H152" s="10" t="s">
        <v>165</v>
      </c>
      <c r="I152" s="28" t="s">
        <v>42</v>
      </c>
      <c r="J152" s="28" t="s">
        <v>43</v>
      </c>
      <c r="K152" s="4" t="s">
        <v>44</v>
      </c>
      <c r="L152" s="5" t="s">
        <v>46</v>
      </c>
      <c r="M152" s="28">
        <v>3</v>
      </c>
      <c r="N152" s="16" t="s">
        <v>3012</v>
      </c>
      <c r="O152" s="16" t="s">
        <v>3013</v>
      </c>
      <c r="P152" s="15">
        <f t="shared" si="80"/>
        <v>3</v>
      </c>
      <c r="Q152" s="15">
        <f t="shared" si="81"/>
        <v>3</v>
      </c>
      <c r="R152" s="22">
        <f t="shared" si="82"/>
        <v>1</v>
      </c>
      <c r="S152" s="22">
        <f t="shared" si="83"/>
        <v>1</v>
      </c>
      <c r="T152" s="16"/>
      <c r="U152" s="16" t="s">
        <v>3014</v>
      </c>
      <c r="V152" s="16" t="s">
        <v>50</v>
      </c>
    </row>
    <row r="153" ht="24" spans="1:22">
      <c r="A153" s="4">
        <v>152</v>
      </c>
      <c r="B153" s="4" t="s">
        <v>34</v>
      </c>
      <c r="C153" s="28" t="s">
        <v>228</v>
      </c>
      <c r="D153" s="7" t="s">
        <v>2680</v>
      </c>
      <c r="E153" s="6" t="s">
        <v>258</v>
      </c>
      <c r="F153" s="7" t="s">
        <v>2958</v>
      </c>
      <c r="G153" s="8">
        <v>45170</v>
      </c>
      <c r="H153" s="10" t="s">
        <v>54</v>
      </c>
      <c r="I153" s="28" t="s">
        <v>42</v>
      </c>
      <c r="J153" s="28" t="s">
        <v>43</v>
      </c>
      <c r="K153" s="4" t="s">
        <v>44</v>
      </c>
      <c r="L153" s="5" t="s">
        <v>46</v>
      </c>
      <c r="M153" s="28">
        <v>3</v>
      </c>
      <c r="N153" s="16" t="str">
        <f>IFERROR(VLOOKUP("*"&amp;$D153&amp;"*",[1]护套环流!$A:$AS,20,FALSE),IFERROR(VLOOKUP("*"&amp;$D153&amp;"*",[1]护套环流!$B:$AS,19,FALSE),"无"))</f>
        <v>2023-09-15 09:00:00</v>
      </c>
      <c r="O153" s="16" t="str">
        <f>IFERROR(VLOOKUP("*"&amp;$D153&amp;"*",[1]护套环流!$A:$AS,21,FALSE),IFERROR(VLOOKUP("*"&amp;$D153&amp;"*",[1]护套环流!$B:$AS,20,FALSE),"无"))</f>
        <v>2023-09-15 12:00:00</v>
      </c>
      <c r="P153" s="15">
        <f t="shared" si="80"/>
        <v>3</v>
      </c>
      <c r="Q153" s="15">
        <f t="shared" si="81"/>
        <v>3</v>
      </c>
      <c r="R153" s="22">
        <f t="shared" si="82"/>
        <v>1</v>
      </c>
      <c r="S153" s="22">
        <f t="shared" si="83"/>
        <v>1</v>
      </c>
      <c r="T153" s="16"/>
      <c r="U153" s="16" t="str">
        <f>IFERROR(VLOOKUP("*"&amp;$D153&amp;"*",[1]护套环流!$A:$AS,5,FALSE),IFERROR(VLOOKUP("*"&amp;$D153&amp;"*",[1]护套环流!$B:$AS,4,FALSE),"无"))</f>
        <v>JH030120230115-000046</v>
      </c>
      <c r="V153" s="16" t="str">
        <f>IFERROR(VLOOKUP("*"&amp;$D153&amp;"*",[1]护套环流!$A:$AS,3,FALSE),IFERROR(VLOOKUP("*"&amp;$D153&amp;"*",[1]护套环流!$B:$AS,2,FALSE),"无"))</f>
        <v>已完成</v>
      </c>
    </row>
    <row r="154" ht="24" spans="1:22">
      <c r="A154" s="4">
        <v>153</v>
      </c>
      <c r="B154" s="4" t="s">
        <v>34</v>
      </c>
      <c r="C154" s="28" t="s">
        <v>228</v>
      </c>
      <c r="D154" s="7" t="s">
        <v>2680</v>
      </c>
      <c r="E154" s="6" t="s">
        <v>258</v>
      </c>
      <c r="F154" s="7" t="s">
        <v>2958</v>
      </c>
      <c r="G154" s="8">
        <v>45231</v>
      </c>
      <c r="H154" s="10" t="s">
        <v>632</v>
      </c>
      <c r="I154" s="28" t="s">
        <v>42</v>
      </c>
      <c r="J154" s="28" t="s">
        <v>43</v>
      </c>
      <c r="K154" s="4" t="s">
        <v>44</v>
      </c>
      <c r="L154" s="5" t="s">
        <v>46</v>
      </c>
      <c r="M154" s="28">
        <v>3</v>
      </c>
      <c r="N154" s="16"/>
      <c r="O154" s="16"/>
      <c r="P154" s="15"/>
      <c r="Q154" s="15"/>
      <c r="R154" s="22"/>
      <c r="S154" s="22"/>
      <c r="T154" s="16"/>
      <c r="U154" s="16"/>
      <c r="V154" s="16"/>
    </row>
    <row r="155" ht="24" spans="1:22">
      <c r="A155" s="4">
        <v>154</v>
      </c>
      <c r="B155" s="4" t="s">
        <v>34</v>
      </c>
      <c r="C155" s="51" t="s">
        <v>82</v>
      </c>
      <c r="D155" s="7" t="s">
        <v>2686</v>
      </c>
      <c r="E155" s="6" t="s">
        <v>258</v>
      </c>
      <c r="F155" s="7" t="s">
        <v>2958</v>
      </c>
      <c r="G155" s="8">
        <v>44927</v>
      </c>
      <c r="H155" s="9" t="s">
        <v>2959</v>
      </c>
      <c r="I155" s="28" t="s">
        <v>42</v>
      </c>
      <c r="J155" s="28" t="s">
        <v>43</v>
      </c>
      <c r="K155" s="4" t="s">
        <v>44</v>
      </c>
      <c r="L155" s="5" t="s">
        <v>46</v>
      </c>
      <c r="M155" s="28">
        <v>3</v>
      </c>
      <c r="N155" s="16" t="s">
        <v>3058</v>
      </c>
      <c r="O155" s="16" t="s">
        <v>3134</v>
      </c>
      <c r="P155" s="15">
        <f t="shared" ref="P155:P159" si="84">IF(OR(O155=0,O155="无"),"",M155)</f>
        <v>3</v>
      </c>
      <c r="Q155" s="15">
        <f t="shared" ref="Q155:Q159" si="85">P155</f>
        <v>3</v>
      </c>
      <c r="R155" s="22">
        <f t="shared" ref="R155:R159" si="86">IFERROR(IF(P155/M155&gt;0,P155/M155,""),"")</f>
        <v>1</v>
      </c>
      <c r="S155" s="22">
        <f t="shared" ref="S155:S159" si="87">IFERROR(Q155/P155,"")</f>
        <v>1</v>
      </c>
      <c r="T155" s="16"/>
      <c r="U155" s="24" t="s">
        <v>3021</v>
      </c>
      <c r="V155" s="16" t="s">
        <v>50</v>
      </c>
    </row>
    <row r="156" ht="24" spans="1:22">
      <c r="A156" s="4">
        <v>155</v>
      </c>
      <c r="B156" s="4" t="s">
        <v>34</v>
      </c>
      <c r="C156" s="51" t="s">
        <v>82</v>
      </c>
      <c r="D156" s="7" t="s">
        <v>2686</v>
      </c>
      <c r="E156" s="6" t="s">
        <v>258</v>
      </c>
      <c r="F156" s="7" t="s">
        <v>2958</v>
      </c>
      <c r="G156" s="8">
        <v>44986</v>
      </c>
      <c r="H156" s="10" t="s">
        <v>41</v>
      </c>
      <c r="I156" s="28" t="s">
        <v>42</v>
      </c>
      <c r="J156" s="28" t="s">
        <v>43</v>
      </c>
      <c r="K156" s="4" t="s">
        <v>44</v>
      </c>
      <c r="L156" s="5" t="s">
        <v>46</v>
      </c>
      <c r="M156" s="28">
        <v>3</v>
      </c>
      <c r="N156" s="16" t="s">
        <v>3143</v>
      </c>
      <c r="O156" s="16" t="s">
        <v>3144</v>
      </c>
      <c r="P156" s="15">
        <f t="shared" si="84"/>
        <v>3</v>
      </c>
      <c r="Q156" s="15">
        <f t="shared" si="85"/>
        <v>3</v>
      </c>
      <c r="R156" s="22">
        <f t="shared" si="86"/>
        <v>1</v>
      </c>
      <c r="S156" s="22">
        <f t="shared" si="87"/>
        <v>1</v>
      </c>
      <c r="T156" s="16"/>
      <c r="U156" s="16" t="s">
        <v>3145</v>
      </c>
      <c r="V156" s="16" t="s">
        <v>50</v>
      </c>
    </row>
    <row r="157" ht="24" spans="1:22">
      <c r="A157" s="4">
        <v>156</v>
      </c>
      <c r="B157" s="4" t="s">
        <v>34</v>
      </c>
      <c r="C157" s="51" t="s">
        <v>82</v>
      </c>
      <c r="D157" s="7" t="s">
        <v>2686</v>
      </c>
      <c r="E157" s="6" t="s">
        <v>258</v>
      </c>
      <c r="F157" s="7" t="s">
        <v>2958</v>
      </c>
      <c r="G157" s="8">
        <v>45047</v>
      </c>
      <c r="H157" s="10" t="s">
        <v>304</v>
      </c>
      <c r="I157" s="28" t="s">
        <v>42</v>
      </c>
      <c r="J157" s="28" t="s">
        <v>43</v>
      </c>
      <c r="K157" s="4" t="s">
        <v>44</v>
      </c>
      <c r="L157" s="5" t="s">
        <v>46</v>
      </c>
      <c r="M157" s="28">
        <v>3</v>
      </c>
      <c r="N157" s="16" t="s">
        <v>3025</v>
      </c>
      <c r="O157" s="16" t="s">
        <v>3026</v>
      </c>
      <c r="P157" s="15">
        <f t="shared" si="84"/>
        <v>3</v>
      </c>
      <c r="Q157" s="15">
        <f t="shared" si="85"/>
        <v>3</v>
      </c>
      <c r="R157" s="22">
        <f t="shared" si="86"/>
        <v>1</v>
      </c>
      <c r="S157" s="22">
        <f t="shared" si="87"/>
        <v>1</v>
      </c>
      <c r="T157" s="16"/>
      <c r="U157" s="16" t="s">
        <v>3027</v>
      </c>
      <c r="V157" s="16" t="s">
        <v>50</v>
      </c>
    </row>
    <row r="158" ht="24" spans="1:22">
      <c r="A158" s="4">
        <v>157</v>
      </c>
      <c r="B158" s="4" t="s">
        <v>34</v>
      </c>
      <c r="C158" s="51" t="s">
        <v>82</v>
      </c>
      <c r="D158" s="7" t="s">
        <v>2686</v>
      </c>
      <c r="E158" s="6" t="s">
        <v>258</v>
      </c>
      <c r="F158" s="7" t="s">
        <v>2958</v>
      </c>
      <c r="G158" s="8">
        <v>45108</v>
      </c>
      <c r="H158" s="10" t="s">
        <v>165</v>
      </c>
      <c r="I158" s="28" t="s">
        <v>42</v>
      </c>
      <c r="J158" s="28" t="s">
        <v>43</v>
      </c>
      <c r="K158" s="4" t="s">
        <v>44</v>
      </c>
      <c r="L158" s="5" t="s">
        <v>46</v>
      </c>
      <c r="M158" s="28">
        <v>3</v>
      </c>
      <c r="N158" s="16" t="s">
        <v>3042</v>
      </c>
      <c r="O158" s="16" t="s">
        <v>3043</v>
      </c>
      <c r="P158" s="15">
        <f t="shared" si="84"/>
        <v>3</v>
      </c>
      <c r="Q158" s="15">
        <f t="shared" si="85"/>
        <v>3</v>
      </c>
      <c r="R158" s="22">
        <f t="shared" si="86"/>
        <v>1</v>
      </c>
      <c r="S158" s="22">
        <f t="shared" si="87"/>
        <v>1</v>
      </c>
      <c r="T158" s="16"/>
      <c r="U158" s="16" t="s">
        <v>3044</v>
      </c>
      <c r="V158" s="16" t="s">
        <v>50</v>
      </c>
    </row>
    <row r="159" ht="24" spans="1:22">
      <c r="A159" s="4">
        <v>158</v>
      </c>
      <c r="B159" s="4" t="s">
        <v>34</v>
      </c>
      <c r="C159" s="51" t="s">
        <v>82</v>
      </c>
      <c r="D159" s="7" t="s">
        <v>2686</v>
      </c>
      <c r="E159" s="6" t="s">
        <v>258</v>
      </c>
      <c r="F159" s="7" t="s">
        <v>2958</v>
      </c>
      <c r="G159" s="8">
        <v>45170</v>
      </c>
      <c r="H159" s="10" t="s">
        <v>54</v>
      </c>
      <c r="I159" s="28" t="s">
        <v>42</v>
      </c>
      <c r="J159" s="28" t="s">
        <v>43</v>
      </c>
      <c r="K159" s="4" t="s">
        <v>44</v>
      </c>
      <c r="L159" s="5" t="s">
        <v>46</v>
      </c>
      <c r="M159" s="28">
        <v>3</v>
      </c>
      <c r="N159" s="16" t="str">
        <f>IFERROR(VLOOKUP("*"&amp;$D159&amp;"*",[1]护套环流!$A:$AS,20,FALSE),IFERROR(VLOOKUP("*"&amp;$D159&amp;"*",[1]护套环流!$B:$AS,19,FALSE),"无"))</f>
        <v>2023-09-11 09:00:00</v>
      </c>
      <c r="O159" s="16" t="str">
        <f>IFERROR(VLOOKUP("*"&amp;$D159&amp;"*",[1]护套环流!$A:$AS,21,FALSE),IFERROR(VLOOKUP("*"&amp;$D159&amp;"*",[1]护套环流!$B:$AS,20,FALSE),"无"))</f>
        <v>2023-09-11 12:00:00</v>
      </c>
      <c r="P159" s="15">
        <f t="shared" si="84"/>
        <v>3</v>
      </c>
      <c r="Q159" s="15">
        <f t="shared" si="85"/>
        <v>3</v>
      </c>
      <c r="R159" s="22">
        <f t="shared" si="86"/>
        <v>1</v>
      </c>
      <c r="S159" s="22">
        <f t="shared" si="87"/>
        <v>1</v>
      </c>
      <c r="T159" s="16"/>
      <c r="U159" s="16" t="str">
        <f>IFERROR(VLOOKUP("*"&amp;$D159&amp;"*",[1]护套环流!$A:$AS,5,FALSE),IFERROR(VLOOKUP("*"&amp;$D159&amp;"*",[1]护套环流!$B:$AS,4,FALSE),"无"))</f>
        <v>JH030120230115-000026</v>
      </c>
      <c r="V159" s="16" t="str">
        <f>IFERROR(VLOOKUP("*"&amp;$D159&amp;"*",[1]护套环流!$A:$AS,3,FALSE),IFERROR(VLOOKUP("*"&amp;$D159&amp;"*",[1]护套环流!$B:$AS,2,FALSE),"无"))</f>
        <v>已完成</v>
      </c>
    </row>
    <row r="160" ht="24" spans="1:22">
      <c r="A160" s="4">
        <v>159</v>
      </c>
      <c r="B160" s="4" t="s">
        <v>34</v>
      </c>
      <c r="C160" s="51" t="s">
        <v>82</v>
      </c>
      <c r="D160" s="7" t="s">
        <v>2686</v>
      </c>
      <c r="E160" s="6" t="s">
        <v>258</v>
      </c>
      <c r="F160" s="7" t="s">
        <v>2958</v>
      </c>
      <c r="G160" s="8">
        <v>45231</v>
      </c>
      <c r="H160" s="10" t="s">
        <v>632</v>
      </c>
      <c r="I160" s="28" t="s">
        <v>42</v>
      </c>
      <c r="J160" s="28" t="s">
        <v>43</v>
      </c>
      <c r="K160" s="4" t="s">
        <v>44</v>
      </c>
      <c r="L160" s="5" t="s">
        <v>46</v>
      </c>
      <c r="M160" s="28">
        <v>3</v>
      </c>
      <c r="N160" s="16"/>
      <c r="O160" s="16"/>
      <c r="P160" s="15"/>
      <c r="Q160" s="15"/>
      <c r="R160" s="22"/>
      <c r="S160" s="22"/>
      <c r="T160" s="16"/>
      <c r="U160" s="16"/>
      <c r="V160" s="16"/>
    </row>
    <row r="161" ht="24" spans="1:22">
      <c r="A161" s="4">
        <v>160</v>
      </c>
      <c r="B161" s="4" t="s">
        <v>34</v>
      </c>
      <c r="C161" s="28" t="s">
        <v>228</v>
      </c>
      <c r="D161" s="7" t="s">
        <v>3148</v>
      </c>
      <c r="E161" s="6" t="s">
        <v>258</v>
      </c>
      <c r="F161" s="7" t="s">
        <v>2958</v>
      </c>
      <c r="G161" s="8">
        <v>44927</v>
      </c>
      <c r="H161" s="9" t="s">
        <v>2959</v>
      </c>
      <c r="I161" s="28" t="s">
        <v>42</v>
      </c>
      <c r="J161" s="28" t="s">
        <v>43</v>
      </c>
      <c r="K161" s="4" t="s">
        <v>44</v>
      </c>
      <c r="L161" s="5" t="s">
        <v>46</v>
      </c>
      <c r="M161" s="28">
        <v>3</v>
      </c>
      <c r="N161" s="16" t="s">
        <v>3058</v>
      </c>
      <c r="O161" s="16" t="s">
        <v>3134</v>
      </c>
      <c r="P161" s="15">
        <f t="shared" ref="P161:P165" si="88">IF(OR(O161=0,O161="无"),"",M161)</f>
        <v>3</v>
      </c>
      <c r="Q161" s="15">
        <f t="shared" ref="Q161:Q165" si="89">P161</f>
        <v>3</v>
      </c>
      <c r="R161" s="22">
        <f t="shared" ref="R161:R165" si="90">IFERROR(IF(P161/M161&gt;0,P161/M161,""),"")</f>
        <v>1</v>
      </c>
      <c r="S161" s="22">
        <f t="shared" ref="S161:S165" si="91">IFERROR(Q161/P161,"")</f>
        <v>1</v>
      </c>
      <c r="T161" s="16"/>
      <c r="U161" s="24" t="s">
        <v>3021</v>
      </c>
      <c r="V161" s="16" t="s">
        <v>50</v>
      </c>
    </row>
    <row r="162" ht="24" spans="1:22">
      <c r="A162" s="4">
        <v>161</v>
      </c>
      <c r="B162" s="4" t="s">
        <v>34</v>
      </c>
      <c r="C162" s="28" t="s">
        <v>228</v>
      </c>
      <c r="D162" s="7" t="s">
        <v>3148</v>
      </c>
      <c r="E162" s="6" t="s">
        <v>258</v>
      </c>
      <c r="F162" s="7" t="s">
        <v>2958</v>
      </c>
      <c r="G162" s="8">
        <v>44986</v>
      </c>
      <c r="H162" s="10" t="s">
        <v>41</v>
      </c>
      <c r="I162" s="28" t="s">
        <v>42</v>
      </c>
      <c r="J162" s="28" t="s">
        <v>43</v>
      </c>
      <c r="K162" s="4" t="s">
        <v>44</v>
      </c>
      <c r="L162" s="5" t="s">
        <v>46</v>
      </c>
      <c r="M162" s="28">
        <v>3</v>
      </c>
      <c r="N162" s="16" t="s">
        <v>3143</v>
      </c>
      <c r="O162" s="16" t="s">
        <v>3144</v>
      </c>
      <c r="P162" s="15">
        <f t="shared" si="88"/>
        <v>3</v>
      </c>
      <c r="Q162" s="15">
        <f t="shared" si="89"/>
        <v>3</v>
      </c>
      <c r="R162" s="22">
        <f t="shared" si="90"/>
        <v>1</v>
      </c>
      <c r="S162" s="22">
        <f t="shared" si="91"/>
        <v>1</v>
      </c>
      <c r="T162" s="16"/>
      <c r="U162" s="16" t="s">
        <v>3145</v>
      </c>
      <c r="V162" s="16" t="s">
        <v>50</v>
      </c>
    </row>
    <row r="163" ht="24" spans="1:22">
      <c r="A163" s="4">
        <v>162</v>
      </c>
      <c r="B163" s="4" t="s">
        <v>34</v>
      </c>
      <c r="C163" s="28" t="s">
        <v>228</v>
      </c>
      <c r="D163" s="7" t="s">
        <v>3148</v>
      </c>
      <c r="E163" s="6" t="s">
        <v>258</v>
      </c>
      <c r="F163" s="7" t="s">
        <v>2958</v>
      </c>
      <c r="G163" s="8">
        <v>45047</v>
      </c>
      <c r="H163" s="10" t="s">
        <v>304</v>
      </c>
      <c r="I163" s="28" t="s">
        <v>42</v>
      </c>
      <c r="J163" s="28" t="s">
        <v>43</v>
      </c>
      <c r="K163" s="4" t="s">
        <v>44</v>
      </c>
      <c r="L163" s="5" t="s">
        <v>46</v>
      </c>
      <c r="M163" s="28">
        <v>3</v>
      </c>
      <c r="N163" s="16" t="s">
        <v>3025</v>
      </c>
      <c r="O163" s="16" t="s">
        <v>3026</v>
      </c>
      <c r="P163" s="15">
        <f t="shared" si="88"/>
        <v>3</v>
      </c>
      <c r="Q163" s="15">
        <f t="shared" si="89"/>
        <v>3</v>
      </c>
      <c r="R163" s="22">
        <f t="shared" si="90"/>
        <v>1</v>
      </c>
      <c r="S163" s="22">
        <f t="shared" si="91"/>
        <v>1</v>
      </c>
      <c r="T163" s="16"/>
      <c r="U163" s="16" t="s">
        <v>3027</v>
      </c>
      <c r="V163" s="16" t="s">
        <v>50</v>
      </c>
    </row>
    <row r="164" ht="24" spans="1:22">
      <c r="A164" s="4">
        <v>163</v>
      </c>
      <c r="B164" s="4" t="s">
        <v>34</v>
      </c>
      <c r="C164" s="28" t="s">
        <v>228</v>
      </c>
      <c r="D164" s="7" t="s">
        <v>3148</v>
      </c>
      <c r="E164" s="6" t="s">
        <v>258</v>
      </c>
      <c r="F164" s="7" t="s">
        <v>2958</v>
      </c>
      <c r="G164" s="8">
        <v>45108</v>
      </c>
      <c r="H164" s="10" t="s">
        <v>165</v>
      </c>
      <c r="I164" s="28" t="s">
        <v>42</v>
      </c>
      <c r="J164" s="28" t="s">
        <v>43</v>
      </c>
      <c r="K164" s="4" t="s">
        <v>44</v>
      </c>
      <c r="L164" s="5" t="s">
        <v>46</v>
      </c>
      <c r="M164" s="28">
        <v>3</v>
      </c>
      <c r="N164" s="16" t="s">
        <v>3042</v>
      </c>
      <c r="O164" s="16" t="s">
        <v>3043</v>
      </c>
      <c r="P164" s="15">
        <f t="shared" si="88"/>
        <v>3</v>
      </c>
      <c r="Q164" s="15">
        <f t="shared" si="89"/>
        <v>3</v>
      </c>
      <c r="R164" s="22">
        <f t="shared" si="90"/>
        <v>1</v>
      </c>
      <c r="S164" s="22">
        <f t="shared" si="91"/>
        <v>1</v>
      </c>
      <c r="T164" s="16"/>
      <c r="U164" s="16" t="s">
        <v>3044</v>
      </c>
      <c r="V164" s="16" t="s">
        <v>50</v>
      </c>
    </row>
    <row r="165" ht="24" spans="1:22">
      <c r="A165" s="4">
        <v>164</v>
      </c>
      <c r="B165" s="4" t="s">
        <v>34</v>
      </c>
      <c r="C165" s="28" t="s">
        <v>228</v>
      </c>
      <c r="D165" s="7" t="s">
        <v>3148</v>
      </c>
      <c r="E165" s="6" t="s">
        <v>258</v>
      </c>
      <c r="F165" s="7" t="s">
        <v>2958</v>
      </c>
      <c r="G165" s="8">
        <v>45170</v>
      </c>
      <c r="H165" s="10" t="s">
        <v>54</v>
      </c>
      <c r="I165" s="28" t="s">
        <v>42</v>
      </c>
      <c r="J165" s="28" t="s">
        <v>43</v>
      </c>
      <c r="K165" s="4" t="s">
        <v>44</v>
      </c>
      <c r="L165" s="5" t="s">
        <v>46</v>
      </c>
      <c r="M165" s="28">
        <v>3</v>
      </c>
      <c r="N165" s="16" t="str">
        <f>IFERROR(VLOOKUP("*"&amp;$D165&amp;"*",[1]护套环流!$A:$AS,20,FALSE),IFERROR(VLOOKUP("*"&amp;$D165&amp;"*",[1]护套环流!$B:$AS,19,FALSE),"无"))</f>
        <v>2023-09-11 09:00:00</v>
      </c>
      <c r="O165" s="16" t="str">
        <f>IFERROR(VLOOKUP("*"&amp;$D165&amp;"*",[1]护套环流!$A:$AS,21,FALSE),IFERROR(VLOOKUP("*"&amp;$D165&amp;"*",[1]护套环流!$B:$AS,20,FALSE),"无"))</f>
        <v>2023-09-11 12:00:00</v>
      </c>
      <c r="P165" s="15">
        <f t="shared" si="88"/>
        <v>3</v>
      </c>
      <c r="Q165" s="15">
        <f t="shared" si="89"/>
        <v>3</v>
      </c>
      <c r="R165" s="22">
        <f t="shared" si="90"/>
        <v>1</v>
      </c>
      <c r="S165" s="22">
        <f t="shared" si="91"/>
        <v>1</v>
      </c>
      <c r="T165" s="16"/>
      <c r="U165" s="16" t="str">
        <f>IFERROR(VLOOKUP("*"&amp;$D165&amp;"*",[1]护套环流!$A:$AS,5,FALSE),IFERROR(VLOOKUP("*"&amp;$D165&amp;"*",[1]护套环流!$B:$AS,4,FALSE),"无"))</f>
        <v>JH030120230115-000026</v>
      </c>
      <c r="V165" s="16" t="str">
        <f>IFERROR(VLOOKUP("*"&amp;$D165&amp;"*",[1]护套环流!$A:$AS,3,FALSE),IFERROR(VLOOKUP("*"&amp;$D165&amp;"*",[1]护套环流!$B:$AS,2,FALSE),"无"))</f>
        <v>已完成</v>
      </c>
    </row>
    <row r="166" ht="24" spans="1:22">
      <c r="A166" s="4">
        <v>165</v>
      </c>
      <c r="B166" s="4" t="s">
        <v>34</v>
      </c>
      <c r="C166" s="28" t="s">
        <v>228</v>
      </c>
      <c r="D166" s="7" t="s">
        <v>3148</v>
      </c>
      <c r="E166" s="6" t="s">
        <v>258</v>
      </c>
      <c r="F166" s="7" t="s">
        <v>2958</v>
      </c>
      <c r="G166" s="8">
        <v>45231</v>
      </c>
      <c r="H166" s="10" t="s">
        <v>632</v>
      </c>
      <c r="I166" s="28" t="s">
        <v>42</v>
      </c>
      <c r="J166" s="28" t="s">
        <v>43</v>
      </c>
      <c r="K166" s="4" t="s">
        <v>44</v>
      </c>
      <c r="L166" s="5" t="s">
        <v>46</v>
      </c>
      <c r="M166" s="28">
        <v>3</v>
      </c>
      <c r="N166" s="16"/>
      <c r="O166" s="16"/>
      <c r="P166" s="15"/>
      <c r="Q166" s="15"/>
      <c r="R166" s="22"/>
      <c r="S166" s="22"/>
      <c r="T166" s="16"/>
      <c r="U166" s="16"/>
      <c r="V166" s="16"/>
    </row>
    <row r="167" ht="24" spans="1:22">
      <c r="A167" s="4">
        <v>166</v>
      </c>
      <c r="B167" s="4" t="s">
        <v>34</v>
      </c>
      <c r="C167" s="51" t="s">
        <v>82</v>
      </c>
      <c r="D167" s="7" t="s">
        <v>2692</v>
      </c>
      <c r="E167" s="6" t="s">
        <v>258</v>
      </c>
      <c r="F167" s="7" t="s">
        <v>2958</v>
      </c>
      <c r="G167" s="8">
        <v>44927</v>
      </c>
      <c r="H167" s="9" t="s">
        <v>2959</v>
      </c>
      <c r="I167" s="28" t="s">
        <v>42</v>
      </c>
      <c r="J167" s="28" t="s">
        <v>43</v>
      </c>
      <c r="K167" s="4" t="s">
        <v>44</v>
      </c>
      <c r="L167" s="5" t="s">
        <v>46</v>
      </c>
      <c r="M167" s="28">
        <v>3</v>
      </c>
      <c r="N167" s="16" t="s">
        <v>3058</v>
      </c>
      <c r="O167" s="16" t="s">
        <v>3134</v>
      </c>
      <c r="P167" s="15">
        <f t="shared" ref="P167:P171" si="92">IF(OR(O167=0,O167="无"),"",M167)</f>
        <v>3</v>
      </c>
      <c r="Q167" s="15">
        <f t="shared" ref="Q167:Q171" si="93">P167</f>
        <v>3</v>
      </c>
      <c r="R167" s="22">
        <f t="shared" ref="R167:R171" si="94">IFERROR(IF(P167/M167&gt;0,P167/M167,""),"")</f>
        <v>1</v>
      </c>
      <c r="S167" s="22">
        <f t="shared" ref="S167:S171" si="95">IFERROR(Q167/P167,"")</f>
        <v>1</v>
      </c>
      <c r="T167" s="16"/>
      <c r="U167" s="24" t="s">
        <v>3021</v>
      </c>
      <c r="V167" s="16" t="s">
        <v>50</v>
      </c>
    </row>
    <row r="168" ht="24" spans="1:22">
      <c r="A168" s="4">
        <v>167</v>
      </c>
      <c r="B168" s="4" t="s">
        <v>34</v>
      </c>
      <c r="C168" s="51" t="s">
        <v>82</v>
      </c>
      <c r="D168" s="7" t="s">
        <v>2692</v>
      </c>
      <c r="E168" s="6" t="s">
        <v>258</v>
      </c>
      <c r="F168" s="7" t="s">
        <v>2958</v>
      </c>
      <c r="G168" s="8">
        <v>44986</v>
      </c>
      <c r="H168" s="10" t="s">
        <v>41</v>
      </c>
      <c r="I168" s="28" t="s">
        <v>42</v>
      </c>
      <c r="J168" s="28" t="s">
        <v>43</v>
      </c>
      <c r="K168" s="4" t="s">
        <v>44</v>
      </c>
      <c r="L168" s="5" t="s">
        <v>46</v>
      </c>
      <c r="M168" s="28">
        <v>3</v>
      </c>
      <c r="N168" s="16" t="s">
        <v>3143</v>
      </c>
      <c r="O168" s="16" t="s">
        <v>3144</v>
      </c>
      <c r="P168" s="15">
        <f t="shared" si="92"/>
        <v>3</v>
      </c>
      <c r="Q168" s="15">
        <f t="shared" si="93"/>
        <v>3</v>
      </c>
      <c r="R168" s="22">
        <f t="shared" si="94"/>
        <v>1</v>
      </c>
      <c r="S168" s="22">
        <f t="shared" si="95"/>
        <v>1</v>
      </c>
      <c r="T168" s="16"/>
      <c r="U168" s="16" t="s">
        <v>3145</v>
      </c>
      <c r="V168" s="16" t="s">
        <v>50</v>
      </c>
    </row>
    <row r="169" ht="24" spans="1:22">
      <c r="A169" s="4">
        <v>168</v>
      </c>
      <c r="B169" s="4" t="s">
        <v>34</v>
      </c>
      <c r="C169" s="51" t="s">
        <v>82</v>
      </c>
      <c r="D169" s="7" t="s">
        <v>2692</v>
      </c>
      <c r="E169" s="6" t="s">
        <v>258</v>
      </c>
      <c r="F169" s="7" t="s">
        <v>2958</v>
      </c>
      <c r="G169" s="8">
        <v>45047</v>
      </c>
      <c r="H169" s="10" t="s">
        <v>304</v>
      </c>
      <c r="I169" s="28" t="s">
        <v>42</v>
      </c>
      <c r="J169" s="28" t="s">
        <v>43</v>
      </c>
      <c r="K169" s="4" t="s">
        <v>44</v>
      </c>
      <c r="L169" s="5" t="s">
        <v>46</v>
      </c>
      <c r="M169" s="28">
        <v>3</v>
      </c>
      <c r="N169" s="16" t="s">
        <v>3025</v>
      </c>
      <c r="O169" s="16" t="s">
        <v>3026</v>
      </c>
      <c r="P169" s="15">
        <f t="shared" si="92"/>
        <v>3</v>
      </c>
      <c r="Q169" s="15">
        <f t="shared" si="93"/>
        <v>3</v>
      </c>
      <c r="R169" s="22">
        <f t="shared" si="94"/>
        <v>1</v>
      </c>
      <c r="S169" s="22">
        <f t="shared" si="95"/>
        <v>1</v>
      </c>
      <c r="T169" s="16"/>
      <c r="U169" s="16" t="s">
        <v>3027</v>
      </c>
      <c r="V169" s="16" t="s">
        <v>50</v>
      </c>
    </row>
    <row r="170" ht="24" spans="1:22">
      <c r="A170" s="4">
        <v>169</v>
      </c>
      <c r="B170" s="4" t="s">
        <v>34</v>
      </c>
      <c r="C170" s="51" t="s">
        <v>82</v>
      </c>
      <c r="D170" s="7" t="s">
        <v>2692</v>
      </c>
      <c r="E170" s="6" t="s">
        <v>258</v>
      </c>
      <c r="F170" s="7" t="s">
        <v>2958</v>
      </c>
      <c r="G170" s="8">
        <v>45108</v>
      </c>
      <c r="H170" s="10" t="s">
        <v>165</v>
      </c>
      <c r="I170" s="28" t="s">
        <v>42</v>
      </c>
      <c r="J170" s="28" t="s">
        <v>43</v>
      </c>
      <c r="K170" s="4" t="s">
        <v>44</v>
      </c>
      <c r="L170" s="5" t="s">
        <v>46</v>
      </c>
      <c r="M170" s="28">
        <v>3</v>
      </c>
      <c r="N170" s="16" t="s">
        <v>3042</v>
      </c>
      <c r="O170" s="16" t="s">
        <v>3043</v>
      </c>
      <c r="P170" s="15">
        <f t="shared" si="92"/>
        <v>3</v>
      </c>
      <c r="Q170" s="15">
        <f t="shared" si="93"/>
        <v>3</v>
      </c>
      <c r="R170" s="22">
        <f t="shared" si="94"/>
        <v>1</v>
      </c>
      <c r="S170" s="22">
        <f t="shared" si="95"/>
        <v>1</v>
      </c>
      <c r="T170" s="16"/>
      <c r="U170" s="16" t="s">
        <v>3044</v>
      </c>
      <c r="V170" s="16" t="s">
        <v>50</v>
      </c>
    </row>
    <row r="171" ht="24" spans="1:22">
      <c r="A171" s="4">
        <v>170</v>
      </c>
      <c r="B171" s="4" t="s">
        <v>34</v>
      </c>
      <c r="C171" s="51" t="s">
        <v>82</v>
      </c>
      <c r="D171" s="7" t="s">
        <v>2692</v>
      </c>
      <c r="E171" s="6" t="s">
        <v>258</v>
      </c>
      <c r="F171" s="7" t="s">
        <v>2958</v>
      </c>
      <c r="G171" s="8">
        <v>45170</v>
      </c>
      <c r="H171" s="10" t="s">
        <v>54</v>
      </c>
      <c r="I171" s="28" t="s">
        <v>42</v>
      </c>
      <c r="J171" s="28" t="s">
        <v>43</v>
      </c>
      <c r="K171" s="4" t="s">
        <v>44</v>
      </c>
      <c r="L171" s="5" t="s">
        <v>46</v>
      </c>
      <c r="M171" s="28">
        <v>3</v>
      </c>
      <c r="N171" s="16" t="str">
        <f>IFERROR(VLOOKUP("*"&amp;$D171&amp;"*",[1]护套环流!$A:$AS,20,FALSE),IFERROR(VLOOKUP("*"&amp;$D171&amp;"*",[1]护套环流!$B:$AS,19,FALSE),"无"))</f>
        <v>2023-09-11 09:00:00</v>
      </c>
      <c r="O171" s="16" t="str">
        <f>IFERROR(VLOOKUP("*"&amp;$D171&amp;"*",[1]护套环流!$A:$AS,21,FALSE),IFERROR(VLOOKUP("*"&amp;$D171&amp;"*",[1]护套环流!$B:$AS,20,FALSE),"无"))</f>
        <v>2023-09-11 12:00:00</v>
      </c>
      <c r="P171" s="15">
        <f t="shared" si="92"/>
        <v>3</v>
      </c>
      <c r="Q171" s="15">
        <f t="shared" si="93"/>
        <v>3</v>
      </c>
      <c r="R171" s="22">
        <f t="shared" si="94"/>
        <v>1</v>
      </c>
      <c r="S171" s="22">
        <f t="shared" si="95"/>
        <v>1</v>
      </c>
      <c r="T171" s="16"/>
      <c r="U171" s="16" t="str">
        <f>IFERROR(VLOOKUP("*"&amp;$D171&amp;"*",[1]护套环流!$A:$AS,5,FALSE),IFERROR(VLOOKUP("*"&amp;$D171&amp;"*",[1]护套环流!$B:$AS,4,FALSE),"无"))</f>
        <v>JH030120230115-000026</v>
      </c>
      <c r="V171" s="16" t="str">
        <f>IFERROR(VLOOKUP("*"&amp;$D171&amp;"*",[1]护套环流!$A:$AS,3,FALSE),IFERROR(VLOOKUP("*"&amp;$D171&amp;"*",[1]护套环流!$B:$AS,2,FALSE),"无"))</f>
        <v>已完成</v>
      </c>
    </row>
    <row r="172" ht="24" spans="1:22">
      <c r="A172" s="4">
        <v>171</v>
      </c>
      <c r="B172" s="4" t="s">
        <v>34</v>
      </c>
      <c r="C172" s="51" t="s">
        <v>82</v>
      </c>
      <c r="D172" s="7" t="s">
        <v>2692</v>
      </c>
      <c r="E172" s="6" t="s">
        <v>258</v>
      </c>
      <c r="F172" s="7" t="s">
        <v>2958</v>
      </c>
      <c r="G172" s="8">
        <v>45231</v>
      </c>
      <c r="H172" s="10" t="s">
        <v>632</v>
      </c>
      <c r="I172" s="28" t="s">
        <v>42</v>
      </c>
      <c r="J172" s="28" t="s">
        <v>43</v>
      </c>
      <c r="K172" s="4" t="s">
        <v>44</v>
      </c>
      <c r="L172" s="5" t="s">
        <v>46</v>
      </c>
      <c r="M172" s="28">
        <v>3</v>
      </c>
      <c r="N172" s="16"/>
      <c r="O172" s="16"/>
      <c r="P172" s="15"/>
      <c r="Q172" s="15"/>
      <c r="R172" s="22"/>
      <c r="S172" s="22"/>
      <c r="T172" s="16"/>
      <c r="U172" s="16"/>
      <c r="V172" s="16"/>
    </row>
    <row r="173" ht="24" spans="1:22">
      <c r="A173" s="4">
        <v>172</v>
      </c>
      <c r="B173" s="4" t="s">
        <v>34</v>
      </c>
      <c r="C173" s="28" t="s">
        <v>228</v>
      </c>
      <c r="D173" s="7" t="s">
        <v>3149</v>
      </c>
      <c r="E173" s="6" t="s">
        <v>258</v>
      </c>
      <c r="F173" s="7" t="s">
        <v>2958</v>
      </c>
      <c r="G173" s="8">
        <v>44927</v>
      </c>
      <c r="H173" s="9" t="s">
        <v>2959</v>
      </c>
      <c r="I173" s="28" t="s">
        <v>42</v>
      </c>
      <c r="J173" s="28" t="s">
        <v>43</v>
      </c>
      <c r="K173" s="4" t="s">
        <v>44</v>
      </c>
      <c r="L173" s="5" t="s">
        <v>46</v>
      </c>
      <c r="M173" s="28">
        <v>3</v>
      </c>
      <c r="N173" s="16" t="s">
        <v>3058</v>
      </c>
      <c r="O173" s="16" t="s">
        <v>3134</v>
      </c>
      <c r="P173" s="15">
        <f t="shared" ref="P173:P177" si="96">IF(OR(O173=0,O173="无"),"",M173)</f>
        <v>3</v>
      </c>
      <c r="Q173" s="15">
        <f t="shared" ref="Q173:Q177" si="97">P173</f>
        <v>3</v>
      </c>
      <c r="R173" s="22">
        <f t="shared" ref="R173:R177" si="98">IFERROR(IF(P173/M173&gt;0,P173/M173,""),"")</f>
        <v>1</v>
      </c>
      <c r="S173" s="22">
        <f t="shared" ref="S173:S177" si="99">IFERROR(Q173/P173,"")</f>
        <v>1</v>
      </c>
      <c r="T173" s="16"/>
      <c r="U173" s="24" t="s">
        <v>3021</v>
      </c>
      <c r="V173" s="16" t="s">
        <v>50</v>
      </c>
    </row>
    <row r="174" ht="24" spans="1:22">
      <c r="A174" s="4">
        <v>173</v>
      </c>
      <c r="B174" s="4" t="s">
        <v>34</v>
      </c>
      <c r="C174" s="28" t="s">
        <v>228</v>
      </c>
      <c r="D174" s="7" t="s">
        <v>3149</v>
      </c>
      <c r="E174" s="6" t="s">
        <v>258</v>
      </c>
      <c r="F174" s="7" t="s">
        <v>2958</v>
      </c>
      <c r="G174" s="8">
        <v>44986</v>
      </c>
      <c r="H174" s="10" t="s">
        <v>41</v>
      </c>
      <c r="I174" s="28" t="s">
        <v>42</v>
      </c>
      <c r="J174" s="28" t="s">
        <v>43</v>
      </c>
      <c r="K174" s="4" t="s">
        <v>44</v>
      </c>
      <c r="L174" s="5" t="s">
        <v>46</v>
      </c>
      <c r="M174" s="28">
        <v>3</v>
      </c>
      <c r="N174" s="16" t="s">
        <v>3150</v>
      </c>
      <c r="O174" s="16" t="s">
        <v>3151</v>
      </c>
      <c r="P174" s="15">
        <f t="shared" si="96"/>
        <v>3</v>
      </c>
      <c r="Q174" s="15">
        <f t="shared" si="97"/>
        <v>3</v>
      </c>
      <c r="R174" s="22">
        <f t="shared" si="98"/>
        <v>1</v>
      </c>
      <c r="S174" s="22">
        <f t="shared" si="99"/>
        <v>1</v>
      </c>
      <c r="T174" s="16"/>
      <c r="U174" s="16" t="s">
        <v>3152</v>
      </c>
      <c r="V174" s="16" t="s">
        <v>50</v>
      </c>
    </row>
    <row r="175" ht="24" spans="1:22">
      <c r="A175" s="4">
        <v>174</v>
      </c>
      <c r="B175" s="4" t="s">
        <v>34</v>
      </c>
      <c r="C175" s="28" t="s">
        <v>228</v>
      </c>
      <c r="D175" s="7" t="s">
        <v>3149</v>
      </c>
      <c r="E175" s="6" t="s">
        <v>258</v>
      </c>
      <c r="F175" s="7" t="s">
        <v>2958</v>
      </c>
      <c r="G175" s="8">
        <v>45047</v>
      </c>
      <c r="H175" s="10" t="s">
        <v>304</v>
      </c>
      <c r="I175" s="28" t="s">
        <v>42</v>
      </c>
      <c r="J175" s="28" t="s">
        <v>43</v>
      </c>
      <c r="K175" s="4" t="s">
        <v>44</v>
      </c>
      <c r="L175" s="5" t="s">
        <v>46</v>
      </c>
      <c r="M175" s="28">
        <v>3</v>
      </c>
      <c r="N175" s="16" t="s">
        <v>3009</v>
      </c>
      <c r="O175" s="16" t="s">
        <v>3010</v>
      </c>
      <c r="P175" s="15">
        <f t="shared" si="96"/>
        <v>3</v>
      </c>
      <c r="Q175" s="15">
        <f t="shared" si="97"/>
        <v>3</v>
      </c>
      <c r="R175" s="22">
        <f t="shared" si="98"/>
        <v>1</v>
      </c>
      <c r="S175" s="22">
        <f t="shared" si="99"/>
        <v>1</v>
      </c>
      <c r="T175" s="16"/>
      <c r="U175" s="16" t="s">
        <v>3011</v>
      </c>
      <c r="V175" s="16" t="s">
        <v>50</v>
      </c>
    </row>
    <row r="176" ht="24" spans="1:22">
      <c r="A176" s="4">
        <v>175</v>
      </c>
      <c r="B176" s="4" t="s">
        <v>34</v>
      </c>
      <c r="C176" s="28" t="s">
        <v>228</v>
      </c>
      <c r="D176" s="7" t="s">
        <v>3149</v>
      </c>
      <c r="E176" s="6" t="s">
        <v>258</v>
      </c>
      <c r="F176" s="7" t="s">
        <v>2958</v>
      </c>
      <c r="G176" s="8">
        <v>45108</v>
      </c>
      <c r="H176" s="10" t="s">
        <v>165</v>
      </c>
      <c r="I176" s="28" t="s">
        <v>42</v>
      </c>
      <c r="J176" s="28" t="s">
        <v>43</v>
      </c>
      <c r="K176" s="4" t="s">
        <v>44</v>
      </c>
      <c r="L176" s="5" t="s">
        <v>46</v>
      </c>
      <c r="M176" s="28">
        <v>3</v>
      </c>
      <c r="N176" s="16" t="s">
        <v>3012</v>
      </c>
      <c r="O176" s="16" t="s">
        <v>3013</v>
      </c>
      <c r="P176" s="15">
        <f t="shared" si="96"/>
        <v>3</v>
      </c>
      <c r="Q176" s="15">
        <f t="shared" si="97"/>
        <v>3</v>
      </c>
      <c r="R176" s="22">
        <f t="shared" si="98"/>
        <v>1</v>
      </c>
      <c r="S176" s="22">
        <f t="shared" si="99"/>
        <v>1</v>
      </c>
      <c r="T176" s="16"/>
      <c r="U176" s="16" t="s">
        <v>3014</v>
      </c>
      <c r="V176" s="16" t="s">
        <v>50</v>
      </c>
    </row>
    <row r="177" ht="24" spans="1:22">
      <c r="A177" s="4">
        <v>176</v>
      </c>
      <c r="B177" s="4" t="s">
        <v>34</v>
      </c>
      <c r="C177" s="28" t="s">
        <v>228</v>
      </c>
      <c r="D177" s="7" t="s">
        <v>3149</v>
      </c>
      <c r="E177" s="6" t="s">
        <v>258</v>
      </c>
      <c r="F177" s="7" t="s">
        <v>2958</v>
      </c>
      <c r="G177" s="8">
        <v>45170</v>
      </c>
      <c r="H177" s="10" t="s">
        <v>54</v>
      </c>
      <c r="I177" s="28" t="s">
        <v>42</v>
      </c>
      <c r="J177" s="28" t="s">
        <v>43</v>
      </c>
      <c r="K177" s="4" t="s">
        <v>44</v>
      </c>
      <c r="L177" s="5" t="s">
        <v>46</v>
      </c>
      <c r="M177" s="28">
        <v>3</v>
      </c>
      <c r="N177" s="16" t="str">
        <f>IFERROR(VLOOKUP("*"&amp;$D177&amp;"*",[1]护套环流!$A:$AS,20,FALSE),IFERROR(VLOOKUP("*"&amp;$D177&amp;"*",[1]护套环流!$B:$AS,19,FALSE),"无"))</f>
        <v>2023-09-15 09:00:00</v>
      </c>
      <c r="O177" s="16" t="str">
        <f>IFERROR(VLOOKUP("*"&amp;$D177&amp;"*",[1]护套环流!$A:$AS,21,FALSE),IFERROR(VLOOKUP("*"&amp;$D177&amp;"*",[1]护套环流!$B:$AS,20,FALSE),"无"))</f>
        <v>2023-09-15 12:00:00</v>
      </c>
      <c r="P177" s="15">
        <f t="shared" si="96"/>
        <v>3</v>
      </c>
      <c r="Q177" s="15">
        <f t="shared" si="97"/>
        <v>3</v>
      </c>
      <c r="R177" s="22">
        <f t="shared" si="98"/>
        <v>1</v>
      </c>
      <c r="S177" s="22">
        <f t="shared" si="99"/>
        <v>1</v>
      </c>
      <c r="T177" s="16"/>
      <c r="U177" s="16" t="str">
        <f>IFERROR(VLOOKUP("*"&amp;$D177&amp;"*",[1]护套环流!$A:$AS,5,FALSE),IFERROR(VLOOKUP("*"&amp;$D177&amp;"*",[1]护套环流!$B:$AS,4,FALSE),"无"))</f>
        <v>JH030120230115-000046</v>
      </c>
      <c r="V177" s="16" t="str">
        <f>IFERROR(VLOOKUP("*"&amp;$D177&amp;"*",[1]护套环流!$A:$AS,3,FALSE),IFERROR(VLOOKUP("*"&amp;$D177&amp;"*",[1]护套环流!$B:$AS,2,FALSE),"无"))</f>
        <v>已完成</v>
      </c>
    </row>
    <row r="178" ht="24" spans="1:22">
      <c r="A178" s="4">
        <v>177</v>
      </c>
      <c r="B178" s="4" t="s">
        <v>34</v>
      </c>
      <c r="C178" s="28" t="s">
        <v>228</v>
      </c>
      <c r="D178" s="7" t="s">
        <v>3149</v>
      </c>
      <c r="E178" s="6" t="s">
        <v>258</v>
      </c>
      <c r="F178" s="7" t="s">
        <v>2958</v>
      </c>
      <c r="G178" s="8">
        <v>45231</v>
      </c>
      <c r="H178" s="10" t="s">
        <v>632</v>
      </c>
      <c r="I178" s="28" t="s">
        <v>42</v>
      </c>
      <c r="J178" s="28" t="s">
        <v>43</v>
      </c>
      <c r="K178" s="4" t="s">
        <v>44</v>
      </c>
      <c r="L178" s="5" t="s">
        <v>46</v>
      </c>
      <c r="M178" s="28">
        <v>3</v>
      </c>
      <c r="N178" s="16"/>
      <c r="O178" s="16"/>
      <c r="P178" s="15"/>
      <c r="Q178" s="15"/>
      <c r="R178" s="22"/>
      <c r="S178" s="22"/>
      <c r="T178" s="16"/>
      <c r="U178" s="16"/>
      <c r="V178" s="16"/>
    </row>
    <row r="179" ht="24" spans="1:22">
      <c r="A179" s="4">
        <v>178</v>
      </c>
      <c r="B179" s="4" t="s">
        <v>34</v>
      </c>
      <c r="C179" s="29" t="s">
        <v>228</v>
      </c>
      <c r="D179" s="51" t="s">
        <v>3153</v>
      </c>
      <c r="E179" s="6" t="s">
        <v>258</v>
      </c>
      <c r="F179" s="7" t="s">
        <v>2958</v>
      </c>
      <c r="G179" s="8">
        <v>44958</v>
      </c>
      <c r="H179" s="9" t="s">
        <v>2299</v>
      </c>
      <c r="I179" s="27" t="s">
        <v>42</v>
      </c>
      <c r="J179" s="4" t="s">
        <v>43</v>
      </c>
      <c r="K179" s="4" t="s">
        <v>44</v>
      </c>
      <c r="L179" s="5" t="s">
        <v>46</v>
      </c>
      <c r="M179" s="29">
        <v>3</v>
      </c>
      <c r="N179" s="16" t="s">
        <v>3154</v>
      </c>
      <c r="O179" s="16" t="s">
        <v>3155</v>
      </c>
      <c r="P179" s="15">
        <f t="shared" ref="P179:P183" si="100">IF(OR(O179=0,O179="无"),"",M179)</f>
        <v>3</v>
      </c>
      <c r="Q179" s="15">
        <f t="shared" ref="Q179:Q183" si="101">P179</f>
        <v>3</v>
      </c>
      <c r="R179" s="22">
        <f t="shared" ref="R179:R183" si="102">IFERROR(IF(P179/M179&gt;0,P179/M179,""),"")</f>
        <v>1</v>
      </c>
      <c r="S179" s="22">
        <f t="shared" ref="S179:S183" si="103">IFERROR(Q179/P179,"")</f>
        <v>1</v>
      </c>
      <c r="T179" s="16"/>
      <c r="U179" s="16" t="s">
        <v>3156</v>
      </c>
      <c r="V179" s="16" t="s">
        <v>50</v>
      </c>
    </row>
    <row r="180" ht="24" spans="1:22">
      <c r="A180" s="4">
        <v>179</v>
      </c>
      <c r="B180" s="4" t="s">
        <v>34</v>
      </c>
      <c r="C180" s="29" t="s">
        <v>228</v>
      </c>
      <c r="D180" s="51" t="s">
        <v>3153</v>
      </c>
      <c r="E180" s="6" t="s">
        <v>258</v>
      </c>
      <c r="F180" s="7" t="s">
        <v>2958</v>
      </c>
      <c r="G180" s="8">
        <v>45017</v>
      </c>
      <c r="H180" s="10" t="s">
        <v>231</v>
      </c>
      <c r="I180" s="27" t="s">
        <v>42</v>
      </c>
      <c r="J180" s="4" t="s">
        <v>43</v>
      </c>
      <c r="K180" s="4" t="s">
        <v>44</v>
      </c>
      <c r="L180" s="5" t="s">
        <v>46</v>
      </c>
      <c r="M180" s="29">
        <v>3</v>
      </c>
      <c r="N180" s="16" t="s">
        <v>3150</v>
      </c>
      <c r="O180" s="16" t="s">
        <v>3151</v>
      </c>
      <c r="P180" s="15">
        <f t="shared" si="100"/>
        <v>3</v>
      </c>
      <c r="Q180" s="15">
        <f t="shared" si="101"/>
        <v>3</v>
      </c>
      <c r="R180" s="22">
        <f t="shared" si="102"/>
        <v>1</v>
      </c>
      <c r="S180" s="22">
        <f t="shared" si="103"/>
        <v>1</v>
      </c>
      <c r="T180" s="16"/>
      <c r="U180" s="16" t="s">
        <v>3152</v>
      </c>
      <c r="V180" s="16" t="s">
        <v>50</v>
      </c>
    </row>
    <row r="181" ht="24" spans="1:22">
      <c r="A181" s="4">
        <v>180</v>
      </c>
      <c r="B181" s="4" t="s">
        <v>34</v>
      </c>
      <c r="C181" s="29" t="s">
        <v>228</v>
      </c>
      <c r="D181" s="51" t="s">
        <v>3153</v>
      </c>
      <c r="E181" s="6" t="s">
        <v>258</v>
      </c>
      <c r="F181" s="7" t="s">
        <v>2958</v>
      </c>
      <c r="G181" s="8">
        <v>45107</v>
      </c>
      <c r="H181" s="10" t="s">
        <v>93</v>
      </c>
      <c r="I181" s="27" t="s">
        <v>42</v>
      </c>
      <c r="J181" s="4" t="s">
        <v>43</v>
      </c>
      <c r="K181" s="4" t="s">
        <v>44</v>
      </c>
      <c r="L181" s="5" t="s">
        <v>46</v>
      </c>
      <c r="M181" s="29">
        <v>3</v>
      </c>
      <c r="N181" s="16" t="s">
        <v>3009</v>
      </c>
      <c r="O181" s="16" t="s">
        <v>3010</v>
      </c>
      <c r="P181" s="15">
        <f t="shared" si="100"/>
        <v>3</v>
      </c>
      <c r="Q181" s="15">
        <f t="shared" si="101"/>
        <v>3</v>
      </c>
      <c r="R181" s="22">
        <f t="shared" si="102"/>
        <v>1</v>
      </c>
      <c r="S181" s="22">
        <f t="shared" si="103"/>
        <v>1</v>
      </c>
      <c r="T181" s="16"/>
      <c r="U181" s="16" t="s">
        <v>3011</v>
      </c>
      <c r="V181" s="16" t="s">
        <v>50</v>
      </c>
    </row>
    <row r="182" ht="24" spans="1:22">
      <c r="A182" s="4">
        <v>181</v>
      </c>
      <c r="B182" s="4" t="s">
        <v>34</v>
      </c>
      <c r="C182" s="29" t="s">
        <v>228</v>
      </c>
      <c r="D182" s="51" t="s">
        <v>3153</v>
      </c>
      <c r="E182" s="6" t="s">
        <v>258</v>
      </c>
      <c r="F182" s="7" t="s">
        <v>2958</v>
      </c>
      <c r="G182" s="8">
        <v>45139</v>
      </c>
      <c r="H182" s="9" t="s">
        <v>97</v>
      </c>
      <c r="I182" s="27" t="s">
        <v>42</v>
      </c>
      <c r="J182" s="4" t="s">
        <v>43</v>
      </c>
      <c r="K182" s="4" t="s">
        <v>44</v>
      </c>
      <c r="L182" s="5" t="s">
        <v>46</v>
      </c>
      <c r="M182" s="29">
        <v>3</v>
      </c>
      <c r="N182" s="16" t="s">
        <v>3012</v>
      </c>
      <c r="O182" s="16" t="s">
        <v>3013</v>
      </c>
      <c r="P182" s="15">
        <f t="shared" si="100"/>
        <v>3</v>
      </c>
      <c r="Q182" s="15">
        <f t="shared" si="101"/>
        <v>3</v>
      </c>
      <c r="R182" s="22">
        <f t="shared" si="102"/>
        <v>1</v>
      </c>
      <c r="S182" s="22">
        <f t="shared" si="103"/>
        <v>1</v>
      </c>
      <c r="T182" s="16"/>
      <c r="U182" s="16" t="s">
        <v>3014</v>
      </c>
      <c r="V182" s="16" t="s">
        <v>50</v>
      </c>
    </row>
    <row r="183" ht="24" spans="1:22">
      <c r="A183" s="4">
        <v>182</v>
      </c>
      <c r="B183" s="4" t="s">
        <v>34</v>
      </c>
      <c r="C183" s="29" t="s">
        <v>228</v>
      </c>
      <c r="D183" s="51" t="s">
        <v>3153</v>
      </c>
      <c r="E183" s="6" t="s">
        <v>258</v>
      </c>
      <c r="F183" s="7" t="s">
        <v>2958</v>
      </c>
      <c r="G183" s="8">
        <v>45200</v>
      </c>
      <c r="H183" s="10" t="s">
        <v>189</v>
      </c>
      <c r="I183" s="27" t="s">
        <v>42</v>
      </c>
      <c r="J183" s="4" t="s">
        <v>43</v>
      </c>
      <c r="K183" s="4" t="s">
        <v>44</v>
      </c>
      <c r="L183" s="5" t="s">
        <v>46</v>
      </c>
      <c r="M183" s="29">
        <v>3</v>
      </c>
      <c r="N183" s="16" t="str">
        <f>IFERROR(VLOOKUP("*"&amp;$D183&amp;"*",[1]护套环流!$A:$AS,20,FALSE),IFERROR(VLOOKUP("*"&amp;$D183&amp;"*",[1]护套环流!$B:$AS,19,FALSE),"无"))</f>
        <v>2023-09-15 09:00:00</v>
      </c>
      <c r="O183" s="16" t="str">
        <f>IFERROR(VLOOKUP("*"&amp;$D183&amp;"*",[1]护套环流!$A:$AS,21,FALSE),IFERROR(VLOOKUP("*"&amp;$D183&amp;"*",[1]护套环流!$B:$AS,20,FALSE),"无"))</f>
        <v>2023-09-15 12:00:00</v>
      </c>
      <c r="P183" s="15">
        <f t="shared" si="100"/>
        <v>3</v>
      </c>
      <c r="Q183" s="15">
        <f t="shared" si="101"/>
        <v>3</v>
      </c>
      <c r="R183" s="22">
        <f t="shared" si="102"/>
        <v>1</v>
      </c>
      <c r="S183" s="22">
        <f t="shared" si="103"/>
        <v>1</v>
      </c>
      <c r="T183" s="16"/>
      <c r="U183" s="16" t="str">
        <f>IFERROR(VLOOKUP("*"&amp;$D183&amp;"*",[1]护套环流!$A:$AS,5,FALSE),IFERROR(VLOOKUP("*"&amp;$D183&amp;"*",[1]护套环流!$B:$AS,4,FALSE),"无"))</f>
        <v>JH030120230115-000046</v>
      </c>
      <c r="V183" s="16" t="str">
        <f>IFERROR(VLOOKUP("*"&amp;$D183&amp;"*",[1]护套环流!$A:$AS,3,FALSE),IFERROR(VLOOKUP("*"&amp;$D183&amp;"*",[1]护套环流!$B:$AS,2,FALSE),"无"))</f>
        <v>已完成</v>
      </c>
    </row>
    <row r="184" ht="24" spans="1:22">
      <c r="A184" s="4">
        <v>183</v>
      </c>
      <c r="B184" s="4" t="s">
        <v>34</v>
      </c>
      <c r="C184" s="29" t="s">
        <v>228</v>
      </c>
      <c r="D184" s="51" t="s">
        <v>3153</v>
      </c>
      <c r="E184" s="6" t="s">
        <v>258</v>
      </c>
      <c r="F184" s="7" t="s">
        <v>2958</v>
      </c>
      <c r="G184" s="8">
        <v>45291</v>
      </c>
      <c r="H184" s="10" t="s">
        <v>1741</v>
      </c>
      <c r="I184" s="27" t="s">
        <v>42</v>
      </c>
      <c r="J184" s="4" t="s">
        <v>43</v>
      </c>
      <c r="K184" s="4" t="s">
        <v>44</v>
      </c>
      <c r="L184" s="5" t="s">
        <v>46</v>
      </c>
      <c r="M184" s="29">
        <v>3</v>
      </c>
      <c r="N184" s="16"/>
      <c r="O184" s="16"/>
      <c r="P184" s="15"/>
      <c r="Q184" s="15"/>
      <c r="R184" s="22"/>
      <c r="S184" s="22"/>
      <c r="T184" s="16"/>
      <c r="U184" s="16"/>
      <c r="V184" s="16"/>
    </row>
    <row r="185" ht="24" spans="1:22">
      <c r="A185" s="4">
        <v>184</v>
      </c>
      <c r="B185" s="4" t="s">
        <v>34</v>
      </c>
      <c r="C185" s="28" t="s">
        <v>228</v>
      </c>
      <c r="D185" s="7" t="s">
        <v>3157</v>
      </c>
      <c r="E185" s="6" t="s">
        <v>258</v>
      </c>
      <c r="F185" s="7" t="s">
        <v>2958</v>
      </c>
      <c r="G185" s="8">
        <v>44985</v>
      </c>
      <c r="H185" s="9" t="s">
        <v>2299</v>
      </c>
      <c r="I185" s="28" t="s">
        <v>42</v>
      </c>
      <c r="J185" s="28" t="s">
        <v>43</v>
      </c>
      <c r="K185" s="4" t="s">
        <v>44</v>
      </c>
      <c r="L185" s="5" t="s">
        <v>46</v>
      </c>
      <c r="M185" s="28">
        <v>3</v>
      </c>
      <c r="N185" s="16" t="s">
        <v>3154</v>
      </c>
      <c r="O185" s="16" t="s">
        <v>3155</v>
      </c>
      <c r="P185" s="15">
        <f t="shared" ref="P185:P189" si="104">IF(OR(O185=0,O185="无"),"",M185)</f>
        <v>3</v>
      </c>
      <c r="Q185" s="15">
        <f t="shared" ref="Q185:Q189" si="105">P185</f>
        <v>3</v>
      </c>
      <c r="R185" s="22">
        <f t="shared" ref="R185:R189" si="106">IFERROR(IF(P185/M185&gt;0,P185/M185,""),"")</f>
        <v>1</v>
      </c>
      <c r="S185" s="22">
        <f t="shared" ref="S185:S189" si="107">IFERROR(Q185/P185,"")</f>
        <v>1</v>
      </c>
      <c r="T185" s="16"/>
      <c r="U185" s="16" t="s">
        <v>3156</v>
      </c>
      <c r="V185" s="16" t="s">
        <v>50</v>
      </c>
    </row>
    <row r="186" ht="24" spans="1:22">
      <c r="A186" s="4">
        <v>185</v>
      </c>
      <c r="B186" s="4" t="s">
        <v>34</v>
      </c>
      <c r="C186" s="28" t="s">
        <v>228</v>
      </c>
      <c r="D186" s="7" t="s">
        <v>3157</v>
      </c>
      <c r="E186" s="6" t="s">
        <v>258</v>
      </c>
      <c r="F186" s="7" t="s">
        <v>2958</v>
      </c>
      <c r="G186" s="8">
        <v>45046</v>
      </c>
      <c r="H186" s="10" t="s">
        <v>231</v>
      </c>
      <c r="I186" s="28" t="s">
        <v>42</v>
      </c>
      <c r="J186" s="28" t="s">
        <v>43</v>
      </c>
      <c r="K186" s="4" t="s">
        <v>44</v>
      </c>
      <c r="L186" s="5" t="s">
        <v>46</v>
      </c>
      <c r="M186" s="28">
        <v>3</v>
      </c>
      <c r="N186" s="16" t="s">
        <v>3078</v>
      </c>
      <c r="O186" s="16" t="s">
        <v>3079</v>
      </c>
      <c r="P186" s="15">
        <f t="shared" si="104"/>
        <v>3</v>
      </c>
      <c r="Q186" s="15">
        <f t="shared" si="105"/>
        <v>3</v>
      </c>
      <c r="R186" s="22">
        <f t="shared" si="106"/>
        <v>1</v>
      </c>
      <c r="S186" s="22">
        <f t="shared" si="107"/>
        <v>1</v>
      </c>
      <c r="T186" s="16"/>
      <c r="U186" s="16" t="s">
        <v>3080</v>
      </c>
      <c r="V186" s="16" t="s">
        <v>50</v>
      </c>
    </row>
    <row r="187" ht="24" spans="1:22">
      <c r="A187" s="4">
        <v>186</v>
      </c>
      <c r="B187" s="4" t="s">
        <v>34</v>
      </c>
      <c r="C187" s="28" t="s">
        <v>228</v>
      </c>
      <c r="D187" s="7" t="s">
        <v>3157</v>
      </c>
      <c r="E187" s="6" t="s">
        <v>258</v>
      </c>
      <c r="F187" s="7" t="s">
        <v>2958</v>
      </c>
      <c r="G187" s="8">
        <v>45107</v>
      </c>
      <c r="H187" s="10" t="s">
        <v>93</v>
      </c>
      <c r="I187" s="28" t="s">
        <v>42</v>
      </c>
      <c r="J187" s="28" t="s">
        <v>43</v>
      </c>
      <c r="K187" s="4" t="s">
        <v>44</v>
      </c>
      <c r="L187" s="5" t="s">
        <v>46</v>
      </c>
      <c r="M187" s="28">
        <v>3</v>
      </c>
      <c r="N187" s="16" t="s">
        <v>3025</v>
      </c>
      <c r="O187" s="16" t="s">
        <v>3026</v>
      </c>
      <c r="P187" s="15">
        <f t="shared" si="104"/>
        <v>3</v>
      </c>
      <c r="Q187" s="15">
        <f t="shared" si="105"/>
        <v>3</v>
      </c>
      <c r="R187" s="22">
        <f t="shared" si="106"/>
        <v>1</v>
      </c>
      <c r="S187" s="22">
        <f t="shared" si="107"/>
        <v>1</v>
      </c>
      <c r="T187" s="16"/>
      <c r="U187" s="16" t="s">
        <v>3027</v>
      </c>
      <c r="V187" s="16" t="s">
        <v>50</v>
      </c>
    </row>
    <row r="188" ht="24" spans="1:22">
      <c r="A188" s="4">
        <v>187</v>
      </c>
      <c r="B188" s="4" t="s">
        <v>34</v>
      </c>
      <c r="C188" s="28" t="s">
        <v>228</v>
      </c>
      <c r="D188" s="7" t="s">
        <v>3157</v>
      </c>
      <c r="E188" s="6" t="s">
        <v>258</v>
      </c>
      <c r="F188" s="7" t="s">
        <v>2958</v>
      </c>
      <c r="G188" s="8">
        <v>45169</v>
      </c>
      <c r="H188" s="9" t="s">
        <v>97</v>
      </c>
      <c r="I188" s="28" t="s">
        <v>42</v>
      </c>
      <c r="J188" s="28" t="s">
        <v>43</v>
      </c>
      <c r="K188" s="4" t="s">
        <v>44</v>
      </c>
      <c r="L188" s="5" t="s">
        <v>46</v>
      </c>
      <c r="M188" s="28">
        <v>3</v>
      </c>
      <c r="N188" s="16" t="s">
        <v>3042</v>
      </c>
      <c r="O188" s="16" t="s">
        <v>3043</v>
      </c>
      <c r="P188" s="15">
        <f t="shared" si="104"/>
        <v>3</v>
      </c>
      <c r="Q188" s="15">
        <f t="shared" si="105"/>
        <v>3</v>
      </c>
      <c r="R188" s="22">
        <f t="shared" si="106"/>
        <v>1</v>
      </c>
      <c r="S188" s="22">
        <f t="shared" si="107"/>
        <v>1</v>
      </c>
      <c r="T188" s="16"/>
      <c r="U188" s="16" t="s">
        <v>3044</v>
      </c>
      <c r="V188" s="16" t="s">
        <v>50</v>
      </c>
    </row>
    <row r="189" ht="24" spans="1:22">
      <c r="A189" s="4">
        <v>188</v>
      </c>
      <c r="B189" s="4" t="s">
        <v>34</v>
      </c>
      <c r="C189" s="28" t="s">
        <v>228</v>
      </c>
      <c r="D189" s="7" t="s">
        <v>3157</v>
      </c>
      <c r="E189" s="6" t="s">
        <v>258</v>
      </c>
      <c r="F189" s="7" t="s">
        <v>2958</v>
      </c>
      <c r="G189" s="8">
        <v>45230</v>
      </c>
      <c r="H189" s="10" t="s">
        <v>189</v>
      </c>
      <c r="I189" s="28" t="s">
        <v>42</v>
      </c>
      <c r="J189" s="28" t="s">
        <v>43</v>
      </c>
      <c r="K189" s="4" t="s">
        <v>44</v>
      </c>
      <c r="L189" s="5" t="s">
        <v>46</v>
      </c>
      <c r="M189" s="28">
        <v>3</v>
      </c>
      <c r="N189" s="16" t="str">
        <f>IFERROR(VLOOKUP("*"&amp;$D189&amp;"*",[1]护套环流!$A:$AS,20,FALSE),IFERROR(VLOOKUP("*"&amp;$D189&amp;"*",[1]护套环流!$B:$AS,19,FALSE),"无"))</f>
        <v>2023-09-11 09:00:00</v>
      </c>
      <c r="O189" s="16" t="str">
        <f>IFERROR(VLOOKUP("*"&amp;$D189&amp;"*",[1]护套环流!$A:$AS,21,FALSE),IFERROR(VLOOKUP("*"&amp;$D189&amp;"*",[1]护套环流!$B:$AS,20,FALSE),"无"))</f>
        <v>2023-09-11 12:00:00</v>
      </c>
      <c r="P189" s="15">
        <f t="shared" si="104"/>
        <v>3</v>
      </c>
      <c r="Q189" s="15">
        <f t="shared" si="105"/>
        <v>3</v>
      </c>
      <c r="R189" s="22">
        <f t="shared" si="106"/>
        <v>1</v>
      </c>
      <c r="S189" s="22">
        <f t="shared" si="107"/>
        <v>1</v>
      </c>
      <c r="T189" s="16"/>
      <c r="U189" s="16" t="str">
        <f>IFERROR(VLOOKUP("*"&amp;$D189&amp;"*",[1]护套环流!$A:$AS,5,FALSE),IFERROR(VLOOKUP("*"&amp;$D189&amp;"*",[1]护套环流!$B:$AS,4,FALSE),"无"))</f>
        <v>JH030120230115-000026</v>
      </c>
      <c r="V189" s="16" t="str">
        <f>IFERROR(VLOOKUP("*"&amp;$D189&amp;"*",[1]护套环流!$A:$AS,3,FALSE),IFERROR(VLOOKUP("*"&amp;$D189&amp;"*",[1]护套环流!$B:$AS,2,FALSE),"无"))</f>
        <v>已完成</v>
      </c>
    </row>
    <row r="190" ht="24" spans="1:22">
      <c r="A190" s="4">
        <v>189</v>
      </c>
      <c r="B190" s="4" t="s">
        <v>34</v>
      </c>
      <c r="C190" s="28" t="s">
        <v>228</v>
      </c>
      <c r="D190" s="7" t="s">
        <v>3157</v>
      </c>
      <c r="E190" s="6" t="s">
        <v>258</v>
      </c>
      <c r="F190" s="7" t="s">
        <v>2958</v>
      </c>
      <c r="G190" s="8">
        <v>45291</v>
      </c>
      <c r="H190" s="10" t="s">
        <v>1741</v>
      </c>
      <c r="I190" s="28" t="s">
        <v>42</v>
      </c>
      <c r="J190" s="28" t="s">
        <v>43</v>
      </c>
      <c r="K190" s="4" t="s">
        <v>44</v>
      </c>
      <c r="L190" s="5" t="s">
        <v>46</v>
      </c>
      <c r="M190" s="28">
        <v>3</v>
      </c>
      <c r="N190" s="16"/>
      <c r="O190" s="16"/>
      <c r="P190" s="15"/>
      <c r="Q190" s="15"/>
      <c r="R190" s="22"/>
      <c r="S190" s="22"/>
      <c r="T190" s="16"/>
      <c r="U190" s="16"/>
      <c r="V190" s="16"/>
    </row>
    <row r="191" ht="24" spans="1:22">
      <c r="A191" s="4">
        <v>190</v>
      </c>
      <c r="B191" s="4" t="s">
        <v>34</v>
      </c>
      <c r="C191" s="28" t="s">
        <v>228</v>
      </c>
      <c r="D191" s="7" t="s">
        <v>3158</v>
      </c>
      <c r="E191" s="6" t="s">
        <v>258</v>
      </c>
      <c r="F191" s="7" t="s">
        <v>2958</v>
      </c>
      <c r="G191" s="8">
        <v>44927</v>
      </c>
      <c r="H191" s="9" t="s">
        <v>2959</v>
      </c>
      <c r="I191" s="28" t="s">
        <v>42</v>
      </c>
      <c r="J191" s="28" t="s">
        <v>43</v>
      </c>
      <c r="K191" s="4" t="s">
        <v>44</v>
      </c>
      <c r="L191" s="5" t="s">
        <v>46</v>
      </c>
      <c r="M191" s="28">
        <v>3</v>
      </c>
      <c r="N191" s="16" t="s">
        <v>3058</v>
      </c>
      <c r="O191" s="16" t="s">
        <v>3134</v>
      </c>
      <c r="P191" s="15">
        <f t="shared" ref="P191:P195" si="108">IF(OR(O191=0,O191="无"),"",M191)</f>
        <v>3</v>
      </c>
      <c r="Q191" s="15">
        <f t="shared" ref="Q191:Q195" si="109">P191</f>
        <v>3</v>
      </c>
      <c r="R191" s="22">
        <f t="shared" ref="R191:R195" si="110">IFERROR(IF(P191/M191&gt;0,P191/M191,""),"")</f>
        <v>1</v>
      </c>
      <c r="S191" s="22">
        <f t="shared" ref="S191:S195" si="111">IFERROR(Q191/P191,"")</f>
        <v>1</v>
      </c>
      <c r="T191" s="16"/>
      <c r="U191" s="24" t="s">
        <v>3021</v>
      </c>
      <c r="V191" s="16" t="s">
        <v>50</v>
      </c>
    </row>
    <row r="192" ht="24" spans="1:22">
      <c r="A192" s="4">
        <v>191</v>
      </c>
      <c r="B192" s="4" t="s">
        <v>34</v>
      </c>
      <c r="C192" s="28" t="s">
        <v>228</v>
      </c>
      <c r="D192" s="7" t="s">
        <v>3158</v>
      </c>
      <c r="E192" s="6" t="s">
        <v>258</v>
      </c>
      <c r="F192" s="7" t="s">
        <v>2958</v>
      </c>
      <c r="G192" s="8">
        <v>44986</v>
      </c>
      <c r="H192" s="10" t="s">
        <v>41</v>
      </c>
      <c r="I192" s="28" t="s">
        <v>42</v>
      </c>
      <c r="J192" s="28" t="s">
        <v>43</v>
      </c>
      <c r="K192" s="4" t="s">
        <v>44</v>
      </c>
      <c r="L192" s="5" t="s">
        <v>46</v>
      </c>
      <c r="M192" s="28">
        <v>3</v>
      </c>
      <c r="N192" s="16" t="s">
        <v>3159</v>
      </c>
      <c r="O192" s="16" t="s">
        <v>3160</v>
      </c>
      <c r="P192" s="15">
        <f t="shared" si="108"/>
        <v>3</v>
      </c>
      <c r="Q192" s="15">
        <f t="shared" si="109"/>
        <v>3</v>
      </c>
      <c r="R192" s="22">
        <f t="shared" si="110"/>
        <v>1</v>
      </c>
      <c r="S192" s="22">
        <f t="shared" si="111"/>
        <v>1</v>
      </c>
      <c r="T192" s="16"/>
      <c r="U192" s="16" t="s">
        <v>3161</v>
      </c>
      <c r="V192" s="16" t="s">
        <v>50</v>
      </c>
    </row>
    <row r="193" ht="24" spans="1:22">
      <c r="A193" s="4">
        <v>192</v>
      </c>
      <c r="B193" s="4" t="s">
        <v>34</v>
      </c>
      <c r="C193" s="28" t="s">
        <v>228</v>
      </c>
      <c r="D193" s="7" t="s">
        <v>3158</v>
      </c>
      <c r="E193" s="6" t="s">
        <v>258</v>
      </c>
      <c r="F193" s="7" t="s">
        <v>2958</v>
      </c>
      <c r="G193" s="8">
        <v>45047</v>
      </c>
      <c r="H193" s="10" t="s">
        <v>304</v>
      </c>
      <c r="I193" s="28" t="s">
        <v>42</v>
      </c>
      <c r="J193" s="28" t="s">
        <v>43</v>
      </c>
      <c r="K193" s="4" t="s">
        <v>44</v>
      </c>
      <c r="L193" s="5" t="s">
        <v>46</v>
      </c>
      <c r="M193" s="28">
        <v>3</v>
      </c>
      <c r="N193" s="16" t="s">
        <v>3114</v>
      </c>
      <c r="O193" s="16" t="s">
        <v>3162</v>
      </c>
      <c r="P193" s="15">
        <f t="shared" si="108"/>
        <v>3</v>
      </c>
      <c r="Q193" s="15">
        <f t="shared" si="109"/>
        <v>3</v>
      </c>
      <c r="R193" s="22">
        <f t="shared" si="110"/>
        <v>1</v>
      </c>
      <c r="S193" s="22">
        <f t="shared" si="111"/>
        <v>1</v>
      </c>
      <c r="T193" s="16"/>
      <c r="U193" s="16" t="s">
        <v>3163</v>
      </c>
      <c r="V193" s="16" t="s">
        <v>50</v>
      </c>
    </row>
    <row r="194" ht="24" spans="1:22">
      <c r="A194" s="4">
        <v>193</v>
      </c>
      <c r="B194" s="4" t="s">
        <v>34</v>
      </c>
      <c r="C194" s="28" t="s">
        <v>228</v>
      </c>
      <c r="D194" s="7" t="s">
        <v>3158</v>
      </c>
      <c r="E194" s="6" t="s">
        <v>258</v>
      </c>
      <c r="F194" s="7" t="s">
        <v>2958</v>
      </c>
      <c r="G194" s="8">
        <v>45108</v>
      </c>
      <c r="H194" s="10" t="s">
        <v>165</v>
      </c>
      <c r="I194" s="28" t="s">
        <v>42</v>
      </c>
      <c r="J194" s="28" t="s">
        <v>43</v>
      </c>
      <c r="K194" s="4" t="s">
        <v>44</v>
      </c>
      <c r="L194" s="5" t="s">
        <v>46</v>
      </c>
      <c r="M194" s="28">
        <v>3</v>
      </c>
      <c r="N194" s="16" t="s">
        <v>3012</v>
      </c>
      <c r="O194" s="16" t="s">
        <v>3013</v>
      </c>
      <c r="P194" s="15">
        <f t="shared" si="108"/>
        <v>3</v>
      </c>
      <c r="Q194" s="15">
        <f t="shared" si="109"/>
        <v>3</v>
      </c>
      <c r="R194" s="22">
        <f t="shared" si="110"/>
        <v>1</v>
      </c>
      <c r="S194" s="22">
        <f t="shared" si="111"/>
        <v>1</v>
      </c>
      <c r="T194" s="16"/>
      <c r="U194" s="16" t="s">
        <v>3014</v>
      </c>
      <c r="V194" s="16" t="s">
        <v>50</v>
      </c>
    </row>
    <row r="195" ht="24" spans="1:22">
      <c r="A195" s="4">
        <v>194</v>
      </c>
      <c r="B195" s="4" t="s">
        <v>34</v>
      </c>
      <c r="C195" s="28" t="s">
        <v>228</v>
      </c>
      <c r="D195" s="7" t="s">
        <v>3158</v>
      </c>
      <c r="E195" s="6" t="s">
        <v>258</v>
      </c>
      <c r="F195" s="7" t="s">
        <v>2958</v>
      </c>
      <c r="G195" s="8">
        <v>45170</v>
      </c>
      <c r="H195" s="10" t="s">
        <v>54</v>
      </c>
      <c r="I195" s="28" t="s">
        <v>42</v>
      </c>
      <c r="J195" s="28" t="s">
        <v>43</v>
      </c>
      <c r="K195" s="4" t="s">
        <v>44</v>
      </c>
      <c r="L195" s="5" t="s">
        <v>46</v>
      </c>
      <c r="M195" s="28">
        <v>3</v>
      </c>
      <c r="N195" s="16" t="str">
        <f>IFERROR(VLOOKUP("*"&amp;$D195&amp;"*",[1]护套环流!$A:$AS,20,FALSE),IFERROR(VLOOKUP("*"&amp;$D195&amp;"*",[1]护套环流!$B:$AS,19,FALSE),"无"))</f>
        <v>2023-09-15 09:00:00</v>
      </c>
      <c r="O195" s="16" t="str">
        <f>IFERROR(VLOOKUP("*"&amp;$D195&amp;"*",[1]护套环流!$A:$AS,21,FALSE),IFERROR(VLOOKUP("*"&amp;$D195&amp;"*",[1]护套环流!$B:$AS,20,FALSE),"无"))</f>
        <v>2023-09-15 12:00:00</v>
      </c>
      <c r="P195" s="15">
        <f t="shared" si="108"/>
        <v>3</v>
      </c>
      <c r="Q195" s="15">
        <f t="shared" si="109"/>
        <v>3</v>
      </c>
      <c r="R195" s="22">
        <f t="shared" si="110"/>
        <v>1</v>
      </c>
      <c r="S195" s="22">
        <f t="shared" si="111"/>
        <v>1</v>
      </c>
      <c r="T195" s="16"/>
      <c r="U195" s="16" t="str">
        <f>IFERROR(VLOOKUP("*"&amp;$D195&amp;"*",[1]护套环流!$A:$AS,5,FALSE),IFERROR(VLOOKUP("*"&amp;$D195&amp;"*",[1]护套环流!$B:$AS,4,FALSE),"无"))</f>
        <v>JH030120230115-000046</v>
      </c>
      <c r="V195" s="16" t="str">
        <f>IFERROR(VLOOKUP("*"&amp;$D195&amp;"*",[1]护套环流!$A:$AS,3,FALSE),IFERROR(VLOOKUP("*"&amp;$D195&amp;"*",[1]护套环流!$B:$AS,2,FALSE),"无"))</f>
        <v>已完成</v>
      </c>
    </row>
    <row r="196" ht="24" spans="1:22">
      <c r="A196" s="4">
        <v>195</v>
      </c>
      <c r="B196" s="4" t="s">
        <v>34</v>
      </c>
      <c r="C196" s="28" t="s">
        <v>228</v>
      </c>
      <c r="D196" s="7" t="s">
        <v>3158</v>
      </c>
      <c r="E196" s="6" t="s">
        <v>258</v>
      </c>
      <c r="F196" s="7" t="s">
        <v>2958</v>
      </c>
      <c r="G196" s="8">
        <v>45231</v>
      </c>
      <c r="H196" s="10" t="s">
        <v>632</v>
      </c>
      <c r="I196" s="28" t="s">
        <v>42</v>
      </c>
      <c r="J196" s="28" t="s">
        <v>43</v>
      </c>
      <c r="K196" s="4" t="s">
        <v>44</v>
      </c>
      <c r="L196" s="5" t="s">
        <v>46</v>
      </c>
      <c r="M196" s="28">
        <v>3</v>
      </c>
      <c r="N196" s="16"/>
      <c r="O196" s="16"/>
      <c r="P196" s="15"/>
      <c r="Q196" s="15"/>
      <c r="R196" s="22"/>
      <c r="S196" s="22"/>
      <c r="T196" s="16"/>
      <c r="U196" s="16"/>
      <c r="V196" s="16"/>
    </row>
    <row r="197" ht="24" spans="1:22">
      <c r="A197" s="4">
        <v>196</v>
      </c>
      <c r="B197" s="4" t="s">
        <v>34</v>
      </c>
      <c r="C197" s="28" t="s">
        <v>228</v>
      </c>
      <c r="D197" s="7" t="s">
        <v>3164</v>
      </c>
      <c r="E197" s="6" t="s">
        <v>258</v>
      </c>
      <c r="F197" s="7" t="s">
        <v>2958</v>
      </c>
      <c r="G197" s="8">
        <v>44927</v>
      </c>
      <c r="H197" s="9" t="s">
        <v>2959</v>
      </c>
      <c r="I197" s="28" t="s">
        <v>42</v>
      </c>
      <c r="J197" s="28" t="s">
        <v>43</v>
      </c>
      <c r="K197" s="4" t="s">
        <v>44</v>
      </c>
      <c r="L197" s="5" t="s">
        <v>46</v>
      </c>
      <c r="M197" s="28">
        <v>3</v>
      </c>
      <c r="N197" s="16" t="s">
        <v>3058</v>
      </c>
      <c r="O197" s="16" t="s">
        <v>3134</v>
      </c>
      <c r="P197" s="15">
        <f t="shared" ref="P197:P201" si="112">IF(OR(O197=0,O197="无"),"",M197)</f>
        <v>3</v>
      </c>
      <c r="Q197" s="15">
        <f t="shared" ref="Q197:Q201" si="113">P197</f>
        <v>3</v>
      </c>
      <c r="R197" s="22">
        <f t="shared" ref="R197:R201" si="114">IFERROR(IF(P197/M197&gt;0,P197/M197,""),"")</f>
        <v>1</v>
      </c>
      <c r="S197" s="22">
        <f t="shared" ref="S197:S201" si="115">IFERROR(Q197/P197,"")</f>
        <v>1</v>
      </c>
      <c r="T197" s="16"/>
      <c r="U197" s="24" t="s">
        <v>3021</v>
      </c>
      <c r="V197" s="16" t="s">
        <v>50</v>
      </c>
    </row>
    <row r="198" ht="24" spans="1:22">
      <c r="A198" s="4">
        <v>197</v>
      </c>
      <c r="B198" s="4" t="s">
        <v>34</v>
      </c>
      <c r="C198" s="28" t="s">
        <v>228</v>
      </c>
      <c r="D198" s="7" t="s">
        <v>3164</v>
      </c>
      <c r="E198" s="6" t="s">
        <v>258</v>
      </c>
      <c r="F198" s="7" t="s">
        <v>2958</v>
      </c>
      <c r="G198" s="8">
        <v>44986</v>
      </c>
      <c r="H198" s="10" t="s">
        <v>41</v>
      </c>
      <c r="I198" s="28" t="s">
        <v>42</v>
      </c>
      <c r="J198" s="28" t="s">
        <v>43</v>
      </c>
      <c r="K198" s="4" t="s">
        <v>44</v>
      </c>
      <c r="L198" s="5" t="s">
        <v>46</v>
      </c>
      <c r="M198" s="28">
        <v>3</v>
      </c>
      <c r="N198" s="16" t="s">
        <v>3159</v>
      </c>
      <c r="O198" s="16" t="s">
        <v>3160</v>
      </c>
      <c r="P198" s="15">
        <f t="shared" si="112"/>
        <v>3</v>
      </c>
      <c r="Q198" s="15">
        <f t="shared" si="113"/>
        <v>3</v>
      </c>
      <c r="R198" s="22">
        <f t="shared" si="114"/>
        <v>1</v>
      </c>
      <c r="S198" s="22">
        <f t="shared" si="115"/>
        <v>1</v>
      </c>
      <c r="T198" s="16"/>
      <c r="U198" s="16" t="s">
        <v>3161</v>
      </c>
      <c r="V198" s="16" t="s">
        <v>50</v>
      </c>
    </row>
    <row r="199" ht="24" spans="1:22">
      <c r="A199" s="4">
        <v>198</v>
      </c>
      <c r="B199" s="4" t="s">
        <v>34</v>
      </c>
      <c r="C199" s="28" t="s">
        <v>228</v>
      </c>
      <c r="D199" s="7" t="s">
        <v>3164</v>
      </c>
      <c r="E199" s="6" t="s">
        <v>258</v>
      </c>
      <c r="F199" s="7" t="s">
        <v>2958</v>
      </c>
      <c r="G199" s="8">
        <v>45047</v>
      </c>
      <c r="H199" s="10" t="s">
        <v>304</v>
      </c>
      <c r="I199" s="28" t="s">
        <v>42</v>
      </c>
      <c r="J199" s="28" t="s">
        <v>43</v>
      </c>
      <c r="K199" s="4" t="s">
        <v>44</v>
      </c>
      <c r="L199" s="5" t="s">
        <v>46</v>
      </c>
      <c r="M199" s="28">
        <v>3</v>
      </c>
      <c r="N199" s="16" t="s">
        <v>3114</v>
      </c>
      <c r="O199" s="16" t="s">
        <v>3162</v>
      </c>
      <c r="P199" s="15">
        <f t="shared" si="112"/>
        <v>3</v>
      </c>
      <c r="Q199" s="15">
        <f t="shared" si="113"/>
        <v>3</v>
      </c>
      <c r="R199" s="22">
        <f t="shared" si="114"/>
        <v>1</v>
      </c>
      <c r="S199" s="22">
        <f t="shared" si="115"/>
        <v>1</v>
      </c>
      <c r="T199" s="16"/>
      <c r="U199" s="16" t="s">
        <v>3163</v>
      </c>
      <c r="V199" s="16" t="s">
        <v>50</v>
      </c>
    </row>
    <row r="200" ht="24" spans="1:22">
      <c r="A200" s="4">
        <v>199</v>
      </c>
      <c r="B200" s="4" t="s">
        <v>34</v>
      </c>
      <c r="C200" s="28" t="s">
        <v>228</v>
      </c>
      <c r="D200" s="7" t="s">
        <v>3164</v>
      </c>
      <c r="E200" s="6" t="s">
        <v>258</v>
      </c>
      <c r="F200" s="7" t="s">
        <v>2958</v>
      </c>
      <c r="G200" s="8">
        <v>45108</v>
      </c>
      <c r="H200" s="10" t="s">
        <v>165</v>
      </c>
      <c r="I200" s="28" t="s">
        <v>42</v>
      </c>
      <c r="J200" s="28" t="s">
        <v>43</v>
      </c>
      <c r="K200" s="4" t="s">
        <v>44</v>
      </c>
      <c r="L200" s="5" t="s">
        <v>46</v>
      </c>
      <c r="M200" s="28">
        <v>3</v>
      </c>
      <c r="N200" s="16" t="s">
        <v>3012</v>
      </c>
      <c r="O200" s="16" t="s">
        <v>3013</v>
      </c>
      <c r="P200" s="15">
        <f t="shared" si="112"/>
        <v>3</v>
      </c>
      <c r="Q200" s="15">
        <f t="shared" si="113"/>
        <v>3</v>
      </c>
      <c r="R200" s="22">
        <f t="shared" si="114"/>
        <v>1</v>
      </c>
      <c r="S200" s="22">
        <f t="shared" si="115"/>
        <v>1</v>
      </c>
      <c r="T200" s="16"/>
      <c r="U200" s="16" t="s">
        <v>3014</v>
      </c>
      <c r="V200" s="16" t="s">
        <v>50</v>
      </c>
    </row>
    <row r="201" ht="24" spans="1:22">
      <c r="A201" s="4">
        <v>200</v>
      </c>
      <c r="B201" s="4" t="s">
        <v>34</v>
      </c>
      <c r="C201" s="28" t="s">
        <v>228</v>
      </c>
      <c r="D201" s="7" t="s">
        <v>3164</v>
      </c>
      <c r="E201" s="6" t="s">
        <v>258</v>
      </c>
      <c r="F201" s="7" t="s">
        <v>2958</v>
      </c>
      <c r="G201" s="8">
        <v>45170</v>
      </c>
      <c r="H201" s="10" t="s">
        <v>54</v>
      </c>
      <c r="I201" s="28" t="s">
        <v>42</v>
      </c>
      <c r="J201" s="28" t="s">
        <v>43</v>
      </c>
      <c r="K201" s="4" t="s">
        <v>44</v>
      </c>
      <c r="L201" s="5" t="s">
        <v>46</v>
      </c>
      <c r="M201" s="28">
        <v>3</v>
      </c>
      <c r="N201" s="16" t="str">
        <f>IFERROR(VLOOKUP("*"&amp;$D201&amp;"*",[1]护套环流!$A:$AS,20,FALSE),IFERROR(VLOOKUP("*"&amp;$D201&amp;"*",[1]护套环流!$B:$AS,19,FALSE),"无"))</f>
        <v>2023-09-15 09:00:00</v>
      </c>
      <c r="O201" s="16" t="str">
        <f>IFERROR(VLOOKUP("*"&amp;$D201&amp;"*",[1]护套环流!$A:$AS,21,FALSE),IFERROR(VLOOKUP("*"&amp;$D201&amp;"*",[1]护套环流!$B:$AS,20,FALSE),"无"))</f>
        <v>2023-09-15 12:00:00</v>
      </c>
      <c r="P201" s="15">
        <f t="shared" si="112"/>
        <v>3</v>
      </c>
      <c r="Q201" s="15">
        <f t="shared" si="113"/>
        <v>3</v>
      </c>
      <c r="R201" s="22">
        <f t="shared" si="114"/>
        <v>1</v>
      </c>
      <c r="S201" s="22">
        <f t="shared" si="115"/>
        <v>1</v>
      </c>
      <c r="T201" s="16"/>
      <c r="U201" s="16" t="str">
        <f>IFERROR(VLOOKUP("*"&amp;$D201&amp;"*",[1]护套环流!$A:$AS,5,FALSE),IFERROR(VLOOKUP("*"&amp;$D201&amp;"*",[1]护套环流!$B:$AS,4,FALSE),"无"))</f>
        <v>JH030120230115-000046</v>
      </c>
      <c r="V201" s="16" t="str">
        <f>IFERROR(VLOOKUP("*"&amp;$D201&amp;"*",[1]护套环流!$A:$AS,3,FALSE),IFERROR(VLOOKUP("*"&amp;$D201&amp;"*",[1]护套环流!$B:$AS,2,FALSE),"无"))</f>
        <v>已完成</v>
      </c>
    </row>
    <row r="202" ht="24" spans="1:22">
      <c r="A202" s="4">
        <v>201</v>
      </c>
      <c r="B202" s="4" t="s">
        <v>34</v>
      </c>
      <c r="C202" s="28" t="s">
        <v>228</v>
      </c>
      <c r="D202" s="7" t="s">
        <v>3164</v>
      </c>
      <c r="E202" s="6" t="s">
        <v>258</v>
      </c>
      <c r="F202" s="7" t="s">
        <v>2958</v>
      </c>
      <c r="G202" s="8">
        <v>45231</v>
      </c>
      <c r="H202" s="10" t="s">
        <v>632</v>
      </c>
      <c r="I202" s="28" t="s">
        <v>42</v>
      </c>
      <c r="J202" s="28" t="s">
        <v>43</v>
      </c>
      <c r="K202" s="4" t="s">
        <v>44</v>
      </c>
      <c r="L202" s="5" t="s">
        <v>46</v>
      </c>
      <c r="M202" s="28">
        <v>3</v>
      </c>
      <c r="N202" s="16"/>
      <c r="O202" s="16"/>
      <c r="P202" s="15"/>
      <c r="Q202" s="15"/>
      <c r="R202" s="22"/>
      <c r="S202" s="22"/>
      <c r="T202" s="16"/>
      <c r="U202" s="16"/>
      <c r="V202" s="16"/>
    </row>
    <row r="203" ht="24" spans="1:22">
      <c r="A203" s="4">
        <v>202</v>
      </c>
      <c r="B203" s="4" t="s">
        <v>34</v>
      </c>
      <c r="C203" s="29" t="s">
        <v>82</v>
      </c>
      <c r="D203" s="7" t="s">
        <v>181</v>
      </c>
      <c r="E203" s="6" t="s">
        <v>258</v>
      </c>
      <c r="F203" s="7" t="s">
        <v>2958</v>
      </c>
      <c r="G203" s="8">
        <v>44927</v>
      </c>
      <c r="H203" s="9" t="s">
        <v>2959</v>
      </c>
      <c r="I203" s="28" t="s">
        <v>42</v>
      </c>
      <c r="J203" s="28" t="s">
        <v>43</v>
      </c>
      <c r="K203" s="4" t="s">
        <v>44</v>
      </c>
      <c r="L203" s="5" t="s">
        <v>46</v>
      </c>
      <c r="M203" s="28">
        <v>15</v>
      </c>
      <c r="N203" s="16" t="s">
        <v>3165</v>
      </c>
      <c r="O203" s="16" t="s">
        <v>3166</v>
      </c>
      <c r="P203" s="15">
        <f t="shared" ref="P203:P207" si="116">IF(OR(O203=0,O203="无"),"",M203)</f>
        <v>15</v>
      </c>
      <c r="Q203" s="15">
        <f t="shared" ref="Q203:Q207" si="117">P203</f>
        <v>15</v>
      </c>
      <c r="R203" s="22">
        <f t="shared" ref="R203:R207" si="118">IFERROR(IF(P203/M203&gt;0,P203/M203,""),"")</f>
        <v>1</v>
      </c>
      <c r="S203" s="22">
        <f t="shared" ref="S203:S207" si="119">IFERROR(Q203/P203,"")</f>
        <v>1</v>
      </c>
      <c r="T203" s="16"/>
      <c r="U203" s="24" t="s">
        <v>3021</v>
      </c>
      <c r="V203" s="16" t="s">
        <v>50</v>
      </c>
    </row>
    <row r="204" ht="24" spans="1:22">
      <c r="A204" s="4">
        <v>203</v>
      </c>
      <c r="B204" s="4" t="s">
        <v>34</v>
      </c>
      <c r="C204" s="29" t="s">
        <v>82</v>
      </c>
      <c r="D204" s="7" t="s">
        <v>181</v>
      </c>
      <c r="E204" s="6" t="s">
        <v>258</v>
      </c>
      <c r="F204" s="7" t="s">
        <v>2958</v>
      </c>
      <c r="G204" s="8">
        <v>44986</v>
      </c>
      <c r="H204" s="10" t="s">
        <v>41</v>
      </c>
      <c r="I204" s="28" t="s">
        <v>42</v>
      </c>
      <c r="J204" s="28" t="s">
        <v>43</v>
      </c>
      <c r="K204" s="4" t="s">
        <v>44</v>
      </c>
      <c r="L204" s="5" t="s">
        <v>46</v>
      </c>
      <c r="M204" s="28">
        <v>15</v>
      </c>
      <c r="N204" s="16" t="s">
        <v>3060</v>
      </c>
      <c r="O204" s="16" t="s">
        <v>3061</v>
      </c>
      <c r="P204" s="15">
        <f t="shared" si="116"/>
        <v>15</v>
      </c>
      <c r="Q204" s="15">
        <f t="shared" si="117"/>
        <v>15</v>
      </c>
      <c r="R204" s="22">
        <f t="shared" si="118"/>
        <v>1</v>
      </c>
      <c r="S204" s="22">
        <f t="shared" si="119"/>
        <v>1</v>
      </c>
      <c r="T204" s="16"/>
      <c r="U204" s="16" t="s">
        <v>3062</v>
      </c>
      <c r="V204" s="16" t="s">
        <v>50</v>
      </c>
    </row>
    <row r="205" ht="24" spans="1:22">
      <c r="A205" s="4">
        <v>204</v>
      </c>
      <c r="B205" s="4" t="s">
        <v>34</v>
      </c>
      <c r="C205" s="29" t="s">
        <v>82</v>
      </c>
      <c r="D205" s="7" t="s">
        <v>181</v>
      </c>
      <c r="E205" s="6" t="s">
        <v>258</v>
      </c>
      <c r="F205" s="7" t="s">
        <v>2958</v>
      </c>
      <c r="G205" s="8">
        <v>45047</v>
      </c>
      <c r="H205" s="10" t="s">
        <v>304</v>
      </c>
      <c r="I205" s="28" t="s">
        <v>42</v>
      </c>
      <c r="J205" s="28" t="s">
        <v>43</v>
      </c>
      <c r="K205" s="4" t="s">
        <v>44</v>
      </c>
      <c r="L205" s="5" t="s">
        <v>46</v>
      </c>
      <c r="M205" s="28">
        <v>15</v>
      </c>
      <c r="N205" s="16" t="s">
        <v>3167</v>
      </c>
      <c r="O205" s="16" t="s">
        <v>3168</v>
      </c>
      <c r="P205" s="15">
        <f t="shared" si="116"/>
        <v>15</v>
      </c>
      <c r="Q205" s="15">
        <f t="shared" si="117"/>
        <v>15</v>
      </c>
      <c r="R205" s="22">
        <f t="shared" si="118"/>
        <v>1</v>
      </c>
      <c r="S205" s="22">
        <f t="shared" si="119"/>
        <v>1</v>
      </c>
      <c r="T205" s="16"/>
      <c r="U205" s="16" t="s">
        <v>3169</v>
      </c>
      <c r="V205" s="16" t="s">
        <v>50</v>
      </c>
    </row>
    <row r="206" ht="24" spans="1:22">
      <c r="A206" s="4">
        <v>205</v>
      </c>
      <c r="B206" s="4" t="s">
        <v>34</v>
      </c>
      <c r="C206" s="29" t="s">
        <v>82</v>
      </c>
      <c r="D206" s="7" t="s">
        <v>181</v>
      </c>
      <c r="E206" s="6" t="s">
        <v>258</v>
      </c>
      <c r="F206" s="7" t="s">
        <v>2958</v>
      </c>
      <c r="G206" s="8">
        <v>45108</v>
      </c>
      <c r="H206" s="10" t="s">
        <v>165</v>
      </c>
      <c r="I206" s="28" t="s">
        <v>42</v>
      </c>
      <c r="J206" s="28" t="s">
        <v>43</v>
      </c>
      <c r="K206" s="4" t="s">
        <v>44</v>
      </c>
      <c r="L206" s="5" t="s">
        <v>46</v>
      </c>
      <c r="M206" s="28">
        <v>15</v>
      </c>
      <c r="N206" s="16" t="s">
        <v>3170</v>
      </c>
      <c r="O206" s="16" t="s">
        <v>3171</v>
      </c>
      <c r="P206" s="15">
        <f t="shared" si="116"/>
        <v>15</v>
      </c>
      <c r="Q206" s="15">
        <f t="shared" si="117"/>
        <v>15</v>
      </c>
      <c r="R206" s="22">
        <f t="shared" si="118"/>
        <v>1</v>
      </c>
      <c r="S206" s="22">
        <f t="shared" si="119"/>
        <v>1</v>
      </c>
      <c r="T206" s="16"/>
      <c r="U206" s="16" t="s">
        <v>3172</v>
      </c>
      <c r="V206" s="16" t="s">
        <v>50</v>
      </c>
    </row>
    <row r="207" ht="24" spans="1:22">
      <c r="A207" s="4">
        <v>206</v>
      </c>
      <c r="B207" s="4" t="s">
        <v>34</v>
      </c>
      <c r="C207" s="29" t="s">
        <v>82</v>
      </c>
      <c r="D207" s="7" t="s">
        <v>181</v>
      </c>
      <c r="E207" s="6" t="s">
        <v>258</v>
      </c>
      <c r="F207" s="7" t="s">
        <v>2958</v>
      </c>
      <c r="G207" s="8">
        <v>45170</v>
      </c>
      <c r="H207" s="10" t="s">
        <v>54</v>
      </c>
      <c r="I207" s="28" t="s">
        <v>42</v>
      </c>
      <c r="J207" s="28" t="s">
        <v>43</v>
      </c>
      <c r="K207" s="4" t="s">
        <v>44</v>
      </c>
      <c r="L207" s="5" t="s">
        <v>46</v>
      </c>
      <c r="M207" s="28">
        <v>15</v>
      </c>
      <c r="N207" s="16" t="str">
        <f>IFERROR(VLOOKUP("*"&amp;$D207&amp;"*",[1]护套环流!$A:$AS,20,FALSE),IFERROR(VLOOKUP("*"&amp;$D207&amp;"*",[1]护套环流!$B:$AS,19,FALSE),"无"))</f>
        <v>2023-09-19 08:09:45</v>
      </c>
      <c r="O207" s="16" t="str">
        <f>IFERROR(VLOOKUP("*"&amp;$D207&amp;"*",[1]护套环流!$A:$AS,21,FALSE),IFERROR(VLOOKUP("*"&amp;$D207&amp;"*",[1]护套环流!$B:$AS,20,FALSE),"无"))</f>
        <v>2023-09-22 11:26:00</v>
      </c>
      <c r="P207" s="15">
        <f t="shared" si="116"/>
        <v>15</v>
      </c>
      <c r="Q207" s="15">
        <f t="shared" si="117"/>
        <v>15</v>
      </c>
      <c r="R207" s="22">
        <f t="shared" si="118"/>
        <v>1</v>
      </c>
      <c r="S207" s="22">
        <f t="shared" si="119"/>
        <v>1</v>
      </c>
      <c r="T207" s="16"/>
      <c r="U207" s="16" t="str">
        <f>IFERROR(VLOOKUP("*"&amp;$D207&amp;"*",[1]护套环流!$A:$AS,5,FALSE),IFERROR(VLOOKUP("*"&amp;$D207&amp;"*",[1]护套环流!$B:$AS,4,FALSE),"无"))</f>
        <v>JH030120230115-000053</v>
      </c>
      <c r="V207" s="16" t="str">
        <f>IFERROR(VLOOKUP("*"&amp;$D207&amp;"*",[1]护套环流!$A:$AS,3,FALSE),IFERROR(VLOOKUP("*"&amp;$D207&amp;"*",[1]护套环流!$B:$AS,2,FALSE),"无"))</f>
        <v>已完成</v>
      </c>
    </row>
    <row r="208" ht="24" spans="1:22">
      <c r="A208" s="4">
        <v>207</v>
      </c>
      <c r="B208" s="4" t="s">
        <v>34</v>
      </c>
      <c r="C208" s="29" t="s">
        <v>82</v>
      </c>
      <c r="D208" s="7" t="s">
        <v>181</v>
      </c>
      <c r="E208" s="6" t="s">
        <v>258</v>
      </c>
      <c r="F208" s="7" t="s">
        <v>2958</v>
      </c>
      <c r="G208" s="8">
        <v>45231</v>
      </c>
      <c r="H208" s="10" t="s">
        <v>632</v>
      </c>
      <c r="I208" s="28" t="s">
        <v>42</v>
      </c>
      <c r="J208" s="28" t="s">
        <v>43</v>
      </c>
      <c r="K208" s="4" t="s">
        <v>44</v>
      </c>
      <c r="L208" s="5" t="s">
        <v>46</v>
      </c>
      <c r="M208" s="28">
        <v>15</v>
      </c>
      <c r="N208" s="16"/>
      <c r="O208" s="16"/>
      <c r="P208" s="15"/>
      <c r="Q208" s="15"/>
      <c r="R208" s="22"/>
      <c r="S208" s="22"/>
      <c r="T208" s="16"/>
      <c r="U208" s="16"/>
      <c r="V208" s="16"/>
    </row>
    <row r="209" ht="24" spans="1:22">
      <c r="A209" s="4">
        <v>208</v>
      </c>
      <c r="B209" s="4" t="s">
        <v>34</v>
      </c>
      <c r="C209" s="29" t="s">
        <v>82</v>
      </c>
      <c r="D209" s="28" t="s">
        <v>193</v>
      </c>
      <c r="E209" s="6" t="s">
        <v>258</v>
      </c>
      <c r="F209" s="7" t="s">
        <v>2958</v>
      </c>
      <c r="G209" s="8">
        <v>44927</v>
      </c>
      <c r="H209" s="9" t="s">
        <v>2959</v>
      </c>
      <c r="I209" s="28" t="s">
        <v>42</v>
      </c>
      <c r="J209" s="28" t="s">
        <v>43</v>
      </c>
      <c r="K209" s="4" t="s">
        <v>44</v>
      </c>
      <c r="L209" s="5" t="s">
        <v>46</v>
      </c>
      <c r="M209" s="28">
        <v>15</v>
      </c>
      <c r="N209" s="16" t="s">
        <v>3165</v>
      </c>
      <c r="O209" s="16" t="s">
        <v>3166</v>
      </c>
      <c r="P209" s="15">
        <f t="shared" ref="P209:P213" si="120">IF(OR(O209=0,O209="无"),"",M209)</f>
        <v>15</v>
      </c>
      <c r="Q209" s="15">
        <f t="shared" ref="Q209:Q213" si="121">P209</f>
        <v>15</v>
      </c>
      <c r="R209" s="22">
        <f t="shared" ref="R209:R213" si="122">IFERROR(IF(P209/M209&gt;0,P209/M209,""),"")</f>
        <v>1</v>
      </c>
      <c r="S209" s="22">
        <f t="shared" ref="S209:S213" si="123">IFERROR(Q209/P209,"")</f>
        <v>1</v>
      </c>
      <c r="T209" s="16"/>
      <c r="U209" s="24" t="s">
        <v>3021</v>
      </c>
      <c r="V209" s="16" t="s">
        <v>50</v>
      </c>
    </row>
    <row r="210" ht="24" spans="1:22">
      <c r="A210" s="4">
        <v>209</v>
      </c>
      <c r="B210" s="4" t="s">
        <v>34</v>
      </c>
      <c r="C210" s="29" t="s">
        <v>82</v>
      </c>
      <c r="D210" s="28" t="s">
        <v>193</v>
      </c>
      <c r="E210" s="6" t="s">
        <v>258</v>
      </c>
      <c r="F210" s="7" t="s">
        <v>2958</v>
      </c>
      <c r="G210" s="8">
        <v>44986</v>
      </c>
      <c r="H210" s="10" t="s">
        <v>41</v>
      </c>
      <c r="I210" s="28" t="s">
        <v>42</v>
      </c>
      <c r="J210" s="28" t="s">
        <v>43</v>
      </c>
      <c r="K210" s="4" t="s">
        <v>44</v>
      </c>
      <c r="L210" s="5" t="s">
        <v>46</v>
      </c>
      <c r="M210" s="28">
        <v>15</v>
      </c>
      <c r="N210" s="16" t="s">
        <v>3060</v>
      </c>
      <c r="O210" s="16" t="s">
        <v>3061</v>
      </c>
      <c r="P210" s="15">
        <f t="shared" si="120"/>
        <v>15</v>
      </c>
      <c r="Q210" s="15">
        <f t="shared" si="121"/>
        <v>15</v>
      </c>
      <c r="R210" s="22">
        <f t="shared" si="122"/>
        <v>1</v>
      </c>
      <c r="S210" s="22">
        <f t="shared" si="123"/>
        <v>1</v>
      </c>
      <c r="T210" s="16"/>
      <c r="U210" s="16" t="s">
        <v>3062</v>
      </c>
      <c r="V210" s="16" t="s">
        <v>50</v>
      </c>
    </row>
    <row r="211" ht="24" spans="1:22">
      <c r="A211" s="4">
        <v>210</v>
      </c>
      <c r="B211" s="4" t="s">
        <v>34</v>
      </c>
      <c r="C211" s="29" t="s">
        <v>82</v>
      </c>
      <c r="D211" s="28" t="s">
        <v>193</v>
      </c>
      <c r="E211" s="6" t="s">
        <v>258</v>
      </c>
      <c r="F211" s="7" t="s">
        <v>2958</v>
      </c>
      <c r="G211" s="8">
        <v>45047</v>
      </c>
      <c r="H211" s="10" t="s">
        <v>304</v>
      </c>
      <c r="I211" s="28" t="s">
        <v>42</v>
      </c>
      <c r="J211" s="28" t="s">
        <v>43</v>
      </c>
      <c r="K211" s="4" t="s">
        <v>44</v>
      </c>
      <c r="L211" s="5" t="s">
        <v>46</v>
      </c>
      <c r="M211" s="28">
        <v>15</v>
      </c>
      <c r="N211" s="16" t="s">
        <v>3167</v>
      </c>
      <c r="O211" s="16" t="s">
        <v>3168</v>
      </c>
      <c r="P211" s="15">
        <f t="shared" si="120"/>
        <v>15</v>
      </c>
      <c r="Q211" s="15">
        <f t="shared" si="121"/>
        <v>15</v>
      </c>
      <c r="R211" s="22">
        <f t="shared" si="122"/>
        <v>1</v>
      </c>
      <c r="S211" s="22">
        <f t="shared" si="123"/>
        <v>1</v>
      </c>
      <c r="T211" s="16"/>
      <c r="U211" s="16" t="s">
        <v>3169</v>
      </c>
      <c r="V211" s="16" t="s">
        <v>50</v>
      </c>
    </row>
    <row r="212" ht="24" spans="1:22">
      <c r="A212" s="4">
        <v>211</v>
      </c>
      <c r="B212" s="4" t="s">
        <v>34</v>
      </c>
      <c r="C212" s="29" t="s">
        <v>82</v>
      </c>
      <c r="D212" s="28" t="s">
        <v>193</v>
      </c>
      <c r="E212" s="6" t="s">
        <v>258</v>
      </c>
      <c r="F212" s="7" t="s">
        <v>2958</v>
      </c>
      <c r="G212" s="8">
        <v>45108</v>
      </c>
      <c r="H212" s="10" t="s">
        <v>165</v>
      </c>
      <c r="I212" s="28" t="s">
        <v>42</v>
      </c>
      <c r="J212" s="28" t="s">
        <v>43</v>
      </c>
      <c r="K212" s="4" t="s">
        <v>44</v>
      </c>
      <c r="L212" s="5" t="s">
        <v>46</v>
      </c>
      <c r="M212" s="28">
        <v>15</v>
      </c>
      <c r="N212" s="16" t="s">
        <v>3170</v>
      </c>
      <c r="O212" s="16" t="s">
        <v>3171</v>
      </c>
      <c r="P212" s="15">
        <f t="shared" si="120"/>
        <v>15</v>
      </c>
      <c r="Q212" s="15">
        <f t="shared" si="121"/>
        <v>15</v>
      </c>
      <c r="R212" s="22">
        <f t="shared" si="122"/>
        <v>1</v>
      </c>
      <c r="S212" s="22">
        <f t="shared" si="123"/>
        <v>1</v>
      </c>
      <c r="T212" s="16"/>
      <c r="U212" s="16" t="s">
        <v>3172</v>
      </c>
      <c r="V212" s="16" t="s">
        <v>50</v>
      </c>
    </row>
    <row r="213" ht="24" spans="1:22">
      <c r="A213" s="4">
        <v>212</v>
      </c>
      <c r="B213" s="4" t="s">
        <v>34</v>
      </c>
      <c r="C213" s="29" t="s">
        <v>82</v>
      </c>
      <c r="D213" s="28" t="s">
        <v>193</v>
      </c>
      <c r="E213" s="6" t="s">
        <v>258</v>
      </c>
      <c r="F213" s="7" t="s">
        <v>2958</v>
      </c>
      <c r="G213" s="8">
        <v>45170</v>
      </c>
      <c r="H213" s="10" t="s">
        <v>54</v>
      </c>
      <c r="I213" s="28" t="s">
        <v>42</v>
      </c>
      <c r="J213" s="28" t="s">
        <v>43</v>
      </c>
      <c r="K213" s="4" t="s">
        <v>44</v>
      </c>
      <c r="L213" s="5" t="s">
        <v>46</v>
      </c>
      <c r="M213" s="28">
        <v>15</v>
      </c>
      <c r="N213" s="16" t="str">
        <f>IFERROR(VLOOKUP("*"&amp;$D213&amp;"*",[1]护套环流!$A:$AS,20,FALSE),IFERROR(VLOOKUP("*"&amp;$D213&amp;"*",[1]护套环流!$B:$AS,19,FALSE),"无"))</f>
        <v>2023-09-19 08:09:45</v>
      </c>
      <c r="O213" s="16" t="str">
        <f>IFERROR(VLOOKUP("*"&amp;$D213&amp;"*",[1]护套环流!$A:$AS,21,FALSE),IFERROR(VLOOKUP("*"&amp;$D213&amp;"*",[1]护套环流!$B:$AS,20,FALSE),"无"))</f>
        <v>2023-09-22 11:26:00</v>
      </c>
      <c r="P213" s="15">
        <f t="shared" si="120"/>
        <v>15</v>
      </c>
      <c r="Q213" s="15">
        <f t="shared" si="121"/>
        <v>15</v>
      </c>
      <c r="R213" s="22">
        <f t="shared" si="122"/>
        <v>1</v>
      </c>
      <c r="S213" s="22">
        <f t="shared" si="123"/>
        <v>1</v>
      </c>
      <c r="T213" s="16"/>
      <c r="U213" s="16" t="str">
        <f>IFERROR(VLOOKUP("*"&amp;$D213&amp;"*",[1]护套环流!$A:$AS,5,FALSE),IFERROR(VLOOKUP("*"&amp;$D213&amp;"*",[1]护套环流!$B:$AS,4,FALSE),"无"))</f>
        <v>JH030120230115-000053</v>
      </c>
      <c r="V213" s="16" t="str">
        <f>IFERROR(VLOOKUP("*"&amp;$D213&amp;"*",[1]护套环流!$A:$AS,3,FALSE),IFERROR(VLOOKUP("*"&amp;$D213&amp;"*",[1]护套环流!$B:$AS,2,FALSE),"无"))</f>
        <v>已完成</v>
      </c>
    </row>
    <row r="214" ht="24" spans="1:22">
      <c r="A214" s="4">
        <v>213</v>
      </c>
      <c r="B214" s="4" t="s">
        <v>34</v>
      </c>
      <c r="C214" s="29" t="s">
        <v>82</v>
      </c>
      <c r="D214" s="28" t="s">
        <v>193</v>
      </c>
      <c r="E214" s="6" t="s">
        <v>258</v>
      </c>
      <c r="F214" s="7" t="s">
        <v>2958</v>
      </c>
      <c r="G214" s="8">
        <v>45231</v>
      </c>
      <c r="H214" s="10" t="s">
        <v>632</v>
      </c>
      <c r="I214" s="28" t="s">
        <v>42</v>
      </c>
      <c r="J214" s="28" t="s">
        <v>43</v>
      </c>
      <c r="K214" s="4" t="s">
        <v>44</v>
      </c>
      <c r="L214" s="5" t="s">
        <v>46</v>
      </c>
      <c r="M214" s="28">
        <v>15</v>
      </c>
      <c r="N214" s="16"/>
      <c r="O214" s="16"/>
      <c r="P214" s="15"/>
      <c r="Q214" s="15"/>
      <c r="R214" s="22"/>
      <c r="S214" s="22"/>
      <c r="T214" s="16"/>
      <c r="U214" s="16"/>
      <c r="V214" s="16"/>
    </row>
    <row r="215" ht="24" spans="1:22">
      <c r="A215" s="4">
        <v>214</v>
      </c>
      <c r="B215" s="4" t="s">
        <v>34</v>
      </c>
      <c r="C215" s="29" t="s">
        <v>228</v>
      </c>
      <c r="D215" s="52" t="s">
        <v>3178</v>
      </c>
      <c r="E215" s="6" t="s">
        <v>108</v>
      </c>
      <c r="F215" s="7" t="s">
        <v>2958</v>
      </c>
      <c r="G215" s="8">
        <v>45107</v>
      </c>
      <c r="H215" s="10" t="s">
        <v>93</v>
      </c>
      <c r="I215" s="27" t="s">
        <v>42</v>
      </c>
      <c r="J215" s="4" t="s">
        <v>43</v>
      </c>
      <c r="K215" s="4" t="s">
        <v>44</v>
      </c>
      <c r="L215" s="5" t="s">
        <v>46</v>
      </c>
      <c r="M215" s="29">
        <v>12</v>
      </c>
      <c r="N215" s="16" t="s">
        <v>3179</v>
      </c>
      <c r="O215" s="16" t="s">
        <v>350</v>
      </c>
      <c r="P215" s="15">
        <f t="shared" ref="P215:P231" si="124">IF(OR(O215=0,O215="无"),"",M215)</f>
        <v>12</v>
      </c>
      <c r="Q215" s="15">
        <f t="shared" ref="Q215:Q231" si="125">P215</f>
        <v>12</v>
      </c>
      <c r="R215" s="22">
        <f t="shared" ref="R215:R231" si="126">IFERROR(IF(P215/M215&gt;0,P215/M215,""),"")</f>
        <v>1</v>
      </c>
      <c r="S215" s="22">
        <f t="shared" ref="S215:S231" si="127">IFERROR(Q215/P215,"")</f>
        <v>1</v>
      </c>
      <c r="T215" s="16"/>
      <c r="U215" s="16" t="s">
        <v>3180</v>
      </c>
      <c r="V215" s="16" t="s">
        <v>50</v>
      </c>
    </row>
    <row r="216" ht="24" spans="1:22">
      <c r="A216" s="4">
        <v>215</v>
      </c>
      <c r="B216" s="4" t="s">
        <v>34</v>
      </c>
      <c r="C216" s="29" t="s">
        <v>228</v>
      </c>
      <c r="D216" s="52" t="s">
        <v>3178</v>
      </c>
      <c r="E216" s="6" t="s">
        <v>108</v>
      </c>
      <c r="F216" s="7" t="s">
        <v>2958</v>
      </c>
      <c r="G216" s="8">
        <v>45291</v>
      </c>
      <c r="H216" s="10" t="s">
        <v>1741</v>
      </c>
      <c r="I216" s="27" t="s">
        <v>42</v>
      </c>
      <c r="J216" s="4" t="s">
        <v>43</v>
      </c>
      <c r="K216" s="4" t="s">
        <v>44</v>
      </c>
      <c r="L216" s="5" t="s">
        <v>46</v>
      </c>
      <c r="M216" s="29">
        <v>12</v>
      </c>
      <c r="N216" s="16" t="s">
        <v>1876</v>
      </c>
      <c r="O216" s="16" t="s">
        <v>3123</v>
      </c>
      <c r="P216" s="15">
        <f t="shared" si="124"/>
        <v>12</v>
      </c>
      <c r="Q216" s="15">
        <f t="shared" si="125"/>
        <v>12</v>
      </c>
      <c r="R216" s="22">
        <f t="shared" si="126"/>
        <v>1</v>
      </c>
      <c r="S216" s="22">
        <f t="shared" si="127"/>
        <v>1</v>
      </c>
      <c r="T216" s="16"/>
      <c r="U216" s="16" t="s">
        <v>3124</v>
      </c>
      <c r="V216" s="16" t="s">
        <v>50</v>
      </c>
    </row>
    <row r="217" ht="36" spans="1:22">
      <c r="A217" s="4">
        <v>216</v>
      </c>
      <c r="B217" s="4" t="s">
        <v>34</v>
      </c>
      <c r="C217" s="29" t="s">
        <v>82</v>
      </c>
      <c r="D217" s="7" t="s">
        <v>3183</v>
      </c>
      <c r="E217" s="6" t="s">
        <v>2858</v>
      </c>
      <c r="F217" s="7" t="s">
        <v>2958</v>
      </c>
      <c r="G217" s="8">
        <v>45047</v>
      </c>
      <c r="H217" s="10" t="s">
        <v>304</v>
      </c>
      <c r="I217" s="28" t="s">
        <v>42</v>
      </c>
      <c r="J217" s="28" t="s">
        <v>43</v>
      </c>
      <c r="K217" s="4" t="s">
        <v>44</v>
      </c>
      <c r="L217" s="5" t="s">
        <v>46</v>
      </c>
      <c r="M217" s="28">
        <v>3</v>
      </c>
      <c r="N217" s="16" t="s">
        <v>3179</v>
      </c>
      <c r="O217" s="16" t="s">
        <v>350</v>
      </c>
      <c r="P217" s="15">
        <f t="shared" si="124"/>
        <v>3</v>
      </c>
      <c r="Q217" s="15">
        <f t="shared" si="125"/>
        <v>3</v>
      </c>
      <c r="R217" s="22">
        <f t="shared" si="126"/>
        <v>1</v>
      </c>
      <c r="S217" s="22">
        <f t="shared" si="127"/>
        <v>1</v>
      </c>
      <c r="T217" s="16"/>
      <c r="U217" s="16" t="s">
        <v>3180</v>
      </c>
      <c r="V217" s="16" t="s">
        <v>50</v>
      </c>
    </row>
    <row r="218" ht="36" spans="1:22">
      <c r="A218" s="4">
        <v>217</v>
      </c>
      <c r="B218" s="4" t="s">
        <v>34</v>
      </c>
      <c r="C218" s="29" t="s">
        <v>82</v>
      </c>
      <c r="D218" s="7" t="s">
        <v>3183</v>
      </c>
      <c r="E218" s="6" t="s">
        <v>2858</v>
      </c>
      <c r="F218" s="7" t="s">
        <v>2958</v>
      </c>
      <c r="G218" s="8">
        <v>45108</v>
      </c>
      <c r="H218" s="10" t="s">
        <v>165</v>
      </c>
      <c r="I218" s="28" t="s">
        <v>42</v>
      </c>
      <c r="J218" s="28" t="s">
        <v>43</v>
      </c>
      <c r="K218" s="4" t="s">
        <v>44</v>
      </c>
      <c r="L218" s="5" t="s">
        <v>46</v>
      </c>
      <c r="M218" s="28">
        <v>3</v>
      </c>
      <c r="N218" s="16" t="s">
        <v>3170</v>
      </c>
      <c r="O218" s="16" t="s">
        <v>3171</v>
      </c>
      <c r="P218" s="15">
        <f t="shared" si="124"/>
        <v>3</v>
      </c>
      <c r="Q218" s="15">
        <f t="shared" si="125"/>
        <v>3</v>
      </c>
      <c r="R218" s="22">
        <f t="shared" si="126"/>
        <v>1</v>
      </c>
      <c r="S218" s="22">
        <f t="shared" si="127"/>
        <v>1</v>
      </c>
      <c r="T218" s="16"/>
      <c r="U218" s="16" t="s">
        <v>3172</v>
      </c>
      <c r="V218" s="16" t="s">
        <v>50</v>
      </c>
    </row>
    <row r="219" ht="36" spans="1:22">
      <c r="A219" s="4">
        <v>218</v>
      </c>
      <c r="B219" s="4" t="s">
        <v>34</v>
      </c>
      <c r="C219" s="29" t="s">
        <v>82</v>
      </c>
      <c r="D219" s="7" t="s">
        <v>3183</v>
      </c>
      <c r="E219" s="6" t="s">
        <v>2858</v>
      </c>
      <c r="F219" s="7" t="s">
        <v>2958</v>
      </c>
      <c r="G219" s="8">
        <v>45170</v>
      </c>
      <c r="H219" s="10" t="s">
        <v>54</v>
      </c>
      <c r="I219" s="28" t="s">
        <v>42</v>
      </c>
      <c r="J219" s="28" t="s">
        <v>43</v>
      </c>
      <c r="K219" s="4" t="s">
        <v>44</v>
      </c>
      <c r="L219" s="5" t="s">
        <v>46</v>
      </c>
      <c r="M219" s="28">
        <v>3</v>
      </c>
      <c r="N219" s="16" t="str">
        <f>IFERROR(VLOOKUP("*"&amp;$D219&amp;"*",[1]护套环流!$A:$AS,20,FALSE),IFERROR(VLOOKUP("*"&amp;$D219&amp;"*",[1]护套环流!$B:$AS,19,FALSE),"无"))</f>
        <v>2023-09-19 08:09:45</v>
      </c>
      <c r="O219" s="16" t="str">
        <f>IFERROR(VLOOKUP("*"&amp;$D219&amp;"*",[1]护套环流!$A:$AS,21,FALSE),IFERROR(VLOOKUP("*"&amp;$D219&amp;"*",[1]护套环流!$B:$AS,20,FALSE),"无"))</f>
        <v>2023-09-22 11:26:00</v>
      </c>
      <c r="P219" s="15">
        <f t="shared" si="124"/>
        <v>3</v>
      </c>
      <c r="Q219" s="15">
        <f t="shared" si="125"/>
        <v>3</v>
      </c>
      <c r="R219" s="22">
        <f t="shared" si="126"/>
        <v>1</v>
      </c>
      <c r="S219" s="22">
        <f t="shared" si="127"/>
        <v>1</v>
      </c>
      <c r="T219" s="16"/>
      <c r="U219" s="16" t="str">
        <f>IFERROR(VLOOKUP("*"&amp;$D219&amp;"*",[1]护套环流!$A:$AS,5,FALSE),IFERROR(VLOOKUP("*"&amp;$D219&amp;"*",[1]护套环流!$B:$AS,4,FALSE),"无"))</f>
        <v>JH030120230115-000053</v>
      </c>
      <c r="V219" s="16" t="str">
        <f>IFERROR(VLOOKUP("*"&amp;$D219&amp;"*",[1]护套环流!$A:$AS,3,FALSE),IFERROR(VLOOKUP("*"&amp;$D219&amp;"*",[1]护套环流!$B:$AS,2,FALSE),"无"))</f>
        <v>已完成</v>
      </c>
    </row>
    <row r="220" ht="36" spans="1:22">
      <c r="A220" s="4">
        <v>219</v>
      </c>
      <c r="B220" s="4" t="s">
        <v>34</v>
      </c>
      <c r="C220" s="29" t="s">
        <v>82</v>
      </c>
      <c r="D220" s="7" t="s">
        <v>3185</v>
      </c>
      <c r="E220" s="6" t="s">
        <v>2858</v>
      </c>
      <c r="F220" s="7" t="s">
        <v>2958</v>
      </c>
      <c r="G220" s="8">
        <v>45047</v>
      </c>
      <c r="H220" s="10" t="s">
        <v>304</v>
      </c>
      <c r="I220" s="28" t="s">
        <v>42</v>
      </c>
      <c r="J220" s="28" t="s">
        <v>43</v>
      </c>
      <c r="K220" s="4" t="s">
        <v>44</v>
      </c>
      <c r="L220" s="5" t="s">
        <v>46</v>
      </c>
      <c r="M220" s="28">
        <v>3</v>
      </c>
      <c r="N220" s="16" t="s">
        <v>3179</v>
      </c>
      <c r="O220" s="16" t="s">
        <v>350</v>
      </c>
      <c r="P220" s="15">
        <f t="shared" si="124"/>
        <v>3</v>
      </c>
      <c r="Q220" s="15">
        <f t="shared" si="125"/>
        <v>3</v>
      </c>
      <c r="R220" s="22">
        <f t="shared" si="126"/>
        <v>1</v>
      </c>
      <c r="S220" s="22">
        <f t="shared" si="127"/>
        <v>1</v>
      </c>
      <c r="T220" s="16"/>
      <c r="U220" s="16" t="s">
        <v>3180</v>
      </c>
      <c r="V220" s="16" t="s">
        <v>50</v>
      </c>
    </row>
    <row r="221" ht="36" spans="1:22">
      <c r="A221" s="4">
        <v>220</v>
      </c>
      <c r="B221" s="4" t="s">
        <v>34</v>
      </c>
      <c r="C221" s="29" t="s">
        <v>82</v>
      </c>
      <c r="D221" s="7" t="s">
        <v>3185</v>
      </c>
      <c r="E221" s="6" t="s">
        <v>2858</v>
      </c>
      <c r="F221" s="7" t="s">
        <v>2958</v>
      </c>
      <c r="G221" s="8">
        <v>45108</v>
      </c>
      <c r="H221" s="10" t="s">
        <v>165</v>
      </c>
      <c r="I221" s="28" t="s">
        <v>42</v>
      </c>
      <c r="J221" s="28" t="s">
        <v>43</v>
      </c>
      <c r="K221" s="4" t="s">
        <v>44</v>
      </c>
      <c r="L221" s="5" t="s">
        <v>46</v>
      </c>
      <c r="M221" s="28">
        <v>3</v>
      </c>
      <c r="N221" s="16" t="s">
        <v>3170</v>
      </c>
      <c r="O221" s="16" t="s">
        <v>3171</v>
      </c>
      <c r="P221" s="15">
        <f t="shared" si="124"/>
        <v>3</v>
      </c>
      <c r="Q221" s="15">
        <f t="shared" si="125"/>
        <v>3</v>
      </c>
      <c r="R221" s="22">
        <f t="shared" si="126"/>
        <v>1</v>
      </c>
      <c r="S221" s="22">
        <f t="shared" si="127"/>
        <v>1</v>
      </c>
      <c r="T221" s="16"/>
      <c r="U221" s="16" t="s">
        <v>3172</v>
      </c>
      <c r="V221" s="16" t="s">
        <v>50</v>
      </c>
    </row>
    <row r="222" ht="36" spans="1:22">
      <c r="A222" s="4">
        <v>221</v>
      </c>
      <c r="B222" s="4" t="s">
        <v>34</v>
      </c>
      <c r="C222" s="29" t="s">
        <v>82</v>
      </c>
      <c r="D222" s="7" t="s">
        <v>3185</v>
      </c>
      <c r="E222" s="6" t="s">
        <v>2858</v>
      </c>
      <c r="F222" s="7" t="s">
        <v>2958</v>
      </c>
      <c r="G222" s="8">
        <v>45170</v>
      </c>
      <c r="H222" s="10" t="s">
        <v>54</v>
      </c>
      <c r="I222" s="28" t="s">
        <v>42</v>
      </c>
      <c r="J222" s="28" t="s">
        <v>43</v>
      </c>
      <c r="K222" s="4" t="s">
        <v>44</v>
      </c>
      <c r="L222" s="5" t="s">
        <v>46</v>
      </c>
      <c r="M222" s="28">
        <v>3</v>
      </c>
      <c r="N222" s="16" t="str">
        <f>IFERROR(VLOOKUP("*"&amp;$D222&amp;"*",[1]护套环流!$A:$AS,20,FALSE),IFERROR(VLOOKUP("*"&amp;$D222&amp;"*",[1]护套环流!$B:$AS,19,FALSE),"无"))</f>
        <v>2023-09-19 08:09:45</v>
      </c>
      <c r="O222" s="16" t="str">
        <f>IFERROR(VLOOKUP("*"&amp;$D222&amp;"*",[1]护套环流!$A:$AS,21,FALSE),IFERROR(VLOOKUP("*"&amp;$D222&amp;"*",[1]护套环流!$B:$AS,20,FALSE),"无"))</f>
        <v>2023-09-22 11:26:00</v>
      </c>
      <c r="P222" s="15">
        <f t="shared" si="124"/>
        <v>3</v>
      </c>
      <c r="Q222" s="15">
        <f t="shared" si="125"/>
        <v>3</v>
      </c>
      <c r="R222" s="22">
        <f t="shared" si="126"/>
        <v>1</v>
      </c>
      <c r="S222" s="22">
        <f t="shared" si="127"/>
        <v>1</v>
      </c>
      <c r="T222" s="16"/>
      <c r="U222" s="16" t="str">
        <f>IFERROR(VLOOKUP("*"&amp;$D222&amp;"*",[1]护套环流!$A:$AS,5,FALSE),IFERROR(VLOOKUP("*"&amp;$D222&amp;"*",[1]护套环流!$B:$AS,4,FALSE),"无"))</f>
        <v>JH030120230115-000053</v>
      </c>
      <c r="V222" s="16" t="str">
        <f>IFERROR(VLOOKUP("*"&amp;$D222&amp;"*",[1]护套环流!$A:$AS,3,FALSE),IFERROR(VLOOKUP("*"&amp;$D222&amp;"*",[1]护套环流!$B:$AS,2,FALSE),"无"))</f>
        <v>已完成</v>
      </c>
    </row>
    <row r="223" ht="24" spans="1:22">
      <c r="A223" s="4">
        <v>222</v>
      </c>
      <c r="B223" s="4" t="s">
        <v>34</v>
      </c>
      <c r="C223" s="28" t="s">
        <v>228</v>
      </c>
      <c r="D223" s="7" t="s">
        <v>264</v>
      </c>
      <c r="E223" s="6" t="s">
        <v>108</v>
      </c>
      <c r="F223" s="7" t="s">
        <v>2958</v>
      </c>
      <c r="G223" s="8">
        <v>45107</v>
      </c>
      <c r="H223" s="10" t="s">
        <v>93</v>
      </c>
      <c r="I223" s="28" t="s">
        <v>42</v>
      </c>
      <c r="J223" s="28" t="s">
        <v>43</v>
      </c>
      <c r="K223" s="4" t="s">
        <v>44</v>
      </c>
      <c r="L223" s="5" t="s">
        <v>46</v>
      </c>
      <c r="M223" s="28">
        <v>3</v>
      </c>
      <c r="N223" s="16" t="s">
        <v>3186</v>
      </c>
      <c r="O223" s="16" t="s">
        <v>3187</v>
      </c>
      <c r="P223" s="15">
        <f t="shared" si="124"/>
        <v>3</v>
      </c>
      <c r="Q223" s="15">
        <f t="shared" si="125"/>
        <v>3</v>
      </c>
      <c r="R223" s="22">
        <f t="shared" si="126"/>
        <v>1</v>
      </c>
      <c r="S223" s="22">
        <f t="shared" si="127"/>
        <v>1</v>
      </c>
      <c r="T223" s="16"/>
      <c r="U223" s="16" t="s">
        <v>3188</v>
      </c>
      <c r="V223" s="16" t="s">
        <v>50</v>
      </c>
    </row>
    <row r="224" ht="24" spans="1:22">
      <c r="A224" s="4">
        <v>223</v>
      </c>
      <c r="B224" s="4" t="s">
        <v>34</v>
      </c>
      <c r="C224" s="28" t="s">
        <v>228</v>
      </c>
      <c r="D224" s="7" t="s">
        <v>264</v>
      </c>
      <c r="E224" s="6" t="s">
        <v>108</v>
      </c>
      <c r="F224" s="7" t="s">
        <v>2958</v>
      </c>
      <c r="G224" s="8">
        <v>45291</v>
      </c>
      <c r="H224" s="10" t="s">
        <v>1741</v>
      </c>
      <c r="I224" s="28" t="s">
        <v>42</v>
      </c>
      <c r="J224" s="28" t="s">
        <v>43</v>
      </c>
      <c r="K224" s="4" t="s">
        <v>44</v>
      </c>
      <c r="L224" s="5" t="s">
        <v>46</v>
      </c>
      <c r="M224" s="28">
        <v>3</v>
      </c>
      <c r="N224" s="16" t="s">
        <v>3170</v>
      </c>
      <c r="O224" s="16" t="s">
        <v>3171</v>
      </c>
      <c r="P224" s="15">
        <f t="shared" si="124"/>
        <v>3</v>
      </c>
      <c r="Q224" s="15">
        <f t="shared" si="125"/>
        <v>3</v>
      </c>
      <c r="R224" s="22">
        <f t="shared" si="126"/>
        <v>1</v>
      </c>
      <c r="S224" s="22">
        <f t="shared" si="127"/>
        <v>1</v>
      </c>
      <c r="T224" s="16"/>
      <c r="U224" s="16" t="s">
        <v>3172</v>
      </c>
      <c r="V224" s="16" t="s">
        <v>50</v>
      </c>
    </row>
    <row r="225" ht="24" spans="1:22">
      <c r="A225" s="4">
        <v>224</v>
      </c>
      <c r="B225" s="4" t="s">
        <v>34</v>
      </c>
      <c r="C225" s="28" t="s">
        <v>228</v>
      </c>
      <c r="D225" s="7" t="s">
        <v>271</v>
      </c>
      <c r="E225" s="6" t="s">
        <v>108</v>
      </c>
      <c r="F225" s="7" t="s">
        <v>2958</v>
      </c>
      <c r="G225" s="8">
        <v>45107</v>
      </c>
      <c r="H225" s="10" t="s">
        <v>93</v>
      </c>
      <c r="I225" s="28" t="s">
        <v>42</v>
      </c>
      <c r="J225" s="28" t="s">
        <v>43</v>
      </c>
      <c r="K225" s="4" t="s">
        <v>44</v>
      </c>
      <c r="L225" s="5" t="s">
        <v>46</v>
      </c>
      <c r="M225" s="28">
        <v>3</v>
      </c>
      <c r="N225" s="16" t="s">
        <v>3186</v>
      </c>
      <c r="O225" s="16" t="s">
        <v>3187</v>
      </c>
      <c r="P225" s="15">
        <f t="shared" si="124"/>
        <v>3</v>
      </c>
      <c r="Q225" s="15">
        <f t="shared" si="125"/>
        <v>3</v>
      </c>
      <c r="R225" s="22">
        <f t="shared" si="126"/>
        <v>1</v>
      </c>
      <c r="S225" s="22">
        <f t="shared" si="127"/>
        <v>1</v>
      </c>
      <c r="T225" s="16"/>
      <c r="U225" s="16" t="s">
        <v>3188</v>
      </c>
      <c r="V225" s="16" t="s">
        <v>50</v>
      </c>
    </row>
    <row r="226" ht="24" spans="1:22">
      <c r="A226" s="4">
        <v>225</v>
      </c>
      <c r="B226" s="4" t="s">
        <v>34</v>
      </c>
      <c r="C226" s="28" t="s">
        <v>228</v>
      </c>
      <c r="D226" s="7" t="s">
        <v>271</v>
      </c>
      <c r="E226" s="6" t="s">
        <v>108</v>
      </c>
      <c r="F226" s="7" t="s">
        <v>2958</v>
      </c>
      <c r="G226" s="8">
        <v>45291</v>
      </c>
      <c r="H226" s="10" t="s">
        <v>1741</v>
      </c>
      <c r="I226" s="28" t="s">
        <v>42</v>
      </c>
      <c r="J226" s="28" t="s">
        <v>43</v>
      </c>
      <c r="K226" s="4" t="s">
        <v>44</v>
      </c>
      <c r="L226" s="5" t="s">
        <v>46</v>
      </c>
      <c r="M226" s="28">
        <v>3</v>
      </c>
      <c r="N226" s="16" t="s">
        <v>3170</v>
      </c>
      <c r="O226" s="16" t="s">
        <v>3171</v>
      </c>
      <c r="P226" s="15">
        <f t="shared" si="124"/>
        <v>3</v>
      </c>
      <c r="Q226" s="15">
        <f t="shared" si="125"/>
        <v>3</v>
      </c>
      <c r="R226" s="22">
        <f t="shared" si="126"/>
        <v>1</v>
      </c>
      <c r="S226" s="22">
        <f t="shared" si="127"/>
        <v>1</v>
      </c>
      <c r="T226" s="16"/>
      <c r="U226" s="16" t="s">
        <v>3172</v>
      </c>
      <c r="V226" s="16" t="s">
        <v>50</v>
      </c>
    </row>
    <row r="227" ht="24" spans="1:22">
      <c r="A227" s="4">
        <v>226</v>
      </c>
      <c r="B227" s="4" t="s">
        <v>34</v>
      </c>
      <c r="C227" s="29" t="s">
        <v>82</v>
      </c>
      <c r="D227" s="7" t="s">
        <v>3189</v>
      </c>
      <c r="E227" s="6" t="s">
        <v>258</v>
      </c>
      <c r="F227" s="7" t="s">
        <v>2958</v>
      </c>
      <c r="G227" s="8">
        <v>44985</v>
      </c>
      <c r="H227" s="9" t="s">
        <v>2299</v>
      </c>
      <c r="I227" s="28" t="s">
        <v>42</v>
      </c>
      <c r="J227" s="28" t="s">
        <v>43</v>
      </c>
      <c r="K227" s="4" t="s">
        <v>44</v>
      </c>
      <c r="L227" s="5" t="s">
        <v>46</v>
      </c>
      <c r="M227" s="28">
        <v>9</v>
      </c>
      <c r="N227" s="16" t="s">
        <v>3190</v>
      </c>
      <c r="O227" s="16" t="s">
        <v>3191</v>
      </c>
      <c r="P227" s="15">
        <f t="shared" si="124"/>
        <v>9</v>
      </c>
      <c r="Q227" s="15">
        <f t="shared" si="125"/>
        <v>9</v>
      </c>
      <c r="R227" s="22">
        <f t="shared" si="126"/>
        <v>1</v>
      </c>
      <c r="S227" s="22">
        <f t="shared" si="127"/>
        <v>1</v>
      </c>
      <c r="T227" s="16"/>
      <c r="U227" s="24" t="s">
        <v>3021</v>
      </c>
      <c r="V227" s="16" t="s">
        <v>50</v>
      </c>
    </row>
    <row r="228" ht="24" spans="1:22">
      <c r="A228" s="4">
        <v>227</v>
      </c>
      <c r="B228" s="4" t="s">
        <v>34</v>
      </c>
      <c r="C228" s="29" t="s">
        <v>82</v>
      </c>
      <c r="D228" s="7" t="s">
        <v>3189</v>
      </c>
      <c r="E228" s="6" t="s">
        <v>258</v>
      </c>
      <c r="F228" s="7" t="s">
        <v>2958</v>
      </c>
      <c r="G228" s="8">
        <v>45046</v>
      </c>
      <c r="H228" s="10" t="s">
        <v>231</v>
      </c>
      <c r="I228" s="28" t="s">
        <v>42</v>
      </c>
      <c r="J228" s="28" t="s">
        <v>43</v>
      </c>
      <c r="K228" s="4" t="s">
        <v>44</v>
      </c>
      <c r="L228" s="5" t="s">
        <v>46</v>
      </c>
      <c r="M228" s="28">
        <v>9</v>
      </c>
      <c r="N228" s="16" t="s">
        <v>3179</v>
      </c>
      <c r="O228" s="16" t="s">
        <v>350</v>
      </c>
      <c r="P228" s="15">
        <f t="shared" si="124"/>
        <v>9</v>
      </c>
      <c r="Q228" s="15">
        <f t="shared" si="125"/>
        <v>9</v>
      </c>
      <c r="R228" s="22">
        <f t="shared" si="126"/>
        <v>1</v>
      </c>
      <c r="S228" s="22">
        <f t="shared" si="127"/>
        <v>1</v>
      </c>
      <c r="T228" s="16"/>
      <c r="U228" s="16" t="s">
        <v>3180</v>
      </c>
      <c r="V228" s="16" t="s">
        <v>50</v>
      </c>
    </row>
    <row r="229" ht="24" spans="1:22">
      <c r="A229" s="4">
        <v>228</v>
      </c>
      <c r="B229" s="4" t="s">
        <v>34</v>
      </c>
      <c r="C229" s="29" t="s">
        <v>82</v>
      </c>
      <c r="D229" s="7" t="s">
        <v>3189</v>
      </c>
      <c r="E229" s="6" t="s">
        <v>258</v>
      </c>
      <c r="F229" s="7" t="s">
        <v>2958</v>
      </c>
      <c r="G229" s="8">
        <v>45107</v>
      </c>
      <c r="H229" s="10" t="s">
        <v>93</v>
      </c>
      <c r="I229" s="28" t="s">
        <v>42</v>
      </c>
      <c r="J229" s="28" t="s">
        <v>43</v>
      </c>
      <c r="K229" s="4" t="s">
        <v>44</v>
      </c>
      <c r="L229" s="5" t="s">
        <v>46</v>
      </c>
      <c r="M229" s="28">
        <v>9</v>
      </c>
      <c r="N229" s="16" t="s">
        <v>3063</v>
      </c>
      <c r="O229" s="16" t="s">
        <v>3064</v>
      </c>
      <c r="P229" s="15">
        <f t="shared" si="124"/>
        <v>9</v>
      </c>
      <c r="Q229" s="15">
        <f t="shared" si="125"/>
        <v>9</v>
      </c>
      <c r="R229" s="22">
        <f t="shared" si="126"/>
        <v>1</v>
      </c>
      <c r="S229" s="22">
        <f t="shared" si="127"/>
        <v>1</v>
      </c>
      <c r="T229" s="16"/>
      <c r="U229" s="16" t="s">
        <v>3192</v>
      </c>
      <c r="V229" s="16" t="s">
        <v>50</v>
      </c>
    </row>
    <row r="230" ht="24" spans="1:22">
      <c r="A230" s="4">
        <v>229</v>
      </c>
      <c r="B230" s="4" t="s">
        <v>34</v>
      </c>
      <c r="C230" s="29" t="s">
        <v>82</v>
      </c>
      <c r="D230" s="7" t="s">
        <v>3189</v>
      </c>
      <c r="E230" s="6" t="s">
        <v>258</v>
      </c>
      <c r="F230" s="7" t="s">
        <v>2958</v>
      </c>
      <c r="G230" s="8">
        <v>45169</v>
      </c>
      <c r="H230" s="9" t="s">
        <v>97</v>
      </c>
      <c r="I230" s="28" t="s">
        <v>42</v>
      </c>
      <c r="J230" s="28" t="s">
        <v>43</v>
      </c>
      <c r="K230" s="4" t="s">
        <v>44</v>
      </c>
      <c r="L230" s="5" t="s">
        <v>46</v>
      </c>
      <c r="M230" s="28">
        <v>9</v>
      </c>
      <c r="N230" s="16" t="s">
        <v>3170</v>
      </c>
      <c r="O230" s="16" t="s">
        <v>3171</v>
      </c>
      <c r="P230" s="15">
        <f t="shared" si="124"/>
        <v>9</v>
      </c>
      <c r="Q230" s="15">
        <f t="shared" si="125"/>
        <v>9</v>
      </c>
      <c r="R230" s="22">
        <f t="shared" si="126"/>
        <v>1</v>
      </c>
      <c r="S230" s="22">
        <f t="shared" si="127"/>
        <v>1</v>
      </c>
      <c r="T230" s="16"/>
      <c r="U230" s="16" t="s">
        <v>3172</v>
      </c>
      <c r="V230" s="16" t="s">
        <v>50</v>
      </c>
    </row>
    <row r="231" ht="24" spans="1:22">
      <c r="A231" s="4">
        <v>230</v>
      </c>
      <c r="B231" s="4" t="s">
        <v>34</v>
      </c>
      <c r="C231" s="29" t="s">
        <v>82</v>
      </c>
      <c r="D231" s="7" t="s">
        <v>3189</v>
      </c>
      <c r="E231" s="6" t="s">
        <v>258</v>
      </c>
      <c r="F231" s="7" t="s">
        <v>2958</v>
      </c>
      <c r="G231" s="8">
        <v>45230</v>
      </c>
      <c r="H231" s="10" t="s">
        <v>189</v>
      </c>
      <c r="I231" s="28" t="s">
        <v>42</v>
      </c>
      <c r="J231" s="28" t="s">
        <v>43</v>
      </c>
      <c r="K231" s="4" t="s">
        <v>44</v>
      </c>
      <c r="L231" s="5" t="s">
        <v>46</v>
      </c>
      <c r="M231" s="28">
        <v>9</v>
      </c>
      <c r="N231" s="16" t="str">
        <f>IFERROR(VLOOKUP("*"&amp;$D231&amp;"*",[1]护套环流!$A:$AS,20,FALSE),IFERROR(VLOOKUP("*"&amp;$D231&amp;"*",[1]护套环流!$B:$AS,19,FALSE),"无"))</f>
        <v>2023-09-19 08:09:45</v>
      </c>
      <c r="O231" s="16" t="str">
        <f>IFERROR(VLOOKUP("*"&amp;$D231&amp;"*",[1]护套环流!$A:$AS,21,FALSE),IFERROR(VLOOKUP("*"&amp;$D231&amp;"*",[1]护套环流!$B:$AS,20,FALSE),"无"))</f>
        <v>2023-09-22 11:26:00</v>
      </c>
      <c r="P231" s="15">
        <f t="shared" si="124"/>
        <v>9</v>
      </c>
      <c r="Q231" s="15">
        <f t="shared" si="125"/>
        <v>9</v>
      </c>
      <c r="R231" s="22">
        <f t="shared" si="126"/>
        <v>1</v>
      </c>
      <c r="S231" s="22">
        <f t="shared" si="127"/>
        <v>1</v>
      </c>
      <c r="T231" s="16"/>
      <c r="U231" s="16" t="str">
        <f>IFERROR(VLOOKUP("*"&amp;$D231&amp;"*",[1]护套环流!$A:$AS,5,FALSE),IFERROR(VLOOKUP("*"&amp;$D231&amp;"*",[1]护套环流!$B:$AS,4,FALSE),"无"))</f>
        <v>JH030120230115-000053</v>
      </c>
      <c r="V231" s="16" t="str">
        <f>IFERROR(VLOOKUP("*"&amp;$D231&amp;"*",[1]护套环流!$A:$AS,3,FALSE),IFERROR(VLOOKUP("*"&amp;$D231&amp;"*",[1]护套环流!$B:$AS,2,FALSE),"无"))</f>
        <v>已完成</v>
      </c>
    </row>
    <row r="232" ht="24" spans="1:22">
      <c r="A232" s="4">
        <v>231</v>
      </c>
      <c r="B232" s="4" t="s">
        <v>34</v>
      </c>
      <c r="C232" s="29" t="s">
        <v>82</v>
      </c>
      <c r="D232" s="7" t="s">
        <v>3189</v>
      </c>
      <c r="E232" s="6" t="s">
        <v>258</v>
      </c>
      <c r="F232" s="7" t="s">
        <v>2958</v>
      </c>
      <c r="G232" s="8">
        <v>45291</v>
      </c>
      <c r="H232" s="10" t="s">
        <v>1741</v>
      </c>
      <c r="I232" s="28" t="s">
        <v>42</v>
      </c>
      <c r="J232" s="28" t="s">
        <v>43</v>
      </c>
      <c r="K232" s="4" t="s">
        <v>44</v>
      </c>
      <c r="L232" s="5" t="s">
        <v>46</v>
      </c>
      <c r="M232" s="28">
        <v>9</v>
      </c>
      <c r="N232" s="16"/>
      <c r="O232" s="16"/>
      <c r="P232" s="15"/>
      <c r="Q232" s="15"/>
      <c r="R232" s="22"/>
      <c r="S232" s="22"/>
      <c r="T232" s="16"/>
      <c r="U232" s="16"/>
      <c r="V232" s="16"/>
    </row>
    <row r="233" ht="24" spans="1:22">
      <c r="A233" s="4">
        <v>232</v>
      </c>
      <c r="B233" s="4" t="s">
        <v>34</v>
      </c>
      <c r="C233" s="49" t="s">
        <v>228</v>
      </c>
      <c r="D233" s="31" t="s">
        <v>2798</v>
      </c>
      <c r="E233" s="6" t="s">
        <v>258</v>
      </c>
      <c r="F233" s="7" t="s">
        <v>2958</v>
      </c>
      <c r="G233" s="8">
        <v>44927</v>
      </c>
      <c r="H233" s="9" t="s">
        <v>2959</v>
      </c>
      <c r="I233" s="27" t="s">
        <v>42</v>
      </c>
      <c r="J233" s="4" t="s">
        <v>43</v>
      </c>
      <c r="K233" s="4" t="s">
        <v>44</v>
      </c>
      <c r="L233" s="5" t="s">
        <v>46</v>
      </c>
      <c r="M233" s="29">
        <v>3</v>
      </c>
      <c r="N233" s="16" t="s">
        <v>3038</v>
      </c>
      <c r="O233" s="16" t="s">
        <v>3039</v>
      </c>
      <c r="P233" s="15">
        <f t="shared" ref="P233:P237" si="128">IF(OR(O233=0,O233="无"),"",M233)</f>
        <v>3</v>
      </c>
      <c r="Q233" s="15">
        <f t="shared" ref="Q233:Q237" si="129">P233</f>
        <v>3</v>
      </c>
      <c r="R233" s="22">
        <f t="shared" ref="R233:R237" si="130">IFERROR(IF(P233/M233&gt;0,P233/M233,""),"")</f>
        <v>1</v>
      </c>
      <c r="S233" s="22">
        <f t="shared" ref="S233:S237" si="131">IFERROR(Q233/P233,"")</f>
        <v>1</v>
      </c>
      <c r="T233" s="16"/>
      <c r="U233" s="24" t="s">
        <v>3021</v>
      </c>
      <c r="V233" s="16" t="s">
        <v>50</v>
      </c>
    </row>
    <row r="234" ht="24" spans="1:22">
      <c r="A234" s="4">
        <v>233</v>
      </c>
      <c r="B234" s="4" t="s">
        <v>34</v>
      </c>
      <c r="C234" s="49" t="s">
        <v>228</v>
      </c>
      <c r="D234" s="31" t="s">
        <v>2798</v>
      </c>
      <c r="E234" s="6" t="s">
        <v>258</v>
      </c>
      <c r="F234" s="7" t="s">
        <v>2958</v>
      </c>
      <c r="G234" s="8">
        <v>44986</v>
      </c>
      <c r="H234" s="10" t="s">
        <v>41</v>
      </c>
      <c r="I234" s="27" t="s">
        <v>42</v>
      </c>
      <c r="J234" s="4" t="s">
        <v>43</v>
      </c>
      <c r="K234" s="4" t="s">
        <v>44</v>
      </c>
      <c r="L234" s="5" t="s">
        <v>46</v>
      </c>
      <c r="M234" s="29">
        <v>3</v>
      </c>
      <c r="N234" s="16" t="s">
        <v>3104</v>
      </c>
      <c r="O234" s="16" t="s">
        <v>3105</v>
      </c>
      <c r="P234" s="15">
        <f t="shared" si="128"/>
        <v>3</v>
      </c>
      <c r="Q234" s="15">
        <f t="shared" si="129"/>
        <v>3</v>
      </c>
      <c r="R234" s="22">
        <f t="shared" si="130"/>
        <v>1</v>
      </c>
      <c r="S234" s="22">
        <f t="shared" si="131"/>
        <v>1</v>
      </c>
      <c r="T234" s="16" t="s">
        <v>3074</v>
      </c>
      <c r="U234" s="16" t="s">
        <v>3231</v>
      </c>
      <c r="V234" s="16" t="s">
        <v>50</v>
      </c>
    </row>
    <row r="235" ht="24" spans="1:22">
      <c r="A235" s="4">
        <v>234</v>
      </c>
      <c r="B235" s="4" t="s">
        <v>34</v>
      </c>
      <c r="C235" s="49" t="s">
        <v>228</v>
      </c>
      <c r="D235" s="31" t="s">
        <v>2798</v>
      </c>
      <c r="E235" s="6" t="s">
        <v>258</v>
      </c>
      <c r="F235" s="7" t="s">
        <v>2958</v>
      </c>
      <c r="G235" s="8">
        <v>45047</v>
      </c>
      <c r="H235" s="10" t="s">
        <v>304</v>
      </c>
      <c r="I235" s="27" t="s">
        <v>42</v>
      </c>
      <c r="J235" s="4" t="s">
        <v>43</v>
      </c>
      <c r="K235" s="4" t="s">
        <v>44</v>
      </c>
      <c r="L235" s="5" t="s">
        <v>46</v>
      </c>
      <c r="M235" s="29">
        <v>3</v>
      </c>
      <c r="N235" s="16" t="s">
        <v>3193</v>
      </c>
      <c r="O235" s="16" t="s">
        <v>3194</v>
      </c>
      <c r="P235" s="15">
        <f t="shared" si="128"/>
        <v>3</v>
      </c>
      <c r="Q235" s="15">
        <f t="shared" si="129"/>
        <v>3</v>
      </c>
      <c r="R235" s="22">
        <f t="shared" si="130"/>
        <v>1</v>
      </c>
      <c r="S235" s="22">
        <f t="shared" si="131"/>
        <v>1</v>
      </c>
      <c r="T235" s="16"/>
      <c r="U235" s="16" t="s">
        <v>3195</v>
      </c>
      <c r="V235" s="16" t="s">
        <v>50</v>
      </c>
    </row>
    <row r="236" ht="24" spans="1:22">
      <c r="A236" s="4">
        <v>235</v>
      </c>
      <c r="B236" s="4" t="s">
        <v>34</v>
      </c>
      <c r="C236" s="49" t="s">
        <v>228</v>
      </c>
      <c r="D236" s="31" t="s">
        <v>2798</v>
      </c>
      <c r="E236" s="6" t="s">
        <v>258</v>
      </c>
      <c r="F236" s="7" t="s">
        <v>2958</v>
      </c>
      <c r="G236" s="8">
        <v>45108</v>
      </c>
      <c r="H236" s="10" t="s">
        <v>165</v>
      </c>
      <c r="I236" s="27" t="s">
        <v>42</v>
      </c>
      <c r="J236" s="4" t="s">
        <v>43</v>
      </c>
      <c r="K236" s="4" t="s">
        <v>44</v>
      </c>
      <c r="L236" s="5" t="s">
        <v>46</v>
      </c>
      <c r="M236" s="29">
        <v>3</v>
      </c>
      <c r="N236" s="16" t="s">
        <v>3196</v>
      </c>
      <c r="O236" s="16" t="s">
        <v>3197</v>
      </c>
      <c r="P236" s="15">
        <f t="shared" si="128"/>
        <v>3</v>
      </c>
      <c r="Q236" s="15">
        <f t="shared" si="129"/>
        <v>3</v>
      </c>
      <c r="R236" s="22">
        <f t="shared" si="130"/>
        <v>1</v>
      </c>
      <c r="S236" s="22">
        <f t="shared" si="131"/>
        <v>1</v>
      </c>
      <c r="T236" s="16"/>
      <c r="U236" s="16" t="s">
        <v>3198</v>
      </c>
      <c r="V236" s="16" t="s">
        <v>50</v>
      </c>
    </row>
    <row r="237" ht="24" spans="1:22">
      <c r="A237" s="4">
        <v>236</v>
      </c>
      <c r="B237" s="4" t="s">
        <v>34</v>
      </c>
      <c r="C237" s="49" t="s">
        <v>228</v>
      </c>
      <c r="D237" s="31" t="s">
        <v>2798</v>
      </c>
      <c r="E237" s="6" t="s">
        <v>258</v>
      </c>
      <c r="F237" s="7" t="s">
        <v>2958</v>
      </c>
      <c r="G237" s="8">
        <v>45170</v>
      </c>
      <c r="H237" s="10" t="s">
        <v>54</v>
      </c>
      <c r="I237" s="27" t="s">
        <v>42</v>
      </c>
      <c r="J237" s="4" t="s">
        <v>43</v>
      </c>
      <c r="K237" s="4" t="s">
        <v>44</v>
      </c>
      <c r="L237" s="5" t="s">
        <v>46</v>
      </c>
      <c r="M237" s="29">
        <v>3</v>
      </c>
      <c r="N237" s="16" t="str">
        <f>IFERROR(VLOOKUP("*"&amp;$D237&amp;"*",[1]护套环流!$A:$AS,20,FALSE),IFERROR(VLOOKUP("*"&amp;$D237&amp;"*",[1]护套环流!$B:$AS,19,FALSE),"无"))</f>
        <v>2023-09-13 14:30:00</v>
      </c>
      <c r="O237" s="16" t="str">
        <f>IFERROR(VLOOKUP("*"&amp;$D237&amp;"*",[1]护套环流!$A:$AS,21,FALSE),IFERROR(VLOOKUP("*"&amp;$D237&amp;"*",[1]护套环流!$B:$AS,20,FALSE),"无"))</f>
        <v>2023-09-13 16:30:00</v>
      </c>
      <c r="P237" s="15">
        <f t="shared" si="128"/>
        <v>3</v>
      </c>
      <c r="Q237" s="15">
        <f t="shared" si="129"/>
        <v>3</v>
      </c>
      <c r="R237" s="22">
        <f t="shared" si="130"/>
        <v>1</v>
      </c>
      <c r="S237" s="22">
        <f t="shared" si="131"/>
        <v>1</v>
      </c>
      <c r="T237" s="16"/>
      <c r="U237" s="16" t="str">
        <f>IFERROR(VLOOKUP("*"&amp;$D237&amp;"*",[1]护套环流!$A:$AS,5,FALSE),IFERROR(VLOOKUP("*"&amp;$D237&amp;"*",[1]护套环流!$B:$AS,4,FALSE),"无"))</f>
        <v>JH030120230306-003422</v>
      </c>
      <c r="V237" s="16" t="str">
        <f>IFERROR(VLOOKUP("*"&amp;$D237&amp;"*",[1]护套环流!$A:$AS,3,FALSE),IFERROR(VLOOKUP("*"&amp;$D237&amp;"*",[1]护套环流!$B:$AS,2,FALSE),"无"))</f>
        <v>已完成</v>
      </c>
    </row>
    <row r="238" ht="24" spans="1:22">
      <c r="A238" s="4">
        <v>237</v>
      </c>
      <c r="B238" s="4" t="s">
        <v>34</v>
      </c>
      <c r="C238" s="49" t="s">
        <v>228</v>
      </c>
      <c r="D238" s="31" t="s">
        <v>2798</v>
      </c>
      <c r="E238" s="6" t="s">
        <v>258</v>
      </c>
      <c r="F238" s="7" t="s">
        <v>2958</v>
      </c>
      <c r="G238" s="8">
        <v>45231</v>
      </c>
      <c r="H238" s="10" t="s">
        <v>632</v>
      </c>
      <c r="I238" s="27" t="s">
        <v>42</v>
      </c>
      <c r="J238" s="4" t="s">
        <v>43</v>
      </c>
      <c r="K238" s="4" t="s">
        <v>44</v>
      </c>
      <c r="L238" s="5" t="s">
        <v>46</v>
      </c>
      <c r="M238" s="29">
        <v>3</v>
      </c>
      <c r="N238" s="16"/>
      <c r="O238" s="16"/>
      <c r="P238" s="15"/>
      <c r="Q238" s="15"/>
      <c r="R238" s="22"/>
      <c r="S238" s="22"/>
      <c r="T238" s="16"/>
      <c r="U238" s="16"/>
      <c r="V238" s="16"/>
    </row>
    <row r="239" ht="36" spans="1:22">
      <c r="A239" s="4">
        <v>238</v>
      </c>
      <c r="B239" s="4" t="s">
        <v>34</v>
      </c>
      <c r="C239" s="28" t="s">
        <v>228</v>
      </c>
      <c r="D239" s="7" t="s">
        <v>3202</v>
      </c>
      <c r="E239" s="6" t="s">
        <v>2858</v>
      </c>
      <c r="F239" s="7" t="s">
        <v>2958</v>
      </c>
      <c r="G239" s="8">
        <v>45047</v>
      </c>
      <c r="H239" s="10" t="s">
        <v>304</v>
      </c>
      <c r="I239" s="28" t="s">
        <v>42</v>
      </c>
      <c r="J239" s="28" t="s">
        <v>43</v>
      </c>
      <c r="K239" s="4" t="s">
        <v>44</v>
      </c>
      <c r="L239" s="5" t="s">
        <v>46</v>
      </c>
      <c r="M239" s="28">
        <v>3</v>
      </c>
      <c r="N239" s="16" t="s">
        <v>3104</v>
      </c>
      <c r="O239" s="16" t="s">
        <v>3151</v>
      </c>
      <c r="P239" s="15">
        <f t="shared" ref="P239:P246" si="132">IF(OR(O239=0,O239="无"),"",M239)</f>
        <v>3</v>
      </c>
      <c r="Q239" s="15">
        <f t="shared" ref="Q239:Q246" si="133">P239</f>
        <v>3</v>
      </c>
      <c r="R239" s="22">
        <f t="shared" ref="R239:R246" si="134">IFERROR(IF(P239/M239&gt;0,P239/M239,""),"")</f>
        <v>1</v>
      </c>
      <c r="S239" s="22">
        <f t="shared" ref="S239:S246" si="135">IFERROR(Q239/P239,"")</f>
        <v>1</v>
      </c>
      <c r="T239" s="16"/>
      <c r="U239" s="16" t="s">
        <v>3203</v>
      </c>
      <c r="V239" s="16" t="s">
        <v>50</v>
      </c>
    </row>
    <row r="240" ht="36" spans="1:22">
      <c r="A240" s="4">
        <v>239</v>
      </c>
      <c r="B240" s="4" t="s">
        <v>34</v>
      </c>
      <c r="C240" s="28" t="s">
        <v>228</v>
      </c>
      <c r="D240" s="7" t="s">
        <v>3202</v>
      </c>
      <c r="E240" s="6" t="s">
        <v>2858</v>
      </c>
      <c r="F240" s="7" t="s">
        <v>2958</v>
      </c>
      <c r="G240" s="8">
        <v>45108</v>
      </c>
      <c r="H240" s="10" t="s">
        <v>165</v>
      </c>
      <c r="I240" s="28" t="s">
        <v>42</v>
      </c>
      <c r="J240" s="28" t="s">
        <v>43</v>
      </c>
      <c r="K240" s="4" t="s">
        <v>44</v>
      </c>
      <c r="L240" s="5" t="s">
        <v>46</v>
      </c>
      <c r="M240" s="28">
        <v>3</v>
      </c>
      <c r="N240" s="16" t="s">
        <v>3012</v>
      </c>
      <c r="O240" s="16" t="s">
        <v>3013</v>
      </c>
      <c r="P240" s="15">
        <f t="shared" si="132"/>
        <v>3</v>
      </c>
      <c r="Q240" s="15">
        <f t="shared" si="133"/>
        <v>3</v>
      </c>
      <c r="R240" s="22">
        <f t="shared" si="134"/>
        <v>1</v>
      </c>
      <c r="S240" s="22">
        <f t="shared" si="135"/>
        <v>1</v>
      </c>
      <c r="T240" s="16"/>
      <c r="U240" s="16" t="s">
        <v>3014</v>
      </c>
      <c r="V240" s="16" t="s">
        <v>50</v>
      </c>
    </row>
    <row r="241" ht="36" spans="1:22">
      <c r="A241" s="4">
        <v>240</v>
      </c>
      <c r="B241" s="4" t="s">
        <v>34</v>
      </c>
      <c r="C241" s="28" t="s">
        <v>228</v>
      </c>
      <c r="D241" s="7" t="s">
        <v>3202</v>
      </c>
      <c r="E241" s="6" t="s">
        <v>2858</v>
      </c>
      <c r="F241" s="7" t="s">
        <v>2958</v>
      </c>
      <c r="G241" s="8">
        <v>45170</v>
      </c>
      <c r="H241" s="10" t="s">
        <v>54</v>
      </c>
      <c r="I241" s="28" t="s">
        <v>42</v>
      </c>
      <c r="J241" s="28" t="s">
        <v>43</v>
      </c>
      <c r="K241" s="4" t="s">
        <v>44</v>
      </c>
      <c r="L241" s="5" t="s">
        <v>46</v>
      </c>
      <c r="M241" s="28">
        <v>3</v>
      </c>
      <c r="N241" s="16" t="str">
        <f>IFERROR(VLOOKUP("*"&amp;$D241&amp;"*",[1]护套环流!$A:$AS,20,FALSE),IFERROR(VLOOKUP("*"&amp;$D241&amp;"*",[1]护套环流!$B:$AS,19,FALSE),"无"))</f>
        <v>2023-09-15 09:00:00</v>
      </c>
      <c r="O241" s="16" t="str">
        <f>IFERROR(VLOOKUP("*"&amp;$D241&amp;"*",[1]护套环流!$A:$AS,21,FALSE),IFERROR(VLOOKUP("*"&amp;$D241&amp;"*",[1]护套环流!$B:$AS,20,FALSE),"无"))</f>
        <v>2023-09-15 12:00:00</v>
      </c>
      <c r="P241" s="15">
        <f t="shared" si="132"/>
        <v>3</v>
      </c>
      <c r="Q241" s="15">
        <f t="shared" si="133"/>
        <v>3</v>
      </c>
      <c r="R241" s="22">
        <f t="shared" si="134"/>
        <v>1</v>
      </c>
      <c r="S241" s="22">
        <f t="shared" si="135"/>
        <v>1</v>
      </c>
      <c r="T241" s="16"/>
      <c r="U241" s="16" t="str">
        <f>IFERROR(VLOOKUP("*"&amp;$D241&amp;"*",[1]护套环流!$A:$AS,5,FALSE),IFERROR(VLOOKUP("*"&amp;$D241&amp;"*",[1]护套环流!$B:$AS,4,FALSE),"无"))</f>
        <v>JH030120230115-000046</v>
      </c>
      <c r="V241" s="16" t="str">
        <f>IFERROR(VLOOKUP("*"&amp;$D241&amp;"*",[1]护套环流!$A:$AS,3,FALSE),IFERROR(VLOOKUP("*"&amp;$D241&amp;"*",[1]护套环流!$B:$AS,2,FALSE),"无"))</f>
        <v>已完成</v>
      </c>
    </row>
    <row r="242" ht="24" spans="1:22">
      <c r="A242" s="4">
        <v>241</v>
      </c>
      <c r="B242" s="4" t="s">
        <v>34</v>
      </c>
      <c r="C242" s="29" t="s">
        <v>82</v>
      </c>
      <c r="D242" s="7" t="s">
        <v>3204</v>
      </c>
      <c r="E242" s="6" t="s">
        <v>258</v>
      </c>
      <c r="F242" s="7" t="s">
        <v>2958</v>
      </c>
      <c r="G242" s="8">
        <v>44927</v>
      </c>
      <c r="H242" s="9" t="s">
        <v>2959</v>
      </c>
      <c r="I242" s="28" t="s">
        <v>42</v>
      </c>
      <c r="J242" s="28" t="s">
        <v>43</v>
      </c>
      <c r="K242" s="4" t="s">
        <v>44</v>
      </c>
      <c r="L242" s="5" t="s">
        <v>46</v>
      </c>
      <c r="M242" s="28">
        <v>3</v>
      </c>
      <c r="N242" s="16" t="s">
        <v>3019</v>
      </c>
      <c r="O242" s="16" t="s">
        <v>3020</v>
      </c>
      <c r="P242" s="15">
        <f t="shared" si="132"/>
        <v>3</v>
      </c>
      <c r="Q242" s="15">
        <f t="shared" si="133"/>
        <v>3</v>
      </c>
      <c r="R242" s="22">
        <f t="shared" si="134"/>
        <v>1</v>
      </c>
      <c r="S242" s="22">
        <f t="shared" si="135"/>
        <v>1</v>
      </c>
      <c r="T242" s="16"/>
      <c r="U242" s="24" t="s">
        <v>3021</v>
      </c>
      <c r="V242" s="16" t="s">
        <v>50</v>
      </c>
    </row>
    <row r="243" ht="24" spans="1:22">
      <c r="A243" s="4">
        <v>242</v>
      </c>
      <c r="B243" s="4" t="s">
        <v>34</v>
      </c>
      <c r="C243" s="29" t="s">
        <v>82</v>
      </c>
      <c r="D243" s="7" t="s">
        <v>3204</v>
      </c>
      <c r="E243" s="6" t="s">
        <v>258</v>
      </c>
      <c r="F243" s="7" t="s">
        <v>2958</v>
      </c>
      <c r="G243" s="8">
        <v>44986</v>
      </c>
      <c r="H243" s="10" t="s">
        <v>41</v>
      </c>
      <c r="I243" s="28" t="s">
        <v>42</v>
      </c>
      <c r="J243" s="28" t="s">
        <v>43</v>
      </c>
      <c r="K243" s="4" t="s">
        <v>44</v>
      </c>
      <c r="L243" s="5" t="s">
        <v>46</v>
      </c>
      <c r="M243" s="28">
        <v>3</v>
      </c>
      <c r="N243" s="16" t="s">
        <v>1911</v>
      </c>
      <c r="O243" s="16" t="s">
        <v>3146</v>
      </c>
      <c r="P243" s="15">
        <f t="shared" si="132"/>
        <v>3</v>
      </c>
      <c r="Q243" s="15">
        <f t="shared" si="133"/>
        <v>3</v>
      </c>
      <c r="R243" s="22">
        <f t="shared" si="134"/>
        <v>1</v>
      </c>
      <c r="S243" s="22">
        <f t="shared" si="135"/>
        <v>1</v>
      </c>
      <c r="T243" s="16"/>
      <c r="U243" s="16" t="s">
        <v>3147</v>
      </c>
      <c r="V243" s="16" t="s">
        <v>50</v>
      </c>
    </row>
    <row r="244" ht="24" spans="1:22">
      <c r="A244" s="4">
        <v>243</v>
      </c>
      <c r="B244" s="4" t="s">
        <v>34</v>
      </c>
      <c r="C244" s="29" t="s">
        <v>82</v>
      </c>
      <c r="D244" s="7" t="s">
        <v>3204</v>
      </c>
      <c r="E244" s="6" t="s">
        <v>258</v>
      </c>
      <c r="F244" s="7" t="s">
        <v>2958</v>
      </c>
      <c r="G244" s="8">
        <v>45047</v>
      </c>
      <c r="H244" s="10" t="s">
        <v>304</v>
      </c>
      <c r="I244" s="28" t="s">
        <v>42</v>
      </c>
      <c r="J244" s="28" t="s">
        <v>43</v>
      </c>
      <c r="K244" s="4" t="s">
        <v>44</v>
      </c>
      <c r="L244" s="5" t="s">
        <v>46</v>
      </c>
      <c r="M244" s="28">
        <v>3</v>
      </c>
      <c r="N244" s="16" t="s">
        <v>3009</v>
      </c>
      <c r="O244" s="16" t="s">
        <v>3010</v>
      </c>
      <c r="P244" s="15">
        <f t="shared" si="132"/>
        <v>3</v>
      </c>
      <c r="Q244" s="15">
        <f t="shared" si="133"/>
        <v>3</v>
      </c>
      <c r="R244" s="22">
        <f t="shared" si="134"/>
        <v>1</v>
      </c>
      <c r="S244" s="22">
        <f t="shared" si="135"/>
        <v>1</v>
      </c>
      <c r="T244" s="16"/>
      <c r="U244" s="16" t="s">
        <v>3011</v>
      </c>
      <c r="V244" s="16" t="s">
        <v>50</v>
      </c>
    </row>
    <row r="245" ht="24" spans="1:22">
      <c r="A245" s="4">
        <v>244</v>
      </c>
      <c r="B245" s="4" t="s">
        <v>34</v>
      </c>
      <c r="C245" s="29" t="s">
        <v>82</v>
      </c>
      <c r="D245" s="7" t="s">
        <v>3204</v>
      </c>
      <c r="E245" s="6" t="s">
        <v>258</v>
      </c>
      <c r="F245" s="7" t="s">
        <v>2958</v>
      </c>
      <c r="G245" s="8">
        <v>45108</v>
      </c>
      <c r="H245" s="10" t="s">
        <v>165</v>
      </c>
      <c r="I245" s="28" t="s">
        <v>42</v>
      </c>
      <c r="J245" s="28" t="s">
        <v>43</v>
      </c>
      <c r="K245" s="4" t="s">
        <v>44</v>
      </c>
      <c r="L245" s="5" t="s">
        <v>46</v>
      </c>
      <c r="M245" s="28">
        <v>3</v>
      </c>
      <c r="N245" s="16" t="s">
        <v>3012</v>
      </c>
      <c r="O245" s="16" t="s">
        <v>3013</v>
      </c>
      <c r="P245" s="15">
        <f t="shared" si="132"/>
        <v>3</v>
      </c>
      <c r="Q245" s="15">
        <f t="shared" si="133"/>
        <v>3</v>
      </c>
      <c r="R245" s="22">
        <f t="shared" si="134"/>
        <v>1</v>
      </c>
      <c r="S245" s="22">
        <f t="shared" si="135"/>
        <v>1</v>
      </c>
      <c r="T245" s="16"/>
      <c r="U245" s="16" t="s">
        <v>3014</v>
      </c>
      <c r="V245" s="16" t="s">
        <v>50</v>
      </c>
    </row>
    <row r="246" ht="24" spans="1:22">
      <c r="A246" s="4">
        <v>245</v>
      </c>
      <c r="B246" s="4" t="s">
        <v>34</v>
      </c>
      <c r="C246" s="29" t="s">
        <v>82</v>
      </c>
      <c r="D246" s="7" t="s">
        <v>3204</v>
      </c>
      <c r="E246" s="6" t="s">
        <v>258</v>
      </c>
      <c r="F246" s="7" t="s">
        <v>2958</v>
      </c>
      <c r="G246" s="8">
        <v>45170</v>
      </c>
      <c r="H246" s="10" t="s">
        <v>54</v>
      </c>
      <c r="I246" s="28" t="s">
        <v>42</v>
      </c>
      <c r="J246" s="28" t="s">
        <v>43</v>
      </c>
      <c r="K246" s="4" t="s">
        <v>44</v>
      </c>
      <c r="L246" s="5" t="s">
        <v>46</v>
      </c>
      <c r="M246" s="28">
        <v>3</v>
      </c>
      <c r="N246" s="16" t="str">
        <f>IFERROR(VLOOKUP("*"&amp;$D246&amp;"*",[1]护套环流!$A:$AS,20,FALSE),IFERROR(VLOOKUP("*"&amp;$D246&amp;"*",[1]护套环流!$B:$AS,19,FALSE),"无"))</f>
        <v>2023-09-15 09:00:00</v>
      </c>
      <c r="O246" s="16" t="str">
        <f>IFERROR(VLOOKUP("*"&amp;$D246&amp;"*",[1]护套环流!$A:$AS,21,FALSE),IFERROR(VLOOKUP("*"&amp;$D246&amp;"*",[1]护套环流!$B:$AS,20,FALSE),"无"))</f>
        <v>2023-09-15 12:00:00</v>
      </c>
      <c r="P246" s="15">
        <f t="shared" si="132"/>
        <v>3</v>
      </c>
      <c r="Q246" s="15">
        <f t="shared" si="133"/>
        <v>3</v>
      </c>
      <c r="R246" s="22">
        <f t="shared" si="134"/>
        <v>1</v>
      </c>
      <c r="S246" s="22">
        <f t="shared" si="135"/>
        <v>1</v>
      </c>
      <c r="T246" s="16"/>
      <c r="U246" s="16" t="str">
        <f>IFERROR(VLOOKUP("*"&amp;$D246&amp;"*",[1]护套环流!$A:$AS,5,FALSE),IFERROR(VLOOKUP("*"&amp;$D246&amp;"*",[1]护套环流!$B:$AS,4,FALSE),"无"))</f>
        <v>JH030120230115-000046</v>
      </c>
      <c r="V246" s="16" t="str">
        <f>IFERROR(VLOOKUP("*"&amp;$D246&amp;"*",[1]护套环流!$A:$AS,3,FALSE),IFERROR(VLOOKUP("*"&amp;$D246&amp;"*",[1]护套环流!$B:$AS,2,FALSE),"无"))</f>
        <v>已完成</v>
      </c>
    </row>
    <row r="247" ht="24" spans="1:22">
      <c r="A247" s="4">
        <v>246</v>
      </c>
      <c r="B247" s="4" t="s">
        <v>34</v>
      </c>
      <c r="C247" s="29" t="s">
        <v>82</v>
      </c>
      <c r="D247" s="7" t="s">
        <v>3204</v>
      </c>
      <c r="E247" s="6" t="s">
        <v>258</v>
      </c>
      <c r="F247" s="7" t="s">
        <v>2958</v>
      </c>
      <c r="G247" s="8">
        <v>45231</v>
      </c>
      <c r="H247" s="10" t="s">
        <v>632</v>
      </c>
      <c r="I247" s="28" t="s">
        <v>42</v>
      </c>
      <c r="J247" s="28" t="s">
        <v>43</v>
      </c>
      <c r="K247" s="4" t="s">
        <v>44</v>
      </c>
      <c r="L247" s="5" t="s">
        <v>46</v>
      </c>
      <c r="M247" s="28">
        <v>3</v>
      </c>
      <c r="N247" s="16"/>
      <c r="O247" s="16"/>
      <c r="P247" s="15"/>
      <c r="Q247" s="15"/>
      <c r="R247" s="22"/>
      <c r="S247" s="22"/>
      <c r="T247" s="16"/>
      <c r="U247" s="16"/>
      <c r="V247" s="16"/>
    </row>
    <row r="248" ht="24" spans="1:22">
      <c r="A248" s="4">
        <v>247</v>
      </c>
      <c r="B248" s="4" t="s">
        <v>34</v>
      </c>
      <c r="C248" s="29" t="s">
        <v>82</v>
      </c>
      <c r="D248" s="7" t="s">
        <v>3205</v>
      </c>
      <c r="E248" s="6" t="s">
        <v>258</v>
      </c>
      <c r="F248" s="7" t="s">
        <v>2958</v>
      </c>
      <c r="G248" s="8">
        <v>44927</v>
      </c>
      <c r="H248" s="9" t="s">
        <v>2959</v>
      </c>
      <c r="I248" s="28" t="s">
        <v>42</v>
      </c>
      <c r="J248" s="28" t="s">
        <v>43</v>
      </c>
      <c r="K248" s="4" t="s">
        <v>44</v>
      </c>
      <c r="L248" s="5" t="s">
        <v>46</v>
      </c>
      <c r="M248" s="28">
        <v>3</v>
      </c>
      <c r="N248" s="16" t="s">
        <v>3019</v>
      </c>
      <c r="O248" s="16" t="s">
        <v>3020</v>
      </c>
      <c r="P248" s="15">
        <f t="shared" ref="P248:P252" si="136">IF(OR(O248=0,O248="无"),"",M248)</f>
        <v>3</v>
      </c>
      <c r="Q248" s="15">
        <f t="shared" ref="Q248:Q252" si="137">P248</f>
        <v>3</v>
      </c>
      <c r="R248" s="22">
        <f t="shared" ref="R248:R252" si="138">IFERROR(IF(P248/M248&gt;0,P248/M248,""),"")</f>
        <v>1</v>
      </c>
      <c r="S248" s="22">
        <f t="shared" ref="S248:S252" si="139">IFERROR(Q248/P248,"")</f>
        <v>1</v>
      </c>
      <c r="T248" s="16"/>
      <c r="U248" s="24" t="s">
        <v>3021</v>
      </c>
      <c r="V248" s="16" t="s">
        <v>50</v>
      </c>
    </row>
    <row r="249" ht="24" spans="1:22">
      <c r="A249" s="4">
        <v>248</v>
      </c>
      <c r="B249" s="4" t="s">
        <v>34</v>
      </c>
      <c r="C249" s="29" t="s">
        <v>82</v>
      </c>
      <c r="D249" s="7" t="s">
        <v>3205</v>
      </c>
      <c r="E249" s="6" t="s">
        <v>258</v>
      </c>
      <c r="F249" s="7" t="s">
        <v>2958</v>
      </c>
      <c r="G249" s="8">
        <v>44986</v>
      </c>
      <c r="H249" s="10" t="s">
        <v>41</v>
      </c>
      <c r="I249" s="28" t="s">
        <v>42</v>
      </c>
      <c r="J249" s="28" t="s">
        <v>43</v>
      </c>
      <c r="K249" s="4" t="s">
        <v>44</v>
      </c>
      <c r="L249" s="5" t="s">
        <v>46</v>
      </c>
      <c r="M249" s="28">
        <v>3</v>
      </c>
      <c r="N249" s="16" t="s">
        <v>1911</v>
      </c>
      <c r="O249" s="16" t="s">
        <v>3146</v>
      </c>
      <c r="P249" s="15">
        <f t="shared" si="136"/>
        <v>3</v>
      </c>
      <c r="Q249" s="15">
        <f t="shared" si="137"/>
        <v>3</v>
      </c>
      <c r="R249" s="22">
        <f t="shared" si="138"/>
        <v>1</v>
      </c>
      <c r="S249" s="22">
        <f t="shared" si="139"/>
        <v>1</v>
      </c>
      <c r="T249" s="16"/>
      <c r="U249" s="16" t="s">
        <v>3147</v>
      </c>
      <c r="V249" s="16" t="s">
        <v>50</v>
      </c>
    </row>
    <row r="250" ht="24" spans="1:22">
      <c r="A250" s="4">
        <v>249</v>
      </c>
      <c r="B250" s="4" t="s">
        <v>34</v>
      </c>
      <c r="C250" s="29" t="s">
        <v>82</v>
      </c>
      <c r="D250" s="7" t="s">
        <v>3205</v>
      </c>
      <c r="E250" s="6" t="s">
        <v>258</v>
      </c>
      <c r="F250" s="7" t="s">
        <v>2958</v>
      </c>
      <c r="G250" s="8">
        <v>45047</v>
      </c>
      <c r="H250" s="10" t="s">
        <v>304</v>
      </c>
      <c r="I250" s="28" t="s">
        <v>42</v>
      </c>
      <c r="J250" s="28" t="s">
        <v>43</v>
      </c>
      <c r="K250" s="4" t="s">
        <v>44</v>
      </c>
      <c r="L250" s="5" t="s">
        <v>46</v>
      </c>
      <c r="M250" s="28">
        <v>3</v>
      </c>
      <c r="N250" s="16" t="s">
        <v>3009</v>
      </c>
      <c r="O250" s="16" t="s">
        <v>3010</v>
      </c>
      <c r="P250" s="15">
        <f t="shared" si="136"/>
        <v>3</v>
      </c>
      <c r="Q250" s="15">
        <f t="shared" si="137"/>
        <v>3</v>
      </c>
      <c r="R250" s="22">
        <f t="shared" si="138"/>
        <v>1</v>
      </c>
      <c r="S250" s="22">
        <f t="shared" si="139"/>
        <v>1</v>
      </c>
      <c r="T250" s="16"/>
      <c r="U250" s="16" t="s">
        <v>3011</v>
      </c>
      <c r="V250" s="16" t="s">
        <v>50</v>
      </c>
    </row>
    <row r="251" ht="24" spans="1:22">
      <c r="A251" s="4">
        <v>250</v>
      </c>
      <c r="B251" s="4" t="s">
        <v>34</v>
      </c>
      <c r="C251" s="29" t="s">
        <v>82</v>
      </c>
      <c r="D251" s="7" t="s">
        <v>3205</v>
      </c>
      <c r="E251" s="6" t="s">
        <v>258</v>
      </c>
      <c r="F251" s="7" t="s">
        <v>2958</v>
      </c>
      <c r="G251" s="8">
        <v>45108</v>
      </c>
      <c r="H251" s="10" t="s">
        <v>165</v>
      </c>
      <c r="I251" s="28" t="s">
        <v>42</v>
      </c>
      <c r="J251" s="28" t="s">
        <v>43</v>
      </c>
      <c r="K251" s="4" t="s">
        <v>44</v>
      </c>
      <c r="L251" s="5" t="s">
        <v>46</v>
      </c>
      <c r="M251" s="28">
        <v>3</v>
      </c>
      <c r="N251" s="16" t="s">
        <v>3012</v>
      </c>
      <c r="O251" s="16" t="s">
        <v>3013</v>
      </c>
      <c r="P251" s="15">
        <f t="shared" si="136"/>
        <v>3</v>
      </c>
      <c r="Q251" s="15">
        <f t="shared" si="137"/>
        <v>3</v>
      </c>
      <c r="R251" s="22">
        <f t="shared" si="138"/>
        <v>1</v>
      </c>
      <c r="S251" s="22">
        <f t="shared" si="139"/>
        <v>1</v>
      </c>
      <c r="T251" s="16"/>
      <c r="U251" s="16" t="s">
        <v>3014</v>
      </c>
      <c r="V251" s="16" t="s">
        <v>50</v>
      </c>
    </row>
    <row r="252" ht="24" spans="1:22">
      <c r="A252" s="4">
        <v>251</v>
      </c>
      <c r="B252" s="4" t="s">
        <v>34</v>
      </c>
      <c r="C252" s="29" t="s">
        <v>82</v>
      </c>
      <c r="D252" s="7" t="s">
        <v>3205</v>
      </c>
      <c r="E252" s="6" t="s">
        <v>258</v>
      </c>
      <c r="F252" s="7" t="s">
        <v>2958</v>
      </c>
      <c r="G252" s="8">
        <v>45170</v>
      </c>
      <c r="H252" s="10" t="s">
        <v>54</v>
      </c>
      <c r="I252" s="28" t="s">
        <v>42</v>
      </c>
      <c r="J252" s="28" t="s">
        <v>43</v>
      </c>
      <c r="K252" s="4" t="s">
        <v>44</v>
      </c>
      <c r="L252" s="5" t="s">
        <v>46</v>
      </c>
      <c r="M252" s="28">
        <v>3</v>
      </c>
      <c r="N252" s="16" t="str">
        <f>IFERROR(VLOOKUP("*"&amp;$D252&amp;"*",[1]护套环流!$A:$AS,20,FALSE),IFERROR(VLOOKUP("*"&amp;$D252&amp;"*",[1]护套环流!$B:$AS,19,FALSE),"无"))</f>
        <v>2023-09-15 09:00:00</v>
      </c>
      <c r="O252" s="16" t="str">
        <f>IFERROR(VLOOKUP("*"&amp;$D252&amp;"*",[1]护套环流!$A:$AS,21,FALSE),IFERROR(VLOOKUP("*"&amp;$D252&amp;"*",[1]护套环流!$B:$AS,20,FALSE),"无"))</f>
        <v>2023-09-15 12:00:00</v>
      </c>
      <c r="P252" s="15">
        <f t="shared" si="136"/>
        <v>3</v>
      </c>
      <c r="Q252" s="15">
        <f t="shared" si="137"/>
        <v>3</v>
      </c>
      <c r="R252" s="22">
        <f t="shared" si="138"/>
        <v>1</v>
      </c>
      <c r="S252" s="22">
        <f t="shared" si="139"/>
        <v>1</v>
      </c>
      <c r="T252" s="16"/>
      <c r="U252" s="16" t="str">
        <f>IFERROR(VLOOKUP("*"&amp;$D252&amp;"*",[1]护套环流!$A:$AS,5,FALSE),IFERROR(VLOOKUP("*"&amp;$D252&amp;"*",[1]护套环流!$B:$AS,4,FALSE),"无"))</f>
        <v>JH030120230115-000046</v>
      </c>
      <c r="V252" s="16" t="str">
        <f>IFERROR(VLOOKUP("*"&amp;$D252&amp;"*",[1]护套环流!$A:$AS,3,FALSE),IFERROR(VLOOKUP("*"&amp;$D252&amp;"*",[1]护套环流!$B:$AS,2,FALSE),"无"))</f>
        <v>已完成</v>
      </c>
    </row>
    <row r="253" ht="24" spans="1:22">
      <c r="A253" s="4">
        <v>252</v>
      </c>
      <c r="B253" s="4" t="s">
        <v>34</v>
      </c>
      <c r="C253" s="29" t="s">
        <v>82</v>
      </c>
      <c r="D253" s="7" t="s">
        <v>3205</v>
      </c>
      <c r="E253" s="6" t="s">
        <v>258</v>
      </c>
      <c r="F253" s="7" t="s">
        <v>2958</v>
      </c>
      <c r="G253" s="8">
        <v>45231</v>
      </c>
      <c r="H253" s="10" t="s">
        <v>632</v>
      </c>
      <c r="I253" s="28" t="s">
        <v>42</v>
      </c>
      <c r="J253" s="28" t="s">
        <v>43</v>
      </c>
      <c r="K253" s="4" t="s">
        <v>44</v>
      </c>
      <c r="L253" s="5" t="s">
        <v>46</v>
      </c>
      <c r="M253" s="28">
        <v>3</v>
      </c>
      <c r="N253" s="16"/>
      <c r="O253" s="16"/>
      <c r="P253" s="15"/>
      <c r="Q253" s="15"/>
      <c r="R253" s="22"/>
      <c r="S253" s="22"/>
      <c r="T253" s="16"/>
      <c r="U253" s="16"/>
      <c r="V253" s="16"/>
    </row>
    <row r="254" ht="24" spans="1:22">
      <c r="A254" s="4">
        <v>253</v>
      </c>
      <c r="B254" s="4" t="s">
        <v>34</v>
      </c>
      <c r="C254" s="29" t="s">
        <v>82</v>
      </c>
      <c r="D254" s="7" t="s">
        <v>3206</v>
      </c>
      <c r="E254" s="6" t="s">
        <v>258</v>
      </c>
      <c r="F254" s="7" t="s">
        <v>2958</v>
      </c>
      <c r="G254" s="8">
        <v>44927</v>
      </c>
      <c r="H254" s="9" t="s">
        <v>2959</v>
      </c>
      <c r="I254" s="28" t="s">
        <v>42</v>
      </c>
      <c r="J254" s="28" t="s">
        <v>43</v>
      </c>
      <c r="K254" s="4" t="s">
        <v>44</v>
      </c>
      <c r="L254" s="5" t="s">
        <v>46</v>
      </c>
      <c r="M254" s="28">
        <v>3</v>
      </c>
      <c r="N254" s="16" t="s">
        <v>3019</v>
      </c>
      <c r="O254" s="16" t="s">
        <v>3020</v>
      </c>
      <c r="P254" s="15">
        <f t="shared" ref="P254:P258" si="140">IF(OR(O254=0,O254="无"),"",M254)</f>
        <v>3</v>
      </c>
      <c r="Q254" s="15">
        <f t="shared" ref="Q254:Q258" si="141">P254</f>
        <v>3</v>
      </c>
      <c r="R254" s="22">
        <f t="shared" ref="R254:R258" si="142">IFERROR(IF(P254/M254&gt;0,P254/M254,""),"")</f>
        <v>1</v>
      </c>
      <c r="S254" s="22">
        <f t="shared" ref="S254:S258" si="143">IFERROR(Q254/P254,"")</f>
        <v>1</v>
      </c>
      <c r="T254" s="16"/>
      <c r="U254" s="24" t="s">
        <v>3021</v>
      </c>
      <c r="V254" s="16" t="s">
        <v>50</v>
      </c>
    </row>
    <row r="255" ht="24" spans="1:22">
      <c r="A255" s="4">
        <v>254</v>
      </c>
      <c r="B255" s="4" t="s">
        <v>34</v>
      </c>
      <c r="C255" s="29" t="s">
        <v>82</v>
      </c>
      <c r="D255" s="7" t="s">
        <v>3206</v>
      </c>
      <c r="E255" s="6" t="s">
        <v>258</v>
      </c>
      <c r="F255" s="7" t="s">
        <v>2958</v>
      </c>
      <c r="G255" s="8">
        <v>44986</v>
      </c>
      <c r="H255" s="10" t="s">
        <v>41</v>
      </c>
      <c r="I255" s="28" t="s">
        <v>42</v>
      </c>
      <c r="J255" s="28" t="s">
        <v>43</v>
      </c>
      <c r="K255" s="4" t="s">
        <v>44</v>
      </c>
      <c r="L255" s="5" t="s">
        <v>46</v>
      </c>
      <c r="M255" s="28">
        <v>3</v>
      </c>
      <c r="N255" s="16" t="s">
        <v>1911</v>
      </c>
      <c r="O255" s="16" t="s">
        <v>3146</v>
      </c>
      <c r="P255" s="15">
        <f t="shared" si="140"/>
        <v>3</v>
      </c>
      <c r="Q255" s="15">
        <f t="shared" si="141"/>
        <v>3</v>
      </c>
      <c r="R255" s="22">
        <f t="shared" si="142"/>
        <v>1</v>
      </c>
      <c r="S255" s="22">
        <f t="shared" si="143"/>
        <v>1</v>
      </c>
      <c r="T255" s="16"/>
      <c r="U255" s="16" t="s">
        <v>3147</v>
      </c>
      <c r="V255" s="16" t="s">
        <v>50</v>
      </c>
    </row>
    <row r="256" ht="24" spans="1:22">
      <c r="A256" s="4">
        <v>255</v>
      </c>
      <c r="B256" s="4" t="s">
        <v>34</v>
      </c>
      <c r="C256" s="29" t="s">
        <v>82</v>
      </c>
      <c r="D256" s="7" t="s">
        <v>3206</v>
      </c>
      <c r="E256" s="6" t="s">
        <v>258</v>
      </c>
      <c r="F256" s="7" t="s">
        <v>2958</v>
      </c>
      <c r="G256" s="8">
        <v>45047</v>
      </c>
      <c r="H256" s="10" t="s">
        <v>304</v>
      </c>
      <c r="I256" s="28" t="s">
        <v>42</v>
      </c>
      <c r="J256" s="28" t="s">
        <v>43</v>
      </c>
      <c r="K256" s="4" t="s">
        <v>44</v>
      </c>
      <c r="L256" s="5" t="s">
        <v>46</v>
      </c>
      <c r="M256" s="28">
        <v>3</v>
      </c>
      <c r="N256" s="16" t="s">
        <v>3009</v>
      </c>
      <c r="O256" s="16" t="s">
        <v>3010</v>
      </c>
      <c r="P256" s="15">
        <f t="shared" si="140"/>
        <v>3</v>
      </c>
      <c r="Q256" s="15">
        <f t="shared" si="141"/>
        <v>3</v>
      </c>
      <c r="R256" s="22">
        <f t="shared" si="142"/>
        <v>1</v>
      </c>
      <c r="S256" s="22">
        <f t="shared" si="143"/>
        <v>1</v>
      </c>
      <c r="T256" s="16"/>
      <c r="U256" s="16" t="s">
        <v>3011</v>
      </c>
      <c r="V256" s="16" t="s">
        <v>50</v>
      </c>
    </row>
    <row r="257" ht="24" spans="1:22">
      <c r="A257" s="4">
        <v>256</v>
      </c>
      <c r="B257" s="4" t="s">
        <v>34</v>
      </c>
      <c r="C257" s="29" t="s">
        <v>82</v>
      </c>
      <c r="D257" s="7" t="s">
        <v>3206</v>
      </c>
      <c r="E257" s="6" t="s">
        <v>258</v>
      </c>
      <c r="F257" s="7" t="s">
        <v>2958</v>
      </c>
      <c r="G257" s="8">
        <v>45108</v>
      </c>
      <c r="H257" s="10" t="s">
        <v>165</v>
      </c>
      <c r="I257" s="28" t="s">
        <v>42</v>
      </c>
      <c r="J257" s="28" t="s">
        <v>43</v>
      </c>
      <c r="K257" s="4" t="s">
        <v>44</v>
      </c>
      <c r="L257" s="5" t="s">
        <v>46</v>
      </c>
      <c r="M257" s="28">
        <v>3</v>
      </c>
      <c r="N257" s="16" t="s">
        <v>3012</v>
      </c>
      <c r="O257" s="16" t="s">
        <v>3013</v>
      </c>
      <c r="P257" s="15">
        <f t="shared" si="140"/>
        <v>3</v>
      </c>
      <c r="Q257" s="15">
        <f t="shared" si="141"/>
        <v>3</v>
      </c>
      <c r="R257" s="22">
        <f t="shared" si="142"/>
        <v>1</v>
      </c>
      <c r="S257" s="22">
        <f t="shared" si="143"/>
        <v>1</v>
      </c>
      <c r="T257" s="16"/>
      <c r="U257" s="16" t="s">
        <v>3014</v>
      </c>
      <c r="V257" s="16" t="s">
        <v>50</v>
      </c>
    </row>
    <row r="258" ht="24" spans="1:22">
      <c r="A258" s="4">
        <v>257</v>
      </c>
      <c r="B258" s="4" t="s">
        <v>34</v>
      </c>
      <c r="C258" s="29" t="s">
        <v>82</v>
      </c>
      <c r="D258" s="7" t="s">
        <v>3206</v>
      </c>
      <c r="E258" s="6" t="s">
        <v>258</v>
      </c>
      <c r="F258" s="7" t="s">
        <v>2958</v>
      </c>
      <c r="G258" s="8">
        <v>45170</v>
      </c>
      <c r="H258" s="10" t="s">
        <v>54</v>
      </c>
      <c r="I258" s="28" t="s">
        <v>42</v>
      </c>
      <c r="J258" s="28" t="s">
        <v>43</v>
      </c>
      <c r="K258" s="4" t="s">
        <v>44</v>
      </c>
      <c r="L258" s="5" t="s">
        <v>46</v>
      </c>
      <c r="M258" s="28">
        <v>3</v>
      </c>
      <c r="N258" s="16" t="str">
        <f>IFERROR(VLOOKUP("*"&amp;$D258&amp;"*",[1]护套环流!$A:$AS,20,FALSE),IFERROR(VLOOKUP("*"&amp;$D258&amp;"*",[1]护套环流!$B:$AS,19,FALSE),"无"))</f>
        <v>2023-09-15 09:00:00</v>
      </c>
      <c r="O258" s="16" t="str">
        <f>IFERROR(VLOOKUP("*"&amp;$D258&amp;"*",[1]护套环流!$A:$AS,21,FALSE),IFERROR(VLOOKUP("*"&amp;$D258&amp;"*",[1]护套环流!$B:$AS,20,FALSE),"无"))</f>
        <v>2023-09-15 12:00:00</v>
      </c>
      <c r="P258" s="15">
        <f t="shared" si="140"/>
        <v>3</v>
      </c>
      <c r="Q258" s="15">
        <f t="shared" si="141"/>
        <v>3</v>
      </c>
      <c r="R258" s="22">
        <f t="shared" si="142"/>
        <v>1</v>
      </c>
      <c r="S258" s="22">
        <f t="shared" si="143"/>
        <v>1</v>
      </c>
      <c r="T258" s="16"/>
      <c r="U258" s="16" t="str">
        <f>IFERROR(VLOOKUP("*"&amp;$D258&amp;"*",[1]护套环流!$A:$AS,5,FALSE),IFERROR(VLOOKUP("*"&amp;$D258&amp;"*",[1]护套环流!$B:$AS,4,FALSE),"无"))</f>
        <v>JH030120230115-000046</v>
      </c>
      <c r="V258" s="16" t="str">
        <f>IFERROR(VLOOKUP("*"&amp;$D258&amp;"*",[1]护套环流!$A:$AS,3,FALSE),IFERROR(VLOOKUP("*"&amp;$D258&amp;"*",[1]护套环流!$B:$AS,2,FALSE),"无"))</f>
        <v>已完成</v>
      </c>
    </row>
    <row r="259" ht="24" spans="1:22">
      <c r="A259" s="4">
        <v>258</v>
      </c>
      <c r="B259" s="4" t="s">
        <v>34</v>
      </c>
      <c r="C259" s="29" t="s">
        <v>82</v>
      </c>
      <c r="D259" s="7" t="s">
        <v>3206</v>
      </c>
      <c r="E259" s="6" t="s">
        <v>258</v>
      </c>
      <c r="F259" s="7" t="s">
        <v>2958</v>
      </c>
      <c r="G259" s="8">
        <v>45231</v>
      </c>
      <c r="H259" s="10" t="s">
        <v>632</v>
      </c>
      <c r="I259" s="28" t="s">
        <v>42</v>
      </c>
      <c r="J259" s="28" t="s">
        <v>43</v>
      </c>
      <c r="K259" s="4" t="s">
        <v>44</v>
      </c>
      <c r="L259" s="5" t="s">
        <v>46</v>
      </c>
      <c r="M259" s="28">
        <v>3</v>
      </c>
      <c r="N259" s="16"/>
      <c r="O259" s="16"/>
      <c r="P259" s="15"/>
      <c r="Q259" s="15"/>
      <c r="R259" s="22"/>
      <c r="S259" s="22"/>
      <c r="T259" s="16"/>
      <c r="U259" s="16"/>
      <c r="V259" s="16"/>
    </row>
    <row r="260" ht="24" spans="1:22">
      <c r="A260" s="4">
        <v>259</v>
      </c>
      <c r="B260" s="4" t="s">
        <v>34</v>
      </c>
      <c r="C260" s="29" t="s">
        <v>228</v>
      </c>
      <c r="D260" s="51" t="s">
        <v>3207</v>
      </c>
      <c r="E260" s="6" t="s">
        <v>258</v>
      </c>
      <c r="F260" s="7" t="s">
        <v>2958</v>
      </c>
      <c r="G260" s="8">
        <v>44958</v>
      </c>
      <c r="H260" s="9" t="s">
        <v>2299</v>
      </c>
      <c r="I260" s="27" t="s">
        <v>42</v>
      </c>
      <c r="J260" s="4" t="s">
        <v>43</v>
      </c>
      <c r="K260" s="4" t="s">
        <v>44</v>
      </c>
      <c r="L260" s="5" t="s">
        <v>46</v>
      </c>
      <c r="M260" s="29">
        <v>3</v>
      </c>
      <c r="N260" s="16" t="s">
        <v>3154</v>
      </c>
      <c r="O260" s="16" t="s">
        <v>3155</v>
      </c>
      <c r="P260" s="15">
        <f t="shared" ref="P260:P264" si="144">IF(OR(O260=0,O260="无"),"",M260)</f>
        <v>3</v>
      </c>
      <c r="Q260" s="15">
        <f t="shared" ref="Q260:Q264" si="145">P260</f>
        <v>3</v>
      </c>
      <c r="R260" s="22">
        <f t="shared" ref="R260:R264" si="146">IFERROR(IF(P260/M260&gt;0,P260/M260,""),"")</f>
        <v>1</v>
      </c>
      <c r="S260" s="22">
        <f t="shared" ref="S260:S264" si="147">IFERROR(Q260/P260,"")</f>
        <v>1</v>
      </c>
      <c r="T260" s="16"/>
      <c r="U260" s="16" t="s">
        <v>3156</v>
      </c>
      <c r="V260" s="16" t="s">
        <v>50</v>
      </c>
    </row>
    <row r="261" ht="24" spans="1:22">
      <c r="A261" s="4">
        <v>260</v>
      </c>
      <c r="B261" s="4" t="s">
        <v>34</v>
      </c>
      <c r="C261" s="29" t="s">
        <v>228</v>
      </c>
      <c r="D261" s="51" t="s">
        <v>3207</v>
      </c>
      <c r="E261" s="6" t="s">
        <v>258</v>
      </c>
      <c r="F261" s="7" t="s">
        <v>2958</v>
      </c>
      <c r="G261" s="8">
        <v>45017</v>
      </c>
      <c r="H261" s="10" t="s">
        <v>231</v>
      </c>
      <c r="I261" s="27" t="s">
        <v>42</v>
      </c>
      <c r="J261" s="4" t="s">
        <v>43</v>
      </c>
      <c r="K261" s="4" t="s">
        <v>44</v>
      </c>
      <c r="L261" s="5" t="s">
        <v>46</v>
      </c>
      <c r="M261" s="29">
        <v>3</v>
      </c>
      <c r="N261" s="16" t="s">
        <v>3159</v>
      </c>
      <c r="O261" s="16" t="s">
        <v>3160</v>
      </c>
      <c r="P261" s="15">
        <f t="shared" si="144"/>
        <v>3</v>
      </c>
      <c r="Q261" s="15">
        <f t="shared" si="145"/>
        <v>3</v>
      </c>
      <c r="R261" s="22">
        <f t="shared" si="146"/>
        <v>1</v>
      </c>
      <c r="S261" s="22">
        <f t="shared" si="147"/>
        <v>1</v>
      </c>
      <c r="T261" s="16"/>
      <c r="U261" s="16" t="s">
        <v>3161</v>
      </c>
      <c r="V261" s="16" t="s">
        <v>50</v>
      </c>
    </row>
    <row r="262" ht="24" spans="1:22">
      <c r="A262" s="4">
        <v>261</v>
      </c>
      <c r="B262" s="4" t="s">
        <v>34</v>
      </c>
      <c r="C262" s="29" t="s">
        <v>228</v>
      </c>
      <c r="D262" s="51" t="s">
        <v>3207</v>
      </c>
      <c r="E262" s="6" t="s">
        <v>258</v>
      </c>
      <c r="F262" s="7" t="s">
        <v>2958</v>
      </c>
      <c r="G262" s="8">
        <v>45107</v>
      </c>
      <c r="H262" s="10" t="s">
        <v>93</v>
      </c>
      <c r="I262" s="27" t="s">
        <v>42</v>
      </c>
      <c r="J262" s="4" t="s">
        <v>43</v>
      </c>
      <c r="K262" s="4" t="s">
        <v>44</v>
      </c>
      <c r="L262" s="5" t="s">
        <v>46</v>
      </c>
      <c r="M262" s="29">
        <v>3</v>
      </c>
      <c r="N262" s="16" t="s">
        <v>3114</v>
      </c>
      <c r="O262" s="16" t="s">
        <v>3162</v>
      </c>
      <c r="P262" s="15">
        <f t="shared" si="144"/>
        <v>3</v>
      </c>
      <c r="Q262" s="15">
        <f t="shared" si="145"/>
        <v>3</v>
      </c>
      <c r="R262" s="22">
        <f t="shared" si="146"/>
        <v>1</v>
      </c>
      <c r="S262" s="22">
        <f t="shared" si="147"/>
        <v>1</v>
      </c>
      <c r="T262" s="16"/>
      <c r="U262" s="16" t="s">
        <v>3163</v>
      </c>
      <c r="V262" s="16" t="s">
        <v>50</v>
      </c>
    </row>
    <row r="263" ht="24" spans="1:22">
      <c r="A263" s="4">
        <v>262</v>
      </c>
      <c r="B263" s="4" t="s">
        <v>34</v>
      </c>
      <c r="C263" s="29" t="s">
        <v>228</v>
      </c>
      <c r="D263" s="51" t="s">
        <v>3207</v>
      </c>
      <c r="E263" s="6" t="s">
        <v>258</v>
      </c>
      <c r="F263" s="7" t="s">
        <v>2958</v>
      </c>
      <c r="G263" s="8">
        <v>45139</v>
      </c>
      <c r="H263" s="9" t="s">
        <v>97</v>
      </c>
      <c r="I263" s="27" t="s">
        <v>42</v>
      </c>
      <c r="J263" s="4" t="s">
        <v>43</v>
      </c>
      <c r="K263" s="4" t="s">
        <v>44</v>
      </c>
      <c r="L263" s="5" t="s">
        <v>46</v>
      </c>
      <c r="M263" s="29">
        <v>3</v>
      </c>
      <c r="N263" s="16" t="s">
        <v>3012</v>
      </c>
      <c r="O263" s="16" t="s">
        <v>3013</v>
      </c>
      <c r="P263" s="15">
        <f t="shared" si="144"/>
        <v>3</v>
      </c>
      <c r="Q263" s="15">
        <f t="shared" si="145"/>
        <v>3</v>
      </c>
      <c r="R263" s="22">
        <f t="shared" si="146"/>
        <v>1</v>
      </c>
      <c r="S263" s="22">
        <f t="shared" si="147"/>
        <v>1</v>
      </c>
      <c r="T263" s="16"/>
      <c r="U263" s="16" t="s">
        <v>3014</v>
      </c>
      <c r="V263" s="16" t="s">
        <v>50</v>
      </c>
    </row>
    <row r="264" ht="24" spans="1:22">
      <c r="A264" s="4">
        <v>263</v>
      </c>
      <c r="B264" s="4" t="s">
        <v>34</v>
      </c>
      <c r="C264" s="29" t="s">
        <v>228</v>
      </c>
      <c r="D264" s="51" t="s">
        <v>3207</v>
      </c>
      <c r="E264" s="6" t="s">
        <v>258</v>
      </c>
      <c r="F264" s="7" t="s">
        <v>2958</v>
      </c>
      <c r="G264" s="8">
        <v>45200</v>
      </c>
      <c r="H264" s="10" t="s">
        <v>189</v>
      </c>
      <c r="I264" s="27" t="s">
        <v>42</v>
      </c>
      <c r="J264" s="4" t="s">
        <v>43</v>
      </c>
      <c r="K264" s="4" t="s">
        <v>44</v>
      </c>
      <c r="L264" s="5" t="s">
        <v>46</v>
      </c>
      <c r="M264" s="29">
        <v>3</v>
      </c>
      <c r="N264" s="16" t="str">
        <f>IFERROR(VLOOKUP("*"&amp;$D264&amp;"*",[1]护套环流!$A:$AS,20,FALSE),IFERROR(VLOOKUP("*"&amp;$D264&amp;"*",[1]护套环流!$B:$AS,19,FALSE),"无"))</f>
        <v>2023-09-15 09:00:00</v>
      </c>
      <c r="O264" s="16" t="str">
        <f>IFERROR(VLOOKUP("*"&amp;$D264&amp;"*",[1]护套环流!$A:$AS,21,FALSE),IFERROR(VLOOKUP("*"&amp;$D264&amp;"*",[1]护套环流!$B:$AS,20,FALSE),"无"))</f>
        <v>2023-09-15 12:00:00</v>
      </c>
      <c r="P264" s="15">
        <f t="shared" si="144"/>
        <v>3</v>
      </c>
      <c r="Q264" s="15">
        <f t="shared" si="145"/>
        <v>3</v>
      </c>
      <c r="R264" s="22">
        <f t="shared" si="146"/>
        <v>1</v>
      </c>
      <c r="S264" s="22">
        <f t="shared" si="147"/>
        <v>1</v>
      </c>
      <c r="T264" s="16"/>
      <c r="U264" s="16" t="str">
        <f>IFERROR(VLOOKUP("*"&amp;$D264&amp;"*",[1]护套环流!$A:$AS,5,FALSE),IFERROR(VLOOKUP("*"&amp;$D264&amp;"*",[1]护套环流!$B:$AS,4,FALSE),"无"))</f>
        <v>JH030120230115-000046</v>
      </c>
      <c r="V264" s="16" t="str">
        <f>IFERROR(VLOOKUP("*"&amp;$D264&amp;"*",[1]护套环流!$A:$AS,3,FALSE),IFERROR(VLOOKUP("*"&amp;$D264&amp;"*",[1]护套环流!$B:$AS,2,FALSE),"无"))</f>
        <v>已完成</v>
      </c>
    </row>
    <row r="265" ht="24" spans="1:22">
      <c r="A265" s="4">
        <v>264</v>
      </c>
      <c r="B265" s="4" t="s">
        <v>34</v>
      </c>
      <c r="C265" s="29" t="s">
        <v>228</v>
      </c>
      <c r="D265" s="51" t="s">
        <v>3207</v>
      </c>
      <c r="E265" s="6" t="s">
        <v>258</v>
      </c>
      <c r="F265" s="7" t="s">
        <v>2958</v>
      </c>
      <c r="G265" s="8">
        <v>45291</v>
      </c>
      <c r="H265" s="10" t="s">
        <v>1741</v>
      </c>
      <c r="I265" s="27" t="s">
        <v>42</v>
      </c>
      <c r="J265" s="4" t="s">
        <v>43</v>
      </c>
      <c r="K265" s="4" t="s">
        <v>44</v>
      </c>
      <c r="L265" s="5" t="s">
        <v>46</v>
      </c>
      <c r="M265" s="29">
        <v>3</v>
      </c>
      <c r="N265" s="16"/>
      <c r="O265" s="16"/>
      <c r="P265" s="15"/>
      <c r="Q265" s="15"/>
      <c r="R265" s="22"/>
      <c r="S265" s="22"/>
      <c r="T265" s="16"/>
      <c r="U265" s="16"/>
      <c r="V265" s="16"/>
    </row>
    <row r="266" ht="24" spans="1:22">
      <c r="A266" s="4">
        <v>265</v>
      </c>
      <c r="B266" s="4" t="s">
        <v>34</v>
      </c>
      <c r="C266" s="28" t="s">
        <v>228</v>
      </c>
      <c r="D266" s="7" t="s">
        <v>3208</v>
      </c>
      <c r="E266" s="6" t="s">
        <v>108</v>
      </c>
      <c r="F266" s="7" t="s">
        <v>2958</v>
      </c>
      <c r="G266" s="8">
        <v>44985</v>
      </c>
      <c r="H266" s="9" t="s">
        <v>2299</v>
      </c>
      <c r="I266" s="28" t="s">
        <v>42</v>
      </c>
      <c r="J266" s="28" t="s">
        <v>43</v>
      </c>
      <c r="K266" s="4" t="s">
        <v>44</v>
      </c>
      <c r="L266" s="5" t="s">
        <v>46</v>
      </c>
      <c r="M266" s="28">
        <v>3</v>
      </c>
      <c r="N266" s="16" t="s">
        <v>3154</v>
      </c>
      <c r="O266" s="16" t="s">
        <v>3155</v>
      </c>
      <c r="P266" s="15">
        <f t="shared" ref="P266:P272" si="148">IF(OR(O266=0,O266="无"),"",M266)</f>
        <v>3</v>
      </c>
      <c r="Q266" s="15">
        <f t="shared" ref="Q266:Q272" si="149">P266</f>
        <v>3</v>
      </c>
      <c r="R266" s="22">
        <f t="shared" ref="R266:R272" si="150">IFERROR(IF(P266/M266&gt;0,P266/M266,""),"")</f>
        <v>1</v>
      </c>
      <c r="S266" s="22">
        <f t="shared" ref="S266:S272" si="151">IFERROR(Q266/P266,"")</f>
        <v>1</v>
      </c>
      <c r="T266" s="16"/>
      <c r="U266" s="16" t="s">
        <v>3156</v>
      </c>
      <c r="V266" s="16" t="s">
        <v>50</v>
      </c>
    </row>
    <row r="267" ht="24" spans="1:22">
      <c r="A267" s="4">
        <v>266</v>
      </c>
      <c r="B267" s="4" t="s">
        <v>34</v>
      </c>
      <c r="C267" s="28" t="s">
        <v>228</v>
      </c>
      <c r="D267" s="7" t="s">
        <v>3208</v>
      </c>
      <c r="E267" s="6" t="s">
        <v>108</v>
      </c>
      <c r="F267" s="7" t="s">
        <v>2958</v>
      </c>
      <c r="G267" s="8">
        <v>45169</v>
      </c>
      <c r="H267" s="9" t="s">
        <v>97</v>
      </c>
      <c r="I267" s="28" t="s">
        <v>42</v>
      </c>
      <c r="J267" s="28" t="s">
        <v>43</v>
      </c>
      <c r="K267" s="4" t="s">
        <v>44</v>
      </c>
      <c r="L267" s="5" t="s">
        <v>46</v>
      </c>
      <c r="M267" s="28">
        <v>3</v>
      </c>
      <c r="N267" s="16" t="s">
        <v>3089</v>
      </c>
      <c r="O267" s="16" t="s">
        <v>3090</v>
      </c>
      <c r="P267" s="15">
        <f t="shared" si="148"/>
        <v>3</v>
      </c>
      <c r="Q267" s="15">
        <f t="shared" si="149"/>
        <v>3</v>
      </c>
      <c r="R267" s="22">
        <f t="shared" si="150"/>
        <v>1</v>
      </c>
      <c r="S267" s="22">
        <f t="shared" si="151"/>
        <v>1</v>
      </c>
      <c r="T267" s="16"/>
      <c r="U267" s="16" t="s">
        <v>3091</v>
      </c>
      <c r="V267" s="16" t="s">
        <v>50</v>
      </c>
    </row>
    <row r="268" ht="24" spans="1:22">
      <c r="A268" s="4">
        <v>267</v>
      </c>
      <c r="B268" s="4" t="s">
        <v>34</v>
      </c>
      <c r="C268" s="28" t="s">
        <v>228</v>
      </c>
      <c r="D268" s="7" t="s">
        <v>3209</v>
      </c>
      <c r="E268" s="6" t="s">
        <v>258</v>
      </c>
      <c r="F268" s="7" t="s">
        <v>2958</v>
      </c>
      <c r="G268" s="8">
        <v>44927</v>
      </c>
      <c r="H268" s="9" t="s">
        <v>2959</v>
      </c>
      <c r="I268" s="28" t="s">
        <v>42</v>
      </c>
      <c r="J268" s="28" t="s">
        <v>43</v>
      </c>
      <c r="K268" s="4" t="s">
        <v>44</v>
      </c>
      <c r="L268" s="5" t="s">
        <v>46</v>
      </c>
      <c r="M268" s="28">
        <v>3</v>
      </c>
      <c r="N268" s="16" t="s">
        <v>3154</v>
      </c>
      <c r="O268" s="16" t="s">
        <v>3155</v>
      </c>
      <c r="P268" s="15">
        <f t="shared" si="148"/>
        <v>3</v>
      </c>
      <c r="Q268" s="15">
        <f t="shared" si="149"/>
        <v>3</v>
      </c>
      <c r="R268" s="22">
        <f t="shared" si="150"/>
        <v>1</v>
      </c>
      <c r="S268" s="22">
        <f t="shared" si="151"/>
        <v>1</v>
      </c>
      <c r="T268" s="16"/>
      <c r="U268" s="24" t="s">
        <v>3021</v>
      </c>
      <c r="V268" s="16" t="s">
        <v>50</v>
      </c>
    </row>
    <row r="269" ht="24" spans="1:22">
      <c r="A269" s="4">
        <v>268</v>
      </c>
      <c r="B269" s="4" t="s">
        <v>34</v>
      </c>
      <c r="C269" s="28" t="s">
        <v>228</v>
      </c>
      <c r="D269" s="7" t="s">
        <v>3209</v>
      </c>
      <c r="E269" s="6" t="s">
        <v>258</v>
      </c>
      <c r="F269" s="7" t="s">
        <v>2958</v>
      </c>
      <c r="G269" s="8">
        <v>44986</v>
      </c>
      <c r="H269" s="10" t="s">
        <v>41</v>
      </c>
      <c r="I269" s="28" t="s">
        <v>42</v>
      </c>
      <c r="J269" s="28" t="s">
        <v>43</v>
      </c>
      <c r="K269" s="4" t="s">
        <v>44</v>
      </c>
      <c r="L269" s="5" t="s">
        <v>46</v>
      </c>
      <c r="M269" s="28">
        <v>3</v>
      </c>
      <c r="N269" s="16" t="s">
        <v>3159</v>
      </c>
      <c r="O269" s="16" t="s">
        <v>3160</v>
      </c>
      <c r="P269" s="15">
        <f t="shared" si="148"/>
        <v>3</v>
      </c>
      <c r="Q269" s="15">
        <f t="shared" si="149"/>
        <v>3</v>
      </c>
      <c r="R269" s="22">
        <f t="shared" si="150"/>
        <v>1</v>
      </c>
      <c r="S269" s="22">
        <f t="shared" si="151"/>
        <v>1</v>
      </c>
      <c r="T269" s="16"/>
      <c r="U269" s="16" t="s">
        <v>3161</v>
      </c>
      <c r="V269" s="16" t="s">
        <v>50</v>
      </c>
    </row>
    <row r="270" ht="24" spans="1:22">
      <c r="A270" s="4">
        <v>269</v>
      </c>
      <c r="B270" s="4" t="s">
        <v>34</v>
      </c>
      <c r="C270" s="28" t="s">
        <v>228</v>
      </c>
      <c r="D270" s="7" t="s">
        <v>3209</v>
      </c>
      <c r="E270" s="6" t="s">
        <v>258</v>
      </c>
      <c r="F270" s="7" t="s">
        <v>2958</v>
      </c>
      <c r="G270" s="8">
        <v>45047</v>
      </c>
      <c r="H270" s="10" t="s">
        <v>304</v>
      </c>
      <c r="I270" s="28" t="s">
        <v>42</v>
      </c>
      <c r="J270" s="28" t="s">
        <v>43</v>
      </c>
      <c r="K270" s="4" t="s">
        <v>44</v>
      </c>
      <c r="L270" s="5" t="s">
        <v>46</v>
      </c>
      <c r="M270" s="28">
        <v>3</v>
      </c>
      <c r="N270" s="16" t="s">
        <v>3114</v>
      </c>
      <c r="O270" s="16" t="s">
        <v>3162</v>
      </c>
      <c r="P270" s="15">
        <f t="shared" si="148"/>
        <v>3</v>
      </c>
      <c r="Q270" s="15">
        <f t="shared" si="149"/>
        <v>3</v>
      </c>
      <c r="R270" s="22">
        <f t="shared" si="150"/>
        <v>1</v>
      </c>
      <c r="S270" s="22">
        <f t="shared" si="151"/>
        <v>1</v>
      </c>
      <c r="T270" s="16"/>
      <c r="U270" s="16" t="s">
        <v>3163</v>
      </c>
      <c r="V270" s="16" t="s">
        <v>50</v>
      </c>
    </row>
    <row r="271" ht="24" spans="1:22">
      <c r="A271" s="4">
        <v>270</v>
      </c>
      <c r="B271" s="4" t="s">
        <v>34</v>
      </c>
      <c r="C271" s="28" t="s">
        <v>228</v>
      </c>
      <c r="D271" s="7" t="s">
        <v>3209</v>
      </c>
      <c r="E271" s="6" t="s">
        <v>258</v>
      </c>
      <c r="F271" s="7" t="s">
        <v>2958</v>
      </c>
      <c r="G271" s="8">
        <v>45108</v>
      </c>
      <c r="H271" s="10" t="s">
        <v>165</v>
      </c>
      <c r="I271" s="28" t="s">
        <v>42</v>
      </c>
      <c r="J271" s="28" t="s">
        <v>43</v>
      </c>
      <c r="K271" s="4" t="s">
        <v>44</v>
      </c>
      <c r="L271" s="5" t="s">
        <v>46</v>
      </c>
      <c r="M271" s="28">
        <v>3</v>
      </c>
      <c r="N271" s="16" t="s">
        <v>3012</v>
      </c>
      <c r="O271" s="16" t="s">
        <v>3013</v>
      </c>
      <c r="P271" s="15">
        <f t="shared" si="148"/>
        <v>3</v>
      </c>
      <c r="Q271" s="15">
        <f t="shared" si="149"/>
        <v>3</v>
      </c>
      <c r="R271" s="22">
        <f t="shared" si="150"/>
        <v>1</v>
      </c>
      <c r="S271" s="22">
        <f t="shared" si="151"/>
        <v>1</v>
      </c>
      <c r="T271" s="16"/>
      <c r="U271" s="16" t="s">
        <v>3014</v>
      </c>
      <c r="V271" s="16" t="s">
        <v>50</v>
      </c>
    </row>
    <row r="272" ht="24" spans="1:22">
      <c r="A272" s="4">
        <v>271</v>
      </c>
      <c r="B272" s="4" t="s">
        <v>34</v>
      </c>
      <c r="C272" s="28" t="s">
        <v>228</v>
      </c>
      <c r="D272" s="7" t="s">
        <v>3209</v>
      </c>
      <c r="E272" s="6" t="s">
        <v>258</v>
      </c>
      <c r="F272" s="7" t="s">
        <v>2958</v>
      </c>
      <c r="G272" s="8">
        <v>45170</v>
      </c>
      <c r="H272" s="10" t="s">
        <v>54</v>
      </c>
      <c r="I272" s="28" t="s">
        <v>42</v>
      </c>
      <c r="J272" s="28" t="s">
        <v>43</v>
      </c>
      <c r="K272" s="4" t="s">
        <v>44</v>
      </c>
      <c r="L272" s="5" t="s">
        <v>46</v>
      </c>
      <c r="M272" s="28">
        <v>3</v>
      </c>
      <c r="N272" s="16" t="str">
        <f>IFERROR(VLOOKUP("*"&amp;$D272&amp;"*",[1]护套环流!$A:$AS,20,FALSE),IFERROR(VLOOKUP("*"&amp;$D272&amp;"*",[1]护套环流!$B:$AS,19,FALSE),"无"))</f>
        <v>2023-09-15 09:00:00</v>
      </c>
      <c r="O272" s="16" t="str">
        <f>IFERROR(VLOOKUP("*"&amp;$D272&amp;"*",[1]护套环流!$A:$AS,21,FALSE),IFERROR(VLOOKUP("*"&amp;$D272&amp;"*",[1]护套环流!$B:$AS,20,FALSE),"无"))</f>
        <v>2023-09-15 12:00:00</v>
      </c>
      <c r="P272" s="15">
        <f t="shared" si="148"/>
        <v>3</v>
      </c>
      <c r="Q272" s="15">
        <f t="shared" si="149"/>
        <v>3</v>
      </c>
      <c r="R272" s="22">
        <f t="shared" si="150"/>
        <v>1</v>
      </c>
      <c r="S272" s="22">
        <f t="shared" si="151"/>
        <v>1</v>
      </c>
      <c r="T272" s="16"/>
      <c r="U272" s="16" t="str">
        <f>IFERROR(VLOOKUP("*"&amp;$D272&amp;"*",[1]护套环流!$A:$AS,5,FALSE),IFERROR(VLOOKUP("*"&amp;$D272&amp;"*",[1]护套环流!$B:$AS,4,FALSE),"无"))</f>
        <v>JH030120230115-000046</v>
      </c>
      <c r="V272" s="16" t="str">
        <f>IFERROR(VLOOKUP("*"&amp;$D272&amp;"*",[1]护套环流!$A:$AS,3,FALSE),IFERROR(VLOOKUP("*"&amp;$D272&amp;"*",[1]护套环流!$B:$AS,2,FALSE),"无"))</f>
        <v>已完成</v>
      </c>
    </row>
    <row r="273" ht="24" spans="1:22">
      <c r="A273" s="4">
        <v>272</v>
      </c>
      <c r="B273" s="4" t="s">
        <v>34</v>
      </c>
      <c r="C273" s="28" t="s">
        <v>228</v>
      </c>
      <c r="D273" s="7" t="s">
        <v>3209</v>
      </c>
      <c r="E273" s="6" t="s">
        <v>258</v>
      </c>
      <c r="F273" s="7" t="s">
        <v>2958</v>
      </c>
      <c r="G273" s="8">
        <v>45231</v>
      </c>
      <c r="H273" s="10" t="s">
        <v>632</v>
      </c>
      <c r="I273" s="28" t="s">
        <v>42</v>
      </c>
      <c r="J273" s="28" t="s">
        <v>43</v>
      </c>
      <c r="K273" s="4" t="s">
        <v>44</v>
      </c>
      <c r="L273" s="5" t="s">
        <v>46</v>
      </c>
      <c r="M273" s="28">
        <v>3</v>
      </c>
      <c r="N273" s="16"/>
      <c r="O273" s="16"/>
      <c r="P273" s="15"/>
      <c r="Q273" s="15"/>
      <c r="R273" s="22"/>
      <c r="S273" s="22"/>
      <c r="T273" s="16"/>
      <c r="U273" s="16"/>
      <c r="V273" s="16"/>
    </row>
    <row r="274" ht="24" spans="1:22">
      <c r="A274" s="4">
        <v>273</v>
      </c>
      <c r="B274" s="4" t="s">
        <v>34</v>
      </c>
      <c r="C274" s="28" t="s">
        <v>228</v>
      </c>
      <c r="D274" s="7" t="s">
        <v>3210</v>
      </c>
      <c r="E274" s="6" t="s">
        <v>258</v>
      </c>
      <c r="F274" s="7" t="s">
        <v>2958</v>
      </c>
      <c r="G274" s="8">
        <v>44927</v>
      </c>
      <c r="H274" s="9" t="s">
        <v>2959</v>
      </c>
      <c r="I274" s="28" t="s">
        <v>42</v>
      </c>
      <c r="J274" s="28" t="s">
        <v>43</v>
      </c>
      <c r="K274" s="4" t="s">
        <v>44</v>
      </c>
      <c r="L274" s="5" t="s">
        <v>46</v>
      </c>
      <c r="M274" s="28">
        <v>3</v>
      </c>
      <c r="N274" s="16" t="s">
        <v>3154</v>
      </c>
      <c r="O274" s="16" t="s">
        <v>3155</v>
      </c>
      <c r="P274" s="15">
        <f t="shared" ref="P274:P278" si="152">IF(OR(O274=0,O274="无"),"",M274)</f>
        <v>3</v>
      </c>
      <c r="Q274" s="15">
        <f t="shared" ref="Q274:Q278" si="153">P274</f>
        <v>3</v>
      </c>
      <c r="R274" s="22">
        <f t="shared" ref="R274:R278" si="154">IFERROR(IF(P274/M274&gt;0,P274/M274,""),"")</f>
        <v>1</v>
      </c>
      <c r="S274" s="22">
        <f t="shared" ref="S274:S278" si="155">IFERROR(Q274/P274,"")</f>
        <v>1</v>
      </c>
      <c r="T274" s="16"/>
      <c r="U274" s="24" t="s">
        <v>3021</v>
      </c>
      <c r="V274" s="16" t="s">
        <v>50</v>
      </c>
    </row>
    <row r="275" ht="24" spans="1:22">
      <c r="A275" s="4">
        <v>274</v>
      </c>
      <c r="B275" s="4" t="s">
        <v>34</v>
      </c>
      <c r="C275" s="28" t="s">
        <v>228</v>
      </c>
      <c r="D275" s="7" t="s">
        <v>3210</v>
      </c>
      <c r="E275" s="6" t="s">
        <v>258</v>
      </c>
      <c r="F275" s="7" t="s">
        <v>2958</v>
      </c>
      <c r="G275" s="8">
        <v>44986</v>
      </c>
      <c r="H275" s="10" t="s">
        <v>41</v>
      </c>
      <c r="I275" s="28" t="s">
        <v>42</v>
      </c>
      <c r="J275" s="28" t="s">
        <v>43</v>
      </c>
      <c r="K275" s="4" t="s">
        <v>44</v>
      </c>
      <c r="L275" s="5" t="s">
        <v>46</v>
      </c>
      <c r="M275" s="28">
        <v>3</v>
      </c>
      <c r="N275" s="16" t="s">
        <v>3211</v>
      </c>
      <c r="O275" s="16" t="s">
        <v>3212</v>
      </c>
      <c r="P275" s="15">
        <f t="shared" si="152"/>
        <v>3</v>
      </c>
      <c r="Q275" s="15">
        <f t="shared" si="153"/>
        <v>3</v>
      </c>
      <c r="R275" s="22">
        <f t="shared" si="154"/>
        <v>1</v>
      </c>
      <c r="S275" s="22">
        <f t="shared" si="155"/>
        <v>1</v>
      </c>
      <c r="T275" s="16"/>
      <c r="U275" s="16" t="s">
        <v>3213</v>
      </c>
      <c r="V275" s="16" t="s">
        <v>50</v>
      </c>
    </row>
    <row r="276" ht="24" spans="1:22">
      <c r="A276" s="4">
        <v>275</v>
      </c>
      <c r="B276" s="4" t="s">
        <v>34</v>
      </c>
      <c r="C276" s="28" t="s">
        <v>228</v>
      </c>
      <c r="D276" s="7" t="s">
        <v>3210</v>
      </c>
      <c r="E276" s="6" t="s">
        <v>258</v>
      </c>
      <c r="F276" s="7" t="s">
        <v>2958</v>
      </c>
      <c r="G276" s="8">
        <v>45047</v>
      </c>
      <c r="H276" s="10" t="s">
        <v>304</v>
      </c>
      <c r="I276" s="28" t="s">
        <v>42</v>
      </c>
      <c r="J276" s="28" t="s">
        <v>43</v>
      </c>
      <c r="K276" s="4" t="s">
        <v>44</v>
      </c>
      <c r="L276" s="5" t="s">
        <v>46</v>
      </c>
      <c r="M276" s="28">
        <v>3</v>
      </c>
      <c r="N276" s="16" t="s">
        <v>3025</v>
      </c>
      <c r="O276" s="16" t="s">
        <v>3026</v>
      </c>
      <c r="P276" s="15">
        <f t="shared" si="152"/>
        <v>3</v>
      </c>
      <c r="Q276" s="15">
        <f t="shared" si="153"/>
        <v>3</v>
      </c>
      <c r="R276" s="22">
        <f t="shared" si="154"/>
        <v>1</v>
      </c>
      <c r="S276" s="22">
        <f t="shared" si="155"/>
        <v>1</v>
      </c>
      <c r="T276" s="16"/>
      <c r="U276" s="16" t="s">
        <v>3027</v>
      </c>
      <c r="V276" s="16" t="s">
        <v>50</v>
      </c>
    </row>
    <row r="277" ht="24" spans="1:22">
      <c r="A277" s="4">
        <v>276</v>
      </c>
      <c r="B277" s="4" t="s">
        <v>34</v>
      </c>
      <c r="C277" s="28" t="s">
        <v>228</v>
      </c>
      <c r="D277" s="7" t="s">
        <v>3210</v>
      </c>
      <c r="E277" s="6" t="s">
        <v>258</v>
      </c>
      <c r="F277" s="7" t="s">
        <v>2958</v>
      </c>
      <c r="G277" s="8">
        <v>45108</v>
      </c>
      <c r="H277" s="10" t="s">
        <v>165</v>
      </c>
      <c r="I277" s="28" t="s">
        <v>42</v>
      </c>
      <c r="J277" s="28" t="s">
        <v>43</v>
      </c>
      <c r="K277" s="4" t="s">
        <v>44</v>
      </c>
      <c r="L277" s="5" t="s">
        <v>46</v>
      </c>
      <c r="M277" s="28">
        <v>3</v>
      </c>
      <c r="N277" s="16" t="s">
        <v>3042</v>
      </c>
      <c r="O277" s="16" t="s">
        <v>3043</v>
      </c>
      <c r="P277" s="15">
        <f t="shared" si="152"/>
        <v>3</v>
      </c>
      <c r="Q277" s="15">
        <f t="shared" si="153"/>
        <v>3</v>
      </c>
      <c r="R277" s="22">
        <f t="shared" si="154"/>
        <v>1</v>
      </c>
      <c r="S277" s="22">
        <f t="shared" si="155"/>
        <v>1</v>
      </c>
      <c r="T277" s="16"/>
      <c r="U277" s="16" t="s">
        <v>3044</v>
      </c>
      <c r="V277" s="16" t="s">
        <v>50</v>
      </c>
    </row>
    <row r="278" ht="24" spans="1:22">
      <c r="A278" s="4">
        <v>277</v>
      </c>
      <c r="B278" s="4" t="s">
        <v>34</v>
      </c>
      <c r="C278" s="28" t="s">
        <v>228</v>
      </c>
      <c r="D278" s="7" t="s">
        <v>3210</v>
      </c>
      <c r="E278" s="6" t="s">
        <v>258</v>
      </c>
      <c r="F278" s="7" t="s">
        <v>2958</v>
      </c>
      <c r="G278" s="8">
        <v>45170</v>
      </c>
      <c r="H278" s="10" t="s">
        <v>54</v>
      </c>
      <c r="I278" s="28" t="s">
        <v>42</v>
      </c>
      <c r="J278" s="28" t="s">
        <v>43</v>
      </c>
      <c r="K278" s="4" t="s">
        <v>44</v>
      </c>
      <c r="L278" s="5" t="s">
        <v>46</v>
      </c>
      <c r="M278" s="28">
        <v>3</v>
      </c>
      <c r="N278" s="16" t="str">
        <f>IFERROR(VLOOKUP("*"&amp;$D278&amp;"*",[1]护套环流!$A:$AS,20,FALSE),IFERROR(VLOOKUP("*"&amp;$D278&amp;"*",[1]护套环流!$B:$AS,19,FALSE),"无"))</f>
        <v>2023-09-11 09:00:00</v>
      </c>
      <c r="O278" s="16" t="str">
        <f>IFERROR(VLOOKUP("*"&amp;$D278&amp;"*",[1]护套环流!$A:$AS,21,FALSE),IFERROR(VLOOKUP("*"&amp;$D278&amp;"*",[1]护套环流!$B:$AS,20,FALSE),"无"))</f>
        <v>2023-09-11 12:00:00</v>
      </c>
      <c r="P278" s="15">
        <f t="shared" si="152"/>
        <v>3</v>
      </c>
      <c r="Q278" s="15">
        <f t="shared" si="153"/>
        <v>3</v>
      </c>
      <c r="R278" s="22">
        <f t="shared" si="154"/>
        <v>1</v>
      </c>
      <c r="S278" s="22">
        <f t="shared" si="155"/>
        <v>1</v>
      </c>
      <c r="T278" s="16"/>
      <c r="U278" s="16" t="str">
        <f>IFERROR(VLOOKUP("*"&amp;$D278&amp;"*",[1]护套环流!$A:$AS,5,FALSE),IFERROR(VLOOKUP("*"&amp;$D278&amp;"*",[1]护套环流!$B:$AS,4,FALSE),"无"))</f>
        <v>JH030120230115-000026</v>
      </c>
      <c r="V278" s="16" t="str">
        <f>IFERROR(VLOOKUP("*"&amp;$D278&amp;"*",[1]护套环流!$A:$AS,3,FALSE),IFERROR(VLOOKUP("*"&amp;$D278&amp;"*",[1]护套环流!$B:$AS,2,FALSE),"无"))</f>
        <v>已完成</v>
      </c>
    </row>
    <row r="279" ht="24" spans="1:22">
      <c r="A279" s="4">
        <v>278</v>
      </c>
      <c r="B279" s="4" t="s">
        <v>34</v>
      </c>
      <c r="C279" s="28" t="s">
        <v>228</v>
      </c>
      <c r="D279" s="7" t="s">
        <v>3210</v>
      </c>
      <c r="E279" s="6" t="s">
        <v>258</v>
      </c>
      <c r="F279" s="7" t="s">
        <v>2958</v>
      </c>
      <c r="G279" s="8">
        <v>45231</v>
      </c>
      <c r="H279" s="10" t="s">
        <v>632</v>
      </c>
      <c r="I279" s="28" t="s">
        <v>42</v>
      </c>
      <c r="J279" s="28" t="s">
        <v>43</v>
      </c>
      <c r="K279" s="4" t="s">
        <v>44</v>
      </c>
      <c r="L279" s="5" t="s">
        <v>46</v>
      </c>
      <c r="M279" s="28">
        <v>3</v>
      </c>
      <c r="N279" s="16"/>
      <c r="O279" s="16"/>
      <c r="P279" s="15"/>
      <c r="Q279" s="15"/>
      <c r="R279" s="22"/>
      <c r="S279" s="22"/>
      <c r="T279" s="16"/>
      <c r="U279" s="16"/>
      <c r="V279" s="16"/>
    </row>
    <row r="280" ht="24" spans="1:22">
      <c r="A280" s="4">
        <v>279</v>
      </c>
      <c r="B280" s="4" t="s">
        <v>34</v>
      </c>
      <c r="C280" s="28" t="s">
        <v>228</v>
      </c>
      <c r="D280" s="7" t="s">
        <v>3215</v>
      </c>
      <c r="E280" s="6" t="s">
        <v>258</v>
      </c>
      <c r="F280" s="7" t="s">
        <v>2958</v>
      </c>
      <c r="G280" s="8">
        <v>44927</v>
      </c>
      <c r="H280" s="9" t="s">
        <v>2959</v>
      </c>
      <c r="I280" s="28" t="s">
        <v>42</v>
      </c>
      <c r="J280" s="28" t="s">
        <v>43</v>
      </c>
      <c r="K280" s="4" t="s">
        <v>44</v>
      </c>
      <c r="L280" s="5" t="s">
        <v>46</v>
      </c>
      <c r="M280" s="28">
        <v>3</v>
      </c>
      <c r="N280" s="16" t="s">
        <v>3154</v>
      </c>
      <c r="O280" s="16" t="s">
        <v>3155</v>
      </c>
      <c r="P280" s="15">
        <f t="shared" ref="P280:P284" si="156">IF(OR(O280=0,O280="无"),"",M280)</f>
        <v>3</v>
      </c>
      <c r="Q280" s="15">
        <f t="shared" ref="Q280:Q284" si="157">P280</f>
        <v>3</v>
      </c>
      <c r="R280" s="22">
        <f t="shared" ref="R280:R284" si="158">IFERROR(IF(P280/M280&gt;0,P280/M280,""),"")</f>
        <v>1</v>
      </c>
      <c r="S280" s="22">
        <f t="shared" ref="S280:S284" si="159">IFERROR(Q280/P280,"")</f>
        <v>1</v>
      </c>
      <c r="T280" s="16"/>
      <c r="U280" s="24" t="s">
        <v>3021</v>
      </c>
      <c r="V280" s="16" t="s">
        <v>50</v>
      </c>
    </row>
    <row r="281" ht="24" spans="1:22">
      <c r="A281" s="4">
        <v>280</v>
      </c>
      <c r="B281" s="4" t="s">
        <v>34</v>
      </c>
      <c r="C281" s="28" t="s">
        <v>228</v>
      </c>
      <c r="D281" s="7" t="s">
        <v>3215</v>
      </c>
      <c r="E281" s="6" t="s">
        <v>258</v>
      </c>
      <c r="F281" s="7" t="s">
        <v>2958</v>
      </c>
      <c r="G281" s="8">
        <v>44986</v>
      </c>
      <c r="H281" s="10" t="s">
        <v>41</v>
      </c>
      <c r="I281" s="28" t="s">
        <v>42</v>
      </c>
      <c r="J281" s="28" t="s">
        <v>43</v>
      </c>
      <c r="K281" s="4" t="s">
        <v>44</v>
      </c>
      <c r="L281" s="5" t="s">
        <v>46</v>
      </c>
      <c r="M281" s="28">
        <v>3</v>
      </c>
      <c r="N281" s="16" t="s">
        <v>3078</v>
      </c>
      <c r="O281" s="16" t="s">
        <v>3079</v>
      </c>
      <c r="P281" s="15">
        <f t="shared" si="156"/>
        <v>3</v>
      </c>
      <c r="Q281" s="15">
        <f t="shared" si="157"/>
        <v>3</v>
      </c>
      <c r="R281" s="22">
        <f t="shared" si="158"/>
        <v>1</v>
      </c>
      <c r="S281" s="22">
        <f t="shared" si="159"/>
        <v>1</v>
      </c>
      <c r="T281" s="16"/>
      <c r="U281" s="16" t="s">
        <v>3080</v>
      </c>
      <c r="V281" s="16" t="s">
        <v>50</v>
      </c>
    </row>
    <row r="282" ht="24" spans="1:22">
      <c r="A282" s="4">
        <v>281</v>
      </c>
      <c r="B282" s="4" t="s">
        <v>34</v>
      </c>
      <c r="C282" s="28" t="s">
        <v>228</v>
      </c>
      <c r="D282" s="7" t="s">
        <v>3215</v>
      </c>
      <c r="E282" s="6" t="s">
        <v>258</v>
      </c>
      <c r="F282" s="7" t="s">
        <v>2958</v>
      </c>
      <c r="G282" s="8">
        <v>45047</v>
      </c>
      <c r="H282" s="10" t="s">
        <v>304</v>
      </c>
      <c r="I282" s="28" t="s">
        <v>42</v>
      </c>
      <c r="J282" s="28" t="s">
        <v>43</v>
      </c>
      <c r="K282" s="4" t="s">
        <v>44</v>
      </c>
      <c r="L282" s="5" t="s">
        <v>46</v>
      </c>
      <c r="M282" s="28">
        <v>3</v>
      </c>
      <c r="N282" s="16" t="s">
        <v>3114</v>
      </c>
      <c r="O282" s="16" t="s">
        <v>3162</v>
      </c>
      <c r="P282" s="15">
        <f t="shared" si="156"/>
        <v>3</v>
      </c>
      <c r="Q282" s="15">
        <f t="shared" si="157"/>
        <v>3</v>
      </c>
      <c r="R282" s="22">
        <f t="shared" si="158"/>
        <v>1</v>
      </c>
      <c r="S282" s="22">
        <f t="shared" si="159"/>
        <v>1</v>
      </c>
      <c r="T282" s="16"/>
      <c r="U282" s="16" t="s">
        <v>3163</v>
      </c>
      <c r="V282" s="16" t="s">
        <v>50</v>
      </c>
    </row>
    <row r="283" ht="24" spans="1:22">
      <c r="A283" s="4">
        <v>282</v>
      </c>
      <c r="B283" s="4" t="s">
        <v>34</v>
      </c>
      <c r="C283" s="28" t="s">
        <v>228</v>
      </c>
      <c r="D283" s="7" t="s">
        <v>3215</v>
      </c>
      <c r="E283" s="6" t="s">
        <v>258</v>
      </c>
      <c r="F283" s="7" t="s">
        <v>2958</v>
      </c>
      <c r="G283" s="8">
        <v>45108</v>
      </c>
      <c r="H283" s="10" t="s">
        <v>165</v>
      </c>
      <c r="I283" s="28" t="s">
        <v>42</v>
      </c>
      <c r="J283" s="28" t="s">
        <v>43</v>
      </c>
      <c r="K283" s="4" t="s">
        <v>44</v>
      </c>
      <c r="L283" s="5" t="s">
        <v>46</v>
      </c>
      <c r="M283" s="28">
        <v>3</v>
      </c>
      <c r="N283" s="16" t="s">
        <v>3012</v>
      </c>
      <c r="O283" s="16" t="s">
        <v>3013</v>
      </c>
      <c r="P283" s="15">
        <f t="shared" si="156"/>
        <v>3</v>
      </c>
      <c r="Q283" s="15">
        <f t="shared" si="157"/>
        <v>3</v>
      </c>
      <c r="R283" s="22">
        <f t="shared" si="158"/>
        <v>1</v>
      </c>
      <c r="S283" s="22">
        <f t="shared" si="159"/>
        <v>1</v>
      </c>
      <c r="T283" s="16"/>
      <c r="U283" s="16" t="s">
        <v>3014</v>
      </c>
      <c r="V283" s="16" t="s">
        <v>50</v>
      </c>
    </row>
    <row r="284" ht="24" spans="1:22">
      <c r="A284" s="4">
        <v>283</v>
      </c>
      <c r="B284" s="4" t="s">
        <v>34</v>
      </c>
      <c r="C284" s="28" t="s">
        <v>228</v>
      </c>
      <c r="D284" s="7" t="s">
        <v>3215</v>
      </c>
      <c r="E284" s="6" t="s">
        <v>258</v>
      </c>
      <c r="F284" s="7" t="s">
        <v>2958</v>
      </c>
      <c r="G284" s="8">
        <v>45170</v>
      </c>
      <c r="H284" s="10" t="s">
        <v>54</v>
      </c>
      <c r="I284" s="28" t="s">
        <v>42</v>
      </c>
      <c r="J284" s="28" t="s">
        <v>43</v>
      </c>
      <c r="K284" s="4" t="s">
        <v>44</v>
      </c>
      <c r="L284" s="5" t="s">
        <v>46</v>
      </c>
      <c r="M284" s="28">
        <v>3</v>
      </c>
      <c r="N284" s="16" t="str">
        <f>IFERROR(VLOOKUP("*"&amp;$D284&amp;"*",[1]护套环流!$A:$AS,20,FALSE),IFERROR(VLOOKUP("*"&amp;$D284&amp;"*",[1]护套环流!$B:$AS,19,FALSE),"无"))</f>
        <v>2023-09-15 09:00:00</v>
      </c>
      <c r="O284" s="16" t="str">
        <f>IFERROR(VLOOKUP("*"&amp;$D284&amp;"*",[1]护套环流!$A:$AS,21,FALSE),IFERROR(VLOOKUP("*"&amp;$D284&amp;"*",[1]护套环流!$B:$AS,20,FALSE),"无"))</f>
        <v>2023-09-15 12:00:00</v>
      </c>
      <c r="P284" s="15">
        <f t="shared" si="156"/>
        <v>3</v>
      </c>
      <c r="Q284" s="15">
        <f t="shared" si="157"/>
        <v>3</v>
      </c>
      <c r="R284" s="22">
        <f t="shared" si="158"/>
        <v>1</v>
      </c>
      <c r="S284" s="22">
        <f t="shared" si="159"/>
        <v>1</v>
      </c>
      <c r="T284" s="16"/>
      <c r="U284" s="16" t="str">
        <f>IFERROR(VLOOKUP("*"&amp;$D284&amp;"*",[1]护套环流!$A:$AS,5,FALSE),IFERROR(VLOOKUP("*"&amp;$D284&amp;"*",[1]护套环流!$B:$AS,4,FALSE),"无"))</f>
        <v>JH030120230115-000046</v>
      </c>
      <c r="V284" s="16" t="str">
        <f>IFERROR(VLOOKUP("*"&amp;$D284&amp;"*",[1]护套环流!$A:$AS,3,FALSE),IFERROR(VLOOKUP("*"&amp;$D284&amp;"*",[1]护套环流!$B:$AS,2,FALSE),"无"))</f>
        <v>已完成</v>
      </c>
    </row>
    <row r="285" ht="24" spans="1:22">
      <c r="A285" s="4">
        <v>284</v>
      </c>
      <c r="B285" s="4" t="s">
        <v>34</v>
      </c>
      <c r="C285" s="28" t="s">
        <v>228</v>
      </c>
      <c r="D285" s="7" t="s">
        <v>3215</v>
      </c>
      <c r="E285" s="6" t="s">
        <v>258</v>
      </c>
      <c r="F285" s="7" t="s">
        <v>2958</v>
      </c>
      <c r="G285" s="8">
        <v>45231</v>
      </c>
      <c r="H285" s="10" t="s">
        <v>632</v>
      </c>
      <c r="I285" s="28" t="s">
        <v>42</v>
      </c>
      <c r="J285" s="28" t="s">
        <v>43</v>
      </c>
      <c r="K285" s="4" t="s">
        <v>44</v>
      </c>
      <c r="L285" s="5" t="s">
        <v>46</v>
      </c>
      <c r="M285" s="28">
        <v>3</v>
      </c>
      <c r="N285" s="16"/>
      <c r="O285" s="16"/>
      <c r="P285" s="15"/>
      <c r="Q285" s="15"/>
      <c r="R285" s="22"/>
      <c r="S285" s="22"/>
      <c r="T285" s="16"/>
      <c r="U285" s="16"/>
      <c r="V285" s="16"/>
    </row>
    <row r="286" ht="24" spans="1:22">
      <c r="A286" s="4">
        <v>285</v>
      </c>
      <c r="B286" s="4" t="s">
        <v>34</v>
      </c>
      <c r="C286" s="29" t="s">
        <v>82</v>
      </c>
      <c r="D286" s="7" t="s">
        <v>3216</v>
      </c>
      <c r="E286" s="6" t="s">
        <v>108</v>
      </c>
      <c r="F286" s="7" t="s">
        <v>2958</v>
      </c>
      <c r="G286" s="8">
        <v>44958</v>
      </c>
      <c r="H286" s="9" t="s">
        <v>2299</v>
      </c>
      <c r="I286" s="28" t="s">
        <v>42</v>
      </c>
      <c r="J286" s="28" t="s">
        <v>43</v>
      </c>
      <c r="K286" s="4" t="s">
        <v>44</v>
      </c>
      <c r="L286" s="5" t="s">
        <v>46</v>
      </c>
      <c r="M286" s="28">
        <v>3</v>
      </c>
      <c r="N286" s="16" t="s">
        <v>3217</v>
      </c>
      <c r="O286" s="16" t="s">
        <v>3218</v>
      </c>
      <c r="P286" s="15">
        <f t="shared" ref="P286:P302" si="160">IF(OR(O286=0,O286="无"),"",M286)</f>
        <v>3</v>
      </c>
      <c r="Q286" s="15">
        <f t="shared" ref="Q286:Q302" si="161">P286</f>
        <v>3</v>
      </c>
      <c r="R286" s="22">
        <f t="shared" ref="R286:R302" si="162">IFERROR(IF(P286/M286&gt;0,P286/M286,""),"")</f>
        <v>1</v>
      </c>
      <c r="S286" s="22">
        <f t="shared" ref="S286:S302" si="163">IFERROR(Q286/P286,"")</f>
        <v>1</v>
      </c>
      <c r="T286" s="16"/>
      <c r="U286" s="16" t="s">
        <v>3219</v>
      </c>
      <c r="V286" s="16" t="s">
        <v>50</v>
      </c>
    </row>
    <row r="287" ht="24" spans="1:22">
      <c r="A287" s="4">
        <v>286</v>
      </c>
      <c r="B287" s="4" t="s">
        <v>34</v>
      </c>
      <c r="C287" s="29" t="s">
        <v>82</v>
      </c>
      <c r="D287" s="7" t="s">
        <v>3216</v>
      </c>
      <c r="E287" s="6" t="s">
        <v>108</v>
      </c>
      <c r="F287" s="7" t="s">
        <v>2958</v>
      </c>
      <c r="G287" s="8">
        <v>45170</v>
      </c>
      <c r="H287" s="10" t="s">
        <v>54</v>
      </c>
      <c r="I287" s="28" t="s">
        <v>42</v>
      </c>
      <c r="J287" s="28" t="s">
        <v>43</v>
      </c>
      <c r="K287" s="4" t="s">
        <v>44</v>
      </c>
      <c r="L287" s="5" t="s">
        <v>46</v>
      </c>
      <c r="M287" s="28">
        <v>3</v>
      </c>
      <c r="N287" s="16" t="s">
        <v>3106</v>
      </c>
      <c r="O287" s="16" t="s">
        <v>3107</v>
      </c>
      <c r="P287" s="15">
        <f t="shared" si="160"/>
        <v>3</v>
      </c>
      <c r="Q287" s="15">
        <f t="shared" si="161"/>
        <v>3</v>
      </c>
      <c r="R287" s="22">
        <f t="shared" si="162"/>
        <v>1</v>
      </c>
      <c r="S287" s="22">
        <f t="shared" si="163"/>
        <v>1</v>
      </c>
      <c r="T287" s="16"/>
      <c r="U287" s="16" t="s">
        <v>3102</v>
      </c>
      <c r="V287" s="16" t="s">
        <v>50</v>
      </c>
    </row>
    <row r="288" ht="24" spans="1:22">
      <c r="A288" s="4">
        <v>287</v>
      </c>
      <c r="B288" s="4" t="s">
        <v>34</v>
      </c>
      <c r="C288" s="29" t="s">
        <v>82</v>
      </c>
      <c r="D288" s="7" t="s">
        <v>3220</v>
      </c>
      <c r="E288" s="6" t="s">
        <v>108</v>
      </c>
      <c r="F288" s="7" t="s">
        <v>2958</v>
      </c>
      <c r="G288" s="8">
        <v>44958</v>
      </c>
      <c r="H288" s="9" t="s">
        <v>2299</v>
      </c>
      <c r="I288" s="28" t="s">
        <v>42</v>
      </c>
      <c r="J288" s="28" t="s">
        <v>43</v>
      </c>
      <c r="K288" s="4" t="s">
        <v>44</v>
      </c>
      <c r="L288" s="5" t="s">
        <v>46</v>
      </c>
      <c r="M288" s="28">
        <v>3</v>
      </c>
      <c r="N288" s="16" t="s">
        <v>3217</v>
      </c>
      <c r="O288" s="16" t="s">
        <v>3218</v>
      </c>
      <c r="P288" s="15">
        <f t="shared" si="160"/>
        <v>3</v>
      </c>
      <c r="Q288" s="15">
        <f t="shared" si="161"/>
        <v>3</v>
      </c>
      <c r="R288" s="22">
        <f t="shared" si="162"/>
        <v>1</v>
      </c>
      <c r="S288" s="22">
        <f t="shared" si="163"/>
        <v>1</v>
      </c>
      <c r="T288" s="16"/>
      <c r="U288" s="16" t="s">
        <v>3219</v>
      </c>
      <c r="V288" s="16" t="s">
        <v>50</v>
      </c>
    </row>
    <row r="289" ht="24" spans="1:22">
      <c r="A289" s="4">
        <v>288</v>
      </c>
      <c r="B289" s="4" t="s">
        <v>34</v>
      </c>
      <c r="C289" s="29" t="s">
        <v>82</v>
      </c>
      <c r="D289" s="7" t="s">
        <v>3220</v>
      </c>
      <c r="E289" s="6" t="s">
        <v>108</v>
      </c>
      <c r="F289" s="7" t="s">
        <v>2958</v>
      </c>
      <c r="G289" s="8">
        <v>45170</v>
      </c>
      <c r="H289" s="10" t="s">
        <v>54</v>
      </c>
      <c r="I289" s="28" t="s">
        <v>42</v>
      </c>
      <c r="J289" s="28" t="s">
        <v>43</v>
      </c>
      <c r="K289" s="4" t="s">
        <v>44</v>
      </c>
      <c r="L289" s="5" t="s">
        <v>46</v>
      </c>
      <c r="M289" s="28">
        <v>3</v>
      </c>
      <c r="N289" s="16" t="s">
        <v>3106</v>
      </c>
      <c r="O289" s="16" t="s">
        <v>3107</v>
      </c>
      <c r="P289" s="15">
        <f t="shared" si="160"/>
        <v>3</v>
      </c>
      <c r="Q289" s="15">
        <f t="shared" si="161"/>
        <v>3</v>
      </c>
      <c r="R289" s="22">
        <f t="shared" si="162"/>
        <v>1</v>
      </c>
      <c r="S289" s="22">
        <f t="shared" si="163"/>
        <v>1</v>
      </c>
      <c r="T289" s="16"/>
      <c r="U289" s="16" t="s">
        <v>3102</v>
      </c>
      <c r="V289" s="16" t="s">
        <v>50</v>
      </c>
    </row>
    <row r="290" ht="24" spans="1:22">
      <c r="A290" s="4">
        <v>289</v>
      </c>
      <c r="B290" s="4" t="s">
        <v>34</v>
      </c>
      <c r="C290" s="28" t="s">
        <v>228</v>
      </c>
      <c r="D290" s="7" t="s">
        <v>2803</v>
      </c>
      <c r="E290" s="6" t="s">
        <v>337</v>
      </c>
      <c r="F290" s="7" t="s">
        <v>2958</v>
      </c>
      <c r="G290" s="8">
        <v>44958</v>
      </c>
      <c r="H290" s="9" t="s">
        <v>2299</v>
      </c>
      <c r="I290" s="28" t="s">
        <v>42</v>
      </c>
      <c r="J290" s="28" t="s">
        <v>43</v>
      </c>
      <c r="K290" s="4" t="s">
        <v>44</v>
      </c>
      <c r="L290" s="5" t="s">
        <v>46</v>
      </c>
      <c r="M290" s="28">
        <v>3</v>
      </c>
      <c r="N290" s="16" t="s">
        <v>3038</v>
      </c>
      <c r="O290" s="16" t="s">
        <v>3039</v>
      </c>
      <c r="P290" s="15">
        <f t="shared" si="160"/>
        <v>3</v>
      </c>
      <c r="Q290" s="15">
        <f t="shared" si="161"/>
        <v>3</v>
      </c>
      <c r="R290" s="22">
        <f t="shared" si="162"/>
        <v>1</v>
      </c>
      <c r="S290" s="22">
        <f t="shared" si="163"/>
        <v>1</v>
      </c>
      <c r="T290" s="16"/>
      <c r="U290" s="24" t="s">
        <v>3021</v>
      </c>
      <c r="V290" s="16" t="s">
        <v>50</v>
      </c>
    </row>
    <row r="291" ht="24" spans="1:22">
      <c r="A291" s="4">
        <v>290</v>
      </c>
      <c r="B291" s="4" t="s">
        <v>34</v>
      </c>
      <c r="C291" s="28" t="s">
        <v>228</v>
      </c>
      <c r="D291" s="7" t="s">
        <v>2803</v>
      </c>
      <c r="E291" s="6" t="s">
        <v>337</v>
      </c>
      <c r="F291" s="7" t="s">
        <v>2958</v>
      </c>
      <c r="G291" s="8">
        <v>45139</v>
      </c>
      <c r="H291" s="9" t="s">
        <v>97</v>
      </c>
      <c r="I291" s="28" t="s">
        <v>42</v>
      </c>
      <c r="J291" s="28" t="s">
        <v>43</v>
      </c>
      <c r="K291" s="4" t="s">
        <v>44</v>
      </c>
      <c r="L291" s="5" t="s">
        <v>46</v>
      </c>
      <c r="M291" s="28">
        <v>3</v>
      </c>
      <c r="N291" s="16" t="s">
        <v>3196</v>
      </c>
      <c r="O291" s="16" t="s">
        <v>3197</v>
      </c>
      <c r="P291" s="15">
        <f t="shared" si="160"/>
        <v>3</v>
      </c>
      <c r="Q291" s="15">
        <f t="shared" si="161"/>
        <v>3</v>
      </c>
      <c r="R291" s="22">
        <f t="shared" si="162"/>
        <v>1</v>
      </c>
      <c r="S291" s="22">
        <f t="shared" si="163"/>
        <v>1</v>
      </c>
      <c r="T291" s="16"/>
      <c r="U291" s="16" t="s">
        <v>3198</v>
      </c>
      <c r="V291" s="16" t="s">
        <v>50</v>
      </c>
    </row>
    <row r="292" ht="24" spans="1:22">
      <c r="A292" s="4">
        <v>291</v>
      </c>
      <c r="B292" s="4" t="s">
        <v>34</v>
      </c>
      <c r="C292" s="28" t="s">
        <v>228</v>
      </c>
      <c r="D292" s="7" t="s">
        <v>229</v>
      </c>
      <c r="E292" s="6" t="s">
        <v>108</v>
      </c>
      <c r="F292" s="7" t="s">
        <v>2958</v>
      </c>
      <c r="G292" s="8">
        <v>44958</v>
      </c>
      <c r="H292" s="9" t="s">
        <v>2299</v>
      </c>
      <c r="I292" s="28" t="s">
        <v>42</v>
      </c>
      <c r="J292" s="28" t="s">
        <v>43</v>
      </c>
      <c r="K292" s="4" t="s">
        <v>44</v>
      </c>
      <c r="L292" s="5" t="s">
        <v>46</v>
      </c>
      <c r="M292" s="28">
        <v>3</v>
      </c>
      <c r="N292" s="16" t="s">
        <v>3038</v>
      </c>
      <c r="O292" s="16" t="s">
        <v>3039</v>
      </c>
      <c r="P292" s="15">
        <f t="shared" si="160"/>
        <v>3</v>
      </c>
      <c r="Q292" s="15">
        <f t="shared" si="161"/>
        <v>3</v>
      </c>
      <c r="R292" s="22">
        <f t="shared" si="162"/>
        <v>1</v>
      </c>
      <c r="S292" s="22">
        <f t="shared" si="163"/>
        <v>1</v>
      </c>
      <c r="T292" s="16"/>
      <c r="U292" s="24" t="s">
        <v>3021</v>
      </c>
      <c r="V292" s="16" t="s">
        <v>50</v>
      </c>
    </row>
    <row r="293" ht="24" spans="1:22">
      <c r="A293" s="4">
        <v>292</v>
      </c>
      <c r="B293" s="4" t="s">
        <v>34</v>
      </c>
      <c r="C293" s="28" t="s">
        <v>228</v>
      </c>
      <c r="D293" s="7" t="s">
        <v>229</v>
      </c>
      <c r="E293" s="6" t="s">
        <v>108</v>
      </c>
      <c r="F293" s="7" t="s">
        <v>2958</v>
      </c>
      <c r="G293" s="8">
        <v>45139</v>
      </c>
      <c r="H293" s="9" t="s">
        <v>97</v>
      </c>
      <c r="I293" s="28" t="s">
        <v>42</v>
      </c>
      <c r="J293" s="28" t="s">
        <v>43</v>
      </c>
      <c r="K293" s="4" t="s">
        <v>44</v>
      </c>
      <c r="L293" s="5" t="s">
        <v>46</v>
      </c>
      <c r="M293" s="28">
        <v>3</v>
      </c>
      <c r="N293" s="16" t="s">
        <v>3234</v>
      </c>
      <c r="O293" s="16" t="s">
        <v>3235</v>
      </c>
      <c r="P293" s="15">
        <f t="shared" si="160"/>
        <v>3</v>
      </c>
      <c r="Q293" s="15">
        <f t="shared" si="161"/>
        <v>3</v>
      </c>
      <c r="R293" s="22">
        <f t="shared" si="162"/>
        <v>1</v>
      </c>
      <c r="S293" s="22">
        <f t="shared" si="163"/>
        <v>1</v>
      </c>
      <c r="T293" s="16"/>
      <c r="U293" s="16" t="s">
        <v>3221</v>
      </c>
      <c r="V293" s="16" t="s">
        <v>50</v>
      </c>
    </row>
    <row r="294" ht="24" spans="1:22">
      <c r="A294" s="4">
        <v>293</v>
      </c>
      <c r="B294" s="4" t="s">
        <v>34</v>
      </c>
      <c r="C294" s="28" t="s">
        <v>228</v>
      </c>
      <c r="D294" s="7" t="s">
        <v>2175</v>
      </c>
      <c r="E294" s="6" t="s">
        <v>108</v>
      </c>
      <c r="F294" s="7" t="s">
        <v>2958</v>
      </c>
      <c r="G294" s="8">
        <v>44958</v>
      </c>
      <c r="H294" s="9" t="s">
        <v>2299</v>
      </c>
      <c r="I294" s="28" t="s">
        <v>42</v>
      </c>
      <c r="J294" s="28" t="s">
        <v>43</v>
      </c>
      <c r="K294" s="4" t="s">
        <v>44</v>
      </c>
      <c r="L294" s="5" t="s">
        <v>46</v>
      </c>
      <c r="M294" s="28">
        <v>3</v>
      </c>
      <c r="N294" s="16" t="s">
        <v>3038</v>
      </c>
      <c r="O294" s="16" t="s">
        <v>3039</v>
      </c>
      <c r="P294" s="15">
        <f t="shared" si="160"/>
        <v>3</v>
      </c>
      <c r="Q294" s="15">
        <f t="shared" si="161"/>
        <v>3</v>
      </c>
      <c r="R294" s="22">
        <f t="shared" si="162"/>
        <v>1</v>
      </c>
      <c r="S294" s="22">
        <f t="shared" si="163"/>
        <v>1</v>
      </c>
      <c r="T294" s="16"/>
      <c r="U294" s="24" t="s">
        <v>3021</v>
      </c>
      <c r="V294" s="16" t="s">
        <v>50</v>
      </c>
    </row>
    <row r="295" ht="24" spans="1:22">
      <c r="A295" s="4">
        <v>294</v>
      </c>
      <c r="B295" s="4" t="s">
        <v>34</v>
      </c>
      <c r="C295" s="28" t="s">
        <v>228</v>
      </c>
      <c r="D295" s="7" t="s">
        <v>2175</v>
      </c>
      <c r="E295" s="6" t="s">
        <v>108</v>
      </c>
      <c r="F295" s="7" t="s">
        <v>2958</v>
      </c>
      <c r="G295" s="8">
        <v>45139</v>
      </c>
      <c r="H295" s="9" t="s">
        <v>97</v>
      </c>
      <c r="I295" s="28" t="s">
        <v>42</v>
      </c>
      <c r="J295" s="28" t="s">
        <v>43</v>
      </c>
      <c r="K295" s="4" t="s">
        <v>44</v>
      </c>
      <c r="L295" s="5" t="s">
        <v>46</v>
      </c>
      <c r="M295" s="28">
        <v>3</v>
      </c>
      <c r="N295" s="16" t="str">
        <f>IFERROR(VLOOKUP("*"&amp;$D295&amp;"*",[1]护套环流!$A:$AS,20,FALSE),IFERROR(VLOOKUP("*"&amp;$D295&amp;"*",[1]护套环流!$B:$AS,19,FALSE),"无"))</f>
        <v>2023-09-13 08:40:00</v>
      </c>
      <c r="O295" s="16" t="str">
        <f>IFERROR(VLOOKUP("*"&amp;$D295&amp;"*",[1]护套环流!$A:$AS,21,FALSE),IFERROR(VLOOKUP("*"&amp;$D295&amp;"*",[1]护套环流!$B:$AS,20,FALSE),"无"))</f>
        <v>2023-09-13 11:41:00</v>
      </c>
      <c r="P295" s="15">
        <f t="shared" si="160"/>
        <v>3</v>
      </c>
      <c r="Q295" s="15">
        <f t="shared" si="161"/>
        <v>3</v>
      </c>
      <c r="R295" s="22">
        <f t="shared" si="162"/>
        <v>1</v>
      </c>
      <c r="S295" s="22">
        <f t="shared" si="163"/>
        <v>1</v>
      </c>
      <c r="T295" s="16"/>
      <c r="U295" s="16" t="str">
        <f>IFERROR(VLOOKUP("*"&amp;$D295&amp;"*",[1]护套环流!$A:$AS,5,FALSE),IFERROR(VLOOKUP("*"&amp;$D295&amp;"*",[1]护套环流!$B:$AS,4,FALSE),"无"))</f>
        <v>SCWH0301230908010638</v>
      </c>
      <c r="V295" s="16" t="str">
        <f>IFERROR(VLOOKUP("*"&amp;$D295&amp;"*",[1]护套环流!$A:$AS,3,FALSE),IFERROR(VLOOKUP("*"&amp;$D295&amp;"*",[1]护套环流!$B:$AS,2,FALSE),"无"))</f>
        <v>已完成</v>
      </c>
    </row>
    <row r="296" ht="24" spans="1:22">
      <c r="A296" s="4">
        <v>295</v>
      </c>
      <c r="B296" s="4" t="s">
        <v>34</v>
      </c>
      <c r="C296" s="28" t="s">
        <v>228</v>
      </c>
      <c r="D296" s="7" t="s">
        <v>253</v>
      </c>
      <c r="E296" s="6" t="s">
        <v>108</v>
      </c>
      <c r="F296" s="7" t="s">
        <v>2958</v>
      </c>
      <c r="G296" s="8">
        <v>44958</v>
      </c>
      <c r="H296" s="9" t="s">
        <v>2299</v>
      </c>
      <c r="I296" s="28" t="s">
        <v>42</v>
      </c>
      <c r="J296" s="28" t="s">
        <v>43</v>
      </c>
      <c r="K296" s="4" t="s">
        <v>44</v>
      </c>
      <c r="L296" s="5" t="s">
        <v>46</v>
      </c>
      <c r="M296" s="28">
        <v>3</v>
      </c>
      <c r="N296" s="16" t="s">
        <v>3038</v>
      </c>
      <c r="O296" s="16" t="s">
        <v>3039</v>
      </c>
      <c r="P296" s="15">
        <f t="shared" si="160"/>
        <v>3</v>
      </c>
      <c r="Q296" s="15">
        <f t="shared" si="161"/>
        <v>3</v>
      </c>
      <c r="R296" s="22">
        <f t="shared" si="162"/>
        <v>1</v>
      </c>
      <c r="S296" s="22">
        <f t="shared" si="163"/>
        <v>1</v>
      </c>
      <c r="T296" s="16"/>
      <c r="U296" s="16" t="s">
        <v>3083</v>
      </c>
      <c r="V296" s="16" t="s">
        <v>50</v>
      </c>
    </row>
    <row r="297" ht="24" spans="1:22">
      <c r="A297" s="4">
        <v>296</v>
      </c>
      <c r="B297" s="4" t="s">
        <v>34</v>
      </c>
      <c r="C297" s="28" t="s">
        <v>228</v>
      </c>
      <c r="D297" s="7" t="s">
        <v>253</v>
      </c>
      <c r="E297" s="6" t="s">
        <v>108</v>
      </c>
      <c r="F297" s="7" t="s">
        <v>2958</v>
      </c>
      <c r="G297" s="8">
        <v>45139</v>
      </c>
      <c r="H297" s="9" t="s">
        <v>97</v>
      </c>
      <c r="I297" s="28" t="s">
        <v>42</v>
      </c>
      <c r="J297" s="28" t="s">
        <v>43</v>
      </c>
      <c r="K297" s="4" t="s">
        <v>44</v>
      </c>
      <c r="L297" s="5" t="s">
        <v>46</v>
      </c>
      <c r="M297" s="28">
        <v>3</v>
      </c>
      <c r="N297" s="16" t="s">
        <v>3106</v>
      </c>
      <c r="O297" s="16" t="s">
        <v>3107</v>
      </c>
      <c r="P297" s="15">
        <f t="shared" si="160"/>
        <v>3</v>
      </c>
      <c r="Q297" s="15">
        <f t="shared" si="161"/>
        <v>3</v>
      </c>
      <c r="R297" s="22">
        <f t="shared" si="162"/>
        <v>1</v>
      </c>
      <c r="S297" s="22">
        <f t="shared" si="163"/>
        <v>1</v>
      </c>
      <c r="T297" s="16"/>
      <c r="U297" s="16" t="s">
        <v>3102</v>
      </c>
      <c r="V297" s="16" t="s">
        <v>50</v>
      </c>
    </row>
    <row r="298" ht="24" spans="1:22">
      <c r="A298" s="4">
        <v>297</v>
      </c>
      <c r="B298" s="4" t="s">
        <v>34</v>
      </c>
      <c r="C298" s="28" t="s">
        <v>228</v>
      </c>
      <c r="D298" s="7" t="s">
        <v>3225</v>
      </c>
      <c r="E298" s="6" t="s">
        <v>258</v>
      </c>
      <c r="F298" s="7" t="s">
        <v>2958</v>
      </c>
      <c r="G298" s="8">
        <v>44927</v>
      </c>
      <c r="H298" s="9" t="s">
        <v>2959</v>
      </c>
      <c r="I298" s="28" t="s">
        <v>42</v>
      </c>
      <c r="J298" s="28" t="s">
        <v>43</v>
      </c>
      <c r="K298" s="4" t="s">
        <v>44</v>
      </c>
      <c r="L298" s="5" t="s">
        <v>46</v>
      </c>
      <c r="M298" s="28">
        <v>3</v>
      </c>
      <c r="N298" s="16" t="s">
        <v>3038</v>
      </c>
      <c r="O298" s="16" t="s">
        <v>3039</v>
      </c>
      <c r="P298" s="15">
        <f t="shared" si="160"/>
        <v>3</v>
      </c>
      <c r="Q298" s="15">
        <f t="shared" si="161"/>
        <v>3</v>
      </c>
      <c r="R298" s="22">
        <f t="shared" si="162"/>
        <v>1</v>
      </c>
      <c r="S298" s="22">
        <f t="shared" si="163"/>
        <v>1</v>
      </c>
      <c r="T298" s="16"/>
      <c r="U298" s="24" t="s">
        <v>3021</v>
      </c>
      <c r="V298" s="16" t="s">
        <v>50</v>
      </c>
    </row>
    <row r="299" ht="24" spans="1:22">
      <c r="A299" s="4">
        <v>298</v>
      </c>
      <c r="B299" s="4" t="s">
        <v>34</v>
      </c>
      <c r="C299" s="28" t="s">
        <v>228</v>
      </c>
      <c r="D299" s="7" t="s">
        <v>3225</v>
      </c>
      <c r="E299" s="6" t="s">
        <v>258</v>
      </c>
      <c r="F299" s="7" t="s">
        <v>2958</v>
      </c>
      <c r="G299" s="8">
        <v>44986</v>
      </c>
      <c r="H299" s="10" t="s">
        <v>41</v>
      </c>
      <c r="I299" s="28" t="s">
        <v>42</v>
      </c>
      <c r="J299" s="28" t="s">
        <v>43</v>
      </c>
      <c r="K299" s="4" t="s">
        <v>44</v>
      </c>
      <c r="L299" s="5" t="s">
        <v>46</v>
      </c>
      <c r="M299" s="28">
        <v>3</v>
      </c>
      <c r="N299" s="16" t="s">
        <v>3084</v>
      </c>
      <c r="O299" s="16" t="s">
        <v>3085</v>
      </c>
      <c r="P299" s="15">
        <f t="shared" si="160"/>
        <v>3</v>
      </c>
      <c r="Q299" s="15">
        <f t="shared" si="161"/>
        <v>3</v>
      </c>
      <c r="R299" s="22">
        <f t="shared" si="162"/>
        <v>1</v>
      </c>
      <c r="S299" s="22">
        <f t="shared" si="163"/>
        <v>1</v>
      </c>
      <c r="T299" s="16"/>
      <c r="U299" s="16" t="s">
        <v>3086</v>
      </c>
      <c r="V299" s="16" t="s">
        <v>50</v>
      </c>
    </row>
    <row r="300" ht="24" spans="1:22">
      <c r="A300" s="4">
        <v>299</v>
      </c>
      <c r="B300" s="4" t="s">
        <v>34</v>
      </c>
      <c r="C300" s="28" t="s">
        <v>228</v>
      </c>
      <c r="D300" s="7" t="s">
        <v>3225</v>
      </c>
      <c r="E300" s="6" t="s">
        <v>258</v>
      </c>
      <c r="F300" s="7" t="s">
        <v>2958</v>
      </c>
      <c r="G300" s="8">
        <v>45047</v>
      </c>
      <c r="H300" s="10" t="s">
        <v>304</v>
      </c>
      <c r="I300" s="28" t="s">
        <v>42</v>
      </c>
      <c r="J300" s="28" t="s">
        <v>43</v>
      </c>
      <c r="K300" s="4" t="s">
        <v>44</v>
      </c>
      <c r="L300" s="5" t="s">
        <v>46</v>
      </c>
      <c r="M300" s="28">
        <v>3</v>
      </c>
      <c r="N300" s="16" t="s">
        <v>3226</v>
      </c>
      <c r="O300" s="16" t="s">
        <v>3227</v>
      </c>
      <c r="P300" s="15">
        <f t="shared" si="160"/>
        <v>3</v>
      </c>
      <c r="Q300" s="15">
        <f t="shared" si="161"/>
        <v>3</v>
      </c>
      <c r="R300" s="22">
        <f t="shared" si="162"/>
        <v>1</v>
      </c>
      <c r="S300" s="22">
        <f t="shared" si="163"/>
        <v>1</v>
      </c>
      <c r="T300" s="16"/>
      <c r="U300" s="16" t="s">
        <v>3228</v>
      </c>
      <c r="V300" s="16" t="s">
        <v>50</v>
      </c>
    </row>
    <row r="301" ht="24" spans="1:22">
      <c r="A301" s="4">
        <v>300</v>
      </c>
      <c r="B301" s="4" t="s">
        <v>34</v>
      </c>
      <c r="C301" s="28" t="s">
        <v>228</v>
      </c>
      <c r="D301" s="7" t="s">
        <v>3225</v>
      </c>
      <c r="E301" s="6" t="s">
        <v>258</v>
      </c>
      <c r="F301" s="7" t="s">
        <v>2958</v>
      </c>
      <c r="G301" s="8">
        <v>45108</v>
      </c>
      <c r="H301" s="10" t="s">
        <v>165</v>
      </c>
      <c r="I301" s="28" t="s">
        <v>42</v>
      </c>
      <c r="J301" s="28" t="s">
        <v>43</v>
      </c>
      <c r="K301" s="4" t="s">
        <v>44</v>
      </c>
      <c r="L301" s="5" t="s">
        <v>46</v>
      </c>
      <c r="M301" s="28">
        <v>3</v>
      </c>
      <c r="N301" s="16" t="s">
        <v>3089</v>
      </c>
      <c r="O301" s="16" t="s">
        <v>3090</v>
      </c>
      <c r="P301" s="15">
        <f t="shared" si="160"/>
        <v>3</v>
      </c>
      <c r="Q301" s="15">
        <f t="shared" si="161"/>
        <v>3</v>
      </c>
      <c r="R301" s="22">
        <f t="shared" si="162"/>
        <v>1</v>
      </c>
      <c r="S301" s="22">
        <f t="shared" si="163"/>
        <v>1</v>
      </c>
      <c r="T301" s="16"/>
      <c r="U301" s="16" t="s">
        <v>3091</v>
      </c>
      <c r="V301" s="16" t="s">
        <v>50</v>
      </c>
    </row>
    <row r="302" ht="24" spans="1:22">
      <c r="A302" s="4">
        <v>301</v>
      </c>
      <c r="B302" s="4" t="s">
        <v>34</v>
      </c>
      <c r="C302" s="28" t="s">
        <v>228</v>
      </c>
      <c r="D302" s="7" t="s">
        <v>3225</v>
      </c>
      <c r="E302" s="6" t="s">
        <v>258</v>
      </c>
      <c r="F302" s="7" t="s">
        <v>2958</v>
      </c>
      <c r="G302" s="8">
        <v>45170</v>
      </c>
      <c r="H302" s="10" t="s">
        <v>54</v>
      </c>
      <c r="I302" s="28" t="s">
        <v>42</v>
      </c>
      <c r="J302" s="28" t="s">
        <v>43</v>
      </c>
      <c r="K302" s="4" t="s">
        <v>44</v>
      </c>
      <c r="L302" s="5" t="s">
        <v>46</v>
      </c>
      <c r="M302" s="28">
        <v>3</v>
      </c>
      <c r="N302" s="16" t="str">
        <f>IFERROR(VLOOKUP("*"&amp;$D302&amp;"*",[1]护套环流!$A:$AS,20,FALSE),IFERROR(VLOOKUP("*"&amp;$D302&amp;"*",[1]护套环流!$B:$AS,19,FALSE),"无"))</f>
        <v>2023-09-05 18:00:00</v>
      </c>
      <c r="O302" s="16" t="str">
        <f>IFERROR(VLOOKUP("*"&amp;$D302&amp;"*",[1]护套环流!$A:$AS,21,FALSE),IFERROR(VLOOKUP("*"&amp;$D302&amp;"*",[1]护套环流!$B:$AS,20,FALSE),"无"))</f>
        <v>2023-09-12 11:24:00</v>
      </c>
      <c r="P302" s="15">
        <f t="shared" si="160"/>
        <v>3</v>
      </c>
      <c r="Q302" s="15">
        <f t="shared" si="161"/>
        <v>3</v>
      </c>
      <c r="R302" s="22">
        <f t="shared" si="162"/>
        <v>1</v>
      </c>
      <c r="S302" s="22">
        <f t="shared" si="163"/>
        <v>1</v>
      </c>
      <c r="T302" s="16"/>
      <c r="U302" s="16" t="str">
        <f>IFERROR(VLOOKUP("*"&amp;$D302&amp;"*",[1]护套环流!$A:$AS,5,FALSE),IFERROR(VLOOKUP("*"&amp;$D302&amp;"*",[1]护套环流!$B:$AS,4,FALSE),"无"))</f>
        <v>JH030120230115-000093</v>
      </c>
      <c r="V302" s="16" t="str">
        <f>IFERROR(VLOOKUP("*"&amp;$D302&amp;"*",[1]护套环流!$A:$AS,3,FALSE),IFERROR(VLOOKUP("*"&amp;$D302&amp;"*",[1]护套环流!$B:$AS,2,FALSE),"无"))</f>
        <v>已完成</v>
      </c>
    </row>
    <row r="303" ht="24" spans="1:22">
      <c r="A303" s="4">
        <v>302</v>
      </c>
      <c r="B303" s="4" t="s">
        <v>34</v>
      </c>
      <c r="C303" s="28" t="s">
        <v>228</v>
      </c>
      <c r="D303" s="7" t="s">
        <v>3225</v>
      </c>
      <c r="E303" s="6" t="s">
        <v>258</v>
      </c>
      <c r="F303" s="7" t="s">
        <v>2958</v>
      </c>
      <c r="G303" s="8">
        <v>45231</v>
      </c>
      <c r="H303" s="10" t="s">
        <v>632</v>
      </c>
      <c r="I303" s="28" t="s">
        <v>42</v>
      </c>
      <c r="J303" s="28" t="s">
        <v>43</v>
      </c>
      <c r="K303" s="4" t="s">
        <v>44</v>
      </c>
      <c r="L303" s="5" t="s">
        <v>46</v>
      </c>
      <c r="M303" s="28">
        <v>3</v>
      </c>
      <c r="N303" s="16"/>
      <c r="O303" s="16"/>
      <c r="P303" s="15"/>
      <c r="Q303" s="15"/>
      <c r="R303" s="22"/>
      <c r="S303" s="22"/>
      <c r="T303" s="16"/>
      <c r="U303" s="16"/>
      <c r="V303" s="16"/>
    </row>
    <row r="304" ht="36" spans="1:22">
      <c r="A304" s="4">
        <v>303</v>
      </c>
      <c r="B304" s="4" t="s">
        <v>34</v>
      </c>
      <c r="C304" s="28" t="s">
        <v>228</v>
      </c>
      <c r="D304" s="7" t="s">
        <v>3230</v>
      </c>
      <c r="E304" s="6" t="s">
        <v>2858</v>
      </c>
      <c r="F304" s="7" t="s">
        <v>2958</v>
      </c>
      <c r="G304" s="8">
        <v>45047</v>
      </c>
      <c r="H304" s="10" t="s">
        <v>304</v>
      </c>
      <c r="I304" s="28" t="s">
        <v>42</v>
      </c>
      <c r="J304" s="28" t="s">
        <v>43</v>
      </c>
      <c r="K304" s="4" t="s">
        <v>44</v>
      </c>
      <c r="L304" s="5" t="s">
        <v>46</v>
      </c>
      <c r="M304" s="28">
        <v>3</v>
      </c>
      <c r="N304" s="16" t="s">
        <v>3104</v>
      </c>
      <c r="O304" s="16" t="s">
        <v>3105</v>
      </c>
      <c r="P304" s="15">
        <f t="shared" ref="P304:P317" si="164">IF(OR(O304=0,O304="无"),"",M304)</f>
        <v>3</v>
      </c>
      <c r="Q304" s="15">
        <f t="shared" ref="Q304:Q317" si="165">P304</f>
        <v>3</v>
      </c>
      <c r="R304" s="22">
        <f t="shared" ref="R304:R317" si="166">IFERROR(IF(P304/M304&gt;0,P304/M304,""),"")</f>
        <v>1</v>
      </c>
      <c r="S304" s="22">
        <f t="shared" ref="S304:S317" si="167">IFERROR(Q304/P304,"")</f>
        <v>1</v>
      </c>
      <c r="T304" s="16"/>
      <c r="U304" s="16" t="s">
        <v>3231</v>
      </c>
      <c r="V304" s="16" t="s">
        <v>50</v>
      </c>
    </row>
    <row r="305" ht="36" spans="1:22">
      <c r="A305" s="4">
        <v>304</v>
      </c>
      <c r="B305" s="4" t="s">
        <v>34</v>
      </c>
      <c r="C305" s="28" t="s">
        <v>228</v>
      </c>
      <c r="D305" s="7" t="s">
        <v>3230</v>
      </c>
      <c r="E305" s="6" t="s">
        <v>2858</v>
      </c>
      <c r="F305" s="7" t="s">
        <v>2958</v>
      </c>
      <c r="G305" s="8">
        <v>45108</v>
      </c>
      <c r="H305" s="10" t="s">
        <v>165</v>
      </c>
      <c r="I305" s="28" t="s">
        <v>42</v>
      </c>
      <c r="J305" s="28" t="s">
        <v>43</v>
      </c>
      <c r="K305" s="4" t="s">
        <v>44</v>
      </c>
      <c r="L305" s="5" t="s">
        <v>46</v>
      </c>
      <c r="M305" s="28">
        <v>3</v>
      </c>
      <c r="N305" s="16" t="s">
        <v>3106</v>
      </c>
      <c r="O305" s="16" t="s">
        <v>3107</v>
      </c>
      <c r="P305" s="15">
        <f t="shared" si="164"/>
        <v>3</v>
      </c>
      <c r="Q305" s="15">
        <f t="shared" si="165"/>
        <v>3</v>
      </c>
      <c r="R305" s="22">
        <f t="shared" si="166"/>
        <v>1</v>
      </c>
      <c r="S305" s="22">
        <f t="shared" si="167"/>
        <v>1</v>
      </c>
      <c r="T305" s="16"/>
      <c r="U305" s="16" t="s">
        <v>3102</v>
      </c>
      <c r="V305" s="16" t="s">
        <v>50</v>
      </c>
    </row>
    <row r="306" ht="36" spans="1:22">
      <c r="A306" s="4">
        <v>305</v>
      </c>
      <c r="B306" s="4" t="s">
        <v>34</v>
      </c>
      <c r="C306" s="28" t="s">
        <v>228</v>
      </c>
      <c r="D306" s="7" t="s">
        <v>3230</v>
      </c>
      <c r="E306" s="6" t="s">
        <v>2858</v>
      </c>
      <c r="F306" s="7" t="s">
        <v>2958</v>
      </c>
      <c r="G306" s="8">
        <v>45170</v>
      </c>
      <c r="H306" s="10" t="s">
        <v>54</v>
      </c>
      <c r="I306" s="28" t="s">
        <v>42</v>
      </c>
      <c r="J306" s="28" t="s">
        <v>43</v>
      </c>
      <c r="K306" s="4" t="s">
        <v>44</v>
      </c>
      <c r="L306" s="5" t="s">
        <v>46</v>
      </c>
      <c r="M306" s="28">
        <v>3</v>
      </c>
      <c r="N306" s="16" t="str">
        <f>IFERROR(VLOOKUP("*"&amp;$D306&amp;"*",[1]护套环流!$A:$AS,20,FALSE),IFERROR(VLOOKUP("*"&amp;$D306&amp;"*",[1]护套环流!$B:$AS,19,FALSE),"无"))</f>
        <v>2023-09-05 18:00:00</v>
      </c>
      <c r="O306" s="16" t="str">
        <f>IFERROR(VLOOKUP("*"&amp;$D306&amp;"*",[1]护套环流!$A:$AS,21,FALSE),IFERROR(VLOOKUP("*"&amp;$D306&amp;"*",[1]护套环流!$B:$AS,20,FALSE),"无"))</f>
        <v>2023-09-12 11:24:00</v>
      </c>
      <c r="P306" s="15">
        <f t="shared" si="164"/>
        <v>3</v>
      </c>
      <c r="Q306" s="15">
        <f t="shared" si="165"/>
        <v>3</v>
      </c>
      <c r="R306" s="22">
        <f t="shared" si="166"/>
        <v>1</v>
      </c>
      <c r="S306" s="22">
        <f t="shared" si="167"/>
        <v>1</v>
      </c>
      <c r="T306" s="16"/>
      <c r="U306" s="16" t="str">
        <f>IFERROR(VLOOKUP("*"&amp;$D306&amp;"*",[1]护套环流!$A:$AS,5,FALSE),IFERROR(VLOOKUP("*"&amp;$D306&amp;"*",[1]护套环流!$B:$AS,4,FALSE),"无"))</f>
        <v>JH030120230115-000093</v>
      </c>
      <c r="V306" s="16" t="str">
        <f>IFERROR(VLOOKUP("*"&amp;$D306&amp;"*",[1]护套环流!$A:$AS,3,FALSE),IFERROR(VLOOKUP("*"&amp;$D306&amp;"*",[1]护套环流!$B:$AS,2,FALSE),"无"))</f>
        <v>已完成</v>
      </c>
    </row>
    <row r="307" ht="24" spans="1:22">
      <c r="A307" s="4">
        <v>306</v>
      </c>
      <c r="B307" s="4" t="s">
        <v>34</v>
      </c>
      <c r="C307" s="28" t="s">
        <v>228</v>
      </c>
      <c r="D307" s="7" t="s">
        <v>245</v>
      </c>
      <c r="E307" s="6" t="s">
        <v>108</v>
      </c>
      <c r="F307" s="7" t="s">
        <v>2958</v>
      </c>
      <c r="G307" s="8">
        <v>44958</v>
      </c>
      <c r="H307" s="9" t="s">
        <v>2299</v>
      </c>
      <c r="I307" s="28" t="s">
        <v>42</v>
      </c>
      <c r="J307" s="28" t="s">
        <v>43</v>
      </c>
      <c r="K307" s="4" t="s">
        <v>44</v>
      </c>
      <c r="L307" s="5" t="s">
        <v>46</v>
      </c>
      <c r="M307" s="28">
        <v>3</v>
      </c>
      <c r="N307" s="16" t="s">
        <v>3038</v>
      </c>
      <c r="O307" s="16" t="s">
        <v>3039</v>
      </c>
      <c r="P307" s="15">
        <f t="shared" si="164"/>
        <v>3</v>
      </c>
      <c r="Q307" s="15">
        <f t="shared" si="165"/>
        <v>3</v>
      </c>
      <c r="R307" s="22">
        <f t="shared" si="166"/>
        <v>1</v>
      </c>
      <c r="S307" s="22">
        <f t="shared" si="167"/>
        <v>1</v>
      </c>
      <c r="T307" s="16"/>
      <c r="U307" s="24" t="s">
        <v>3021</v>
      </c>
      <c r="V307" s="16" t="s">
        <v>50</v>
      </c>
    </row>
    <row r="308" ht="24" spans="1:22">
      <c r="A308" s="4">
        <v>307</v>
      </c>
      <c r="B308" s="4" t="s">
        <v>34</v>
      </c>
      <c r="C308" s="28" t="s">
        <v>228</v>
      </c>
      <c r="D308" s="7" t="s">
        <v>245</v>
      </c>
      <c r="E308" s="6" t="s">
        <v>108</v>
      </c>
      <c r="F308" s="7" t="s">
        <v>2958</v>
      </c>
      <c r="G308" s="8">
        <v>45139</v>
      </c>
      <c r="H308" s="9" t="s">
        <v>97</v>
      </c>
      <c r="I308" s="28" t="s">
        <v>42</v>
      </c>
      <c r="J308" s="28" t="s">
        <v>43</v>
      </c>
      <c r="K308" s="4" t="s">
        <v>44</v>
      </c>
      <c r="L308" s="5" t="s">
        <v>46</v>
      </c>
      <c r="M308" s="28">
        <v>3</v>
      </c>
      <c r="N308" s="16" t="s">
        <v>3234</v>
      </c>
      <c r="O308" s="16" t="s">
        <v>3235</v>
      </c>
      <c r="P308" s="15">
        <f t="shared" si="164"/>
        <v>3</v>
      </c>
      <c r="Q308" s="15">
        <f t="shared" si="165"/>
        <v>3</v>
      </c>
      <c r="R308" s="22">
        <f t="shared" si="166"/>
        <v>1</v>
      </c>
      <c r="S308" s="22">
        <f t="shared" si="167"/>
        <v>1</v>
      </c>
      <c r="T308" s="16"/>
      <c r="U308" s="16" t="s">
        <v>3221</v>
      </c>
      <c r="V308" s="16" t="s">
        <v>50</v>
      </c>
    </row>
    <row r="309" ht="24" spans="1:22">
      <c r="A309" s="4">
        <v>308</v>
      </c>
      <c r="B309" s="4" t="s">
        <v>34</v>
      </c>
      <c r="C309" s="30" t="s">
        <v>82</v>
      </c>
      <c r="D309" s="49" t="s">
        <v>3232</v>
      </c>
      <c r="E309" s="6" t="s">
        <v>108</v>
      </c>
      <c r="F309" s="7" t="s">
        <v>2958</v>
      </c>
      <c r="G309" s="8">
        <v>44958</v>
      </c>
      <c r="H309" s="9" t="s">
        <v>2299</v>
      </c>
      <c r="I309" s="51" t="s">
        <v>42</v>
      </c>
      <c r="J309" s="51" t="s">
        <v>43</v>
      </c>
      <c r="K309" s="4" t="s">
        <v>44</v>
      </c>
      <c r="L309" s="5" t="s">
        <v>46</v>
      </c>
      <c r="M309" s="51">
        <v>3</v>
      </c>
      <c r="N309" s="16" t="s">
        <v>3038</v>
      </c>
      <c r="O309" s="16" t="s">
        <v>3039</v>
      </c>
      <c r="P309" s="15">
        <f t="shared" si="164"/>
        <v>3</v>
      </c>
      <c r="Q309" s="15">
        <f t="shared" si="165"/>
        <v>3</v>
      </c>
      <c r="R309" s="22">
        <f t="shared" si="166"/>
        <v>1</v>
      </c>
      <c r="S309" s="22">
        <f t="shared" si="167"/>
        <v>1</v>
      </c>
      <c r="T309" s="16"/>
      <c r="U309" s="24" t="s">
        <v>3021</v>
      </c>
      <c r="V309" s="16" t="s">
        <v>50</v>
      </c>
    </row>
    <row r="310" ht="24" spans="1:22">
      <c r="A310" s="4">
        <v>309</v>
      </c>
      <c r="B310" s="4" t="s">
        <v>34</v>
      </c>
      <c r="C310" s="30" t="s">
        <v>82</v>
      </c>
      <c r="D310" s="49" t="s">
        <v>3232</v>
      </c>
      <c r="E310" s="6" t="s">
        <v>108</v>
      </c>
      <c r="F310" s="7" t="s">
        <v>2958</v>
      </c>
      <c r="G310" s="8">
        <v>45170</v>
      </c>
      <c r="H310" s="10" t="s">
        <v>54</v>
      </c>
      <c r="I310" s="51" t="s">
        <v>42</v>
      </c>
      <c r="J310" s="51" t="s">
        <v>43</v>
      </c>
      <c r="K310" s="4" t="s">
        <v>44</v>
      </c>
      <c r="L310" s="5" t="s">
        <v>46</v>
      </c>
      <c r="M310" s="51">
        <v>3</v>
      </c>
      <c r="N310" s="16" t="s">
        <v>3234</v>
      </c>
      <c r="O310" s="16" t="s">
        <v>3235</v>
      </c>
      <c r="P310" s="15">
        <f t="shared" si="164"/>
        <v>3</v>
      </c>
      <c r="Q310" s="15">
        <f t="shared" si="165"/>
        <v>3</v>
      </c>
      <c r="R310" s="22">
        <f t="shared" si="166"/>
        <v>1</v>
      </c>
      <c r="S310" s="22">
        <f t="shared" si="167"/>
        <v>1</v>
      </c>
      <c r="T310" s="16"/>
      <c r="U310" s="16" t="s">
        <v>3221</v>
      </c>
      <c r="V310" s="16" t="s">
        <v>50</v>
      </c>
    </row>
    <row r="311" ht="24" spans="1:22">
      <c r="A311" s="4">
        <v>310</v>
      </c>
      <c r="B311" s="4" t="s">
        <v>34</v>
      </c>
      <c r="C311" s="30" t="s">
        <v>82</v>
      </c>
      <c r="D311" s="49" t="s">
        <v>3233</v>
      </c>
      <c r="E311" s="6" t="s">
        <v>108</v>
      </c>
      <c r="F311" s="7" t="s">
        <v>2958</v>
      </c>
      <c r="G311" s="8">
        <v>44958</v>
      </c>
      <c r="H311" s="9" t="s">
        <v>2299</v>
      </c>
      <c r="I311" s="51" t="s">
        <v>42</v>
      </c>
      <c r="J311" s="51" t="s">
        <v>43</v>
      </c>
      <c r="K311" s="4" t="s">
        <v>44</v>
      </c>
      <c r="L311" s="5" t="s">
        <v>46</v>
      </c>
      <c r="M311" s="51">
        <v>3</v>
      </c>
      <c r="N311" s="16" t="s">
        <v>3038</v>
      </c>
      <c r="O311" s="16" t="s">
        <v>3039</v>
      </c>
      <c r="P311" s="15">
        <f t="shared" si="164"/>
        <v>3</v>
      </c>
      <c r="Q311" s="15">
        <f t="shared" si="165"/>
        <v>3</v>
      </c>
      <c r="R311" s="22">
        <f t="shared" si="166"/>
        <v>1</v>
      </c>
      <c r="S311" s="22">
        <f t="shared" si="167"/>
        <v>1</v>
      </c>
      <c r="T311" s="16"/>
      <c r="U311" s="24" t="s">
        <v>3021</v>
      </c>
      <c r="V311" s="16" t="s">
        <v>50</v>
      </c>
    </row>
    <row r="312" ht="24" spans="1:22">
      <c r="A312" s="4">
        <v>311</v>
      </c>
      <c r="B312" s="4" t="s">
        <v>34</v>
      </c>
      <c r="C312" s="30" t="s">
        <v>82</v>
      </c>
      <c r="D312" s="49" t="s">
        <v>3233</v>
      </c>
      <c r="E312" s="6" t="s">
        <v>108</v>
      </c>
      <c r="F312" s="7" t="s">
        <v>2958</v>
      </c>
      <c r="G312" s="8">
        <v>45170</v>
      </c>
      <c r="H312" s="10" t="s">
        <v>54</v>
      </c>
      <c r="I312" s="51" t="s">
        <v>42</v>
      </c>
      <c r="J312" s="51" t="s">
        <v>43</v>
      </c>
      <c r="K312" s="4" t="s">
        <v>44</v>
      </c>
      <c r="L312" s="5" t="s">
        <v>46</v>
      </c>
      <c r="M312" s="51">
        <v>3</v>
      </c>
      <c r="N312" s="16" t="s">
        <v>3234</v>
      </c>
      <c r="O312" s="16" t="s">
        <v>3235</v>
      </c>
      <c r="P312" s="15">
        <f t="shared" si="164"/>
        <v>3</v>
      </c>
      <c r="Q312" s="15">
        <f t="shared" si="165"/>
        <v>3</v>
      </c>
      <c r="R312" s="22">
        <f t="shared" si="166"/>
        <v>1</v>
      </c>
      <c r="S312" s="22">
        <f t="shared" si="167"/>
        <v>1</v>
      </c>
      <c r="T312" s="16"/>
      <c r="U312" s="16" t="s">
        <v>3221</v>
      </c>
      <c r="V312" s="16" t="s">
        <v>50</v>
      </c>
    </row>
    <row r="313" ht="24" spans="1:22">
      <c r="A313" s="4">
        <v>312</v>
      </c>
      <c r="B313" s="4" t="s">
        <v>34</v>
      </c>
      <c r="C313" s="28" t="s">
        <v>228</v>
      </c>
      <c r="D313" s="7" t="s">
        <v>2800</v>
      </c>
      <c r="E313" s="6" t="s">
        <v>258</v>
      </c>
      <c r="F313" s="7" t="s">
        <v>2958</v>
      </c>
      <c r="G313" s="8">
        <v>44927</v>
      </c>
      <c r="H313" s="9" t="s">
        <v>2959</v>
      </c>
      <c r="I313" s="28" t="s">
        <v>42</v>
      </c>
      <c r="J313" s="28" t="s">
        <v>43</v>
      </c>
      <c r="K313" s="4" t="s">
        <v>44</v>
      </c>
      <c r="L313" s="5" t="s">
        <v>46</v>
      </c>
      <c r="M313" s="28">
        <v>3</v>
      </c>
      <c r="N313" s="16" t="s">
        <v>3038</v>
      </c>
      <c r="O313" s="16" t="s">
        <v>3039</v>
      </c>
      <c r="P313" s="15">
        <f t="shared" si="164"/>
        <v>3</v>
      </c>
      <c r="Q313" s="15">
        <f t="shared" si="165"/>
        <v>3</v>
      </c>
      <c r="R313" s="22">
        <f t="shared" si="166"/>
        <v>1</v>
      </c>
      <c r="S313" s="22">
        <f t="shared" si="167"/>
        <v>1</v>
      </c>
      <c r="T313" s="16"/>
      <c r="U313" s="24" t="s">
        <v>3021</v>
      </c>
      <c r="V313" s="16" t="s">
        <v>50</v>
      </c>
    </row>
    <row r="314" ht="24" spans="1:22">
      <c r="A314" s="4">
        <v>313</v>
      </c>
      <c r="B314" s="4" t="s">
        <v>34</v>
      </c>
      <c r="C314" s="28" t="s">
        <v>228</v>
      </c>
      <c r="D314" s="7" t="s">
        <v>2800</v>
      </c>
      <c r="E314" s="6" t="s">
        <v>258</v>
      </c>
      <c r="F314" s="7" t="s">
        <v>2958</v>
      </c>
      <c r="G314" s="8">
        <v>44986</v>
      </c>
      <c r="H314" s="10" t="s">
        <v>41</v>
      </c>
      <c r="I314" s="28" t="s">
        <v>42</v>
      </c>
      <c r="J314" s="28" t="s">
        <v>43</v>
      </c>
      <c r="K314" s="4" t="s">
        <v>44</v>
      </c>
      <c r="L314" s="5" t="s">
        <v>46</v>
      </c>
      <c r="M314" s="28">
        <v>3</v>
      </c>
      <c r="N314" s="16" t="s">
        <v>3104</v>
      </c>
      <c r="O314" s="16" t="s">
        <v>3105</v>
      </c>
      <c r="P314" s="15">
        <f t="shared" si="164"/>
        <v>3</v>
      </c>
      <c r="Q314" s="15">
        <f t="shared" si="165"/>
        <v>3</v>
      </c>
      <c r="R314" s="22">
        <f t="shared" si="166"/>
        <v>1</v>
      </c>
      <c r="S314" s="22">
        <f t="shared" si="167"/>
        <v>1</v>
      </c>
      <c r="T314" s="16" t="s">
        <v>3074</v>
      </c>
      <c r="U314" s="16" t="s">
        <v>3231</v>
      </c>
      <c r="V314" s="16" t="s">
        <v>50</v>
      </c>
    </row>
    <row r="315" ht="24" spans="1:22">
      <c r="A315" s="4">
        <v>314</v>
      </c>
      <c r="B315" s="4" t="s">
        <v>34</v>
      </c>
      <c r="C315" s="28" t="s">
        <v>228</v>
      </c>
      <c r="D315" s="7" t="s">
        <v>2800</v>
      </c>
      <c r="E315" s="6" t="s">
        <v>258</v>
      </c>
      <c r="F315" s="7" t="s">
        <v>2958</v>
      </c>
      <c r="G315" s="8">
        <v>45047</v>
      </c>
      <c r="H315" s="10" t="s">
        <v>304</v>
      </c>
      <c r="I315" s="28" t="s">
        <v>42</v>
      </c>
      <c r="J315" s="28" t="s">
        <v>43</v>
      </c>
      <c r="K315" s="4" t="s">
        <v>44</v>
      </c>
      <c r="L315" s="5" t="s">
        <v>46</v>
      </c>
      <c r="M315" s="28">
        <v>3</v>
      </c>
      <c r="N315" s="16" t="s">
        <v>3226</v>
      </c>
      <c r="O315" s="16" t="s">
        <v>3227</v>
      </c>
      <c r="P315" s="15">
        <f t="shared" si="164"/>
        <v>3</v>
      </c>
      <c r="Q315" s="15">
        <f t="shared" si="165"/>
        <v>3</v>
      </c>
      <c r="R315" s="22">
        <f t="shared" si="166"/>
        <v>1</v>
      </c>
      <c r="S315" s="22">
        <f t="shared" si="167"/>
        <v>1</v>
      </c>
      <c r="T315" s="16"/>
      <c r="U315" s="16" t="s">
        <v>3228</v>
      </c>
      <c r="V315" s="16" t="s">
        <v>50</v>
      </c>
    </row>
    <row r="316" ht="24" spans="1:22">
      <c r="A316" s="4">
        <v>315</v>
      </c>
      <c r="B316" s="4" t="s">
        <v>34</v>
      </c>
      <c r="C316" s="28" t="s">
        <v>228</v>
      </c>
      <c r="D316" s="7" t="s">
        <v>2800</v>
      </c>
      <c r="E316" s="6" t="s">
        <v>258</v>
      </c>
      <c r="F316" s="7" t="s">
        <v>2958</v>
      </c>
      <c r="G316" s="8">
        <v>45108</v>
      </c>
      <c r="H316" s="10" t="s">
        <v>165</v>
      </c>
      <c r="I316" s="28" t="s">
        <v>42</v>
      </c>
      <c r="J316" s="28" t="s">
        <v>43</v>
      </c>
      <c r="K316" s="4" t="s">
        <v>44</v>
      </c>
      <c r="L316" s="5" t="s">
        <v>46</v>
      </c>
      <c r="M316" s="28">
        <v>3</v>
      </c>
      <c r="N316" s="16" t="s">
        <v>3234</v>
      </c>
      <c r="O316" s="16" t="s">
        <v>3235</v>
      </c>
      <c r="P316" s="15">
        <f t="shared" si="164"/>
        <v>3</v>
      </c>
      <c r="Q316" s="15">
        <f t="shared" si="165"/>
        <v>3</v>
      </c>
      <c r="R316" s="22">
        <f t="shared" si="166"/>
        <v>1</v>
      </c>
      <c r="S316" s="22">
        <f t="shared" si="167"/>
        <v>1</v>
      </c>
      <c r="T316" s="16"/>
      <c r="U316" s="16" t="s">
        <v>3221</v>
      </c>
      <c r="V316" s="16" t="s">
        <v>50</v>
      </c>
    </row>
    <row r="317" ht="24" spans="1:22">
      <c r="A317" s="4">
        <v>316</v>
      </c>
      <c r="B317" s="4" t="s">
        <v>34</v>
      </c>
      <c r="C317" s="28" t="s">
        <v>228</v>
      </c>
      <c r="D317" s="7" t="s">
        <v>2800</v>
      </c>
      <c r="E317" s="6" t="s">
        <v>258</v>
      </c>
      <c r="F317" s="7" t="s">
        <v>2958</v>
      </c>
      <c r="G317" s="8">
        <v>45170</v>
      </c>
      <c r="H317" s="10" t="s">
        <v>54</v>
      </c>
      <c r="I317" s="28" t="s">
        <v>42</v>
      </c>
      <c r="J317" s="28" t="s">
        <v>43</v>
      </c>
      <c r="K317" s="4" t="s">
        <v>44</v>
      </c>
      <c r="L317" s="5" t="s">
        <v>46</v>
      </c>
      <c r="M317" s="28">
        <v>3</v>
      </c>
      <c r="N317" s="16" t="str">
        <f>IFERROR(VLOOKUP("*"&amp;$D317&amp;"*",[1]护套环流!$A:$AS,20,FALSE),IFERROR(VLOOKUP("*"&amp;$D317&amp;"*",[1]护套环流!$B:$AS,19,FALSE),"无"))</f>
        <v>2023-09-12 09:30:00</v>
      </c>
      <c r="O317" s="16" t="str">
        <f>IFERROR(VLOOKUP("*"&amp;$D317&amp;"*",[1]护套环流!$A:$AS,21,FALSE),IFERROR(VLOOKUP("*"&amp;$D317&amp;"*",[1]护套环流!$B:$AS,20,FALSE),"无"))</f>
        <v>2023-09-12 15:32:00</v>
      </c>
      <c r="P317" s="15">
        <f t="shared" si="164"/>
        <v>3</v>
      </c>
      <c r="Q317" s="15">
        <f t="shared" si="165"/>
        <v>3</v>
      </c>
      <c r="R317" s="22">
        <f t="shared" si="166"/>
        <v>1</v>
      </c>
      <c r="S317" s="22">
        <f t="shared" si="167"/>
        <v>1</v>
      </c>
      <c r="T317" s="16"/>
      <c r="U317" s="16" t="str">
        <f>IFERROR(VLOOKUP("*"&amp;$D317&amp;"*",[1]护套环流!$A:$AS,5,FALSE),IFERROR(VLOOKUP("*"&amp;$D317&amp;"*",[1]护套环流!$B:$AS,4,FALSE),"无"))</f>
        <v>JH030120230306-003377</v>
      </c>
      <c r="V317" s="16" t="str">
        <f>IFERROR(VLOOKUP("*"&amp;$D317&amp;"*",[1]护套环流!$A:$AS,3,FALSE),IFERROR(VLOOKUP("*"&amp;$D317&amp;"*",[1]护套环流!$B:$AS,2,FALSE),"无"))</f>
        <v>已完成</v>
      </c>
    </row>
    <row r="318" ht="24" spans="1:22">
      <c r="A318" s="4">
        <v>317</v>
      </c>
      <c r="B318" s="4" t="s">
        <v>34</v>
      </c>
      <c r="C318" s="28" t="s">
        <v>228</v>
      </c>
      <c r="D318" s="7" t="s">
        <v>2800</v>
      </c>
      <c r="E318" s="6" t="s">
        <v>258</v>
      </c>
      <c r="F318" s="7" t="s">
        <v>2958</v>
      </c>
      <c r="G318" s="8">
        <v>45231</v>
      </c>
      <c r="H318" s="10" t="s">
        <v>632</v>
      </c>
      <c r="I318" s="28" t="s">
        <v>42</v>
      </c>
      <c r="J318" s="28" t="s">
        <v>43</v>
      </c>
      <c r="K318" s="4" t="s">
        <v>44</v>
      </c>
      <c r="L318" s="5" t="s">
        <v>46</v>
      </c>
      <c r="M318" s="28">
        <v>3</v>
      </c>
      <c r="N318" s="16"/>
      <c r="O318" s="16"/>
      <c r="P318" s="15"/>
      <c r="Q318" s="15"/>
      <c r="R318" s="22"/>
      <c r="S318" s="22"/>
      <c r="T318" s="16"/>
      <c r="U318" s="16"/>
      <c r="V318" s="16"/>
    </row>
    <row r="319" ht="24" spans="1:22">
      <c r="A319" s="4">
        <v>318</v>
      </c>
      <c r="B319" s="4" t="s">
        <v>34</v>
      </c>
      <c r="C319" s="29" t="s">
        <v>228</v>
      </c>
      <c r="D319" s="53" t="s">
        <v>2801</v>
      </c>
      <c r="E319" s="6" t="s">
        <v>108</v>
      </c>
      <c r="F319" s="7" t="s">
        <v>2958</v>
      </c>
      <c r="G319" s="8">
        <v>44958</v>
      </c>
      <c r="H319" s="9" t="s">
        <v>2299</v>
      </c>
      <c r="I319" s="27" t="s">
        <v>42</v>
      </c>
      <c r="J319" s="4" t="s">
        <v>43</v>
      </c>
      <c r="K319" s="4" t="s">
        <v>44</v>
      </c>
      <c r="L319" s="5" t="s">
        <v>46</v>
      </c>
      <c r="M319" s="29">
        <v>3</v>
      </c>
      <c r="N319" s="16" t="s">
        <v>3038</v>
      </c>
      <c r="O319" s="16" t="s">
        <v>3039</v>
      </c>
      <c r="P319" s="15">
        <f t="shared" ref="P319:P325" si="168">IF(OR(O319=0,O319="无"),"",M319)</f>
        <v>3</v>
      </c>
      <c r="Q319" s="15">
        <f t="shared" ref="Q319:Q325" si="169">P319</f>
        <v>3</v>
      </c>
      <c r="R319" s="22">
        <f t="shared" ref="R319:R325" si="170">IFERROR(IF(P319/M319&gt;0,P319/M319,""),"")</f>
        <v>1</v>
      </c>
      <c r="S319" s="22">
        <f t="shared" ref="S319:S325" si="171">IFERROR(Q319/P319,"")</f>
        <v>1</v>
      </c>
      <c r="T319" s="16"/>
      <c r="U319" s="24" t="s">
        <v>3021</v>
      </c>
      <c r="V319" s="16" t="s">
        <v>50</v>
      </c>
    </row>
    <row r="320" ht="24" spans="1:22">
      <c r="A320" s="4">
        <v>319</v>
      </c>
      <c r="B320" s="4" t="s">
        <v>34</v>
      </c>
      <c r="C320" s="29" t="s">
        <v>228</v>
      </c>
      <c r="D320" s="53" t="s">
        <v>2801</v>
      </c>
      <c r="E320" s="6" t="s">
        <v>108</v>
      </c>
      <c r="F320" s="7" t="s">
        <v>2958</v>
      </c>
      <c r="G320" s="8">
        <v>45139</v>
      </c>
      <c r="H320" s="9" t="s">
        <v>97</v>
      </c>
      <c r="I320" s="27" t="s">
        <v>42</v>
      </c>
      <c r="J320" s="4" t="s">
        <v>43</v>
      </c>
      <c r="K320" s="4" t="s">
        <v>44</v>
      </c>
      <c r="L320" s="5" t="s">
        <v>46</v>
      </c>
      <c r="M320" s="29">
        <v>3</v>
      </c>
      <c r="N320" s="16" t="s">
        <v>3237</v>
      </c>
      <c r="O320" s="16" t="s">
        <v>3238</v>
      </c>
      <c r="P320" s="15">
        <f t="shared" si="168"/>
        <v>3</v>
      </c>
      <c r="Q320" s="15">
        <f t="shared" si="169"/>
        <v>3</v>
      </c>
      <c r="R320" s="22">
        <f t="shared" si="170"/>
        <v>1</v>
      </c>
      <c r="S320" s="22">
        <f t="shared" si="171"/>
        <v>1</v>
      </c>
      <c r="T320" s="16"/>
      <c r="U320" s="16" t="s">
        <v>3239</v>
      </c>
      <c r="V320" s="16" t="s">
        <v>50</v>
      </c>
    </row>
    <row r="321" ht="24" spans="1:22">
      <c r="A321" s="4">
        <v>320</v>
      </c>
      <c r="B321" s="4" t="s">
        <v>34</v>
      </c>
      <c r="C321" s="28" t="s">
        <v>228</v>
      </c>
      <c r="D321" s="7" t="s">
        <v>3240</v>
      </c>
      <c r="E321" s="6" t="s">
        <v>258</v>
      </c>
      <c r="F321" s="7" t="s">
        <v>2958</v>
      </c>
      <c r="G321" s="8">
        <v>44927</v>
      </c>
      <c r="H321" s="9" t="s">
        <v>2959</v>
      </c>
      <c r="I321" s="28" t="s">
        <v>42</v>
      </c>
      <c r="J321" s="28" t="s">
        <v>43</v>
      </c>
      <c r="K321" s="4" t="s">
        <v>44</v>
      </c>
      <c r="L321" s="5" t="s">
        <v>46</v>
      </c>
      <c r="M321" s="28">
        <v>3</v>
      </c>
      <c r="N321" s="16" t="s">
        <v>3154</v>
      </c>
      <c r="O321" s="16" t="s">
        <v>3155</v>
      </c>
      <c r="P321" s="15">
        <f t="shared" si="168"/>
        <v>3</v>
      </c>
      <c r="Q321" s="15">
        <f t="shared" si="169"/>
        <v>3</v>
      </c>
      <c r="R321" s="22">
        <f t="shared" si="170"/>
        <v>1</v>
      </c>
      <c r="S321" s="22">
        <f t="shared" si="171"/>
        <v>1</v>
      </c>
      <c r="T321" s="16"/>
      <c r="U321" s="24" t="s">
        <v>3021</v>
      </c>
      <c r="V321" s="16" t="s">
        <v>50</v>
      </c>
    </row>
    <row r="322" ht="24" spans="1:22">
      <c r="A322" s="4">
        <v>321</v>
      </c>
      <c r="B322" s="4" t="s">
        <v>34</v>
      </c>
      <c r="C322" s="28" t="s">
        <v>228</v>
      </c>
      <c r="D322" s="7" t="s">
        <v>3240</v>
      </c>
      <c r="E322" s="6" t="s">
        <v>258</v>
      </c>
      <c r="F322" s="7" t="s">
        <v>2958</v>
      </c>
      <c r="G322" s="8">
        <v>44986</v>
      </c>
      <c r="H322" s="10" t="s">
        <v>41</v>
      </c>
      <c r="I322" s="28" t="s">
        <v>42</v>
      </c>
      <c r="J322" s="28" t="s">
        <v>43</v>
      </c>
      <c r="K322" s="4" t="s">
        <v>44</v>
      </c>
      <c r="L322" s="5" t="s">
        <v>46</v>
      </c>
      <c r="M322" s="28">
        <v>3</v>
      </c>
      <c r="N322" s="16" t="s">
        <v>3159</v>
      </c>
      <c r="O322" s="16" t="s">
        <v>3160</v>
      </c>
      <c r="P322" s="15">
        <f t="shared" si="168"/>
        <v>3</v>
      </c>
      <c r="Q322" s="15">
        <f t="shared" si="169"/>
        <v>3</v>
      </c>
      <c r="R322" s="22">
        <f t="shared" si="170"/>
        <v>1</v>
      </c>
      <c r="S322" s="22">
        <f t="shared" si="171"/>
        <v>1</v>
      </c>
      <c r="T322" s="16"/>
      <c r="U322" s="16" t="s">
        <v>3161</v>
      </c>
      <c r="V322" s="16" t="s">
        <v>50</v>
      </c>
    </row>
    <row r="323" ht="24" spans="1:22">
      <c r="A323" s="4">
        <v>322</v>
      </c>
      <c r="B323" s="4" t="s">
        <v>34</v>
      </c>
      <c r="C323" s="28" t="s">
        <v>228</v>
      </c>
      <c r="D323" s="7" t="s">
        <v>3240</v>
      </c>
      <c r="E323" s="6" t="s">
        <v>258</v>
      </c>
      <c r="F323" s="7" t="s">
        <v>2958</v>
      </c>
      <c r="G323" s="8">
        <v>45047</v>
      </c>
      <c r="H323" s="10" t="s">
        <v>304</v>
      </c>
      <c r="I323" s="28" t="s">
        <v>42</v>
      </c>
      <c r="J323" s="28" t="s">
        <v>43</v>
      </c>
      <c r="K323" s="4" t="s">
        <v>44</v>
      </c>
      <c r="L323" s="5" t="s">
        <v>46</v>
      </c>
      <c r="M323" s="28">
        <v>3</v>
      </c>
      <c r="N323" s="16" t="s">
        <v>3025</v>
      </c>
      <c r="O323" s="16" t="s">
        <v>3026</v>
      </c>
      <c r="P323" s="15">
        <f t="shared" si="168"/>
        <v>3</v>
      </c>
      <c r="Q323" s="15">
        <f t="shared" si="169"/>
        <v>3</v>
      </c>
      <c r="R323" s="22">
        <f t="shared" si="170"/>
        <v>1</v>
      </c>
      <c r="S323" s="22">
        <f t="shared" si="171"/>
        <v>1</v>
      </c>
      <c r="T323" s="16"/>
      <c r="U323" s="16" t="s">
        <v>3027</v>
      </c>
      <c r="V323" s="16" t="s">
        <v>50</v>
      </c>
    </row>
    <row r="324" ht="24" spans="1:22">
      <c r="A324" s="4">
        <v>323</v>
      </c>
      <c r="B324" s="4" t="s">
        <v>34</v>
      </c>
      <c r="C324" s="28" t="s">
        <v>228</v>
      </c>
      <c r="D324" s="7" t="s">
        <v>3240</v>
      </c>
      <c r="E324" s="6" t="s">
        <v>258</v>
      </c>
      <c r="F324" s="7" t="s">
        <v>2958</v>
      </c>
      <c r="G324" s="8">
        <v>45108</v>
      </c>
      <c r="H324" s="10" t="s">
        <v>165</v>
      </c>
      <c r="I324" s="28" t="s">
        <v>42</v>
      </c>
      <c r="J324" s="28" t="s">
        <v>43</v>
      </c>
      <c r="K324" s="4" t="s">
        <v>44</v>
      </c>
      <c r="L324" s="5" t="s">
        <v>46</v>
      </c>
      <c r="M324" s="28">
        <v>3</v>
      </c>
      <c r="N324" s="16" t="s">
        <v>3170</v>
      </c>
      <c r="O324" s="16" t="s">
        <v>3171</v>
      </c>
      <c r="P324" s="15">
        <f t="shared" si="168"/>
        <v>3</v>
      </c>
      <c r="Q324" s="15">
        <f t="shared" si="169"/>
        <v>3</v>
      </c>
      <c r="R324" s="22">
        <f t="shared" si="170"/>
        <v>1</v>
      </c>
      <c r="S324" s="22">
        <f t="shared" si="171"/>
        <v>1</v>
      </c>
      <c r="T324" s="16"/>
      <c r="U324" s="16" t="s">
        <v>3172</v>
      </c>
      <c r="V324" s="16" t="s">
        <v>50</v>
      </c>
    </row>
    <row r="325" ht="24" spans="1:22">
      <c r="A325" s="4">
        <v>324</v>
      </c>
      <c r="B325" s="4" t="s">
        <v>34</v>
      </c>
      <c r="C325" s="28" t="s">
        <v>228</v>
      </c>
      <c r="D325" s="7" t="s">
        <v>3240</v>
      </c>
      <c r="E325" s="6" t="s">
        <v>258</v>
      </c>
      <c r="F325" s="7" t="s">
        <v>2958</v>
      </c>
      <c r="G325" s="8">
        <v>45170</v>
      </c>
      <c r="H325" s="10" t="s">
        <v>54</v>
      </c>
      <c r="I325" s="28" t="s">
        <v>42</v>
      </c>
      <c r="J325" s="28" t="s">
        <v>43</v>
      </c>
      <c r="K325" s="4" t="s">
        <v>44</v>
      </c>
      <c r="L325" s="5" t="s">
        <v>46</v>
      </c>
      <c r="M325" s="28">
        <v>3</v>
      </c>
      <c r="N325" s="16" t="str">
        <f>IFERROR(VLOOKUP("*"&amp;$D325&amp;"*",[1]护套环流!$A:$AS,20,FALSE),IFERROR(VLOOKUP("*"&amp;$D325&amp;"*",[1]护套环流!$B:$AS,19,FALSE),"无"))</f>
        <v>2023-09-19 08:09:45</v>
      </c>
      <c r="O325" s="16" t="str">
        <f>IFERROR(VLOOKUP("*"&amp;$D325&amp;"*",[1]护套环流!$A:$AS,21,FALSE),IFERROR(VLOOKUP("*"&amp;$D325&amp;"*",[1]护套环流!$B:$AS,20,FALSE),"无"))</f>
        <v>2023-09-22 11:26:00</v>
      </c>
      <c r="P325" s="15">
        <f t="shared" si="168"/>
        <v>3</v>
      </c>
      <c r="Q325" s="15">
        <f t="shared" si="169"/>
        <v>3</v>
      </c>
      <c r="R325" s="22">
        <f t="shared" si="170"/>
        <v>1</v>
      </c>
      <c r="S325" s="22">
        <f t="shared" si="171"/>
        <v>1</v>
      </c>
      <c r="T325" s="16"/>
      <c r="U325" s="16" t="str">
        <f>IFERROR(VLOOKUP("*"&amp;$D325&amp;"*",[1]护套环流!$A:$AS,5,FALSE),IFERROR(VLOOKUP("*"&amp;$D325&amp;"*",[1]护套环流!$B:$AS,4,FALSE),"无"))</f>
        <v>JH030120230115-000053</v>
      </c>
      <c r="V325" s="16" t="str">
        <f>IFERROR(VLOOKUP("*"&amp;$D325&amp;"*",[1]护套环流!$A:$AS,3,FALSE),IFERROR(VLOOKUP("*"&amp;$D325&amp;"*",[1]护套环流!$B:$AS,2,FALSE),"无"))</f>
        <v>已完成</v>
      </c>
    </row>
    <row r="326" ht="24" spans="1:22">
      <c r="A326" s="4">
        <v>325</v>
      </c>
      <c r="B326" s="4" t="s">
        <v>34</v>
      </c>
      <c r="C326" s="28" t="s">
        <v>228</v>
      </c>
      <c r="D326" s="7" t="s">
        <v>3240</v>
      </c>
      <c r="E326" s="6" t="s">
        <v>258</v>
      </c>
      <c r="F326" s="7" t="s">
        <v>2958</v>
      </c>
      <c r="G326" s="8">
        <v>45231</v>
      </c>
      <c r="H326" s="10" t="s">
        <v>632</v>
      </c>
      <c r="I326" s="28" t="s">
        <v>42</v>
      </c>
      <c r="J326" s="28" t="s">
        <v>43</v>
      </c>
      <c r="K326" s="4" t="s">
        <v>44</v>
      </c>
      <c r="L326" s="5" t="s">
        <v>46</v>
      </c>
      <c r="M326" s="28">
        <v>3</v>
      </c>
      <c r="N326" s="16"/>
      <c r="O326" s="16"/>
      <c r="P326" s="15"/>
      <c r="Q326" s="15"/>
      <c r="R326" s="22"/>
      <c r="S326" s="22"/>
      <c r="T326" s="16"/>
      <c r="U326" s="16"/>
      <c r="V326" s="16"/>
    </row>
    <row r="327" ht="36" spans="1:22">
      <c r="A327" s="4">
        <v>326</v>
      </c>
      <c r="B327" s="4" t="s">
        <v>34</v>
      </c>
      <c r="C327" s="28" t="s">
        <v>228</v>
      </c>
      <c r="D327" s="7" t="s">
        <v>3243</v>
      </c>
      <c r="E327" s="6" t="s">
        <v>2858</v>
      </c>
      <c r="F327" s="7" t="s">
        <v>2958</v>
      </c>
      <c r="G327" s="8">
        <v>45047</v>
      </c>
      <c r="H327" s="10" t="s">
        <v>304</v>
      </c>
      <c r="I327" s="28" t="s">
        <v>42</v>
      </c>
      <c r="J327" s="28" t="s">
        <v>43</v>
      </c>
      <c r="K327" s="4" t="s">
        <v>44</v>
      </c>
      <c r="L327" s="5" t="s">
        <v>46</v>
      </c>
      <c r="M327" s="28">
        <v>3</v>
      </c>
      <c r="N327" s="16" t="s">
        <v>3179</v>
      </c>
      <c r="O327" s="16" t="s">
        <v>350</v>
      </c>
      <c r="P327" s="15">
        <f t="shared" ref="P327:P355" si="172">IF(OR(O327=0,O327="无"),"",M327)</f>
        <v>3</v>
      </c>
      <c r="Q327" s="15">
        <f t="shared" ref="Q327:Q355" si="173">P327</f>
        <v>3</v>
      </c>
      <c r="R327" s="22">
        <f t="shared" ref="R327:R355" si="174">IFERROR(IF(P327/M327&gt;0,P327/M327,""),"")</f>
        <v>1</v>
      </c>
      <c r="S327" s="22">
        <f t="shared" ref="S327:S355" si="175">IFERROR(Q327/P327,"")</f>
        <v>1</v>
      </c>
      <c r="T327" s="16"/>
      <c r="U327" s="16" t="s">
        <v>3180</v>
      </c>
      <c r="V327" s="16" t="s">
        <v>50</v>
      </c>
    </row>
    <row r="328" ht="36" spans="1:22">
      <c r="A328" s="4">
        <v>327</v>
      </c>
      <c r="B328" s="4" t="s">
        <v>34</v>
      </c>
      <c r="C328" s="28" t="s">
        <v>228</v>
      </c>
      <c r="D328" s="7" t="s">
        <v>3243</v>
      </c>
      <c r="E328" s="6" t="s">
        <v>2858</v>
      </c>
      <c r="F328" s="7" t="s">
        <v>2958</v>
      </c>
      <c r="G328" s="8">
        <v>45108</v>
      </c>
      <c r="H328" s="10" t="s">
        <v>165</v>
      </c>
      <c r="I328" s="28" t="s">
        <v>42</v>
      </c>
      <c r="J328" s="28" t="s">
        <v>43</v>
      </c>
      <c r="K328" s="4" t="s">
        <v>44</v>
      </c>
      <c r="L328" s="5" t="s">
        <v>46</v>
      </c>
      <c r="M328" s="28">
        <v>3</v>
      </c>
      <c r="N328" s="16" t="s">
        <v>3170</v>
      </c>
      <c r="O328" s="16" t="s">
        <v>3171</v>
      </c>
      <c r="P328" s="15">
        <f t="shared" si="172"/>
        <v>3</v>
      </c>
      <c r="Q328" s="15">
        <f t="shared" si="173"/>
        <v>3</v>
      </c>
      <c r="R328" s="22">
        <f t="shared" si="174"/>
        <v>1</v>
      </c>
      <c r="S328" s="22">
        <f t="shared" si="175"/>
        <v>1</v>
      </c>
      <c r="T328" s="16"/>
      <c r="U328" s="16" t="s">
        <v>3172</v>
      </c>
      <c r="V328" s="16" t="s">
        <v>50</v>
      </c>
    </row>
    <row r="329" ht="36" spans="1:22">
      <c r="A329" s="4">
        <v>328</v>
      </c>
      <c r="B329" s="4" t="s">
        <v>34</v>
      </c>
      <c r="C329" s="28" t="s">
        <v>228</v>
      </c>
      <c r="D329" s="7" t="s">
        <v>3243</v>
      </c>
      <c r="E329" s="6" t="s">
        <v>2858</v>
      </c>
      <c r="F329" s="7" t="s">
        <v>2958</v>
      </c>
      <c r="G329" s="8">
        <v>45170</v>
      </c>
      <c r="H329" s="10" t="s">
        <v>54</v>
      </c>
      <c r="I329" s="28" t="s">
        <v>42</v>
      </c>
      <c r="J329" s="28" t="s">
        <v>43</v>
      </c>
      <c r="K329" s="4" t="s">
        <v>44</v>
      </c>
      <c r="L329" s="5" t="s">
        <v>46</v>
      </c>
      <c r="M329" s="28">
        <v>3</v>
      </c>
      <c r="N329" s="16" t="str">
        <f>IFERROR(VLOOKUP("*"&amp;$D329&amp;"*",[1]护套环流!$A:$AS,20,FALSE),IFERROR(VLOOKUP("*"&amp;$D329&amp;"*",[1]护套环流!$B:$AS,19,FALSE),"无"))</f>
        <v>2023-09-19 08:09:45</v>
      </c>
      <c r="O329" s="16" t="str">
        <f>IFERROR(VLOOKUP("*"&amp;$D329&amp;"*",[1]护套环流!$A:$AS,21,FALSE),IFERROR(VLOOKUP("*"&amp;$D329&amp;"*",[1]护套环流!$B:$AS,20,FALSE),"无"))</f>
        <v>2023-09-22 11:26:00</v>
      </c>
      <c r="P329" s="15">
        <f t="shared" si="172"/>
        <v>3</v>
      </c>
      <c r="Q329" s="15">
        <f t="shared" si="173"/>
        <v>3</v>
      </c>
      <c r="R329" s="22">
        <f t="shared" si="174"/>
        <v>1</v>
      </c>
      <c r="S329" s="22">
        <f t="shared" si="175"/>
        <v>1</v>
      </c>
      <c r="T329" s="16"/>
      <c r="U329" s="16" t="str">
        <f>IFERROR(VLOOKUP("*"&amp;$D329&amp;"*",[1]护套环流!$A:$AS,5,FALSE),IFERROR(VLOOKUP("*"&amp;$D329&amp;"*",[1]护套环流!$B:$AS,4,FALSE),"无"))</f>
        <v>JH030120230115-000053</v>
      </c>
      <c r="V329" s="16" t="str">
        <f>IFERROR(VLOOKUP("*"&amp;$D329&amp;"*",[1]护套环流!$A:$AS,3,FALSE),IFERROR(VLOOKUP("*"&amp;$D329&amp;"*",[1]护套环流!$B:$AS,2,FALSE),"无"))</f>
        <v>已完成</v>
      </c>
    </row>
    <row r="330" ht="24" spans="1:22">
      <c r="A330" s="4">
        <v>329</v>
      </c>
      <c r="B330" s="4" t="s">
        <v>34</v>
      </c>
      <c r="C330" s="28" t="s">
        <v>228</v>
      </c>
      <c r="D330" s="7" t="s">
        <v>3244</v>
      </c>
      <c r="E330" s="6" t="s">
        <v>108</v>
      </c>
      <c r="F330" s="7" t="s">
        <v>2958</v>
      </c>
      <c r="G330" s="8">
        <v>44985</v>
      </c>
      <c r="H330" s="9" t="s">
        <v>2299</v>
      </c>
      <c r="I330" s="28" t="s">
        <v>42</v>
      </c>
      <c r="J330" s="28" t="s">
        <v>43</v>
      </c>
      <c r="K330" s="4" t="s">
        <v>44</v>
      </c>
      <c r="L330" s="5" t="s">
        <v>46</v>
      </c>
      <c r="M330" s="28">
        <v>3</v>
      </c>
      <c r="N330" s="16" t="s">
        <v>3186</v>
      </c>
      <c r="O330" s="16" t="s">
        <v>3187</v>
      </c>
      <c r="P330" s="15">
        <f t="shared" si="172"/>
        <v>3</v>
      </c>
      <c r="Q330" s="15">
        <f t="shared" si="173"/>
        <v>3</v>
      </c>
      <c r="R330" s="22">
        <f t="shared" si="174"/>
        <v>1</v>
      </c>
      <c r="S330" s="22">
        <f t="shared" si="175"/>
        <v>1</v>
      </c>
      <c r="T330" s="16"/>
      <c r="U330" s="16" t="s">
        <v>3188</v>
      </c>
      <c r="V330" s="16" t="s">
        <v>50</v>
      </c>
    </row>
    <row r="331" ht="24" spans="1:22">
      <c r="A331" s="4">
        <v>330</v>
      </c>
      <c r="B331" s="4" t="s">
        <v>34</v>
      </c>
      <c r="C331" s="28" t="s">
        <v>228</v>
      </c>
      <c r="D331" s="7" t="s">
        <v>3244</v>
      </c>
      <c r="E331" s="6" t="s">
        <v>108</v>
      </c>
      <c r="F331" s="7" t="s">
        <v>2958</v>
      </c>
      <c r="G331" s="8">
        <v>45169</v>
      </c>
      <c r="H331" s="9" t="s">
        <v>97</v>
      </c>
      <c r="I331" s="28" t="s">
        <v>42</v>
      </c>
      <c r="J331" s="28" t="s">
        <v>43</v>
      </c>
      <c r="K331" s="4" t="s">
        <v>44</v>
      </c>
      <c r="L331" s="5" t="s">
        <v>46</v>
      </c>
      <c r="M331" s="28">
        <v>3</v>
      </c>
      <c r="N331" s="16" t="s">
        <v>3170</v>
      </c>
      <c r="O331" s="16" t="s">
        <v>3171</v>
      </c>
      <c r="P331" s="15">
        <f t="shared" si="172"/>
        <v>3</v>
      </c>
      <c r="Q331" s="15">
        <f t="shared" si="173"/>
        <v>3</v>
      </c>
      <c r="R331" s="22">
        <f t="shared" si="174"/>
        <v>1</v>
      </c>
      <c r="S331" s="22">
        <f t="shared" si="175"/>
        <v>1</v>
      </c>
      <c r="T331" s="16"/>
      <c r="U331" s="16" t="s">
        <v>3172</v>
      </c>
      <c r="V331" s="16" t="s">
        <v>50</v>
      </c>
    </row>
    <row r="332" ht="36" spans="1:22">
      <c r="A332" s="4">
        <v>331</v>
      </c>
      <c r="B332" s="4" t="s">
        <v>34</v>
      </c>
      <c r="C332" s="28" t="s">
        <v>228</v>
      </c>
      <c r="D332" s="7" t="s">
        <v>292</v>
      </c>
      <c r="E332" s="6" t="s">
        <v>2706</v>
      </c>
      <c r="F332" s="7" t="s">
        <v>2958</v>
      </c>
      <c r="G332" s="8">
        <v>45047</v>
      </c>
      <c r="H332" s="10" t="s">
        <v>304</v>
      </c>
      <c r="I332" s="28" t="s">
        <v>42</v>
      </c>
      <c r="J332" s="28" t="s">
        <v>43</v>
      </c>
      <c r="K332" s="4" t="s">
        <v>44</v>
      </c>
      <c r="L332" s="5" t="s">
        <v>46</v>
      </c>
      <c r="M332" s="28">
        <v>3</v>
      </c>
      <c r="N332" s="16" t="s">
        <v>3060</v>
      </c>
      <c r="O332" s="16" t="s">
        <v>3061</v>
      </c>
      <c r="P332" s="15">
        <f t="shared" si="172"/>
        <v>3</v>
      </c>
      <c r="Q332" s="15">
        <f t="shared" si="173"/>
        <v>3</v>
      </c>
      <c r="R332" s="22">
        <f t="shared" si="174"/>
        <v>1</v>
      </c>
      <c r="S332" s="22">
        <f t="shared" si="175"/>
        <v>1</v>
      </c>
      <c r="T332" s="16"/>
      <c r="U332" s="16" t="s">
        <v>3062</v>
      </c>
      <c r="V332" s="16" t="s">
        <v>50</v>
      </c>
    </row>
    <row r="333" ht="36" spans="1:22">
      <c r="A333" s="4">
        <v>332</v>
      </c>
      <c r="B333" s="4" t="s">
        <v>34</v>
      </c>
      <c r="C333" s="28" t="s">
        <v>228</v>
      </c>
      <c r="D333" s="7" t="s">
        <v>292</v>
      </c>
      <c r="E333" s="6" t="s">
        <v>2706</v>
      </c>
      <c r="F333" s="7" t="s">
        <v>2958</v>
      </c>
      <c r="G333" s="8">
        <v>45108</v>
      </c>
      <c r="H333" s="10" t="s">
        <v>165</v>
      </c>
      <c r="I333" s="28" t="s">
        <v>42</v>
      </c>
      <c r="J333" s="28" t="s">
        <v>43</v>
      </c>
      <c r="K333" s="4" t="s">
        <v>44</v>
      </c>
      <c r="L333" s="5" t="s">
        <v>46</v>
      </c>
      <c r="M333" s="28">
        <v>3</v>
      </c>
      <c r="N333" s="16" t="s">
        <v>1876</v>
      </c>
      <c r="O333" s="16" t="s">
        <v>3123</v>
      </c>
      <c r="P333" s="15">
        <f t="shared" si="172"/>
        <v>3</v>
      </c>
      <c r="Q333" s="15">
        <f t="shared" si="173"/>
        <v>3</v>
      </c>
      <c r="R333" s="22">
        <f t="shared" si="174"/>
        <v>1</v>
      </c>
      <c r="S333" s="22">
        <f t="shared" si="175"/>
        <v>1</v>
      </c>
      <c r="T333" s="16"/>
      <c r="U333" s="16" t="s">
        <v>3124</v>
      </c>
      <c r="V333" s="16" t="s">
        <v>50</v>
      </c>
    </row>
    <row r="334" ht="36" spans="1:22">
      <c r="A334" s="4">
        <v>333</v>
      </c>
      <c r="B334" s="4" t="s">
        <v>34</v>
      </c>
      <c r="C334" s="28" t="s">
        <v>228</v>
      </c>
      <c r="D334" s="7" t="s">
        <v>292</v>
      </c>
      <c r="E334" s="6" t="s">
        <v>2706</v>
      </c>
      <c r="F334" s="7" t="s">
        <v>2958</v>
      </c>
      <c r="G334" s="8">
        <v>45170</v>
      </c>
      <c r="H334" s="10" t="s">
        <v>54</v>
      </c>
      <c r="I334" s="28" t="s">
        <v>42</v>
      </c>
      <c r="J334" s="28" t="s">
        <v>43</v>
      </c>
      <c r="K334" s="4" t="s">
        <v>44</v>
      </c>
      <c r="L334" s="5" t="s">
        <v>46</v>
      </c>
      <c r="M334" s="28">
        <v>3</v>
      </c>
      <c r="N334" s="16" t="str">
        <f>IFERROR(VLOOKUP("*"&amp;$D334&amp;"*",[1]护套环流!$A:$AS,20,FALSE),IFERROR(VLOOKUP("*"&amp;$D334&amp;"*",[1]护套环流!$B:$AS,19,FALSE),"无"))</f>
        <v>2023-09-15 09:37:00</v>
      </c>
      <c r="O334" s="16" t="str">
        <f>IFERROR(VLOOKUP("*"&amp;$D334&amp;"*",[1]护套环流!$A:$AS,21,FALSE),IFERROR(VLOOKUP("*"&amp;$D334&amp;"*",[1]护套环流!$B:$AS,20,FALSE),"无"))</f>
        <v>2023-09-15 11:47:00</v>
      </c>
      <c r="P334" s="15">
        <f t="shared" si="172"/>
        <v>3</v>
      </c>
      <c r="Q334" s="15">
        <f t="shared" si="173"/>
        <v>3</v>
      </c>
      <c r="R334" s="22">
        <f t="shared" si="174"/>
        <v>1</v>
      </c>
      <c r="S334" s="22">
        <f t="shared" si="175"/>
        <v>1</v>
      </c>
      <c r="T334" s="16"/>
      <c r="U334" s="16" t="str">
        <f>IFERROR(VLOOKUP("*"&amp;$D334&amp;"*",[1]护套环流!$A:$AS,5,FALSE),IFERROR(VLOOKUP("*"&amp;$D334&amp;"*",[1]护套环流!$B:$AS,4,FALSE),"无"))</f>
        <v>JH030120230115-000062</v>
      </c>
      <c r="V334" s="16" t="str">
        <f>IFERROR(VLOOKUP("*"&amp;$D334&amp;"*",[1]护套环流!$A:$AS,3,FALSE),IFERROR(VLOOKUP("*"&amp;$D334&amp;"*",[1]护套环流!$B:$AS,2,FALSE),"无"))</f>
        <v>已完成</v>
      </c>
    </row>
    <row r="335" ht="36" spans="1:22">
      <c r="A335" s="4">
        <v>334</v>
      </c>
      <c r="B335" s="4" t="s">
        <v>34</v>
      </c>
      <c r="C335" s="28" t="s">
        <v>228</v>
      </c>
      <c r="D335" s="7" t="s">
        <v>3245</v>
      </c>
      <c r="E335" s="6" t="s">
        <v>2706</v>
      </c>
      <c r="F335" s="7" t="s">
        <v>2958</v>
      </c>
      <c r="G335" s="8">
        <v>45047</v>
      </c>
      <c r="H335" s="10" t="s">
        <v>304</v>
      </c>
      <c r="I335" s="28" t="s">
        <v>42</v>
      </c>
      <c r="J335" s="28" t="s">
        <v>43</v>
      </c>
      <c r="K335" s="4" t="s">
        <v>44</v>
      </c>
      <c r="L335" s="5" t="s">
        <v>46</v>
      </c>
      <c r="M335" s="28">
        <v>3</v>
      </c>
      <c r="N335" s="16" t="s">
        <v>3126</v>
      </c>
      <c r="O335" s="16" t="s">
        <v>3127</v>
      </c>
      <c r="P335" s="15">
        <f t="shared" si="172"/>
        <v>3</v>
      </c>
      <c r="Q335" s="15">
        <f t="shared" si="173"/>
        <v>3</v>
      </c>
      <c r="R335" s="22">
        <f t="shared" si="174"/>
        <v>1</v>
      </c>
      <c r="S335" s="22">
        <f t="shared" si="175"/>
        <v>1</v>
      </c>
      <c r="T335" s="16"/>
      <c r="U335" s="16" t="s">
        <v>3128</v>
      </c>
      <c r="V335" s="16" t="s">
        <v>50</v>
      </c>
    </row>
    <row r="336" ht="36" spans="1:22">
      <c r="A336" s="4">
        <v>335</v>
      </c>
      <c r="B336" s="4" t="s">
        <v>34</v>
      </c>
      <c r="C336" s="28" t="s">
        <v>228</v>
      </c>
      <c r="D336" s="7" t="s">
        <v>3245</v>
      </c>
      <c r="E336" s="6" t="s">
        <v>2706</v>
      </c>
      <c r="F336" s="7" t="s">
        <v>2958</v>
      </c>
      <c r="G336" s="8">
        <v>45108</v>
      </c>
      <c r="H336" s="10" t="s">
        <v>165</v>
      </c>
      <c r="I336" s="28" t="s">
        <v>42</v>
      </c>
      <c r="J336" s="28" t="s">
        <v>43</v>
      </c>
      <c r="K336" s="4" t="s">
        <v>44</v>
      </c>
      <c r="L336" s="5" t="s">
        <v>46</v>
      </c>
      <c r="M336" s="28">
        <v>3</v>
      </c>
      <c r="N336" s="16" t="s">
        <v>3129</v>
      </c>
      <c r="O336" s="16" t="s">
        <v>3130</v>
      </c>
      <c r="P336" s="15">
        <f t="shared" si="172"/>
        <v>3</v>
      </c>
      <c r="Q336" s="15">
        <f t="shared" si="173"/>
        <v>3</v>
      </c>
      <c r="R336" s="22">
        <f t="shared" si="174"/>
        <v>1</v>
      </c>
      <c r="S336" s="22">
        <f t="shared" si="175"/>
        <v>1</v>
      </c>
      <c r="T336" s="16"/>
      <c r="U336" s="16" t="s">
        <v>3131</v>
      </c>
      <c r="V336" s="16" t="s">
        <v>50</v>
      </c>
    </row>
    <row r="337" ht="36" spans="1:22">
      <c r="A337" s="32">
        <v>336</v>
      </c>
      <c r="B337" s="32" t="s">
        <v>34</v>
      </c>
      <c r="C337" s="39" t="s">
        <v>228</v>
      </c>
      <c r="D337" s="36" t="s">
        <v>3245</v>
      </c>
      <c r="E337" s="35" t="s">
        <v>2706</v>
      </c>
      <c r="F337" s="36" t="s">
        <v>2958</v>
      </c>
      <c r="G337" s="37">
        <v>45170</v>
      </c>
      <c r="H337" s="38" t="s">
        <v>54</v>
      </c>
      <c r="I337" s="39" t="s">
        <v>42</v>
      </c>
      <c r="J337" s="39" t="s">
        <v>43</v>
      </c>
      <c r="K337" s="32" t="s">
        <v>44</v>
      </c>
      <c r="L337" s="41" t="s">
        <v>46</v>
      </c>
      <c r="M337" s="39">
        <v>3</v>
      </c>
      <c r="N337" s="42" t="str">
        <f>IFERROR(VLOOKUP("*"&amp;$D337&amp;"*",[1]护套环流!$A:$AS,20,FALSE),IFERROR(VLOOKUP("*"&amp;$D337&amp;"*",[1]护套环流!$B:$AS,19,FALSE),"无"))</f>
        <v>无</v>
      </c>
      <c r="O337" s="42" t="str">
        <f>IFERROR(VLOOKUP("*"&amp;$D337&amp;"*",[1]护套环流!$A:$AS,21,FALSE),IFERROR(VLOOKUP("*"&amp;$D337&amp;"*",[1]护套环流!$B:$AS,20,FALSE),"无"))</f>
        <v>无</v>
      </c>
      <c r="P337" s="43" t="str">
        <f t="shared" si="172"/>
        <v/>
      </c>
      <c r="Q337" s="43" t="str">
        <f t="shared" si="173"/>
        <v/>
      </c>
      <c r="R337" s="44" t="str">
        <f t="shared" si="174"/>
        <v/>
      </c>
      <c r="S337" s="44" t="str">
        <f t="shared" si="175"/>
        <v/>
      </c>
      <c r="T337" s="42"/>
      <c r="U337" s="42" t="str">
        <f>IFERROR(VLOOKUP("*"&amp;$D337&amp;"*",[1]护套环流!$A:$AS,5,FALSE),IFERROR(VLOOKUP("*"&amp;$D337&amp;"*",[1]护套环流!$B:$AS,4,FALSE),"无"))</f>
        <v>无</v>
      </c>
      <c r="V337" s="42" t="str">
        <f>IFERROR(VLOOKUP("*"&amp;$D337&amp;"*",[1]护套环流!$A:$AS,3,FALSE),IFERROR(VLOOKUP("*"&amp;$D337&amp;"*",[1]护套环流!$B:$AS,2,FALSE),"无"))</f>
        <v>无</v>
      </c>
    </row>
    <row r="338" ht="24" spans="1:22">
      <c r="A338" s="4">
        <v>337</v>
      </c>
      <c r="B338" s="4" t="s">
        <v>34</v>
      </c>
      <c r="C338" s="29" t="s">
        <v>228</v>
      </c>
      <c r="D338" s="54" t="s">
        <v>3246</v>
      </c>
      <c r="E338" s="6" t="s">
        <v>108</v>
      </c>
      <c r="F338" s="7" t="s">
        <v>2958</v>
      </c>
      <c r="G338" s="8">
        <v>44958</v>
      </c>
      <c r="H338" s="9" t="s">
        <v>2299</v>
      </c>
      <c r="I338" s="27" t="s">
        <v>42</v>
      </c>
      <c r="J338" s="4" t="s">
        <v>43</v>
      </c>
      <c r="K338" s="4" t="s">
        <v>44</v>
      </c>
      <c r="L338" s="5" t="s">
        <v>46</v>
      </c>
      <c r="M338" s="29">
        <v>3</v>
      </c>
      <c r="N338" s="16" t="s">
        <v>3047</v>
      </c>
      <c r="O338" s="16" t="s">
        <v>3048</v>
      </c>
      <c r="P338" s="15">
        <f t="shared" si="172"/>
        <v>3</v>
      </c>
      <c r="Q338" s="15">
        <f t="shared" si="173"/>
        <v>3</v>
      </c>
      <c r="R338" s="22">
        <f t="shared" si="174"/>
        <v>1</v>
      </c>
      <c r="S338" s="22">
        <f t="shared" si="175"/>
        <v>1</v>
      </c>
      <c r="T338" s="16"/>
      <c r="U338" s="24" t="s">
        <v>3021</v>
      </c>
      <c r="V338" s="16" t="s">
        <v>50</v>
      </c>
    </row>
    <row r="339" ht="24" spans="1:22">
      <c r="A339" s="4">
        <v>338</v>
      </c>
      <c r="B339" s="4" t="s">
        <v>34</v>
      </c>
      <c r="C339" s="29" t="s">
        <v>228</v>
      </c>
      <c r="D339" s="54" t="s">
        <v>3246</v>
      </c>
      <c r="E339" s="6" t="s">
        <v>108</v>
      </c>
      <c r="F339" s="7" t="s">
        <v>2958</v>
      </c>
      <c r="G339" s="8">
        <v>45139</v>
      </c>
      <c r="H339" s="9" t="s">
        <v>97</v>
      </c>
      <c r="I339" s="27" t="s">
        <v>42</v>
      </c>
      <c r="J339" s="4" t="s">
        <v>43</v>
      </c>
      <c r="K339" s="4" t="s">
        <v>44</v>
      </c>
      <c r="L339" s="5" t="s">
        <v>46</v>
      </c>
      <c r="M339" s="29">
        <v>3</v>
      </c>
      <c r="N339" s="16" t="s">
        <v>7391</v>
      </c>
      <c r="O339" s="16" t="s">
        <v>7392</v>
      </c>
      <c r="P339" s="15">
        <f t="shared" si="172"/>
        <v>3</v>
      </c>
      <c r="Q339" s="15">
        <f t="shared" si="173"/>
        <v>3</v>
      </c>
      <c r="R339" s="22">
        <f t="shared" si="174"/>
        <v>1</v>
      </c>
      <c r="S339" s="22">
        <f t="shared" si="175"/>
        <v>1</v>
      </c>
      <c r="T339" s="16"/>
      <c r="U339" s="16" t="s">
        <v>3247</v>
      </c>
      <c r="V339" s="16" t="s">
        <v>50</v>
      </c>
    </row>
    <row r="340" ht="24" spans="1:22">
      <c r="A340" s="4">
        <v>339</v>
      </c>
      <c r="B340" s="4" t="s">
        <v>34</v>
      </c>
      <c r="C340" s="29" t="s">
        <v>228</v>
      </c>
      <c r="D340" s="54" t="s">
        <v>3248</v>
      </c>
      <c r="E340" s="6" t="s">
        <v>108</v>
      </c>
      <c r="F340" s="7" t="s">
        <v>2958</v>
      </c>
      <c r="G340" s="8">
        <v>44958</v>
      </c>
      <c r="H340" s="9" t="s">
        <v>2299</v>
      </c>
      <c r="I340" s="27" t="s">
        <v>42</v>
      </c>
      <c r="J340" s="4" t="s">
        <v>43</v>
      </c>
      <c r="K340" s="4" t="s">
        <v>44</v>
      </c>
      <c r="L340" s="5" t="s">
        <v>46</v>
      </c>
      <c r="M340" s="29">
        <v>3</v>
      </c>
      <c r="N340" s="16" t="s">
        <v>3047</v>
      </c>
      <c r="O340" s="16" t="s">
        <v>3048</v>
      </c>
      <c r="P340" s="15">
        <f t="shared" si="172"/>
        <v>3</v>
      </c>
      <c r="Q340" s="15">
        <f t="shared" si="173"/>
        <v>3</v>
      </c>
      <c r="R340" s="22">
        <f t="shared" si="174"/>
        <v>1</v>
      </c>
      <c r="S340" s="22">
        <f t="shared" si="175"/>
        <v>1</v>
      </c>
      <c r="T340" s="16"/>
      <c r="U340" s="24" t="s">
        <v>3021</v>
      </c>
      <c r="V340" s="16" t="s">
        <v>50</v>
      </c>
    </row>
    <row r="341" ht="24" spans="1:22">
      <c r="A341" s="4">
        <v>340</v>
      </c>
      <c r="B341" s="4" t="s">
        <v>34</v>
      </c>
      <c r="C341" s="29" t="s">
        <v>228</v>
      </c>
      <c r="D341" s="54" t="s">
        <v>3248</v>
      </c>
      <c r="E341" s="6" t="s">
        <v>108</v>
      </c>
      <c r="F341" s="7" t="s">
        <v>2958</v>
      </c>
      <c r="G341" s="8">
        <v>45139</v>
      </c>
      <c r="H341" s="9" t="s">
        <v>97</v>
      </c>
      <c r="I341" s="27" t="s">
        <v>42</v>
      </c>
      <c r="J341" s="4" t="s">
        <v>43</v>
      </c>
      <c r="K341" s="4" t="s">
        <v>44</v>
      </c>
      <c r="L341" s="5" t="s">
        <v>46</v>
      </c>
      <c r="M341" s="29">
        <v>3</v>
      </c>
      <c r="N341" s="16" t="s">
        <v>7391</v>
      </c>
      <c r="O341" s="16" t="s">
        <v>7392</v>
      </c>
      <c r="P341" s="15">
        <f t="shared" si="172"/>
        <v>3</v>
      </c>
      <c r="Q341" s="15">
        <f t="shared" si="173"/>
        <v>3</v>
      </c>
      <c r="R341" s="22">
        <f t="shared" si="174"/>
        <v>1</v>
      </c>
      <c r="S341" s="22">
        <f t="shared" si="175"/>
        <v>1</v>
      </c>
      <c r="T341" s="16"/>
      <c r="U341" s="16" t="s">
        <v>3247</v>
      </c>
      <c r="V341" s="16" t="s">
        <v>50</v>
      </c>
    </row>
    <row r="342" ht="24" spans="1:22">
      <c r="A342" s="4">
        <v>341</v>
      </c>
      <c r="B342" s="4" t="s">
        <v>34</v>
      </c>
      <c r="C342" s="28" t="s">
        <v>228</v>
      </c>
      <c r="D342" s="7" t="s">
        <v>2193</v>
      </c>
      <c r="E342" s="6" t="s">
        <v>108</v>
      </c>
      <c r="F342" s="7" t="s">
        <v>2958</v>
      </c>
      <c r="G342" s="8">
        <v>44958</v>
      </c>
      <c r="H342" s="9" t="s">
        <v>2299</v>
      </c>
      <c r="I342" s="28" t="s">
        <v>42</v>
      </c>
      <c r="J342" s="28" t="s">
        <v>43</v>
      </c>
      <c r="K342" s="4" t="s">
        <v>44</v>
      </c>
      <c r="L342" s="5" t="s">
        <v>46</v>
      </c>
      <c r="M342" s="28">
        <v>3</v>
      </c>
      <c r="N342" s="16" t="s">
        <v>3179</v>
      </c>
      <c r="O342" s="16" t="s">
        <v>350</v>
      </c>
      <c r="P342" s="15">
        <f t="shared" si="172"/>
        <v>3</v>
      </c>
      <c r="Q342" s="15">
        <f t="shared" si="173"/>
        <v>3</v>
      </c>
      <c r="R342" s="22">
        <f t="shared" si="174"/>
        <v>1</v>
      </c>
      <c r="S342" s="22">
        <f t="shared" si="175"/>
        <v>1</v>
      </c>
      <c r="T342" s="16"/>
      <c r="U342" s="16" t="s">
        <v>3180</v>
      </c>
      <c r="V342" s="16" t="s">
        <v>50</v>
      </c>
    </row>
    <row r="343" ht="24" spans="1:22">
      <c r="A343" s="4">
        <v>342</v>
      </c>
      <c r="B343" s="4" t="s">
        <v>34</v>
      </c>
      <c r="C343" s="28" t="s">
        <v>228</v>
      </c>
      <c r="D343" s="7" t="s">
        <v>2193</v>
      </c>
      <c r="E343" s="6" t="s">
        <v>108</v>
      </c>
      <c r="F343" s="7" t="s">
        <v>2958</v>
      </c>
      <c r="G343" s="8">
        <v>45139</v>
      </c>
      <c r="H343" s="9" t="s">
        <v>97</v>
      </c>
      <c r="I343" s="28" t="s">
        <v>42</v>
      </c>
      <c r="J343" s="28" t="s">
        <v>43</v>
      </c>
      <c r="K343" s="4" t="s">
        <v>44</v>
      </c>
      <c r="L343" s="5" t="s">
        <v>46</v>
      </c>
      <c r="M343" s="28">
        <v>3</v>
      </c>
      <c r="N343" s="16" t="s">
        <v>1876</v>
      </c>
      <c r="O343" s="16" t="s">
        <v>3123</v>
      </c>
      <c r="P343" s="15">
        <f t="shared" si="172"/>
        <v>3</v>
      </c>
      <c r="Q343" s="15">
        <f t="shared" si="173"/>
        <v>3</v>
      </c>
      <c r="R343" s="22">
        <f t="shared" si="174"/>
        <v>1</v>
      </c>
      <c r="S343" s="22">
        <f t="shared" si="175"/>
        <v>1</v>
      </c>
      <c r="T343" s="16"/>
      <c r="U343" s="16" t="s">
        <v>3124</v>
      </c>
      <c r="V343" s="16" t="s">
        <v>50</v>
      </c>
    </row>
    <row r="344" ht="24" spans="1:22">
      <c r="A344" s="4">
        <v>343</v>
      </c>
      <c r="B344" s="4" t="s">
        <v>34</v>
      </c>
      <c r="C344" s="28" t="s">
        <v>228</v>
      </c>
      <c r="D344" s="7" t="s">
        <v>2693</v>
      </c>
      <c r="E344" s="6" t="s">
        <v>108</v>
      </c>
      <c r="F344" s="7" t="s">
        <v>2958</v>
      </c>
      <c r="G344" s="8">
        <v>44958</v>
      </c>
      <c r="H344" s="9" t="s">
        <v>2299</v>
      </c>
      <c r="I344" s="28" t="s">
        <v>42</v>
      </c>
      <c r="J344" s="28" t="s">
        <v>43</v>
      </c>
      <c r="K344" s="4" t="s">
        <v>44</v>
      </c>
      <c r="L344" s="5" t="s">
        <v>46</v>
      </c>
      <c r="M344" s="28">
        <v>3</v>
      </c>
      <c r="N344" s="16" t="s">
        <v>3047</v>
      </c>
      <c r="O344" s="16" t="s">
        <v>3048</v>
      </c>
      <c r="P344" s="15">
        <f t="shared" si="172"/>
        <v>3</v>
      </c>
      <c r="Q344" s="15">
        <f t="shared" si="173"/>
        <v>3</v>
      </c>
      <c r="R344" s="22">
        <f t="shared" si="174"/>
        <v>1</v>
      </c>
      <c r="S344" s="22">
        <f t="shared" si="175"/>
        <v>1</v>
      </c>
      <c r="T344" s="16"/>
      <c r="U344" s="24" t="s">
        <v>3021</v>
      </c>
      <c r="V344" s="16" t="s">
        <v>50</v>
      </c>
    </row>
    <row r="345" ht="24" spans="1:22">
      <c r="A345" s="4">
        <v>344</v>
      </c>
      <c r="B345" s="4" t="s">
        <v>34</v>
      </c>
      <c r="C345" s="28" t="s">
        <v>228</v>
      </c>
      <c r="D345" s="7" t="s">
        <v>2693</v>
      </c>
      <c r="E345" s="6" t="s">
        <v>108</v>
      </c>
      <c r="F345" s="7" t="s">
        <v>2958</v>
      </c>
      <c r="G345" s="8">
        <v>45139</v>
      </c>
      <c r="H345" s="9" t="s">
        <v>97</v>
      </c>
      <c r="I345" s="28" t="s">
        <v>42</v>
      </c>
      <c r="J345" s="28" t="s">
        <v>43</v>
      </c>
      <c r="K345" s="4" t="s">
        <v>44</v>
      </c>
      <c r="L345" s="5" t="s">
        <v>46</v>
      </c>
      <c r="M345" s="28">
        <v>3</v>
      </c>
      <c r="N345" s="16" t="s">
        <v>1876</v>
      </c>
      <c r="O345" s="16" t="s">
        <v>3123</v>
      </c>
      <c r="P345" s="15">
        <f t="shared" si="172"/>
        <v>3</v>
      </c>
      <c r="Q345" s="15">
        <f t="shared" si="173"/>
        <v>3</v>
      </c>
      <c r="R345" s="22">
        <f t="shared" si="174"/>
        <v>1</v>
      </c>
      <c r="S345" s="22">
        <f t="shared" si="175"/>
        <v>1</v>
      </c>
      <c r="T345" s="16"/>
      <c r="U345" s="16" t="s">
        <v>3124</v>
      </c>
      <c r="V345" s="16" t="s">
        <v>50</v>
      </c>
    </row>
    <row r="346" ht="24" spans="1:22">
      <c r="A346" s="4">
        <v>345</v>
      </c>
      <c r="B346" s="4" t="s">
        <v>34</v>
      </c>
      <c r="C346" s="29" t="s">
        <v>82</v>
      </c>
      <c r="D346" s="7" t="s">
        <v>3249</v>
      </c>
      <c r="E346" s="6" t="s">
        <v>108</v>
      </c>
      <c r="F346" s="7" t="s">
        <v>2958</v>
      </c>
      <c r="G346" s="8">
        <v>44958</v>
      </c>
      <c r="H346" s="9" t="s">
        <v>2299</v>
      </c>
      <c r="I346" s="28" t="s">
        <v>42</v>
      </c>
      <c r="J346" s="28" t="s">
        <v>43</v>
      </c>
      <c r="K346" s="4" t="s">
        <v>44</v>
      </c>
      <c r="L346" s="5" t="s">
        <v>46</v>
      </c>
      <c r="M346" s="28">
        <v>3</v>
      </c>
      <c r="N346" s="16" t="s">
        <v>3179</v>
      </c>
      <c r="O346" s="16" t="s">
        <v>350</v>
      </c>
      <c r="P346" s="15">
        <f t="shared" si="172"/>
        <v>3</v>
      </c>
      <c r="Q346" s="15">
        <f t="shared" si="173"/>
        <v>3</v>
      </c>
      <c r="R346" s="22">
        <f t="shared" si="174"/>
        <v>1</v>
      </c>
      <c r="S346" s="22">
        <f t="shared" si="175"/>
        <v>1</v>
      </c>
      <c r="T346" s="16"/>
      <c r="U346" s="16" t="s">
        <v>3180</v>
      </c>
      <c r="V346" s="16" t="s">
        <v>50</v>
      </c>
    </row>
    <row r="347" ht="24" spans="1:22">
      <c r="A347" s="4">
        <v>346</v>
      </c>
      <c r="B347" s="4" t="s">
        <v>34</v>
      </c>
      <c r="C347" s="29" t="s">
        <v>82</v>
      </c>
      <c r="D347" s="7" t="s">
        <v>3249</v>
      </c>
      <c r="E347" s="6" t="s">
        <v>108</v>
      </c>
      <c r="F347" s="7" t="s">
        <v>2958</v>
      </c>
      <c r="G347" s="8">
        <v>45139</v>
      </c>
      <c r="H347" s="9" t="s">
        <v>97</v>
      </c>
      <c r="I347" s="28" t="s">
        <v>42</v>
      </c>
      <c r="J347" s="28" t="s">
        <v>43</v>
      </c>
      <c r="K347" s="4" t="s">
        <v>44</v>
      </c>
      <c r="L347" s="5" t="s">
        <v>46</v>
      </c>
      <c r="M347" s="28">
        <v>3</v>
      </c>
      <c r="N347" s="16" t="s">
        <v>3170</v>
      </c>
      <c r="O347" s="16" t="s">
        <v>3171</v>
      </c>
      <c r="P347" s="15">
        <f t="shared" si="172"/>
        <v>3</v>
      </c>
      <c r="Q347" s="15">
        <f t="shared" si="173"/>
        <v>3</v>
      </c>
      <c r="R347" s="22">
        <f t="shared" si="174"/>
        <v>1</v>
      </c>
      <c r="S347" s="22">
        <f t="shared" si="175"/>
        <v>1</v>
      </c>
      <c r="T347" s="16"/>
      <c r="U347" s="16" t="s">
        <v>3172</v>
      </c>
      <c r="V347" s="16" t="s">
        <v>50</v>
      </c>
    </row>
    <row r="348" ht="36" spans="1:22">
      <c r="A348" s="4">
        <v>347</v>
      </c>
      <c r="B348" s="4" t="s">
        <v>34</v>
      </c>
      <c r="C348" s="28" t="s">
        <v>228</v>
      </c>
      <c r="D348" s="7" t="s">
        <v>2191</v>
      </c>
      <c r="E348" s="6" t="s">
        <v>2858</v>
      </c>
      <c r="F348" s="7" t="s">
        <v>2958</v>
      </c>
      <c r="G348" s="8">
        <v>45047</v>
      </c>
      <c r="H348" s="10" t="s">
        <v>304</v>
      </c>
      <c r="I348" s="28" t="s">
        <v>42</v>
      </c>
      <c r="J348" s="28" t="s">
        <v>43</v>
      </c>
      <c r="K348" s="4" t="s">
        <v>44</v>
      </c>
      <c r="L348" s="5" t="s">
        <v>46</v>
      </c>
      <c r="M348" s="28">
        <v>12</v>
      </c>
      <c r="N348" s="16" t="s">
        <v>3047</v>
      </c>
      <c r="O348" s="16" t="s">
        <v>3048</v>
      </c>
      <c r="P348" s="15">
        <f t="shared" si="172"/>
        <v>12</v>
      </c>
      <c r="Q348" s="15">
        <f t="shared" si="173"/>
        <v>12</v>
      </c>
      <c r="R348" s="22">
        <f t="shared" si="174"/>
        <v>1</v>
      </c>
      <c r="S348" s="22">
        <f t="shared" si="175"/>
        <v>1</v>
      </c>
      <c r="T348" s="16"/>
      <c r="U348" s="16" t="s">
        <v>3250</v>
      </c>
      <c r="V348" s="16" t="s">
        <v>50</v>
      </c>
    </row>
    <row r="349" ht="36" spans="1:22">
      <c r="A349" s="4">
        <v>348</v>
      </c>
      <c r="B349" s="4" t="s">
        <v>34</v>
      </c>
      <c r="C349" s="28" t="s">
        <v>228</v>
      </c>
      <c r="D349" s="7" t="s">
        <v>2191</v>
      </c>
      <c r="E349" s="6" t="s">
        <v>2858</v>
      </c>
      <c r="F349" s="7" t="s">
        <v>2958</v>
      </c>
      <c r="G349" s="8">
        <v>45108</v>
      </c>
      <c r="H349" s="10" t="s">
        <v>165</v>
      </c>
      <c r="I349" s="28" t="s">
        <v>42</v>
      </c>
      <c r="J349" s="28" t="s">
        <v>43</v>
      </c>
      <c r="K349" s="4" t="s">
        <v>44</v>
      </c>
      <c r="L349" s="5" t="s">
        <v>46</v>
      </c>
      <c r="M349" s="28">
        <v>12</v>
      </c>
      <c r="N349" s="16" t="s">
        <v>1876</v>
      </c>
      <c r="O349" s="16" t="s">
        <v>3123</v>
      </c>
      <c r="P349" s="15">
        <f t="shared" si="172"/>
        <v>12</v>
      </c>
      <c r="Q349" s="15">
        <f t="shared" si="173"/>
        <v>12</v>
      </c>
      <c r="R349" s="22">
        <f t="shared" si="174"/>
        <v>1</v>
      </c>
      <c r="S349" s="22">
        <f t="shared" si="175"/>
        <v>1</v>
      </c>
      <c r="T349" s="16"/>
      <c r="U349" s="16" t="s">
        <v>3124</v>
      </c>
      <c r="V349" s="16" t="s">
        <v>50</v>
      </c>
    </row>
    <row r="350" ht="36" spans="1:22">
      <c r="A350" s="4">
        <v>349</v>
      </c>
      <c r="B350" s="4" t="s">
        <v>34</v>
      </c>
      <c r="C350" s="28" t="s">
        <v>228</v>
      </c>
      <c r="D350" s="7" t="s">
        <v>2191</v>
      </c>
      <c r="E350" s="6" t="s">
        <v>2858</v>
      </c>
      <c r="F350" s="7" t="s">
        <v>2958</v>
      </c>
      <c r="G350" s="8">
        <v>45170</v>
      </c>
      <c r="H350" s="10" t="s">
        <v>54</v>
      </c>
      <c r="I350" s="28" t="s">
        <v>42</v>
      </c>
      <c r="J350" s="28" t="s">
        <v>43</v>
      </c>
      <c r="K350" s="4" t="s">
        <v>44</v>
      </c>
      <c r="L350" s="5" t="s">
        <v>46</v>
      </c>
      <c r="M350" s="28">
        <v>12</v>
      </c>
      <c r="N350" s="16" t="str">
        <f>IFERROR(VLOOKUP("*"&amp;$D350&amp;"*",[1]护套环流!$A:$AS,20,FALSE),IFERROR(VLOOKUP("*"&amp;$D350&amp;"*",[1]护套环流!$B:$AS,19,FALSE),"无"))</f>
        <v>2023-09-19 08:09:45</v>
      </c>
      <c r="O350" s="16" t="str">
        <f>IFERROR(VLOOKUP("*"&amp;$D350&amp;"*",[1]护套环流!$A:$AS,21,FALSE),IFERROR(VLOOKUP("*"&amp;$D350&amp;"*",[1]护套环流!$B:$AS,20,FALSE),"无"))</f>
        <v>2023-09-22 11:26:00</v>
      </c>
      <c r="P350" s="15">
        <f t="shared" si="172"/>
        <v>12</v>
      </c>
      <c r="Q350" s="15">
        <f t="shared" si="173"/>
        <v>12</v>
      </c>
      <c r="R350" s="22">
        <f t="shared" si="174"/>
        <v>1</v>
      </c>
      <c r="S350" s="22">
        <f t="shared" si="175"/>
        <v>1</v>
      </c>
      <c r="T350" s="16"/>
      <c r="U350" s="16" t="str">
        <f>IFERROR(VLOOKUP("*"&amp;$D350&amp;"*",[1]护套环流!$A:$AS,5,FALSE),IFERROR(VLOOKUP("*"&amp;$D350&amp;"*",[1]护套环流!$B:$AS,4,FALSE),"无"))</f>
        <v>JH030120230115-000053</v>
      </c>
      <c r="V350" s="16" t="str">
        <f>IFERROR(VLOOKUP("*"&amp;$D350&amp;"*",[1]护套环流!$A:$AS,3,FALSE),IFERROR(VLOOKUP("*"&amp;$D350&amp;"*",[1]护套环流!$B:$AS,2,FALSE),"无"))</f>
        <v>已完成</v>
      </c>
    </row>
    <row r="351" ht="24" spans="1:22">
      <c r="A351" s="4">
        <v>350</v>
      </c>
      <c r="B351" s="4" t="s">
        <v>34</v>
      </c>
      <c r="C351" s="29" t="s">
        <v>228</v>
      </c>
      <c r="D351" s="7" t="s">
        <v>2804</v>
      </c>
      <c r="E351" s="6" t="s">
        <v>258</v>
      </c>
      <c r="F351" s="7" t="s">
        <v>2958</v>
      </c>
      <c r="G351" s="8">
        <v>44927</v>
      </c>
      <c r="H351" s="9" t="s">
        <v>2959</v>
      </c>
      <c r="I351" s="28" t="s">
        <v>42</v>
      </c>
      <c r="J351" s="28" t="s">
        <v>43</v>
      </c>
      <c r="K351" s="4" t="s">
        <v>44</v>
      </c>
      <c r="L351" s="5" t="s">
        <v>46</v>
      </c>
      <c r="M351" s="28">
        <v>9</v>
      </c>
      <c r="N351" s="16" t="s">
        <v>3111</v>
      </c>
      <c r="O351" s="16" t="s">
        <v>3112</v>
      </c>
      <c r="P351" s="15">
        <f t="shared" si="172"/>
        <v>9</v>
      </c>
      <c r="Q351" s="15">
        <f t="shared" si="173"/>
        <v>9</v>
      </c>
      <c r="R351" s="22">
        <f t="shared" si="174"/>
        <v>1</v>
      </c>
      <c r="S351" s="22">
        <f t="shared" si="175"/>
        <v>1</v>
      </c>
      <c r="T351" s="16" t="s">
        <v>3251</v>
      </c>
      <c r="U351" s="16" t="s">
        <v>3113</v>
      </c>
      <c r="V351" s="16" t="s">
        <v>50</v>
      </c>
    </row>
    <row r="352" ht="24" spans="1:22">
      <c r="A352" s="4">
        <v>351</v>
      </c>
      <c r="B352" s="4" t="s">
        <v>34</v>
      </c>
      <c r="C352" s="29" t="s">
        <v>228</v>
      </c>
      <c r="D352" s="7" t="s">
        <v>2804</v>
      </c>
      <c r="E352" s="6" t="s">
        <v>258</v>
      </c>
      <c r="F352" s="7" t="s">
        <v>2958</v>
      </c>
      <c r="G352" s="8">
        <v>44986</v>
      </c>
      <c r="H352" s="10" t="s">
        <v>41</v>
      </c>
      <c r="I352" s="28" t="s">
        <v>42</v>
      </c>
      <c r="J352" s="28" t="s">
        <v>43</v>
      </c>
      <c r="K352" s="4" t="s">
        <v>44</v>
      </c>
      <c r="L352" s="5" t="s">
        <v>46</v>
      </c>
      <c r="M352" s="28">
        <v>9</v>
      </c>
      <c r="N352" s="16" t="s">
        <v>3111</v>
      </c>
      <c r="O352" s="16" t="s">
        <v>3112</v>
      </c>
      <c r="P352" s="15">
        <f t="shared" si="172"/>
        <v>9</v>
      </c>
      <c r="Q352" s="15">
        <f t="shared" si="173"/>
        <v>9</v>
      </c>
      <c r="R352" s="22">
        <f t="shared" si="174"/>
        <v>1</v>
      </c>
      <c r="S352" s="22">
        <f t="shared" si="175"/>
        <v>1</v>
      </c>
      <c r="T352" s="16"/>
      <c r="U352" s="16" t="s">
        <v>3113</v>
      </c>
      <c r="V352" s="16" t="s">
        <v>50</v>
      </c>
    </row>
    <row r="353" ht="24" spans="1:22">
      <c r="A353" s="4">
        <v>352</v>
      </c>
      <c r="B353" s="4" t="s">
        <v>34</v>
      </c>
      <c r="C353" s="29" t="s">
        <v>228</v>
      </c>
      <c r="D353" s="7" t="s">
        <v>2804</v>
      </c>
      <c r="E353" s="6" t="s">
        <v>258</v>
      </c>
      <c r="F353" s="7" t="s">
        <v>2958</v>
      </c>
      <c r="G353" s="8">
        <v>45047</v>
      </c>
      <c r="H353" s="10" t="s">
        <v>304</v>
      </c>
      <c r="I353" s="28" t="s">
        <v>42</v>
      </c>
      <c r="J353" s="28" t="s">
        <v>43</v>
      </c>
      <c r="K353" s="4" t="s">
        <v>44</v>
      </c>
      <c r="L353" s="5" t="s">
        <v>46</v>
      </c>
      <c r="M353" s="28">
        <v>9</v>
      </c>
      <c r="N353" s="16" t="s">
        <v>3252</v>
      </c>
      <c r="O353" s="16" t="s">
        <v>3253</v>
      </c>
      <c r="P353" s="15">
        <f t="shared" si="172"/>
        <v>9</v>
      </c>
      <c r="Q353" s="15">
        <f t="shared" si="173"/>
        <v>9</v>
      </c>
      <c r="R353" s="22">
        <f t="shared" si="174"/>
        <v>1</v>
      </c>
      <c r="S353" s="22">
        <f t="shared" si="175"/>
        <v>1</v>
      </c>
      <c r="T353" s="16"/>
      <c r="U353" s="16" t="s">
        <v>3254</v>
      </c>
      <c r="V353" s="16" t="s">
        <v>50</v>
      </c>
    </row>
    <row r="354" ht="24" spans="1:22">
      <c r="A354" s="4">
        <v>353</v>
      </c>
      <c r="B354" s="4" t="s">
        <v>34</v>
      </c>
      <c r="C354" s="29" t="s">
        <v>228</v>
      </c>
      <c r="D354" s="7" t="s">
        <v>2804</v>
      </c>
      <c r="E354" s="6" t="s">
        <v>258</v>
      </c>
      <c r="F354" s="7" t="s">
        <v>2958</v>
      </c>
      <c r="G354" s="8">
        <v>45108</v>
      </c>
      <c r="H354" s="10" t="s">
        <v>165</v>
      </c>
      <c r="I354" s="28" t="s">
        <v>42</v>
      </c>
      <c r="J354" s="28" t="s">
        <v>43</v>
      </c>
      <c r="K354" s="4" t="s">
        <v>44</v>
      </c>
      <c r="L354" s="5" t="s">
        <v>46</v>
      </c>
      <c r="M354" s="28">
        <v>9</v>
      </c>
      <c r="N354" s="16" t="s">
        <v>3255</v>
      </c>
      <c r="O354" s="16" t="s">
        <v>3256</v>
      </c>
      <c r="P354" s="15">
        <f t="shared" si="172"/>
        <v>9</v>
      </c>
      <c r="Q354" s="15">
        <f t="shared" si="173"/>
        <v>9</v>
      </c>
      <c r="R354" s="22">
        <f t="shared" si="174"/>
        <v>1</v>
      </c>
      <c r="S354" s="22">
        <f t="shared" si="175"/>
        <v>1</v>
      </c>
      <c r="T354" s="16"/>
      <c r="U354" s="16" t="s">
        <v>3257</v>
      </c>
      <c r="V354" s="16" t="s">
        <v>50</v>
      </c>
    </row>
    <row r="355" ht="24" spans="1:22">
      <c r="A355" s="32">
        <v>354</v>
      </c>
      <c r="B355" s="32" t="s">
        <v>34</v>
      </c>
      <c r="C355" s="33" t="s">
        <v>228</v>
      </c>
      <c r="D355" s="36" t="s">
        <v>2804</v>
      </c>
      <c r="E355" s="35" t="s">
        <v>258</v>
      </c>
      <c r="F355" s="36" t="s">
        <v>2958</v>
      </c>
      <c r="G355" s="37">
        <v>45170</v>
      </c>
      <c r="H355" s="38" t="s">
        <v>54</v>
      </c>
      <c r="I355" s="39" t="s">
        <v>42</v>
      </c>
      <c r="J355" s="39" t="s">
        <v>43</v>
      </c>
      <c r="K355" s="32" t="s">
        <v>44</v>
      </c>
      <c r="L355" s="41" t="s">
        <v>46</v>
      </c>
      <c r="M355" s="39">
        <v>9</v>
      </c>
      <c r="N355" s="42" t="str">
        <f>IFERROR(VLOOKUP("*"&amp;$D355&amp;"*",[1]护套环流!$A:$AS,20,FALSE),IFERROR(VLOOKUP("*"&amp;$D355&amp;"*",[1]护套环流!$B:$AS,19,FALSE),"无"))</f>
        <v>无</v>
      </c>
      <c r="O355" s="42" t="str">
        <f>IFERROR(VLOOKUP("*"&amp;$D355&amp;"*",[1]护套环流!$A:$AS,21,FALSE),IFERROR(VLOOKUP("*"&amp;$D355&amp;"*",[1]护套环流!$B:$AS,20,FALSE),"无"))</f>
        <v>无</v>
      </c>
      <c r="P355" s="43" t="str">
        <f t="shared" si="172"/>
        <v/>
      </c>
      <c r="Q355" s="43" t="str">
        <f t="shared" si="173"/>
        <v/>
      </c>
      <c r="R355" s="44" t="str">
        <f t="shared" si="174"/>
        <v/>
      </c>
      <c r="S355" s="44" t="str">
        <f t="shared" si="175"/>
        <v/>
      </c>
      <c r="T355" s="42"/>
      <c r="U355" s="42" t="str">
        <f>IFERROR(VLOOKUP("*"&amp;$D355&amp;"*",[1]护套环流!$A:$AS,5,FALSE),IFERROR(VLOOKUP("*"&amp;$D355&amp;"*",[1]护套环流!$B:$AS,4,FALSE),"无"))</f>
        <v>无</v>
      </c>
      <c r="V355" s="42" t="str">
        <f>IFERROR(VLOOKUP("*"&amp;$D355&amp;"*",[1]护套环流!$A:$AS,3,FALSE),IFERROR(VLOOKUP("*"&amp;$D355&amp;"*",[1]护套环流!$B:$AS,2,FALSE),"无"))</f>
        <v>无</v>
      </c>
    </row>
    <row r="356" ht="24" spans="1:22">
      <c r="A356" s="4">
        <v>355</v>
      </c>
      <c r="B356" s="4" t="s">
        <v>34</v>
      </c>
      <c r="C356" s="29" t="s">
        <v>228</v>
      </c>
      <c r="D356" s="7" t="s">
        <v>2804</v>
      </c>
      <c r="E356" s="6" t="s">
        <v>258</v>
      </c>
      <c r="F356" s="7" t="s">
        <v>2958</v>
      </c>
      <c r="G356" s="8">
        <v>45231</v>
      </c>
      <c r="H356" s="10" t="s">
        <v>632</v>
      </c>
      <c r="I356" s="28" t="s">
        <v>42</v>
      </c>
      <c r="J356" s="28" t="s">
        <v>43</v>
      </c>
      <c r="K356" s="4" t="s">
        <v>44</v>
      </c>
      <c r="L356" s="5" t="s">
        <v>46</v>
      </c>
      <c r="M356" s="28">
        <v>9</v>
      </c>
      <c r="N356" s="16"/>
      <c r="O356" s="16"/>
      <c r="P356" s="15"/>
      <c r="Q356" s="15"/>
      <c r="R356" s="22"/>
      <c r="S356" s="22"/>
      <c r="T356" s="16"/>
      <c r="U356" s="16"/>
      <c r="V356" s="16"/>
    </row>
    <row r="357" ht="24" spans="1:22">
      <c r="A357" s="4">
        <v>356</v>
      </c>
      <c r="B357" s="4" t="s">
        <v>34</v>
      </c>
      <c r="C357" s="29" t="s">
        <v>228</v>
      </c>
      <c r="D357" s="7" t="s">
        <v>2813</v>
      </c>
      <c r="E357" s="6" t="s">
        <v>258</v>
      </c>
      <c r="F357" s="7" t="s">
        <v>2958</v>
      </c>
      <c r="G357" s="8">
        <v>44927</v>
      </c>
      <c r="H357" s="9" t="s">
        <v>2959</v>
      </c>
      <c r="I357" s="28" t="s">
        <v>42</v>
      </c>
      <c r="J357" s="28" t="s">
        <v>43</v>
      </c>
      <c r="K357" s="4" t="s">
        <v>44</v>
      </c>
      <c r="L357" s="5" t="s">
        <v>46</v>
      </c>
      <c r="M357" s="28">
        <v>3</v>
      </c>
      <c r="N357" s="16" t="s">
        <v>3261</v>
      </c>
      <c r="O357" s="16" t="s">
        <v>3262</v>
      </c>
      <c r="P357" s="15">
        <f t="shared" ref="P357:P361" si="176">IF(OR(O357=0,O357="无"),"",M357)</f>
        <v>3</v>
      </c>
      <c r="Q357" s="15">
        <f t="shared" ref="Q357:Q361" si="177">P357</f>
        <v>3</v>
      </c>
      <c r="R357" s="22">
        <f t="shared" ref="R357:R361" si="178">IFERROR(IF(P357/M357&gt;0,P357/M357,""),"")</f>
        <v>1</v>
      </c>
      <c r="S357" s="22">
        <f t="shared" ref="S357:S361" si="179">IFERROR(Q357/P357,"")</f>
        <v>1</v>
      </c>
      <c r="T357" s="16" t="s">
        <v>3251</v>
      </c>
      <c r="U357" s="24" t="s">
        <v>3021</v>
      </c>
      <c r="V357" s="16" t="s">
        <v>50</v>
      </c>
    </row>
    <row r="358" ht="24" spans="1:22">
      <c r="A358" s="4">
        <v>357</v>
      </c>
      <c r="B358" s="4" t="s">
        <v>34</v>
      </c>
      <c r="C358" s="29" t="s">
        <v>228</v>
      </c>
      <c r="D358" s="7" t="s">
        <v>2813</v>
      </c>
      <c r="E358" s="6" t="s">
        <v>258</v>
      </c>
      <c r="F358" s="7" t="s">
        <v>2958</v>
      </c>
      <c r="G358" s="8">
        <v>44986</v>
      </c>
      <c r="H358" s="10" t="s">
        <v>41</v>
      </c>
      <c r="I358" s="28" t="s">
        <v>42</v>
      </c>
      <c r="J358" s="28" t="s">
        <v>43</v>
      </c>
      <c r="K358" s="4" t="s">
        <v>44</v>
      </c>
      <c r="L358" s="5" t="s">
        <v>46</v>
      </c>
      <c r="M358" s="28">
        <v>3</v>
      </c>
      <c r="N358" s="16" t="s">
        <v>3261</v>
      </c>
      <c r="O358" s="16" t="s">
        <v>3262</v>
      </c>
      <c r="P358" s="15">
        <f t="shared" si="176"/>
        <v>3</v>
      </c>
      <c r="Q358" s="15">
        <f t="shared" si="177"/>
        <v>3</v>
      </c>
      <c r="R358" s="22">
        <f t="shared" si="178"/>
        <v>1</v>
      </c>
      <c r="S358" s="22">
        <f t="shared" si="179"/>
        <v>1</v>
      </c>
      <c r="T358" s="16"/>
      <c r="U358" s="16" t="s">
        <v>3264</v>
      </c>
      <c r="V358" s="16" t="s">
        <v>50</v>
      </c>
    </row>
    <row r="359" ht="24" spans="1:22">
      <c r="A359" s="4">
        <v>358</v>
      </c>
      <c r="B359" s="4" t="s">
        <v>34</v>
      </c>
      <c r="C359" s="29" t="s">
        <v>228</v>
      </c>
      <c r="D359" s="7" t="s">
        <v>2813</v>
      </c>
      <c r="E359" s="6" t="s">
        <v>258</v>
      </c>
      <c r="F359" s="7" t="s">
        <v>2958</v>
      </c>
      <c r="G359" s="8">
        <v>45047</v>
      </c>
      <c r="H359" s="10" t="s">
        <v>304</v>
      </c>
      <c r="I359" s="28" t="s">
        <v>42</v>
      </c>
      <c r="J359" s="28" t="s">
        <v>43</v>
      </c>
      <c r="K359" s="4" t="s">
        <v>44</v>
      </c>
      <c r="L359" s="5" t="s">
        <v>46</v>
      </c>
      <c r="M359" s="28">
        <v>3</v>
      </c>
      <c r="N359" s="16" t="s">
        <v>3114</v>
      </c>
      <c r="O359" s="16" t="s">
        <v>3115</v>
      </c>
      <c r="P359" s="15">
        <f t="shared" si="176"/>
        <v>3</v>
      </c>
      <c r="Q359" s="15">
        <f t="shared" si="177"/>
        <v>3</v>
      </c>
      <c r="R359" s="22">
        <f t="shared" si="178"/>
        <v>1</v>
      </c>
      <c r="S359" s="22">
        <f t="shared" si="179"/>
        <v>1</v>
      </c>
      <c r="T359" s="16"/>
      <c r="U359" s="16" t="s">
        <v>3116</v>
      </c>
      <c r="V359" s="16" t="s">
        <v>50</v>
      </c>
    </row>
    <row r="360" ht="24" spans="1:22">
      <c r="A360" s="4">
        <v>359</v>
      </c>
      <c r="B360" s="4" t="s">
        <v>34</v>
      </c>
      <c r="C360" s="29" t="s">
        <v>228</v>
      </c>
      <c r="D360" s="7" t="s">
        <v>2813</v>
      </c>
      <c r="E360" s="6" t="s">
        <v>258</v>
      </c>
      <c r="F360" s="7" t="s">
        <v>2958</v>
      </c>
      <c r="G360" s="8">
        <v>45108</v>
      </c>
      <c r="H360" s="10" t="s">
        <v>165</v>
      </c>
      <c r="I360" s="28" t="s">
        <v>42</v>
      </c>
      <c r="J360" s="28" t="s">
        <v>43</v>
      </c>
      <c r="K360" s="4" t="s">
        <v>44</v>
      </c>
      <c r="L360" s="5" t="s">
        <v>46</v>
      </c>
      <c r="M360" s="28">
        <v>3</v>
      </c>
      <c r="N360" s="16" t="s">
        <v>3265</v>
      </c>
      <c r="O360" s="16" t="s">
        <v>3266</v>
      </c>
      <c r="P360" s="15">
        <f t="shared" si="176"/>
        <v>3</v>
      </c>
      <c r="Q360" s="15">
        <f t="shared" si="177"/>
        <v>3</v>
      </c>
      <c r="R360" s="22">
        <f t="shared" si="178"/>
        <v>1</v>
      </c>
      <c r="S360" s="22">
        <f t="shared" si="179"/>
        <v>1</v>
      </c>
      <c r="T360" s="16"/>
      <c r="U360" s="16" t="s">
        <v>3267</v>
      </c>
      <c r="V360" s="16" t="s">
        <v>50</v>
      </c>
    </row>
    <row r="361" ht="24" spans="1:22">
      <c r="A361" s="32">
        <v>360</v>
      </c>
      <c r="B361" s="32" t="s">
        <v>34</v>
      </c>
      <c r="C361" s="33" t="s">
        <v>228</v>
      </c>
      <c r="D361" s="36" t="s">
        <v>2813</v>
      </c>
      <c r="E361" s="35" t="s">
        <v>258</v>
      </c>
      <c r="F361" s="36" t="s">
        <v>2958</v>
      </c>
      <c r="G361" s="37">
        <v>45170</v>
      </c>
      <c r="H361" s="38" t="s">
        <v>54</v>
      </c>
      <c r="I361" s="39" t="s">
        <v>42</v>
      </c>
      <c r="J361" s="39" t="s">
        <v>43</v>
      </c>
      <c r="K361" s="32" t="s">
        <v>44</v>
      </c>
      <c r="L361" s="41" t="s">
        <v>46</v>
      </c>
      <c r="M361" s="39">
        <v>3</v>
      </c>
      <c r="N361" s="42" t="str">
        <f>IFERROR(VLOOKUP("*"&amp;$D361&amp;"*",[1]护套环流!$A:$AS,20,FALSE),IFERROR(VLOOKUP("*"&amp;$D361&amp;"*",[1]护套环流!$B:$AS,19,FALSE),"无"))</f>
        <v>无</v>
      </c>
      <c r="O361" s="42" t="str">
        <f>IFERROR(VLOOKUP("*"&amp;$D361&amp;"*",[1]护套环流!$A:$AS,21,FALSE),IFERROR(VLOOKUP("*"&amp;$D361&amp;"*",[1]护套环流!$B:$AS,20,FALSE),"无"))</f>
        <v>无</v>
      </c>
      <c r="P361" s="43" t="str">
        <f t="shared" si="176"/>
        <v/>
      </c>
      <c r="Q361" s="43" t="str">
        <f t="shared" si="177"/>
        <v/>
      </c>
      <c r="R361" s="44" t="str">
        <f t="shared" si="178"/>
        <v/>
      </c>
      <c r="S361" s="44" t="str">
        <f t="shared" si="179"/>
        <v/>
      </c>
      <c r="T361" s="42"/>
      <c r="U361" s="42" t="str">
        <f>IFERROR(VLOOKUP("*"&amp;$D361&amp;"*",[1]护套环流!$A:$AS,5,FALSE),IFERROR(VLOOKUP("*"&amp;$D361&amp;"*",[1]护套环流!$B:$AS,4,FALSE),"无"))</f>
        <v>无</v>
      </c>
      <c r="V361" s="42" t="str">
        <f>IFERROR(VLOOKUP("*"&amp;$D361&amp;"*",[1]护套环流!$A:$AS,3,FALSE),IFERROR(VLOOKUP("*"&amp;$D361&amp;"*",[1]护套环流!$B:$AS,2,FALSE),"无"))</f>
        <v>无</v>
      </c>
    </row>
    <row r="362" ht="24" spans="1:22">
      <c r="A362" s="4">
        <v>361</v>
      </c>
      <c r="B362" s="4" t="s">
        <v>34</v>
      </c>
      <c r="C362" s="29" t="s">
        <v>228</v>
      </c>
      <c r="D362" s="7" t="s">
        <v>2813</v>
      </c>
      <c r="E362" s="6" t="s">
        <v>258</v>
      </c>
      <c r="F362" s="7" t="s">
        <v>2958</v>
      </c>
      <c r="G362" s="8">
        <v>45231</v>
      </c>
      <c r="H362" s="10" t="s">
        <v>632</v>
      </c>
      <c r="I362" s="28" t="s">
        <v>42</v>
      </c>
      <c r="J362" s="28" t="s">
        <v>43</v>
      </c>
      <c r="K362" s="4" t="s">
        <v>44</v>
      </c>
      <c r="L362" s="5" t="s">
        <v>46</v>
      </c>
      <c r="M362" s="28">
        <v>3</v>
      </c>
      <c r="N362" s="16"/>
      <c r="O362" s="16"/>
      <c r="P362" s="15"/>
      <c r="Q362" s="15"/>
      <c r="R362" s="22"/>
      <c r="S362" s="22"/>
      <c r="T362" s="16"/>
      <c r="U362" s="16"/>
      <c r="V362" s="16"/>
    </row>
    <row r="363" ht="24" spans="1:22">
      <c r="A363" s="4">
        <v>362</v>
      </c>
      <c r="B363" s="4" t="s">
        <v>34</v>
      </c>
      <c r="C363" s="29" t="s">
        <v>228</v>
      </c>
      <c r="D363" s="7" t="s">
        <v>3271</v>
      </c>
      <c r="E363" s="6" t="s">
        <v>258</v>
      </c>
      <c r="F363" s="7" t="s">
        <v>2958</v>
      </c>
      <c r="G363" s="8">
        <v>44985</v>
      </c>
      <c r="H363" s="9" t="s">
        <v>2299</v>
      </c>
      <c r="I363" s="28" t="s">
        <v>42</v>
      </c>
      <c r="J363" s="28" t="s">
        <v>43</v>
      </c>
      <c r="K363" s="4" t="s">
        <v>44</v>
      </c>
      <c r="L363" s="5" t="s">
        <v>46</v>
      </c>
      <c r="M363" s="28">
        <v>3</v>
      </c>
      <c r="N363" s="16" t="s">
        <v>3154</v>
      </c>
      <c r="O363" s="16" t="s">
        <v>3155</v>
      </c>
      <c r="P363" s="15">
        <f t="shared" ref="P363:P367" si="180">IF(OR(O363=0,O363="无"),"",M363)</f>
        <v>3</v>
      </c>
      <c r="Q363" s="15">
        <f t="shared" ref="Q363:Q367" si="181">P363</f>
        <v>3</v>
      </c>
      <c r="R363" s="22">
        <f t="shared" ref="R363:R367" si="182">IFERROR(IF(P363/M363&gt;0,P363/M363,""),"")</f>
        <v>1</v>
      </c>
      <c r="S363" s="22">
        <f t="shared" ref="S363:S367" si="183">IFERROR(Q363/P363,"")</f>
        <v>1</v>
      </c>
      <c r="T363" s="16"/>
      <c r="U363" s="16" t="s">
        <v>3156</v>
      </c>
      <c r="V363" s="16" t="s">
        <v>50</v>
      </c>
    </row>
    <row r="364" ht="24" spans="1:22">
      <c r="A364" s="4">
        <v>363</v>
      </c>
      <c r="B364" s="4" t="s">
        <v>34</v>
      </c>
      <c r="C364" s="29" t="s">
        <v>228</v>
      </c>
      <c r="D364" s="7" t="s">
        <v>3271</v>
      </c>
      <c r="E364" s="6" t="s">
        <v>258</v>
      </c>
      <c r="F364" s="7" t="s">
        <v>2958</v>
      </c>
      <c r="G364" s="8">
        <v>45046</v>
      </c>
      <c r="H364" s="10" t="s">
        <v>231</v>
      </c>
      <c r="I364" s="28" t="s">
        <v>42</v>
      </c>
      <c r="J364" s="28" t="s">
        <v>43</v>
      </c>
      <c r="K364" s="4" t="s">
        <v>44</v>
      </c>
      <c r="L364" s="5" t="s">
        <v>46</v>
      </c>
      <c r="M364" s="28">
        <v>3</v>
      </c>
      <c r="N364" s="16" t="s">
        <v>3272</v>
      </c>
      <c r="O364" s="16" t="s">
        <v>3273</v>
      </c>
      <c r="P364" s="15">
        <f t="shared" si="180"/>
        <v>3</v>
      </c>
      <c r="Q364" s="15">
        <f t="shared" si="181"/>
        <v>3</v>
      </c>
      <c r="R364" s="22">
        <f t="shared" si="182"/>
        <v>1</v>
      </c>
      <c r="S364" s="22">
        <f t="shared" si="183"/>
        <v>1</v>
      </c>
      <c r="T364" s="16"/>
      <c r="U364" s="16" t="s">
        <v>3274</v>
      </c>
      <c r="V364" s="16" t="s">
        <v>50</v>
      </c>
    </row>
    <row r="365" ht="24" spans="1:22">
      <c r="A365" s="4">
        <v>364</v>
      </c>
      <c r="B365" s="4" t="s">
        <v>34</v>
      </c>
      <c r="C365" s="29" t="s">
        <v>228</v>
      </c>
      <c r="D365" s="7" t="s">
        <v>3271</v>
      </c>
      <c r="E365" s="6" t="s">
        <v>258</v>
      </c>
      <c r="F365" s="7" t="s">
        <v>2958</v>
      </c>
      <c r="G365" s="8">
        <v>45107</v>
      </c>
      <c r="H365" s="10" t="s">
        <v>93</v>
      </c>
      <c r="I365" s="28" t="s">
        <v>42</v>
      </c>
      <c r="J365" s="28" t="s">
        <v>43</v>
      </c>
      <c r="K365" s="4" t="s">
        <v>44</v>
      </c>
      <c r="L365" s="5" t="s">
        <v>46</v>
      </c>
      <c r="M365" s="28">
        <v>3</v>
      </c>
      <c r="N365" s="16" t="s">
        <v>3275</v>
      </c>
      <c r="O365" s="16" t="s">
        <v>3276</v>
      </c>
      <c r="P365" s="15">
        <f t="shared" si="180"/>
        <v>3</v>
      </c>
      <c r="Q365" s="15">
        <f t="shared" si="181"/>
        <v>3</v>
      </c>
      <c r="R365" s="22">
        <f t="shared" si="182"/>
        <v>1</v>
      </c>
      <c r="S365" s="22">
        <f t="shared" si="183"/>
        <v>1</v>
      </c>
      <c r="T365" s="16"/>
      <c r="U365" s="16" t="s">
        <v>3277</v>
      </c>
      <c r="V365" s="16" t="s">
        <v>50</v>
      </c>
    </row>
    <row r="366" ht="24" spans="1:22">
      <c r="A366" s="4">
        <v>365</v>
      </c>
      <c r="B366" s="4" t="s">
        <v>34</v>
      </c>
      <c r="C366" s="29" t="s">
        <v>228</v>
      </c>
      <c r="D366" s="7" t="s">
        <v>3271</v>
      </c>
      <c r="E366" s="6" t="s">
        <v>258</v>
      </c>
      <c r="F366" s="7" t="s">
        <v>2958</v>
      </c>
      <c r="G366" s="8">
        <v>45169</v>
      </c>
      <c r="H366" s="9" t="s">
        <v>97</v>
      </c>
      <c r="I366" s="28" t="s">
        <v>42</v>
      </c>
      <c r="J366" s="28" t="s">
        <v>43</v>
      </c>
      <c r="K366" s="4" t="s">
        <v>44</v>
      </c>
      <c r="L366" s="5" t="s">
        <v>46</v>
      </c>
      <c r="M366" s="28">
        <v>3</v>
      </c>
      <c r="N366" s="16" t="s">
        <v>3278</v>
      </c>
      <c r="O366" s="16" t="s">
        <v>3279</v>
      </c>
      <c r="P366" s="15">
        <f t="shared" si="180"/>
        <v>3</v>
      </c>
      <c r="Q366" s="15">
        <f t="shared" si="181"/>
        <v>3</v>
      </c>
      <c r="R366" s="22">
        <f t="shared" si="182"/>
        <v>1</v>
      </c>
      <c r="S366" s="22">
        <f t="shared" si="183"/>
        <v>1</v>
      </c>
      <c r="T366" s="16"/>
      <c r="U366" s="16" t="s">
        <v>3280</v>
      </c>
      <c r="V366" s="16" t="s">
        <v>50</v>
      </c>
    </row>
    <row r="367" ht="24" spans="1:22">
      <c r="A367" s="32">
        <v>366</v>
      </c>
      <c r="B367" s="32" t="s">
        <v>34</v>
      </c>
      <c r="C367" s="33" t="s">
        <v>228</v>
      </c>
      <c r="D367" s="36" t="s">
        <v>3271</v>
      </c>
      <c r="E367" s="35" t="s">
        <v>258</v>
      </c>
      <c r="F367" s="36" t="s">
        <v>2958</v>
      </c>
      <c r="G367" s="37">
        <v>45230</v>
      </c>
      <c r="H367" s="38" t="s">
        <v>189</v>
      </c>
      <c r="I367" s="39" t="s">
        <v>42</v>
      </c>
      <c r="J367" s="39" t="s">
        <v>43</v>
      </c>
      <c r="K367" s="32" t="s">
        <v>44</v>
      </c>
      <c r="L367" s="41" t="s">
        <v>46</v>
      </c>
      <c r="M367" s="39">
        <v>3</v>
      </c>
      <c r="N367" s="42" t="str">
        <f>IFERROR(VLOOKUP("*"&amp;$D367&amp;"*",[1]护套环流!$A:$AS,20,FALSE),IFERROR(VLOOKUP("*"&amp;$D367&amp;"*",[1]护套环流!$B:$AS,19,FALSE),"无"))</f>
        <v>无</v>
      </c>
      <c r="O367" s="42" t="str">
        <f>IFERROR(VLOOKUP("*"&amp;$D367&amp;"*",[1]护套环流!$A:$AS,21,FALSE),IFERROR(VLOOKUP("*"&amp;$D367&amp;"*",[1]护套环流!$B:$AS,20,FALSE),"无"))</f>
        <v>无</v>
      </c>
      <c r="P367" s="43" t="str">
        <f t="shared" si="180"/>
        <v/>
      </c>
      <c r="Q367" s="43" t="str">
        <f t="shared" si="181"/>
        <v/>
      </c>
      <c r="R367" s="44" t="str">
        <f t="shared" si="182"/>
        <v/>
      </c>
      <c r="S367" s="44" t="str">
        <f t="shared" si="183"/>
        <v/>
      </c>
      <c r="T367" s="42"/>
      <c r="U367" s="42" t="str">
        <f>IFERROR(VLOOKUP("*"&amp;$D367&amp;"*",[1]护套环流!$A:$AS,5,FALSE),IFERROR(VLOOKUP("*"&amp;$D367&amp;"*",[1]护套环流!$B:$AS,4,FALSE),"无"))</f>
        <v>无</v>
      </c>
      <c r="V367" s="42" t="str">
        <f>IFERROR(VLOOKUP("*"&amp;$D367&amp;"*",[1]护套环流!$A:$AS,3,FALSE),IFERROR(VLOOKUP("*"&amp;$D367&amp;"*",[1]护套环流!$B:$AS,2,FALSE),"无"))</f>
        <v>无</v>
      </c>
    </row>
    <row r="368" ht="24" spans="1:22">
      <c r="A368" s="4">
        <v>367</v>
      </c>
      <c r="B368" s="4" t="s">
        <v>34</v>
      </c>
      <c r="C368" s="29" t="s">
        <v>228</v>
      </c>
      <c r="D368" s="7" t="s">
        <v>3271</v>
      </c>
      <c r="E368" s="6" t="s">
        <v>258</v>
      </c>
      <c r="F368" s="7" t="s">
        <v>2958</v>
      </c>
      <c r="G368" s="8">
        <v>45291</v>
      </c>
      <c r="H368" s="10" t="s">
        <v>1741</v>
      </c>
      <c r="I368" s="28" t="s">
        <v>42</v>
      </c>
      <c r="J368" s="28" t="s">
        <v>43</v>
      </c>
      <c r="K368" s="4" t="s">
        <v>44</v>
      </c>
      <c r="L368" s="5" t="s">
        <v>46</v>
      </c>
      <c r="M368" s="28">
        <v>3</v>
      </c>
      <c r="N368" s="16"/>
      <c r="O368" s="16"/>
      <c r="P368" s="15"/>
      <c r="Q368" s="15"/>
      <c r="R368" s="22"/>
      <c r="S368" s="22"/>
      <c r="T368" s="16"/>
      <c r="U368" s="16"/>
      <c r="V368" s="16"/>
    </row>
    <row r="369" ht="36" spans="1:22">
      <c r="A369" s="4">
        <v>368</v>
      </c>
      <c r="B369" s="4" t="s">
        <v>34</v>
      </c>
      <c r="C369" s="27" t="s">
        <v>228</v>
      </c>
      <c r="D369" s="7" t="s">
        <v>963</v>
      </c>
      <c r="E369" s="49" t="s">
        <v>2706</v>
      </c>
      <c r="F369" s="7" t="s">
        <v>2958</v>
      </c>
      <c r="G369" s="8">
        <v>45047</v>
      </c>
      <c r="H369" s="10" t="s">
        <v>304</v>
      </c>
      <c r="I369" s="27" t="s">
        <v>42</v>
      </c>
      <c r="J369" s="4" t="s">
        <v>43</v>
      </c>
      <c r="K369" s="58" t="s">
        <v>305</v>
      </c>
      <c r="L369" s="59" t="s">
        <v>307</v>
      </c>
      <c r="M369" s="26">
        <v>6</v>
      </c>
      <c r="N369" s="16" t="s">
        <v>3284</v>
      </c>
      <c r="O369" s="16" t="s">
        <v>3285</v>
      </c>
      <c r="P369" s="15">
        <f t="shared" ref="P369:P388" si="184">IF(OR(O369=0,O369="无"),"",M369)</f>
        <v>6</v>
      </c>
      <c r="Q369" s="15">
        <f t="shared" ref="Q369:Q388" si="185">P369</f>
        <v>6</v>
      </c>
      <c r="R369" s="22">
        <f t="shared" ref="R369:R388" si="186">IFERROR(IF(P369/M369&gt;0,P369/M369,""),"")</f>
        <v>1</v>
      </c>
      <c r="S369" s="22">
        <f t="shared" ref="S369:S388" si="187">IFERROR(Q369/P369,"")</f>
        <v>1</v>
      </c>
      <c r="T369" s="16"/>
      <c r="U369" s="16" t="s">
        <v>3286</v>
      </c>
      <c r="V369" s="16" t="s">
        <v>50</v>
      </c>
    </row>
    <row r="370" ht="36" spans="1:22">
      <c r="A370" s="4">
        <v>369</v>
      </c>
      <c r="B370" s="4" t="s">
        <v>34</v>
      </c>
      <c r="C370" s="27" t="s">
        <v>228</v>
      </c>
      <c r="D370" s="7" t="s">
        <v>963</v>
      </c>
      <c r="E370" s="49" t="s">
        <v>2706</v>
      </c>
      <c r="F370" s="7" t="s">
        <v>2958</v>
      </c>
      <c r="G370" s="8">
        <v>45108</v>
      </c>
      <c r="H370" s="10" t="s">
        <v>165</v>
      </c>
      <c r="I370" s="27" t="s">
        <v>42</v>
      </c>
      <c r="J370" s="4" t="s">
        <v>43</v>
      </c>
      <c r="K370" s="58" t="s">
        <v>305</v>
      </c>
      <c r="L370" s="59" t="s">
        <v>307</v>
      </c>
      <c r="M370" s="26">
        <v>6</v>
      </c>
      <c r="N370" s="16" t="s">
        <v>3287</v>
      </c>
      <c r="O370" s="16" t="s">
        <v>3288</v>
      </c>
      <c r="P370" s="15">
        <f t="shared" si="184"/>
        <v>6</v>
      </c>
      <c r="Q370" s="15">
        <f t="shared" si="185"/>
        <v>6</v>
      </c>
      <c r="R370" s="22">
        <f t="shared" si="186"/>
        <v>1</v>
      </c>
      <c r="S370" s="22">
        <f t="shared" si="187"/>
        <v>1</v>
      </c>
      <c r="T370" s="16"/>
      <c r="U370" s="16" t="s">
        <v>3289</v>
      </c>
      <c r="V370" s="16" t="s">
        <v>50</v>
      </c>
    </row>
    <row r="371" ht="36" spans="1:22">
      <c r="A371" s="32">
        <v>370</v>
      </c>
      <c r="B371" s="32" t="s">
        <v>34</v>
      </c>
      <c r="C371" s="40" t="s">
        <v>228</v>
      </c>
      <c r="D371" s="36" t="s">
        <v>963</v>
      </c>
      <c r="E371" s="55" t="s">
        <v>2706</v>
      </c>
      <c r="F371" s="36" t="s">
        <v>2958</v>
      </c>
      <c r="G371" s="37">
        <v>45170</v>
      </c>
      <c r="H371" s="38" t="s">
        <v>54</v>
      </c>
      <c r="I371" s="40" t="s">
        <v>42</v>
      </c>
      <c r="J371" s="32" t="s">
        <v>43</v>
      </c>
      <c r="K371" s="60" t="s">
        <v>305</v>
      </c>
      <c r="L371" s="61" t="s">
        <v>307</v>
      </c>
      <c r="M371" s="62">
        <v>6</v>
      </c>
      <c r="N371" s="42" t="str">
        <f>IFERROR(VLOOKUP("*"&amp;$D371&amp;"*",[1]护套环流!$A:$AS,20,FALSE),IFERROR(VLOOKUP("*"&amp;$D371&amp;"*",[1]护套环流!$B:$AS,19,FALSE),"无"))</f>
        <v>无</v>
      </c>
      <c r="O371" s="42" t="str">
        <f>IFERROR(VLOOKUP("*"&amp;$D371&amp;"*",[1]护套环流!$A:$AS,21,FALSE),IFERROR(VLOOKUP("*"&amp;$D371&amp;"*",[1]护套环流!$B:$AS,20,FALSE),"无"))</f>
        <v>无</v>
      </c>
      <c r="P371" s="43" t="str">
        <f t="shared" si="184"/>
        <v/>
      </c>
      <c r="Q371" s="43" t="str">
        <f t="shared" si="185"/>
        <v/>
      </c>
      <c r="R371" s="44" t="str">
        <f t="shared" si="186"/>
        <v/>
      </c>
      <c r="S371" s="44" t="str">
        <f t="shared" si="187"/>
        <v/>
      </c>
      <c r="T371" s="42"/>
      <c r="U371" s="42" t="str">
        <f>IFERROR(VLOOKUP("*"&amp;$D371&amp;"*",[1]护套环流!$A:$AS,5,FALSE),IFERROR(VLOOKUP("*"&amp;$D371&amp;"*",[1]护套环流!$B:$AS,4,FALSE),"无"))</f>
        <v>无</v>
      </c>
      <c r="V371" s="42" t="str">
        <f>IFERROR(VLOOKUP("*"&amp;$D371&amp;"*",[1]护套环流!$A:$AS,3,FALSE),IFERROR(VLOOKUP("*"&amp;$D371&amp;"*",[1]护套环流!$B:$AS,2,FALSE),"无"))</f>
        <v>无</v>
      </c>
    </row>
    <row r="372" ht="36" spans="1:22">
      <c r="A372" s="4">
        <v>371</v>
      </c>
      <c r="B372" s="4" t="s">
        <v>34</v>
      </c>
      <c r="C372" s="27" t="s">
        <v>228</v>
      </c>
      <c r="D372" s="7" t="s">
        <v>2841</v>
      </c>
      <c r="E372" s="49" t="s">
        <v>2706</v>
      </c>
      <c r="F372" s="7" t="s">
        <v>2958</v>
      </c>
      <c r="G372" s="8">
        <v>45047</v>
      </c>
      <c r="H372" s="10" t="s">
        <v>304</v>
      </c>
      <c r="I372" s="27" t="s">
        <v>42</v>
      </c>
      <c r="J372" s="4" t="s">
        <v>43</v>
      </c>
      <c r="K372" s="58" t="s">
        <v>305</v>
      </c>
      <c r="L372" s="59" t="s">
        <v>307</v>
      </c>
      <c r="M372" s="26">
        <v>6</v>
      </c>
      <c r="N372" s="16" t="s">
        <v>3284</v>
      </c>
      <c r="O372" s="16" t="s">
        <v>3285</v>
      </c>
      <c r="P372" s="15">
        <f t="shared" si="184"/>
        <v>6</v>
      </c>
      <c r="Q372" s="15">
        <f t="shared" si="185"/>
        <v>6</v>
      </c>
      <c r="R372" s="22">
        <f t="shared" si="186"/>
        <v>1</v>
      </c>
      <c r="S372" s="22">
        <f t="shared" si="187"/>
        <v>1</v>
      </c>
      <c r="T372" s="16"/>
      <c r="U372" s="16" t="s">
        <v>3286</v>
      </c>
      <c r="V372" s="16" t="s">
        <v>50</v>
      </c>
    </row>
    <row r="373" ht="36" spans="1:22">
      <c r="A373" s="4">
        <v>372</v>
      </c>
      <c r="B373" s="4" t="s">
        <v>34</v>
      </c>
      <c r="C373" s="27" t="s">
        <v>228</v>
      </c>
      <c r="D373" s="7" t="s">
        <v>2841</v>
      </c>
      <c r="E373" s="49" t="s">
        <v>2706</v>
      </c>
      <c r="F373" s="7" t="s">
        <v>2958</v>
      </c>
      <c r="G373" s="8">
        <v>45108</v>
      </c>
      <c r="H373" s="10" t="s">
        <v>165</v>
      </c>
      <c r="I373" s="27" t="s">
        <v>42</v>
      </c>
      <c r="J373" s="4" t="s">
        <v>43</v>
      </c>
      <c r="K373" s="58" t="s">
        <v>305</v>
      </c>
      <c r="L373" s="59" t="s">
        <v>307</v>
      </c>
      <c r="M373" s="26">
        <v>6</v>
      </c>
      <c r="N373" s="16" t="s">
        <v>3293</v>
      </c>
      <c r="O373" s="16" t="s">
        <v>3294</v>
      </c>
      <c r="P373" s="15">
        <f t="shared" si="184"/>
        <v>6</v>
      </c>
      <c r="Q373" s="15">
        <f t="shared" si="185"/>
        <v>6</v>
      </c>
      <c r="R373" s="22">
        <f t="shared" si="186"/>
        <v>1</v>
      </c>
      <c r="S373" s="22">
        <f t="shared" si="187"/>
        <v>1</v>
      </c>
      <c r="T373" s="16"/>
      <c r="U373" s="16" t="s">
        <v>3295</v>
      </c>
      <c r="V373" s="16" t="s">
        <v>50</v>
      </c>
    </row>
    <row r="374" ht="36" spans="1:22">
      <c r="A374" s="32">
        <v>373</v>
      </c>
      <c r="B374" s="32" t="s">
        <v>34</v>
      </c>
      <c r="C374" s="40" t="s">
        <v>228</v>
      </c>
      <c r="D374" s="36" t="s">
        <v>2841</v>
      </c>
      <c r="E374" s="55" t="s">
        <v>2706</v>
      </c>
      <c r="F374" s="36" t="s">
        <v>2958</v>
      </c>
      <c r="G374" s="37">
        <v>45170</v>
      </c>
      <c r="H374" s="38" t="s">
        <v>54</v>
      </c>
      <c r="I374" s="40" t="s">
        <v>42</v>
      </c>
      <c r="J374" s="32" t="s">
        <v>43</v>
      </c>
      <c r="K374" s="60" t="s">
        <v>305</v>
      </c>
      <c r="L374" s="61" t="s">
        <v>307</v>
      </c>
      <c r="M374" s="62">
        <v>6</v>
      </c>
      <c r="N374" s="42" t="str">
        <f>IFERROR(VLOOKUP("*"&amp;$D374&amp;"*",[1]护套环流!$A:$AS,20,FALSE),IFERROR(VLOOKUP("*"&amp;$D374&amp;"*",[1]护套环流!$B:$AS,19,FALSE),"无"))</f>
        <v>无</v>
      </c>
      <c r="O374" s="42" t="str">
        <f>IFERROR(VLOOKUP("*"&amp;$D374&amp;"*",[1]护套环流!$A:$AS,21,FALSE),IFERROR(VLOOKUP("*"&amp;$D374&amp;"*",[1]护套环流!$B:$AS,20,FALSE),"无"))</f>
        <v>无</v>
      </c>
      <c r="P374" s="43" t="str">
        <f t="shared" si="184"/>
        <v/>
      </c>
      <c r="Q374" s="43" t="str">
        <f t="shared" si="185"/>
        <v/>
      </c>
      <c r="R374" s="44" t="str">
        <f t="shared" si="186"/>
        <v/>
      </c>
      <c r="S374" s="44" t="str">
        <f t="shared" si="187"/>
        <v/>
      </c>
      <c r="T374" s="42"/>
      <c r="U374" s="42" t="str">
        <f>IFERROR(VLOOKUP("*"&amp;$D374&amp;"*",[1]护套环流!$A:$AS,5,FALSE),IFERROR(VLOOKUP("*"&amp;$D374&amp;"*",[1]护套环流!$B:$AS,4,FALSE),"无"))</f>
        <v>无</v>
      </c>
      <c r="V374" s="42" t="str">
        <f>IFERROR(VLOOKUP("*"&amp;$D374&amp;"*",[1]护套环流!$A:$AS,3,FALSE),IFERROR(VLOOKUP("*"&amp;$D374&amp;"*",[1]护套环流!$B:$AS,2,FALSE),"无"))</f>
        <v>无</v>
      </c>
    </row>
    <row r="375" ht="36" spans="1:22">
      <c r="A375" s="4">
        <v>374</v>
      </c>
      <c r="B375" s="4" t="s">
        <v>34</v>
      </c>
      <c r="C375" s="27" t="s">
        <v>228</v>
      </c>
      <c r="D375" s="7" t="s">
        <v>2842</v>
      </c>
      <c r="E375" s="49" t="s">
        <v>2706</v>
      </c>
      <c r="F375" s="7" t="s">
        <v>2958</v>
      </c>
      <c r="G375" s="8">
        <v>45047</v>
      </c>
      <c r="H375" s="10" t="s">
        <v>304</v>
      </c>
      <c r="I375" s="27" t="s">
        <v>42</v>
      </c>
      <c r="J375" s="4" t="s">
        <v>43</v>
      </c>
      <c r="K375" s="58" t="s">
        <v>305</v>
      </c>
      <c r="L375" s="59" t="s">
        <v>307</v>
      </c>
      <c r="M375" s="26">
        <v>6</v>
      </c>
      <c r="N375" s="16" t="s">
        <v>3284</v>
      </c>
      <c r="O375" s="16" t="s">
        <v>3285</v>
      </c>
      <c r="P375" s="15">
        <f t="shared" si="184"/>
        <v>6</v>
      </c>
      <c r="Q375" s="15">
        <f t="shared" si="185"/>
        <v>6</v>
      </c>
      <c r="R375" s="22">
        <f t="shared" si="186"/>
        <v>1</v>
      </c>
      <c r="S375" s="22">
        <f t="shared" si="187"/>
        <v>1</v>
      </c>
      <c r="T375" s="16"/>
      <c r="U375" s="16" t="s">
        <v>3286</v>
      </c>
      <c r="V375" s="16" t="s">
        <v>50</v>
      </c>
    </row>
    <row r="376" ht="36" spans="1:22">
      <c r="A376" s="4">
        <v>375</v>
      </c>
      <c r="B376" s="4" t="s">
        <v>34</v>
      </c>
      <c r="C376" s="27" t="s">
        <v>228</v>
      </c>
      <c r="D376" s="7" t="s">
        <v>2842</v>
      </c>
      <c r="E376" s="49" t="s">
        <v>2706</v>
      </c>
      <c r="F376" s="7" t="s">
        <v>2958</v>
      </c>
      <c r="G376" s="8">
        <v>45108</v>
      </c>
      <c r="H376" s="10" t="s">
        <v>165</v>
      </c>
      <c r="I376" s="27" t="s">
        <v>42</v>
      </c>
      <c r="J376" s="4" t="s">
        <v>43</v>
      </c>
      <c r="K376" s="58" t="s">
        <v>305</v>
      </c>
      <c r="L376" s="59" t="s">
        <v>307</v>
      </c>
      <c r="M376" s="26">
        <v>6</v>
      </c>
      <c r="N376" s="16" t="s">
        <v>3293</v>
      </c>
      <c r="O376" s="16" t="s">
        <v>3294</v>
      </c>
      <c r="P376" s="15">
        <f t="shared" si="184"/>
        <v>6</v>
      </c>
      <c r="Q376" s="15">
        <f t="shared" si="185"/>
        <v>6</v>
      </c>
      <c r="R376" s="22">
        <f t="shared" si="186"/>
        <v>1</v>
      </c>
      <c r="S376" s="22">
        <f t="shared" si="187"/>
        <v>1</v>
      </c>
      <c r="T376" s="16"/>
      <c r="U376" s="16" t="s">
        <v>3295</v>
      </c>
      <c r="V376" s="16" t="s">
        <v>50</v>
      </c>
    </row>
    <row r="377" ht="36" spans="1:22">
      <c r="A377" s="32">
        <v>376</v>
      </c>
      <c r="B377" s="32" t="s">
        <v>34</v>
      </c>
      <c r="C377" s="40" t="s">
        <v>228</v>
      </c>
      <c r="D377" s="36" t="s">
        <v>2842</v>
      </c>
      <c r="E377" s="55" t="s">
        <v>2706</v>
      </c>
      <c r="F377" s="36" t="s">
        <v>2958</v>
      </c>
      <c r="G377" s="37">
        <v>45170</v>
      </c>
      <c r="H377" s="38" t="s">
        <v>54</v>
      </c>
      <c r="I377" s="40" t="s">
        <v>42</v>
      </c>
      <c r="J377" s="32" t="s">
        <v>43</v>
      </c>
      <c r="K377" s="60" t="s">
        <v>305</v>
      </c>
      <c r="L377" s="61" t="s">
        <v>307</v>
      </c>
      <c r="M377" s="62">
        <v>6</v>
      </c>
      <c r="N377" s="42" t="str">
        <f>IFERROR(VLOOKUP("*"&amp;$D377&amp;"*",[1]护套环流!$A:$AS,20,FALSE),IFERROR(VLOOKUP("*"&amp;$D377&amp;"*",[1]护套环流!$B:$AS,19,FALSE),"无"))</f>
        <v>无</v>
      </c>
      <c r="O377" s="42" t="str">
        <f>IFERROR(VLOOKUP("*"&amp;$D377&amp;"*",[1]护套环流!$A:$AS,21,FALSE),IFERROR(VLOOKUP("*"&amp;$D377&amp;"*",[1]护套环流!$B:$AS,20,FALSE),"无"))</f>
        <v>无</v>
      </c>
      <c r="P377" s="43" t="str">
        <f t="shared" si="184"/>
        <v/>
      </c>
      <c r="Q377" s="43" t="str">
        <f t="shared" si="185"/>
        <v/>
      </c>
      <c r="R377" s="44" t="str">
        <f t="shared" si="186"/>
        <v/>
      </c>
      <c r="S377" s="44" t="str">
        <f t="shared" si="187"/>
        <v/>
      </c>
      <c r="T377" s="42"/>
      <c r="U377" s="42" t="str">
        <f>IFERROR(VLOOKUP("*"&amp;$D377&amp;"*",[1]护套环流!$A:$AS,5,FALSE),IFERROR(VLOOKUP("*"&amp;$D377&amp;"*",[1]护套环流!$B:$AS,4,FALSE),"无"))</f>
        <v>无</v>
      </c>
      <c r="V377" s="42" t="str">
        <f>IFERROR(VLOOKUP("*"&amp;$D377&amp;"*",[1]护套环流!$A:$AS,3,FALSE),IFERROR(VLOOKUP("*"&amp;$D377&amp;"*",[1]护套环流!$B:$AS,2,FALSE),"无"))</f>
        <v>无</v>
      </c>
    </row>
    <row r="378" ht="24" spans="1:22">
      <c r="A378" s="4">
        <v>377</v>
      </c>
      <c r="B378" s="4" t="s">
        <v>34</v>
      </c>
      <c r="C378" s="56" t="s">
        <v>82</v>
      </c>
      <c r="D378" s="11" t="s">
        <v>3296</v>
      </c>
      <c r="E378" s="11" t="s">
        <v>108</v>
      </c>
      <c r="F378" s="7" t="s">
        <v>2958</v>
      </c>
      <c r="G378" s="8">
        <v>44986</v>
      </c>
      <c r="H378" s="10" t="s">
        <v>41</v>
      </c>
      <c r="I378" s="4" t="s">
        <v>42</v>
      </c>
      <c r="J378" s="4" t="s">
        <v>43</v>
      </c>
      <c r="K378" s="58" t="s">
        <v>305</v>
      </c>
      <c r="L378" s="59" t="s">
        <v>307</v>
      </c>
      <c r="M378" s="5">
        <v>6</v>
      </c>
      <c r="N378" s="16" t="s">
        <v>3297</v>
      </c>
      <c r="O378" s="16" t="s">
        <v>3298</v>
      </c>
      <c r="P378" s="15">
        <f t="shared" si="184"/>
        <v>6</v>
      </c>
      <c r="Q378" s="15">
        <f t="shared" si="185"/>
        <v>6</v>
      </c>
      <c r="R378" s="22">
        <f t="shared" si="186"/>
        <v>1</v>
      </c>
      <c r="S378" s="22">
        <f t="shared" si="187"/>
        <v>1</v>
      </c>
      <c r="T378" s="16"/>
      <c r="U378" s="16" t="s">
        <v>3299</v>
      </c>
      <c r="V378" s="16" t="s">
        <v>50</v>
      </c>
    </row>
    <row r="379" ht="24" spans="1:22">
      <c r="A379" s="4">
        <v>378</v>
      </c>
      <c r="B379" s="4" t="s">
        <v>34</v>
      </c>
      <c r="C379" s="56" t="s">
        <v>82</v>
      </c>
      <c r="D379" s="11" t="s">
        <v>3296</v>
      </c>
      <c r="E379" s="11" t="s">
        <v>108</v>
      </c>
      <c r="F379" s="7" t="s">
        <v>2958</v>
      </c>
      <c r="G379" s="8">
        <v>45170</v>
      </c>
      <c r="H379" s="10" t="s">
        <v>54</v>
      </c>
      <c r="I379" s="4" t="s">
        <v>42</v>
      </c>
      <c r="J379" s="4" t="s">
        <v>43</v>
      </c>
      <c r="K379" s="58" t="s">
        <v>305</v>
      </c>
      <c r="L379" s="59" t="s">
        <v>307</v>
      </c>
      <c r="M379" s="5">
        <v>6</v>
      </c>
      <c r="N379" s="16" t="str">
        <f>IFERROR(VLOOKUP("*"&amp;$D379&amp;"*",[1]护套环流!$A:$AS,20,FALSE),IFERROR(VLOOKUP("*"&amp;$D379&amp;"*",[1]护套环流!$B:$AS,19,FALSE),"无"))</f>
        <v>2023-09-18 10:00:00</v>
      </c>
      <c r="O379" s="16" t="str">
        <f>IFERROR(VLOOKUP("*"&amp;$D379&amp;"*",[1]护套环流!$A:$AS,21,FALSE),IFERROR(VLOOKUP("*"&amp;$D379&amp;"*",[1]护套环流!$B:$AS,20,FALSE),"无"))</f>
        <v>2023-09-18 11:00:00</v>
      </c>
      <c r="P379" s="15">
        <f t="shared" si="184"/>
        <v>6</v>
      </c>
      <c r="Q379" s="15">
        <f t="shared" si="185"/>
        <v>6</v>
      </c>
      <c r="R379" s="22">
        <f t="shared" si="186"/>
        <v>1</v>
      </c>
      <c r="S379" s="22">
        <f t="shared" si="187"/>
        <v>1</v>
      </c>
      <c r="T379" s="16"/>
      <c r="U379" s="16" t="str">
        <f>IFERROR(VLOOKUP("*"&amp;$D379&amp;"*",[1]护套环流!$A:$AS,5,FALSE),IFERROR(VLOOKUP("*"&amp;$D379&amp;"*",[1]护套环流!$B:$AS,4,FALSE),"无"))</f>
        <v>JH030120230113-003469</v>
      </c>
      <c r="V379" s="16" t="str">
        <f>IFERROR(VLOOKUP("*"&amp;$D379&amp;"*",[1]护套环流!$A:$AS,3,FALSE),IFERROR(VLOOKUP("*"&amp;$D379&amp;"*",[1]护套环流!$B:$AS,2,FALSE),"无"))</f>
        <v>已完成</v>
      </c>
    </row>
    <row r="380" ht="24" spans="1:22">
      <c r="A380" s="4">
        <v>379</v>
      </c>
      <c r="B380" s="4" t="s">
        <v>34</v>
      </c>
      <c r="C380" s="5" t="s">
        <v>228</v>
      </c>
      <c r="D380" s="26" t="s">
        <v>3303</v>
      </c>
      <c r="E380" s="26" t="s">
        <v>108</v>
      </c>
      <c r="F380" s="7" t="s">
        <v>2958</v>
      </c>
      <c r="G380" s="8">
        <v>44986</v>
      </c>
      <c r="H380" s="10" t="s">
        <v>41</v>
      </c>
      <c r="I380" s="4" t="s">
        <v>42</v>
      </c>
      <c r="J380" s="4" t="s">
        <v>43</v>
      </c>
      <c r="K380" s="58" t="s">
        <v>305</v>
      </c>
      <c r="L380" s="59" t="s">
        <v>307</v>
      </c>
      <c r="M380" s="5">
        <v>3</v>
      </c>
      <c r="N380" s="16" t="s">
        <v>3297</v>
      </c>
      <c r="O380" s="16" t="s">
        <v>3298</v>
      </c>
      <c r="P380" s="15">
        <f t="shared" si="184"/>
        <v>3</v>
      </c>
      <c r="Q380" s="15">
        <f t="shared" si="185"/>
        <v>3</v>
      </c>
      <c r="R380" s="22">
        <f t="shared" si="186"/>
        <v>1</v>
      </c>
      <c r="S380" s="22">
        <f t="shared" si="187"/>
        <v>1</v>
      </c>
      <c r="T380" s="16"/>
      <c r="U380" s="16" t="s">
        <v>3299</v>
      </c>
      <c r="V380" s="16" t="s">
        <v>50</v>
      </c>
    </row>
    <row r="381" ht="24" spans="1:22">
      <c r="A381" s="4">
        <v>380</v>
      </c>
      <c r="B381" s="4" t="s">
        <v>34</v>
      </c>
      <c r="C381" s="5" t="s">
        <v>228</v>
      </c>
      <c r="D381" s="26" t="s">
        <v>3303</v>
      </c>
      <c r="E381" s="26" t="s">
        <v>108</v>
      </c>
      <c r="F381" s="7" t="s">
        <v>2958</v>
      </c>
      <c r="G381" s="8">
        <v>45170</v>
      </c>
      <c r="H381" s="10" t="s">
        <v>54</v>
      </c>
      <c r="I381" s="4" t="s">
        <v>42</v>
      </c>
      <c r="J381" s="4" t="s">
        <v>43</v>
      </c>
      <c r="K381" s="58" t="s">
        <v>305</v>
      </c>
      <c r="L381" s="59" t="s">
        <v>307</v>
      </c>
      <c r="M381" s="5">
        <v>3</v>
      </c>
      <c r="N381" s="16" t="s">
        <v>3304</v>
      </c>
      <c r="O381" s="16" t="s">
        <v>3305</v>
      </c>
      <c r="P381" s="15">
        <f t="shared" si="184"/>
        <v>3</v>
      </c>
      <c r="Q381" s="15">
        <f t="shared" si="185"/>
        <v>3</v>
      </c>
      <c r="R381" s="22">
        <f t="shared" si="186"/>
        <v>1</v>
      </c>
      <c r="S381" s="22">
        <f t="shared" si="187"/>
        <v>1</v>
      </c>
      <c r="T381" s="16"/>
      <c r="U381" s="16" t="s">
        <v>3306</v>
      </c>
      <c r="V381" s="16" t="s">
        <v>50</v>
      </c>
    </row>
    <row r="382" ht="24" spans="1:22">
      <c r="A382" s="4">
        <v>381</v>
      </c>
      <c r="B382" s="4" t="s">
        <v>34</v>
      </c>
      <c r="C382" s="5" t="s">
        <v>228</v>
      </c>
      <c r="D382" s="26" t="s">
        <v>3307</v>
      </c>
      <c r="E382" s="26" t="s">
        <v>108</v>
      </c>
      <c r="F382" s="7" t="s">
        <v>2958</v>
      </c>
      <c r="G382" s="8">
        <v>44986</v>
      </c>
      <c r="H382" s="10" t="s">
        <v>41</v>
      </c>
      <c r="I382" s="4" t="s">
        <v>42</v>
      </c>
      <c r="J382" s="4" t="s">
        <v>43</v>
      </c>
      <c r="K382" s="58" t="s">
        <v>305</v>
      </c>
      <c r="L382" s="59" t="s">
        <v>307</v>
      </c>
      <c r="M382" s="5">
        <v>3</v>
      </c>
      <c r="N382" s="16" t="s">
        <v>3297</v>
      </c>
      <c r="O382" s="16" t="s">
        <v>3298</v>
      </c>
      <c r="P382" s="15">
        <f t="shared" si="184"/>
        <v>3</v>
      </c>
      <c r="Q382" s="15">
        <f t="shared" si="185"/>
        <v>3</v>
      </c>
      <c r="R382" s="22">
        <f t="shared" si="186"/>
        <v>1</v>
      </c>
      <c r="S382" s="22">
        <f t="shared" si="187"/>
        <v>1</v>
      </c>
      <c r="T382" s="16"/>
      <c r="U382" s="16" t="s">
        <v>3299</v>
      </c>
      <c r="V382" s="16" t="s">
        <v>50</v>
      </c>
    </row>
    <row r="383" ht="24" spans="1:22">
      <c r="A383" s="4">
        <v>382</v>
      </c>
      <c r="B383" s="4" t="s">
        <v>34</v>
      </c>
      <c r="C383" s="5" t="s">
        <v>228</v>
      </c>
      <c r="D383" s="26" t="s">
        <v>3307</v>
      </c>
      <c r="E383" s="26" t="s">
        <v>108</v>
      </c>
      <c r="F383" s="7" t="s">
        <v>2958</v>
      </c>
      <c r="G383" s="8">
        <v>45170</v>
      </c>
      <c r="H383" s="10" t="s">
        <v>54</v>
      </c>
      <c r="I383" s="4" t="s">
        <v>42</v>
      </c>
      <c r="J383" s="4" t="s">
        <v>43</v>
      </c>
      <c r="K383" s="58" t="s">
        <v>305</v>
      </c>
      <c r="L383" s="59" t="s">
        <v>307</v>
      </c>
      <c r="M383" s="5">
        <v>3</v>
      </c>
      <c r="N383" s="16" t="s">
        <v>3304</v>
      </c>
      <c r="O383" s="16" t="s">
        <v>3305</v>
      </c>
      <c r="P383" s="15">
        <f t="shared" si="184"/>
        <v>3</v>
      </c>
      <c r="Q383" s="15">
        <f t="shared" si="185"/>
        <v>3</v>
      </c>
      <c r="R383" s="22">
        <f t="shared" si="186"/>
        <v>1</v>
      </c>
      <c r="S383" s="22">
        <f t="shared" si="187"/>
        <v>1</v>
      </c>
      <c r="T383" s="16"/>
      <c r="U383" s="16" t="s">
        <v>3306</v>
      </c>
      <c r="V383" s="16" t="s">
        <v>50</v>
      </c>
    </row>
    <row r="384" ht="24" spans="1:22">
      <c r="A384" s="4">
        <v>383</v>
      </c>
      <c r="B384" s="4" t="s">
        <v>34</v>
      </c>
      <c r="C384" s="5" t="s">
        <v>228</v>
      </c>
      <c r="D384" s="11" t="s">
        <v>469</v>
      </c>
      <c r="E384" s="11" t="s">
        <v>37</v>
      </c>
      <c r="F384" s="7" t="s">
        <v>2958</v>
      </c>
      <c r="G384" s="57">
        <v>44927</v>
      </c>
      <c r="H384" s="9" t="s">
        <v>2959</v>
      </c>
      <c r="I384" s="4" t="s">
        <v>42</v>
      </c>
      <c r="J384" s="4" t="s">
        <v>43</v>
      </c>
      <c r="K384" s="58" t="s">
        <v>305</v>
      </c>
      <c r="L384" s="59" t="s">
        <v>307</v>
      </c>
      <c r="M384" s="5">
        <v>3</v>
      </c>
      <c r="N384" s="16" t="s">
        <v>3308</v>
      </c>
      <c r="O384" s="16" t="s">
        <v>3309</v>
      </c>
      <c r="P384" s="15">
        <f t="shared" si="184"/>
        <v>3</v>
      </c>
      <c r="Q384" s="15">
        <f t="shared" si="185"/>
        <v>3</v>
      </c>
      <c r="R384" s="22">
        <f t="shared" si="186"/>
        <v>1</v>
      </c>
      <c r="S384" s="22">
        <f t="shared" si="187"/>
        <v>1</v>
      </c>
      <c r="T384" s="16"/>
      <c r="U384" s="16" t="s">
        <v>3310</v>
      </c>
      <c r="V384" s="16" t="s">
        <v>50</v>
      </c>
    </row>
    <row r="385" ht="24" spans="1:22">
      <c r="A385" s="4">
        <v>384</v>
      </c>
      <c r="B385" s="4" t="s">
        <v>34</v>
      </c>
      <c r="C385" s="5" t="s">
        <v>228</v>
      </c>
      <c r="D385" s="11" t="s">
        <v>469</v>
      </c>
      <c r="E385" s="11" t="s">
        <v>37</v>
      </c>
      <c r="F385" s="7" t="s">
        <v>2958</v>
      </c>
      <c r="G385" s="8">
        <v>44986</v>
      </c>
      <c r="H385" s="10" t="s">
        <v>41</v>
      </c>
      <c r="I385" s="4" t="s">
        <v>42</v>
      </c>
      <c r="J385" s="4" t="s">
        <v>43</v>
      </c>
      <c r="K385" s="58" t="s">
        <v>305</v>
      </c>
      <c r="L385" s="59" t="s">
        <v>307</v>
      </c>
      <c r="M385" s="5">
        <v>3</v>
      </c>
      <c r="N385" s="16" t="s">
        <v>3311</v>
      </c>
      <c r="O385" s="16" t="s">
        <v>3312</v>
      </c>
      <c r="P385" s="15">
        <f t="shared" si="184"/>
        <v>3</v>
      </c>
      <c r="Q385" s="15">
        <f t="shared" si="185"/>
        <v>3</v>
      </c>
      <c r="R385" s="22">
        <f t="shared" si="186"/>
        <v>1</v>
      </c>
      <c r="S385" s="22">
        <f t="shared" si="187"/>
        <v>1</v>
      </c>
      <c r="T385" s="16"/>
      <c r="U385" s="16" t="s">
        <v>3313</v>
      </c>
      <c r="V385" s="16" t="s">
        <v>50</v>
      </c>
    </row>
    <row r="386" ht="24" spans="1:22">
      <c r="A386" s="4">
        <v>385</v>
      </c>
      <c r="B386" s="4" t="s">
        <v>34</v>
      </c>
      <c r="C386" s="5" t="s">
        <v>228</v>
      </c>
      <c r="D386" s="11" t="s">
        <v>469</v>
      </c>
      <c r="E386" s="11" t="s">
        <v>37</v>
      </c>
      <c r="F386" s="7" t="s">
        <v>2958</v>
      </c>
      <c r="G386" s="8">
        <v>45047</v>
      </c>
      <c r="H386" s="10" t="s">
        <v>304</v>
      </c>
      <c r="I386" s="4" t="s">
        <v>42</v>
      </c>
      <c r="J386" s="4" t="s">
        <v>43</v>
      </c>
      <c r="K386" s="58" t="s">
        <v>305</v>
      </c>
      <c r="L386" s="59" t="s">
        <v>307</v>
      </c>
      <c r="M386" s="5">
        <v>3</v>
      </c>
      <c r="N386" s="16" t="s">
        <v>3314</v>
      </c>
      <c r="O386" s="16" t="s">
        <v>3315</v>
      </c>
      <c r="P386" s="15">
        <f t="shared" si="184"/>
        <v>3</v>
      </c>
      <c r="Q386" s="15">
        <f t="shared" si="185"/>
        <v>3</v>
      </c>
      <c r="R386" s="22">
        <f t="shared" si="186"/>
        <v>1</v>
      </c>
      <c r="S386" s="22">
        <f t="shared" si="187"/>
        <v>1</v>
      </c>
      <c r="T386" s="16"/>
      <c r="U386" s="16" t="s">
        <v>3316</v>
      </c>
      <c r="V386" s="16" t="s">
        <v>50</v>
      </c>
    </row>
    <row r="387" ht="24" spans="1:22">
      <c r="A387" s="4">
        <v>386</v>
      </c>
      <c r="B387" s="4" t="s">
        <v>34</v>
      </c>
      <c r="C387" s="5" t="s">
        <v>228</v>
      </c>
      <c r="D387" s="11" t="s">
        <v>469</v>
      </c>
      <c r="E387" s="11" t="s">
        <v>37</v>
      </c>
      <c r="F387" s="7" t="s">
        <v>2958</v>
      </c>
      <c r="G387" s="8">
        <v>45108</v>
      </c>
      <c r="H387" s="10" t="s">
        <v>165</v>
      </c>
      <c r="I387" s="4" t="s">
        <v>42</v>
      </c>
      <c r="J387" s="4" t="s">
        <v>43</v>
      </c>
      <c r="K387" s="58" t="s">
        <v>305</v>
      </c>
      <c r="L387" s="59" t="s">
        <v>307</v>
      </c>
      <c r="M387" s="5">
        <v>3</v>
      </c>
      <c r="N387" s="16" t="s">
        <v>3317</v>
      </c>
      <c r="O387" s="16" t="s">
        <v>3318</v>
      </c>
      <c r="P387" s="15">
        <f t="shared" si="184"/>
        <v>3</v>
      </c>
      <c r="Q387" s="15">
        <f t="shared" si="185"/>
        <v>3</v>
      </c>
      <c r="R387" s="22">
        <f t="shared" si="186"/>
        <v>1</v>
      </c>
      <c r="S387" s="22">
        <f t="shared" si="187"/>
        <v>1</v>
      </c>
      <c r="T387" s="16" t="s">
        <v>3319</v>
      </c>
      <c r="U387" s="16" t="s">
        <v>3320</v>
      </c>
      <c r="V387" s="16" t="s">
        <v>50</v>
      </c>
    </row>
    <row r="388" ht="24" spans="1:22">
      <c r="A388" s="4">
        <v>387</v>
      </c>
      <c r="B388" s="4" t="s">
        <v>34</v>
      </c>
      <c r="C388" s="5" t="s">
        <v>228</v>
      </c>
      <c r="D388" s="11" t="s">
        <v>469</v>
      </c>
      <c r="E388" s="11" t="s">
        <v>37</v>
      </c>
      <c r="F388" s="7" t="s">
        <v>2958</v>
      </c>
      <c r="G388" s="8">
        <v>45170</v>
      </c>
      <c r="H388" s="10" t="s">
        <v>54</v>
      </c>
      <c r="I388" s="4" t="s">
        <v>42</v>
      </c>
      <c r="J388" s="4" t="s">
        <v>43</v>
      </c>
      <c r="K388" s="58" t="s">
        <v>305</v>
      </c>
      <c r="L388" s="59" t="s">
        <v>307</v>
      </c>
      <c r="M388" s="5">
        <v>3</v>
      </c>
      <c r="N388" s="16" t="str">
        <f>IFERROR(VLOOKUP("*"&amp;$D388&amp;"*",[1]护套环流!$A:$AS,20,FALSE),IFERROR(VLOOKUP("*"&amp;$D388&amp;"*",[1]护套环流!$B:$AS,19,FALSE),"无"))</f>
        <v>2023-09-20 08:40:00</v>
      </c>
      <c r="O388" s="16" t="str">
        <f>IFERROR(VLOOKUP("*"&amp;$D388&amp;"*",[1]护套环流!$A:$AS,21,FALSE),IFERROR(VLOOKUP("*"&amp;$D388&amp;"*",[1]护套环流!$B:$AS,20,FALSE),"无"))</f>
        <v>2023-09-20 09:40:00</v>
      </c>
      <c r="P388" s="15">
        <f t="shared" si="184"/>
        <v>3</v>
      </c>
      <c r="Q388" s="15">
        <f t="shared" si="185"/>
        <v>3</v>
      </c>
      <c r="R388" s="22">
        <f t="shared" si="186"/>
        <v>1</v>
      </c>
      <c r="S388" s="22">
        <f t="shared" si="187"/>
        <v>1</v>
      </c>
      <c r="T388" s="16"/>
      <c r="U388" s="16" t="str">
        <f>IFERROR(VLOOKUP("*"&amp;$D388&amp;"*",[1]护套环流!$A:$AS,5,FALSE),IFERROR(VLOOKUP("*"&amp;$D388&amp;"*",[1]护套环流!$B:$AS,4,FALSE),"无"))</f>
        <v>JH030120230113-003472</v>
      </c>
      <c r="V388" s="16" t="str">
        <f>IFERROR(VLOOKUP("*"&amp;$D388&amp;"*",[1]护套环流!$A:$AS,3,FALSE),IFERROR(VLOOKUP("*"&amp;$D388&amp;"*",[1]护套环流!$B:$AS,2,FALSE),"无"))</f>
        <v>已完成</v>
      </c>
    </row>
    <row r="389" ht="24" spans="1:22">
      <c r="A389" s="4">
        <v>388</v>
      </c>
      <c r="B389" s="4" t="s">
        <v>34</v>
      </c>
      <c r="C389" s="5" t="s">
        <v>228</v>
      </c>
      <c r="D389" s="11" t="s">
        <v>469</v>
      </c>
      <c r="E389" s="11" t="s">
        <v>37</v>
      </c>
      <c r="F389" s="7" t="s">
        <v>2958</v>
      </c>
      <c r="G389" s="8">
        <v>45231</v>
      </c>
      <c r="H389" s="10" t="s">
        <v>632</v>
      </c>
      <c r="I389" s="4" t="s">
        <v>42</v>
      </c>
      <c r="J389" s="4" t="s">
        <v>43</v>
      </c>
      <c r="K389" s="58" t="s">
        <v>305</v>
      </c>
      <c r="L389" s="59" t="s">
        <v>307</v>
      </c>
      <c r="M389" s="5">
        <v>3</v>
      </c>
      <c r="N389" s="16"/>
      <c r="O389" s="16"/>
      <c r="P389" s="15"/>
      <c r="Q389" s="15"/>
      <c r="R389" s="22"/>
      <c r="S389" s="22"/>
      <c r="T389" s="16"/>
      <c r="U389" s="16"/>
      <c r="V389" s="16"/>
    </row>
    <row r="390" ht="24" spans="1:22">
      <c r="A390" s="4">
        <v>389</v>
      </c>
      <c r="B390" s="4" t="s">
        <v>34</v>
      </c>
      <c r="C390" s="5" t="s">
        <v>228</v>
      </c>
      <c r="D390" s="11" t="s">
        <v>3327</v>
      </c>
      <c r="E390" s="11" t="s">
        <v>37</v>
      </c>
      <c r="F390" s="7" t="s">
        <v>2958</v>
      </c>
      <c r="G390" s="57">
        <v>44927</v>
      </c>
      <c r="H390" s="9" t="s">
        <v>2959</v>
      </c>
      <c r="I390" s="4" t="s">
        <v>42</v>
      </c>
      <c r="J390" s="4" t="s">
        <v>43</v>
      </c>
      <c r="K390" s="58" t="s">
        <v>305</v>
      </c>
      <c r="L390" s="59" t="s">
        <v>307</v>
      </c>
      <c r="M390" s="5">
        <v>6</v>
      </c>
      <c r="N390" s="16" t="s">
        <v>3308</v>
      </c>
      <c r="O390" s="16" t="s">
        <v>3309</v>
      </c>
      <c r="P390" s="15">
        <f t="shared" ref="P390:P394" si="188">IF(OR(O390=0,O390="无"),"",M390)</f>
        <v>6</v>
      </c>
      <c r="Q390" s="15">
        <f t="shared" ref="Q390:Q394" si="189">P390</f>
        <v>6</v>
      </c>
      <c r="R390" s="22">
        <f t="shared" ref="R390:R394" si="190">IFERROR(IF(P390/M390&gt;0,P390/M390,""),"")</f>
        <v>1</v>
      </c>
      <c r="S390" s="22">
        <f t="shared" ref="S390:S394" si="191">IFERROR(Q390/P390,"")</f>
        <v>1</v>
      </c>
      <c r="T390" s="16"/>
      <c r="U390" s="16" t="s">
        <v>3310</v>
      </c>
      <c r="V390" s="16" t="s">
        <v>50</v>
      </c>
    </row>
    <row r="391" ht="24" spans="1:22">
      <c r="A391" s="4">
        <v>390</v>
      </c>
      <c r="B391" s="4" t="s">
        <v>34</v>
      </c>
      <c r="C391" s="5" t="s">
        <v>228</v>
      </c>
      <c r="D391" s="11" t="s">
        <v>3327</v>
      </c>
      <c r="E391" s="11" t="s">
        <v>37</v>
      </c>
      <c r="F391" s="7" t="s">
        <v>2958</v>
      </c>
      <c r="G391" s="8">
        <v>44986</v>
      </c>
      <c r="H391" s="10" t="s">
        <v>41</v>
      </c>
      <c r="I391" s="4" t="s">
        <v>42</v>
      </c>
      <c r="J391" s="4" t="s">
        <v>43</v>
      </c>
      <c r="K391" s="58" t="s">
        <v>305</v>
      </c>
      <c r="L391" s="59" t="s">
        <v>307</v>
      </c>
      <c r="M391" s="5">
        <v>6</v>
      </c>
      <c r="N391" s="16" t="s">
        <v>3311</v>
      </c>
      <c r="O391" s="16" t="s">
        <v>3312</v>
      </c>
      <c r="P391" s="15">
        <f t="shared" si="188"/>
        <v>6</v>
      </c>
      <c r="Q391" s="15">
        <f t="shared" si="189"/>
        <v>6</v>
      </c>
      <c r="R391" s="22">
        <f t="shared" si="190"/>
        <v>1</v>
      </c>
      <c r="S391" s="22">
        <f t="shared" si="191"/>
        <v>1</v>
      </c>
      <c r="T391" s="16"/>
      <c r="U391" s="16" t="s">
        <v>3313</v>
      </c>
      <c r="V391" s="16" t="s">
        <v>50</v>
      </c>
    </row>
    <row r="392" ht="24" spans="1:22">
      <c r="A392" s="4">
        <v>391</v>
      </c>
      <c r="B392" s="4" t="s">
        <v>34</v>
      </c>
      <c r="C392" s="5" t="s">
        <v>228</v>
      </c>
      <c r="D392" s="11" t="s">
        <v>3327</v>
      </c>
      <c r="E392" s="11" t="s">
        <v>37</v>
      </c>
      <c r="F392" s="7" t="s">
        <v>2958</v>
      </c>
      <c r="G392" s="8">
        <v>45047</v>
      </c>
      <c r="H392" s="10" t="s">
        <v>304</v>
      </c>
      <c r="I392" s="4" t="s">
        <v>42</v>
      </c>
      <c r="J392" s="4" t="s">
        <v>43</v>
      </c>
      <c r="K392" s="58" t="s">
        <v>305</v>
      </c>
      <c r="L392" s="59" t="s">
        <v>307</v>
      </c>
      <c r="M392" s="5">
        <v>6</v>
      </c>
      <c r="N392" s="16" t="s">
        <v>3314</v>
      </c>
      <c r="O392" s="16" t="s">
        <v>3315</v>
      </c>
      <c r="P392" s="15">
        <f t="shared" si="188"/>
        <v>6</v>
      </c>
      <c r="Q392" s="15">
        <f t="shared" si="189"/>
        <v>6</v>
      </c>
      <c r="R392" s="22">
        <f t="shared" si="190"/>
        <v>1</v>
      </c>
      <c r="S392" s="22">
        <f t="shared" si="191"/>
        <v>1</v>
      </c>
      <c r="T392" s="16"/>
      <c r="U392" s="16" t="s">
        <v>3316</v>
      </c>
      <c r="V392" s="16" t="s">
        <v>50</v>
      </c>
    </row>
    <row r="393" ht="24" spans="1:22">
      <c r="A393" s="4">
        <v>392</v>
      </c>
      <c r="B393" s="4" t="s">
        <v>34</v>
      </c>
      <c r="C393" s="5" t="s">
        <v>228</v>
      </c>
      <c r="D393" s="11" t="s">
        <v>3327</v>
      </c>
      <c r="E393" s="11" t="s">
        <v>37</v>
      </c>
      <c r="F393" s="7" t="s">
        <v>2958</v>
      </c>
      <c r="G393" s="8">
        <v>45108</v>
      </c>
      <c r="H393" s="10" t="s">
        <v>165</v>
      </c>
      <c r="I393" s="4" t="s">
        <v>42</v>
      </c>
      <c r="J393" s="4" t="s">
        <v>43</v>
      </c>
      <c r="K393" s="58" t="s">
        <v>305</v>
      </c>
      <c r="L393" s="59" t="s">
        <v>307</v>
      </c>
      <c r="M393" s="5">
        <v>6</v>
      </c>
      <c r="N393" s="16" t="s">
        <v>3317</v>
      </c>
      <c r="O393" s="16" t="s">
        <v>3318</v>
      </c>
      <c r="P393" s="15">
        <f t="shared" si="188"/>
        <v>6</v>
      </c>
      <c r="Q393" s="15">
        <f t="shared" si="189"/>
        <v>6</v>
      </c>
      <c r="R393" s="22">
        <f t="shared" si="190"/>
        <v>1</v>
      </c>
      <c r="S393" s="22">
        <f t="shared" si="191"/>
        <v>1</v>
      </c>
      <c r="T393" s="16" t="s">
        <v>3319</v>
      </c>
      <c r="U393" s="16" t="s">
        <v>3320</v>
      </c>
      <c r="V393" s="16" t="s">
        <v>50</v>
      </c>
    </row>
    <row r="394" ht="24" spans="1:22">
      <c r="A394" s="4">
        <v>393</v>
      </c>
      <c r="B394" s="4" t="s">
        <v>34</v>
      </c>
      <c r="C394" s="5" t="s">
        <v>228</v>
      </c>
      <c r="D394" s="11" t="s">
        <v>3327</v>
      </c>
      <c r="E394" s="11" t="s">
        <v>37</v>
      </c>
      <c r="F394" s="7" t="s">
        <v>2958</v>
      </c>
      <c r="G394" s="8">
        <v>45170</v>
      </c>
      <c r="H394" s="10" t="s">
        <v>54</v>
      </c>
      <c r="I394" s="4" t="s">
        <v>42</v>
      </c>
      <c r="J394" s="4" t="s">
        <v>43</v>
      </c>
      <c r="K394" s="58" t="s">
        <v>305</v>
      </c>
      <c r="L394" s="59" t="s">
        <v>307</v>
      </c>
      <c r="M394" s="5">
        <v>6</v>
      </c>
      <c r="N394" s="16" t="str">
        <f>IFERROR(VLOOKUP("*"&amp;$D394&amp;"*",[1]护套环流!$A:$AS,20,FALSE),IFERROR(VLOOKUP("*"&amp;$D394&amp;"*",[1]护套环流!$B:$AS,19,FALSE),"无"))</f>
        <v>2023-09-20 08:40:00</v>
      </c>
      <c r="O394" s="16" t="str">
        <f>IFERROR(VLOOKUP("*"&amp;$D394&amp;"*",[1]护套环流!$A:$AS,21,FALSE),IFERROR(VLOOKUP("*"&amp;$D394&amp;"*",[1]护套环流!$B:$AS,20,FALSE),"无"))</f>
        <v>2023-09-20 09:40:00</v>
      </c>
      <c r="P394" s="15">
        <f t="shared" si="188"/>
        <v>6</v>
      </c>
      <c r="Q394" s="15">
        <f t="shared" si="189"/>
        <v>6</v>
      </c>
      <c r="R394" s="22">
        <f t="shared" si="190"/>
        <v>1</v>
      </c>
      <c r="S394" s="22">
        <f t="shared" si="191"/>
        <v>1</v>
      </c>
      <c r="T394" s="16"/>
      <c r="U394" s="16" t="str">
        <f>IFERROR(VLOOKUP("*"&amp;$D394&amp;"*",[1]护套环流!$A:$AS,5,FALSE),IFERROR(VLOOKUP("*"&amp;$D394&amp;"*",[1]护套环流!$B:$AS,4,FALSE),"无"))</f>
        <v>JH030120230113-003472</v>
      </c>
      <c r="V394" s="16" t="str">
        <f>IFERROR(VLOOKUP("*"&amp;$D394&amp;"*",[1]护套环流!$A:$AS,3,FALSE),IFERROR(VLOOKUP("*"&amp;$D394&amp;"*",[1]护套环流!$B:$AS,2,FALSE),"无"))</f>
        <v>已完成</v>
      </c>
    </row>
    <row r="395" ht="24" spans="1:22">
      <c r="A395" s="4">
        <v>394</v>
      </c>
      <c r="B395" s="4" t="s">
        <v>34</v>
      </c>
      <c r="C395" s="5" t="s">
        <v>228</v>
      </c>
      <c r="D395" s="11" t="s">
        <v>3327</v>
      </c>
      <c r="E395" s="11" t="s">
        <v>37</v>
      </c>
      <c r="F395" s="7" t="s">
        <v>2958</v>
      </c>
      <c r="G395" s="8">
        <v>45231</v>
      </c>
      <c r="H395" s="10" t="s">
        <v>632</v>
      </c>
      <c r="I395" s="4" t="s">
        <v>42</v>
      </c>
      <c r="J395" s="4" t="s">
        <v>43</v>
      </c>
      <c r="K395" s="58" t="s">
        <v>305</v>
      </c>
      <c r="L395" s="59" t="s">
        <v>307</v>
      </c>
      <c r="M395" s="5">
        <v>6</v>
      </c>
      <c r="N395" s="16"/>
      <c r="O395" s="16"/>
      <c r="P395" s="15"/>
      <c r="Q395" s="15"/>
      <c r="R395" s="22"/>
      <c r="S395" s="22"/>
      <c r="T395" s="16"/>
      <c r="U395" s="16"/>
      <c r="V395" s="16"/>
    </row>
    <row r="396" ht="24" spans="1:22">
      <c r="A396" s="4">
        <v>395</v>
      </c>
      <c r="B396" s="4" t="s">
        <v>34</v>
      </c>
      <c r="C396" s="5" t="s">
        <v>228</v>
      </c>
      <c r="D396" s="11" t="s">
        <v>482</v>
      </c>
      <c r="E396" s="11" t="s">
        <v>37</v>
      </c>
      <c r="F396" s="7" t="s">
        <v>2958</v>
      </c>
      <c r="G396" s="57">
        <v>44927</v>
      </c>
      <c r="H396" s="9" t="s">
        <v>2959</v>
      </c>
      <c r="I396" s="4" t="s">
        <v>42</v>
      </c>
      <c r="J396" s="4" t="s">
        <v>43</v>
      </c>
      <c r="K396" s="58" t="s">
        <v>305</v>
      </c>
      <c r="L396" s="59" t="s">
        <v>307</v>
      </c>
      <c r="M396" s="5">
        <v>3</v>
      </c>
      <c r="N396" s="16" t="s">
        <v>3308</v>
      </c>
      <c r="O396" s="16" t="s">
        <v>3309</v>
      </c>
      <c r="P396" s="15">
        <f t="shared" ref="P396:P400" si="192">IF(OR(O396=0,O396="无"),"",M396)</f>
        <v>3</v>
      </c>
      <c r="Q396" s="15">
        <f t="shared" ref="Q396:Q400" si="193">P396</f>
        <v>3</v>
      </c>
      <c r="R396" s="22">
        <f t="shared" ref="R396:R400" si="194">IFERROR(IF(P396/M396&gt;0,P396/M396,""),"")</f>
        <v>1</v>
      </c>
      <c r="S396" s="22">
        <f t="shared" ref="S396:S400" si="195">IFERROR(Q396/P396,"")</f>
        <v>1</v>
      </c>
      <c r="T396" s="16"/>
      <c r="U396" s="16" t="s">
        <v>3310</v>
      </c>
      <c r="V396" s="16" t="s">
        <v>50</v>
      </c>
    </row>
    <row r="397" ht="24" spans="1:22">
      <c r="A397" s="4">
        <v>396</v>
      </c>
      <c r="B397" s="4" t="s">
        <v>34</v>
      </c>
      <c r="C397" s="5" t="s">
        <v>228</v>
      </c>
      <c r="D397" s="11" t="s">
        <v>482</v>
      </c>
      <c r="E397" s="11" t="s">
        <v>37</v>
      </c>
      <c r="F397" s="7" t="s">
        <v>2958</v>
      </c>
      <c r="G397" s="8">
        <v>44986</v>
      </c>
      <c r="H397" s="10" t="s">
        <v>41</v>
      </c>
      <c r="I397" s="4" t="s">
        <v>42</v>
      </c>
      <c r="J397" s="4" t="s">
        <v>43</v>
      </c>
      <c r="K397" s="58" t="s">
        <v>305</v>
      </c>
      <c r="L397" s="59" t="s">
        <v>307</v>
      </c>
      <c r="M397" s="5">
        <v>3</v>
      </c>
      <c r="N397" s="16" t="s">
        <v>3311</v>
      </c>
      <c r="O397" s="16" t="s">
        <v>3312</v>
      </c>
      <c r="P397" s="15">
        <f t="shared" si="192"/>
        <v>3</v>
      </c>
      <c r="Q397" s="15">
        <f t="shared" si="193"/>
        <v>3</v>
      </c>
      <c r="R397" s="22">
        <f t="shared" si="194"/>
        <v>1</v>
      </c>
      <c r="S397" s="22">
        <f t="shared" si="195"/>
        <v>1</v>
      </c>
      <c r="T397" s="16"/>
      <c r="U397" s="16" t="s">
        <v>3313</v>
      </c>
      <c r="V397" s="16" t="s">
        <v>50</v>
      </c>
    </row>
    <row r="398" ht="24" spans="1:22">
      <c r="A398" s="4">
        <v>397</v>
      </c>
      <c r="B398" s="4" t="s">
        <v>34</v>
      </c>
      <c r="C398" s="5" t="s">
        <v>228</v>
      </c>
      <c r="D398" s="11" t="s">
        <v>482</v>
      </c>
      <c r="E398" s="11" t="s">
        <v>37</v>
      </c>
      <c r="F398" s="7" t="s">
        <v>2958</v>
      </c>
      <c r="G398" s="8">
        <v>45047</v>
      </c>
      <c r="H398" s="10" t="s">
        <v>304</v>
      </c>
      <c r="I398" s="4" t="s">
        <v>42</v>
      </c>
      <c r="J398" s="4" t="s">
        <v>43</v>
      </c>
      <c r="K398" s="58" t="s">
        <v>305</v>
      </c>
      <c r="L398" s="59" t="s">
        <v>307</v>
      </c>
      <c r="M398" s="5">
        <v>3</v>
      </c>
      <c r="N398" s="16" t="s">
        <v>3314</v>
      </c>
      <c r="O398" s="16" t="s">
        <v>3315</v>
      </c>
      <c r="P398" s="15">
        <f t="shared" si="192"/>
        <v>3</v>
      </c>
      <c r="Q398" s="15">
        <f t="shared" si="193"/>
        <v>3</v>
      </c>
      <c r="R398" s="22">
        <f t="shared" si="194"/>
        <v>1</v>
      </c>
      <c r="S398" s="22">
        <f t="shared" si="195"/>
        <v>1</v>
      </c>
      <c r="T398" s="16"/>
      <c r="U398" s="16" t="s">
        <v>3316</v>
      </c>
      <c r="V398" s="16" t="s">
        <v>50</v>
      </c>
    </row>
    <row r="399" ht="24" spans="1:22">
      <c r="A399" s="4">
        <v>398</v>
      </c>
      <c r="B399" s="4" t="s">
        <v>34</v>
      </c>
      <c r="C399" s="5" t="s">
        <v>228</v>
      </c>
      <c r="D399" s="11" t="s">
        <v>482</v>
      </c>
      <c r="E399" s="11" t="s">
        <v>37</v>
      </c>
      <c r="F399" s="7" t="s">
        <v>2958</v>
      </c>
      <c r="G399" s="8">
        <v>45108</v>
      </c>
      <c r="H399" s="10" t="s">
        <v>165</v>
      </c>
      <c r="I399" s="4" t="s">
        <v>42</v>
      </c>
      <c r="J399" s="4" t="s">
        <v>43</v>
      </c>
      <c r="K399" s="58" t="s">
        <v>305</v>
      </c>
      <c r="L399" s="59" t="s">
        <v>307</v>
      </c>
      <c r="M399" s="5">
        <v>3</v>
      </c>
      <c r="N399" s="16" t="s">
        <v>3317</v>
      </c>
      <c r="O399" s="16" t="s">
        <v>3318</v>
      </c>
      <c r="P399" s="15">
        <f t="shared" si="192"/>
        <v>3</v>
      </c>
      <c r="Q399" s="15">
        <f t="shared" si="193"/>
        <v>3</v>
      </c>
      <c r="R399" s="22">
        <f t="shared" si="194"/>
        <v>1</v>
      </c>
      <c r="S399" s="22">
        <f t="shared" si="195"/>
        <v>1</v>
      </c>
      <c r="T399" s="16" t="s">
        <v>3319</v>
      </c>
      <c r="U399" s="16" t="s">
        <v>3320</v>
      </c>
      <c r="V399" s="16" t="s">
        <v>50</v>
      </c>
    </row>
    <row r="400" ht="24" spans="1:22">
      <c r="A400" s="4">
        <v>399</v>
      </c>
      <c r="B400" s="4" t="s">
        <v>34</v>
      </c>
      <c r="C400" s="5" t="s">
        <v>228</v>
      </c>
      <c r="D400" s="11" t="s">
        <v>482</v>
      </c>
      <c r="E400" s="11" t="s">
        <v>37</v>
      </c>
      <c r="F400" s="7" t="s">
        <v>2958</v>
      </c>
      <c r="G400" s="8">
        <v>45170</v>
      </c>
      <c r="H400" s="10" t="s">
        <v>54</v>
      </c>
      <c r="I400" s="4" t="s">
        <v>42</v>
      </c>
      <c r="J400" s="4" t="s">
        <v>43</v>
      </c>
      <c r="K400" s="58" t="s">
        <v>305</v>
      </c>
      <c r="L400" s="59" t="s">
        <v>307</v>
      </c>
      <c r="M400" s="5">
        <v>3</v>
      </c>
      <c r="N400" s="16" t="str">
        <f>IFERROR(VLOOKUP("*"&amp;$D400&amp;"*",[1]护套环流!$A:$AS,20,FALSE),IFERROR(VLOOKUP("*"&amp;$D400&amp;"*",[1]护套环流!$B:$AS,19,FALSE),"无"))</f>
        <v>2023-09-20 08:40:00</v>
      </c>
      <c r="O400" s="16" t="str">
        <f>IFERROR(VLOOKUP("*"&amp;$D400&amp;"*",[1]护套环流!$A:$AS,21,FALSE),IFERROR(VLOOKUP("*"&amp;$D400&amp;"*",[1]护套环流!$B:$AS,20,FALSE),"无"))</f>
        <v>2023-09-20 09:40:00</v>
      </c>
      <c r="P400" s="15">
        <f t="shared" si="192"/>
        <v>3</v>
      </c>
      <c r="Q400" s="15">
        <f t="shared" si="193"/>
        <v>3</v>
      </c>
      <c r="R400" s="22">
        <f t="shared" si="194"/>
        <v>1</v>
      </c>
      <c r="S400" s="22">
        <f t="shared" si="195"/>
        <v>1</v>
      </c>
      <c r="T400" s="16"/>
      <c r="U400" s="16" t="str">
        <f>IFERROR(VLOOKUP("*"&amp;$D400&amp;"*",[1]护套环流!$A:$AS,5,FALSE),IFERROR(VLOOKUP("*"&amp;$D400&amp;"*",[1]护套环流!$B:$AS,4,FALSE),"无"))</f>
        <v>JH030120230113-003472</v>
      </c>
      <c r="V400" s="16" t="str">
        <f>IFERROR(VLOOKUP("*"&amp;$D400&amp;"*",[1]护套环流!$A:$AS,3,FALSE),IFERROR(VLOOKUP("*"&amp;$D400&amp;"*",[1]护套环流!$B:$AS,2,FALSE),"无"))</f>
        <v>已完成</v>
      </c>
    </row>
    <row r="401" ht="24" spans="1:22">
      <c r="A401" s="4">
        <v>400</v>
      </c>
      <c r="B401" s="4" t="s">
        <v>34</v>
      </c>
      <c r="C401" s="5" t="s">
        <v>228</v>
      </c>
      <c r="D401" s="11" t="s">
        <v>482</v>
      </c>
      <c r="E401" s="11" t="s">
        <v>37</v>
      </c>
      <c r="F401" s="7" t="s">
        <v>2958</v>
      </c>
      <c r="G401" s="8">
        <v>45231</v>
      </c>
      <c r="H401" s="10" t="s">
        <v>632</v>
      </c>
      <c r="I401" s="4" t="s">
        <v>42</v>
      </c>
      <c r="J401" s="4" t="s">
        <v>43</v>
      </c>
      <c r="K401" s="58" t="s">
        <v>305</v>
      </c>
      <c r="L401" s="59" t="s">
        <v>307</v>
      </c>
      <c r="M401" s="5">
        <v>3</v>
      </c>
      <c r="N401" s="16"/>
      <c r="O401" s="16"/>
      <c r="P401" s="15"/>
      <c r="Q401" s="15"/>
      <c r="R401" s="22"/>
      <c r="S401" s="22"/>
      <c r="T401" s="16"/>
      <c r="U401" s="16"/>
      <c r="V401" s="16"/>
    </row>
    <row r="402" ht="24" spans="1:22">
      <c r="A402" s="4">
        <v>401</v>
      </c>
      <c r="B402" s="4" t="s">
        <v>34</v>
      </c>
      <c r="C402" s="5" t="s">
        <v>228</v>
      </c>
      <c r="D402" s="11" t="s">
        <v>3328</v>
      </c>
      <c r="E402" s="11" t="s">
        <v>37</v>
      </c>
      <c r="F402" s="7" t="s">
        <v>2958</v>
      </c>
      <c r="G402" s="57">
        <v>44927</v>
      </c>
      <c r="H402" s="9" t="s">
        <v>2959</v>
      </c>
      <c r="I402" s="4" t="s">
        <v>42</v>
      </c>
      <c r="J402" s="4" t="s">
        <v>43</v>
      </c>
      <c r="K402" s="58" t="s">
        <v>305</v>
      </c>
      <c r="L402" s="59" t="s">
        <v>307</v>
      </c>
      <c r="M402" s="5">
        <v>6</v>
      </c>
      <c r="N402" s="16" t="s">
        <v>3308</v>
      </c>
      <c r="O402" s="16" t="s">
        <v>3309</v>
      </c>
      <c r="P402" s="15">
        <f t="shared" ref="P402:P406" si="196">IF(OR(O402=0,O402="无"),"",M402)</f>
        <v>6</v>
      </c>
      <c r="Q402" s="15">
        <f t="shared" ref="Q402:Q406" si="197">P402</f>
        <v>6</v>
      </c>
      <c r="R402" s="22">
        <f t="shared" ref="R402:R406" si="198">IFERROR(IF(P402/M402&gt;0,P402/M402,""),"")</f>
        <v>1</v>
      </c>
      <c r="S402" s="22">
        <f t="shared" ref="S402:S406" si="199">IFERROR(Q402/P402,"")</f>
        <v>1</v>
      </c>
      <c r="T402" s="16"/>
      <c r="U402" s="16" t="s">
        <v>3310</v>
      </c>
      <c r="V402" s="16" t="s">
        <v>50</v>
      </c>
    </row>
    <row r="403" ht="24" spans="1:22">
      <c r="A403" s="4">
        <v>402</v>
      </c>
      <c r="B403" s="4" t="s">
        <v>34</v>
      </c>
      <c r="C403" s="5" t="s">
        <v>228</v>
      </c>
      <c r="D403" s="11" t="s">
        <v>3328</v>
      </c>
      <c r="E403" s="11" t="s">
        <v>37</v>
      </c>
      <c r="F403" s="7" t="s">
        <v>2958</v>
      </c>
      <c r="G403" s="8">
        <v>44986</v>
      </c>
      <c r="H403" s="10" t="s">
        <v>41</v>
      </c>
      <c r="I403" s="4" t="s">
        <v>42</v>
      </c>
      <c r="J403" s="4" t="s">
        <v>43</v>
      </c>
      <c r="K403" s="58" t="s">
        <v>305</v>
      </c>
      <c r="L403" s="59" t="s">
        <v>307</v>
      </c>
      <c r="M403" s="5">
        <v>6</v>
      </c>
      <c r="N403" s="16" t="s">
        <v>3311</v>
      </c>
      <c r="O403" s="16" t="s">
        <v>3312</v>
      </c>
      <c r="P403" s="15">
        <f t="shared" si="196"/>
        <v>6</v>
      </c>
      <c r="Q403" s="15">
        <f t="shared" si="197"/>
        <v>6</v>
      </c>
      <c r="R403" s="22">
        <f t="shared" si="198"/>
        <v>1</v>
      </c>
      <c r="S403" s="22">
        <f t="shared" si="199"/>
        <v>1</v>
      </c>
      <c r="T403" s="16"/>
      <c r="U403" s="16" t="s">
        <v>3313</v>
      </c>
      <c r="V403" s="16" t="s">
        <v>50</v>
      </c>
    </row>
    <row r="404" ht="24" spans="1:22">
      <c r="A404" s="4">
        <v>403</v>
      </c>
      <c r="B404" s="4" t="s">
        <v>34</v>
      </c>
      <c r="C404" s="5" t="s">
        <v>228</v>
      </c>
      <c r="D404" s="11" t="s">
        <v>3328</v>
      </c>
      <c r="E404" s="11" t="s">
        <v>37</v>
      </c>
      <c r="F404" s="7" t="s">
        <v>2958</v>
      </c>
      <c r="G404" s="8">
        <v>45047</v>
      </c>
      <c r="H404" s="10" t="s">
        <v>304</v>
      </c>
      <c r="I404" s="4" t="s">
        <v>42</v>
      </c>
      <c r="J404" s="4" t="s">
        <v>43</v>
      </c>
      <c r="K404" s="58" t="s">
        <v>305</v>
      </c>
      <c r="L404" s="59" t="s">
        <v>307</v>
      </c>
      <c r="M404" s="5">
        <v>6</v>
      </c>
      <c r="N404" s="16" t="s">
        <v>3314</v>
      </c>
      <c r="O404" s="16" t="s">
        <v>3315</v>
      </c>
      <c r="P404" s="15">
        <f t="shared" si="196"/>
        <v>6</v>
      </c>
      <c r="Q404" s="15">
        <f t="shared" si="197"/>
        <v>6</v>
      </c>
      <c r="R404" s="22">
        <f t="shared" si="198"/>
        <v>1</v>
      </c>
      <c r="S404" s="22">
        <f t="shared" si="199"/>
        <v>1</v>
      </c>
      <c r="T404" s="16"/>
      <c r="U404" s="16" t="s">
        <v>3316</v>
      </c>
      <c r="V404" s="16" t="s">
        <v>50</v>
      </c>
    </row>
    <row r="405" ht="24" spans="1:22">
      <c r="A405" s="4">
        <v>404</v>
      </c>
      <c r="B405" s="4" t="s">
        <v>34</v>
      </c>
      <c r="C405" s="5" t="s">
        <v>228</v>
      </c>
      <c r="D405" s="11" t="s">
        <v>3328</v>
      </c>
      <c r="E405" s="11" t="s">
        <v>37</v>
      </c>
      <c r="F405" s="7" t="s">
        <v>2958</v>
      </c>
      <c r="G405" s="8">
        <v>45108</v>
      </c>
      <c r="H405" s="10" t="s">
        <v>165</v>
      </c>
      <c r="I405" s="4" t="s">
        <v>42</v>
      </c>
      <c r="J405" s="4" t="s">
        <v>43</v>
      </c>
      <c r="K405" s="58" t="s">
        <v>305</v>
      </c>
      <c r="L405" s="59" t="s">
        <v>307</v>
      </c>
      <c r="M405" s="5">
        <v>6</v>
      </c>
      <c r="N405" s="16" t="s">
        <v>3317</v>
      </c>
      <c r="O405" s="16" t="s">
        <v>3318</v>
      </c>
      <c r="P405" s="15">
        <f t="shared" si="196"/>
        <v>6</v>
      </c>
      <c r="Q405" s="15">
        <f t="shared" si="197"/>
        <v>6</v>
      </c>
      <c r="R405" s="22">
        <f t="shared" si="198"/>
        <v>1</v>
      </c>
      <c r="S405" s="22">
        <f t="shared" si="199"/>
        <v>1</v>
      </c>
      <c r="T405" s="16" t="s">
        <v>3319</v>
      </c>
      <c r="U405" s="16" t="s">
        <v>3320</v>
      </c>
      <c r="V405" s="16" t="s">
        <v>50</v>
      </c>
    </row>
    <row r="406" ht="24" spans="1:22">
      <c r="A406" s="4">
        <v>405</v>
      </c>
      <c r="B406" s="4" t="s">
        <v>34</v>
      </c>
      <c r="C406" s="5" t="s">
        <v>228</v>
      </c>
      <c r="D406" s="11" t="s">
        <v>3328</v>
      </c>
      <c r="E406" s="11" t="s">
        <v>37</v>
      </c>
      <c r="F406" s="7" t="s">
        <v>2958</v>
      </c>
      <c r="G406" s="8">
        <v>45170</v>
      </c>
      <c r="H406" s="10" t="s">
        <v>54</v>
      </c>
      <c r="I406" s="4" t="s">
        <v>42</v>
      </c>
      <c r="J406" s="4" t="s">
        <v>43</v>
      </c>
      <c r="K406" s="58" t="s">
        <v>305</v>
      </c>
      <c r="L406" s="59" t="s">
        <v>307</v>
      </c>
      <c r="M406" s="5">
        <v>6</v>
      </c>
      <c r="N406" s="16" t="str">
        <f>IFERROR(VLOOKUP("*"&amp;$D406&amp;"*",[1]护套环流!$A:$AS,20,FALSE),IFERROR(VLOOKUP("*"&amp;$D406&amp;"*",[1]护套环流!$B:$AS,19,FALSE),"无"))</f>
        <v>2023-09-20 08:40:00</v>
      </c>
      <c r="O406" s="16" t="str">
        <f>IFERROR(VLOOKUP("*"&amp;$D406&amp;"*",[1]护套环流!$A:$AS,21,FALSE),IFERROR(VLOOKUP("*"&amp;$D406&amp;"*",[1]护套环流!$B:$AS,20,FALSE),"无"))</f>
        <v>2023-09-20 09:40:00</v>
      </c>
      <c r="P406" s="15">
        <f t="shared" si="196"/>
        <v>6</v>
      </c>
      <c r="Q406" s="15">
        <f t="shared" si="197"/>
        <v>6</v>
      </c>
      <c r="R406" s="22">
        <f t="shared" si="198"/>
        <v>1</v>
      </c>
      <c r="S406" s="22">
        <f t="shared" si="199"/>
        <v>1</v>
      </c>
      <c r="T406" s="16"/>
      <c r="U406" s="16" t="str">
        <f>IFERROR(VLOOKUP("*"&amp;$D406&amp;"*",[1]护套环流!$A:$AS,5,FALSE),IFERROR(VLOOKUP("*"&amp;$D406&amp;"*",[1]护套环流!$B:$AS,4,FALSE),"无"))</f>
        <v>JH030120230113-003472</v>
      </c>
      <c r="V406" s="16" t="str">
        <f>IFERROR(VLOOKUP("*"&amp;$D406&amp;"*",[1]护套环流!$A:$AS,3,FALSE),IFERROR(VLOOKUP("*"&amp;$D406&amp;"*",[1]护套环流!$B:$AS,2,FALSE),"无"))</f>
        <v>已完成</v>
      </c>
    </row>
    <row r="407" ht="24" spans="1:22">
      <c r="A407" s="4">
        <v>406</v>
      </c>
      <c r="B407" s="4" t="s">
        <v>34</v>
      </c>
      <c r="C407" s="5" t="s">
        <v>228</v>
      </c>
      <c r="D407" s="11" t="s">
        <v>3328</v>
      </c>
      <c r="E407" s="11" t="s">
        <v>37</v>
      </c>
      <c r="F407" s="7" t="s">
        <v>2958</v>
      </c>
      <c r="G407" s="8">
        <v>45231</v>
      </c>
      <c r="H407" s="10" t="s">
        <v>632</v>
      </c>
      <c r="I407" s="4" t="s">
        <v>42</v>
      </c>
      <c r="J407" s="4" t="s">
        <v>43</v>
      </c>
      <c r="K407" s="58" t="s">
        <v>305</v>
      </c>
      <c r="L407" s="59" t="s">
        <v>307</v>
      </c>
      <c r="M407" s="5">
        <v>6</v>
      </c>
      <c r="N407" s="16"/>
      <c r="O407" s="16"/>
      <c r="P407" s="15"/>
      <c r="Q407" s="15"/>
      <c r="R407" s="22"/>
      <c r="S407" s="22"/>
      <c r="T407" s="16"/>
      <c r="U407" s="16"/>
      <c r="V407" s="16"/>
    </row>
    <row r="408" ht="24" spans="1:22">
      <c r="A408" s="4">
        <v>407</v>
      </c>
      <c r="B408" s="4" t="s">
        <v>34</v>
      </c>
      <c r="C408" s="5" t="s">
        <v>228</v>
      </c>
      <c r="D408" s="11" t="s">
        <v>2832</v>
      </c>
      <c r="E408" s="11" t="s">
        <v>337</v>
      </c>
      <c r="F408" s="7" t="s">
        <v>2958</v>
      </c>
      <c r="G408" s="8">
        <v>44986</v>
      </c>
      <c r="H408" s="10" t="s">
        <v>41</v>
      </c>
      <c r="I408" s="4" t="s">
        <v>42</v>
      </c>
      <c r="J408" s="4" t="s">
        <v>43</v>
      </c>
      <c r="K408" s="58" t="s">
        <v>305</v>
      </c>
      <c r="L408" s="59" t="s">
        <v>307</v>
      </c>
      <c r="M408" s="5">
        <v>15</v>
      </c>
      <c r="N408" s="16" t="s">
        <v>3329</v>
      </c>
      <c r="O408" s="16" t="s">
        <v>3330</v>
      </c>
      <c r="P408" s="15">
        <f t="shared" ref="P408:P415" si="200">IF(OR(O408=0,O408="无"),"",M408)</f>
        <v>15</v>
      </c>
      <c r="Q408" s="15">
        <f t="shared" ref="Q408:Q415" si="201">P408</f>
        <v>15</v>
      </c>
      <c r="R408" s="22">
        <f t="shared" ref="R408:R415" si="202">IFERROR(IF(P408/M408&gt;0,P408/M408,""),"")</f>
        <v>1</v>
      </c>
      <c r="S408" s="22">
        <f t="shared" ref="S408:S415" si="203">IFERROR(Q408/P408,"")</f>
        <v>1</v>
      </c>
      <c r="T408" s="16"/>
      <c r="U408" s="16" t="s">
        <v>3331</v>
      </c>
      <c r="V408" s="16" t="s">
        <v>50</v>
      </c>
    </row>
    <row r="409" ht="24" spans="1:22">
      <c r="A409" s="4">
        <v>408</v>
      </c>
      <c r="B409" s="4" t="s">
        <v>34</v>
      </c>
      <c r="C409" s="5" t="s">
        <v>228</v>
      </c>
      <c r="D409" s="11" t="s">
        <v>2832</v>
      </c>
      <c r="E409" s="11" t="s">
        <v>337</v>
      </c>
      <c r="F409" s="7" t="s">
        <v>2958</v>
      </c>
      <c r="G409" s="8">
        <v>45170</v>
      </c>
      <c r="H409" s="10" t="s">
        <v>54</v>
      </c>
      <c r="I409" s="4" t="s">
        <v>42</v>
      </c>
      <c r="J409" s="4" t="s">
        <v>43</v>
      </c>
      <c r="K409" s="58" t="s">
        <v>305</v>
      </c>
      <c r="L409" s="59" t="s">
        <v>307</v>
      </c>
      <c r="M409" s="5">
        <v>15</v>
      </c>
      <c r="N409" s="16" t="s">
        <v>3332</v>
      </c>
      <c r="O409" s="16" t="s">
        <v>3333</v>
      </c>
      <c r="P409" s="15">
        <f t="shared" si="200"/>
        <v>15</v>
      </c>
      <c r="Q409" s="15">
        <f t="shared" si="201"/>
        <v>15</v>
      </c>
      <c r="R409" s="22">
        <f t="shared" si="202"/>
        <v>1</v>
      </c>
      <c r="S409" s="22">
        <f t="shared" si="203"/>
        <v>1</v>
      </c>
      <c r="T409" s="16"/>
      <c r="U409" s="16" t="s">
        <v>3334</v>
      </c>
      <c r="V409" s="16" t="s">
        <v>50</v>
      </c>
    </row>
    <row r="410" ht="24" spans="1:22">
      <c r="A410" s="4">
        <v>409</v>
      </c>
      <c r="B410" s="4" t="s">
        <v>34</v>
      </c>
      <c r="C410" s="63" t="s">
        <v>228</v>
      </c>
      <c r="D410" s="11" t="s">
        <v>490</v>
      </c>
      <c r="E410" s="29" t="s">
        <v>337</v>
      </c>
      <c r="F410" s="7" t="s">
        <v>2958</v>
      </c>
      <c r="G410" s="64">
        <v>44986</v>
      </c>
      <c r="H410" s="10" t="s">
        <v>41</v>
      </c>
      <c r="I410" s="5" t="s">
        <v>42</v>
      </c>
      <c r="J410" s="4" t="s">
        <v>43</v>
      </c>
      <c r="K410" s="58" t="s">
        <v>305</v>
      </c>
      <c r="L410" s="59" t="s">
        <v>307</v>
      </c>
      <c r="M410" s="5">
        <v>12</v>
      </c>
      <c r="N410" s="16" t="s">
        <v>3335</v>
      </c>
      <c r="O410" s="16" t="s">
        <v>3336</v>
      </c>
      <c r="P410" s="15">
        <f t="shared" si="200"/>
        <v>12</v>
      </c>
      <c r="Q410" s="15">
        <f t="shared" si="201"/>
        <v>12</v>
      </c>
      <c r="R410" s="22">
        <f t="shared" si="202"/>
        <v>1</v>
      </c>
      <c r="S410" s="22">
        <f t="shared" si="203"/>
        <v>1</v>
      </c>
      <c r="T410" s="18"/>
      <c r="U410" s="16" t="s">
        <v>3337</v>
      </c>
      <c r="V410" s="16" t="s">
        <v>50</v>
      </c>
    </row>
    <row r="411" ht="24" spans="1:22">
      <c r="A411" s="4">
        <v>410</v>
      </c>
      <c r="B411" s="4" t="s">
        <v>34</v>
      </c>
      <c r="C411" s="63" t="s">
        <v>228</v>
      </c>
      <c r="D411" s="11" t="s">
        <v>490</v>
      </c>
      <c r="E411" s="29" t="s">
        <v>337</v>
      </c>
      <c r="F411" s="7" t="s">
        <v>2958</v>
      </c>
      <c r="G411" s="64">
        <v>45170</v>
      </c>
      <c r="H411" s="10" t="s">
        <v>54</v>
      </c>
      <c r="I411" s="5" t="s">
        <v>42</v>
      </c>
      <c r="J411" s="4" t="s">
        <v>43</v>
      </c>
      <c r="K411" s="58" t="s">
        <v>305</v>
      </c>
      <c r="L411" s="59" t="s">
        <v>307</v>
      </c>
      <c r="M411" s="5">
        <v>12</v>
      </c>
      <c r="N411" s="16" t="str">
        <f>IFERROR(VLOOKUP("*"&amp;$D411&amp;"*",[1]护套环流!$A:$AS,20,FALSE),IFERROR(VLOOKUP("*"&amp;$D411&amp;"*",[1]护套环流!$B:$AS,19,FALSE),"无"))</f>
        <v>2023-09-20 09:40:00</v>
      </c>
      <c r="O411" s="16" t="str">
        <f>IFERROR(VLOOKUP("*"&amp;$D411&amp;"*",[1]护套环流!$A:$AS,21,FALSE),IFERROR(VLOOKUP("*"&amp;$D411&amp;"*",[1]护套环流!$B:$AS,20,FALSE),"无"))</f>
        <v>2023-09-20 10:40:00</v>
      </c>
      <c r="P411" s="15">
        <f t="shared" si="200"/>
        <v>12</v>
      </c>
      <c r="Q411" s="15">
        <f t="shared" si="201"/>
        <v>12</v>
      </c>
      <c r="R411" s="22">
        <f t="shared" si="202"/>
        <v>1</v>
      </c>
      <c r="S411" s="22">
        <f t="shared" si="203"/>
        <v>1</v>
      </c>
      <c r="T411" s="16"/>
      <c r="U411" s="16" t="str">
        <f>IFERROR(VLOOKUP("*"&amp;$D411&amp;"*",[1]护套环流!$A:$AS,5,FALSE),IFERROR(VLOOKUP("*"&amp;$D411&amp;"*",[1]护套环流!$B:$AS,4,FALSE),"无"))</f>
        <v>JH030120230113-003478</v>
      </c>
      <c r="V411" s="16" t="str">
        <f>IFERROR(VLOOKUP("*"&amp;$D411&amp;"*",[1]护套环流!$A:$AS,3,FALSE),IFERROR(VLOOKUP("*"&amp;$D411&amp;"*",[1]护套环流!$B:$AS,2,FALSE),"无"))</f>
        <v>已完成</v>
      </c>
    </row>
    <row r="412" ht="24" spans="1:22">
      <c r="A412" s="4">
        <v>411</v>
      </c>
      <c r="B412" s="4" t="s">
        <v>34</v>
      </c>
      <c r="C412" s="27" t="s">
        <v>228</v>
      </c>
      <c r="D412" s="58" t="s">
        <v>540</v>
      </c>
      <c r="E412" s="7" t="s">
        <v>258</v>
      </c>
      <c r="F412" s="7" t="s">
        <v>2958</v>
      </c>
      <c r="G412" s="8">
        <v>44986</v>
      </c>
      <c r="H412" s="10" t="s">
        <v>41</v>
      </c>
      <c r="I412" s="4" t="s">
        <v>42</v>
      </c>
      <c r="J412" s="4" t="s">
        <v>43</v>
      </c>
      <c r="K412" s="58" t="s">
        <v>305</v>
      </c>
      <c r="L412" s="59" t="s">
        <v>307</v>
      </c>
      <c r="M412" s="67">
        <v>6</v>
      </c>
      <c r="N412" s="16" t="s">
        <v>3340</v>
      </c>
      <c r="O412" s="16" t="s">
        <v>3341</v>
      </c>
      <c r="P412" s="15">
        <f t="shared" si="200"/>
        <v>6</v>
      </c>
      <c r="Q412" s="15">
        <f t="shared" si="201"/>
        <v>6</v>
      </c>
      <c r="R412" s="22">
        <f t="shared" si="202"/>
        <v>1</v>
      </c>
      <c r="S412" s="22">
        <f t="shared" si="203"/>
        <v>1</v>
      </c>
      <c r="T412" s="18"/>
      <c r="U412" s="16" t="s">
        <v>3342</v>
      </c>
      <c r="V412" s="16" t="s">
        <v>50</v>
      </c>
    </row>
    <row r="413" ht="24" spans="1:22">
      <c r="A413" s="4">
        <v>412</v>
      </c>
      <c r="B413" s="4" t="s">
        <v>34</v>
      </c>
      <c r="C413" s="27" t="s">
        <v>228</v>
      </c>
      <c r="D413" s="58" t="s">
        <v>540</v>
      </c>
      <c r="E413" s="7" t="s">
        <v>258</v>
      </c>
      <c r="F413" s="7" t="s">
        <v>2958</v>
      </c>
      <c r="G413" s="8">
        <v>45047</v>
      </c>
      <c r="H413" s="10" t="s">
        <v>304</v>
      </c>
      <c r="I413" s="4" t="s">
        <v>42</v>
      </c>
      <c r="J413" s="4" t="s">
        <v>43</v>
      </c>
      <c r="K413" s="58" t="s">
        <v>305</v>
      </c>
      <c r="L413" s="59" t="s">
        <v>307</v>
      </c>
      <c r="M413" s="67">
        <v>6</v>
      </c>
      <c r="N413" s="16" t="s">
        <v>3343</v>
      </c>
      <c r="O413" s="16" t="s">
        <v>3344</v>
      </c>
      <c r="P413" s="15">
        <f t="shared" si="200"/>
        <v>6</v>
      </c>
      <c r="Q413" s="15">
        <f t="shared" si="201"/>
        <v>6</v>
      </c>
      <c r="R413" s="22">
        <f t="shared" si="202"/>
        <v>1</v>
      </c>
      <c r="S413" s="22">
        <f t="shared" si="203"/>
        <v>1</v>
      </c>
      <c r="T413" s="16"/>
      <c r="U413" s="16" t="s">
        <v>3345</v>
      </c>
      <c r="V413" s="16" t="s">
        <v>50</v>
      </c>
    </row>
    <row r="414" ht="24" spans="1:22">
      <c r="A414" s="4">
        <v>413</v>
      </c>
      <c r="B414" s="4" t="s">
        <v>34</v>
      </c>
      <c r="C414" s="27" t="s">
        <v>228</v>
      </c>
      <c r="D414" s="58" t="s">
        <v>540</v>
      </c>
      <c r="E414" s="7" t="s">
        <v>258</v>
      </c>
      <c r="F414" s="7" t="s">
        <v>2958</v>
      </c>
      <c r="G414" s="8">
        <v>45108</v>
      </c>
      <c r="H414" s="10" t="s">
        <v>165</v>
      </c>
      <c r="I414" s="4" t="s">
        <v>42</v>
      </c>
      <c r="J414" s="4" t="s">
        <v>43</v>
      </c>
      <c r="K414" s="58" t="s">
        <v>305</v>
      </c>
      <c r="L414" s="59" t="s">
        <v>307</v>
      </c>
      <c r="M414" s="67">
        <v>6</v>
      </c>
      <c r="N414" s="16" t="s">
        <v>3347</v>
      </c>
      <c r="O414" s="16" t="s">
        <v>3348</v>
      </c>
      <c r="P414" s="15">
        <f t="shared" si="200"/>
        <v>6</v>
      </c>
      <c r="Q414" s="15">
        <f t="shared" si="201"/>
        <v>6</v>
      </c>
      <c r="R414" s="22">
        <f t="shared" si="202"/>
        <v>1</v>
      </c>
      <c r="S414" s="22">
        <f t="shared" si="203"/>
        <v>1</v>
      </c>
      <c r="T414" s="16"/>
      <c r="U414" s="16" t="s">
        <v>3349</v>
      </c>
      <c r="V414" s="16" t="s">
        <v>50</v>
      </c>
    </row>
    <row r="415" ht="24" spans="1:22">
      <c r="A415" s="32">
        <v>414</v>
      </c>
      <c r="B415" s="32" t="s">
        <v>34</v>
      </c>
      <c r="C415" s="40" t="s">
        <v>228</v>
      </c>
      <c r="D415" s="60" t="s">
        <v>540</v>
      </c>
      <c r="E415" s="36" t="s">
        <v>258</v>
      </c>
      <c r="F415" s="36" t="s">
        <v>2958</v>
      </c>
      <c r="G415" s="37">
        <v>45170</v>
      </c>
      <c r="H415" s="38" t="s">
        <v>54</v>
      </c>
      <c r="I415" s="32" t="s">
        <v>42</v>
      </c>
      <c r="J415" s="32" t="s">
        <v>43</v>
      </c>
      <c r="K415" s="60" t="s">
        <v>305</v>
      </c>
      <c r="L415" s="61" t="s">
        <v>307</v>
      </c>
      <c r="M415" s="68">
        <v>6</v>
      </c>
      <c r="N415" s="42" t="str">
        <f>IFERROR(VLOOKUP("*"&amp;$D415&amp;"*",[1]护套环流!$A:$AS,20,FALSE),IFERROR(VLOOKUP("*"&amp;$D415&amp;"*",[1]护套环流!$B:$AS,19,FALSE),"无"))</f>
        <v>无</v>
      </c>
      <c r="O415" s="42" t="str">
        <f>IFERROR(VLOOKUP("*"&amp;$D415&amp;"*",[1]护套环流!$A:$AS,21,FALSE),IFERROR(VLOOKUP("*"&amp;$D415&amp;"*",[1]护套环流!$B:$AS,20,FALSE),"无"))</f>
        <v>无</v>
      </c>
      <c r="P415" s="43" t="str">
        <f t="shared" si="200"/>
        <v/>
      </c>
      <c r="Q415" s="43" t="str">
        <f t="shared" si="201"/>
        <v/>
      </c>
      <c r="R415" s="44" t="str">
        <f t="shared" si="202"/>
        <v/>
      </c>
      <c r="S415" s="44" t="str">
        <f t="shared" si="203"/>
        <v/>
      </c>
      <c r="T415" s="42"/>
      <c r="U415" s="42" t="str">
        <f>IFERROR(VLOOKUP("*"&amp;$D415&amp;"*",[1]护套环流!$A:$AS,5,FALSE),IFERROR(VLOOKUP("*"&amp;$D415&amp;"*",[1]护套环流!$B:$AS,4,FALSE),"无"))</f>
        <v>无</v>
      </c>
      <c r="V415" s="42" t="str">
        <f>IFERROR(VLOOKUP("*"&amp;$D415&amp;"*",[1]护套环流!$A:$AS,3,FALSE),IFERROR(VLOOKUP("*"&amp;$D415&amp;"*",[1]护套环流!$B:$AS,2,FALSE),"无"))</f>
        <v>无</v>
      </c>
    </row>
    <row r="416" ht="24" spans="1:22">
      <c r="A416" s="4">
        <v>415</v>
      </c>
      <c r="B416" s="4" t="s">
        <v>34</v>
      </c>
      <c r="C416" s="27" t="s">
        <v>228</v>
      </c>
      <c r="D416" s="58" t="s">
        <v>540</v>
      </c>
      <c r="E416" s="7" t="s">
        <v>258</v>
      </c>
      <c r="F416" s="7" t="s">
        <v>2958</v>
      </c>
      <c r="G416" s="8">
        <v>45231</v>
      </c>
      <c r="H416" s="10" t="s">
        <v>632</v>
      </c>
      <c r="I416" s="4" t="s">
        <v>42</v>
      </c>
      <c r="J416" s="4" t="s">
        <v>43</v>
      </c>
      <c r="K416" s="58" t="s">
        <v>305</v>
      </c>
      <c r="L416" s="59" t="s">
        <v>307</v>
      </c>
      <c r="M416" s="67">
        <v>6</v>
      </c>
      <c r="N416" s="16"/>
      <c r="O416" s="16"/>
      <c r="P416" s="15"/>
      <c r="Q416" s="15"/>
      <c r="R416" s="22"/>
      <c r="S416" s="22"/>
      <c r="T416" s="16"/>
      <c r="U416" s="16"/>
      <c r="V416" s="16"/>
    </row>
    <row r="417" ht="24" spans="1:22">
      <c r="A417" s="4">
        <v>416</v>
      </c>
      <c r="B417" s="4" t="s">
        <v>34</v>
      </c>
      <c r="C417" s="27" t="s">
        <v>228</v>
      </c>
      <c r="D417" s="58" t="s">
        <v>2739</v>
      </c>
      <c r="E417" s="7" t="s">
        <v>258</v>
      </c>
      <c r="F417" s="7" t="s">
        <v>2958</v>
      </c>
      <c r="G417" s="8">
        <v>44986</v>
      </c>
      <c r="H417" s="10" t="s">
        <v>41</v>
      </c>
      <c r="I417" s="27" t="s">
        <v>42</v>
      </c>
      <c r="J417" s="4" t="s">
        <v>43</v>
      </c>
      <c r="K417" s="58" t="s">
        <v>305</v>
      </c>
      <c r="L417" s="59" t="s">
        <v>307</v>
      </c>
      <c r="M417" s="67">
        <v>6</v>
      </c>
      <c r="N417" s="16" t="s">
        <v>3340</v>
      </c>
      <c r="O417" s="16" t="s">
        <v>3341</v>
      </c>
      <c r="P417" s="15">
        <f t="shared" ref="P417:P420" si="204">IF(OR(O417=0,O417="无"),"",M417)</f>
        <v>6</v>
      </c>
      <c r="Q417" s="15">
        <f t="shared" ref="Q417:Q420" si="205">P417</f>
        <v>6</v>
      </c>
      <c r="R417" s="22">
        <f t="shared" ref="R417:R420" si="206">IFERROR(IF(P417/M417&gt;0,P417/M417,""),"")</f>
        <v>1</v>
      </c>
      <c r="S417" s="22">
        <f t="shared" ref="S417:S420" si="207">IFERROR(Q417/P417,"")</f>
        <v>1</v>
      </c>
      <c r="T417" s="18"/>
      <c r="U417" s="16" t="s">
        <v>3342</v>
      </c>
      <c r="V417" s="16" t="s">
        <v>50</v>
      </c>
    </row>
    <row r="418" ht="24" spans="1:22">
      <c r="A418" s="4">
        <v>417</v>
      </c>
      <c r="B418" s="4" t="s">
        <v>34</v>
      </c>
      <c r="C418" s="27" t="s">
        <v>228</v>
      </c>
      <c r="D418" s="58" t="s">
        <v>2739</v>
      </c>
      <c r="E418" s="7" t="s">
        <v>258</v>
      </c>
      <c r="F418" s="7" t="s">
        <v>2958</v>
      </c>
      <c r="G418" s="8">
        <v>45047</v>
      </c>
      <c r="H418" s="10" t="s">
        <v>304</v>
      </c>
      <c r="I418" s="27" t="s">
        <v>42</v>
      </c>
      <c r="J418" s="4" t="s">
        <v>43</v>
      </c>
      <c r="K418" s="58" t="s">
        <v>305</v>
      </c>
      <c r="L418" s="59" t="s">
        <v>307</v>
      </c>
      <c r="M418" s="67">
        <v>6</v>
      </c>
      <c r="N418" s="16" t="s">
        <v>3343</v>
      </c>
      <c r="O418" s="16" t="s">
        <v>3344</v>
      </c>
      <c r="P418" s="15">
        <f t="shared" si="204"/>
        <v>6</v>
      </c>
      <c r="Q418" s="15">
        <f t="shared" si="205"/>
        <v>6</v>
      </c>
      <c r="R418" s="22">
        <f t="shared" si="206"/>
        <v>1</v>
      </c>
      <c r="S418" s="22">
        <f t="shared" si="207"/>
        <v>1</v>
      </c>
      <c r="T418" s="16"/>
      <c r="U418" s="16" t="s">
        <v>3345</v>
      </c>
      <c r="V418" s="16" t="s">
        <v>50</v>
      </c>
    </row>
    <row r="419" ht="24" spans="1:22">
      <c r="A419" s="4">
        <v>418</v>
      </c>
      <c r="B419" s="4" t="s">
        <v>34</v>
      </c>
      <c r="C419" s="27" t="s">
        <v>228</v>
      </c>
      <c r="D419" s="58" t="s">
        <v>2739</v>
      </c>
      <c r="E419" s="7" t="s">
        <v>258</v>
      </c>
      <c r="F419" s="7" t="s">
        <v>2958</v>
      </c>
      <c r="G419" s="8">
        <v>45108</v>
      </c>
      <c r="H419" s="10" t="s">
        <v>165</v>
      </c>
      <c r="I419" s="27" t="s">
        <v>42</v>
      </c>
      <c r="J419" s="4" t="s">
        <v>43</v>
      </c>
      <c r="K419" s="58" t="s">
        <v>305</v>
      </c>
      <c r="L419" s="59" t="s">
        <v>307</v>
      </c>
      <c r="M419" s="67">
        <v>6</v>
      </c>
      <c r="N419" s="16" t="s">
        <v>3347</v>
      </c>
      <c r="O419" s="16" t="s">
        <v>3348</v>
      </c>
      <c r="P419" s="15">
        <f t="shared" si="204"/>
        <v>6</v>
      </c>
      <c r="Q419" s="15">
        <f t="shared" si="205"/>
        <v>6</v>
      </c>
      <c r="R419" s="22">
        <f t="shared" si="206"/>
        <v>1</v>
      </c>
      <c r="S419" s="22">
        <f t="shared" si="207"/>
        <v>1</v>
      </c>
      <c r="T419" s="16"/>
      <c r="U419" s="16" t="s">
        <v>3349</v>
      </c>
      <c r="V419" s="16" t="s">
        <v>50</v>
      </c>
    </row>
    <row r="420" ht="24" spans="1:22">
      <c r="A420" s="32">
        <v>419</v>
      </c>
      <c r="B420" s="32" t="s">
        <v>34</v>
      </c>
      <c r="C420" s="40" t="s">
        <v>228</v>
      </c>
      <c r="D420" s="60" t="s">
        <v>2739</v>
      </c>
      <c r="E420" s="36" t="s">
        <v>258</v>
      </c>
      <c r="F420" s="36" t="s">
        <v>2958</v>
      </c>
      <c r="G420" s="37">
        <v>45170</v>
      </c>
      <c r="H420" s="38" t="s">
        <v>54</v>
      </c>
      <c r="I420" s="40" t="s">
        <v>42</v>
      </c>
      <c r="J420" s="32" t="s">
        <v>43</v>
      </c>
      <c r="K420" s="60" t="s">
        <v>305</v>
      </c>
      <c r="L420" s="61" t="s">
        <v>307</v>
      </c>
      <c r="M420" s="68">
        <v>6</v>
      </c>
      <c r="N420" s="42" t="str">
        <f>IFERROR(VLOOKUP("*"&amp;$D420&amp;"*",[1]护套环流!$A:$AS,20,FALSE),IFERROR(VLOOKUP("*"&amp;$D420&amp;"*",[1]护套环流!$B:$AS,19,FALSE),"无"))</f>
        <v>无</v>
      </c>
      <c r="O420" s="42" t="str">
        <f>IFERROR(VLOOKUP("*"&amp;$D420&amp;"*",[1]护套环流!$A:$AS,21,FALSE),IFERROR(VLOOKUP("*"&amp;$D420&amp;"*",[1]护套环流!$B:$AS,20,FALSE),"无"))</f>
        <v>无</v>
      </c>
      <c r="P420" s="43" t="str">
        <f t="shared" si="204"/>
        <v/>
      </c>
      <c r="Q420" s="43" t="str">
        <f t="shared" si="205"/>
        <v/>
      </c>
      <c r="R420" s="44" t="str">
        <f t="shared" si="206"/>
        <v/>
      </c>
      <c r="S420" s="44" t="str">
        <f t="shared" si="207"/>
        <v/>
      </c>
      <c r="T420" s="42"/>
      <c r="U420" s="42" t="str">
        <f>IFERROR(VLOOKUP("*"&amp;$D420&amp;"*",[1]护套环流!$A:$AS,5,FALSE),IFERROR(VLOOKUP("*"&amp;$D420&amp;"*",[1]护套环流!$B:$AS,4,FALSE),"无"))</f>
        <v>无</v>
      </c>
      <c r="V420" s="42" t="str">
        <f>IFERROR(VLOOKUP("*"&amp;$D420&amp;"*",[1]护套环流!$A:$AS,3,FALSE),IFERROR(VLOOKUP("*"&amp;$D420&amp;"*",[1]护套环流!$B:$AS,2,FALSE),"无"))</f>
        <v>无</v>
      </c>
    </row>
    <row r="421" ht="24" spans="1:22">
      <c r="A421" s="4">
        <v>420</v>
      </c>
      <c r="B421" s="4" t="s">
        <v>34</v>
      </c>
      <c r="C421" s="27" t="s">
        <v>228</v>
      </c>
      <c r="D421" s="58" t="s">
        <v>2739</v>
      </c>
      <c r="E421" s="7" t="s">
        <v>258</v>
      </c>
      <c r="F421" s="7" t="s">
        <v>2958</v>
      </c>
      <c r="G421" s="8">
        <v>45231</v>
      </c>
      <c r="H421" s="10" t="s">
        <v>632</v>
      </c>
      <c r="I421" s="27" t="s">
        <v>42</v>
      </c>
      <c r="J421" s="4" t="s">
        <v>43</v>
      </c>
      <c r="K421" s="58" t="s">
        <v>305</v>
      </c>
      <c r="L421" s="59" t="s">
        <v>307</v>
      </c>
      <c r="M421" s="67">
        <v>6</v>
      </c>
      <c r="N421" s="16"/>
      <c r="O421" s="16"/>
      <c r="P421" s="15"/>
      <c r="Q421" s="15"/>
      <c r="R421" s="22"/>
      <c r="S421" s="22"/>
      <c r="T421" s="16"/>
      <c r="U421" s="16"/>
      <c r="V421" s="16"/>
    </row>
    <row r="422" ht="24" spans="1:22">
      <c r="A422" s="4">
        <v>421</v>
      </c>
      <c r="B422" s="4" t="s">
        <v>34</v>
      </c>
      <c r="C422" s="27" t="s">
        <v>228</v>
      </c>
      <c r="D422" s="58" t="s">
        <v>3356</v>
      </c>
      <c r="E422" s="7" t="s">
        <v>258</v>
      </c>
      <c r="F422" s="7" t="s">
        <v>2958</v>
      </c>
      <c r="G422" s="8">
        <v>44986</v>
      </c>
      <c r="H422" s="10" t="s">
        <v>41</v>
      </c>
      <c r="I422" s="27" t="s">
        <v>42</v>
      </c>
      <c r="J422" s="4" t="s">
        <v>43</v>
      </c>
      <c r="K422" s="58" t="s">
        <v>305</v>
      </c>
      <c r="L422" s="59" t="s">
        <v>307</v>
      </c>
      <c r="M422" s="67">
        <v>6</v>
      </c>
      <c r="N422" s="16" t="s">
        <v>3340</v>
      </c>
      <c r="O422" s="16" t="s">
        <v>3341</v>
      </c>
      <c r="P422" s="15">
        <f t="shared" ref="P422:P425" si="208">IF(OR(O422=0,O422="无"),"",M422)</f>
        <v>6</v>
      </c>
      <c r="Q422" s="15">
        <f t="shared" ref="Q422:Q425" si="209">P422</f>
        <v>6</v>
      </c>
      <c r="R422" s="22">
        <f t="shared" ref="R422:R425" si="210">IFERROR(IF(P422/M422&gt;0,P422/M422,""),"")</f>
        <v>1</v>
      </c>
      <c r="S422" s="22">
        <f t="shared" ref="S422:S425" si="211">IFERROR(Q422/P422,"")</f>
        <v>1</v>
      </c>
      <c r="T422" s="18"/>
      <c r="U422" s="16" t="s">
        <v>3342</v>
      </c>
      <c r="V422" s="16" t="s">
        <v>50</v>
      </c>
    </row>
    <row r="423" ht="24" spans="1:22">
      <c r="A423" s="4">
        <v>422</v>
      </c>
      <c r="B423" s="4" t="s">
        <v>34</v>
      </c>
      <c r="C423" s="27" t="s">
        <v>228</v>
      </c>
      <c r="D423" s="58" t="s">
        <v>3356</v>
      </c>
      <c r="E423" s="7" t="s">
        <v>258</v>
      </c>
      <c r="F423" s="7" t="s">
        <v>2958</v>
      </c>
      <c r="G423" s="8">
        <v>45047</v>
      </c>
      <c r="H423" s="10" t="s">
        <v>304</v>
      </c>
      <c r="I423" s="27" t="s">
        <v>42</v>
      </c>
      <c r="J423" s="4" t="s">
        <v>43</v>
      </c>
      <c r="K423" s="58" t="s">
        <v>305</v>
      </c>
      <c r="L423" s="59" t="s">
        <v>307</v>
      </c>
      <c r="M423" s="67">
        <v>6</v>
      </c>
      <c r="N423" s="16" t="s">
        <v>3343</v>
      </c>
      <c r="O423" s="16" t="s">
        <v>3344</v>
      </c>
      <c r="P423" s="15">
        <f t="shared" si="208"/>
        <v>6</v>
      </c>
      <c r="Q423" s="15">
        <f t="shared" si="209"/>
        <v>6</v>
      </c>
      <c r="R423" s="22">
        <f t="shared" si="210"/>
        <v>1</v>
      </c>
      <c r="S423" s="22">
        <f t="shared" si="211"/>
        <v>1</v>
      </c>
      <c r="T423" s="16"/>
      <c r="U423" s="16" t="s">
        <v>3345</v>
      </c>
      <c r="V423" s="16" t="s">
        <v>50</v>
      </c>
    </row>
    <row r="424" ht="24" spans="1:22">
      <c r="A424" s="4">
        <v>423</v>
      </c>
      <c r="B424" s="4" t="s">
        <v>34</v>
      </c>
      <c r="C424" s="27" t="s">
        <v>228</v>
      </c>
      <c r="D424" s="58" t="s">
        <v>3356</v>
      </c>
      <c r="E424" s="7" t="s">
        <v>258</v>
      </c>
      <c r="F424" s="7" t="s">
        <v>2958</v>
      </c>
      <c r="G424" s="8">
        <v>45108</v>
      </c>
      <c r="H424" s="10" t="s">
        <v>165</v>
      </c>
      <c r="I424" s="27" t="s">
        <v>42</v>
      </c>
      <c r="J424" s="4" t="s">
        <v>43</v>
      </c>
      <c r="K424" s="58" t="s">
        <v>305</v>
      </c>
      <c r="L424" s="59" t="s">
        <v>307</v>
      </c>
      <c r="M424" s="67">
        <v>6</v>
      </c>
      <c r="N424" s="16" t="s">
        <v>3347</v>
      </c>
      <c r="O424" s="16" t="s">
        <v>3348</v>
      </c>
      <c r="P424" s="15">
        <f t="shared" si="208"/>
        <v>6</v>
      </c>
      <c r="Q424" s="15">
        <f t="shared" si="209"/>
        <v>6</v>
      </c>
      <c r="R424" s="22">
        <f t="shared" si="210"/>
        <v>1</v>
      </c>
      <c r="S424" s="22">
        <f t="shared" si="211"/>
        <v>1</v>
      </c>
      <c r="T424" s="16"/>
      <c r="U424" s="16" t="s">
        <v>3349</v>
      </c>
      <c r="V424" s="16" t="s">
        <v>50</v>
      </c>
    </row>
    <row r="425" ht="24" spans="1:22">
      <c r="A425" s="32">
        <v>424</v>
      </c>
      <c r="B425" s="32" t="s">
        <v>34</v>
      </c>
      <c r="C425" s="40" t="s">
        <v>228</v>
      </c>
      <c r="D425" s="60" t="s">
        <v>3356</v>
      </c>
      <c r="E425" s="36" t="s">
        <v>258</v>
      </c>
      <c r="F425" s="36" t="s">
        <v>2958</v>
      </c>
      <c r="G425" s="37">
        <v>45170</v>
      </c>
      <c r="H425" s="38" t="s">
        <v>54</v>
      </c>
      <c r="I425" s="40" t="s">
        <v>42</v>
      </c>
      <c r="J425" s="32" t="s">
        <v>43</v>
      </c>
      <c r="K425" s="60" t="s">
        <v>305</v>
      </c>
      <c r="L425" s="61" t="s">
        <v>307</v>
      </c>
      <c r="M425" s="68">
        <v>6</v>
      </c>
      <c r="N425" s="42" t="str">
        <f>IFERROR(VLOOKUP("*"&amp;$D425&amp;"*",[1]护套环流!$A:$AS,20,FALSE),IFERROR(VLOOKUP("*"&amp;$D425&amp;"*",[1]护套环流!$B:$AS,19,FALSE),"无"))</f>
        <v>无</v>
      </c>
      <c r="O425" s="42" t="str">
        <f>IFERROR(VLOOKUP("*"&amp;$D425&amp;"*",[1]护套环流!$A:$AS,21,FALSE),IFERROR(VLOOKUP("*"&amp;$D425&amp;"*",[1]护套环流!$B:$AS,20,FALSE),"无"))</f>
        <v>无</v>
      </c>
      <c r="P425" s="43" t="str">
        <f t="shared" si="208"/>
        <v/>
      </c>
      <c r="Q425" s="43" t="str">
        <f t="shared" si="209"/>
        <v/>
      </c>
      <c r="R425" s="44" t="str">
        <f t="shared" si="210"/>
        <v/>
      </c>
      <c r="S425" s="44" t="str">
        <f t="shared" si="211"/>
        <v/>
      </c>
      <c r="T425" s="42"/>
      <c r="U425" s="42" t="str">
        <f>IFERROR(VLOOKUP("*"&amp;$D425&amp;"*",[1]护套环流!$A:$AS,5,FALSE),IFERROR(VLOOKUP("*"&amp;$D425&amp;"*",[1]护套环流!$B:$AS,4,FALSE),"无"))</f>
        <v>无</v>
      </c>
      <c r="V425" s="42" t="str">
        <f>IFERROR(VLOOKUP("*"&amp;$D425&amp;"*",[1]护套环流!$A:$AS,3,FALSE),IFERROR(VLOOKUP("*"&amp;$D425&amp;"*",[1]护套环流!$B:$AS,2,FALSE),"无"))</f>
        <v>无</v>
      </c>
    </row>
    <row r="426" ht="24" spans="1:22">
      <c r="A426" s="4">
        <v>425</v>
      </c>
      <c r="B426" s="4" t="s">
        <v>34</v>
      </c>
      <c r="C426" s="27" t="s">
        <v>228</v>
      </c>
      <c r="D426" s="58" t="s">
        <v>3356</v>
      </c>
      <c r="E426" s="7" t="s">
        <v>258</v>
      </c>
      <c r="F426" s="7" t="s">
        <v>2958</v>
      </c>
      <c r="G426" s="8">
        <v>45231</v>
      </c>
      <c r="H426" s="10" t="s">
        <v>632</v>
      </c>
      <c r="I426" s="27" t="s">
        <v>42</v>
      </c>
      <c r="J426" s="4" t="s">
        <v>43</v>
      </c>
      <c r="K426" s="58" t="s">
        <v>305</v>
      </c>
      <c r="L426" s="59" t="s">
        <v>307</v>
      </c>
      <c r="M426" s="67">
        <v>6</v>
      </c>
      <c r="N426" s="16"/>
      <c r="O426" s="16"/>
      <c r="P426" s="15"/>
      <c r="Q426" s="15"/>
      <c r="R426" s="22"/>
      <c r="S426" s="22"/>
      <c r="T426" s="16"/>
      <c r="U426" s="16"/>
      <c r="V426" s="16"/>
    </row>
    <row r="427" ht="24" spans="1:22">
      <c r="A427" s="4">
        <v>426</v>
      </c>
      <c r="B427" s="4" t="s">
        <v>34</v>
      </c>
      <c r="C427" s="27" t="s">
        <v>228</v>
      </c>
      <c r="D427" s="58" t="s">
        <v>552</v>
      </c>
      <c r="E427" s="7" t="s">
        <v>258</v>
      </c>
      <c r="F427" s="7" t="s">
        <v>2958</v>
      </c>
      <c r="G427" s="8">
        <v>44986</v>
      </c>
      <c r="H427" s="10" t="s">
        <v>41</v>
      </c>
      <c r="I427" s="27" t="s">
        <v>42</v>
      </c>
      <c r="J427" s="4" t="s">
        <v>43</v>
      </c>
      <c r="K427" s="58" t="s">
        <v>305</v>
      </c>
      <c r="L427" s="59" t="s">
        <v>307</v>
      </c>
      <c r="M427" s="67">
        <v>6</v>
      </c>
      <c r="N427" s="16" t="s">
        <v>3340</v>
      </c>
      <c r="O427" s="16" t="s">
        <v>3341</v>
      </c>
      <c r="P427" s="15">
        <f t="shared" ref="P427:P430" si="212">IF(OR(O427=0,O427="无"),"",M427)</f>
        <v>6</v>
      </c>
      <c r="Q427" s="15">
        <f t="shared" ref="Q427:Q430" si="213">P427</f>
        <v>6</v>
      </c>
      <c r="R427" s="22">
        <f t="shared" ref="R427:R430" si="214">IFERROR(IF(P427/M427&gt;0,P427/M427,""),"")</f>
        <v>1</v>
      </c>
      <c r="S427" s="22">
        <f t="shared" ref="S427:S430" si="215">IFERROR(Q427/P427,"")</f>
        <v>1</v>
      </c>
      <c r="T427" s="18"/>
      <c r="U427" s="16" t="s">
        <v>3342</v>
      </c>
      <c r="V427" s="16" t="s">
        <v>50</v>
      </c>
    </row>
    <row r="428" ht="24" spans="1:22">
      <c r="A428" s="4">
        <v>427</v>
      </c>
      <c r="B428" s="4" t="s">
        <v>34</v>
      </c>
      <c r="C428" s="27" t="s">
        <v>228</v>
      </c>
      <c r="D428" s="58" t="s">
        <v>552</v>
      </c>
      <c r="E428" s="7" t="s">
        <v>258</v>
      </c>
      <c r="F428" s="7" t="s">
        <v>2958</v>
      </c>
      <c r="G428" s="8">
        <v>45047</v>
      </c>
      <c r="H428" s="10" t="s">
        <v>304</v>
      </c>
      <c r="I428" s="27" t="s">
        <v>42</v>
      </c>
      <c r="J428" s="4" t="s">
        <v>43</v>
      </c>
      <c r="K428" s="58" t="s">
        <v>305</v>
      </c>
      <c r="L428" s="59" t="s">
        <v>307</v>
      </c>
      <c r="M428" s="67">
        <v>6</v>
      </c>
      <c r="N428" s="16" t="s">
        <v>3343</v>
      </c>
      <c r="O428" s="16" t="s">
        <v>3344</v>
      </c>
      <c r="P428" s="15">
        <f t="shared" si="212"/>
        <v>6</v>
      </c>
      <c r="Q428" s="15">
        <f t="shared" si="213"/>
        <v>6</v>
      </c>
      <c r="R428" s="22">
        <f t="shared" si="214"/>
        <v>1</v>
      </c>
      <c r="S428" s="22">
        <f t="shared" si="215"/>
        <v>1</v>
      </c>
      <c r="T428" s="16"/>
      <c r="U428" s="16" t="s">
        <v>3345</v>
      </c>
      <c r="V428" s="16" t="s">
        <v>50</v>
      </c>
    </row>
    <row r="429" ht="24" spans="1:22">
      <c r="A429" s="4">
        <v>428</v>
      </c>
      <c r="B429" s="4" t="s">
        <v>34</v>
      </c>
      <c r="C429" s="27" t="s">
        <v>228</v>
      </c>
      <c r="D429" s="58" t="s">
        <v>3357</v>
      </c>
      <c r="E429" s="7" t="s">
        <v>258</v>
      </c>
      <c r="F429" s="7" t="s">
        <v>2958</v>
      </c>
      <c r="G429" s="8">
        <v>45108</v>
      </c>
      <c r="H429" s="10" t="s">
        <v>165</v>
      </c>
      <c r="I429" s="27" t="s">
        <v>42</v>
      </c>
      <c r="J429" s="4" t="s">
        <v>43</v>
      </c>
      <c r="K429" s="58" t="s">
        <v>305</v>
      </c>
      <c r="L429" s="59" t="s">
        <v>307</v>
      </c>
      <c r="M429" s="67">
        <v>6</v>
      </c>
      <c r="N429" s="16" t="s">
        <v>3347</v>
      </c>
      <c r="O429" s="16" t="s">
        <v>3348</v>
      </c>
      <c r="P429" s="15">
        <f t="shared" si="212"/>
        <v>6</v>
      </c>
      <c r="Q429" s="15">
        <f t="shared" si="213"/>
        <v>6</v>
      </c>
      <c r="R429" s="22">
        <f t="shared" si="214"/>
        <v>1</v>
      </c>
      <c r="S429" s="22">
        <f t="shared" si="215"/>
        <v>1</v>
      </c>
      <c r="T429" s="16" t="s">
        <v>3358</v>
      </c>
      <c r="U429" s="16" t="s">
        <v>3349</v>
      </c>
      <c r="V429" s="16" t="s">
        <v>50</v>
      </c>
    </row>
    <row r="430" ht="24" spans="1:22">
      <c r="A430" s="32">
        <v>429</v>
      </c>
      <c r="B430" s="32" t="s">
        <v>34</v>
      </c>
      <c r="C430" s="40" t="s">
        <v>228</v>
      </c>
      <c r="D430" s="60" t="s">
        <v>552</v>
      </c>
      <c r="E430" s="36" t="s">
        <v>258</v>
      </c>
      <c r="F430" s="36" t="s">
        <v>2958</v>
      </c>
      <c r="G430" s="37">
        <v>45170</v>
      </c>
      <c r="H430" s="38" t="s">
        <v>54</v>
      </c>
      <c r="I430" s="40" t="s">
        <v>42</v>
      </c>
      <c r="J430" s="32" t="s">
        <v>43</v>
      </c>
      <c r="K430" s="60" t="s">
        <v>305</v>
      </c>
      <c r="L430" s="61" t="s">
        <v>307</v>
      </c>
      <c r="M430" s="68">
        <v>6</v>
      </c>
      <c r="N430" s="42" t="str">
        <f>IFERROR(VLOOKUP("*"&amp;$D430&amp;"*",[1]护套环流!$A:$AS,20,FALSE),IFERROR(VLOOKUP("*"&amp;$D430&amp;"*",[1]护套环流!$B:$AS,19,FALSE),"无"))</f>
        <v>无</v>
      </c>
      <c r="O430" s="42" t="str">
        <f>IFERROR(VLOOKUP("*"&amp;$D430&amp;"*",[1]护套环流!$A:$AS,21,FALSE),IFERROR(VLOOKUP("*"&amp;$D430&amp;"*",[1]护套环流!$B:$AS,20,FALSE),"无"))</f>
        <v>无</v>
      </c>
      <c r="P430" s="43" t="str">
        <f t="shared" si="212"/>
        <v/>
      </c>
      <c r="Q430" s="43" t="str">
        <f t="shared" si="213"/>
        <v/>
      </c>
      <c r="R430" s="44" t="str">
        <f t="shared" si="214"/>
        <v/>
      </c>
      <c r="S430" s="44" t="str">
        <f t="shared" si="215"/>
        <v/>
      </c>
      <c r="T430" s="42"/>
      <c r="U430" s="42" t="str">
        <f>IFERROR(VLOOKUP("*"&amp;$D430&amp;"*",[1]护套环流!$A:$AS,5,FALSE),IFERROR(VLOOKUP("*"&amp;$D430&amp;"*",[1]护套环流!$B:$AS,4,FALSE),"无"))</f>
        <v>无</v>
      </c>
      <c r="V430" s="42" t="str">
        <f>IFERROR(VLOOKUP("*"&amp;$D430&amp;"*",[1]护套环流!$A:$AS,3,FALSE),IFERROR(VLOOKUP("*"&amp;$D430&amp;"*",[1]护套环流!$B:$AS,2,FALSE),"无"))</f>
        <v>无</v>
      </c>
    </row>
    <row r="431" ht="24" spans="1:22">
      <c r="A431" s="4">
        <v>430</v>
      </c>
      <c r="B431" s="4" t="s">
        <v>34</v>
      </c>
      <c r="C431" s="27" t="s">
        <v>228</v>
      </c>
      <c r="D431" s="58" t="s">
        <v>552</v>
      </c>
      <c r="E431" s="7" t="s">
        <v>258</v>
      </c>
      <c r="F431" s="7" t="s">
        <v>2958</v>
      </c>
      <c r="G431" s="8">
        <v>45231</v>
      </c>
      <c r="H431" s="10" t="s">
        <v>632</v>
      </c>
      <c r="I431" s="27" t="s">
        <v>42</v>
      </c>
      <c r="J431" s="4" t="s">
        <v>43</v>
      </c>
      <c r="K431" s="58" t="s">
        <v>305</v>
      </c>
      <c r="L431" s="59" t="s">
        <v>307</v>
      </c>
      <c r="M431" s="67">
        <v>6</v>
      </c>
      <c r="N431" s="16"/>
      <c r="O431" s="16"/>
      <c r="P431" s="15"/>
      <c r="Q431" s="15"/>
      <c r="R431" s="22"/>
      <c r="S431" s="22"/>
      <c r="T431" s="16"/>
      <c r="U431" s="16"/>
      <c r="V431" s="16"/>
    </row>
    <row r="432" ht="36" spans="1:22">
      <c r="A432" s="4">
        <v>431</v>
      </c>
      <c r="B432" s="4" t="s">
        <v>34</v>
      </c>
      <c r="C432" s="27" t="s">
        <v>228</v>
      </c>
      <c r="D432" s="7" t="s">
        <v>3359</v>
      </c>
      <c r="E432" s="49" t="s">
        <v>2706</v>
      </c>
      <c r="F432" s="7" t="s">
        <v>2958</v>
      </c>
      <c r="G432" s="65">
        <v>45047</v>
      </c>
      <c r="H432" s="10" t="s">
        <v>304</v>
      </c>
      <c r="I432" s="27" t="s">
        <v>42</v>
      </c>
      <c r="J432" s="4" t="s">
        <v>43</v>
      </c>
      <c r="K432" s="58" t="s">
        <v>305</v>
      </c>
      <c r="L432" s="59" t="s">
        <v>307</v>
      </c>
      <c r="M432" s="26">
        <v>6</v>
      </c>
      <c r="N432" s="16" t="s">
        <v>3284</v>
      </c>
      <c r="O432" s="16" t="s">
        <v>3285</v>
      </c>
      <c r="P432" s="15">
        <f t="shared" ref="P432:P456" si="216">IF(OR(O432=0,O432="无"),"",M432)</f>
        <v>6</v>
      </c>
      <c r="Q432" s="15">
        <f t="shared" ref="Q432:Q456" si="217">P432</f>
        <v>6</v>
      </c>
      <c r="R432" s="22">
        <f t="shared" ref="R432:R456" si="218">IFERROR(IF(P432/M432&gt;0,P432/M432,""),"")</f>
        <v>1</v>
      </c>
      <c r="S432" s="22">
        <f t="shared" ref="S432:S456" si="219">IFERROR(Q432/P432,"")</f>
        <v>1</v>
      </c>
      <c r="T432" s="16"/>
      <c r="U432" s="16" t="s">
        <v>3286</v>
      </c>
      <c r="V432" s="16" t="s">
        <v>50</v>
      </c>
    </row>
    <row r="433" ht="36" spans="1:22">
      <c r="A433" s="4">
        <v>432</v>
      </c>
      <c r="B433" s="4" t="s">
        <v>34</v>
      </c>
      <c r="C433" s="27" t="s">
        <v>228</v>
      </c>
      <c r="D433" s="7" t="s">
        <v>3359</v>
      </c>
      <c r="E433" s="49" t="s">
        <v>2706</v>
      </c>
      <c r="F433" s="7" t="s">
        <v>2958</v>
      </c>
      <c r="G433" s="65">
        <v>45108</v>
      </c>
      <c r="H433" s="10" t="s">
        <v>165</v>
      </c>
      <c r="I433" s="27" t="s">
        <v>42</v>
      </c>
      <c r="J433" s="4" t="s">
        <v>43</v>
      </c>
      <c r="K433" s="58" t="s">
        <v>305</v>
      </c>
      <c r="L433" s="59" t="s">
        <v>307</v>
      </c>
      <c r="M433" s="26">
        <v>6</v>
      </c>
      <c r="N433" s="16" t="s">
        <v>3293</v>
      </c>
      <c r="O433" s="16" t="s">
        <v>3294</v>
      </c>
      <c r="P433" s="15">
        <f t="shared" si="216"/>
        <v>6</v>
      </c>
      <c r="Q433" s="15">
        <f t="shared" si="217"/>
        <v>6</v>
      </c>
      <c r="R433" s="22">
        <f t="shared" si="218"/>
        <v>1</v>
      </c>
      <c r="S433" s="22">
        <f t="shared" si="219"/>
        <v>1</v>
      </c>
      <c r="T433" s="16"/>
      <c r="U433" s="69" t="s">
        <v>3295</v>
      </c>
      <c r="V433" s="16" t="s">
        <v>50</v>
      </c>
    </row>
    <row r="434" ht="36" spans="1:22">
      <c r="A434" s="32">
        <v>433</v>
      </c>
      <c r="B434" s="32" t="s">
        <v>34</v>
      </c>
      <c r="C434" s="40" t="s">
        <v>228</v>
      </c>
      <c r="D434" s="36" t="s">
        <v>3359</v>
      </c>
      <c r="E434" s="55" t="s">
        <v>2706</v>
      </c>
      <c r="F434" s="36" t="s">
        <v>2958</v>
      </c>
      <c r="G434" s="66">
        <v>45170</v>
      </c>
      <c r="H434" s="38" t="s">
        <v>54</v>
      </c>
      <c r="I434" s="40" t="s">
        <v>42</v>
      </c>
      <c r="J434" s="32" t="s">
        <v>43</v>
      </c>
      <c r="K434" s="60" t="s">
        <v>305</v>
      </c>
      <c r="L434" s="61" t="s">
        <v>307</v>
      </c>
      <c r="M434" s="62">
        <v>6</v>
      </c>
      <c r="N434" s="42" t="str">
        <f>IFERROR(VLOOKUP("*"&amp;$D434&amp;"*",[1]护套环流!$A:$AS,20,FALSE),IFERROR(VLOOKUP("*"&amp;$D434&amp;"*",[1]护套环流!$B:$AS,19,FALSE),"无"))</f>
        <v>无</v>
      </c>
      <c r="O434" s="42" t="str">
        <f>IFERROR(VLOOKUP("*"&amp;$D434&amp;"*",[1]护套环流!$A:$AS,21,FALSE),IFERROR(VLOOKUP("*"&amp;$D434&amp;"*",[1]护套环流!$B:$AS,20,FALSE),"无"))</f>
        <v>无</v>
      </c>
      <c r="P434" s="43" t="str">
        <f t="shared" si="216"/>
        <v/>
      </c>
      <c r="Q434" s="43" t="str">
        <f t="shared" si="217"/>
        <v/>
      </c>
      <c r="R434" s="44" t="str">
        <f t="shared" si="218"/>
        <v/>
      </c>
      <c r="S434" s="44" t="str">
        <f t="shared" si="219"/>
        <v/>
      </c>
      <c r="T434" s="42"/>
      <c r="U434" s="42" t="str">
        <f>IFERROR(VLOOKUP("*"&amp;$D434&amp;"*",[1]护套环流!$A:$AS,5,FALSE),IFERROR(VLOOKUP("*"&amp;$D434&amp;"*",[1]护套环流!$B:$AS,4,FALSE),"无"))</f>
        <v>无</v>
      </c>
      <c r="V434" s="42" t="str">
        <f>IFERROR(VLOOKUP("*"&amp;$D434&amp;"*",[1]护套环流!$A:$AS,3,FALSE),IFERROR(VLOOKUP("*"&amp;$D434&amp;"*",[1]护套环流!$B:$AS,2,FALSE),"无"))</f>
        <v>无</v>
      </c>
    </row>
    <row r="435" ht="24" spans="1:22">
      <c r="A435" s="4">
        <v>434</v>
      </c>
      <c r="B435" s="4" t="s">
        <v>34</v>
      </c>
      <c r="C435" s="27" t="s">
        <v>228</v>
      </c>
      <c r="D435" s="58" t="s">
        <v>826</v>
      </c>
      <c r="E435" s="7" t="s">
        <v>337</v>
      </c>
      <c r="F435" s="7" t="s">
        <v>2958</v>
      </c>
      <c r="G435" s="8">
        <v>45047</v>
      </c>
      <c r="H435" s="10" t="s">
        <v>304</v>
      </c>
      <c r="I435" s="27" t="s">
        <v>42</v>
      </c>
      <c r="J435" s="4" t="s">
        <v>43</v>
      </c>
      <c r="K435" s="58" t="s">
        <v>305</v>
      </c>
      <c r="L435" s="59" t="s">
        <v>307</v>
      </c>
      <c r="M435" s="26">
        <v>6</v>
      </c>
      <c r="N435" s="16" t="s">
        <v>3363</v>
      </c>
      <c r="O435" s="16" t="s">
        <v>3364</v>
      </c>
      <c r="P435" s="15">
        <f t="shared" si="216"/>
        <v>6</v>
      </c>
      <c r="Q435" s="15">
        <f t="shared" si="217"/>
        <v>6</v>
      </c>
      <c r="R435" s="22">
        <f t="shared" si="218"/>
        <v>1</v>
      </c>
      <c r="S435" s="22">
        <f t="shared" si="219"/>
        <v>1</v>
      </c>
      <c r="T435" s="16"/>
      <c r="U435" s="16" t="s">
        <v>3365</v>
      </c>
      <c r="V435" s="16" t="s">
        <v>50</v>
      </c>
    </row>
    <row r="436" ht="24" spans="1:22">
      <c r="A436" s="4">
        <v>435</v>
      </c>
      <c r="B436" s="4" t="s">
        <v>34</v>
      </c>
      <c r="C436" s="27" t="s">
        <v>228</v>
      </c>
      <c r="D436" s="58" t="s">
        <v>826</v>
      </c>
      <c r="E436" s="7" t="s">
        <v>337</v>
      </c>
      <c r="F436" s="7" t="s">
        <v>2958</v>
      </c>
      <c r="G436" s="8">
        <v>45231</v>
      </c>
      <c r="H436" s="10" t="s">
        <v>632</v>
      </c>
      <c r="I436" s="27" t="s">
        <v>42</v>
      </c>
      <c r="J436" s="4" t="s">
        <v>43</v>
      </c>
      <c r="K436" s="58" t="s">
        <v>305</v>
      </c>
      <c r="L436" s="59" t="s">
        <v>307</v>
      </c>
      <c r="M436" s="26">
        <v>6</v>
      </c>
      <c r="N436" s="16" t="s">
        <v>3366</v>
      </c>
      <c r="O436" s="16" t="s">
        <v>3367</v>
      </c>
      <c r="P436" s="15">
        <f t="shared" si="216"/>
        <v>6</v>
      </c>
      <c r="Q436" s="15">
        <f t="shared" si="217"/>
        <v>6</v>
      </c>
      <c r="R436" s="22">
        <f t="shared" si="218"/>
        <v>1</v>
      </c>
      <c r="S436" s="22">
        <f t="shared" si="219"/>
        <v>1</v>
      </c>
      <c r="T436" s="16"/>
      <c r="U436" s="16" t="s">
        <v>3368</v>
      </c>
      <c r="V436" s="16" t="s">
        <v>50</v>
      </c>
    </row>
    <row r="437" ht="24" spans="1:22">
      <c r="A437" s="4">
        <v>436</v>
      </c>
      <c r="B437" s="4" t="s">
        <v>34</v>
      </c>
      <c r="C437" s="28" t="s">
        <v>228</v>
      </c>
      <c r="D437" s="28" t="s">
        <v>2735</v>
      </c>
      <c r="E437" s="29" t="s">
        <v>337</v>
      </c>
      <c r="F437" s="7" t="s">
        <v>2958</v>
      </c>
      <c r="G437" s="8">
        <v>44985</v>
      </c>
      <c r="H437" s="9" t="s">
        <v>2299</v>
      </c>
      <c r="I437" s="28" t="s">
        <v>42</v>
      </c>
      <c r="J437" s="4" t="s">
        <v>43</v>
      </c>
      <c r="K437" s="58" t="s">
        <v>305</v>
      </c>
      <c r="L437" s="59" t="s">
        <v>307</v>
      </c>
      <c r="M437" s="28">
        <v>3</v>
      </c>
      <c r="N437" s="16" t="s">
        <v>3369</v>
      </c>
      <c r="O437" s="16" t="s">
        <v>3309</v>
      </c>
      <c r="P437" s="15">
        <f t="shared" si="216"/>
        <v>3</v>
      </c>
      <c r="Q437" s="15">
        <f t="shared" si="217"/>
        <v>3</v>
      </c>
      <c r="R437" s="22">
        <f t="shared" si="218"/>
        <v>1</v>
      </c>
      <c r="S437" s="22">
        <f t="shared" si="219"/>
        <v>1</v>
      </c>
      <c r="T437" s="16"/>
      <c r="U437" s="16" t="s">
        <v>3370</v>
      </c>
      <c r="V437" s="16" t="s">
        <v>50</v>
      </c>
    </row>
    <row r="438" ht="24" spans="1:22">
      <c r="A438" s="4">
        <v>437</v>
      </c>
      <c r="B438" s="4" t="s">
        <v>34</v>
      </c>
      <c r="C438" s="28" t="s">
        <v>228</v>
      </c>
      <c r="D438" s="28" t="s">
        <v>2735</v>
      </c>
      <c r="E438" s="29" t="s">
        <v>337</v>
      </c>
      <c r="F438" s="7" t="s">
        <v>2958</v>
      </c>
      <c r="G438" s="8">
        <v>45169</v>
      </c>
      <c r="H438" s="9" t="s">
        <v>97</v>
      </c>
      <c r="I438" s="28" t="s">
        <v>42</v>
      </c>
      <c r="J438" s="4" t="s">
        <v>43</v>
      </c>
      <c r="K438" s="58" t="s">
        <v>305</v>
      </c>
      <c r="L438" s="59" t="s">
        <v>307</v>
      </c>
      <c r="M438" s="28">
        <v>3</v>
      </c>
      <c r="N438" s="16" t="s">
        <v>3366</v>
      </c>
      <c r="O438" s="16" t="s">
        <v>3367</v>
      </c>
      <c r="P438" s="15">
        <f t="shared" si="216"/>
        <v>3</v>
      </c>
      <c r="Q438" s="15">
        <f t="shared" si="217"/>
        <v>3</v>
      </c>
      <c r="R438" s="22">
        <f t="shared" si="218"/>
        <v>1</v>
      </c>
      <c r="S438" s="22">
        <f t="shared" si="219"/>
        <v>1</v>
      </c>
      <c r="T438" s="16"/>
      <c r="U438" s="16" t="s">
        <v>3368</v>
      </c>
      <c r="V438" s="16" t="s">
        <v>50</v>
      </c>
    </row>
    <row r="439" ht="24" spans="1:22">
      <c r="A439" s="4">
        <v>438</v>
      </c>
      <c r="B439" s="4" t="s">
        <v>34</v>
      </c>
      <c r="C439" s="28" t="s">
        <v>228</v>
      </c>
      <c r="D439" s="7" t="s">
        <v>2743</v>
      </c>
      <c r="E439" s="29" t="s">
        <v>337</v>
      </c>
      <c r="F439" s="7" t="s">
        <v>2958</v>
      </c>
      <c r="G439" s="8">
        <v>44985</v>
      </c>
      <c r="H439" s="9" t="s">
        <v>2299</v>
      </c>
      <c r="I439" s="28" t="s">
        <v>42</v>
      </c>
      <c r="J439" s="4" t="s">
        <v>43</v>
      </c>
      <c r="K439" s="58" t="s">
        <v>305</v>
      </c>
      <c r="L439" s="59" t="s">
        <v>307</v>
      </c>
      <c r="M439" s="28">
        <v>3</v>
      </c>
      <c r="N439" s="16" t="s">
        <v>3369</v>
      </c>
      <c r="O439" s="16" t="s">
        <v>3309</v>
      </c>
      <c r="P439" s="15">
        <f t="shared" si="216"/>
        <v>3</v>
      </c>
      <c r="Q439" s="15">
        <f t="shared" si="217"/>
        <v>3</v>
      </c>
      <c r="R439" s="22">
        <f t="shared" si="218"/>
        <v>1</v>
      </c>
      <c r="S439" s="22">
        <f t="shared" si="219"/>
        <v>1</v>
      </c>
      <c r="T439" s="16"/>
      <c r="U439" s="16" t="s">
        <v>3370</v>
      </c>
      <c r="V439" s="16" t="s">
        <v>50</v>
      </c>
    </row>
    <row r="440" ht="24" spans="1:22">
      <c r="A440" s="4">
        <v>439</v>
      </c>
      <c r="B440" s="4" t="s">
        <v>34</v>
      </c>
      <c r="C440" s="28" t="s">
        <v>228</v>
      </c>
      <c r="D440" s="7" t="s">
        <v>2743</v>
      </c>
      <c r="E440" s="29" t="s">
        <v>337</v>
      </c>
      <c r="F440" s="7" t="s">
        <v>2958</v>
      </c>
      <c r="G440" s="8">
        <v>45169</v>
      </c>
      <c r="H440" s="9" t="s">
        <v>97</v>
      </c>
      <c r="I440" s="28" t="s">
        <v>42</v>
      </c>
      <c r="J440" s="4" t="s">
        <v>43</v>
      </c>
      <c r="K440" s="58" t="s">
        <v>305</v>
      </c>
      <c r="L440" s="59" t="s">
        <v>307</v>
      </c>
      <c r="M440" s="28">
        <v>3</v>
      </c>
      <c r="N440" s="16" t="s">
        <v>3366</v>
      </c>
      <c r="O440" s="16" t="s">
        <v>3367</v>
      </c>
      <c r="P440" s="15">
        <f t="shared" si="216"/>
        <v>3</v>
      </c>
      <c r="Q440" s="15">
        <f t="shared" si="217"/>
        <v>3</v>
      </c>
      <c r="R440" s="22">
        <f t="shared" si="218"/>
        <v>1</v>
      </c>
      <c r="S440" s="22">
        <f t="shared" si="219"/>
        <v>1</v>
      </c>
      <c r="T440" s="16"/>
      <c r="U440" s="16" t="s">
        <v>3368</v>
      </c>
      <c r="V440" s="16" t="s">
        <v>50</v>
      </c>
    </row>
    <row r="441" ht="24" spans="1:22">
      <c r="A441" s="4">
        <v>440</v>
      </c>
      <c r="B441" s="4" t="s">
        <v>3371</v>
      </c>
      <c r="C441" s="27" t="s">
        <v>228</v>
      </c>
      <c r="D441" s="7" t="s">
        <v>2702</v>
      </c>
      <c r="E441" s="7" t="s">
        <v>108</v>
      </c>
      <c r="F441" s="7" t="s">
        <v>2958</v>
      </c>
      <c r="G441" s="8">
        <v>44958</v>
      </c>
      <c r="H441" s="9" t="s">
        <v>2299</v>
      </c>
      <c r="I441" s="27" t="s">
        <v>42</v>
      </c>
      <c r="J441" s="4" t="s">
        <v>43</v>
      </c>
      <c r="K441" s="58" t="s">
        <v>305</v>
      </c>
      <c r="L441" s="59" t="s">
        <v>307</v>
      </c>
      <c r="M441" s="28">
        <v>15</v>
      </c>
      <c r="N441" s="16" t="s">
        <v>3372</v>
      </c>
      <c r="O441" s="16" t="s">
        <v>3373</v>
      </c>
      <c r="P441" s="15">
        <f t="shared" si="216"/>
        <v>15</v>
      </c>
      <c r="Q441" s="15">
        <f t="shared" si="217"/>
        <v>15</v>
      </c>
      <c r="R441" s="22">
        <f t="shared" si="218"/>
        <v>1</v>
      </c>
      <c r="S441" s="22">
        <f t="shared" si="219"/>
        <v>1</v>
      </c>
      <c r="T441" s="16"/>
      <c r="U441" s="16" t="s">
        <v>3374</v>
      </c>
      <c r="V441" s="16" t="s">
        <v>50</v>
      </c>
    </row>
    <row r="442" ht="24" spans="1:22">
      <c r="A442" s="4">
        <v>441</v>
      </c>
      <c r="B442" s="4" t="s">
        <v>3371</v>
      </c>
      <c r="C442" s="27" t="s">
        <v>228</v>
      </c>
      <c r="D442" s="7" t="s">
        <v>2702</v>
      </c>
      <c r="E442" s="7" t="s">
        <v>108</v>
      </c>
      <c r="F442" s="7" t="s">
        <v>2958</v>
      </c>
      <c r="G442" s="8">
        <v>45139</v>
      </c>
      <c r="H442" s="9" t="s">
        <v>97</v>
      </c>
      <c r="I442" s="27" t="s">
        <v>42</v>
      </c>
      <c r="J442" s="4" t="s">
        <v>43</v>
      </c>
      <c r="K442" s="58" t="s">
        <v>305</v>
      </c>
      <c r="L442" s="59" t="s">
        <v>307</v>
      </c>
      <c r="M442" s="28">
        <v>15</v>
      </c>
      <c r="N442" s="16" t="s">
        <v>3474</v>
      </c>
      <c r="O442" s="16" t="s">
        <v>3475</v>
      </c>
      <c r="P442" s="15">
        <f t="shared" si="216"/>
        <v>15</v>
      </c>
      <c r="Q442" s="15">
        <f t="shared" si="217"/>
        <v>15</v>
      </c>
      <c r="R442" s="22">
        <f t="shared" si="218"/>
        <v>1</v>
      </c>
      <c r="S442" s="22">
        <f t="shared" si="219"/>
        <v>1</v>
      </c>
      <c r="T442" s="16"/>
      <c r="U442" s="16" t="s">
        <v>3377</v>
      </c>
      <c r="V442" s="16" t="s">
        <v>50</v>
      </c>
    </row>
    <row r="443" ht="24" spans="1:22">
      <c r="A443" s="4">
        <v>442</v>
      </c>
      <c r="B443" s="4" t="s">
        <v>34</v>
      </c>
      <c r="C443" s="27" t="s">
        <v>228</v>
      </c>
      <c r="D443" s="58" t="s">
        <v>3378</v>
      </c>
      <c r="E443" s="58" t="s">
        <v>108</v>
      </c>
      <c r="F443" s="7" t="s">
        <v>2958</v>
      </c>
      <c r="G443" s="57">
        <v>44958</v>
      </c>
      <c r="H443" s="9" t="s">
        <v>2299</v>
      </c>
      <c r="I443" s="4" t="s">
        <v>42</v>
      </c>
      <c r="J443" s="4" t="s">
        <v>43</v>
      </c>
      <c r="K443" s="58" t="s">
        <v>305</v>
      </c>
      <c r="L443" s="59" t="s">
        <v>307</v>
      </c>
      <c r="M443" s="5">
        <v>6</v>
      </c>
      <c r="N443" s="16" t="s">
        <v>3379</v>
      </c>
      <c r="O443" s="16" t="s">
        <v>3380</v>
      </c>
      <c r="P443" s="15">
        <f t="shared" si="216"/>
        <v>6</v>
      </c>
      <c r="Q443" s="15">
        <f t="shared" si="217"/>
        <v>6</v>
      </c>
      <c r="R443" s="22">
        <f t="shared" si="218"/>
        <v>1</v>
      </c>
      <c r="S443" s="22">
        <f t="shared" si="219"/>
        <v>1</v>
      </c>
      <c r="T443" s="16"/>
      <c r="U443" s="16" t="s">
        <v>3381</v>
      </c>
      <c r="V443" s="16" t="s">
        <v>50</v>
      </c>
    </row>
    <row r="444" ht="24" spans="1:22">
      <c r="A444" s="4">
        <v>443</v>
      </c>
      <c r="B444" s="4" t="s">
        <v>34</v>
      </c>
      <c r="C444" s="27" t="s">
        <v>228</v>
      </c>
      <c r="D444" s="58" t="s">
        <v>3378</v>
      </c>
      <c r="E444" s="58" t="s">
        <v>108</v>
      </c>
      <c r="F444" s="7" t="s">
        <v>2958</v>
      </c>
      <c r="G444" s="8">
        <v>45139</v>
      </c>
      <c r="H444" s="9" t="s">
        <v>97</v>
      </c>
      <c r="I444" s="4" t="s">
        <v>42</v>
      </c>
      <c r="J444" s="4" t="s">
        <v>43</v>
      </c>
      <c r="K444" s="58" t="s">
        <v>305</v>
      </c>
      <c r="L444" s="59" t="s">
        <v>307</v>
      </c>
      <c r="M444" s="5">
        <v>6</v>
      </c>
      <c r="N444" s="16" t="str">
        <f>IFERROR(VLOOKUP("*"&amp;$D444&amp;"*",[1]护套环流!$A:$AS,20,FALSE),IFERROR(VLOOKUP("*"&amp;$D444&amp;"*",[1]护套环流!$B:$AS,19,FALSE),"无"))</f>
        <v>无</v>
      </c>
      <c r="O444" s="16" t="str">
        <f>IFERROR(VLOOKUP("*"&amp;$D444&amp;"*",[1]护套环流!$A:$AS,21,FALSE),IFERROR(VLOOKUP("*"&amp;$D444&amp;"*",[1]护套环流!$B:$AS,20,FALSE),"无"))</f>
        <v>无</v>
      </c>
      <c r="P444" s="15" t="str">
        <f t="shared" si="216"/>
        <v/>
      </c>
      <c r="Q444" s="15" t="str">
        <f t="shared" si="217"/>
        <v/>
      </c>
      <c r="R444" s="22" t="str">
        <f t="shared" si="218"/>
        <v/>
      </c>
      <c r="S444" s="22" t="str">
        <f t="shared" si="219"/>
        <v/>
      </c>
      <c r="T444" s="16"/>
      <c r="U444" s="16" t="str">
        <f>IFERROR(VLOOKUP("*"&amp;$D444&amp;"*",[1]护套环流!$A:$AS,5,FALSE),IFERROR(VLOOKUP("*"&amp;$D444&amp;"*",[1]护套环流!$B:$AS,4,FALSE),"无"))</f>
        <v>无</v>
      </c>
      <c r="V444" s="16" t="str">
        <f>IFERROR(VLOOKUP("*"&amp;$D444&amp;"*",[1]护套环流!$A:$AS,3,FALSE),IFERROR(VLOOKUP("*"&amp;$D444&amp;"*",[1]护套环流!$B:$AS,2,FALSE),"无"))</f>
        <v>无</v>
      </c>
    </row>
    <row r="445" ht="24" spans="1:22">
      <c r="A445" s="4">
        <v>444</v>
      </c>
      <c r="B445" s="4" t="s">
        <v>3371</v>
      </c>
      <c r="C445" s="27" t="s">
        <v>228</v>
      </c>
      <c r="D445" s="7" t="s">
        <v>3383</v>
      </c>
      <c r="E445" s="7" t="s">
        <v>108</v>
      </c>
      <c r="F445" s="7" t="s">
        <v>2958</v>
      </c>
      <c r="G445" s="8">
        <v>44958</v>
      </c>
      <c r="H445" s="9" t="s">
        <v>2299</v>
      </c>
      <c r="I445" s="27" t="s">
        <v>42</v>
      </c>
      <c r="J445" s="4" t="s">
        <v>43</v>
      </c>
      <c r="K445" s="58" t="s">
        <v>305</v>
      </c>
      <c r="L445" s="59" t="s">
        <v>307</v>
      </c>
      <c r="M445" s="5">
        <v>9</v>
      </c>
      <c r="N445" s="16" t="s">
        <v>3372</v>
      </c>
      <c r="O445" s="16" t="s">
        <v>3373</v>
      </c>
      <c r="P445" s="15">
        <f t="shared" si="216"/>
        <v>9</v>
      </c>
      <c r="Q445" s="15">
        <f t="shared" si="217"/>
        <v>9</v>
      </c>
      <c r="R445" s="22">
        <f t="shared" si="218"/>
        <v>1</v>
      </c>
      <c r="S445" s="22">
        <f t="shared" si="219"/>
        <v>1</v>
      </c>
      <c r="T445" s="16"/>
      <c r="U445" s="16" t="s">
        <v>3374</v>
      </c>
      <c r="V445" s="16" t="s">
        <v>50</v>
      </c>
    </row>
    <row r="446" ht="24" spans="1:22">
      <c r="A446" s="4">
        <v>445</v>
      </c>
      <c r="B446" s="4" t="s">
        <v>3371</v>
      </c>
      <c r="C446" s="27" t="s">
        <v>228</v>
      </c>
      <c r="D446" s="7" t="s">
        <v>3383</v>
      </c>
      <c r="E446" s="7" t="s">
        <v>108</v>
      </c>
      <c r="F446" s="7" t="s">
        <v>2958</v>
      </c>
      <c r="G446" s="8">
        <v>45139</v>
      </c>
      <c r="H446" s="9" t="s">
        <v>97</v>
      </c>
      <c r="I446" s="27" t="s">
        <v>42</v>
      </c>
      <c r="J446" s="4" t="s">
        <v>43</v>
      </c>
      <c r="K446" s="58" t="s">
        <v>305</v>
      </c>
      <c r="L446" s="59" t="s">
        <v>307</v>
      </c>
      <c r="M446" s="5">
        <v>9</v>
      </c>
      <c r="N446" s="16" t="s">
        <v>3474</v>
      </c>
      <c r="O446" s="16" t="s">
        <v>3475</v>
      </c>
      <c r="P446" s="15">
        <f t="shared" si="216"/>
        <v>9</v>
      </c>
      <c r="Q446" s="15">
        <f t="shared" si="217"/>
        <v>9</v>
      </c>
      <c r="R446" s="22">
        <f t="shared" si="218"/>
        <v>1</v>
      </c>
      <c r="S446" s="22">
        <f t="shared" si="219"/>
        <v>1</v>
      </c>
      <c r="T446" s="16"/>
      <c r="U446" s="16" t="s">
        <v>3377</v>
      </c>
      <c r="V446" s="16" t="s">
        <v>50</v>
      </c>
    </row>
    <row r="447" ht="36" spans="1:22">
      <c r="A447" s="4">
        <v>446</v>
      </c>
      <c r="B447" s="4" t="s">
        <v>34</v>
      </c>
      <c r="C447" s="27" t="s">
        <v>228</v>
      </c>
      <c r="D447" s="58" t="s">
        <v>3384</v>
      </c>
      <c r="E447" s="49" t="s">
        <v>2858</v>
      </c>
      <c r="F447" s="7" t="s">
        <v>2958</v>
      </c>
      <c r="G447" s="57">
        <v>44927</v>
      </c>
      <c r="H447" s="9" t="s">
        <v>2959</v>
      </c>
      <c r="I447" s="27" t="s">
        <v>42</v>
      </c>
      <c r="J447" s="4" t="s">
        <v>43</v>
      </c>
      <c r="K447" s="58" t="s">
        <v>305</v>
      </c>
      <c r="L447" s="59" t="s">
        <v>307</v>
      </c>
      <c r="M447" s="26">
        <v>9</v>
      </c>
      <c r="N447" s="16" t="s">
        <v>3372</v>
      </c>
      <c r="O447" s="16" t="s">
        <v>3373</v>
      </c>
      <c r="P447" s="15">
        <f t="shared" si="216"/>
        <v>9</v>
      </c>
      <c r="Q447" s="15">
        <f t="shared" si="217"/>
        <v>9</v>
      </c>
      <c r="R447" s="22">
        <f t="shared" si="218"/>
        <v>1</v>
      </c>
      <c r="S447" s="22">
        <f t="shared" si="219"/>
        <v>1</v>
      </c>
      <c r="T447" s="16"/>
      <c r="U447" s="16" t="s">
        <v>3374</v>
      </c>
      <c r="V447" s="16" t="s">
        <v>50</v>
      </c>
    </row>
    <row r="448" ht="36" spans="1:22">
      <c r="A448" s="4">
        <v>447</v>
      </c>
      <c r="B448" s="4" t="s">
        <v>34</v>
      </c>
      <c r="C448" s="27" t="s">
        <v>228</v>
      </c>
      <c r="D448" s="58" t="s">
        <v>3384</v>
      </c>
      <c r="E448" s="49" t="s">
        <v>2858</v>
      </c>
      <c r="F448" s="7" t="s">
        <v>2958</v>
      </c>
      <c r="G448" s="65">
        <v>45108</v>
      </c>
      <c r="H448" s="10" t="s">
        <v>165</v>
      </c>
      <c r="I448" s="27" t="s">
        <v>42</v>
      </c>
      <c r="J448" s="4" t="s">
        <v>43</v>
      </c>
      <c r="K448" s="58" t="s">
        <v>305</v>
      </c>
      <c r="L448" s="59" t="s">
        <v>307</v>
      </c>
      <c r="M448" s="26">
        <v>9</v>
      </c>
      <c r="N448" s="16" t="s">
        <v>3385</v>
      </c>
      <c r="O448" s="16" t="s">
        <v>3288</v>
      </c>
      <c r="P448" s="15">
        <f t="shared" si="216"/>
        <v>9</v>
      </c>
      <c r="Q448" s="15">
        <f t="shared" si="217"/>
        <v>9</v>
      </c>
      <c r="R448" s="22">
        <f t="shared" si="218"/>
        <v>1</v>
      </c>
      <c r="S448" s="22">
        <f t="shared" si="219"/>
        <v>1</v>
      </c>
      <c r="T448" s="16"/>
      <c r="U448" s="16" t="s">
        <v>3386</v>
      </c>
      <c r="V448" s="16" t="s">
        <v>50</v>
      </c>
    </row>
    <row r="449" ht="36" spans="1:22">
      <c r="A449" s="32">
        <v>448</v>
      </c>
      <c r="B449" s="32" t="s">
        <v>34</v>
      </c>
      <c r="C449" s="40" t="s">
        <v>228</v>
      </c>
      <c r="D449" s="60" t="s">
        <v>3384</v>
      </c>
      <c r="E449" s="55" t="s">
        <v>2858</v>
      </c>
      <c r="F449" s="36" t="s">
        <v>2958</v>
      </c>
      <c r="G449" s="66">
        <v>45170</v>
      </c>
      <c r="H449" s="38" t="s">
        <v>54</v>
      </c>
      <c r="I449" s="40" t="s">
        <v>42</v>
      </c>
      <c r="J449" s="32" t="s">
        <v>43</v>
      </c>
      <c r="K449" s="60" t="s">
        <v>305</v>
      </c>
      <c r="L449" s="61" t="s">
        <v>307</v>
      </c>
      <c r="M449" s="62">
        <v>9</v>
      </c>
      <c r="N449" s="42" t="str">
        <f>IFERROR(VLOOKUP("*"&amp;$D449&amp;"*",[1]护套环流!$A:$AS,20,FALSE),IFERROR(VLOOKUP("*"&amp;$D449&amp;"*",[1]护套环流!$B:$AS,19,FALSE),"无"))</f>
        <v>无</v>
      </c>
      <c r="O449" s="42" t="str">
        <f>IFERROR(VLOOKUP("*"&amp;$D449&amp;"*",[1]护套环流!$A:$AS,21,FALSE),IFERROR(VLOOKUP("*"&amp;$D449&amp;"*",[1]护套环流!$B:$AS,20,FALSE),"无"))</f>
        <v>无</v>
      </c>
      <c r="P449" s="43" t="str">
        <f t="shared" si="216"/>
        <v/>
      </c>
      <c r="Q449" s="43" t="str">
        <f t="shared" si="217"/>
        <v/>
      </c>
      <c r="R449" s="44" t="str">
        <f t="shared" si="218"/>
        <v/>
      </c>
      <c r="S449" s="44" t="str">
        <f t="shared" si="219"/>
        <v/>
      </c>
      <c r="T449" s="42"/>
      <c r="U449" s="42" t="str">
        <f>IFERROR(VLOOKUP("*"&amp;$D449&amp;"*",[1]护套环流!$A:$AS,5,FALSE),IFERROR(VLOOKUP("*"&amp;$D449&amp;"*",[1]护套环流!$B:$AS,4,FALSE),"无"))</f>
        <v>无</v>
      </c>
      <c r="V449" s="42" t="str">
        <f>IFERROR(VLOOKUP("*"&amp;$D449&amp;"*",[1]护套环流!$A:$AS,3,FALSE),IFERROR(VLOOKUP("*"&amp;$D449&amp;"*",[1]护套环流!$B:$AS,2,FALSE),"无"))</f>
        <v>无</v>
      </c>
    </row>
    <row r="450" ht="24" spans="1:22">
      <c r="A450" s="4">
        <v>449</v>
      </c>
      <c r="B450" s="4" t="s">
        <v>34</v>
      </c>
      <c r="C450" s="5" t="s">
        <v>228</v>
      </c>
      <c r="D450" s="6" t="s">
        <v>3389</v>
      </c>
      <c r="E450" s="6" t="s">
        <v>108</v>
      </c>
      <c r="F450" s="7" t="s">
        <v>2958</v>
      </c>
      <c r="G450" s="65">
        <v>45047</v>
      </c>
      <c r="H450" s="10" t="s">
        <v>304</v>
      </c>
      <c r="I450" s="4" t="s">
        <v>42</v>
      </c>
      <c r="J450" s="4" t="s">
        <v>43</v>
      </c>
      <c r="K450" s="58" t="s">
        <v>305</v>
      </c>
      <c r="L450" s="59" t="s">
        <v>307</v>
      </c>
      <c r="M450" s="5">
        <v>3</v>
      </c>
      <c r="N450" s="16" t="s">
        <v>3379</v>
      </c>
      <c r="O450" s="16" t="s">
        <v>3380</v>
      </c>
      <c r="P450" s="15">
        <f t="shared" si="216"/>
        <v>3</v>
      </c>
      <c r="Q450" s="15">
        <f t="shared" si="217"/>
        <v>3</v>
      </c>
      <c r="R450" s="22">
        <f t="shared" si="218"/>
        <v>1</v>
      </c>
      <c r="S450" s="22">
        <f t="shared" si="219"/>
        <v>1</v>
      </c>
      <c r="T450" s="16"/>
      <c r="U450" s="16" t="s">
        <v>3381</v>
      </c>
      <c r="V450" s="16" t="s">
        <v>50</v>
      </c>
    </row>
    <row r="451" ht="24" spans="1:22">
      <c r="A451" s="4">
        <v>450</v>
      </c>
      <c r="B451" s="4" t="s">
        <v>34</v>
      </c>
      <c r="C451" s="5" t="s">
        <v>228</v>
      </c>
      <c r="D451" s="6" t="s">
        <v>3389</v>
      </c>
      <c r="E451" s="6" t="s">
        <v>108</v>
      </c>
      <c r="F451" s="7" t="s">
        <v>2958</v>
      </c>
      <c r="G451" s="65">
        <v>45170</v>
      </c>
      <c r="H451" s="10" t="s">
        <v>54</v>
      </c>
      <c r="I451" s="4" t="s">
        <v>42</v>
      </c>
      <c r="J451" s="4" t="s">
        <v>43</v>
      </c>
      <c r="K451" s="58" t="s">
        <v>305</v>
      </c>
      <c r="L451" s="59" t="s">
        <v>307</v>
      </c>
      <c r="M451" s="5">
        <v>3</v>
      </c>
      <c r="N451" s="16" t="s">
        <v>3945</v>
      </c>
      <c r="O451" s="16" t="s">
        <v>3946</v>
      </c>
      <c r="P451" s="15">
        <f t="shared" si="216"/>
        <v>3</v>
      </c>
      <c r="Q451" s="15">
        <f t="shared" si="217"/>
        <v>3</v>
      </c>
      <c r="R451" s="22">
        <f t="shared" si="218"/>
        <v>1</v>
      </c>
      <c r="S451" s="22">
        <f t="shared" si="219"/>
        <v>1</v>
      </c>
      <c r="T451" s="16"/>
      <c r="U451" s="16" t="s">
        <v>3390</v>
      </c>
      <c r="V451" s="16" t="s">
        <v>50</v>
      </c>
    </row>
    <row r="452" ht="24" spans="1:22">
      <c r="A452" s="4">
        <v>451</v>
      </c>
      <c r="B452" s="4" t="s">
        <v>34</v>
      </c>
      <c r="C452" s="5" t="s">
        <v>82</v>
      </c>
      <c r="D452" s="7" t="s">
        <v>448</v>
      </c>
      <c r="E452" s="7" t="s">
        <v>37</v>
      </c>
      <c r="F452" s="7" t="s">
        <v>2958</v>
      </c>
      <c r="G452" s="57">
        <v>44927</v>
      </c>
      <c r="H452" s="9" t="s">
        <v>2959</v>
      </c>
      <c r="I452" s="4" t="s">
        <v>42</v>
      </c>
      <c r="J452" s="4" t="s">
        <v>43</v>
      </c>
      <c r="K452" s="58" t="s">
        <v>305</v>
      </c>
      <c r="L452" s="59" t="s">
        <v>307</v>
      </c>
      <c r="M452" s="5">
        <v>12</v>
      </c>
      <c r="N452" s="16" t="s">
        <v>3391</v>
      </c>
      <c r="O452" s="16" t="s">
        <v>3392</v>
      </c>
      <c r="P452" s="15">
        <f t="shared" si="216"/>
        <v>12</v>
      </c>
      <c r="Q452" s="15">
        <f t="shared" si="217"/>
        <v>12</v>
      </c>
      <c r="R452" s="22">
        <f t="shared" si="218"/>
        <v>1</v>
      </c>
      <c r="S452" s="22">
        <f t="shared" si="219"/>
        <v>1</v>
      </c>
      <c r="T452" s="16"/>
      <c r="U452" s="16" t="s">
        <v>3393</v>
      </c>
      <c r="V452" s="16" t="s">
        <v>50</v>
      </c>
    </row>
    <row r="453" ht="24" spans="1:22">
      <c r="A453" s="4">
        <v>452</v>
      </c>
      <c r="B453" s="4" t="s">
        <v>34</v>
      </c>
      <c r="C453" s="5" t="s">
        <v>82</v>
      </c>
      <c r="D453" s="7" t="s">
        <v>448</v>
      </c>
      <c r="E453" s="7" t="s">
        <v>37</v>
      </c>
      <c r="F453" s="7" t="s">
        <v>2958</v>
      </c>
      <c r="G453" s="8">
        <v>44986</v>
      </c>
      <c r="H453" s="10" t="s">
        <v>41</v>
      </c>
      <c r="I453" s="4" t="s">
        <v>42</v>
      </c>
      <c r="J453" s="4" t="s">
        <v>43</v>
      </c>
      <c r="K453" s="58" t="s">
        <v>305</v>
      </c>
      <c r="L453" s="59" t="s">
        <v>307</v>
      </c>
      <c r="M453" s="5">
        <v>12</v>
      </c>
      <c r="N453" s="16" t="s">
        <v>3394</v>
      </c>
      <c r="O453" s="16" t="s">
        <v>3395</v>
      </c>
      <c r="P453" s="15">
        <f t="shared" si="216"/>
        <v>12</v>
      </c>
      <c r="Q453" s="15">
        <f t="shared" si="217"/>
        <v>12</v>
      </c>
      <c r="R453" s="22">
        <f t="shared" si="218"/>
        <v>1</v>
      </c>
      <c r="S453" s="22">
        <f t="shared" si="219"/>
        <v>1</v>
      </c>
      <c r="T453" s="16"/>
      <c r="U453" s="16" t="s">
        <v>3396</v>
      </c>
      <c r="V453" s="16" t="s">
        <v>50</v>
      </c>
    </row>
    <row r="454" ht="24" spans="1:22">
      <c r="A454" s="4">
        <v>453</v>
      </c>
      <c r="B454" s="4" t="s">
        <v>34</v>
      </c>
      <c r="C454" s="5" t="s">
        <v>82</v>
      </c>
      <c r="D454" s="7" t="s">
        <v>448</v>
      </c>
      <c r="E454" s="7" t="s">
        <v>37</v>
      </c>
      <c r="F454" s="7" t="s">
        <v>2958</v>
      </c>
      <c r="G454" s="8">
        <v>45047</v>
      </c>
      <c r="H454" s="10" t="s">
        <v>304</v>
      </c>
      <c r="I454" s="4" t="s">
        <v>42</v>
      </c>
      <c r="J454" s="4" t="s">
        <v>43</v>
      </c>
      <c r="K454" s="58" t="s">
        <v>305</v>
      </c>
      <c r="L454" s="59" t="s">
        <v>307</v>
      </c>
      <c r="M454" s="5">
        <v>12</v>
      </c>
      <c r="N454" s="73">
        <v>45103</v>
      </c>
      <c r="O454" s="73">
        <v>45103</v>
      </c>
      <c r="P454" s="15">
        <f t="shared" si="216"/>
        <v>12</v>
      </c>
      <c r="Q454" s="15">
        <f t="shared" si="217"/>
        <v>12</v>
      </c>
      <c r="R454" s="22">
        <f t="shared" si="218"/>
        <v>1</v>
      </c>
      <c r="S454" s="22">
        <f t="shared" si="219"/>
        <v>1</v>
      </c>
      <c r="T454" s="16"/>
      <c r="U454" s="16" t="s">
        <v>3397</v>
      </c>
      <c r="V454" s="16" t="s">
        <v>50</v>
      </c>
    </row>
    <row r="455" ht="24" spans="1:22">
      <c r="A455" s="4">
        <v>454</v>
      </c>
      <c r="B455" s="4" t="s">
        <v>34</v>
      </c>
      <c r="C455" s="5" t="s">
        <v>82</v>
      </c>
      <c r="D455" s="7" t="s">
        <v>448</v>
      </c>
      <c r="E455" s="7" t="s">
        <v>37</v>
      </c>
      <c r="F455" s="7" t="s">
        <v>2958</v>
      </c>
      <c r="G455" s="8">
        <v>45108</v>
      </c>
      <c r="H455" s="10" t="s">
        <v>165</v>
      </c>
      <c r="I455" s="4" t="s">
        <v>42</v>
      </c>
      <c r="J455" s="4" t="s">
        <v>43</v>
      </c>
      <c r="K455" s="58" t="s">
        <v>305</v>
      </c>
      <c r="L455" s="59" t="s">
        <v>307</v>
      </c>
      <c r="M455" s="5">
        <v>12</v>
      </c>
      <c r="N455" s="16" t="s">
        <v>3398</v>
      </c>
      <c r="O455" s="16" t="s">
        <v>3399</v>
      </c>
      <c r="P455" s="15">
        <f t="shared" si="216"/>
        <v>12</v>
      </c>
      <c r="Q455" s="15">
        <f t="shared" si="217"/>
        <v>12</v>
      </c>
      <c r="R455" s="22">
        <f t="shared" si="218"/>
        <v>1</v>
      </c>
      <c r="S455" s="22">
        <f t="shared" si="219"/>
        <v>1</v>
      </c>
      <c r="T455" s="16" t="s">
        <v>3319</v>
      </c>
      <c r="U455" s="16" t="s">
        <v>3400</v>
      </c>
      <c r="V455" s="16" t="s">
        <v>50</v>
      </c>
    </row>
    <row r="456" ht="24" spans="1:22">
      <c r="A456" s="4">
        <v>455</v>
      </c>
      <c r="B456" s="4" t="s">
        <v>34</v>
      </c>
      <c r="C456" s="5" t="s">
        <v>82</v>
      </c>
      <c r="D456" s="7" t="s">
        <v>448</v>
      </c>
      <c r="E456" s="7" t="s">
        <v>37</v>
      </c>
      <c r="F456" s="7" t="s">
        <v>2958</v>
      </c>
      <c r="G456" s="8">
        <v>45170</v>
      </c>
      <c r="H456" s="10" t="s">
        <v>54</v>
      </c>
      <c r="I456" s="4" t="s">
        <v>42</v>
      </c>
      <c r="J456" s="4" t="s">
        <v>43</v>
      </c>
      <c r="K456" s="58" t="s">
        <v>305</v>
      </c>
      <c r="L456" s="59" t="s">
        <v>307</v>
      </c>
      <c r="M456" s="5">
        <v>12</v>
      </c>
      <c r="N456" s="16" t="str">
        <f>IFERROR(VLOOKUP("*"&amp;$D456&amp;"*",[1]护套环流!$A:$AS,20,FALSE),IFERROR(VLOOKUP("*"&amp;$D456&amp;"*",[1]护套环流!$B:$AS,19,FALSE),"无"))</f>
        <v>2023-09-18 09:00:00</v>
      </c>
      <c r="O456" s="16" t="str">
        <f>IFERROR(VLOOKUP("*"&amp;$D456&amp;"*",[1]护套环流!$A:$AS,21,FALSE),IFERROR(VLOOKUP("*"&amp;$D456&amp;"*",[1]护套环流!$B:$AS,20,FALSE),"无"))</f>
        <v>2023-09-18 10:00:00</v>
      </c>
      <c r="P456" s="15">
        <f t="shared" si="216"/>
        <v>12</v>
      </c>
      <c r="Q456" s="15">
        <f t="shared" si="217"/>
        <v>12</v>
      </c>
      <c r="R456" s="22">
        <f t="shared" si="218"/>
        <v>1</v>
      </c>
      <c r="S456" s="22">
        <f t="shared" si="219"/>
        <v>1</v>
      </c>
      <c r="T456" s="16"/>
      <c r="U456" s="16" t="str">
        <f>IFERROR(VLOOKUP("*"&amp;$D456&amp;"*",[1]护套环流!$A:$AS,5,FALSE),IFERROR(VLOOKUP("*"&amp;$D456&amp;"*",[1]护套环流!$B:$AS,4,FALSE),"无"))</f>
        <v>JH030120230113-003514</v>
      </c>
      <c r="V456" s="16" t="str">
        <f>IFERROR(VLOOKUP("*"&amp;$D456&amp;"*",[1]护套环流!$A:$AS,3,FALSE),IFERROR(VLOOKUP("*"&amp;$D456&amp;"*",[1]护套环流!$B:$AS,2,FALSE),"无"))</f>
        <v>已完成</v>
      </c>
    </row>
    <row r="457" ht="24" spans="1:22">
      <c r="A457" s="4">
        <v>456</v>
      </c>
      <c r="B457" s="4" t="s">
        <v>34</v>
      </c>
      <c r="C457" s="5" t="s">
        <v>82</v>
      </c>
      <c r="D457" s="7" t="s">
        <v>448</v>
      </c>
      <c r="E457" s="7" t="s">
        <v>37</v>
      </c>
      <c r="F457" s="7" t="s">
        <v>2958</v>
      </c>
      <c r="G457" s="8">
        <v>45231</v>
      </c>
      <c r="H457" s="10" t="s">
        <v>632</v>
      </c>
      <c r="I457" s="4" t="s">
        <v>42</v>
      </c>
      <c r="J457" s="4" t="s">
        <v>43</v>
      </c>
      <c r="K457" s="58" t="s">
        <v>305</v>
      </c>
      <c r="L457" s="59" t="s">
        <v>307</v>
      </c>
      <c r="M457" s="5">
        <v>12</v>
      </c>
      <c r="N457" s="16"/>
      <c r="O457" s="16"/>
      <c r="P457" s="15"/>
      <c r="Q457" s="15"/>
      <c r="R457" s="22"/>
      <c r="S457" s="22"/>
      <c r="T457" s="16"/>
      <c r="U457" s="16"/>
      <c r="V457" s="16"/>
    </row>
    <row r="458" ht="24" spans="1:22">
      <c r="A458" s="4">
        <v>457</v>
      </c>
      <c r="B458" s="4" t="s">
        <v>34</v>
      </c>
      <c r="C458" s="5" t="s">
        <v>82</v>
      </c>
      <c r="D458" s="7" t="s">
        <v>456</v>
      </c>
      <c r="E458" s="7" t="s">
        <v>37</v>
      </c>
      <c r="F458" s="7" t="s">
        <v>2958</v>
      </c>
      <c r="G458" s="57">
        <v>44927</v>
      </c>
      <c r="H458" s="9" t="s">
        <v>2959</v>
      </c>
      <c r="I458" s="4" t="s">
        <v>42</v>
      </c>
      <c r="J458" s="4" t="s">
        <v>43</v>
      </c>
      <c r="K458" s="58" t="s">
        <v>305</v>
      </c>
      <c r="L458" s="59" t="s">
        <v>307</v>
      </c>
      <c r="M458" s="5">
        <v>12</v>
      </c>
      <c r="N458" s="16" t="s">
        <v>3391</v>
      </c>
      <c r="O458" s="16" t="s">
        <v>3392</v>
      </c>
      <c r="P458" s="15">
        <f t="shared" ref="P458:P462" si="220">IF(OR(O458=0,O458="无"),"",M458)</f>
        <v>12</v>
      </c>
      <c r="Q458" s="15">
        <f t="shared" ref="Q458:Q462" si="221">P458</f>
        <v>12</v>
      </c>
      <c r="R458" s="22">
        <f t="shared" ref="R458:R462" si="222">IFERROR(IF(P458/M458&gt;0,P458/M458,""),"")</f>
        <v>1</v>
      </c>
      <c r="S458" s="22">
        <f t="shared" ref="S458:S462" si="223">IFERROR(Q458/P458,"")</f>
        <v>1</v>
      </c>
      <c r="T458" s="16"/>
      <c r="U458" s="16" t="s">
        <v>3393</v>
      </c>
      <c r="V458" s="16" t="s">
        <v>50</v>
      </c>
    </row>
    <row r="459" ht="24" spans="1:22">
      <c r="A459" s="4">
        <v>458</v>
      </c>
      <c r="B459" s="4" t="s">
        <v>34</v>
      </c>
      <c r="C459" s="5" t="s">
        <v>82</v>
      </c>
      <c r="D459" s="7" t="s">
        <v>456</v>
      </c>
      <c r="E459" s="7" t="s">
        <v>37</v>
      </c>
      <c r="F459" s="7" t="s">
        <v>2958</v>
      </c>
      <c r="G459" s="8">
        <v>44986</v>
      </c>
      <c r="H459" s="10" t="s">
        <v>41</v>
      </c>
      <c r="I459" s="4" t="s">
        <v>42</v>
      </c>
      <c r="J459" s="4" t="s">
        <v>43</v>
      </c>
      <c r="K459" s="58" t="s">
        <v>305</v>
      </c>
      <c r="L459" s="59" t="s">
        <v>307</v>
      </c>
      <c r="M459" s="5">
        <v>12</v>
      </c>
      <c r="N459" s="16" t="s">
        <v>3394</v>
      </c>
      <c r="O459" s="16" t="s">
        <v>3395</v>
      </c>
      <c r="P459" s="15">
        <f t="shared" si="220"/>
        <v>12</v>
      </c>
      <c r="Q459" s="15">
        <f t="shared" si="221"/>
        <v>12</v>
      </c>
      <c r="R459" s="22">
        <f t="shared" si="222"/>
        <v>1</v>
      </c>
      <c r="S459" s="22">
        <f t="shared" si="223"/>
        <v>1</v>
      </c>
      <c r="T459" s="16"/>
      <c r="U459" s="16" t="s">
        <v>3396</v>
      </c>
      <c r="V459" s="16" t="s">
        <v>50</v>
      </c>
    </row>
    <row r="460" ht="24" spans="1:22">
      <c r="A460" s="4">
        <v>459</v>
      </c>
      <c r="B460" s="4" t="s">
        <v>34</v>
      </c>
      <c r="C460" s="5" t="s">
        <v>82</v>
      </c>
      <c r="D460" s="7" t="s">
        <v>456</v>
      </c>
      <c r="E460" s="7" t="s">
        <v>37</v>
      </c>
      <c r="F460" s="7" t="s">
        <v>2958</v>
      </c>
      <c r="G460" s="8">
        <v>45047</v>
      </c>
      <c r="H460" s="10" t="s">
        <v>304</v>
      </c>
      <c r="I460" s="4" t="s">
        <v>42</v>
      </c>
      <c r="J460" s="4" t="s">
        <v>43</v>
      </c>
      <c r="K460" s="58" t="s">
        <v>305</v>
      </c>
      <c r="L460" s="59" t="s">
        <v>307</v>
      </c>
      <c r="M460" s="5">
        <v>12</v>
      </c>
      <c r="N460" s="73">
        <v>45103</v>
      </c>
      <c r="O460" s="73">
        <v>45103</v>
      </c>
      <c r="P460" s="15">
        <f t="shared" si="220"/>
        <v>12</v>
      </c>
      <c r="Q460" s="15">
        <f t="shared" si="221"/>
        <v>12</v>
      </c>
      <c r="R460" s="22">
        <f t="shared" si="222"/>
        <v>1</v>
      </c>
      <c r="S460" s="22">
        <f t="shared" si="223"/>
        <v>1</v>
      </c>
      <c r="T460" s="16"/>
      <c r="U460" s="16" t="s">
        <v>3397</v>
      </c>
      <c r="V460" s="16" t="s">
        <v>50</v>
      </c>
    </row>
    <row r="461" ht="24" spans="1:22">
      <c r="A461" s="4">
        <v>460</v>
      </c>
      <c r="B461" s="4" t="s">
        <v>34</v>
      </c>
      <c r="C461" s="5" t="s">
        <v>82</v>
      </c>
      <c r="D461" s="7" t="s">
        <v>456</v>
      </c>
      <c r="E461" s="7" t="s">
        <v>37</v>
      </c>
      <c r="F461" s="7" t="s">
        <v>2958</v>
      </c>
      <c r="G461" s="8">
        <v>45108</v>
      </c>
      <c r="H461" s="10" t="s">
        <v>165</v>
      </c>
      <c r="I461" s="4" t="s">
        <v>42</v>
      </c>
      <c r="J461" s="4" t="s">
        <v>43</v>
      </c>
      <c r="K461" s="58" t="s">
        <v>305</v>
      </c>
      <c r="L461" s="59" t="s">
        <v>307</v>
      </c>
      <c r="M461" s="5">
        <v>12</v>
      </c>
      <c r="N461" s="16" t="s">
        <v>3398</v>
      </c>
      <c r="O461" s="16" t="s">
        <v>3399</v>
      </c>
      <c r="P461" s="15">
        <f t="shared" si="220"/>
        <v>12</v>
      </c>
      <c r="Q461" s="15">
        <f t="shared" si="221"/>
        <v>12</v>
      </c>
      <c r="R461" s="22">
        <f t="shared" si="222"/>
        <v>1</v>
      </c>
      <c r="S461" s="22">
        <f t="shared" si="223"/>
        <v>1</v>
      </c>
      <c r="T461" s="16" t="s">
        <v>3319</v>
      </c>
      <c r="U461" s="16" t="s">
        <v>3400</v>
      </c>
      <c r="V461" s="16" t="s">
        <v>50</v>
      </c>
    </row>
    <row r="462" ht="24" spans="1:22">
      <c r="A462" s="4">
        <v>461</v>
      </c>
      <c r="B462" s="4" t="s">
        <v>34</v>
      </c>
      <c r="C462" s="5" t="s">
        <v>82</v>
      </c>
      <c r="D462" s="7" t="s">
        <v>456</v>
      </c>
      <c r="E462" s="7" t="s">
        <v>37</v>
      </c>
      <c r="F462" s="7" t="s">
        <v>2958</v>
      </c>
      <c r="G462" s="8">
        <v>45170</v>
      </c>
      <c r="H462" s="10" t="s">
        <v>54</v>
      </c>
      <c r="I462" s="4" t="s">
        <v>42</v>
      </c>
      <c r="J462" s="4" t="s">
        <v>43</v>
      </c>
      <c r="K462" s="58" t="s">
        <v>305</v>
      </c>
      <c r="L462" s="59" t="s">
        <v>307</v>
      </c>
      <c r="M462" s="5">
        <v>12</v>
      </c>
      <c r="N462" s="16" t="str">
        <f>IFERROR(VLOOKUP("*"&amp;$D462&amp;"*",[1]护套环流!$A:$AS,20,FALSE),IFERROR(VLOOKUP("*"&amp;$D462&amp;"*",[1]护套环流!$B:$AS,19,FALSE),"无"))</f>
        <v>2023-09-18 09:00:00</v>
      </c>
      <c r="O462" s="16" t="str">
        <f>IFERROR(VLOOKUP("*"&amp;$D462&amp;"*",[1]护套环流!$A:$AS,21,FALSE),IFERROR(VLOOKUP("*"&amp;$D462&amp;"*",[1]护套环流!$B:$AS,20,FALSE),"无"))</f>
        <v>2023-09-18 10:00:00</v>
      </c>
      <c r="P462" s="15">
        <f t="shared" si="220"/>
        <v>12</v>
      </c>
      <c r="Q462" s="15">
        <f t="shared" si="221"/>
        <v>12</v>
      </c>
      <c r="R462" s="22">
        <f t="shared" si="222"/>
        <v>1</v>
      </c>
      <c r="S462" s="22">
        <f t="shared" si="223"/>
        <v>1</v>
      </c>
      <c r="T462" s="16"/>
      <c r="U462" s="16" t="str">
        <f>IFERROR(VLOOKUP("*"&amp;$D462&amp;"*",[1]护套环流!$A:$AS,5,FALSE),IFERROR(VLOOKUP("*"&amp;$D462&amp;"*",[1]护套环流!$B:$AS,4,FALSE),"无"))</f>
        <v>JH030120230113-003514</v>
      </c>
      <c r="V462" s="16" t="str">
        <f>IFERROR(VLOOKUP("*"&amp;$D462&amp;"*",[1]护套环流!$A:$AS,3,FALSE),IFERROR(VLOOKUP("*"&amp;$D462&amp;"*",[1]护套环流!$B:$AS,2,FALSE),"无"))</f>
        <v>已完成</v>
      </c>
    </row>
    <row r="463" ht="24" spans="1:22">
      <c r="A463" s="4">
        <v>462</v>
      </c>
      <c r="B463" s="4" t="s">
        <v>34</v>
      </c>
      <c r="C463" s="5" t="s">
        <v>82</v>
      </c>
      <c r="D463" s="7" t="s">
        <v>456</v>
      </c>
      <c r="E463" s="7" t="s">
        <v>37</v>
      </c>
      <c r="F463" s="7" t="s">
        <v>2958</v>
      </c>
      <c r="G463" s="8">
        <v>45231</v>
      </c>
      <c r="H463" s="10" t="s">
        <v>632</v>
      </c>
      <c r="I463" s="4" t="s">
        <v>42</v>
      </c>
      <c r="J463" s="4" t="s">
        <v>43</v>
      </c>
      <c r="K463" s="58" t="s">
        <v>305</v>
      </c>
      <c r="L463" s="59" t="s">
        <v>307</v>
      </c>
      <c r="M463" s="5">
        <v>12</v>
      </c>
      <c r="N463" s="16"/>
      <c r="O463" s="16"/>
      <c r="P463" s="15"/>
      <c r="Q463" s="15"/>
      <c r="R463" s="22"/>
      <c r="S463" s="22"/>
      <c r="T463" s="16"/>
      <c r="U463" s="16"/>
      <c r="V463" s="16"/>
    </row>
    <row r="464" ht="24" spans="1:22">
      <c r="A464" s="4">
        <v>463</v>
      </c>
      <c r="B464" s="4" t="s">
        <v>34</v>
      </c>
      <c r="C464" s="5" t="s">
        <v>228</v>
      </c>
      <c r="D464" s="11" t="s">
        <v>462</v>
      </c>
      <c r="E464" s="11" t="s">
        <v>337</v>
      </c>
      <c r="F464" s="7" t="s">
        <v>2958</v>
      </c>
      <c r="G464" s="8">
        <v>44986</v>
      </c>
      <c r="H464" s="10" t="s">
        <v>41</v>
      </c>
      <c r="I464" s="4" t="s">
        <v>42</v>
      </c>
      <c r="J464" s="4" t="s">
        <v>43</v>
      </c>
      <c r="K464" s="58" t="s">
        <v>305</v>
      </c>
      <c r="L464" s="59" t="s">
        <v>307</v>
      </c>
      <c r="M464" s="5">
        <v>9</v>
      </c>
      <c r="N464" s="16" t="s">
        <v>3406</v>
      </c>
      <c r="O464" s="16" t="s">
        <v>3407</v>
      </c>
      <c r="P464" s="15">
        <f t="shared" ref="P464:P472" si="224">IF(OR(O464=0,O464="无"),"",M464)</f>
        <v>9</v>
      </c>
      <c r="Q464" s="15">
        <f t="shared" ref="Q464:Q472" si="225">P464</f>
        <v>9</v>
      </c>
      <c r="R464" s="22">
        <f t="shared" ref="R464:R472" si="226">IFERROR(IF(P464/M464&gt;0,P464/M464,""),"")</f>
        <v>1</v>
      </c>
      <c r="S464" s="22">
        <f t="shared" ref="S464:S472" si="227">IFERROR(Q464/P464,"")</f>
        <v>1</v>
      </c>
      <c r="T464" s="16"/>
      <c r="U464" s="16" t="s">
        <v>3408</v>
      </c>
      <c r="V464" s="16" t="s">
        <v>50</v>
      </c>
    </row>
    <row r="465" ht="24" spans="1:22">
      <c r="A465" s="4">
        <v>464</v>
      </c>
      <c r="B465" s="4" t="s">
        <v>34</v>
      </c>
      <c r="C465" s="5" t="s">
        <v>228</v>
      </c>
      <c r="D465" s="11" t="s">
        <v>462</v>
      </c>
      <c r="E465" s="11" t="s">
        <v>337</v>
      </c>
      <c r="F465" s="7" t="s">
        <v>2958</v>
      </c>
      <c r="G465" s="8">
        <v>45170</v>
      </c>
      <c r="H465" s="10" t="s">
        <v>54</v>
      </c>
      <c r="I465" s="4" t="s">
        <v>42</v>
      </c>
      <c r="J465" s="4" t="s">
        <v>43</v>
      </c>
      <c r="K465" s="58" t="s">
        <v>305</v>
      </c>
      <c r="L465" s="59" t="s">
        <v>307</v>
      </c>
      <c r="M465" s="5">
        <v>9</v>
      </c>
      <c r="N465" s="16" t="str">
        <f>IFERROR(VLOOKUP("*"&amp;$D465&amp;"*",[1]护套环流!$A:$AS,20,FALSE),IFERROR(VLOOKUP("*"&amp;$D465&amp;"*",[1]护套环流!$B:$AS,19,FALSE),"无"))</f>
        <v>无</v>
      </c>
      <c r="O465" s="16" t="str">
        <f>IFERROR(VLOOKUP("*"&amp;$D465&amp;"*",[1]护套环流!$A:$AS,21,FALSE),IFERROR(VLOOKUP("*"&amp;$D465&amp;"*",[1]护套环流!$B:$AS,20,FALSE),"无"))</f>
        <v>无</v>
      </c>
      <c r="P465" s="15" t="str">
        <f t="shared" si="224"/>
        <v/>
      </c>
      <c r="Q465" s="15" t="str">
        <f t="shared" si="225"/>
        <v/>
      </c>
      <c r="R465" s="22" t="str">
        <f t="shared" si="226"/>
        <v/>
      </c>
      <c r="S465" s="22" t="str">
        <f t="shared" si="227"/>
        <v/>
      </c>
      <c r="T465" s="16"/>
      <c r="U465" s="16" t="str">
        <f>IFERROR(VLOOKUP("*"&amp;$D465&amp;"*",[1]护套环流!$A:$AS,5,FALSE),IFERROR(VLOOKUP("*"&amp;$D465&amp;"*",[1]护套环流!$B:$AS,4,FALSE),"无"))</f>
        <v>无</v>
      </c>
      <c r="V465" s="16" t="str">
        <f>IFERROR(VLOOKUP("*"&amp;$D465&amp;"*",[1]护套环流!$A:$AS,3,FALSE),IFERROR(VLOOKUP("*"&amp;$D465&amp;"*",[1]护套环流!$B:$AS,2,FALSE),"无"))</f>
        <v>无</v>
      </c>
    </row>
    <row r="466" ht="24" spans="1:22">
      <c r="A466" s="4">
        <v>465</v>
      </c>
      <c r="B466" s="4" t="s">
        <v>34</v>
      </c>
      <c r="C466" s="5" t="s">
        <v>228</v>
      </c>
      <c r="D466" s="11" t="s">
        <v>466</v>
      </c>
      <c r="E466" s="11" t="s">
        <v>337</v>
      </c>
      <c r="F466" s="7" t="s">
        <v>2958</v>
      </c>
      <c r="G466" s="8">
        <v>44986</v>
      </c>
      <c r="H466" s="10" t="s">
        <v>41</v>
      </c>
      <c r="I466" s="4" t="s">
        <v>42</v>
      </c>
      <c r="J466" s="4" t="s">
        <v>43</v>
      </c>
      <c r="K466" s="58" t="s">
        <v>305</v>
      </c>
      <c r="L466" s="59" t="s">
        <v>307</v>
      </c>
      <c r="M466" s="5">
        <v>9</v>
      </c>
      <c r="N466" s="16" t="s">
        <v>3406</v>
      </c>
      <c r="O466" s="16" t="s">
        <v>3407</v>
      </c>
      <c r="P466" s="15">
        <f t="shared" si="224"/>
        <v>9</v>
      </c>
      <c r="Q466" s="15">
        <f t="shared" si="225"/>
        <v>9</v>
      </c>
      <c r="R466" s="22">
        <f t="shared" si="226"/>
        <v>1</v>
      </c>
      <c r="S466" s="22">
        <f t="shared" si="227"/>
        <v>1</v>
      </c>
      <c r="T466" s="16"/>
      <c r="U466" s="16" t="s">
        <v>3408</v>
      </c>
      <c r="V466" s="16" t="s">
        <v>50</v>
      </c>
    </row>
    <row r="467" ht="24" spans="1:22">
      <c r="A467" s="4">
        <v>466</v>
      </c>
      <c r="B467" s="4" t="s">
        <v>34</v>
      </c>
      <c r="C467" s="5" t="s">
        <v>228</v>
      </c>
      <c r="D467" s="11" t="s">
        <v>466</v>
      </c>
      <c r="E467" s="11" t="s">
        <v>337</v>
      </c>
      <c r="F467" s="7" t="s">
        <v>2958</v>
      </c>
      <c r="G467" s="8">
        <v>45170</v>
      </c>
      <c r="H467" s="10" t="s">
        <v>54</v>
      </c>
      <c r="I467" s="4" t="s">
        <v>42</v>
      </c>
      <c r="J467" s="4" t="s">
        <v>43</v>
      </c>
      <c r="K467" s="58" t="s">
        <v>305</v>
      </c>
      <c r="L467" s="59" t="s">
        <v>307</v>
      </c>
      <c r="M467" s="5">
        <v>9</v>
      </c>
      <c r="N467" s="16" t="str">
        <f>IFERROR(VLOOKUP("*"&amp;$D467&amp;"*",[1]护套环流!$A:$AS,20,FALSE),IFERROR(VLOOKUP("*"&amp;$D467&amp;"*",[1]护套环流!$B:$AS,19,FALSE),"无"))</f>
        <v>无</v>
      </c>
      <c r="O467" s="16" t="str">
        <f>IFERROR(VLOOKUP("*"&amp;$D467&amp;"*",[1]护套环流!$A:$AS,21,FALSE),IFERROR(VLOOKUP("*"&amp;$D467&amp;"*",[1]护套环流!$B:$AS,20,FALSE),"无"))</f>
        <v>无</v>
      </c>
      <c r="P467" s="15" t="str">
        <f t="shared" si="224"/>
        <v/>
      </c>
      <c r="Q467" s="15" t="str">
        <f t="shared" si="225"/>
        <v/>
      </c>
      <c r="R467" s="22" t="str">
        <f t="shared" si="226"/>
        <v/>
      </c>
      <c r="S467" s="22" t="str">
        <f t="shared" si="227"/>
        <v/>
      </c>
      <c r="T467" s="16"/>
      <c r="U467" s="16" t="str">
        <f>IFERROR(VLOOKUP("*"&amp;$D467&amp;"*",[1]护套环流!$A:$AS,5,FALSE),IFERROR(VLOOKUP("*"&amp;$D467&amp;"*",[1]护套环流!$B:$AS,4,FALSE),"无"))</f>
        <v>无</v>
      </c>
      <c r="V467" s="16" t="str">
        <f>IFERROR(VLOOKUP("*"&amp;$D467&amp;"*",[1]护套环流!$A:$AS,3,FALSE),IFERROR(VLOOKUP("*"&amp;$D467&amp;"*",[1]护套环流!$B:$AS,2,FALSE),"无"))</f>
        <v>无</v>
      </c>
    </row>
    <row r="468" ht="24" spans="1:22">
      <c r="A468" s="4">
        <v>467</v>
      </c>
      <c r="B468" s="4" t="s">
        <v>34</v>
      </c>
      <c r="C468" s="5" t="s">
        <v>228</v>
      </c>
      <c r="D468" s="70" t="s">
        <v>486</v>
      </c>
      <c r="E468" s="70" t="s">
        <v>37</v>
      </c>
      <c r="F468" s="7" t="s">
        <v>2958</v>
      </c>
      <c r="G468" s="57">
        <v>44927</v>
      </c>
      <c r="H468" s="9" t="s">
        <v>2959</v>
      </c>
      <c r="I468" s="4" t="s">
        <v>42</v>
      </c>
      <c r="J468" s="4" t="s">
        <v>43</v>
      </c>
      <c r="K468" s="58" t="s">
        <v>305</v>
      </c>
      <c r="L468" s="59" t="s">
        <v>307</v>
      </c>
      <c r="M468" s="5">
        <v>6</v>
      </c>
      <c r="N468" s="16" t="s">
        <v>3412</v>
      </c>
      <c r="O468" s="16" t="s">
        <v>3413</v>
      </c>
      <c r="P468" s="15">
        <f t="shared" si="224"/>
        <v>6</v>
      </c>
      <c r="Q468" s="15">
        <f t="shared" si="225"/>
        <v>6</v>
      </c>
      <c r="R468" s="22">
        <f t="shared" si="226"/>
        <v>1</v>
      </c>
      <c r="S468" s="22">
        <f t="shared" si="227"/>
        <v>1</v>
      </c>
      <c r="T468" s="16"/>
      <c r="U468" s="16" t="s">
        <v>3414</v>
      </c>
      <c r="V468" s="16" t="s">
        <v>50</v>
      </c>
    </row>
    <row r="469" ht="24" spans="1:22">
      <c r="A469" s="4">
        <v>468</v>
      </c>
      <c r="B469" s="4" t="s">
        <v>34</v>
      </c>
      <c r="C469" s="5" t="s">
        <v>228</v>
      </c>
      <c r="D469" s="70" t="s">
        <v>486</v>
      </c>
      <c r="E469" s="70" t="s">
        <v>37</v>
      </c>
      <c r="F469" s="7" t="s">
        <v>2958</v>
      </c>
      <c r="G469" s="8">
        <v>44986</v>
      </c>
      <c r="H469" s="10" t="s">
        <v>41</v>
      </c>
      <c r="I469" s="4" t="s">
        <v>42</v>
      </c>
      <c r="J469" s="4" t="s">
        <v>43</v>
      </c>
      <c r="K469" s="58" t="s">
        <v>305</v>
      </c>
      <c r="L469" s="59" t="s">
        <v>307</v>
      </c>
      <c r="M469" s="5">
        <v>6</v>
      </c>
      <c r="N469" s="16" t="s">
        <v>3415</v>
      </c>
      <c r="O469" s="16" t="s">
        <v>3416</v>
      </c>
      <c r="P469" s="15">
        <f t="shared" si="224"/>
        <v>6</v>
      </c>
      <c r="Q469" s="15">
        <f t="shared" si="225"/>
        <v>6</v>
      </c>
      <c r="R469" s="22">
        <f t="shared" si="226"/>
        <v>1</v>
      </c>
      <c r="S469" s="22">
        <f t="shared" si="227"/>
        <v>1</v>
      </c>
      <c r="T469" s="16"/>
      <c r="U469" s="16" t="s">
        <v>3417</v>
      </c>
      <c r="V469" s="16" t="s">
        <v>50</v>
      </c>
    </row>
    <row r="470" ht="24" spans="1:22">
      <c r="A470" s="4">
        <v>469</v>
      </c>
      <c r="B470" s="4" t="s">
        <v>34</v>
      </c>
      <c r="C470" s="5" t="s">
        <v>228</v>
      </c>
      <c r="D470" s="70" t="s">
        <v>486</v>
      </c>
      <c r="E470" s="70" t="s">
        <v>37</v>
      </c>
      <c r="F470" s="7" t="s">
        <v>2958</v>
      </c>
      <c r="G470" s="8">
        <v>45047</v>
      </c>
      <c r="H470" s="10" t="s">
        <v>304</v>
      </c>
      <c r="I470" s="4" t="s">
        <v>42</v>
      </c>
      <c r="J470" s="4" t="s">
        <v>43</v>
      </c>
      <c r="K470" s="58" t="s">
        <v>305</v>
      </c>
      <c r="L470" s="59" t="s">
        <v>307</v>
      </c>
      <c r="M470" s="5">
        <v>6</v>
      </c>
      <c r="N470" s="16" t="s">
        <v>3418</v>
      </c>
      <c r="O470" s="16" t="s">
        <v>3419</v>
      </c>
      <c r="P470" s="15">
        <f t="shared" si="224"/>
        <v>6</v>
      </c>
      <c r="Q470" s="15">
        <f t="shared" si="225"/>
        <v>6</v>
      </c>
      <c r="R470" s="22">
        <f t="shared" si="226"/>
        <v>1</v>
      </c>
      <c r="S470" s="22">
        <f t="shared" si="227"/>
        <v>1</v>
      </c>
      <c r="T470" s="16"/>
      <c r="U470" s="16" t="s">
        <v>3420</v>
      </c>
      <c r="V470" s="16" t="s">
        <v>50</v>
      </c>
    </row>
    <row r="471" ht="24" spans="1:22">
      <c r="A471" s="4">
        <v>470</v>
      </c>
      <c r="B471" s="4" t="s">
        <v>34</v>
      </c>
      <c r="C471" s="5" t="s">
        <v>228</v>
      </c>
      <c r="D471" s="70" t="s">
        <v>486</v>
      </c>
      <c r="E471" s="70" t="s">
        <v>37</v>
      </c>
      <c r="F471" s="7" t="s">
        <v>2958</v>
      </c>
      <c r="G471" s="8">
        <v>45108</v>
      </c>
      <c r="H471" s="10" t="s">
        <v>165</v>
      </c>
      <c r="I471" s="4" t="s">
        <v>42</v>
      </c>
      <c r="J471" s="4" t="s">
        <v>43</v>
      </c>
      <c r="K471" s="58" t="s">
        <v>305</v>
      </c>
      <c r="L471" s="59" t="s">
        <v>307</v>
      </c>
      <c r="M471" s="5">
        <v>6</v>
      </c>
      <c r="N471" s="16" t="s">
        <v>3421</v>
      </c>
      <c r="O471" s="16" t="s">
        <v>3422</v>
      </c>
      <c r="P471" s="15">
        <f t="shared" si="224"/>
        <v>6</v>
      </c>
      <c r="Q471" s="15">
        <f t="shared" si="225"/>
        <v>6</v>
      </c>
      <c r="R471" s="22">
        <f t="shared" si="226"/>
        <v>1</v>
      </c>
      <c r="S471" s="22">
        <f t="shared" si="227"/>
        <v>1</v>
      </c>
      <c r="T471" s="16"/>
      <c r="U471" s="16" t="s">
        <v>3423</v>
      </c>
      <c r="V471" s="16" t="s">
        <v>50</v>
      </c>
    </row>
    <row r="472" ht="24" spans="1:22">
      <c r="A472" s="32">
        <v>471</v>
      </c>
      <c r="B472" s="32" t="s">
        <v>34</v>
      </c>
      <c r="C472" s="41" t="s">
        <v>228</v>
      </c>
      <c r="D472" s="71" t="s">
        <v>486</v>
      </c>
      <c r="E472" s="71" t="s">
        <v>37</v>
      </c>
      <c r="F472" s="36" t="s">
        <v>2958</v>
      </c>
      <c r="G472" s="37">
        <v>45170</v>
      </c>
      <c r="H472" s="38" t="s">
        <v>54</v>
      </c>
      <c r="I472" s="32" t="s">
        <v>42</v>
      </c>
      <c r="J472" s="32" t="s">
        <v>43</v>
      </c>
      <c r="K472" s="60" t="s">
        <v>305</v>
      </c>
      <c r="L472" s="61" t="s">
        <v>307</v>
      </c>
      <c r="M472" s="41">
        <v>6</v>
      </c>
      <c r="N472" s="42" t="str">
        <f>IFERROR(VLOOKUP("*"&amp;$D472&amp;"*",[1]护套环流!$A:$AS,20,FALSE),IFERROR(VLOOKUP("*"&amp;$D472&amp;"*",[1]护套环流!$B:$AS,19,FALSE),"无"))</f>
        <v>无</v>
      </c>
      <c r="O472" s="42" t="str">
        <f>IFERROR(VLOOKUP("*"&amp;$D472&amp;"*",[1]护套环流!$A:$AS,21,FALSE),IFERROR(VLOOKUP("*"&amp;$D472&amp;"*",[1]护套环流!$B:$AS,20,FALSE),"无"))</f>
        <v>无</v>
      </c>
      <c r="P472" s="43" t="str">
        <f t="shared" si="224"/>
        <v/>
      </c>
      <c r="Q472" s="43" t="str">
        <f t="shared" si="225"/>
        <v/>
      </c>
      <c r="R472" s="44" t="str">
        <f t="shared" si="226"/>
        <v/>
      </c>
      <c r="S472" s="44" t="str">
        <f t="shared" si="227"/>
        <v/>
      </c>
      <c r="T472" s="42"/>
      <c r="U472" s="42" t="str">
        <f>IFERROR(VLOOKUP("*"&amp;$D472&amp;"*",[1]护套环流!$A:$AS,5,FALSE),IFERROR(VLOOKUP("*"&amp;$D472&amp;"*",[1]护套环流!$B:$AS,4,FALSE),"无"))</f>
        <v>无</v>
      </c>
      <c r="V472" s="42" t="str">
        <f>IFERROR(VLOOKUP("*"&amp;$D472&amp;"*",[1]护套环流!$A:$AS,3,FALSE),IFERROR(VLOOKUP("*"&amp;$D472&amp;"*",[1]护套环流!$B:$AS,2,FALSE),"无"))</f>
        <v>无</v>
      </c>
    </row>
    <row r="473" ht="24" spans="1:22">
      <c r="A473" s="4">
        <v>472</v>
      </c>
      <c r="B473" s="4" t="s">
        <v>34</v>
      </c>
      <c r="C473" s="5" t="s">
        <v>228</v>
      </c>
      <c r="D473" s="70" t="s">
        <v>486</v>
      </c>
      <c r="E473" s="70" t="s">
        <v>37</v>
      </c>
      <c r="F473" s="7" t="s">
        <v>2958</v>
      </c>
      <c r="G473" s="8">
        <v>45231</v>
      </c>
      <c r="H473" s="10" t="s">
        <v>632</v>
      </c>
      <c r="I473" s="4" t="s">
        <v>42</v>
      </c>
      <c r="J473" s="4" t="s">
        <v>43</v>
      </c>
      <c r="K473" s="58" t="s">
        <v>305</v>
      </c>
      <c r="L473" s="59" t="s">
        <v>307</v>
      </c>
      <c r="M473" s="5">
        <v>6</v>
      </c>
      <c r="N473" s="16"/>
      <c r="O473" s="16"/>
      <c r="P473" s="15"/>
      <c r="Q473" s="15"/>
      <c r="R473" s="22"/>
      <c r="S473" s="22"/>
      <c r="T473" s="16"/>
      <c r="U473" s="16"/>
      <c r="V473" s="16"/>
    </row>
    <row r="474" ht="24" spans="1:22">
      <c r="A474" s="4">
        <v>473</v>
      </c>
      <c r="B474" s="4" t="s">
        <v>34</v>
      </c>
      <c r="C474" s="5" t="s">
        <v>228</v>
      </c>
      <c r="D474" s="11" t="s">
        <v>488</v>
      </c>
      <c r="E474" s="70" t="s">
        <v>37</v>
      </c>
      <c r="F474" s="7" t="s">
        <v>2958</v>
      </c>
      <c r="G474" s="57">
        <v>44927</v>
      </c>
      <c r="H474" s="9" t="s">
        <v>2959</v>
      </c>
      <c r="I474" s="4" t="s">
        <v>42</v>
      </c>
      <c r="J474" s="4" t="s">
        <v>43</v>
      </c>
      <c r="K474" s="58" t="s">
        <v>305</v>
      </c>
      <c r="L474" s="59" t="s">
        <v>307</v>
      </c>
      <c r="M474" s="5">
        <v>6</v>
      </c>
      <c r="N474" s="16" t="s">
        <v>3412</v>
      </c>
      <c r="O474" s="16" t="s">
        <v>3413</v>
      </c>
      <c r="P474" s="15">
        <f t="shared" ref="P474:P478" si="228">IF(OR(O474=0,O474="无"),"",M474)</f>
        <v>6</v>
      </c>
      <c r="Q474" s="15">
        <f t="shared" ref="Q474:Q478" si="229">P474</f>
        <v>6</v>
      </c>
      <c r="R474" s="22">
        <f t="shared" ref="R474:R478" si="230">IFERROR(IF(P474/M474&gt;0,P474/M474,""),"")</f>
        <v>1</v>
      </c>
      <c r="S474" s="22">
        <f t="shared" ref="S474:S478" si="231">IFERROR(Q474/P474,"")</f>
        <v>1</v>
      </c>
      <c r="T474" s="16"/>
      <c r="U474" s="16" t="s">
        <v>3414</v>
      </c>
      <c r="V474" s="16" t="s">
        <v>50</v>
      </c>
    </row>
    <row r="475" ht="24" spans="1:22">
      <c r="A475" s="4">
        <v>474</v>
      </c>
      <c r="B475" s="4" t="s">
        <v>34</v>
      </c>
      <c r="C475" s="5" t="s">
        <v>228</v>
      </c>
      <c r="D475" s="11" t="s">
        <v>488</v>
      </c>
      <c r="E475" s="70" t="s">
        <v>37</v>
      </c>
      <c r="F475" s="7" t="s">
        <v>2958</v>
      </c>
      <c r="G475" s="8">
        <v>44986</v>
      </c>
      <c r="H475" s="10" t="s">
        <v>41</v>
      </c>
      <c r="I475" s="4" t="s">
        <v>42</v>
      </c>
      <c r="J475" s="4" t="s">
        <v>43</v>
      </c>
      <c r="K475" s="58" t="s">
        <v>305</v>
      </c>
      <c r="L475" s="59" t="s">
        <v>307</v>
      </c>
      <c r="M475" s="5">
        <v>6</v>
      </c>
      <c r="N475" s="16" t="s">
        <v>3415</v>
      </c>
      <c r="O475" s="16" t="s">
        <v>3416</v>
      </c>
      <c r="P475" s="15">
        <f t="shared" si="228"/>
        <v>6</v>
      </c>
      <c r="Q475" s="15">
        <f t="shared" si="229"/>
        <v>6</v>
      </c>
      <c r="R475" s="22">
        <f t="shared" si="230"/>
        <v>1</v>
      </c>
      <c r="S475" s="22">
        <f t="shared" si="231"/>
        <v>1</v>
      </c>
      <c r="T475" s="16"/>
      <c r="U475" s="16" t="s">
        <v>3417</v>
      </c>
      <c r="V475" s="16" t="s">
        <v>50</v>
      </c>
    </row>
    <row r="476" ht="24" spans="1:22">
      <c r="A476" s="4">
        <v>475</v>
      </c>
      <c r="B476" s="4" t="s">
        <v>34</v>
      </c>
      <c r="C476" s="5" t="s">
        <v>228</v>
      </c>
      <c r="D476" s="11" t="s">
        <v>488</v>
      </c>
      <c r="E476" s="70" t="s">
        <v>37</v>
      </c>
      <c r="F476" s="7" t="s">
        <v>2958</v>
      </c>
      <c r="G476" s="8">
        <v>45047</v>
      </c>
      <c r="H476" s="10" t="s">
        <v>304</v>
      </c>
      <c r="I476" s="4" t="s">
        <v>42</v>
      </c>
      <c r="J476" s="4" t="s">
        <v>43</v>
      </c>
      <c r="K476" s="58" t="s">
        <v>305</v>
      </c>
      <c r="L476" s="59" t="s">
        <v>307</v>
      </c>
      <c r="M476" s="5">
        <v>6</v>
      </c>
      <c r="N476" s="16" t="s">
        <v>3418</v>
      </c>
      <c r="O476" s="16" t="s">
        <v>3419</v>
      </c>
      <c r="P476" s="15">
        <f t="shared" si="228"/>
        <v>6</v>
      </c>
      <c r="Q476" s="15">
        <f t="shared" si="229"/>
        <v>6</v>
      </c>
      <c r="R476" s="22">
        <f t="shared" si="230"/>
        <v>1</v>
      </c>
      <c r="S476" s="22">
        <f t="shared" si="231"/>
        <v>1</v>
      </c>
      <c r="T476" s="16"/>
      <c r="U476" s="16" t="s">
        <v>3420</v>
      </c>
      <c r="V476" s="16" t="s">
        <v>50</v>
      </c>
    </row>
    <row r="477" ht="24" spans="1:22">
      <c r="A477" s="4">
        <v>476</v>
      </c>
      <c r="B477" s="4" t="s">
        <v>34</v>
      </c>
      <c r="C477" s="5" t="s">
        <v>228</v>
      </c>
      <c r="D477" s="11" t="s">
        <v>488</v>
      </c>
      <c r="E477" s="70" t="s">
        <v>37</v>
      </c>
      <c r="F477" s="7" t="s">
        <v>2958</v>
      </c>
      <c r="G477" s="8">
        <v>45108</v>
      </c>
      <c r="H477" s="10" t="s">
        <v>165</v>
      </c>
      <c r="I477" s="4" t="s">
        <v>42</v>
      </c>
      <c r="J477" s="4" t="s">
        <v>43</v>
      </c>
      <c r="K477" s="58" t="s">
        <v>305</v>
      </c>
      <c r="L477" s="59" t="s">
        <v>307</v>
      </c>
      <c r="M477" s="5">
        <v>6</v>
      </c>
      <c r="N477" s="16" t="s">
        <v>3421</v>
      </c>
      <c r="O477" s="16" t="s">
        <v>3422</v>
      </c>
      <c r="P477" s="15">
        <f t="shared" si="228"/>
        <v>6</v>
      </c>
      <c r="Q477" s="15">
        <f t="shared" si="229"/>
        <v>6</v>
      </c>
      <c r="R477" s="22">
        <f t="shared" si="230"/>
        <v>1</v>
      </c>
      <c r="S477" s="22">
        <f t="shared" si="231"/>
        <v>1</v>
      </c>
      <c r="T477" s="16"/>
      <c r="U477" s="16" t="s">
        <v>3423</v>
      </c>
      <c r="V477" s="16" t="s">
        <v>50</v>
      </c>
    </row>
    <row r="478" ht="24" spans="1:22">
      <c r="A478" s="32">
        <v>477</v>
      </c>
      <c r="B478" s="32" t="s">
        <v>34</v>
      </c>
      <c r="C478" s="41" t="s">
        <v>228</v>
      </c>
      <c r="D478" s="72" t="s">
        <v>488</v>
      </c>
      <c r="E478" s="71" t="s">
        <v>37</v>
      </c>
      <c r="F478" s="36" t="s">
        <v>2958</v>
      </c>
      <c r="G478" s="37">
        <v>45170</v>
      </c>
      <c r="H478" s="38" t="s">
        <v>54</v>
      </c>
      <c r="I478" s="32" t="s">
        <v>42</v>
      </c>
      <c r="J478" s="32" t="s">
        <v>43</v>
      </c>
      <c r="K478" s="60" t="s">
        <v>305</v>
      </c>
      <c r="L478" s="61" t="s">
        <v>307</v>
      </c>
      <c r="M478" s="41">
        <v>6</v>
      </c>
      <c r="N478" s="42" t="str">
        <f>IFERROR(VLOOKUP("*"&amp;$D478&amp;"*",[1]护套环流!$A:$AS,20,FALSE),IFERROR(VLOOKUP("*"&amp;$D478&amp;"*",[1]护套环流!$B:$AS,19,FALSE),"无"))</f>
        <v>无</v>
      </c>
      <c r="O478" s="42" t="str">
        <f>IFERROR(VLOOKUP("*"&amp;$D478&amp;"*",[1]护套环流!$A:$AS,21,FALSE),IFERROR(VLOOKUP("*"&amp;$D478&amp;"*",[1]护套环流!$B:$AS,20,FALSE),"无"))</f>
        <v>无</v>
      </c>
      <c r="P478" s="43" t="str">
        <f t="shared" si="228"/>
        <v/>
      </c>
      <c r="Q478" s="43" t="str">
        <f t="shared" si="229"/>
        <v/>
      </c>
      <c r="R478" s="44" t="str">
        <f t="shared" si="230"/>
        <v/>
      </c>
      <c r="S478" s="44" t="str">
        <f t="shared" si="231"/>
        <v/>
      </c>
      <c r="T478" s="42"/>
      <c r="U478" s="42" t="str">
        <f>IFERROR(VLOOKUP("*"&amp;$D478&amp;"*",[1]护套环流!$A:$AS,5,FALSE),IFERROR(VLOOKUP("*"&amp;$D478&amp;"*",[1]护套环流!$B:$AS,4,FALSE),"无"))</f>
        <v>无</v>
      </c>
      <c r="V478" s="42" t="str">
        <f>IFERROR(VLOOKUP("*"&amp;$D478&amp;"*",[1]护套环流!$A:$AS,3,FALSE),IFERROR(VLOOKUP("*"&amp;$D478&amp;"*",[1]护套环流!$B:$AS,2,FALSE),"无"))</f>
        <v>无</v>
      </c>
    </row>
    <row r="479" ht="24" spans="1:22">
      <c r="A479" s="4">
        <v>478</v>
      </c>
      <c r="B479" s="4" t="s">
        <v>34</v>
      </c>
      <c r="C479" s="5" t="s">
        <v>228</v>
      </c>
      <c r="D479" s="11" t="s">
        <v>488</v>
      </c>
      <c r="E479" s="70" t="s">
        <v>37</v>
      </c>
      <c r="F479" s="7" t="s">
        <v>2958</v>
      </c>
      <c r="G479" s="8">
        <v>45231</v>
      </c>
      <c r="H479" s="10" t="s">
        <v>632</v>
      </c>
      <c r="I479" s="4" t="s">
        <v>42</v>
      </c>
      <c r="J479" s="4" t="s">
        <v>43</v>
      </c>
      <c r="K479" s="58" t="s">
        <v>305</v>
      </c>
      <c r="L479" s="59" t="s">
        <v>307</v>
      </c>
      <c r="M479" s="5">
        <v>6</v>
      </c>
      <c r="N479" s="16"/>
      <c r="O479" s="16"/>
      <c r="P479" s="15"/>
      <c r="Q479" s="15"/>
      <c r="R479" s="22"/>
      <c r="S479" s="22"/>
      <c r="T479" s="16"/>
      <c r="U479" s="16"/>
      <c r="V479" s="16"/>
    </row>
    <row r="480" ht="36" spans="1:22">
      <c r="A480" s="4">
        <v>479</v>
      </c>
      <c r="B480" s="4" t="s">
        <v>34</v>
      </c>
      <c r="C480" s="5" t="s">
        <v>228</v>
      </c>
      <c r="D480" s="11" t="s">
        <v>3426</v>
      </c>
      <c r="E480" s="70" t="s">
        <v>2706</v>
      </c>
      <c r="F480" s="7" t="s">
        <v>2958</v>
      </c>
      <c r="G480" s="57">
        <v>44927</v>
      </c>
      <c r="H480" s="9" t="s">
        <v>2959</v>
      </c>
      <c r="I480" s="4" t="s">
        <v>42</v>
      </c>
      <c r="J480" s="4" t="s">
        <v>43</v>
      </c>
      <c r="K480" s="58" t="s">
        <v>305</v>
      </c>
      <c r="L480" s="59" t="s">
        <v>307</v>
      </c>
      <c r="M480" s="5">
        <v>6</v>
      </c>
      <c r="N480" s="16" t="s">
        <v>3427</v>
      </c>
      <c r="O480" s="16" t="s">
        <v>3428</v>
      </c>
      <c r="P480" s="15">
        <f t="shared" ref="P480:P516" si="232">IF(OR(O480=0,O480="无"),"",M480)</f>
        <v>6</v>
      </c>
      <c r="Q480" s="15">
        <f t="shared" ref="Q480:Q516" si="233">P480</f>
        <v>6</v>
      </c>
      <c r="R480" s="22">
        <f t="shared" ref="R480:R516" si="234">IFERROR(IF(P480/M480&gt;0,P480/M480,""),"")</f>
        <v>1</v>
      </c>
      <c r="S480" s="22">
        <f t="shared" ref="S480:S516" si="235">IFERROR(Q480/P480,"")</f>
        <v>1</v>
      </c>
      <c r="T480" s="16"/>
      <c r="U480" s="16" t="s">
        <v>3429</v>
      </c>
      <c r="V480" s="16" t="s">
        <v>50</v>
      </c>
    </row>
    <row r="481" ht="36" spans="1:22">
      <c r="A481" s="4">
        <v>480</v>
      </c>
      <c r="B481" s="4" t="s">
        <v>34</v>
      </c>
      <c r="C481" s="5" t="s">
        <v>228</v>
      </c>
      <c r="D481" s="11" t="s">
        <v>3426</v>
      </c>
      <c r="E481" s="70" t="s">
        <v>2706</v>
      </c>
      <c r="F481" s="7" t="s">
        <v>2958</v>
      </c>
      <c r="G481" s="8">
        <v>45108</v>
      </c>
      <c r="H481" s="10" t="s">
        <v>165</v>
      </c>
      <c r="I481" s="4" t="s">
        <v>42</v>
      </c>
      <c r="J481" s="4" t="s">
        <v>43</v>
      </c>
      <c r="K481" s="58" t="s">
        <v>305</v>
      </c>
      <c r="L481" s="59" t="s">
        <v>307</v>
      </c>
      <c r="M481" s="5">
        <v>6</v>
      </c>
      <c r="N481" s="16" t="s">
        <v>3430</v>
      </c>
      <c r="O481" s="16" t="s">
        <v>3431</v>
      </c>
      <c r="P481" s="15">
        <f t="shared" si="232"/>
        <v>6</v>
      </c>
      <c r="Q481" s="15">
        <f t="shared" si="233"/>
        <v>6</v>
      </c>
      <c r="R481" s="22">
        <f t="shared" si="234"/>
        <v>1</v>
      </c>
      <c r="S481" s="22">
        <f t="shared" si="235"/>
        <v>1</v>
      </c>
      <c r="T481" s="16"/>
      <c r="U481" s="69" t="s">
        <v>3432</v>
      </c>
      <c r="V481" s="16" t="s">
        <v>50</v>
      </c>
    </row>
    <row r="482" ht="36" spans="1:22">
      <c r="A482" s="4">
        <v>481</v>
      </c>
      <c r="B482" s="4" t="s">
        <v>34</v>
      </c>
      <c r="C482" s="5" t="s">
        <v>228</v>
      </c>
      <c r="D482" s="11" t="s">
        <v>3426</v>
      </c>
      <c r="E482" s="70" t="s">
        <v>2706</v>
      </c>
      <c r="F482" s="7" t="s">
        <v>2958</v>
      </c>
      <c r="G482" s="8">
        <v>45170</v>
      </c>
      <c r="H482" s="10" t="s">
        <v>54</v>
      </c>
      <c r="I482" s="4" t="s">
        <v>42</v>
      </c>
      <c r="J482" s="4" t="s">
        <v>43</v>
      </c>
      <c r="K482" s="58" t="s">
        <v>305</v>
      </c>
      <c r="L482" s="59" t="s">
        <v>307</v>
      </c>
      <c r="M482" s="5">
        <v>6</v>
      </c>
      <c r="N482" s="16" t="str">
        <f>IFERROR(VLOOKUP("*"&amp;$D482&amp;"*",[1]护套环流!$A:$AS,20,FALSE),IFERROR(VLOOKUP("*"&amp;$D482&amp;"*",[1]护套环流!$B:$AS,19,FALSE),"无"))</f>
        <v>2023-09-22 11:06:00</v>
      </c>
      <c r="O482" s="16" t="str">
        <f>IFERROR(VLOOKUP("*"&amp;$D482&amp;"*",[1]护套环流!$A:$AS,21,FALSE),IFERROR(VLOOKUP("*"&amp;$D482&amp;"*",[1]护套环流!$B:$AS,20,FALSE),"无"))</f>
        <v>2023-09-22 12:10:00</v>
      </c>
      <c r="P482" s="15">
        <f t="shared" si="232"/>
        <v>6</v>
      </c>
      <c r="Q482" s="15">
        <f t="shared" si="233"/>
        <v>6</v>
      </c>
      <c r="R482" s="22">
        <f t="shared" si="234"/>
        <v>1</v>
      </c>
      <c r="S482" s="22">
        <f t="shared" si="235"/>
        <v>1</v>
      </c>
      <c r="T482" s="16"/>
      <c r="U482" s="16" t="str">
        <f>IFERROR(VLOOKUP("*"&amp;$D482&amp;"*",[1]护套环流!$A:$AS,5,FALSE),IFERROR(VLOOKUP("*"&amp;$D482&amp;"*",[1]护套环流!$B:$AS,4,FALSE),"无"))</f>
        <v>SCWH0301230920000057</v>
      </c>
      <c r="V482" s="16" t="str">
        <f>IFERROR(VLOOKUP("*"&amp;$D482&amp;"*",[1]护套环流!$A:$AS,3,FALSE),IFERROR(VLOOKUP("*"&amp;$D482&amp;"*",[1]护套环流!$B:$AS,2,FALSE),"无"))</f>
        <v>已完成</v>
      </c>
    </row>
    <row r="483" ht="36" spans="1:22">
      <c r="A483" s="4">
        <v>482</v>
      </c>
      <c r="B483" s="4" t="s">
        <v>34</v>
      </c>
      <c r="C483" s="5" t="s">
        <v>228</v>
      </c>
      <c r="D483" s="11" t="s">
        <v>3436</v>
      </c>
      <c r="E483" s="70" t="s">
        <v>2706</v>
      </c>
      <c r="F483" s="7" t="s">
        <v>2958</v>
      </c>
      <c r="G483" s="57">
        <v>44927</v>
      </c>
      <c r="H483" s="9" t="s">
        <v>2959</v>
      </c>
      <c r="I483" s="4" t="s">
        <v>42</v>
      </c>
      <c r="J483" s="4" t="s">
        <v>43</v>
      </c>
      <c r="K483" s="58" t="s">
        <v>305</v>
      </c>
      <c r="L483" s="59" t="s">
        <v>307</v>
      </c>
      <c r="M483" s="5">
        <v>6</v>
      </c>
      <c r="N483" s="16" t="s">
        <v>3427</v>
      </c>
      <c r="O483" s="16" t="s">
        <v>3428</v>
      </c>
      <c r="P483" s="15">
        <f t="shared" si="232"/>
        <v>6</v>
      </c>
      <c r="Q483" s="15">
        <f t="shared" si="233"/>
        <v>6</v>
      </c>
      <c r="R483" s="22">
        <f t="shared" si="234"/>
        <v>1</v>
      </c>
      <c r="S483" s="22">
        <f t="shared" si="235"/>
        <v>1</v>
      </c>
      <c r="T483" s="16"/>
      <c r="U483" s="16" t="s">
        <v>3429</v>
      </c>
      <c r="V483" s="16" t="s">
        <v>50</v>
      </c>
    </row>
    <row r="484" ht="36" spans="1:22">
      <c r="A484" s="4">
        <v>483</v>
      </c>
      <c r="B484" s="4" t="s">
        <v>34</v>
      </c>
      <c r="C484" s="5" t="s">
        <v>228</v>
      </c>
      <c r="D484" s="11" t="s">
        <v>3436</v>
      </c>
      <c r="E484" s="70" t="s">
        <v>2706</v>
      </c>
      <c r="F484" s="7" t="s">
        <v>2958</v>
      </c>
      <c r="G484" s="8">
        <v>45108</v>
      </c>
      <c r="H484" s="10" t="s">
        <v>165</v>
      </c>
      <c r="I484" s="4" t="s">
        <v>42</v>
      </c>
      <c r="J484" s="4" t="s">
        <v>43</v>
      </c>
      <c r="K484" s="58" t="s">
        <v>305</v>
      </c>
      <c r="L484" s="59" t="s">
        <v>307</v>
      </c>
      <c r="M484" s="5">
        <v>6</v>
      </c>
      <c r="N484" s="16" t="s">
        <v>3437</v>
      </c>
      <c r="O484" s="16" t="s">
        <v>3107</v>
      </c>
      <c r="P484" s="15">
        <f t="shared" si="232"/>
        <v>6</v>
      </c>
      <c r="Q484" s="15">
        <f t="shared" si="233"/>
        <v>6</v>
      </c>
      <c r="R484" s="22">
        <f t="shared" si="234"/>
        <v>1</v>
      </c>
      <c r="S484" s="22">
        <f t="shared" si="235"/>
        <v>1</v>
      </c>
      <c r="T484" s="16"/>
      <c r="U484" s="16" t="s">
        <v>3438</v>
      </c>
      <c r="V484" s="16" t="s">
        <v>50</v>
      </c>
    </row>
    <row r="485" ht="36" spans="1:22">
      <c r="A485" s="4">
        <v>484</v>
      </c>
      <c r="B485" s="4" t="s">
        <v>34</v>
      </c>
      <c r="C485" s="5" t="s">
        <v>228</v>
      </c>
      <c r="D485" s="11" t="s">
        <v>3436</v>
      </c>
      <c r="E485" s="70" t="s">
        <v>2706</v>
      </c>
      <c r="F485" s="7" t="s">
        <v>2958</v>
      </c>
      <c r="G485" s="8">
        <v>45170</v>
      </c>
      <c r="H485" s="10" t="s">
        <v>54</v>
      </c>
      <c r="I485" s="4" t="s">
        <v>42</v>
      </c>
      <c r="J485" s="4" t="s">
        <v>43</v>
      </c>
      <c r="K485" s="58" t="s">
        <v>305</v>
      </c>
      <c r="L485" s="59" t="s">
        <v>307</v>
      </c>
      <c r="M485" s="5">
        <v>6</v>
      </c>
      <c r="N485" s="16" t="str">
        <f>IFERROR(VLOOKUP("*"&amp;$D485&amp;"*",[1]护套环流!$A:$AS,20,FALSE),IFERROR(VLOOKUP("*"&amp;$D485&amp;"*",[1]护套环流!$B:$AS,19,FALSE),"无"))</f>
        <v>2023-09-22 11:06:00</v>
      </c>
      <c r="O485" s="16" t="str">
        <f>IFERROR(VLOOKUP("*"&amp;$D485&amp;"*",[1]护套环流!$A:$AS,21,FALSE),IFERROR(VLOOKUP("*"&amp;$D485&amp;"*",[1]护套环流!$B:$AS,20,FALSE),"无"))</f>
        <v>2023-09-22 12:10:00</v>
      </c>
      <c r="P485" s="15">
        <f t="shared" si="232"/>
        <v>6</v>
      </c>
      <c r="Q485" s="15">
        <f t="shared" si="233"/>
        <v>6</v>
      </c>
      <c r="R485" s="22">
        <f t="shared" si="234"/>
        <v>1</v>
      </c>
      <c r="S485" s="22">
        <f t="shared" si="235"/>
        <v>1</v>
      </c>
      <c r="T485" s="16"/>
      <c r="U485" s="16" t="str">
        <f>IFERROR(VLOOKUP("*"&amp;$D485&amp;"*",[1]护套环流!$A:$AS,5,FALSE),IFERROR(VLOOKUP("*"&amp;$D485&amp;"*",[1]护套环流!$B:$AS,4,FALSE),"无"))</f>
        <v>SCWH0301230920000057</v>
      </c>
      <c r="V485" s="16" t="str">
        <f>IFERROR(VLOOKUP("*"&amp;$D485&amp;"*",[1]护套环流!$A:$AS,3,FALSE),IFERROR(VLOOKUP("*"&amp;$D485&amp;"*",[1]护套环流!$B:$AS,2,FALSE),"无"))</f>
        <v>已完成</v>
      </c>
    </row>
    <row r="486" ht="24" spans="1:22">
      <c r="A486" s="4">
        <v>485</v>
      </c>
      <c r="B486" s="4" t="s">
        <v>34</v>
      </c>
      <c r="C486" s="5" t="s">
        <v>228</v>
      </c>
      <c r="D486" s="11" t="s">
        <v>441</v>
      </c>
      <c r="E486" s="11" t="s">
        <v>108</v>
      </c>
      <c r="F486" s="7" t="s">
        <v>2958</v>
      </c>
      <c r="G486" s="8">
        <v>44958</v>
      </c>
      <c r="H486" s="9" t="s">
        <v>2299</v>
      </c>
      <c r="I486" s="4" t="s">
        <v>42</v>
      </c>
      <c r="J486" s="4" t="s">
        <v>43</v>
      </c>
      <c r="K486" s="58" t="s">
        <v>305</v>
      </c>
      <c r="L486" s="59" t="s">
        <v>307</v>
      </c>
      <c r="M486" s="5">
        <v>3</v>
      </c>
      <c r="N486" s="16" t="s">
        <v>3427</v>
      </c>
      <c r="O486" s="16" t="s">
        <v>3428</v>
      </c>
      <c r="P486" s="15">
        <f t="shared" si="232"/>
        <v>3</v>
      </c>
      <c r="Q486" s="15">
        <f t="shared" si="233"/>
        <v>3</v>
      </c>
      <c r="R486" s="22">
        <f t="shared" si="234"/>
        <v>1</v>
      </c>
      <c r="S486" s="22">
        <f t="shared" si="235"/>
        <v>1</v>
      </c>
      <c r="T486" s="16"/>
      <c r="U486" s="16" t="s">
        <v>3429</v>
      </c>
      <c r="V486" s="16" t="s">
        <v>50</v>
      </c>
    </row>
    <row r="487" ht="24" spans="1:22">
      <c r="A487" s="4">
        <v>486</v>
      </c>
      <c r="B487" s="4" t="s">
        <v>34</v>
      </c>
      <c r="C487" s="5" t="s">
        <v>228</v>
      </c>
      <c r="D487" s="11" t="s">
        <v>441</v>
      </c>
      <c r="E487" s="11" t="s">
        <v>108</v>
      </c>
      <c r="F487" s="7" t="s">
        <v>2958</v>
      </c>
      <c r="G487" s="8">
        <v>45139</v>
      </c>
      <c r="H487" s="9" t="s">
        <v>97</v>
      </c>
      <c r="I487" s="4" t="s">
        <v>42</v>
      </c>
      <c r="J487" s="4" t="s">
        <v>43</v>
      </c>
      <c r="K487" s="58" t="s">
        <v>305</v>
      </c>
      <c r="L487" s="59" t="s">
        <v>307</v>
      </c>
      <c r="M487" s="5">
        <v>3</v>
      </c>
      <c r="N487" s="16" t="s">
        <v>3439</v>
      </c>
      <c r="O487" s="16" t="s">
        <v>3440</v>
      </c>
      <c r="P487" s="15">
        <f t="shared" si="232"/>
        <v>3</v>
      </c>
      <c r="Q487" s="15">
        <f t="shared" si="233"/>
        <v>3</v>
      </c>
      <c r="R487" s="22">
        <f t="shared" si="234"/>
        <v>1</v>
      </c>
      <c r="S487" s="22">
        <f t="shared" si="235"/>
        <v>1</v>
      </c>
      <c r="T487" s="16"/>
      <c r="U487" s="16" t="s">
        <v>3441</v>
      </c>
      <c r="V487" s="16" t="s">
        <v>50</v>
      </c>
    </row>
    <row r="488" ht="24" spans="1:22">
      <c r="A488" s="4">
        <v>487</v>
      </c>
      <c r="B488" s="4" t="s">
        <v>34</v>
      </c>
      <c r="C488" s="5" t="s">
        <v>228</v>
      </c>
      <c r="D488" s="11" t="s">
        <v>445</v>
      </c>
      <c r="E488" s="11" t="s">
        <v>108</v>
      </c>
      <c r="F488" s="7" t="s">
        <v>2958</v>
      </c>
      <c r="G488" s="8">
        <v>44958</v>
      </c>
      <c r="H488" s="9" t="s">
        <v>2299</v>
      </c>
      <c r="I488" s="4" t="s">
        <v>42</v>
      </c>
      <c r="J488" s="4" t="s">
        <v>43</v>
      </c>
      <c r="K488" s="58" t="s">
        <v>305</v>
      </c>
      <c r="L488" s="59" t="s">
        <v>307</v>
      </c>
      <c r="M488" s="5">
        <v>3</v>
      </c>
      <c r="N488" s="16" t="s">
        <v>3427</v>
      </c>
      <c r="O488" s="16" t="s">
        <v>3428</v>
      </c>
      <c r="P488" s="15">
        <f t="shared" si="232"/>
        <v>3</v>
      </c>
      <c r="Q488" s="15">
        <f t="shared" si="233"/>
        <v>3</v>
      </c>
      <c r="R488" s="22">
        <f t="shared" si="234"/>
        <v>1</v>
      </c>
      <c r="S488" s="22">
        <f t="shared" si="235"/>
        <v>1</v>
      </c>
      <c r="T488" s="16"/>
      <c r="U488" s="16" t="s">
        <v>3429</v>
      </c>
      <c r="V488" s="16" t="s">
        <v>50</v>
      </c>
    </row>
    <row r="489" ht="24" spans="1:22">
      <c r="A489" s="4">
        <v>488</v>
      </c>
      <c r="B489" s="4" t="s">
        <v>34</v>
      </c>
      <c r="C489" s="5" t="s">
        <v>228</v>
      </c>
      <c r="D489" s="11" t="s">
        <v>445</v>
      </c>
      <c r="E489" s="11" t="s">
        <v>108</v>
      </c>
      <c r="F489" s="7" t="s">
        <v>2958</v>
      </c>
      <c r="G489" s="8">
        <v>45139</v>
      </c>
      <c r="H489" s="9" t="s">
        <v>97</v>
      </c>
      <c r="I489" s="4" t="s">
        <v>42</v>
      </c>
      <c r="J489" s="4" t="s">
        <v>43</v>
      </c>
      <c r="K489" s="58" t="s">
        <v>305</v>
      </c>
      <c r="L489" s="59" t="s">
        <v>307</v>
      </c>
      <c r="M489" s="5">
        <v>3</v>
      </c>
      <c r="N489" s="16" t="s">
        <v>3439</v>
      </c>
      <c r="O489" s="16" t="s">
        <v>3440</v>
      </c>
      <c r="P489" s="15">
        <f t="shared" si="232"/>
        <v>3</v>
      </c>
      <c r="Q489" s="15">
        <f t="shared" si="233"/>
        <v>3</v>
      </c>
      <c r="R489" s="22">
        <f t="shared" si="234"/>
        <v>1</v>
      </c>
      <c r="S489" s="22">
        <f t="shared" si="235"/>
        <v>1</v>
      </c>
      <c r="T489" s="16"/>
      <c r="U489" s="16" t="s">
        <v>3441</v>
      </c>
      <c r="V489" s="16" t="s">
        <v>50</v>
      </c>
    </row>
    <row r="490" ht="36" spans="1:22">
      <c r="A490" s="4">
        <v>489</v>
      </c>
      <c r="B490" s="4" t="s">
        <v>34</v>
      </c>
      <c r="C490" s="27" t="s">
        <v>228</v>
      </c>
      <c r="D490" s="7" t="s">
        <v>966</v>
      </c>
      <c r="E490" s="49" t="s">
        <v>2706</v>
      </c>
      <c r="F490" s="7" t="s">
        <v>2958</v>
      </c>
      <c r="G490" s="65">
        <v>45047</v>
      </c>
      <c r="H490" s="10" t="s">
        <v>304</v>
      </c>
      <c r="I490" s="27" t="s">
        <v>42</v>
      </c>
      <c r="J490" s="4" t="s">
        <v>43</v>
      </c>
      <c r="K490" s="58" t="s">
        <v>305</v>
      </c>
      <c r="L490" s="59" t="s">
        <v>307</v>
      </c>
      <c r="M490" s="26">
        <v>6</v>
      </c>
      <c r="N490" s="16" t="s">
        <v>3442</v>
      </c>
      <c r="O490" s="16" t="s">
        <v>3443</v>
      </c>
      <c r="P490" s="15">
        <f t="shared" si="232"/>
        <v>6</v>
      </c>
      <c r="Q490" s="15">
        <f t="shared" si="233"/>
        <v>6</v>
      </c>
      <c r="R490" s="22">
        <f t="shared" si="234"/>
        <v>1</v>
      </c>
      <c r="S490" s="22">
        <f t="shared" si="235"/>
        <v>1</v>
      </c>
      <c r="T490" s="16"/>
      <c r="U490" s="16" t="s">
        <v>3444</v>
      </c>
      <c r="V490" s="16" t="s">
        <v>50</v>
      </c>
    </row>
    <row r="491" ht="36" spans="1:22">
      <c r="A491" s="4">
        <v>490</v>
      </c>
      <c r="B491" s="4" t="s">
        <v>34</v>
      </c>
      <c r="C491" s="27" t="s">
        <v>228</v>
      </c>
      <c r="D491" s="7" t="s">
        <v>966</v>
      </c>
      <c r="E491" s="49" t="s">
        <v>2706</v>
      </c>
      <c r="F491" s="7" t="s">
        <v>2958</v>
      </c>
      <c r="G491" s="65">
        <v>45108</v>
      </c>
      <c r="H491" s="10" t="s">
        <v>165</v>
      </c>
      <c r="I491" s="27" t="s">
        <v>42</v>
      </c>
      <c r="J491" s="4" t="s">
        <v>43</v>
      </c>
      <c r="K491" s="58" t="s">
        <v>305</v>
      </c>
      <c r="L491" s="59" t="s">
        <v>307</v>
      </c>
      <c r="M491" s="26">
        <v>6</v>
      </c>
      <c r="N491" s="16" t="s">
        <v>3106</v>
      </c>
      <c r="O491" s="16" t="s">
        <v>2387</v>
      </c>
      <c r="P491" s="15">
        <f t="shared" si="232"/>
        <v>6</v>
      </c>
      <c r="Q491" s="15">
        <f t="shared" si="233"/>
        <v>6</v>
      </c>
      <c r="R491" s="22">
        <f t="shared" si="234"/>
        <v>1</v>
      </c>
      <c r="S491" s="22">
        <f t="shared" si="235"/>
        <v>1</v>
      </c>
      <c r="T491" s="16"/>
      <c r="U491" s="16" t="s">
        <v>3445</v>
      </c>
      <c r="V491" s="16" t="s">
        <v>50</v>
      </c>
    </row>
    <row r="492" ht="36" spans="1:22">
      <c r="A492" s="32">
        <v>491</v>
      </c>
      <c r="B492" s="32" t="s">
        <v>34</v>
      </c>
      <c r="C492" s="40" t="s">
        <v>228</v>
      </c>
      <c r="D492" s="36" t="s">
        <v>966</v>
      </c>
      <c r="E492" s="55" t="s">
        <v>2706</v>
      </c>
      <c r="F492" s="36" t="s">
        <v>2958</v>
      </c>
      <c r="G492" s="66">
        <v>45170</v>
      </c>
      <c r="H492" s="38" t="s">
        <v>54</v>
      </c>
      <c r="I492" s="40" t="s">
        <v>42</v>
      </c>
      <c r="J492" s="32" t="s">
        <v>43</v>
      </c>
      <c r="K492" s="60" t="s">
        <v>305</v>
      </c>
      <c r="L492" s="61" t="s">
        <v>307</v>
      </c>
      <c r="M492" s="62">
        <v>6</v>
      </c>
      <c r="N492" s="42" t="str">
        <f>IFERROR(VLOOKUP("*"&amp;$D492&amp;"*",[1]护套环流!$A:$AS,20,FALSE),IFERROR(VLOOKUP("*"&amp;$D492&amp;"*",[1]护套环流!$B:$AS,19,FALSE),"无"))</f>
        <v>无</v>
      </c>
      <c r="O492" s="42" t="str">
        <f>IFERROR(VLOOKUP("*"&amp;$D492&amp;"*",[1]护套环流!$A:$AS,21,FALSE),IFERROR(VLOOKUP("*"&amp;$D492&amp;"*",[1]护套环流!$B:$AS,20,FALSE),"无"))</f>
        <v>无</v>
      </c>
      <c r="P492" s="43" t="str">
        <f t="shared" si="232"/>
        <v/>
      </c>
      <c r="Q492" s="43" t="str">
        <f t="shared" si="233"/>
        <v/>
      </c>
      <c r="R492" s="44" t="str">
        <f t="shared" si="234"/>
        <v/>
      </c>
      <c r="S492" s="44" t="str">
        <f t="shared" si="235"/>
        <v/>
      </c>
      <c r="T492" s="42"/>
      <c r="U492" s="42" t="str">
        <f>IFERROR(VLOOKUP("*"&amp;$D492&amp;"*",[1]护套环流!$A:$AS,5,FALSE),IFERROR(VLOOKUP("*"&amp;$D492&amp;"*",[1]护套环流!$B:$AS,4,FALSE),"无"))</f>
        <v>无</v>
      </c>
      <c r="V492" s="42" t="str">
        <f>IFERROR(VLOOKUP("*"&amp;$D492&amp;"*",[1]护套环流!$A:$AS,3,FALSE),IFERROR(VLOOKUP("*"&amp;$D492&amp;"*",[1]护套环流!$B:$AS,2,FALSE),"无"))</f>
        <v>无</v>
      </c>
    </row>
    <row r="493" ht="36" spans="1:22">
      <c r="A493" s="4">
        <v>492</v>
      </c>
      <c r="B493" s="4" t="s">
        <v>34</v>
      </c>
      <c r="C493" s="27" t="s">
        <v>228</v>
      </c>
      <c r="D493" s="7" t="s">
        <v>2750</v>
      </c>
      <c r="E493" s="49" t="s">
        <v>2706</v>
      </c>
      <c r="F493" s="7" t="s">
        <v>2958</v>
      </c>
      <c r="G493" s="65">
        <v>45047</v>
      </c>
      <c r="H493" s="10" t="s">
        <v>304</v>
      </c>
      <c r="I493" s="27" t="s">
        <v>42</v>
      </c>
      <c r="J493" s="4" t="s">
        <v>43</v>
      </c>
      <c r="K493" s="58" t="s">
        <v>305</v>
      </c>
      <c r="L493" s="59" t="s">
        <v>307</v>
      </c>
      <c r="M493" s="26">
        <v>6</v>
      </c>
      <c r="N493" s="16" t="s">
        <v>3442</v>
      </c>
      <c r="O493" s="16" t="s">
        <v>3443</v>
      </c>
      <c r="P493" s="15">
        <f t="shared" si="232"/>
        <v>6</v>
      </c>
      <c r="Q493" s="15">
        <f t="shared" si="233"/>
        <v>6</v>
      </c>
      <c r="R493" s="22">
        <f t="shared" si="234"/>
        <v>1</v>
      </c>
      <c r="S493" s="22">
        <f t="shared" si="235"/>
        <v>1</v>
      </c>
      <c r="T493" s="16"/>
      <c r="U493" s="16" t="s">
        <v>3444</v>
      </c>
      <c r="V493" s="16" t="s">
        <v>50</v>
      </c>
    </row>
    <row r="494" ht="36" spans="1:22">
      <c r="A494" s="4">
        <v>493</v>
      </c>
      <c r="B494" s="4" t="s">
        <v>34</v>
      </c>
      <c r="C494" s="27" t="s">
        <v>228</v>
      </c>
      <c r="D494" s="7" t="s">
        <v>2750</v>
      </c>
      <c r="E494" s="49" t="s">
        <v>2706</v>
      </c>
      <c r="F494" s="7" t="s">
        <v>2958</v>
      </c>
      <c r="G494" s="65">
        <v>45108</v>
      </c>
      <c r="H494" s="10" t="s">
        <v>165</v>
      </c>
      <c r="I494" s="27" t="s">
        <v>42</v>
      </c>
      <c r="J494" s="4" t="s">
        <v>43</v>
      </c>
      <c r="K494" s="58" t="s">
        <v>305</v>
      </c>
      <c r="L494" s="59" t="s">
        <v>307</v>
      </c>
      <c r="M494" s="26">
        <v>6</v>
      </c>
      <c r="N494" s="16" t="s">
        <v>3293</v>
      </c>
      <c r="O494" s="16" t="s">
        <v>3294</v>
      </c>
      <c r="P494" s="15">
        <f t="shared" si="232"/>
        <v>6</v>
      </c>
      <c r="Q494" s="15">
        <f t="shared" si="233"/>
        <v>6</v>
      </c>
      <c r="R494" s="22">
        <f t="shared" si="234"/>
        <v>1</v>
      </c>
      <c r="S494" s="22">
        <f t="shared" si="235"/>
        <v>1</v>
      </c>
      <c r="T494" s="16"/>
      <c r="U494" s="16" t="s">
        <v>3295</v>
      </c>
      <c r="V494" s="16" t="s">
        <v>50</v>
      </c>
    </row>
    <row r="495" ht="36" spans="1:22">
      <c r="A495" s="32">
        <v>494</v>
      </c>
      <c r="B495" s="32" t="s">
        <v>34</v>
      </c>
      <c r="C495" s="40" t="s">
        <v>228</v>
      </c>
      <c r="D495" s="36" t="s">
        <v>2750</v>
      </c>
      <c r="E495" s="55" t="s">
        <v>2706</v>
      </c>
      <c r="F495" s="36" t="s">
        <v>2958</v>
      </c>
      <c r="G495" s="66">
        <v>45170</v>
      </c>
      <c r="H495" s="38" t="s">
        <v>54</v>
      </c>
      <c r="I495" s="40" t="s">
        <v>42</v>
      </c>
      <c r="J495" s="32" t="s">
        <v>43</v>
      </c>
      <c r="K495" s="60" t="s">
        <v>305</v>
      </c>
      <c r="L495" s="61" t="s">
        <v>307</v>
      </c>
      <c r="M495" s="62">
        <v>6</v>
      </c>
      <c r="N495" s="42" t="str">
        <f>IFERROR(VLOOKUP("*"&amp;$D495&amp;"*",[1]护套环流!$A:$AS,20,FALSE),IFERROR(VLOOKUP("*"&amp;$D495&amp;"*",[1]护套环流!$B:$AS,19,FALSE),"无"))</f>
        <v>无</v>
      </c>
      <c r="O495" s="42" t="str">
        <f>IFERROR(VLOOKUP("*"&amp;$D495&amp;"*",[1]护套环流!$A:$AS,21,FALSE),IFERROR(VLOOKUP("*"&amp;$D495&amp;"*",[1]护套环流!$B:$AS,20,FALSE),"无"))</f>
        <v>无</v>
      </c>
      <c r="P495" s="43" t="str">
        <f t="shared" si="232"/>
        <v/>
      </c>
      <c r="Q495" s="43" t="str">
        <f t="shared" si="233"/>
        <v/>
      </c>
      <c r="R495" s="44" t="str">
        <f t="shared" si="234"/>
        <v/>
      </c>
      <c r="S495" s="44" t="str">
        <f t="shared" si="235"/>
        <v/>
      </c>
      <c r="T495" s="42"/>
      <c r="U495" s="42" t="str">
        <f>IFERROR(VLOOKUP("*"&amp;$D495&amp;"*",[1]护套环流!$A:$AS,5,FALSE),IFERROR(VLOOKUP("*"&amp;$D495&amp;"*",[1]护套环流!$B:$AS,4,FALSE),"无"))</f>
        <v>无</v>
      </c>
      <c r="V495" s="42" t="str">
        <f>IFERROR(VLOOKUP("*"&amp;$D495&amp;"*",[1]护套环流!$A:$AS,3,FALSE),IFERROR(VLOOKUP("*"&amp;$D495&amp;"*",[1]护套环流!$B:$AS,2,FALSE),"无"))</f>
        <v>无</v>
      </c>
    </row>
    <row r="496" ht="36" spans="1:22">
      <c r="A496" s="4">
        <v>495</v>
      </c>
      <c r="B496" s="4" t="s">
        <v>34</v>
      </c>
      <c r="C496" s="27" t="s">
        <v>228</v>
      </c>
      <c r="D496" s="58" t="s">
        <v>3446</v>
      </c>
      <c r="E496" s="49" t="s">
        <v>2706</v>
      </c>
      <c r="F496" s="7" t="s">
        <v>2958</v>
      </c>
      <c r="G496" s="65">
        <v>45047</v>
      </c>
      <c r="H496" s="10" t="s">
        <v>304</v>
      </c>
      <c r="I496" s="27" t="s">
        <v>42</v>
      </c>
      <c r="J496" s="4" t="s">
        <v>43</v>
      </c>
      <c r="K496" s="58" t="s">
        <v>305</v>
      </c>
      <c r="L496" s="59" t="s">
        <v>307</v>
      </c>
      <c r="M496" s="26">
        <v>6</v>
      </c>
      <c r="N496" s="16" t="s">
        <v>3442</v>
      </c>
      <c r="O496" s="16" t="s">
        <v>3443</v>
      </c>
      <c r="P496" s="15">
        <f t="shared" si="232"/>
        <v>6</v>
      </c>
      <c r="Q496" s="15">
        <f t="shared" si="233"/>
        <v>6</v>
      </c>
      <c r="R496" s="22">
        <f t="shared" si="234"/>
        <v>1</v>
      </c>
      <c r="S496" s="22">
        <f t="shared" si="235"/>
        <v>1</v>
      </c>
      <c r="T496" s="16"/>
      <c r="U496" s="16" t="s">
        <v>3444</v>
      </c>
      <c r="V496" s="16" t="s">
        <v>50</v>
      </c>
    </row>
    <row r="497" ht="36" spans="1:22">
      <c r="A497" s="4">
        <v>496</v>
      </c>
      <c r="B497" s="4" t="s">
        <v>34</v>
      </c>
      <c r="C497" s="27" t="s">
        <v>228</v>
      </c>
      <c r="D497" s="58" t="s">
        <v>3446</v>
      </c>
      <c r="E497" s="49" t="s">
        <v>2706</v>
      </c>
      <c r="F497" s="7" t="s">
        <v>2958</v>
      </c>
      <c r="G497" s="65">
        <v>45108</v>
      </c>
      <c r="H497" s="10" t="s">
        <v>165</v>
      </c>
      <c r="I497" s="27" t="s">
        <v>42</v>
      </c>
      <c r="J497" s="4" t="s">
        <v>43</v>
      </c>
      <c r="K497" s="58" t="s">
        <v>305</v>
      </c>
      <c r="L497" s="59" t="s">
        <v>307</v>
      </c>
      <c r="M497" s="26">
        <v>6</v>
      </c>
      <c r="N497" s="16" t="s">
        <v>3293</v>
      </c>
      <c r="O497" s="16" t="s">
        <v>3294</v>
      </c>
      <c r="P497" s="15">
        <f t="shared" si="232"/>
        <v>6</v>
      </c>
      <c r="Q497" s="15">
        <f t="shared" si="233"/>
        <v>6</v>
      </c>
      <c r="R497" s="22">
        <f t="shared" si="234"/>
        <v>1</v>
      </c>
      <c r="S497" s="22">
        <f t="shared" si="235"/>
        <v>1</v>
      </c>
      <c r="T497" s="16"/>
      <c r="U497" s="69" t="s">
        <v>3295</v>
      </c>
      <c r="V497" s="16" t="s">
        <v>50</v>
      </c>
    </row>
    <row r="498" ht="36" spans="1:22">
      <c r="A498" s="32">
        <v>497</v>
      </c>
      <c r="B498" s="32" t="s">
        <v>34</v>
      </c>
      <c r="C498" s="40" t="s">
        <v>228</v>
      </c>
      <c r="D498" s="60" t="s">
        <v>3446</v>
      </c>
      <c r="E498" s="55" t="s">
        <v>2706</v>
      </c>
      <c r="F498" s="36" t="s">
        <v>2958</v>
      </c>
      <c r="G498" s="66">
        <v>45170</v>
      </c>
      <c r="H498" s="38" t="s">
        <v>54</v>
      </c>
      <c r="I498" s="40" t="s">
        <v>42</v>
      </c>
      <c r="J498" s="32" t="s">
        <v>43</v>
      </c>
      <c r="K498" s="60" t="s">
        <v>305</v>
      </c>
      <c r="L498" s="61" t="s">
        <v>307</v>
      </c>
      <c r="M498" s="62">
        <v>6</v>
      </c>
      <c r="N498" s="42" t="str">
        <f>IFERROR(VLOOKUP("*"&amp;$D498&amp;"*",[1]护套环流!$A:$AS,20,FALSE),IFERROR(VLOOKUP("*"&amp;$D498&amp;"*",[1]护套环流!$B:$AS,19,FALSE),"无"))</f>
        <v>无</v>
      </c>
      <c r="O498" s="42" t="str">
        <f>IFERROR(VLOOKUP("*"&amp;$D498&amp;"*",[1]护套环流!$A:$AS,21,FALSE),IFERROR(VLOOKUP("*"&amp;$D498&amp;"*",[1]护套环流!$B:$AS,20,FALSE),"无"))</f>
        <v>无</v>
      </c>
      <c r="P498" s="43" t="str">
        <f t="shared" si="232"/>
        <v/>
      </c>
      <c r="Q498" s="43" t="str">
        <f t="shared" si="233"/>
        <v/>
      </c>
      <c r="R498" s="44" t="str">
        <f t="shared" si="234"/>
        <v/>
      </c>
      <c r="S498" s="44" t="str">
        <f t="shared" si="235"/>
        <v/>
      </c>
      <c r="T498" s="42"/>
      <c r="U498" s="42" t="str">
        <f>IFERROR(VLOOKUP("*"&amp;$D498&amp;"*",[1]护套环流!$A:$AS,5,FALSE),IFERROR(VLOOKUP("*"&amp;$D498&amp;"*",[1]护套环流!$B:$AS,4,FALSE),"无"))</f>
        <v>无</v>
      </c>
      <c r="V498" s="42" t="str">
        <f>IFERROR(VLOOKUP("*"&amp;$D498&amp;"*",[1]护套环流!$A:$AS,3,FALSE),IFERROR(VLOOKUP("*"&amp;$D498&amp;"*",[1]护套环流!$B:$AS,2,FALSE),"无"))</f>
        <v>无</v>
      </c>
    </row>
    <row r="499" ht="24" spans="1:22">
      <c r="A499" s="4">
        <v>498</v>
      </c>
      <c r="B499" s="4" t="s">
        <v>34</v>
      </c>
      <c r="C499" s="27" t="s">
        <v>82</v>
      </c>
      <c r="D499" s="7" t="s">
        <v>710</v>
      </c>
      <c r="E499" s="7" t="s">
        <v>108</v>
      </c>
      <c r="F499" s="7" t="s">
        <v>2958</v>
      </c>
      <c r="G499" s="65">
        <v>45047</v>
      </c>
      <c r="H499" s="10" t="s">
        <v>304</v>
      </c>
      <c r="I499" s="27" t="s">
        <v>42</v>
      </c>
      <c r="J499" s="4" t="s">
        <v>43</v>
      </c>
      <c r="K499" s="58" t="s">
        <v>305</v>
      </c>
      <c r="L499" s="59" t="s">
        <v>307</v>
      </c>
      <c r="M499" s="26">
        <v>6</v>
      </c>
      <c r="N499" s="16" t="s">
        <v>3447</v>
      </c>
      <c r="O499" s="16" t="s">
        <v>3448</v>
      </c>
      <c r="P499" s="15">
        <f t="shared" si="232"/>
        <v>6</v>
      </c>
      <c r="Q499" s="15">
        <f t="shared" si="233"/>
        <v>6</v>
      </c>
      <c r="R499" s="22">
        <f t="shared" si="234"/>
        <v>1</v>
      </c>
      <c r="S499" s="22">
        <f t="shared" si="235"/>
        <v>1</v>
      </c>
      <c r="T499" s="16"/>
      <c r="U499" s="16" t="s">
        <v>3449</v>
      </c>
      <c r="V499" s="16" t="s">
        <v>50</v>
      </c>
    </row>
    <row r="500" ht="24" spans="1:22">
      <c r="A500" s="4">
        <v>499</v>
      </c>
      <c r="B500" s="4" t="s">
        <v>34</v>
      </c>
      <c r="C500" s="27" t="s">
        <v>82</v>
      </c>
      <c r="D500" s="7" t="s">
        <v>710</v>
      </c>
      <c r="E500" s="7" t="s">
        <v>108</v>
      </c>
      <c r="F500" s="7" t="s">
        <v>2958</v>
      </c>
      <c r="G500" s="65">
        <v>45170</v>
      </c>
      <c r="H500" s="10" t="s">
        <v>54</v>
      </c>
      <c r="I500" s="27" t="s">
        <v>42</v>
      </c>
      <c r="J500" s="4" t="s">
        <v>43</v>
      </c>
      <c r="K500" s="58" t="s">
        <v>305</v>
      </c>
      <c r="L500" s="59" t="s">
        <v>307</v>
      </c>
      <c r="M500" s="26">
        <v>6</v>
      </c>
      <c r="N500" s="16" t="str">
        <f>IFERROR(VLOOKUP("*"&amp;$D500&amp;"*",[1]护套环流!$A:$AS,20,FALSE),IFERROR(VLOOKUP("*"&amp;$D500&amp;"*",[1]护套环流!$B:$AS,19,FALSE),"无"))</f>
        <v>2023-09-15 08:41:00</v>
      </c>
      <c r="O500" s="16" t="str">
        <f>IFERROR(VLOOKUP("*"&amp;$D500&amp;"*",[1]护套环流!$A:$AS,21,FALSE),IFERROR(VLOOKUP("*"&amp;$D500&amp;"*",[1]护套环流!$B:$AS,20,FALSE),"无"))</f>
        <v>2023-09-15 12:03:00</v>
      </c>
      <c r="P500" s="15">
        <f t="shared" si="232"/>
        <v>6</v>
      </c>
      <c r="Q500" s="15">
        <f t="shared" si="233"/>
        <v>6</v>
      </c>
      <c r="R500" s="22">
        <f t="shared" si="234"/>
        <v>1</v>
      </c>
      <c r="S500" s="22">
        <f t="shared" si="235"/>
        <v>1</v>
      </c>
      <c r="T500" s="16"/>
      <c r="U500" s="16" t="str">
        <f>IFERROR(VLOOKUP("*"&amp;$D500&amp;"*",[1]护套环流!$A:$AS,5,FALSE),IFERROR(VLOOKUP("*"&amp;$D500&amp;"*",[1]护套环流!$B:$AS,4,FALSE),"无"))</f>
        <v>JH030120230116-002604</v>
      </c>
      <c r="V500" s="16" t="str">
        <f>IFERROR(VLOOKUP("*"&amp;$D500&amp;"*",[1]护套环流!$A:$AS,3,FALSE),IFERROR(VLOOKUP("*"&amp;$D500&amp;"*",[1]护套环流!$B:$AS,2,FALSE),"无"))</f>
        <v>已完成</v>
      </c>
    </row>
    <row r="501" ht="24" spans="1:22">
      <c r="A501" s="4">
        <v>500</v>
      </c>
      <c r="B501" s="4" t="s">
        <v>34</v>
      </c>
      <c r="C501" s="27" t="s">
        <v>82</v>
      </c>
      <c r="D501" s="7" t="s">
        <v>718</v>
      </c>
      <c r="E501" s="7" t="s">
        <v>108</v>
      </c>
      <c r="F501" s="7" t="s">
        <v>2958</v>
      </c>
      <c r="G501" s="65">
        <v>45047</v>
      </c>
      <c r="H501" s="10" t="s">
        <v>304</v>
      </c>
      <c r="I501" s="27" t="s">
        <v>42</v>
      </c>
      <c r="J501" s="4" t="s">
        <v>43</v>
      </c>
      <c r="K501" s="58" t="s">
        <v>305</v>
      </c>
      <c r="L501" s="59" t="s">
        <v>307</v>
      </c>
      <c r="M501" s="26">
        <v>6</v>
      </c>
      <c r="N501" s="16" t="s">
        <v>3447</v>
      </c>
      <c r="O501" s="16" t="s">
        <v>3448</v>
      </c>
      <c r="P501" s="15">
        <f t="shared" si="232"/>
        <v>6</v>
      </c>
      <c r="Q501" s="15">
        <f t="shared" si="233"/>
        <v>6</v>
      </c>
      <c r="R501" s="22">
        <f t="shared" si="234"/>
        <v>1</v>
      </c>
      <c r="S501" s="22">
        <f t="shared" si="235"/>
        <v>1</v>
      </c>
      <c r="T501" s="16"/>
      <c r="U501" s="16" t="s">
        <v>3449</v>
      </c>
      <c r="V501" s="16" t="s">
        <v>50</v>
      </c>
    </row>
    <row r="502" ht="24" spans="1:22">
      <c r="A502" s="4">
        <v>501</v>
      </c>
      <c r="B502" s="4" t="s">
        <v>34</v>
      </c>
      <c r="C502" s="56" t="s">
        <v>82</v>
      </c>
      <c r="D502" s="7" t="s">
        <v>718</v>
      </c>
      <c r="E502" s="7" t="s">
        <v>108</v>
      </c>
      <c r="F502" s="7" t="s">
        <v>2958</v>
      </c>
      <c r="G502" s="65">
        <v>45170</v>
      </c>
      <c r="H502" s="10" t="s">
        <v>54</v>
      </c>
      <c r="I502" s="27" t="s">
        <v>42</v>
      </c>
      <c r="J502" s="4" t="s">
        <v>43</v>
      </c>
      <c r="K502" s="58" t="s">
        <v>305</v>
      </c>
      <c r="L502" s="59" t="s">
        <v>307</v>
      </c>
      <c r="M502" s="26">
        <v>6</v>
      </c>
      <c r="N502" s="16" t="str">
        <f>IFERROR(VLOOKUP("*"&amp;$D502&amp;"*",[1]护套环流!$A:$AS,20,FALSE),IFERROR(VLOOKUP("*"&amp;$D502&amp;"*",[1]护套环流!$B:$AS,19,FALSE),"无"))</f>
        <v>2023-09-15 08:41:00</v>
      </c>
      <c r="O502" s="16" t="str">
        <f>IFERROR(VLOOKUP("*"&amp;$D502&amp;"*",[1]护套环流!$A:$AS,21,FALSE),IFERROR(VLOOKUP("*"&amp;$D502&amp;"*",[1]护套环流!$B:$AS,20,FALSE),"无"))</f>
        <v>2023-09-15 12:03:00</v>
      </c>
      <c r="P502" s="15">
        <f t="shared" si="232"/>
        <v>6</v>
      </c>
      <c r="Q502" s="15">
        <f t="shared" si="233"/>
        <v>6</v>
      </c>
      <c r="R502" s="22">
        <f t="shared" si="234"/>
        <v>1</v>
      </c>
      <c r="S502" s="22">
        <f t="shared" si="235"/>
        <v>1</v>
      </c>
      <c r="T502" s="16"/>
      <c r="U502" s="16" t="str">
        <f>IFERROR(VLOOKUP("*"&amp;$D502&amp;"*",[1]护套环流!$A:$AS,5,FALSE),IFERROR(VLOOKUP("*"&amp;$D502&amp;"*",[1]护套环流!$B:$AS,4,FALSE),"无"))</f>
        <v>JH030120230116-002604</v>
      </c>
      <c r="V502" s="16" t="str">
        <f>IFERROR(VLOOKUP("*"&amp;$D502&amp;"*",[1]护套环流!$A:$AS,3,FALSE),IFERROR(VLOOKUP("*"&amp;$D502&amp;"*",[1]护套环流!$B:$AS,2,FALSE),"无"))</f>
        <v>已完成</v>
      </c>
    </row>
    <row r="503" ht="36" spans="1:22">
      <c r="A503" s="4">
        <v>502</v>
      </c>
      <c r="B503" s="4" t="s">
        <v>34</v>
      </c>
      <c r="C503" s="27" t="s">
        <v>228</v>
      </c>
      <c r="D503" s="7" t="s">
        <v>3453</v>
      </c>
      <c r="E503" s="49" t="s">
        <v>2706</v>
      </c>
      <c r="F503" s="7" t="s">
        <v>2958</v>
      </c>
      <c r="G503" s="65">
        <v>45047</v>
      </c>
      <c r="H503" s="10" t="s">
        <v>304</v>
      </c>
      <c r="I503" s="27" t="s">
        <v>42</v>
      </c>
      <c r="J503" s="4" t="s">
        <v>43</v>
      </c>
      <c r="K503" s="58" t="s">
        <v>305</v>
      </c>
      <c r="L503" s="59" t="s">
        <v>307</v>
      </c>
      <c r="M503" s="26">
        <v>6</v>
      </c>
      <c r="N503" s="16" t="s">
        <v>3454</v>
      </c>
      <c r="O503" s="16" t="s">
        <v>3455</v>
      </c>
      <c r="P503" s="15">
        <f t="shared" si="232"/>
        <v>6</v>
      </c>
      <c r="Q503" s="15">
        <f t="shared" si="233"/>
        <v>6</v>
      </c>
      <c r="R503" s="22">
        <f t="shared" si="234"/>
        <v>1</v>
      </c>
      <c r="S503" s="22">
        <f t="shared" si="235"/>
        <v>1</v>
      </c>
      <c r="T503" s="16"/>
      <c r="U503" s="16" t="s">
        <v>3456</v>
      </c>
      <c r="V503" s="16" t="s">
        <v>50</v>
      </c>
    </row>
    <row r="504" ht="36" spans="1:22">
      <c r="A504" s="4">
        <v>503</v>
      </c>
      <c r="B504" s="4" t="s">
        <v>34</v>
      </c>
      <c r="C504" s="27" t="s">
        <v>228</v>
      </c>
      <c r="D504" s="7" t="s">
        <v>3453</v>
      </c>
      <c r="E504" s="49" t="s">
        <v>2706</v>
      </c>
      <c r="F504" s="7" t="s">
        <v>2958</v>
      </c>
      <c r="G504" s="65">
        <v>45108</v>
      </c>
      <c r="H504" s="10" t="s">
        <v>165</v>
      </c>
      <c r="I504" s="27" t="s">
        <v>42</v>
      </c>
      <c r="J504" s="4" t="s">
        <v>43</v>
      </c>
      <c r="K504" s="58" t="s">
        <v>305</v>
      </c>
      <c r="L504" s="59" t="s">
        <v>307</v>
      </c>
      <c r="M504" s="26">
        <v>6</v>
      </c>
      <c r="N504" s="16" t="s">
        <v>3293</v>
      </c>
      <c r="O504" s="16" t="s">
        <v>3294</v>
      </c>
      <c r="P504" s="15">
        <f t="shared" si="232"/>
        <v>6</v>
      </c>
      <c r="Q504" s="15">
        <f t="shared" si="233"/>
        <v>6</v>
      </c>
      <c r="R504" s="22">
        <f t="shared" si="234"/>
        <v>1</v>
      </c>
      <c r="S504" s="22">
        <f t="shared" si="235"/>
        <v>1</v>
      </c>
      <c r="T504" s="16"/>
      <c r="U504" s="69" t="s">
        <v>3295</v>
      </c>
      <c r="V504" s="16" t="s">
        <v>50</v>
      </c>
    </row>
    <row r="505" ht="36" spans="1:22">
      <c r="A505" s="32">
        <v>504</v>
      </c>
      <c r="B505" s="32" t="s">
        <v>34</v>
      </c>
      <c r="C505" s="40" t="s">
        <v>228</v>
      </c>
      <c r="D505" s="36" t="s">
        <v>3453</v>
      </c>
      <c r="E505" s="55" t="s">
        <v>2706</v>
      </c>
      <c r="F505" s="36" t="s">
        <v>2958</v>
      </c>
      <c r="G505" s="66">
        <v>45170</v>
      </c>
      <c r="H505" s="38" t="s">
        <v>54</v>
      </c>
      <c r="I505" s="40" t="s">
        <v>42</v>
      </c>
      <c r="J505" s="32" t="s">
        <v>43</v>
      </c>
      <c r="K505" s="60" t="s">
        <v>305</v>
      </c>
      <c r="L505" s="61" t="s">
        <v>307</v>
      </c>
      <c r="M505" s="62">
        <v>6</v>
      </c>
      <c r="N505" s="42" t="str">
        <f>IFERROR(VLOOKUP("*"&amp;$D505&amp;"*",[1]护套环流!$A:$AS,20,FALSE),IFERROR(VLOOKUP("*"&amp;$D505&amp;"*",[1]护套环流!$B:$AS,19,FALSE),"无"))</f>
        <v>无</v>
      </c>
      <c r="O505" s="42" t="str">
        <f>IFERROR(VLOOKUP("*"&amp;$D505&amp;"*",[1]护套环流!$A:$AS,21,FALSE),IFERROR(VLOOKUP("*"&amp;$D505&amp;"*",[1]护套环流!$B:$AS,20,FALSE),"无"))</f>
        <v>无</v>
      </c>
      <c r="P505" s="43" t="str">
        <f t="shared" si="232"/>
        <v/>
      </c>
      <c r="Q505" s="43" t="str">
        <f t="shared" si="233"/>
        <v/>
      </c>
      <c r="R505" s="44" t="str">
        <f t="shared" si="234"/>
        <v/>
      </c>
      <c r="S505" s="44" t="str">
        <f t="shared" si="235"/>
        <v/>
      </c>
      <c r="T505" s="42"/>
      <c r="U505" s="42" t="str">
        <f>IFERROR(VLOOKUP("*"&amp;$D505&amp;"*",[1]护套环流!$A:$AS,5,FALSE),IFERROR(VLOOKUP("*"&amp;$D505&amp;"*",[1]护套环流!$B:$AS,4,FALSE),"无"))</f>
        <v>无</v>
      </c>
      <c r="V505" s="42" t="str">
        <f>IFERROR(VLOOKUP("*"&amp;$D505&amp;"*",[1]护套环流!$A:$AS,3,FALSE),IFERROR(VLOOKUP("*"&amp;$D505&amp;"*",[1]护套环流!$B:$AS,2,FALSE),"无"))</f>
        <v>无</v>
      </c>
    </row>
    <row r="506" ht="24" spans="1:22">
      <c r="A506" s="4">
        <v>505</v>
      </c>
      <c r="B506" s="4" t="s">
        <v>34</v>
      </c>
      <c r="C506" s="27" t="s">
        <v>228</v>
      </c>
      <c r="D506" s="7" t="s">
        <v>973</v>
      </c>
      <c r="E506" s="7" t="s">
        <v>108</v>
      </c>
      <c r="F506" s="7" t="s">
        <v>2958</v>
      </c>
      <c r="G506" s="8">
        <v>44958</v>
      </c>
      <c r="H506" s="9" t="s">
        <v>2299</v>
      </c>
      <c r="I506" s="27" t="s">
        <v>42</v>
      </c>
      <c r="J506" s="4" t="s">
        <v>43</v>
      </c>
      <c r="K506" s="58" t="s">
        <v>305</v>
      </c>
      <c r="L506" s="59" t="s">
        <v>307</v>
      </c>
      <c r="M506" s="26">
        <v>6</v>
      </c>
      <c r="N506" s="16" t="s">
        <v>3457</v>
      </c>
      <c r="O506" s="16" t="s">
        <v>3458</v>
      </c>
      <c r="P506" s="15">
        <f t="shared" si="232"/>
        <v>6</v>
      </c>
      <c r="Q506" s="15">
        <f t="shared" si="233"/>
        <v>6</v>
      </c>
      <c r="R506" s="22">
        <f t="shared" si="234"/>
        <v>1</v>
      </c>
      <c r="S506" s="22">
        <f t="shared" si="235"/>
        <v>1</v>
      </c>
      <c r="T506" s="16"/>
      <c r="U506" s="16" t="s">
        <v>3459</v>
      </c>
      <c r="V506" s="16" t="s">
        <v>50</v>
      </c>
    </row>
    <row r="507" ht="24" spans="1:22">
      <c r="A507" s="4">
        <v>506</v>
      </c>
      <c r="B507" s="4" t="s">
        <v>34</v>
      </c>
      <c r="C507" s="27" t="s">
        <v>228</v>
      </c>
      <c r="D507" s="7" t="s">
        <v>973</v>
      </c>
      <c r="E507" s="7" t="s">
        <v>108</v>
      </c>
      <c r="F507" s="7" t="s">
        <v>2958</v>
      </c>
      <c r="G507" s="8">
        <v>45139</v>
      </c>
      <c r="H507" s="9" t="s">
        <v>97</v>
      </c>
      <c r="I507" s="27" t="s">
        <v>42</v>
      </c>
      <c r="J507" s="4" t="s">
        <v>43</v>
      </c>
      <c r="K507" s="58" t="s">
        <v>305</v>
      </c>
      <c r="L507" s="59" t="s">
        <v>307</v>
      </c>
      <c r="M507" s="26">
        <v>6</v>
      </c>
      <c r="N507" s="16" t="s">
        <v>3460</v>
      </c>
      <c r="O507" s="16" t="s">
        <v>3461</v>
      </c>
      <c r="P507" s="15">
        <f t="shared" si="232"/>
        <v>6</v>
      </c>
      <c r="Q507" s="15">
        <f t="shared" si="233"/>
        <v>6</v>
      </c>
      <c r="R507" s="22">
        <f t="shared" si="234"/>
        <v>1</v>
      </c>
      <c r="S507" s="22">
        <f t="shared" si="235"/>
        <v>1</v>
      </c>
      <c r="T507" s="16"/>
      <c r="U507" s="16" t="s">
        <v>3462</v>
      </c>
      <c r="V507" s="16" t="s">
        <v>50</v>
      </c>
    </row>
    <row r="508" ht="24" spans="1:22">
      <c r="A508" s="4">
        <v>507</v>
      </c>
      <c r="B508" s="4" t="s">
        <v>34</v>
      </c>
      <c r="C508" s="27" t="s">
        <v>228</v>
      </c>
      <c r="D508" s="7" t="s">
        <v>3463</v>
      </c>
      <c r="E508" s="7" t="s">
        <v>108</v>
      </c>
      <c r="F508" s="7" t="s">
        <v>2958</v>
      </c>
      <c r="G508" s="8">
        <v>44958</v>
      </c>
      <c r="H508" s="9" t="s">
        <v>2299</v>
      </c>
      <c r="I508" s="27" t="s">
        <v>42</v>
      </c>
      <c r="J508" s="4" t="s">
        <v>43</v>
      </c>
      <c r="K508" s="58" t="s">
        <v>305</v>
      </c>
      <c r="L508" s="59" t="s">
        <v>307</v>
      </c>
      <c r="M508" s="26">
        <v>6</v>
      </c>
      <c r="N508" s="16" t="s">
        <v>3457</v>
      </c>
      <c r="O508" s="16" t="s">
        <v>3458</v>
      </c>
      <c r="P508" s="15">
        <f t="shared" si="232"/>
        <v>6</v>
      </c>
      <c r="Q508" s="15">
        <f t="shared" si="233"/>
        <v>6</v>
      </c>
      <c r="R508" s="22">
        <f t="shared" si="234"/>
        <v>1</v>
      </c>
      <c r="S508" s="22">
        <f t="shared" si="235"/>
        <v>1</v>
      </c>
      <c r="T508" s="16"/>
      <c r="U508" s="16" t="s">
        <v>3459</v>
      </c>
      <c r="V508" s="16" t="s">
        <v>50</v>
      </c>
    </row>
    <row r="509" ht="24" spans="1:22">
      <c r="A509" s="4">
        <v>508</v>
      </c>
      <c r="B509" s="4" t="s">
        <v>34</v>
      </c>
      <c r="C509" s="27" t="s">
        <v>228</v>
      </c>
      <c r="D509" s="7" t="s">
        <v>3463</v>
      </c>
      <c r="E509" s="7" t="s">
        <v>108</v>
      </c>
      <c r="F509" s="7" t="s">
        <v>2958</v>
      </c>
      <c r="G509" s="8">
        <v>45139</v>
      </c>
      <c r="H509" s="9" t="s">
        <v>97</v>
      </c>
      <c r="I509" s="27" t="s">
        <v>42</v>
      </c>
      <c r="J509" s="4" t="s">
        <v>43</v>
      </c>
      <c r="K509" s="58" t="s">
        <v>305</v>
      </c>
      <c r="L509" s="59" t="s">
        <v>307</v>
      </c>
      <c r="M509" s="26">
        <v>6</v>
      </c>
      <c r="N509" s="16" t="s">
        <v>3464</v>
      </c>
      <c r="O509" s="16" t="s">
        <v>3465</v>
      </c>
      <c r="P509" s="15">
        <f t="shared" si="232"/>
        <v>6</v>
      </c>
      <c r="Q509" s="15">
        <f t="shared" si="233"/>
        <v>6</v>
      </c>
      <c r="R509" s="22">
        <f t="shared" si="234"/>
        <v>1</v>
      </c>
      <c r="S509" s="22">
        <f t="shared" si="235"/>
        <v>1</v>
      </c>
      <c r="T509" s="16"/>
      <c r="U509" s="16" t="s">
        <v>3466</v>
      </c>
      <c r="V509" s="16" t="s">
        <v>50</v>
      </c>
    </row>
    <row r="510" ht="24" spans="1:22">
      <c r="A510" s="4">
        <v>509</v>
      </c>
      <c r="B510" s="4" t="s">
        <v>34</v>
      </c>
      <c r="C510" s="27" t="s">
        <v>228</v>
      </c>
      <c r="D510" s="7" t="s">
        <v>934</v>
      </c>
      <c r="E510" s="7" t="s">
        <v>108</v>
      </c>
      <c r="F510" s="7" t="s">
        <v>2958</v>
      </c>
      <c r="G510" s="8">
        <v>44958</v>
      </c>
      <c r="H510" s="9" t="s">
        <v>2299</v>
      </c>
      <c r="I510" s="27" t="s">
        <v>42</v>
      </c>
      <c r="J510" s="4" t="s">
        <v>43</v>
      </c>
      <c r="K510" s="58" t="s">
        <v>305</v>
      </c>
      <c r="L510" s="59" t="s">
        <v>307</v>
      </c>
      <c r="M510" s="26">
        <v>6</v>
      </c>
      <c r="N510" s="16" t="s">
        <v>3457</v>
      </c>
      <c r="O510" s="16" t="s">
        <v>3458</v>
      </c>
      <c r="P510" s="15">
        <f t="shared" si="232"/>
        <v>6</v>
      </c>
      <c r="Q510" s="15">
        <f t="shared" si="233"/>
        <v>6</v>
      </c>
      <c r="R510" s="22">
        <f t="shared" si="234"/>
        <v>1</v>
      </c>
      <c r="S510" s="22">
        <f t="shared" si="235"/>
        <v>1</v>
      </c>
      <c r="T510" s="16"/>
      <c r="U510" s="24" t="s">
        <v>3021</v>
      </c>
      <c r="V510" s="16" t="s">
        <v>50</v>
      </c>
    </row>
    <row r="511" ht="24" spans="1:22">
      <c r="A511" s="4">
        <v>510</v>
      </c>
      <c r="B511" s="4" t="s">
        <v>34</v>
      </c>
      <c r="C511" s="27" t="s">
        <v>228</v>
      </c>
      <c r="D511" s="7" t="s">
        <v>934</v>
      </c>
      <c r="E511" s="7" t="s">
        <v>108</v>
      </c>
      <c r="F511" s="7" t="s">
        <v>2958</v>
      </c>
      <c r="G511" s="8">
        <v>45139</v>
      </c>
      <c r="H511" s="9" t="s">
        <v>97</v>
      </c>
      <c r="I511" s="27" t="s">
        <v>42</v>
      </c>
      <c r="J511" s="4" t="s">
        <v>43</v>
      </c>
      <c r="K511" s="58" t="s">
        <v>305</v>
      </c>
      <c r="L511" s="59" t="s">
        <v>307</v>
      </c>
      <c r="M511" s="26">
        <v>6</v>
      </c>
      <c r="N511" s="16" t="s">
        <v>3464</v>
      </c>
      <c r="O511" s="16" t="s">
        <v>3465</v>
      </c>
      <c r="P511" s="15">
        <f t="shared" si="232"/>
        <v>6</v>
      </c>
      <c r="Q511" s="15">
        <f t="shared" si="233"/>
        <v>6</v>
      </c>
      <c r="R511" s="22">
        <f t="shared" si="234"/>
        <v>1</v>
      </c>
      <c r="S511" s="22">
        <f t="shared" si="235"/>
        <v>1</v>
      </c>
      <c r="T511" s="16"/>
      <c r="U511" s="16" t="s">
        <v>3466</v>
      </c>
      <c r="V511" s="16" t="s">
        <v>50</v>
      </c>
    </row>
    <row r="512" ht="24" spans="1:22">
      <c r="A512" s="4">
        <v>511</v>
      </c>
      <c r="B512" s="4" t="s">
        <v>34</v>
      </c>
      <c r="C512" s="27" t="s">
        <v>228</v>
      </c>
      <c r="D512" s="58" t="s">
        <v>940</v>
      </c>
      <c r="E512" s="7" t="s">
        <v>2818</v>
      </c>
      <c r="F512" s="7" t="s">
        <v>2958</v>
      </c>
      <c r="G512" s="57">
        <v>44927</v>
      </c>
      <c r="H512" s="9" t="s">
        <v>2959</v>
      </c>
      <c r="I512" s="27" t="s">
        <v>42</v>
      </c>
      <c r="J512" s="4" t="s">
        <v>43</v>
      </c>
      <c r="K512" s="58" t="s">
        <v>305</v>
      </c>
      <c r="L512" s="59" t="s">
        <v>307</v>
      </c>
      <c r="M512" s="26">
        <v>9</v>
      </c>
      <c r="N512" s="16" t="s">
        <v>3457</v>
      </c>
      <c r="O512" s="16" t="s">
        <v>3458</v>
      </c>
      <c r="P512" s="15">
        <f t="shared" si="232"/>
        <v>9</v>
      </c>
      <c r="Q512" s="15">
        <f t="shared" si="233"/>
        <v>9</v>
      </c>
      <c r="R512" s="22">
        <f t="shared" si="234"/>
        <v>1</v>
      </c>
      <c r="S512" s="22">
        <f t="shared" si="235"/>
        <v>1</v>
      </c>
      <c r="T512" s="16"/>
      <c r="U512" s="16" t="s">
        <v>3459</v>
      </c>
      <c r="V512" s="16" t="s">
        <v>50</v>
      </c>
    </row>
    <row r="513" ht="24" spans="1:22">
      <c r="A513" s="4">
        <v>512</v>
      </c>
      <c r="B513" s="4" t="s">
        <v>34</v>
      </c>
      <c r="C513" s="27" t="s">
        <v>228</v>
      </c>
      <c r="D513" s="58" t="s">
        <v>940</v>
      </c>
      <c r="E513" s="7" t="s">
        <v>2818</v>
      </c>
      <c r="F513" s="7" t="s">
        <v>2958</v>
      </c>
      <c r="G513" s="8">
        <v>44986</v>
      </c>
      <c r="H513" s="10" t="s">
        <v>41</v>
      </c>
      <c r="I513" s="27" t="s">
        <v>42</v>
      </c>
      <c r="J513" s="4" t="s">
        <v>43</v>
      </c>
      <c r="K513" s="58" t="s">
        <v>305</v>
      </c>
      <c r="L513" s="59" t="s">
        <v>307</v>
      </c>
      <c r="M513" s="26">
        <v>9</v>
      </c>
      <c r="N513" s="16" t="s">
        <v>3467</v>
      </c>
      <c r="O513" s="16" t="s">
        <v>3468</v>
      </c>
      <c r="P513" s="15">
        <f t="shared" si="232"/>
        <v>9</v>
      </c>
      <c r="Q513" s="15">
        <f t="shared" si="233"/>
        <v>9</v>
      </c>
      <c r="R513" s="22">
        <f t="shared" si="234"/>
        <v>1</v>
      </c>
      <c r="S513" s="22">
        <f t="shared" si="235"/>
        <v>1</v>
      </c>
      <c r="T513" s="16"/>
      <c r="U513" s="16" t="s">
        <v>3469</v>
      </c>
      <c r="V513" s="16" t="s">
        <v>50</v>
      </c>
    </row>
    <row r="514" ht="24" spans="1:22">
      <c r="A514" s="4">
        <v>513</v>
      </c>
      <c r="B514" s="4" t="s">
        <v>34</v>
      </c>
      <c r="C514" s="27" t="s">
        <v>228</v>
      </c>
      <c r="D514" s="58" t="s">
        <v>940</v>
      </c>
      <c r="E514" s="7" t="s">
        <v>2818</v>
      </c>
      <c r="F514" s="7" t="s">
        <v>2958</v>
      </c>
      <c r="G514" s="65">
        <v>45047</v>
      </c>
      <c r="H514" s="10" t="s">
        <v>304</v>
      </c>
      <c r="I514" s="27" t="s">
        <v>42</v>
      </c>
      <c r="J514" s="4" t="s">
        <v>43</v>
      </c>
      <c r="K514" s="58" t="s">
        <v>305</v>
      </c>
      <c r="L514" s="59" t="s">
        <v>307</v>
      </c>
      <c r="M514" s="26">
        <v>9</v>
      </c>
      <c r="N514" s="16" t="s">
        <v>3457</v>
      </c>
      <c r="O514" s="16" t="s">
        <v>3458</v>
      </c>
      <c r="P514" s="15">
        <f t="shared" si="232"/>
        <v>9</v>
      </c>
      <c r="Q514" s="15">
        <f t="shared" si="233"/>
        <v>9</v>
      </c>
      <c r="R514" s="22">
        <f t="shared" si="234"/>
        <v>1</v>
      </c>
      <c r="S514" s="22">
        <f t="shared" si="235"/>
        <v>1</v>
      </c>
      <c r="T514" s="16"/>
      <c r="U514" s="16" t="s">
        <v>3459</v>
      </c>
      <c r="V514" s="16" t="s">
        <v>50</v>
      </c>
    </row>
    <row r="515" ht="24" spans="1:22">
      <c r="A515" s="4">
        <v>514</v>
      </c>
      <c r="B515" s="4" t="s">
        <v>34</v>
      </c>
      <c r="C515" s="27" t="s">
        <v>228</v>
      </c>
      <c r="D515" s="58" t="s">
        <v>940</v>
      </c>
      <c r="E515" s="7" t="s">
        <v>2818</v>
      </c>
      <c r="F515" s="7" t="s">
        <v>2958</v>
      </c>
      <c r="G515" s="65">
        <v>45108</v>
      </c>
      <c r="H515" s="10" t="s">
        <v>165</v>
      </c>
      <c r="I515" s="27" t="s">
        <v>42</v>
      </c>
      <c r="J515" s="4" t="s">
        <v>43</v>
      </c>
      <c r="K515" s="58" t="s">
        <v>305</v>
      </c>
      <c r="L515" s="59" t="s">
        <v>307</v>
      </c>
      <c r="M515" s="26">
        <v>9</v>
      </c>
      <c r="N515" s="16" t="s">
        <v>3470</v>
      </c>
      <c r="O515" s="16" t="s">
        <v>3471</v>
      </c>
      <c r="P515" s="15">
        <f t="shared" si="232"/>
        <v>9</v>
      </c>
      <c r="Q515" s="15">
        <f t="shared" si="233"/>
        <v>9</v>
      </c>
      <c r="R515" s="22">
        <f t="shared" si="234"/>
        <v>1</v>
      </c>
      <c r="S515" s="22">
        <f t="shared" si="235"/>
        <v>1</v>
      </c>
      <c r="T515" s="16"/>
      <c r="U515" s="69" t="s">
        <v>3472</v>
      </c>
      <c r="V515" s="16" t="s">
        <v>50</v>
      </c>
    </row>
    <row r="516" ht="24" spans="1:22">
      <c r="A516" s="32">
        <v>515</v>
      </c>
      <c r="B516" s="32" t="s">
        <v>34</v>
      </c>
      <c r="C516" s="40" t="s">
        <v>228</v>
      </c>
      <c r="D516" s="60" t="s">
        <v>940</v>
      </c>
      <c r="E516" s="36" t="s">
        <v>2818</v>
      </c>
      <c r="F516" s="36" t="s">
        <v>2958</v>
      </c>
      <c r="G516" s="66">
        <v>45170</v>
      </c>
      <c r="H516" s="38" t="s">
        <v>54</v>
      </c>
      <c r="I516" s="40" t="s">
        <v>42</v>
      </c>
      <c r="J516" s="32" t="s">
        <v>43</v>
      </c>
      <c r="K516" s="60" t="s">
        <v>305</v>
      </c>
      <c r="L516" s="61" t="s">
        <v>307</v>
      </c>
      <c r="M516" s="62">
        <v>9</v>
      </c>
      <c r="N516" s="42" t="str">
        <f>IFERROR(VLOOKUP("*"&amp;$D516&amp;"*",[1]护套环流!$A:$AS,20,FALSE),IFERROR(VLOOKUP("*"&amp;$D516&amp;"*",[1]护套环流!$B:$AS,19,FALSE),"无"))</f>
        <v>无</v>
      </c>
      <c r="O516" s="42" t="str">
        <f>IFERROR(VLOOKUP("*"&amp;$D516&amp;"*",[1]护套环流!$A:$AS,21,FALSE),IFERROR(VLOOKUP("*"&amp;$D516&amp;"*",[1]护套环流!$B:$AS,20,FALSE),"无"))</f>
        <v>无</v>
      </c>
      <c r="P516" s="43" t="str">
        <f t="shared" si="232"/>
        <v/>
      </c>
      <c r="Q516" s="43" t="str">
        <f t="shared" si="233"/>
        <v/>
      </c>
      <c r="R516" s="44" t="str">
        <f t="shared" si="234"/>
        <v/>
      </c>
      <c r="S516" s="44" t="str">
        <f t="shared" si="235"/>
        <v/>
      </c>
      <c r="T516" s="42"/>
      <c r="U516" s="42" t="str">
        <f>IFERROR(VLOOKUP("*"&amp;$D516&amp;"*",[1]护套环流!$A:$AS,5,FALSE),IFERROR(VLOOKUP("*"&amp;$D516&amp;"*",[1]护套环流!$B:$AS,4,FALSE),"无"))</f>
        <v>无</v>
      </c>
      <c r="V516" s="42" t="str">
        <f>IFERROR(VLOOKUP("*"&amp;$D516&amp;"*",[1]护套环流!$A:$AS,3,FALSE),IFERROR(VLOOKUP("*"&amp;$D516&amp;"*",[1]护套环流!$B:$AS,2,FALSE),"无"))</f>
        <v>无</v>
      </c>
    </row>
    <row r="517" ht="24" spans="1:22">
      <c r="A517" s="4">
        <v>516</v>
      </c>
      <c r="B517" s="4" t="s">
        <v>34</v>
      </c>
      <c r="C517" s="27" t="s">
        <v>228</v>
      </c>
      <c r="D517" s="58" t="s">
        <v>940</v>
      </c>
      <c r="E517" s="7" t="s">
        <v>2818</v>
      </c>
      <c r="F517" s="7" t="s">
        <v>2958</v>
      </c>
      <c r="G517" s="65">
        <v>45231</v>
      </c>
      <c r="H517" s="10" t="s">
        <v>632</v>
      </c>
      <c r="I517" s="27" t="s">
        <v>42</v>
      </c>
      <c r="J517" s="4" t="s">
        <v>43</v>
      </c>
      <c r="K517" s="58" t="s">
        <v>305</v>
      </c>
      <c r="L517" s="59" t="s">
        <v>307</v>
      </c>
      <c r="M517" s="26">
        <v>9</v>
      </c>
      <c r="N517" s="16"/>
      <c r="O517" s="16"/>
      <c r="P517" s="15"/>
      <c r="Q517" s="15"/>
      <c r="R517" s="22"/>
      <c r="S517" s="22"/>
      <c r="T517" s="16"/>
      <c r="U517" s="16"/>
      <c r="V517" s="16"/>
    </row>
    <row r="518" ht="24" spans="1:22">
      <c r="A518" s="4">
        <v>517</v>
      </c>
      <c r="B518" s="4" t="s">
        <v>34</v>
      </c>
      <c r="C518" s="7" t="s">
        <v>228</v>
      </c>
      <c r="D518" s="27" t="s">
        <v>947</v>
      </c>
      <c r="E518" s="30" t="s">
        <v>2706</v>
      </c>
      <c r="F518" s="7" t="s">
        <v>2958</v>
      </c>
      <c r="G518" s="57">
        <v>44927</v>
      </c>
      <c r="H518" s="9" t="s">
        <v>2959</v>
      </c>
      <c r="I518" s="27" t="s">
        <v>42</v>
      </c>
      <c r="J518" s="4" t="s">
        <v>43</v>
      </c>
      <c r="K518" s="58" t="s">
        <v>305</v>
      </c>
      <c r="L518" s="59" t="s">
        <v>307</v>
      </c>
      <c r="M518" s="7">
        <v>21</v>
      </c>
      <c r="N518" s="16" t="s">
        <v>3372</v>
      </c>
      <c r="O518" s="16" t="s">
        <v>3373</v>
      </c>
      <c r="P518" s="15">
        <f t="shared" ref="P518:P529" si="236">IF(OR(O518=0,O518="无"),"",M518)</f>
        <v>21</v>
      </c>
      <c r="Q518" s="15">
        <f t="shared" ref="Q518:Q529" si="237">P518</f>
        <v>21</v>
      </c>
      <c r="R518" s="22">
        <f t="shared" ref="R518:R529" si="238">IFERROR(IF(P518/M518&gt;0,P518/M518,""),"")</f>
        <v>1</v>
      </c>
      <c r="S518" s="22">
        <f t="shared" ref="S518:S529" si="239">IFERROR(Q518/P518,"")</f>
        <v>1</v>
      </c>
      <c r="T518" s="16"/>
      <c r="U518" s="16" t="s">
        <v>3374</v>
      </c>
      <c r="V518" s="16" t="s">
        <v>50</v>
      </c>
    </row>
    <row r="519" ht="24" spans="1:22">
      <c r="A519" s="4">
        <v>518</v>
      </c>
      <c r="B519" s="4" t="s">
        <v>34</v>
      </c>
      <c r="C519" s="7" t="s">
        <v>228</v>
      </c>
      <c r="D519" s="27" t="s">
        <v>947</v>
      </c>
      <c r="E519" s="30" t="s">
        <v>2706</v>
      </c>
      <c r="F519" s="7" t="s">
        <v>2958</v>
      </c>
      <c r="G519" s="64">
        <v>45047</v>
      </c>
      <c r="H519" s="10" t="s">
        <v>304</v>
      </c>
      <c r="I519" s="27" t="s">
        <v>42</v>
      </c>
      <c r="J519" s="4" t="s">
        <v>43</v>
      </c>
      <c r="K519" s="58" t="s">
        <v>305</v>
      </c>
      <c r="L519" s="59" t="s">
        <v>307</v>
      </c>
      <c r="M519" s="7">
        <v>21</v>
      </c>
      <c r="N519" s="16" t="s">
        <v>3372</v>
      </c>
      <c r="O519" s="16" t="s">
        <v>3373</v>
      </c>
      <c r="P519" s="15">
        <f t="shared" si="236"/>
        <v>21</v>
      </c>
      <c r="Q519" s="15">
        <f t="shared" si="237"/>
        <v>21</v>
      </c>
      <c r="R519" s="22">
        <f t="shared" si="238"/>
        <v>1</v>
      </c>
      <c r="S519" s="22">
        <f t="shared" si="239"/>
        <v>1</v>
      </c>
      <c r="T519" s="16"/>
      <c r="U519" s="16" t="s">
        <v>3374</v>
      </c>
      <c r="V519" s="16" t="s">
        <v>50</v>
      </c>
    </row>
    <row r="520" ht="24" spans="1:22">
      <c r="A520" s="4">
        <v>519</v>
      </c>
      <c r="B520" s="4" t="s">
        <v>34</v>
      </c>
      <c r="C520" s="7" t="s">
        <v>228</v>
      </c>
      <c r="D520" s="27" t="s">
        <v>947</v>
      </c>
      <c r="E520" s="30" t="s">
        <v>2706</v>
      </c>
      <c r="F520" s="7" t="s">
        <v>2958</v>
      </c>
      <c r="G520" s="64">
        <v>45108</v>
      </c>
      <c r="H520" s="10" t="s">
        <v>165</v>
      </c>
      <c r="I520" s="27" t="s">
        <v>42</v>
      </c>
      <c r="J520" s="4" t="s">
        <v>43</v>
      </c>
      <c r="K520" s="58" t="s">
        <v>305</v>
      </c>
      <c r="L520" s="59" t="s">
        <v>307</v>
      </c>
      <c r="M520" s="7">
        <v>21</v>
      </c>
      <c r="N520" s="16" t="s">
        <v>3474</v>
      </c>
      <c r="O520" s="16" t="s">
        <v>3475</v>
      </c>
      <c r="P520" s="15">
        <f t="shared" si="236"/>
        <v>21</v>
      </c>
      <c r="Q520" s="15">
        <f t="shared" si="237"/>
        <v>21</v>
      </c>
      <c r="R520" s="22">
        <f t="shared" si="238"/>
        <v>1</v>
      </c>
      <c r="S520" s="22">
        <f t="shared" si="239"/>
        <v>1</v>
      </c>
      <c r="T520" s="16"/>
      <c r="U520" s="16" t="s">
        <v>3377</v>
      </c>
      <c r="V520" s="16" t="s">
        <v>50</v>
      </c>
    </row>
    <row r="521" ht="24" spans="1:22">
      <c r="A521" s="4">
        <v>520</v>
      </c>
      <c r="B521" s="4" t="s">
        <v>34</v>
      </c>
      <c r="C521" s="7" t="s">
        <v>228</v>
      </c>
      <c r="D521" s="27" t="s">
        <v>947</v>
      </c>
      <c r="E521" s="30" t="s">
        <v>2706</v>
      </c>
      <c r="F521" s="7" t="s">
        <v>2958</v>
      </c>
      <c r="G521" s="64">
        <v>45170</v>
      </c>
      <c r="H521" s="10" t="s">
        <v>54</v>
      </c>
      <c r="I521" s="27" t="s">
        <v>42</v>
      </c>
      <c r="J521" s="4" t="s">
        <v>43</v>
      </c>
      <c r="K521" s="58" t="s">
        <v>305</v>
      </c>
      <c r="L521" s="59" t="s">
        <v>307</v>
      </c>
      <c r="M521" s="7">
        <v>21</v>
      </c>
      <c r="N521" s="16" t="str">
        <f>IFERROR(VLOOKUP("*"&amp;$D521&amp;"*",[1]护套环流!$A:$AS,20,FALSE),IFERROR(VLOOKUP("*"&amp;$D521&amp;"*",[1]护套环流!$B:$AS,19,FALSE),"无"))</f>
        <v>2023-09-15 08:41:00</v>
      </c>
      <c r="O521" s="16" t="str">
        <f>IFERROR(VLOOKUP("*"&amp;$D521&amp;"*",[1]护套环流!$A:$AS,21,FALSE),IFERROR(VLOOKUP("*"&amp;$D521&amp;"*",[1]护套环流!$B:$AS,20,FALSE),"无"))</f>
        <v>2023-09-15 12:03:00</v>
      </c>
      <c r="P521" s="15">
        <f t="shared" si="236"/>
        <v>21</v>
      </c>
      <c r="Q521" s="15">
        <f t="shared" si="237"/>
        <v>21</v>
      </c>
      <c r="R521" s="22">
        <f t="shared" si="238"/>
        <v>1</v>
      </c>
      <c r="S521" s="22">
        <f t="shared" si="239"/>
        <v>1</v>
      </c>
      <c r="T521" s="16"/>
      <c r="U521" s="16" t="str">
        <f>IFERROR(VLOOKUP("*"&amp;$D521&amp;"*",[1]护套环流!$A:$AS,5,FALSE),IFERROR(VLOOKUP("*"&amp;$D521&amp;"*",[1]护套环流!$B:$AS,4,FALSE),"无"))</f>
        <v>JH030120230116-002604</v>
      </c>
      <c r="V521" s="16" t="str">
        <f>IFERROR(VLOOKUP("*"&amp;$D521&amp;"*",[1]护套环流!$A:$AS,3,FALSE),IFERROR(VLOOKUP("*"&amp;$D521&amp;"*",[1]护套环流!$B:$AS,2,FALSE),"无"))</f>
        <v>已完成</v>
      </c>
    </row>
    <row r="522" ht="24" spans="1:22">
      <c r="A522" s="4">
        <v>521</v>
      </c>
      <c r="B522" s="4" t="s">
        <v>34</v>
      </c>
      <c r="C522" s="7" t="s">
        <v>228</v>
      </c>
      <c r="D522" s="7" t="s">
        <v>951</v>
      </c>
      <c r="E522" s="30" t="s">
        <v>2706</v>
      </c>
      <c r="F522" s="7" t="s">
        <v>2958</v>
      </c>
      <c r="G522" s="57">
        <v>44927</v>
      </c>
      <c r="H522" s="9" t="s">
        <v>2959</v>
      </c>
      <c r="I522" s="27" t="s">
        <v>42</v>
      </c>
      <c r="J522" s="4" t="s">
        <v>43</v>
      </c>
      <c r="K522" s="58" t="s">
        <v>305</v>
      </c>
      <c r="L522" s="59" t="s">
        <v>307</v>
      </c>
      <c r="M522" s="7">
        <v>33</v>
      </c>
      <c r="N522" s="16" t="s">
        <v>3372</v>
      </c>
      <c r="O522" s="16" t="s">
        <v>3373</v>
      </c>
      <c r="P522" s="15">
        <f t="shared" si="236"/>
        <v>33</v>
      </c>
      <c r="Q522" s="15">
        <f t="shared" si="237"/>
        <v>33</v>
      </c>
      <c r="R522" s="22">
        <f t="shared" si="238"/>
        <v>1</v>
      </c>
      <c r="S522" s="22">
        <f t="shared" si="239"/>
        <v>1</v>
      </c>
      <c r="T522" s="16"/>
      <c r="U522" s="16" t="s">
        <v>3374</v>
      </c>
      <c r="V522" s="16" t="s">
        <v>50</v>
      </c>
    </row>
    <row r="523" ht="24" spans="1:22">
      <c r="A523" s="4">
        <v>522</v>
      </c>
      <c r="B523" s="4" t="s">
        <v>34</v>
      </c>
      <c r="C523" s="7" t="s">
        <v>228</v>
      </c>
      <c r="D523" s="7" t="s">
        <v>951</v>
      </c>
      <c r="E523" s="30" t="s">
        <v>2706</v>
      </c>
      <c r="F523" s="7" t="s">
        <v>2958</v>
      </c>
      <c r="G523" s="64">
        <v>45108</v>
      </c>
      <c r="H523" s="10" t="s">
        <v>165</v>
      </c>
      <c r="I523" s="27" t="s">
        <v>42</v>
      </c>
      <c r="J523" s="4" t="s">
        <v>43</v>
      </c>
      <c r="K523" s="58" t="s">
        <v>305</v>
      </c>
      <c r="L523" s="59" t="s">
        <v>307</v>
      </c>
      <c r="M523" s="7">
        <v>33</v>
      </c>
      <c r="N523" s="16" t="s">
        <v>3474</v>
      </c>
      <c r="O523" s="16" t="s">
        <v>3475</v>
      </c>
      <c r="P523" s="15">
        <f t="shared" si="236"/>
        <v>33</v>
      </c>
      <c r="Q523" s="15">
        <f t="shared" si="237"/>
        <v>33</v>
      </c>
      <c r="R523" s="22">
        <f t="shared" si="238"/>
        <v>1</v>
      </c>
      <c r="S523" s="22">
        <f t="shared" si="239"/>
        <v>1</v>
      </c>
      <c r="T523" s="16"/>
      <c r="U523" s="16" t="s">
        <v>3377</v>
      </c>
      <c r="V523" s="16" t="s">
        <v>50</v>
      </c>
    </row>
    <row r="524" ht="24" spans="1:22">
      <c r="A524" s="4">
        <v>523</v>
      </c>
      <c r="B524" s="4" t="s">
        <v>34</v>
      </c>
      <c r="C524" s="7" t="s">
        <v>228</v>
      </c>
      <c r="D524" s="7" t="s">
        <v>951</v>
      </c>
      <c r="E524" s="30" t="s">
        <v>2706</v>
      </c>
      <c r="F524" s="7" t="s">
        <v>2958</v>
      </c>
      <c r="G524" s="64">
        <v>45170</v>
      </c>
      <c r="H524" s="10" t="s">
        <v>54</v>
      </c>
      <c r="I524" s="27" t="s">
        <v>42</v>
      </c>
      <c r="J524" s="4" t="s">
        <v>43</v>
      </c>
      <c r="K524" s="58" t="s">
        <v>305</v>
      </c>
      <c r="L524" s="59" t="s">
        <v>307</v>
      </c>
      <c r="M524" s="7">
        <v>33</v>
      </c>
      <c r="N524" s="16" t="str">
        <f>IFERROR(VLOOKUP("*"&amp;$D524&amp;"*",[1]护套环流!$A:$AS,20,FALSE),IFERROR(VLOOKUP("*"&amp;$D524&amp;"*",[1]护套环流!$B:$AS,19,FALSE),"无"))</f>
        <v>2023-09-14 09:05:00</v>
      </c>
      <c r="O524" s="16" t="str">
        <f>IFERROR(VLOOKUP("*"&amp;$D524&amp;"*",[1]护套环流!$A:$AS,21,FALSE),IFERROR(VLOOKUP("*"&amp;$D524&amp;"*",[1]护套环流!$B:$AS,20,FALSE),"无"))</f>
        <v>2023-09-14 12:06:00</v>
      </c>
      <c r="P524" s="15">
        <f t="shared" si="236"/>
        <v>33</v>
      </c>
      <c r="Q524" s="15">
        <f t="shared" si="237"/>
        <v>33</v>
      </c>
      <c r="R524" s="22">
        <f t="shared" si="238"/>
        <v>1</v>
      </c>
      <c r="S524" s="22">
        <f t="shared" si="239"/>
        <v>1</v>
      </c>
      <c r="T524" s="16"/>
      <c r="U524" s="16" t="str">
        <f>IFERROR(VLOOKUP("*"&amp;$D524&amp;"*",[1]护套环流!$A:$AS,5,FALSE),IFERROR(VLOOKUP("*"&amp;$D524&amp;"*",[1]护套环流!$B:$AS,4,FALSE),"无"))</f>
        <v>JH030120230116-002995</v>
      </c>
      <c r="V524" s="16" t="str">
        <f>IFERROR(VLOOKUP("*"&amp;$D524&amp;"*",[1]护套环流!$A:$AS,3,FALSE),IFERROR(VLOOKUP("*"&amp;$D524&amp;"*",[1]护套环流!$B:$AS,2,FALSE),"无"))</f>
        <v>已完成</v>
      </c>
    </row>
    <row r="525" ht="24" spans="1:22">
      <c r="A525" s="4">
        <v>524</v>
      </c>
      <c r="B525" s="4" t="s">
        <v>34</v>
      </c>
      <c r="C525" s="27" t="s">
        <v>82</v>
      </c>
      <c r="D525" s="7" t="s">
        <v>3481</v>
      </c>
      <c r="E525" s="7" t="s">
        <v>258</v>
      </c>
      <c r="F525" s="7" t="s">
        <v>2958</v>
      </c>
      <c r="G525" s="8">
        <v>44958</v>
      </c>
      <c r="H525" s="9" t="s">
        <v>2299</v>
      </c>
      <c r="I525" s="27" t="s">
        <v>42</v>
      </c>
      <c r="J525" s="4" t="s">
        <v>43</v>
      </c>
      <c r="K525" s="58" t="s">
        <v>305</v>
      </c>
      <c r="L525" s="59" t="s">
        <v>307</v>
      </c>
      <c r="M525" s="26">
        <v>6</v>
      </c>
      <c r="N525" s="16" t="s">
        <v>3482</v>
      </c>
      <c r="O525" s="16" t="s">
        <v>3483</v>
      </c>
      <c r="P525" s="15">
        <f t="shared" si="236"/>
        <v>6</v>
      </c>
      <c r="Q525" s="15">
        <f t="shared" si="237"/>
        <v>6</v>
      </c>
      <c r="R525" s="22">
        <f t="shared" si="238"/>
        <v>1</v>
      </c>
      <c r="S525" s="22">
        <f t="shared" si="239"/>
        <v>1</v>
      </c>
      <c r="T525" s="16"/>
      <c r="U525" s="16" t="s">
        <v>3484</v>
      </c>
      <c r="V525" s="16" t="s">
        <v>50</v>
      </c>
    </row>
    <row r="526" ht="24" spans="1:22">
      <c r="A526" s="4">
        <v>525</v>
      </c>
      <c r="B526" s="4" t="s">
        <v>34</v>
      </c>
      <c r="C526" s="27" t="s">
        <v>82</v>
      </c>
      <c r="D526" s="7" t="s">
        <v>3481</v>
      </c>
      <c r="E526" s="7" t="s">
        <v>258</v>
      </c>
      <c r="F526" s="7" t="s">
        <v>2958</v>
      </c>
      <c r="G526" s="8">
        <v>45017</v>
      </c>
      <c r="H526" s="10" t="s">
        <v>231</v>
      </c>
      <c r="I526" s="27" t="s">
        <v>42</v>
      </c>
      <c r="J526" s="4" t="s">
        <v>43</v>
      </c>
      <c r="K526" s="58" t="s">
        <v>305</v>
      </c>
      <c r="L526" s="59" t="s">
        <v>307</v>
      </c>
      <c r="M526" s="26">
        <v>6</v>
      </c>
      <c r="N526" s="16" t="s">
        <v>3485</v>
      </c>
      <c r="O526" s="16" t="s">
        <v>3486</v>
      </c>
      <c r="P526" s="15">
        <f t="shared" si="236"/>
        <v>6</v>
      </c>
      <c r="Q526" s="15">
        <f t="shared" si="237"/>
        <v>6</v>
      </c>
      <c r="R526" s="22">
        <f t="shared" si="238"/>
        <v>1</v>
      </c>
      <c r="S526" s="22">
        <f t="shared" si="239"/>
        <v>1</v>
      </c>
      <c r="T526" s="16"/>
      <c r="U526" s="16" t="s">
        <v>3487</v>
      </c>
      <c r="V526" s="16" t="s">
        <v>50</v>
      </c>
    </row>
    <row r="527" ht="24" spans="1:22">
      <c r="A527" s="4">
        <v>526</v>
      </c>
      <c r="B527" s="4" t="s">
        <v>34</v>
      </c>
      <c r="C527" s="27" t="s">
        <v>82</v>
      </c>
      <c r="D527" s="7" t="s">
        <v>3481</v>
      </c>
      <c r="E527" s="7" t="s">
        <v>258</v>
      </c>
      <c r="F527" s="7" t="s">
        <v>2958</v>
      </c>
      <c r="G527" s="8">
        <v>45078</v>
      </c>
      <c r="H527" s="10" t="s">
        <v>93</v>
      </c>
      <c r="I527" s="27" t="s">
        <v>42</v>
      </c>
      <c r="J527" s="4" t="s">
        <v>43</v>
      </c>
      <c r="K527" s="58" t="s">
        <v>305</v>
      </c>
      <c r="L527" s="59" t="s">
        <v>307</v>
      </c>
      <c r="M527" s="26">
        <v>6</v>
      </c>
      <c r="N527" s="16" t="s">
        <v>3488</v>
      </c>
      <c r="O527" s="16" t="s">
        <v>3489</v>
      </c>
      <c r="P527" s="15">
        <f t="shared" si="236"/>
        <v>6</v>
      </c>
      <c r="Q527" s="15">
        <f t="shared" si="237"/>
        <v>6</v>
      </c>
      <c r="R527" s="22">
        <f t="shared" si="238"/>
        <v>1</v>
      </c>
      <c r="S527" s="22">
        <f t="shared" si="239"/>
        <v>1</v>
      </c>
      <c r="T527" s="16"/>
      <c r="U527" s="16" t="s">
        <v>3490</v>
      </c>
      <c r="V527" s="16" t="s">
        <v>50</v>
      </c>
    </row>
    <row r="528" ht="24" spans="1:22">
      <c r="A528" s="4">
        <v>527</v>
      </c>
      <c r="B528" s="4" t="s">
        <v>34</v>
      </c>
      <c r="C528" s="27" t="s">
        <v>82</v>
      </c>
      <c r="D528" s="7" t="s">
        <v>3481</v>
      </c>
      <c r="E528" s="7" t="s">
        <v>258</v>
      </c>
      <c r="F528" s="7" t="s">
        <v>2958</v>
      </c>
      <c r="G528" s="8">
        <v>45139</v>
      </c>
      <c r="H528" s="9" t="s">
        <v>97</v>
      </c>
      <c r="I528" s="27" t="s">
        <v>42</v>
      </c>
      <c r="J528" s="4" t="s">
        <v>43</v>
      </c>
      <c r="K528" s="58" t="s">
        <v>305</v>
      </c>
      <c r="L528" s="59" t="s">
        <v>307</v>
      </c>
      <c r="M528" s="26">
        <v>6</v>
      </c>
      <c r="N528" s="16" t="s">
        <v>3491</v>
      </c>
      <c r="O528" s="16" t="s">
        <v>3492</v>
      </c>
      <c r="P528" s="15">
        <f t="shared" si="236"/>
        <v>6</v>
      </c>
      <c r="Q528" s="15">
        <f t="shared" si="237"/>
        <v>6</v>
      </c>
      <c r="R528" s="22">
        <f t="shared" si="238"/>
        <v>1</v>
      </c>
      <c r="S528" s="22">
        <f t="shared" si="239"/>
        <v>1</v>
      </c>
      <c r="T528" s="16"/>
      <c r="U528" s="16" t="s">
        <v>3493</v>
      </c>
      <c r="V528" s="16" t="s">
        <v>50</v>
      </c>
    </row>
    <row r="529" ht="24" spans="1:22">
      <c r="A529" s="4">
        <v>528</v>
      </c>
      <c r="B529" s="4" t="s">
        <v>34</v>
      </c>
      <c r="C529" s="27" t="s">
        <v>82</v>
      </c>
      <c r="D529" s="7" t="s">
        <v>3481</v>
      </c>
      <c r="E529" s="7" t="s">
        <v>258</v>
      </c>
      <c r="F529" s="7" t="s">
        <v>2958</v>
      </c>
      <c r="G529" s="8">
        <v>45200</v>
      </c>
      <c r="H529" s="10" t="s">
        <v>189</v>
      </c>
      <c r="I529" s="27" t="s">
        <v>42</v>
      </c>
      <c r="J529" s="4" t="s">
        <v>43</v>
      </c>
      <c r="K529" s="58" t="s">
        <v>305</v>
      </c>
      <c r="L529" s="59" t="s">
        <v>307</v>
      </c>
      <c r="M529" s="26">
        <v>6</v>
      </c>
      <c r="N529" s="16" t="str">
        <f>IFERROR(VLOOKUP("*"&amp;$D529&amp;"*",[1]护套环流!$A:$AS,20,FALSE),IFERROR(VLOOKUP("*"&amp;$D529&amp;"*",[1]护套环流!$B:$AS,19,FALSE),"无"))</f>
        <v>2023-09-15 08:41:00</v>
      </c>
      <c r="O529" s="16" t="str">
        <f>IFERROR(VLOOKUP("*"&amp;$D529&amp;"*",[1]护套环流!$A:$AS,21,FALSE),IFERROR(VLOOKUP("*"&amp;$D529&amp;"*",[1]护套环流!$B:$AS,20,FALSE),"无"))</f>
        <v>2023-09-15 12:03:00</v>
      </c>
      <c r="P529" s="15">
        <f t="shared" si="236"/>
        <v>6</v>
      </c>
      <c r="Q529" s="15">
        <f t="shared" si="237"/>
        <v>6</v>
      </c>
      <c r="R529" s="22">
        <f t="shared" si="238"/>
        <v>1</v>
      </c>
      <c r="S529" s="22">
        <f t="shared" si="239"/>
        <v>1</v>
      </c>
      <c r="T529" s="16"/>
      <c r="U529" s="16" t="str">
        <f>IFERROR(VLOOKUP("*"&amp;$D529&amp;"*",[1]护套环流!$A:$AS,5,FALSE),IFERROR(VLOOKUP("*"&amp;$D529&amp;"*",[1]护套环流!$B:$AS,4,FALSE),"无"))</f>
        <v>JH030120230116-002604</v>
      </c>
      <c r="V529" s="16" t="str">
        <f>IFERROR(VLOOKUP("*"&amp;$D529&amp;"*",[1]护套环流!$A:$AS,3,FALSE),IFERROR(VLOOKUP("*"&amp;$D529&amp;"*",[1]护套环流!$B:$AS,2,FALSE),"无"))</f>
        <v>已完成</v>
      </c>
    </row>
    <row r="530" ht="24" spans="1:22">
      <c r="A530" s="4">
        <v>529</v>
      </c>
      <c r="B530" s="4" t="s">
        <v>34</v>
      </c>
      <c r="C530" s="27" t="s">
        <v>82</v>
      </c>
      <c r="D530" s="7" t="s">
        <v>3481</v>
      </c>
      <c r="E530" s="7" t="s">
        <v>258</v>
      </c>
      <c r="F530" s="7" t="s">
        <v>2958</v>
      </c>
      <c r="G530" s="8">
        <v>45261</v>
      </c>
      <c r="H530" s="10" t="s">
        <v>1741</v>
      </c>
      <c r="I530" s="27" t="s">
        <v>42</v>
      </c>
      <c r="J530" s="4" t="s">
        <v>43</v>
      </c>
      <c r="K530" s="58" t="s">
        <v>305</v>
      </c>
      <c r="L530" s="59" t="s">
        <v>307</v>
      </c>
      <c r="M530" s="26">
        <v>6</v>
      </c>
      <c r="N530" s="16"/>
      <c r="O530" s="16"/>
      <c r="P530" s="15"/>
      <c r="Q530" s="15"/>
      <c r="R530" s="22"/>
      <c r="S530" s="22"/>
      <c r="T530" s="16"/>
      <c r="U530" s="16"/>
      <c r="V530" s="16"/>
    </row>
    <row r="531" ht="24" spans="1:22">
      <c r="A531" s="4">
        <v>530</v>
      </c>
      <c r="B531" s="4" t="s">
        <v>34</v>
      </c>
      <c r="C531" s="27" t="s">
        <v>82</v>
      </c>
      <c r="D531" s="7" t="s">
        <v>3495</v>
      </c>
      <c r="E531" s="7" t="s">
        <v>258</v>
      </c>
      <c r="F531" s="7" t="s">
        <v>2958</v>
      </c>
      <c r="G531" s="8">
        <v>44958</v>
      </c>
      <c r="H531" s="9" t="s">
        <v>2299</v>
      </c>
      <c r="I531" s="27" t="s">
        <v>42</v>
      </c>
      <c r="J531" s="4" t="s">
        <v>43</v>
      </c>
      <c r="K531" s="58" t="s">
        <v>305</v>
      </c>
      <c r="L531" s="59" t="s">
        <v>307</v>
      </c>
      <c r="M531" s="26">
        <v>6</v>
      </c>
      <c r="N531" s="16" t="s">
        <v>3482</v>
      </c>
      <c r="O531" s="16" t="s">
        <v>3483</v>
      </c>
      <c r="P531" s="15">
        <f t="shared" ref="P531:P535" si="240">IF(OR(O531=0,O531="无"),"",M531)</f>
        <v>6</v>
      </c>
      <c r="Q531" s="15">
        <f t="shared" ref="Q531:Q535" si="241">P531</f>
        <v>6</v>
      </c>
      <c r="R531" s="22">
        <f t="shared" ref="R531:R535" si="242">IFERROR(IF(P531/M531&gt;0,P531/M531,""),"")</f>
        <v>1</v>
      </c>
      <c r="S531" s="22">
        <f t="shared" ref="S531:S535" si="243">IFERROR(Q531/P531,"")</f>
        <v>1</v>
      </c>
      <c r="T531" s="16"/>
      <c r="U531" s="16" t="s">
        <v>3484</v>
      </c>
      <c r="V531" s="16" t="s">
        <v>50</v>
      </c>
    </row>
    <row r="532" ht="24" spans="1:22">
      <c r="A532" s="4">
        <v>531</v>
      </c>
      <c r="B532" s="4" t="s">
        <v>34</v>
      </c>
      <c r="C532" s="27" t="s">
        <v>82</v>
      </c>
      <c r="D532" s="7" t="s">
        <v>3495</v>
      </c>
      <c r="E532" s="7" t="s">
        <v>258</v>
      </c>
      <c r="F532" s="7" t="s">
        <v>2958</v>
      </c>
      <c r="G532" s="8">
        <v>45017</v>
      </c>
      <c r="H532" s="10" t="s">
        <v>231</v>
      </c>
      <c r="I532" s="27" t="s">
        <v>42</v>
      </c>
      <c r="J532" s="4" t="s">
        <v>43</v>
      </c>
      <c r="K532" s="58" t="s">
        <v>305</v>
      </c>
      <c r="L532" s="59" t="s">
        <v>307</v>
      </c>
      <c r="M532" s="26">
        <v>6</v>
      </c>
      <c r="N532" s="16" t="s">
        <v>3485</v>
      </c>
      <c r="O532" s="16" t="s">
        <v>3486</v>
      </c>
      <c r="P532" s="15">
        <f t="shared" si="240"/>
        <v>6</v>
      </c>
      <c r="Q532" s="15">
        <f t="shared" si="241"/>
        <v>6</v>
      </c>
      <c r="R532" s="22">
        <f t="shared" si="242"/>
        <v>1</v>
      </c>
      <c r="S532" s="22">
        <f t="shared" si="243"/>
        <v>1</v>
      </c>
      <c r="T532" s="16"/>
      <c r="U532" s="16" t="s">
        <v>3487</v>
      </c>
      <c r="V532" s="16" t="s">
        <v>50</v>
      </c>
    </row>
    <row r="533" ht="24" spans="1:22">
      <c r="A533" s="4">
        <v>532</v>
      </c>
      <c r="B533" s="4" t="s">
        <v>34</v>
      </c>
      <c r="C533" s="27" t="s">
        <v>82</v>
      </c>
      <c r="D533" s="7" t="s">
        <v>3495</v>
      </c>
      <c r="E533" s="7" t="s">
        <v>258</v>
      </c>
      <c r="F533" s="7" t="s">
        <v>2958</v>
      </c>
      <c r="G533" s="8">
        <v>45078</v>
      </c>
      <c r="H533" s="10" t="s">
        <v>93</v>
      </c>
      <c r="I533" s="27" t="s">
        <v>42</v>
      </c>
      <c r="J533" s="4" t="s">
        <v>43</v>
      </c>
      <c r="K533" s="58" t="s">
        <v>305</v>
      </c>
      <c r="L533" s="59" t="s">
        <v>307</v>
      </c>
      <c r="M533" s="26">
        <v>6</v>
      </c>
      <c r="N533" s="16" t="s">
        <v>3488</v>
      </c>
      <c r="O533" s="16" t="s">
        <v>3489</v>
      </c>
      <c r="P533" s="15">
        <f t="shared" si="240"/>
        <v>6</v>
      </c>
      <c r="Q533" s="15">
        <f t="shared" si="241"/>
        <v>6</v>
      </c>
      <c r="R533" s="22">
        <f t="shared" si="242"/>
        <v>1</v>
      </c>
      <c r="S533" s="22">
        <f t="shared" si="243"/>
        <v>1</v>
      </c>
      <c r="T533" s="16"/>
      <c r="U533" s="16" t="s">
        <v>3490</v>
      </c>
      <c r="V533" s="16" t="s">
        <v>50</v>
      </c>
    </row>
    <row r="534" ht="24" spans="1:22">
      <c r="A534" s="4">
        <v>533</v>
      </c>
      <c r="B534" s="4" t="s">
        <v>34</v>
      </c>
      <c r="C534" s="27" t="s">
        <v>82</v>
      </c>
      <c r="D534" s="7" t="s">
        <v>3495</v>
      </c>
      <c r="E534" s="7" t="s">
        <v>258</v>
      </c>
      <c r="F534" s="7" t="s">
        <v>2958</v>
      </c>
      <c r="G534" s="8">
        <v>45139</v>
      </c>
      <c r="H534" s="9" t="s">
        <v>97</v>
      </c>
      <c r="I534" s="27" t="s">
        <v>42</v>
      </c>
      <c r="J534" s="4" t="s">
        <v>43</v>
      </c>
      <c r="K534" s="58" t="s">
        <v>305</v>
      </c>
      <c r="L534" s="59" t="s">
        <v>307</v>
      </c>
      <c r="M534" s="26">
        <v>6</v>
      </c>
      <c r="N534" s="16" t="s">
        <v>3491</v>
      </c>
      <c r="O534" s="16" t="s">
        <v>3492</v>
      </c>
      <c r="P534" s="15">
        <f t="shared" si="240"/>
        <v>6</v>
      </c>
      <c r="Q534" s="15">
        <f t="shared" si="241"/>
        <v>6</v>
      </c>
      <c r="R534" s="22">
        <f t="shared" si="242"/>
        <v>1</v>
      </c>
      <c r="S534" s="22">
        <f t="shared" si="243"/>
        <v>1</v>
      </c>
      <c r="T534" s="16"/>
      <c r="U534" s="16" t="s">
        <v>3493</v>
      </c>
      <c r="V534" s="16" t="s">
        <v>50</v>
      </c>
    </row>
    <row r="535" ht="24" spans="1:22">
      <c r="A535" s="4">
        <v>534</v>
      </c>
      <c r="B535" s="4" t="s">
        <v>34</v>
      </c>
      <c r="C535" s="27" t="s">
        <v>82</v>
      </c>
      <c r="D535" s="7" t="s">
        <v>3495</v>
      </c>
      <c r="E535" s="7" t="s">
        <v>258</v>
      </c>
      <c r="F535" s="7" t="s">
        <v>2958</v>
      </c>
      <c r="G535" s="8">
        <v>45200</v>
      </c>
      <c r="H535" s="10" t="s">
        <v>189</v>
      </c>
      <c r="I535" s="27" t="s">
        <v>42</v>
      </c>
      <c r="J535" s="4" t="s">
        <v>43</v>
      </c>
      <c r="K535" s="58" t="s">
        <v>305</v>
      </c>
      <c r="L535" s="59" t="s">
        <v>307</v>
      </c>
      <c r="M535" s="26">
        <v>6</v>
      </c>
      <c r="N535" s="16" t="str">
        <f>IFERROR(VLOOKUP("*"&amp;$D535&amp;"*",[1]护套环流!$A:$AS,20,FALSE),IFERROR(VLOOKUP("*"&amp;$D535&amp;"*",[1]护套环流!$B:$AS,19,FALSE),"无"))</f>
        <v>2023-09-15 08:41:00</v>
      </c>
      <c r="O535" s="16" t="str">
        <f>IFERROR(VLOOKUP("*"&amp;$D535&amp;"*",[1]护套环流!$A:$AS,21,FALSE),IFERROR(VLOOKUP("*"&amp;$D535&amp;"*",[1]护套环流!$B:$AS,20,FALSE),"无"))</f>
        <v>2023-09-15 12:03:00</v>
      </c>
      <c r="P535" s="15">
        <f t="shared" si="240"/>
        <v>6</v>
      </c>
      <c r="Q535" s="15">
        <f t="shared" si="241"/>
        <v>6</v>
      </c>
      <c r="R535" s="22">
        <f t="shared" si="242"/>
        <v>1</v>
      </c>
      <c r="S535" s="22">
        <f t="shared" si="243"/>
        <v>1</v>
      </c>
      <c r="T535" s="16"/>
      <c r="U535" s="16" t="str">
        <f>IFERROR(VLOOKUP("*"&amp;$D535&amp;"*",[1]护套环流!$A:$AS,5,FALSE),IFERROR(VLOOKUP("*"&amp;$D535&amp;"*",[1]护套环流!$B:$AS,4,FALSE),"无"))</f>
        <v>JH030120230116-002604</v>
      </c>
      <c r="V535" s="16" t="str">
        <f>IFERROR(VLOOKUP("*"&amp;$D535&amp;"*",[1]护套环流!$A:$AS,3,FALSE),IFERROR(VLOOKUP("*"&amp;$D535&amp;"*",[1]护套环流!$B:$AS,2,FALSE),"无"))</f>
        <v>已完成</v>
      </c>
    </row>
    <row r="536" ht="24" spans="1:22">
      <c r="A536" s="4">
        <v>535</v>
      </c>
      <c r="B536" s="4" t="s">
        <v>34</v>
      </c>
      <c r="C536" s="27" t="s">
        <v>82</v>
      </c>
      <c r="D536" s="7" t="s">
        <v>3495</v>
      </c>
      <c r="E536" s="7" t="s">
        <v>258</v>
      </c>
      <c r="F536" s="7" t="s">
        <v>2958</v>
      </c>
      <c r="G536" s="8">
        <v>45261</v>
      </c>
      <c r="H536" s="10" t="s">
        <v>1741</v>
      </c>
      <c r="I536" s="27" t="s">
        <v>42</v>
      </c>
      <c r="J536" s="4" t="s">
        <v>43</v>
      </c>
      <c r="K536" s="58" t="s">
        <v>305</v>
      </c>
      <c r="L536" s="59" t="s">
        <v>307</v>
      </c>
      <c r="M536" s="26">
        <v>6</v>
      </c>
      <c r="N536" s="16"/>
      <c r="O536" s="16"/>
      <c r="P536" s="15"/>
      <c r="Q536" s="15"/>
      <c r="R536" s="22"/>
      <c r="S536" s="22"/>
      <c r="T536" s="16"/>
      <c r="U536" s="16"/>
      <c r="V536" s="16"/>
    </row>
    <row r="537" ht="24" spans="1:22">
      <c r="A537" s="4">
        <v>536</v>
      </c>
      <c r="B537" s="4" t="s">
        <v>34</v>
      </c>
      <c r="C537" s="27" t="s">
        <v>228</v>
      </c>
      <c r="D537" s="7" t="s">
        <v>3496</v>
      </c>
      <c r="E537" s="7" t="s">
        <v>258</v>
      </c>
      <c r="F537" s="7" t="s">
        <v>2958</v>
      </c>
      <c r="G537" s="8">
        <v>44958</v>
      </c>
      <c r="H537" s="9" t="s">
        <v>2299</v>
      </c>
      <c r="I537" s="27" t="s">
        <v>42</v>
      </c>
      <c r="J537" s="4" t="s">
        <v>43</v>
      </c>
      <c r="K537" s="58" t="s">
        <v>305</v>
      </c>
      <c r="L537" s="59" t="s">
        <v>307</v>
      </c>
      <c r="M537" s="26">
        <v>18</v>
      </c>
      <c r="N537" s="16" t="s">
        <v>3497</v>
      </c>
      <c r="O537" s="16" t="s">
        <v>3498</v>
      </c>
      <c r="P537" s="15">
        <f t="shared" ref="P537:P541" si="244">IF(OR(O537=0,O537="无"),"",M537)</f>
        <v>18</v>
      </c>
      <c r="Q537" s="15">
        <f t="shared" ref="Q537:Q541" si="245">P537</f>
        <v>18</v>
      </c>
      <c r="R537" s="22">
        <f t="shared" ref="R537:R541" si="246">IFERROR(IF(P537/M537&gt;0,P537/M537,""),"")</f>
        <v>1</v>
      </c>
      <c r="S537" s="22">
        <f t="shared" ref="S537:S541" si="247">IFERROR(Q537/P537,"")</f>
        <v>1</v>
      </c>
      <c r="T537" s="16"/>
      <c r="U537" s="16" t="s">
        <v>3499</v>
      </c>
      <c r="V537" s="16" t="s">
        <v>50</v>
      </c>
    </row>
    <row r="538" ht="24" spans="1:22">
      <c r="A538" s="4">
        <v>537</v>
      </c>
      <c r="B538" s="4" t="s">
        <v>34</v>
      </c>
      <c r="C538" s="27" t="s">
        <v>228</v>
      </c>
      <c r="D538" s="7" t="s">
        <v>3496</v>
      </c>
      <c r="E538" s="7" t="s">
        <v>258</v>
      </c>
      <c r="F538" s="7" t="s">
        <v>2958</v>
      </c>
      <c r="G538" s="8">
        <v>45017</v>
      </c>
      <c r="H538" s="10" t="s">
        <v>231</v>
      </c>
      <c r="I538" s="27" t="s">
        <v>42</v>
      </c>
      <c r="J538" s="4" t="s">
        <v>43</v>
      </c>
      <c r="K538" s="58" t="s">
        <v>305</v>
      </c>
      <c r="L538" s="59" t="s">
        <v>307</v>
      </c>
      <c r="M538" s="26">
        <v>18</v>
      </c>
      <c r="N538" s="16" t="s">
        <v>3500</v>
      </c>
      <c r="O538" s="16" t="s">
        <v>3455</v>
      </c>
      <c r="P538" s="15">
        <f t="shared" si="244"/>
        <v>18</v>
      </c>
      <c r="Q538" s="15">
        <f t="shared" si="245"/>
        <v>18</v>
      </c>
      <c r="R538" s="22">
        <f t="shared" si="246"/>
        <v>1</v>
      </c>
      <c r="S538" s="22">
        <f t="shared" si="247"/>
        <v>1</v>
      </c>
      <c r="T538" s="16"/>
      <c r="U538" s="16" t="s">
        <v>3501</v>
      </c>
      <c r="V538" s="16" t="s">
        <v>50</v>
      </c>
    </row>
    <row r="539" ht="24" spans="1:22">
      <c r="A539" s="4">
        <v>538</v>
      </c>
      <c r="B539" s="4" t="s">
        <v>34</v>
      </c>
      <c r="C539" s="27" t="s">
        <v>228</v>
      </c>
      <c r="D539" s="7" t="s">
        <v>3496</v>
      </c>
      <c r="E539" s="7" t="s">
        <v>258</v>
      </c>
      <c r="F539" s="7" t="s">
        <v>2958</v>
      </c>
      <c r="G539" s="8">
        <v>45078</v>
      </c>
      <c r="H539" s="10" t="s">
        <v>93</v>
      </c>
      <c r="I539" s="27" t="s">
        <v>42</v>
      </c>
      <c r="J539" s="4" t="s">
        <v>43</v>
      </c>
      <c r="K539" s="58" t="s">
        <v>305</v>
      </c>
      <c r="L539" s="59" t="s">
        <v>307</v>
      </c>
      <c r="M539" s="26">
        <v>18</v>
      </c>
      <c r="N539" s="16" t="s">
        <v>3502</v>
      </c>
      <c r="O539" s="16" t="s">
        <v>3503</v>
      </c>
      <c r="P539" s="15">
        <f t="shared" si="244"/>
        <v>18</v>
      </c>
      <c r="Q539" s="15">
        <f t="shared" si="245"/>
        <v>18</v>
      </c>
      <c r="R539" s="22">
        <f t="shared" si="246"/>
        <v>1</v>
      </c>
      <c r="S539" s="22">
        <f t="shared" si="247"/>
        <v>1</v>
      </c>
      <c r="T539" s="16"/>
      <c r="U539" s="16" t="s">
        <v>3504</v>
      </c>
      <c r="V539" s="16" t="s">
        <v>50</v>
      </c>
    </row>
    <row r="540" ht="24" spans="1:22">
      <c r="A540" s="4">
        <v>539</v>
      </c>
      <c r="B540" s="4" t="s">
        <v>34</v>
      </c>
      <c r="C540" s="27" t="s">
        <v>228</v>
      </c>
      <c r="D540" s="7" t="s">
        <v>3496</v>
      </c>
      <c r="E540" s="7" t="s">
        <v>258</v>
      </c>
      <c r="F540" s="7" t="s">
        <v>2958</v>
      </c>
      <c r="G540" s="8">
        <v>45139</v>
      </c>
      <c r="H540" s="9" t="s">
        <v>97</v>
      </c>
      <c r="I540" s="27" t="s">
        <v>42</v>
      </c>
      <c r="J540" s="4" t="s">
        <v>43</v>
      </c>
      <c r="K540" s="58" t="s">
        <v>305</v>
      </c>
      <c r="L540" s="59" t="s">
        <v>307</v>
      </c>
      <c r="M540" s="26">
        <v>18</v>
      </c>
      <c r="N540" s="16" t="s">
        <v>3491</v>
      </c>
      <c r="O540" s="16" t="s">
        <v>3492</v>
      </c>
      <c r="P540" s="15">
        <f t="shared" si="244"/>
        <v>18</v>
      </c>
      <c r="Q540" s="15">
        <f t="shared" si="245"/>
        <v>18</v>
      </c>
      <c r="R540" s="22">
        <f t="shared" si="246"/>
        <v>1</v>
      </c>
      <c r="S540" s="22">
        <f t="shared" si="247"/>
        <v>1</v>
      </c>
      <c r="T540" s="16"/>
      <c r="U540" s="16" t="s">
        <v>3493</v>
      </c>
      <c r="V540" s="16" t="s">
        <v>50</v>
      </c>
    </row>
    <row r="541" ht="24" spans="1:22">
      <c r="A541" s="4">
        <v>540</v>
      </c>
      <c r="B541" s="4" t="s">
        <v>34</v>
      </c>
      <c r="C541" s="27" t="s">
        <v>228</v>
      </c>
      <c r="D541" s="7" t="s">
        <v>3496</v>
      </c>
      <c r="E541" s="7" t="s">
        <v>258</v>
      </c>
      <c r="F541" s="7" t="s">
        <v>2958</v>
      </c>
      <c r="G541" s="8">
        <v>45200</v>
      </c>
      <c r="H541" s="10" t="s">
        <v>189</v>
      </c>
      <c r="I541" s="27" t="s">
        <v>42</v>
      </c>
      <c r="J541" s="4" t="s">
        <v>43</v>
      </c>
      <c r="K541" s="58" t="s">
        <v>305</v>
      </c>
      <c r="L541" s="59" t="s">
        <v>307</v>
      </c>
      <c r="M541" s="26">
        <v>18</v>
      </c>
      <c r="N541" s="16" t="str">
        <f>IFERROR(VLOOKUP("*"&amp;$D541&amp;"*",[1]护套环流!$A:$AS,20,FALSE),IFERROR(VLOOKUP("*"&amp;$D541&amp;"*",[1]护套环流!$B:$AS,19,FALSE),"无"))</f>
        <v>2023-09-15 08:41:00</v>
      </c>
      <c r="O541" s="16" t="str">
        <f>IFERROR(VLOOKUP("*"&amp;$D541&amp;"*",[1]护套环流!$A:$AS,21,FALSE),IFERROR(VLOOKUP("*"&amp;$D541&amp;"*",[1]护套环流!$B:$AS,20,FALSE),"无"))</f>
        <v>2023-09-15 12:03:00</v>
      </c>
      <c r="P541" s="15">
        <f t="shared" si="244"/>
        <v>18</v>
      </c>
      <c r="Q541" s="15">
        <f t="shared" si="245"/>
        <v>18</v>
      </c>
      <c r="R541" s="22">
        <f t="shared" si="246"/>
        <v>1</v>
      </c>
      <c r="S541" s="22">
        <f t="shared" si="247"/>
        <v>1</v>
      </c>
      <c r="T541" s="16"/>
      <c r="U541" s="16" t="str">
        <f>IFERROR(VLOOKUP("*"&amp;$D541&amp;"*",[1]护套环流!$A:$AS,5,FALSE),IFERROR(VLOOKUP("*"&amp;$D541&amp;"*",[1]护套环流!$B:$AS,4,FALSE),"无"))</f>
        <v>JH030120230116-002604</v>
      </c>
      <c r="V541" s="16" t="str">
        <f>IFERROR(VLOOKUP("*"&amp;$D541&amp;"*",[1]护套环流!$A:$AS,3,FALSE),IFERROR(VLOOKUP("*"&amp;$D541&amp;"*",[1]护套环流!$B:$AS,2,FALSE),"无"))</f>
        <v>已完成</v>
      </c>
    </row>
    <row r="542" ht="24" spans="1:22">
      <c r="A542" s="4">
        <v>541</v>
      </c>
      <c r="B542" s="4" t="s">
        <v>34</v>
      </c>
      <c r="C542" s="27" t="s">
        <v>228</v>
      </c>
      <c r="D542" s="7" t="s">
        <v>3496</v>
      </c>
      <c r="E542" s="7" t="s">
        <v>258</v>
      </c>
      <c r="F542" s="7" t="s">
        <v>2958</v>
      </c>
      <c r="G542" s="8">
        <v>45261</v>
      </c>
      <c r="H542" s="10" t="s">
        <v>1741</v>
      </c>
      <c r="I542" s="27" t="s">
        <v>42</v>
      </c>
      <c r="J542" s="4" t="s">
        <v>43</v>
      </c>
      <c r="K542" s="58" t="s">
        <v>305</v>
      </c>
      <c r="L542" s="59" t="s">
        <v>307</v>
      </c>
      <c r="M542" s="26">
        <v>18</v>
      </c>
      <c r="N542" s="16"/>
      <c r="O542" s="16"/>
      <c r="P542" s="15"/>
      <c r="Q542" s="15"/>
      <c r="R542" s="22"/>
      <c r="S542" s="22"/>
      <c r="T542" s="16"/>
      <c r="U542" s="16"/>
      <c r="V542" s="16"/>
    </row>
    <row r="543" ht="24" spans="1:22">
      <c r="A543" s="4">
        <v>542</v>
      </c>
      <c r="B543" s="4" t="s">
        <v>34</v>
      </c>
      <c r="C543" s="27" t="s">
        <v>228</v>
      </c>
      <c r="D543" s="7" t="s">
        <v>3507</v>
      </c>
      <c r="E543" s="7" t="s">
        <v>258</v>
      </c>
      <c r="F543" s="7" t="s">
        <v>2958</v>
      </c>
      <c r="G543" s="8">
        <v>44958</v>
      </c>
      <c r="H543" s="9" t="s">
        <v>2299</v>
      </c>
      <c r="I543" s="27" t="s">
        <v>42</v>
      </c>
      <c r="J543" s="4" t="s">
        <v>43</v>
      </c>
      <c r="K543" s="58" t="s">
        <v>305</v>
      </c>
      <c r="L543" s="59" t="s">
        <v>307</v>
      </c>
      <c r="M543" s="26">
        <v>6</v>
      </c>
      <c r="N543" s="16" t="s">
        <v>3497</v>
      </c>
      <c r="O543" s="16" t="s">
        <v>3498</v>
      </c>
      <c r="P543" s="15">
        <f t="shared" ref="P543:P547" si="248">IF(OR(O543=0,O543="无"),"",M543)</f>
        <v>6</v>
      </c>
      <c r="Q543" s="15">
        <f t="shared" ref="Q543:Q547" si="249">P543</f>
        <v>6</v>
      </c>
      <c r="R543" s="22">
        <f t="shared" ref="R543:R547" si="250">IFERROR(IF(P543/M543&gt;0,P543/M543,""),"")</f>
        <v>1</v>
      </c>
      <c r="S543" s="22">
        <f t="shared" ref="S543:S547" si="251">IFERROR(Q543/P543,"")</f>
        <v>1</v>
      </c>
      <c r="T543" s="16"/>
      <c r="U543" s="16" t="s">
        <v>3499</v>
      </c>
      <c r="V543" s="16" t="s">
        <v>50</v>
      </c>
    </row>
    <row r="544" ht="24" spans="1:22">
      <c r="A544" s="4">
        <v>543</v>
      </c>
      <c r="B544" s="4" t="s">
        <v>34</v>
      </c>
      <c r="C544" s="27" t="s">
        <v>228</v>
      </c>
      <c r="D544" s="7" t="s">
        <v>3507</v>
      </c>
      <c r="E544" s="7" t="s">
        <v>258</v>
      </c>
      <c r="F544" s="7" t="s">
        <v>2958</v>
      </c>
      <c r="G544" s="8">
        <v>45017</v>
      </c>
      <c r="H544" s="10" t="s">
        <v>231</v>
      </c>
      <c r="I544" s="27" t="s">
        <v>42</v>
      </c>
      <c r="J544" s="4" t="s">
        <v>43</v>
      </c>
      <c r="K544" s="58" t="s">
        <v>305</v>
      </c>
      <c r="L544" s="59" t="s">
        <v>307</v>
      </c>
      <c r="M544" s="26">
        <v>6</v>
      </c>
      <c r="N544" s="16" t="s">
        <v>3500</v>
      </c>
      <c r="O544" s="16" t="s">
        <v>3455</v>
      </c>
      <c r="P544" s="15">
        <f t="shared" si="248"/>
        <v>6</v>
      </c>
      <c r="Q544" s="15">
        <f t="shared" si="249"/>
        <v>6</v>
      </c>
      <c r="R544" s="22">
        <f t="shared" si="250"/>
        <v>1</v>
      </c>
      <c r="S544" s="22">
        <f t="shared" si="251"/>
        <v>1</v>
      </c>
      <c r="T544" s="16"/>
      <c r="U544" s="16" t="s">
        <v>3501</v>
      </c>
      <c r="V544" s="16" t="s">
        <v>50</v>
      </c>
    </row>
    <row r="545" ht="24" spans="1:22">
      <c r="A545" s="4">
        <v>544</v>
      </c>
      <c r="B545" s="4" t="s">
        <v>34</v>
      </c>
      <c r="C545" s="27" t="s">
        <v>228</v>
      </c>
      <c r="D545" s="7" t="s">
        <v>3507</v>
      </c>
      <c r="E545" s="7" t="s">
        <v>258</v>
      </c>
      <c r="F545" s="7" t="s">
        <v>2958</v>
      </c>
      <c r="G545" s="8">
        <v>45078</v>
      </c>
      <c r="H545" s="10" t="s">
        <v>93</v>
      </c>
      <c r="I545" s="27" t="s">
        <v>42</v>
      </c>
      <c r="J545" s="4" t="s">
        <v>43</v>
      </c>
      <c r="K545" s="58" t="s">
        <v>305</v>
      </c>
      <c r="L545" s="59" t="s">
        <v>307</v>
      </c>
      <c r="M545" s="26">
        <v>6</v>
      </c>
      <c r="N545" s="16" t="s">
        <v>3502</v>
      </c>
      <c r="O545" s="16" t="s">
        <v>3503</v>
      </c>
      <c r="P545" s="15">
        <f t="shared" si="248"/>
        <v>6</v>
      </c>
      <c r="Q545" s="15">
        <f t="shared" si="249"/>
        <v>6</v>
      </c>
      <c r="R545" s="22">
        <f t="shared" si="250"/>
        <v>1</v>
      </c>
      <c r="S545" s="22">
        <f t="shared" si="251"/>
        <v>1</v>
      </c>
      <c r="T545" s="16"/>
      <c r="U545" s="16" t="s">
        <v>3504</v>
      </c>
      <c r="V545" s="16" t="s">
        <v>50</v>
      </c>
    </row>
    <row r="546" ht="24" spans="1:22">
      <c r="A546" s="4">
        <v>545</v>
      </c>
      <c r="B546" s="4" t="s">
        <v>34</v>
      </c>
      <c r="C546" s="27" t="s">
        <v>228</v>
      </c>
      <c r="D546" s="7" t="s">
        <v>3507</v>
      </c>
      <c r="E546" s="7" t="s">
        <v>258</v>
      </c>
      <c r="F546" s="7" t="s">
        <v>2958</v>
      </c>
      <c r="G546" s="8">
        <v>45139</v>
      </c>
      <c r="H546" s="9" t="s">
        <v>97</v>
      </c>
      <c r="I546" s="27" t="s">
        <v>42</v>
      </c>
      <c r="J546" s="4" t="s">
        <v>43</v>
      </c>
      <c r="K546" s="58" t="s">
        <v>305</v>
      </c>
      <c r="L546" s="59" t="s">
        <v>307</v>
      </c>
      <c r="M546" s="26">
        <v>6</v>
      </c>
      <c r="N546" s="16" t="s">
        <v>3491</v>
      </c>
      <c r="O546" s="16" t="s">
        <v>3492</v>
      </c>
      <c r="P546" s="15">
        <f t="shared" si="248"/>
        <v>6</v>
      </c>
      <c r="Q546" s="15">
        <f t="shared" si="249"/>
        <v>6</v>
      </c>
      <c r="R546" s="22">
        <f t="shared" si="250"/>
        <v>1</v>
      </c>
      <c r="S546" s="22">
        <f t="shared" si="251"/>
        <v>1</v>
      </c>
      <c r="T546" s="16"/>
      <c r="U546" s="16" t="s">
        <v>3493</v>
      </c>
      <c r="V546" s="16" t="s">
        <v>50</v>
      </c>
    </row>
    <row r="547" ht="24" spans="1:22">
      <c r="A547" s="4">
        <v>546</v>
      </c>
      <c r="B547" s="4" t="s">
        <v>34</v>
      </c>
      <c r="C547" s="27" t="s">
        <v>228</v>
      </c>
      <c r="D547" s="7" t="s">
        <v>3507</v>
      </c>
      <c r="E547" s="7" t="s">
        <v>258</v>
      </c>
      <c r="F547" s="7" t="s">
        <v>2958</v>
      </c>
      <c r="G547" s="8">
        <v>45200</v>
      </c>
      <c r="H547" s="10" t="s">
        <v>189</v>
      </c>
      <c r="I547" s="27" t="s">
        <v>42</v>
      </c>
      <c r="J547" s="4" t="s">
        <v>43</v>
      </c>
      <c r="K547" s="58" t="s">
        <v>305</v>
      </c>
      <c r="L547" s="59" t="s">
        <v>307</v>
      </c>
      <c r="M547" s="26">
        <v>6</v>
      </c>
      <c r="N547" s="16" t="str">
        <f>IFERROR(VLOOKUP("*"&amp;$D547&amp;"*",[1]护套环流!$A:$AS,20,FALSE),IFERROR(VLOOKUP("*"&amp;$D547&amp;"*",[1]护套环流!$B:$AS,19,FALSE),"无"))</f>
        <v>2023-09-15 08:41:00</v>
      </c>
      <c r="O547" s="16" t="str">
        <f>IFERROR(VLOOKUP("*"&amp;$D547&amp;"*",[1]护套环流!$A:$AS,21,FALSE),IFERROR(VLOOKUP("*"&amp;$D547&amp;"*",[1]护套环流!$B:$AS,20,FALSE),"无"))</f>
        <v>2023-09-15 12:03:00</v>
      </c>
      <c r="P547" s="15">
        <f t="shared" si="248"/>
        <v>6</v>
      </c>
      <c r="Q547" s="15">
        <f t="shared" si="249"/>
        <v>6</v>
      </c>
      <c r="R547" s="22">
        <f t="shared" si="250"/>
        <v>1</v>
      </c>
      <c r="S547" s="22">
        <f t="shared" si="251"/>
        <v>1</v>
      </c>
      <c r="T547" s="16"/>
      <c r="U547" s="16" t="str">
        <f>IFERROR(VLOOKUP("*"&amp;$D547&amp;"*",[1]护套环流!$A:$AS,5,FALSE),IFERROR(VLOOKUP("*"&amp;$D547&amp;"*",[1]护套环流!$B:$AS,4,FALSE),"无"))</f>
        <v>JH030120230116-002604</v>
      </c>
      <c r="V547" s="16" t="str">
        <f>IFERROR(VLOOKUP("*"&amp;$D547&amp;"*",[1]护套环流!$A:$AS,3,FALSE),IFERROR(VLOOKUP("*"&amp;$D547&amp;"*",[1]护套环流!$B:$AS,2,FALSE),"无"))</f>
        <v>已完成</v>
      </c>
    </row>
    <row r="548" ht="24" spans="1:22">
      <c r="A548" s="4">
        <v>547</v>
      </c>
      <c r="B548" s="4" t="s">
        <v>34</v>
      </c>
      <c r="C548" s="27" t="s">
        <v>228</v>
      </c>
      <c r="D548" s="7" t="s">
        <v>3507</v>
      </c>
      <c r="E548" s="7" t="s">
        <v>258</v>
      </c>
      <c r="F548" s="7" t="s">
        <v>2958</v>
      </c>
      <c r="G548" s="8">
        <v>45261</v>
      </c>
      <c r="H548" s="10" t="s">
        <v>1741</v>
      </c>
      <c r="I548" s="27" t="s">
        <v>42</v>
      </c>
      <c r="J548" s="4" t="s">
        <v>43</v>
      </c>
      <c r="K548" s="58" t="s">
        <v>305</v>
      </c>
      <c r="L548" s="59" t="s">
        <v>307</v>
      </c>
      <c r="M548" s="26">
        <v>6</v>
      </c>
      <c r="N548" s="16"/>
      <c r="O548" s="16"/>
      <c r="P548" s="15"/>
      <c r="Q548" s="15"/>
      <c r="R548" s="22"/>
      <c r="S548" s="22"/>
      <c r="T548" s="16"/>
      <c r="U548" s="16"/>
      <c r="V548" s="16"/>
    </row>
    <row r="549" ht="24" spans="1:22">
      <c r="A549" s="4">
        <v>548</v>
      </c>
      <c r="B549" s="4" t="s">
        <v>34</v>
      </c>
      <c r="C549" s="27" t="s">
        <v>228</v>
      </c>
      <c r="D549" s="7" t="s">
        <v>3508</v>
      </c>
      <c r="E549" s="7" t="s">
        <v>108</v>
      </c>
      <c r="F549" s="7" t="s">
        <v>2958</v>
      </c>
      <c r="G549" s="8">
        <v>45047</v>
      </c>
      <c r="H549" s="10" t="s">
        <v>304</v>
      </c>
      <c r="I549" s="27" t="s">
        <v>42</v>
      </c>
      <c r="J549" s="4" t="s">
        <v>43</v>
      </c>
      <c r="K549" s="58" t="s">
        <v>305</v>
      </c>
      <c r="L549" s="59" t="s">
        <v>307</v>
      </c>
      <c r="M549" s="26">
        <v>9</v>
      </c>
      <c r="N549" s="16" t="s">
        <v>3509</v>
      </c>
      <c r="O549" s="16" t="s">
        <v>3510</v>
      </c>
      <c r="P549" s="15">
        <f t="shared" ref="P549:P557" si="252">IF(OR(O549=0,O549="无"),"",M549)</f>
        <v>9</v>
      </c>
      <c r="Q549" s="15">
        <f t="shared" ref="Q549:Q557" si="253">P549</f>
        <v>9</v>
      </c>
      <c r="R549" s="22">
        <f t="shared" ref="R549:R557" si="254">IFERROR(IF(P549/M549&gt;0,P549/M549,""),"")</f>
        <v>1</v>
      </c>
      <c r="S549" s="22">
        <f t="shared" ref="S549:S557" si="255">IFERROR(Q549/P549,"")</f>
        <v>1</v>
      </c>
      <c r="T549" s="16"/>
      <c r="U549" s="16" t="s">
        <v>3511</v>
      </c>
      <c r="V549" s="16" t="s">
        <v>50</v>
      </c>
    </row>
    <row r="550" ht="24" spans="1:22">
      <c r="A550" s="4">
        <v>549</v>
      </c>
      <c r="B550" s="4" t="s">
        <v>34</v>
      </c>
      <c r="C550" s="27" t="s">
        <v>228</v>
      </c>
      <c r="D550" s="7" t="s">
        <v>3508</v>
      </c>
      <c r="E550" s="7" t="s">
        <v>108</v>
      </c>
      <c r="F550" s="7" t="s">
        <v>2958</v>
      </c>
      <c r="G550" s="8">
        <v>45231</v>
      </c>
      <c r="H550" s="10" t="s">
        <v>632</v>
      </c>
      <c r="I550" s="27" t="s">
        <v>42</v>
      </c>
      <c r="J550" s="4" t="s">
        <v>43</v>
      </c>
      <c r="K550" s="58" t="s">
        <v>305</v>
      </c>
      <c r="L550" s="59" t="s">
        <v>307</v>
      </c>
      <c r="M550" s="26">
        <v>9</v>
      </c>
      <c r="N550" s="16" t="s">
        <v>3649</v>
      </c>
      <c r="O550" s="16" t="s">
        <v>3650</v>
      </c>
      <c r="P550" s="15">
        <f t="shared" si="252"/>
        <v>9</v>
      </c>
      <c r="Q550" s="15">
        <f t="shared" si="253"/>
        <v>9</v>
      </c>
      <c r="R550" s="22">
        <f t="shared" si="254"/>
        <v>1</v>
      </c>
      <c r="S550" s="22">
        <f t="shared" si="255"/>
        <v>1</v>
      </c>
      <c r="T550" s="16"/>
      <c r="U550" s="16" t="s">
        <v>3514</v>
      </c>
      <c r="V550" s="16" t="s">
        <v>50</v>
      </c>
    </row>
    <row r="551" ht="24" spans="1:22">
      <c r="A551" s="4">
        <v>550</v>
      </c>
      <c r="B551" s="4" t="s">
        <v>34</v>
      </c>
      <c r="C551" s="27" t="s">
        <v>228</v>
      </c>
      <c r="D551" s="7" t="s">
        <v>3515</v>
      </c>
      <c r="E551" s="7" t="s">
        <v>108</v>
      </c>
      <c r="F551" s="7" t="s">
        <v>2958</v>
      </c>
      <c r="G551" s="8">
        <v>44986</v>
      </c>
      <c r="H551" s="10" t="s">
        <v>41</v>
      </c>
      <c r="I551" s="27" t="s">
        <v>42</v>
      </c>
      <c r="J551" s="4" t="s">
        <v>43</v>
      </c>
      <c r="K551" s="58" t="s">
        <v>305</v>
      </c>
      <c r="L551" s="59" t="s">
        <v>307</v>
      </c>
      <c r="M551" s="26">
        <v>6</v>
      </c>
      <c r="N551" s="16" t="s">
        <v>3467</v>
      </c>
      <c r="O551" s="16" t="s">
        <v>3468</v>
      </c>
      <c r="P551" s="15">
        <f t="shared" si="252"/>
        <v>6</v>
      </c>
      <c r="Q551" s="15">
        <f t="shared" si="253"/>
        <v>6</v>
      </c>
      <c r="R551" s="22">
        <f t="shared" si="254"/>
        <v>1</v>
      </c>
      <c r="S551" s="22">
        <f t="shared" si="255"/>
        <v>1</v>
      </c>
      <c r="T551" s="16"/>
      <c r="U551" s="16" t="s">
        <v>3469</v>
      </c>
      <c r="V551" s="16" t="s">
        <v>50</v>
      </c>
    </row>
    <row r="552" ht="24" spans="1:22">
      <c r="A552" s="4">
        <v>551</v>
      </c>
      <c r="B552" s="4" t="s">
        <v>34</v>
      </c>
      <c r="C552" s="27" t="s">
        <v>228</v>
      </c>
      <c r="D552" s="7" t="s">
        <v>3515</v>
      </c>
      <c r="E552" s="7" t="s">
        <v>108</v>
      </c>
      <c r="F552" s="7" t="s">
        <v>2958</v>
      </c>
      <c r="G552" s="8">
        <v>45170</v>
      </c>
      <c r="H552" s="10" t="s">
        <v>54</v>
      </c>
      <c r="I552" s="27" t="s">
        <v>42</v>
      </c>
      <c r="J552" s="4" t="s">
        <v>43</v>
      </c>
      <c r="K552" s="58" t="s">
        <v>305</v>
      </c>
      <c r="L552" s="59" t="s">
        <v>307</v>
      </c>
      <c r="M552" s="26">
        <v>6</v>
      </c>
      <c r="N552" s="16" t="s">
        <v>3464</v>
      </c>
      <c r="O552" s="16" t="s">
        <v>3465</v>
      </c>
      <c r="P552" s="15">
        <f t="shared" si="252"/>
        <v>6</v>
      </c>
      <c r="Q552" s="15">
        <f t="shared" si="253"/>
        <v>6</v>
      </c>
      <c r="R552" s="22">
        <f t="shared" si="254"/>
        <v>1</v>
      </c>
      <c r="S552" s="22">
        <f t="shared" si="255"/>
        <v>1</v>
      </c>
      <c r="T552" s="16"/>
      <c r="U552" s="16" t="s">
        <v>3466</v>
      </c>
      <c r="V552" s="16" t="s">
        <v>50</v>
      </c>
    </row>
    <row r="553" ht="24" spans="1:22">
      <c r="A553" s="4">
        <v>552</v>
      </c>
      <c r="B553" s="4" t="s">
        <v>34</v>
      </c>
      <c r="C553" s="27" t="s">
        <v>228</v>
      </c>
      <c r="D553" s="7" t="s">
        <v>3516</v>
      </c>
      <c r="E553" s="7" t="s">
        <v>258</v>
      </c>
      <c r="F553" s="7" t="s">
        <v>2958</v>
      </c>
      <c r="G553" s="8">
        <v>44958</v>
      </c>
      <c r="H553" s="9" t="s">
        <v>2299</v>
      </c>
      <c r="I553" s="27" t="s">
        <v>42</v>
      </c>
      <c r="J553" s="4" t="s">
        <v>43</v>
      </c>
      <c r="K553" s="58" t="s">
        <v>305</v>
      </c>
      <c r="L553" s="59" t="s">
        <v>307</v>
      </c>
      <c r="M553" s="26">
        <v>6</v>
      </c>
      <c r="N553" s="16" t="s">
        <v>3497</v>
      </c>
      <c r="O553" s="16" t="s">
        <v>3498</v>
      </c>
      <c r="P553" s="15">
        <f t="shared" si="252"/>
        <v>6</v>
      </c>
      <c r="Q553" s="15">
        <f t="shared" si="253"/>
        <v>6</v>
      </c>
      <c r="R553" s="22">
        <f t="shared" si="254"/>
        <v>1</v>
      </c>
      <c r="S553" s="22">
        <f t="shared" si="255"/>
        <v>1</v>
      </c>
      <c r="T553" s="16"/>
      <c r="U553" s="16" t="s">
        <v>3499</v>
      </c>
      <c r="V553" s="16" t="s">
        <v>50</v>
      </c>
    </row>
    <row r="554" ht="24" spans="1:22">
      <c r="A554" s="4">
        <v>553</v>
      </c>
      <c r="B554" s="4" t="s">
        <v>34</v>
      </c>
      <c r="C554" s="49" t="s">
        <v>228</v>
      </c>
      <c r="D554" s="7" t="s">
        <v>3516</v>
      </c>
      <c r="E554" s="7" t="s">
        <v>258</v>
      </c>
      <c r="F554" s="7" t="s">
        <v>2958</v>
      </c>
      <c r="G554" s="8">
        <v>45017</v>
      </c>
      <c r="H554" s="10" t="s">
        <v>231</v>
      </c>
      <c r="I554" s="27" t="s">
        <v>42</v>
      </c>
      <c r="J554" s="4" t="s">
        <v>43</v>
      </c>
      <c r="K554" s="58" t="s">
        <v>305</v>
      </c>
      <c r="L554" s="59" t="s">
        <v>307</v>
      </c>
      <c r="M554" s="26">
        <v>6</v>
      </c>
      <c r="N554" s="16" t="s">
        <v>3517</v>
      </c>
      <c r="O554" s="16" t="s">
        <v>3518</v>
      </c>
      <c r="P554" s="15">
        <f t="shared" si="252"/>
        <v>6</v>
      </c>
      <c r="Q554" s="15">
        <f t="shared" si="253"/>
        <v>6</v>
      </c>
      <c r="R554" s="22">
        <f t="shared" si="254"/>
        <v>1</v>
      </c>
      <c r="S554" s="22">
        <f t="shared" si="255"/>
        <v>1</v>
      </c>
      <c r="T554" s="16"/>
      <c r="U554" s="16" t="s">
        <v>3519</v>
      </c>
      <c r="V554" s="16" t="s">
        <v>50</v>
      </c>
    </row>
    <row r="555" ht="24" spans="1:22">
      <c r="A555" s="4">
        <v>554</v>
      </c>
      <c r="B555" s="4" t="s">
        <v>34</v>
      </c>
      <c r="C555" s="49" t="s">
        <v>228</v>
      </c>
      <c r="D555" s="7" t="s">
        <v>3516</v>
      </c>
      <c r="E555" s="7" t="s">
        <v>258</v>
      </c>
      <c r="F555" s="7" t="s">
        <v>2958</v>
      </c>
      <c r="G555" s="8">
        <v>45078</v>
      </c>
      <c r="H555" s="10" t="s">
        <v>93</v>
      </c>
      <c r="I555" s="27" t="s">
        <v>42</v>
      </c>
      <c r="J555" s="4" t="s">
        <v>43</v>
      </c>
      <c r="K555" s="58" t="s">
        <v>305</v>
      </c>
      <c r="L555" s="59" t="s">
        <v>307</v>
      </c>
      <c r="M555" s="26">
        <v>6</v>
      </c>
      <c r="N555" s="16" t="s">
        <v>3509</v>
      </c>
      <c r="O555" s="16" t="s">
        <v>3510</v>
      </c>
      <c r="P555" s="15">
        <f t="shared" si="252"/>
        <v>6</v>
      </c>
      <c r="Q555" s="15">
        <f t="shared" si="253"/>
        <v>6</v>
      </c>
      <c r="R555" s="22">
        <f t="shared" si="254"/>
        <v>1</v>
      </c>
      <c r="S555" s="22">
        <f t="shared" si="255"/>
        <v>1</v>
      </c>
      <c r="T555" s="16"/>
      <c r="U555" s="16" t="s">
        <v>3511</v>
      </c>
      <c r="V555" s="16" t="s">
        <v>50</v>
      </c>
    </row>
    <row r="556" ht="24" spans="1:22">
      <c r="A556" s="4">
        <v>555</v>
      </c>
      <c r="B556" s="4" t="s">
        <v>34</v>
      </c>
      <c r="C556" s="49" t="s">
        <v>228</v>
      </c>
      <c r="D556" s="7" t="s">
        <v>3516</v>
      </c>
      <c r="E556" s="7" t="s">
        <v>258</v>
      </c>
      <c r="F556" s="7" t="s">
        <v>2958</v>
      </c>
      <c r="G556" s="8">
        <v>45139</v>
      </c>
      <c r="H556" s="9" t="s">
        <v>97</v>
      </c>
      <c r="I556" s="27" t="s">
        <v>42</v>
      </c>
      <c r="J556" s="4" t="s">
        <v>43</v>
      </c>
      <c r="K556" s="58" t="s">
        <v>305</v>
      </c>
      <c r="L556" s="59" t="s">
        <v>307</v>
      </c>
      <c r="M556" s="26">
        <v>6</v>
      </c>
      <c r="N556" s="16" t="s">
        <v>3520</v>
      </c>
      <c r="O556" s="16" t="s">
        <v>3521</v>
      </c>
      <c r="P556" s="15">
        <f t="shared" si="252"/>
        <v>6</v>
      </c>
      <c r="Q556" s="15">
        <f t="shared" si="253"/>
        <v>6</v>
      </c>
      <c r="R556" s="22">
        <f t="shared" si="254"/>
        <v>1</v>
      </c>
      <c r="S556" s="22">
        <f t="shared" si="255"/>
        <v>1</v>
      </c>
      <c r="T556" s="16"/>
      <c r="U556" s="16" t="s">
        <v>3522</v>
      </c>
      <c r="V556" s="16" t="s">
        <v>50</v>
      </c>
    </row>
    <row r="557" ht="24" spans="1:22">
      <c r="A557" s="4">
        <v>556</v>
      </c>
      <c r="B557" s="4" t="s">
        <v>34</v>
      </c>
      <c r="C557" s="49" t="s">
        <v>228</v>
      </c>
      <c r="D557" s="7" t="s">
        <v>3516</v>
      </c>
      <c r="E557" s="7" t="s">
        <v>258</v>
      </c>
      <c r="F557" s="7" t="s">
        <v>2958</v>
      </c>
      <c r="G557" s="8">
        <v>45200</v>
      </c>
      <c r="H557" s="10" t="s">
        <v>189</v>
      </c>
      <c r="I557" s="27" t="s">
        <v>42</v>
      </c>
      <c r="J557" s="4" t="s">
        <v>43</v>
      </c>
      <c r="K557" s="58" t="s">
        <v>305</v>
      </c>
      <c r="L557" s="59" t="s">
        <v>307</v>
      </c>
      <c r="M557" s="26">
        <v>6</v>
      </c>
      <c r="N557" s="16" t="str">
        <f>IFERROR(VLOOKUP("*"&amp;$D557&amp;"*",[1]护套环流!$A:$AS,20,FALSE),IFERROR(VLOOKUP("*"&amp;$D557&amp;"*",[1]护套环流!$B:$AS,19,FALSE),"无"))</f>
        <v>2023-09-15 08:41:00</v>
      </c>
      <c r="O557" s="16" t="str">
        <f>IFERROR(VLOOKUP("*"&amp;$D557&amp;"*",[1]护套环流!$A:$AS,21,FALSE),IFERROR(VLOOKUP("*"&amp;$D557&amp;"*",[1]护套环流!$B:$AS,20,FALSE),"无"))</f>
        <v>2023-09-15 12:03:00</v>
      </c>
      <c r="P557" s="15">
        <f t="shared" si="252"/>
        <v>6</v>
      </c>
      <c r="Q557" s="15">
        <f t="shared" si="253"/>
        <v>6</v>
      </c>
      <c r="R557" s="22">
        <f t="shared" si="254"/>
        <v>1</v>
      </c>
      <c r="S557" s="22">
        <f t="shared" si="255"/>
        <v>1</v>
      </c>
      <c r="T557" s="16"/>
      <c r="U557" s="16" t="str">
        <f>IFERROR(VLOOKUP("*"&amp;$D557&amp;"*",[1]护套环流!$A:$AS,5,FALSE),IFERROR(VLOOKUP("*"&amp;$D557&amp;"*",[1]护套环流!$B:$AS,4,FALSE),"无"))</f>
        <v>JH030120230116-002604</v>
      </c>
      <c r="V557" s="16" t="str">
        <f>IFERROR(VLOOKUP("*"&amp;$D557&amp;"*",[1]护套环流!$A:$AS,3,FALSE),IFERROR(VLOOKUP("*"&amp;$D557&amp;"*",[1]护套环流!$B:$AS,2,FALSE),"无"))</f>
        <v>已完成</v>
      </c>
    </row>
    <row r="558" ht="24" spans="1:22">
      <c r="A558" s="4">
        <v>557</v>
      </c>
      <c r="B558" s="4" t="s">
        <v>34</v>
      </c>
      <c r="C558" s="27" t="s">
        <v>228</v>
      </c>
      <c r="D558" s="7" t="s">
        <v>3516</v>
      </c>
      <c r="E558" s="7" t="s">
        <v>258</v>
      </c>
      <c r="F558" s="7" t="s">
        <v>2958</v>
      </c>
      <c r="G558" s="8">
        <v>45261</v>
      </c>
      <c r="H558" s="10" t="s">
        <v>1741</v>
      </c>
      <c r="I558" s="27" t="s">
        <v>42</v>
      </c>
      <c r="J558" s="4" t="s">
        <v>43</v>
      </c>
      <c r="K558" s="58" t="s">
        <v>305</v>
      </c>
      <c r="L558" s="59" t="s">
        <v>307</v>
      </c>
      <c r="M558" s="26">
        <v>6</v>
      </c>
      <c r="N558" s="16"/>
      <c r="O558" s="16"/>
      <c r="P558" s="15"/>
      <c r="Q558" s="15"/>
      <c r="R558" s="22"/>
      <c r="S558" s="22"/>
      <c r="T558" s="16"/>
      <c r="U558" s="16"/>
      <c r="V558" s="16"/>
    </row>
    <row r="559" ht="24" spans="1:22">
      <c r="A559" s="4">
        <v>558</v>
      </c>
      <c r="B559" s="4" t="s">
        <v>34</v>
      </c>
      <c r="C559" s="5" t="s">
        <v>228</v>
      </c>
      <c r="D559" s="7" t="s">
        <v>3523</v>
      </c>
      <c r="E559" s="7" t="s">
        <v>337</v>
      </c>
      <c r="F559" s="7" t="s">
        <v>2958</v>
      </c>
      <c r="G559" s="8">
        <v>44958</v>
      </c>
      <c r="H559" s="9" t="s">
        <v>2299</v>
      </c>
      <c r="I559" s="4" t="s">
        <v>42</v>
      </c>
      <c r="J559" s="4" t="s">
        <v>43</v>
      </c>
      <c r="K559" s="58" t="s">
        <v>305</v>
      </c>
      <c r="L559" s="59" t="s">
        <v>307</v>
      </c>
      <c r="M559" s="5">
        <v>6</v>
      </c>
      <c r="N559" s="16" t="s">
        <v>3524</v>
      </c>
      <c r="O559" s="16" t="s">
        <v>3525</v>
      </c>
      <c r="P559" s="15">
        <f t="shared" ref="P559:P569" si="256">IF(OR(O559=0,O559="无"),"",M559)</f>
        <v>6</v>
      </c>
      <c r="Q559" s="15">
        <f t="shared" ref="Q559:Q569" si="257">P559</f>
        <v>6</v>
      </c>
      <c r="R559" s="22">
        <f t="shared" ref="R559:R569" si="258">IFERROR(IF(P559/M559&gt;0,P559/M559,""),"")</f>
        <v>1</v>
      </c>
      <c r="S559" s="22">
        <f t="shared" ref="S559:S569" si="259">IFERROR(Q559/P559,"")</f>
        <v>1</v>
      </c>
      <c r="T559" s="16"/>
      <c r="U559" s="16" t="s">
        <v>3526</v>
      </c>
      <c r="V559" s="16" t="s">
        <v>50</v>
      </c>
    </row>
    <row r="560" ht="24" spans="1:22">
      <c r="A560" s="4">
        <v>559</v>
      </c>
      <c r="B560" s="4" t="s">
        <v>34</v>
      </c>
      <c r="C560" s="5" t="s">
        <v>228</v>
      </c>
      <c r="D560" s="7" t="s">
        <v>3523</v>
      </c>
      <c r="E560" s="7" t="s">
        <v>337</v>
      </c>
      <c r="F560" s="7" t="s">
        <v>2958</v>
      </c>
      <c r="G560" s="8">
        <v>45139</v>
      </c>
      <c r="H560" s="9" t="s">
        <v>97</v>
      </c>
      <c r="I560" s="4" t="s">
        <v>42</v>
      </c>
      <c r="J560" s="4" t="s">
        <v>43</v>
      </c>
      <c r="K560" s="58" t="s">
        <v>305</v>
      </c>
      <c r="L560" s="59" t="s">
        <v>307</v>
      </c>
      <c r="M560" s="5">
        <v>6</v>
      </c>
      <c r="N560" s="16" t="s">
        <v>3527</v>
      </c>
      <c r="O560" s="16" t="s">
        <v>3528</v>
      </c>
      <c r="P560" s="15">
        <f t="shared" si="256"/>
        <v>6</v>
      </c>
      <c r="Q560" s="15">
        <f t="shared" si="257"/>
        <v>6</v>
      </c>
      <c r="R560" s="22">
        <f t="shared" si="258"/>
        <v>1</v>
      </c>
      <c r="S560" s="22">
        <f t="shared" si="259"/>
        <v>1</v>
      </c>
      <c r="T560" s="16"/>
      <c r="U560" s="16" t="s">
        <v>3529</v>
      </c>
      <c r="V560" s="16" t="s">
        <v>50</v>
      </c>
    </row>
    <row r="561" ht="24" spans="1:22">
      <c r="A561" s="4">
        <v>560</v>
      </c>
      <c r="B561" s="4" t="s">
        <v>34</v>
      </c>
      <c r="C561" s="5" t="s">
        <v>228</v>
      </c>
      <c r="D561" s="74" t="s">
        <v>3530</v>
      </c>
      <c r="E561" s="74" t="s">
        <v>108</v>
      </c>
      <c r="F561" s="7" t="s">
        <v>2958</v>
      </c>
      <c r="G561" s="8">
        <v>44958</v>
      </c>
      <c r="H561" s="9" t="s">
        <v>2299</v>
      </c>
      <c r="I561" s="4" t="s">
        <v>42</v>
      </c>
      <c r="J561" s="4" t="s">
        <v>43</v>
      </c>
      <c r="K561" s="58" t="s">
        <v>305</v>
      </c>
      <c r="L561" s="59" t="s">
        <v>307</v>
      </c>
      <c r="M561" s="5">
        <v>6</v>
      </c>
      <c r="N561" s="16" t="s">
        <v>3531</v>
      </c>
      <c r="O561" s="16" t="s">
        <v>3532</v>
      </c>
      <c r="P561" s="15">
        <f t="shared" si="256"/>
        <v>6</v>
      </c>
      <c r="Q561" s="15">
        <f t="shared" si="257"/>
        <v>6</v>
      </c>
      <c r="R561" s="22">
        <f t="shared" si="258"/>
        <v>1</v>
      </c>
      <c r="S561" s="22">
        <f t="shared" si="259"/>
        <v>1</v>
      </c>
      <c r="T561" s="16"/>
      <c r="U561" s="16" t="s">
        <v>3533</v>
      </c>
      <c r="V561" s="16" t="s">
        <v>50</v>
      </c>
    </row>
    <row r="562" ht="24" spans="1:22">
      <c r="A562" s="4">
        <v>561</v>
      </c>
      <c r="B562" s="4" t="s">
        <v>34</v>
      </c>
      <c r="C562" s="5" t="s">
        <v>228</v>
      </c>
      <c r="D562" s="74" t="s">
        <v>3530</v>
      </c>
      <c r="E562" s="74" t="s">
        <v>108</v>
      </c>
      <c r="F562" s="7" t="s">
        <v>2958</v>
      </c>
      <c r="G562" s="8">
        <v>45139</v>
      </c>
      <c r="H562" s="9" t="s">
        <v>97</v>
      </c>
      <c r="I562" s="4" t="s">
        <v>42</v>
      </c>
      <c r="J562" s="4" t="s">
        <v>43</v>
      </c>
      <c r="K562" s="58" t="s">
        <v>305</v>
      </c>
      <c r="L562" s="59" t="s">
        <v>307</v>
      </c>
      <c r="M562" s="5">
        <v>3</v>
      </c>
      <c r="N562" s="16" t="s">
        <v>3534</v>
      </c>
      <c r="O562" s="16" t="s">
        <v>3535</v>
      </c>
      <c r="P562" s="15">
        <f t="shared" si="256"/>
        <v>3</v>
      </c>
      <c r="Q562" s="15">
        <f t="shared" si="257"/>
        <v>3</v>
      </c>
      <c r="R562" s="22">
        <f t="shared" si="258"/>
        <v>1</v>
      </c>
      <c r="S562" s="22">
        <f t="shared" si="259"/>
        <v>1</v>
      </c>
      <c r="T562" s="16"/>
      <c r="U562" s="16" t="s">
        <v>3536</v>
      </c>
      <c r="V562" s="16" t="s">
        <v>50</v>
      </c>
    </row>
    <row r="563" ht="24" spans="1:22">
      <c r="A563" s="4">
        <v>562</v>
      </c>
      <c r="B563" s="4" t="s">
        <v>34</v>
      </c>
      <c r="C563" s="5" t="s">
        <v>228</v>
      </c>
      <c r="D563" s="74" t="s">
        <v>3537</v>
      </c>
      <c r="E563" s="74" t="s">
        <v>108</v>
      </c>
      <c r="F563" s="7" t="s">
        <v>2958</v>
      </c>
      <c r="G563" s="8">
        <v>44958</v>
      </c>
      <c r="H563" s="9" t="s">
        <v>2299</v>
      </c>
      <c r="I563" s="4" t="s">
        <v>42</v>
      </c>
      <c r="J563" s="4" t="s">
        <v>43</v>
      </c>
      <c r="K563" s="58" t="s">
        <v>305</v>
      </c>
      <c r="L563" s="59" t="s">
        <v>307</v>
      </c>
      <c r="M563" s="5">
        <v>6</v>
      </c>
      <c r="N563" s="16" t="s">
        <v>3538</v>
      </c>
      <c r="O563" s="16" t="s">
        <v>3531</v>
      </c>
      <c r="P563" s="15">
        <f t="shared" si="256"/>
        <v>6</v>
      </c>
      <c r="Q563" s="15">
        <f t="shared" si="257"/>
        <v>6</v>
      </c>
      <c r="R563" s="22">
        <f t="shared" si="258"/>
        <v>1</v>
      </c>
      <c r="S563" s="22">
        <f t="shared" si="259"/>
        <v>1</v>
      </c>
      <c r="T563" s="16"/>
      <c r="U563" s="16" t="s">
        <v>3539</v>
      </c>
      <c r="V563" s="16" t="s">
        <v>50</v>
      </c>
    </row>
    <row r="564" ht="24" spans="1:22">
      <c r="A564" s="4">
        <v>563</v>
      </c>
      <c r="B564" s="4" t="s">
        <v>34</v>
      </c>
      <c r="C564" s="5" t="s">
        <v>228</v>
      </c>
      <c r="D564" s="74" t="s">
        <v>3537</v>
      </c>
      <c r="E564" s="74" t="s">
        <v>108</v>
      </c>
      <c r="F564" s="7" t="s">
        <v>2958</v>
      </c>
      <c r="G564" s="8">
        <v>45139</v>
      </c>
      <c r="H564" s="9" t="s">
        <v>97</v>
      </c>
      <c r="I564" s="4" t="s">
        <v>42</v>
      </c>
      <c r="J564" s="4" t="s">
        <v>43</v>
      </c>
      <c r="K564" s="58" t="s">
        <v>305</v>
      </c>
      <c r="L564" s="59" t="s">
        <v>307</v>
      </c>
      <c r="M564" s="5">
        <v>3</v>
      </c>
      <c r="N564" s="16" t="s">
        <v>3540</v>
      </c>
      <c r="O564" s="16" t="s">
        <v>3541</v>
      </c>
      <c r="P564" s="15">
        <f t="shared" si="256"/>
        <v>3</v>
      </c>
      <c r="Q564" s="15">
        <f t="shared" si="257"/>
        <v>3</v>
      </c>
      <c r="R564" s="22">
        <f t="shared" si="258"/>
        <v>1</v>
      </c>
      <c r="S564" s="22">
        <f t="shared" si="259"/>
        <v>1</v>
      </c>
      <c r="T564" s="16"/>
      <c r="U564" s="16" t="s">
        <v>3542</v>
      </c>
      <c r="V564" s="16" t="s">
        <v>50</v>
      </c>
    </row>
    <row r="565" ht="24" spans="1:22">
      <c r="A565" s="4">
        <v>564</v>
      </c>
      <c r="B565" s="4" t="s">
        <v>34</v>
      </c>
      <c r="C565" s="5" t="s">
        <v>228</v>
      </c>
      <c r="D565" s="6" t="s">
        <v>3543</v>
      </c>
      <c r="E565" s="6" t="s">
        <v>258</v>
      </c>
      <c r="F565" s="7" t="s">
        <v>2958</v>
      </c>
      <c r="G565" s="57">
        <v>44927</v>
      </c>
      <c r="H565" s="9" t="s">
        <v>2959</v>
      </c>
      <c r="I565" s="4" t="s">
        <v>42</v>
      </c>
      <c r="J565" s="4" t="s">
        <v>43</v>
      </c>
      <c r="K565" s="58" t="s">
        <v>305</v>
      </c>
      <c r="L565" s="59" t="s">
        <v>307</v>
      </c>
      <c r="M565" s="5">
        <v>3</v>
      </c>
      <c r="N565" s="16" t="s">
        <v>3544</v>
      </c>
      <c r="O565" s="16" t="s">
        <v>3545</v>
      </c>
      <c r="P565" s="15">
        <f t="shared" si="256"/>
        <v>3</v>
      </c>
      <c r="Q565" s="15">
        <f t="shared" si="257"/>
        <v>3</v>
      </c>
      <c r="R565" s="22">
        <f t="shared" si="258"/>
        <v>1</v>
      </c>
      <c r="S565" s="22">
        <f t="shared" si="259"/>
        <v>1</v>
      </c>
      <c r="T565" s="16"/>
      <c r="U565" s="16" t="s">
        <v>3546</v>
      </c>
      <c r="V565" s="16" t="s">
        <v>50</v>
      </c>
    </row>
    <row r="566" ht="24" spans="1:22">
      <c r="A566" s="4">
        <v>565</v>
      </c>
      <c r="B566" s="4" t="s">
        <v>34</v>
      </c>
      <c r="C566" s="5" t="s">
        <v>228</v>
      </c>
      <c r="D566" s="6" t="s">
        <v>3543</v>
      </c>
      <c r="E566" s="6" t="s">
        <v>258</v>
      </c>
      <c r="F566" s="7" t="s">
        <v>2958</v>
      </c>
      <c r="G566" s="8">
        <v>44986</v>
      </c>
      <c r="H566" s="10" t="s">
        <v>41</v>
      </c>
      <c r="I566" s="4" t="s">
        <v>42</v>
      </c>
      <c r="J566" s="4" t="s">
        <v>43</v>
      </c>
      <c r="K566" s="58" t="s">
        <v>305</v>
      </c>
      <c r="L566" s="59" t="s">
        <v>307</v>
      </c>
      <c r="M566" s="5">
        <v>3</v>
      </c>
      <c r="N566" s="16" t="s">
        <v>3547</v>
      </c>
      <c r="O566" s="16" t="s">
        <v>3548</v>
      </c>
      <c r="P566" s="15">
        <f t="shared" si="256"/>
        <v>3</v>
      </c>
      <c r="Q566" s="15">
        <f t="shared" si="257"/>
        <v>3</v>
      </c>
      <c r="R566" s="22">
        <f t="shared" si="258"/>
        <v>1</v>
      </c>
      <c r="S566" s="22">
        <f t="shared" si="259"/>
        <v>1</v>
      </c>
      <c r="T566" s="16"/>
      <c r="U566" s="16" t="s">
        <v>3549</v>
      </c>
      <c r="V566" s="16" t="s">
        <v>50</v>
      </c>
    </row>
    <row r="567" ht="24" spans="1:22">
      <c r="A567" s="4">
        <v>566</v>
      </c>
      <c r="B567" s="4" t="s">
        <v>34</v>
      </c>
      <c r="C567" s="5" t="s">
        <v>228</v>
      </c>
      <c r="D567" s="6" t="s">
        <v>3543</v>
      </c>
      <c r="E567" s="6" t="s">
        <v>258</v>
      </c>
      <c r="F567" s="7" t="s">
        <v>2958</v>
      </c>
      <c r="G567" s="8">
        <v>45047</v>
      </c>
      <c r="H567" s="10" t="s">
        <v>304</v>
      </c>
      <c r="I567" s="4" t="s">
        <v>42</v>
      </c>
      <c r="J567" s="4" t="s">
        <v>43</v>
      </c>
      <c r="K567" s="58" t="s">
        <v>305</v>
      </c>
      <c r="L567" s="59" t="s">
        <v>307</v>
      </c>
      <c r="M567" s="5">
        <v>3</v>
      </c>
      <c r="N567" s="16" t="s">
        <v>3550</v>
      </c>
      <c r="O567" s="16" t="s">
        <v>3551</v>
      </c>
      <c r="P567" s="15">
        <f t="shared" si="256"/>
        <v>3</v>
      </c>
      <c r="Q567" s="15">
        <f t="shared" si="257"/>
        <v>3</v>
      </c>
      <c r="R567" s="22">
        <f t="shared" si="258"/>
        <v>1</v>
      </c>
      <c r="S567" s="22">
        <f t="shared" si="259"/>
        <v>1</v>
      </c>
      <c r="T567" s="16"/>
      <c r="U567" s="16" t="s">
        <v>3552</v>
      </c>
      <c r="V567" s="16" t="s">
        <v>50</v>
      </c>
    </row>
    <row r="568" ht="24" spans="1:22">
      <c r="A568" s="4">
        <v>567</v>
      </c>
      <c r="B568" s="4" t="s">
        <v>34</v>
      </c>
      <c r="C568" s="5" t="s">
        <v>228</v>
      </c>
      <c r="D568" s="6" t="s">
        <v>3543</v>
      </c>
      <c r="E568" s="6" t="s">
        <v>258</v>
      </c>
      <c r="F568" s="7" t="s">
        <v>2958</v>
      </c>
      <c r="G568" s="8">
        <v>45108</v>
      </c>
      <c r="H568" s="10" t="s">
        <v>165</v>
      </c>
      <c r="I568" s="4" t="s">
        <v>42</v>
      </c>
      <c r="J568" s="4" t="s">
        <v>43</v>
      </c>
      <c r="K568" s="58" t="s">
        <v>305</v>
      </c>
      <c r="L568" s="59" t="s">
        <v>307</v>
      </c>
      <c r="M568" s="5">
        <v>3</v>
      </c>
      <c r="N568" s="16" t="s">
        <v>3553</v>
      </c>
      <c r="O568" s="16" t="s">
        <v>3554</v>
      </c>
      <c r="P568" s="15">
        <f t="shared" si="256"/>
        <v>3</v>
      </c>
      <c r="Q568" s="15">
        <f t="shared" si="257"/>
        <v>3</v>
      </c>
      <c r="R568" s="22">
        <f t="shared" si="258"/>
        <v>1</v>
      </c>
      <c r="S568" s="22">
        <f t="shared" si="259"/>
        <v>1</v>
      </c>
      <c r="T568" s="16"/>
      <c r="U568" s="16" t="s">
        <v>3555</v>
      </c>
      <c r="V568" s="16" t="s">
        <v>50</v>
      </c>
    </row>
    <row r="569" ht="24" spans="1:22">
      <c r="A569" s="32">
        <v>568</v>
      </c>
      <c r="B569" s="32" t="s">
        <v>34</v>
      </c>
      <c r="C569" s="41" t="s">
        <v>228</v>
      </c>
      <c r="D569" s="35" t="s">
        <v>3543</v>
      </c>
      <c r="E569" s="35" t="s">
        <v>258</v>
      </c>
      <c r="F569" s="36" t="s">
        <v>2958</v>
      </c>
      <c r="G569" s="37">
        <v>45170</v>
      </c>
      <c r="H569" s="38" t="s">
        <v>54</v>
      </c>
      <c r="I569" s="32" t="s">
        <v>42</v>
      </c>
      <c r="J569" s="32" t="s">
        <v>43</v>
      </c>
      <c r="K569" s="60" t="s">
        <v>305</v>
      </c>
      <c r="L569" s="61" t="s">
        <v>307</v>
      </c>
      <c r="M569" s="41">
        <v>3</v>
      </c>
      <c r="N569" s="42" t="str">
        <f>IFERROR(VLOOKUP("*"&amp;$D569&amp;"*",[1]护套环流!$A:$AS,20,FALSE),IFERROR(VLOOKUP("*"&amp;$D569&amp;"*",[1]护套环流!$B:$AS,19,FALSE),"无"))</f>
        <v>无</v>
      </c>
      <c r="O569" s="42" t="str">
        <f>IFERROR(VLOOKUP("*"&amp;$D569&amp;"*",[1]护套环流!$A:$AS,21,FALSE),IFERROR(VLOOKUP("*"&amp;$D569&amp;"*",[1]护套环流!$B:$AS,20,FALSE),"无"))</f>
        <v>无</v>
      </c>
      <c r="P569" s="43" t="str">
        <f t="shared" si="256"/>
        <v/>
      </c>
      <c r="Q569" s="43" t="str">
        <f t="shared" si="257"/>
        <v/>
      </c>
      <c r="R569" s="44" t="str">
        <f t="shared" si="258"/>
        <v/>
      </c>
      <c r="S569" s="44" t="str">
        <f t="shared" si="259"/>
        <v/>
      </c>
      <c r="T569" s="42"/>
      <c r="U569" s="42" t="str">
        <f>IFERROR(VLOOKUP("*"&amp;$D569&amp;"*",[1]护套环流!$A:$AS,5,FALSE),IFERROR(VLOOKUP("*"&amp;$D569&amp;"*",[1]护套环流!$B:$AS,4,FALSE),"无"))</f>
        <v>无</v>
      </c>
      <c r="V569" s="42" t="str">
        <f>IFERROR(VLOOKUP("*"&amp;$D569&amp;"*",[1]护套环流!$A:$AS,3,FALSE),IFERROR(VLOOKUP("*"&amp;$D569&amp;"*",[1]护套环流!$B:$AS,2,FALSE),"无"))</f>
        <v>无</v>
      </c>
    </row>
    <row r="570" ht="24" spans="1:22">
      <c r="A570" s="4">
        <v>569</v>
      </c>
      <c r="B570" s="4" t="s">
        <v>34</v>
      </c>
      <c r="C570" s="5" t="s">
        <v>228</v>
      </c>
      <c r="D570" s="6" t="s">
        <v>3543</v>
      </c>
      <c r="E570" s="6" t="s">
        <v>258</v>
      </c>
      <c r="F570" s="7" t="s">
        <v>2958</v>
      </c>
      <c r="G570" s="8">
        <v>45231</v>
      </c>
      <c r="H570" s="10" t="s">
        <v>632</v>
      </c>
      <c r="I570" s="4" t="s">
        <v>42</v>
      </c>
      <c r="J570" s="4" t="s">
        <v>43</v>
      </c>
      <c r="K570" s="58" t="s">
        <v>305</v>
      </c>
      <c r="L570" s="59" t="s">
        <v>307</v>
      </c>
      <c r="M570" s="5">
        <v>3</v>
      </c>
      <c r="N570" s="16"/>
      <c r="O570" s="16"/>
      <c r="P570" s="15"/>
      <c r="Q570" s="15"/>
      <c r="R570" s="22"/>
      <c r="S570" s="22"/>
      <c r="T570" s="16"/>
      <c r="U570" s="16"/>
      <c r="V570" s="16"/>
    </row>
    <row r="571" ht="36" spans="1:22">
      <c r="A571" s="4">
        <v>570</v>
      </c>
      <c r="B571" s="4" t="s">
        <v>34</v>
      </c>
      <c r="C571" s="5" t="s">
        <v>228</v>
      </c>
      <c r="D571" s="7" t="s">
        <v>3562</v>
      </c>
      <c r="E571" s="49" t="s">
        <v>2706</v>
      </c>
      <c r="F571" s="7" t="s">
        <v>2958</v>
      </c>
      <c r="G571" s="65">
        <v>45047</v>
      </c>
      <c r="H571" s="10" t="s">
        <v>304</v>
      </c>
      <c r="I571" s="4" t="s">
        <v>42</v>
      </c>
      <c r="J571" s="4" t="s">
        <v>43</v>
      </c>
      <c r="K571" s="58" t="s">
        <v>305</v>
      </c>
      <c r="L571" s="59" t="s">
        <v>307</v>
      </c>
      <c r="M571" s="5">
        <v>6</v>
      </c>
      <c r="N571" s="16" t="s">
        <v>3563</v>
      </c>
      <c r="O571" s="16" t="s">
        <v>3564</v>
      </c>
      <c r="P571" s="15">
        <f t="shared" ref="P571:P587" si="260">IF(OR(O571=0,O571="无"),"",M571)</f>
        <v>6</v>
      </c>
      <c r="Q571" s="15">
        <f t="shared" ref="Q571:Q587" si="261">P571</f>
        <v>6</v>
      </c>
      <c r="R571" s="22">
        <f t="shared" ref="R571:R587" si="262">IFERROR(IF(P571/M571&gt;0,P571/M571,""),"")</f>
        <v>1</v>
      </c>
      <c r="S571" s="22">
        <f t="shared" ref="S571:S587" si="263">IFERROR(Q571/P571,"")</f>
        <v>1</v>
      </c>
      <c r="T571" s="16"/>
      <c r="U571" s="16" t="s">
        <v>3565</v>
      </c>
      <c r="V571" s="16" t="s">
        <v>50</v>
      </c>
    </row>
    <row r="572" ht="36" spans="1:22">
      <c r="A572" s="4">
        <v>571</v>
      </c>
      <c r="B572" s="4" t="s">
        <v>34</v>
      </c>
      <c r="C572" s="5" t="s">
        <v>228</v>
      </c>
      <c r="D572" s="7" t="s">
        <v>3562</v>
      </c>
      <c r="E572" s="49" t="s">
        <v>2706</v>
      </c>
      <c r="F572" s="7" t="s">
        <v>2958</v>
      </c>
      <c r="G572" s="65">
        <v>45108</v>
      </c>
      <c r="H572" s="10" t="s">
        <v>165</v>
      </c>
      <c r="I572" s="4" t="s">
        <v>42</v>
      </c>
      <c r="J572" s="4" t="s">
        <v>43</v>
      </c>
      <c r="K572" s="58" t="s">
        <v>305</v>
      </c>
      <c r="L572" s="59" t="s">
        <v>307</v>
      </c>
      <c r="M572" s="5">
        <v>6</v>
      </c>
      <c r="N572" s="16" t="s">
        <v>3566</v>
      </c>
      <c r="O572" s="16" t="s">
        <v>3567</v>
      </c>
      <c r="P572" s="15">
        <f t="shared" si="260"/>
        <v>6</v>
      </c>
      <c r="Q572" s="15">
        <f t="shared" si="261"/>
        <v>6</v>
      </c>
      <c r="R572" s="22">
        <f t="shared" si="262"/>
        <v>1</v>
      </c>
      <c r="S572" s="22">
        <f t="shared" si="263"/>
        <v>1</v>
      </c>
      <c r="T572" s="16" t="s">
        <v>3319</v>
      </c>
      <c r="U572" s="16" t="s">
        <v>3568</v>
      </c>
      <c r="V572" s="16" t="s">
        <v>50</v>
      </c>
    </row>
    <row r="573" ht="36" spans="1:22">
      <c r="A573" s="32">
        <v>572</v>
      </c>
      <c r="B573" s="32" t="s">
        <v>34</v>
      </c>
      <c r="C573" s="41" t="s">
        <v>228</v>
      </c>
      <c r="D573" s="36" t="s">
        <v>3562</v>
      </c>
      <c r="E573" s="55" t="s">
        <v>2706</v>
      </c>
      <c r="F573" s="36" t="s">
        <v>2958</v>
      </c>
      <c r="G573" s="66">
        <v>45170</v>
      </c>
      <c r="H573" s="38" t="s">
        <v>54</v>
      </c>
      <c r="I573" s="32" t="s">
        <v>42</v>
      </c>
      <c r="J573" s="32" t="s">
        <v>43</v>
      </c>
      <c r="K573" s="60" t="s">
        <v>305</v>
      </c>
      <c r="L573" s="61" t="s">
        <v>307</v>
      </c>
      <c r="M573" s="41">
        <v>6</v>
      </c>
      <c r="N573" s="42" t="str">
        <f>IFERROR(VLOOKUP("*"&amp;$D573&amp;"*",[1]护套环流!$A:$AS,20,FALSE),IFERROR(VLOOKUP("*"&amp;$D573&amp;"*",[1]护套环流!$B:$AS,19,FALSE),"无"))</f>
        <v>无</v>
      </c>
      <c r="O573" s="42" t="str">
        <f>IFERROR(VLOOKUP("*"&amp;$D573&amp;"*",[1]护套环流!$A:$AS,21,FALSE),IFERROR(VLOOKUP("*"&amp;$D573&amp;"*",[1]护套环流!$B:$AS,20,FALSE),"无"))</f>
        <v>无</v>
      </c>
      <c r="P573" s="43" t="str">
        <f t="shared" si="260"/>
        <v/>
      </c>
      <c r="Q573" s="43" t="str">
        <f t="shared" si="261"/>
        <v/>
      </c>
      <c r="R573" s="44" t="str">
        <f t="shared" si="262"/>
        <v/>
      </c>
      <c r="S573" s="44" t="str">
        <f t="shared" si="263"/>
        <v/>
      </c>
      <c r="T573" s="42"/>
      <c r="U573" s="42" t="str">
        <f>IFERROR(VLOOKUP("*"&amp;$D573&amp;"*",[1]护套环流!$A:$AS,5,FALSE),IFERROR(VLOOKUP("*"&amp;$D573&amp;"*",[1]护套环流!$B:$AS,4,FALSE),"无"))</f>
        <v>无</v>
      </c>
      <c r="V573" s="42" t="str">
        <f>IFERROR(VLOOKUP("*"&amp;$D573&amp;"*",[1]护套环流!$A:$AS,3,FALSE),IFERROR(VLOOKUP("*"&amp;$D573&amp;"*",[1]护套环流!$B:$AS,2,FALSE),"无"))</f>
        <v>无</v>
      </c>
    </row>
    <row r="574" ht="36" spans="1:22">
      <c r="A574" s="4">
        <v>573</v>
      </c>
      <c r="B574" s="4" t="s">
        <v>34</v>
      </c>
      <c r="C574" s="5" t="s">
        <v>228</v>
      </c>
      <c r="D574" s="7" t="s">
        <v>3572</v>
      </c>
      <c r="E574" s="49" t="s">
        <v>2706</v>
      </c>
      <c r="F574" s="7" t="s">
        <v>2958</v>
      </c>
      <c r="G574" s="65">
        <v>45047</v>
      </c>
      <c r="H574" s="10" t="s">
        <v>304</v>
      </c>
      <c r="I574" s="4" t="s">
        <v>42</v>
      </c>
      <c r="J574" s="4" t="s">
        <v>43</v>
      </c>
      <c r="K574" s="58" t="s">
        <v>305</v>
      </c>
      <c r="L574" s="59" t="s">
        <v>307</v>
      </c>
      <c r="M574" s="5">
        <v>6</v>
      </c>
      <c r="N574" s="16" t="s">
        <v>3573</v>
      </c>
      <c r="O574" s="16" t="s">
        <v>3574</v>
      </c>
      <c r="P574" s="15">
        <f t="shared" si="260"/>
        <v>6</v>
      </c>
      <c r="Q574" s="15">
        <f t="shared" si="261"/>
        <v>6</v>
      </c>
      <c r="R574" s="22">
        <f t="shared" si="262"/>
        <v>1</v>
      </c>
      <c r="S574" s="22">
        <f t="shared" si="263"/>
        <v>1</v>
      </c>
      <c r="T574" s="16"/>
      <c r="U574" s="16" t="s">
        <v>3575</v>
      </c>
      <c r="V574" s="16" t="s">
        <v>50</v>
      </c>
    </row>
    <row r="575" ht="36" spans="1:22">
      <c r="A575" s="4">
        <v>574</v>
      </c>
      <c r="B575" s="4" t="s">
        <v>34</v>
      </c>
      <c r="C575" s="5" t="s">
        <v>228</v>
      </c>
      <c r="D575" s="7" t="s">
        <v>3572</v>
      </c>
      <c r="E575" s="49" t="s">
        <v>2706</v>
      </c>
      <c r="F575" s="7" t="s">
        <v>2958</v>
      </c>
      <c r="G575" s="65">
        <v>45108</v>
      </c>
      <c r="H575" s="10" t="s">
        <v>165</v>
      </c>
      <c r="I575" s="4" t="s">
        <v>42</v>
      </c>
      <c r="J575" s="4" t="s">
        <v>43</v>
      </c>
      <c r="K575" s="58" t="s">
        <v>305</v>
      </c>
      <c r="L575" s="59" t="s">
        <v>307</v>
      </c>
      <c r="M575" s="5">
        <v>6</v>
      </c>
      <c r="N575" s="16" t="s">
        <v>3576</v>
      </c>
      <c r="O575" s="16" t="s">
        <v>3577</v>
      </c>
      <c r="P575" s="15">
        <f t="shared" si="260"/>
        <v>6</v>
      </c>
      <c r="Q575" s="15">
        <f t="shared" si="261"/>
        <v>6</v>
      </c>
      <c r="R575" s="22">
        <f t="shared" si="262"/>
        <v>1</v>
      </c>
      <c r="S575" s="22">
        <f t="shared" si="263"/>
        <v>1</v>
      </c>
      <c r="T575" s="16"/>
      <c r="U575" s="69" t="s">
        <v>3578</v>
      </c>
      <c r="V575" s="16" t="s">
        <v>50</v>
      </c>
    </row>
    <row r="576" ht="36" spans="1:22">
      <c r="A576" s="32">
        <v>575</v>
      </c>
      <c r="B576" s="32" t="s">
        <v>34</v>
      </c>
      <c r="C576" s="41" t="s">
        <v>228</v>
      </c>
      <c r="D576" s="36" t="s">
        <v>3572</v>
      </c>
      <c r="E576" s="55" t="s">
        <v>2706</v>
      </c>
      <c r="F576" s="36" t="s">
        <v>2958</v>
      </c>
      <c r="G576" s="66">
        <v>45170</v>
      </c>
      <c r="H576" s="38" t="s">
        <v>54</v>
      </c>
      <c r="I576" s="32" t="s">
        <v>42</v>
      </c>
      <c r="J576" s="32" t="s">
        <v>43</v>
      </c>
      <c r="K576" s="60" t="s">
        <v>305</v>
      </c>
      <c r="L576" s="61" t="s">
        <v>307</v>
      </c>
      <c r="M576" s="41">
        <v>6</v>
      </c>
      <c r="N576" s="42" t="str">
        <f>IFERROR(VLOOKUP("*"&amp;$D576&amp;"*",[1]护套环流!$A:$AS,20,FALSE),IFERROR(VLOOKUP("*"&amp;$D576&amp;"*",[1]护套环流!$B:$AS,19,FALSE),"无"))</f>
        <v>无</v>
      </c>
      <c r="O576" s="42" t="str">
        <f>IFERROR(VLOOKUP("*"&amp;$D576&amp;"*",[1]护套环流!$A:$AS,21,FALSE),IFERROR(VLOOKUP("*"&amp;$D576&amp;"*",[1]护套环流!$B:$AS,20,FALSE),"无"))</f>
        <v>无</v>
      </c>
      <c r="P576" s="43" t="str">
        <f t="shared" si="260"/>
        <v/>
      </c>
      <c r="Q576" s="43" t="str">
        <f t="shared" si="261"/>
        <v/>
      </c>
      <c r="R576" s="44" t="str">
        <f t="shared" si="262"/>
        <v/>
      </c>
      <c r="S576" s="44" t="str">
        <f t="shared" si="263"/>
        <v/>
      </c>
      <c r="T576" s="42"/>
      <c r="U576" s="42" t="str">
        <f>IFERROR(VLOOKUP("*"&amp;$D576&amp;"*",[1]护套环流!$A:$AS,5,FALSE),IFERROR(VLOOKUP("*"&amp;$D576&amp;"*",[1]护套环流!$B:$AS,4,FALSE),"无"))</f>
        <v>无</v>
      </c>
      <c r="V576" s="42" t="str">
        <f>IFERROR(VLOOKUP("*"&amp;$D576&amp;"*",[1]护套环流!$A:$AS,3,FALSE),IFERROR(VLOOKUP("*"&amp;$D576&amp;"*",[1]护套环流!$B:$AS,2,FALSE),"无"))</f>
        <v>无</v>
      </c>
    </row>
    <row r="577" ht="36" spans="1:22">
      <c r="A577" s="4">
        <v>576</v>
      </c>
      <c r="B577" s="4" t="s">
        <v>34</v>
      </c>
      <c r="C577" s="56" t="s">
        <v>82</v>
      </c>
      <c r="D577" s="7" t="s">
        <v>163</v>
      </c>
      <c r="E577" s="49" t="s">
        <v>2858</v>
      </c>
      <c r="F577" s="7" t="s">
        <v>2958</v>
      </c>
      <c r="G577" s="57">
        <v>44927</v>
      </c>
      <c r="H577" s="9" t="s">
        <v>2959</v>
      </c>
      <c r="I577" s="27" t="s">
        <v>42</v>
      </c>
      <c r="J577" s="4" t="s">
        <v>43</v>
      </c>
      <c r="K577" s="58" t="s">
        <v>305</v>
      </c>
      <c r="L577" s="59" t="s">
        <v>307</v>
      </c>
      <c r="M577" s="26">
        <v>6</v>
      </c>
      <c r="N577" s="16" t="s">
        <v>3582</v>
      </c>
      <c r="O577" s="16" t="s">
        <v>3583</v>
      </c>
      <c r="P577" s="15">
        <f t="shared" si="260"/>
        <v>6</v>
      </c>
      <c r="Q577" s="15">
        <f t="shared" si="261"/>
        <v>6</v>
      </c>
      <c r="R577" s="22">
        <f t="shared" si="262"/>
        <v>1</v>
      </c>
      <c r="S577" s="22">
        <f t="shared" si="263"/>
        <v>1</v>
      </c>
      <c r="T577" s="16"/>
      <c r="U577" s="16" t="s">
        <v>3584</v>
      </c>
      <c r="V577" s="16" t="s">
        <v>50</v>
      </c>
    </row>
    <row r="578" ht="36" spans="1:22">
      <c r="A578" s="4">
        <v>577</v>
      </c>
      <c r="B578" s="4" t="s">
        <v>34</v>
      </c>
      <c r="C578" s="27" t="s">
        <v>82</v>
      </c>
      <c r="D578" s="7" t="s">
        <v>163</v>
      </c>
      <c r="E578" s="49" t="s">
        <v>2858</v>
      </c>
      <c r="F578" s="7" t="s">
        <v>2958</v>
      </c>
      <c r="G578" s="65">
        <v>45047</v>
      </c>
      <c r="H578" s="10" t="s">
        <v>304</v>
      </c>
      <c r="I578" s="27" t="s">
        <v>42</v>
      </c>
      <c r="J578" s="4" t="s">
        <v>43</v>
      </c>
      <c r="K578" s="58" t="s">
        <v>305</v>
      </c>
      <c r="L578" s="59" t="s">
        <v>307</v>
      </c>
      <c r="M578" s="26">
        <v>6</v>
      </c>
      <c r="N578" s="16" t="s">
        <v>3582</v>
      </c>
      <c r="O578" s="16" t="s">
        <v>3583</v>
      </c>
      <c r="P578" s="15">
        <f t="shared" si="260"/>
        <v>6</v>
      </c>
      <c r="Q578" s="15">
        <f t="shared" si="261"/>
        <v>6</v>
      </c>
      <c r="R578" s="22">
        <f t="shared" si="262"/>
        <v>1</v>
      </c>
      <c r="S578" s="22">
        <f t="shared" si="263"/>
        <v>1</v>
      </c>
      <c r="T578" s="16"/>
      <c r="U578" s="16" t="s">
        <v>3584</v>
      </c>
      <c r="V578" s="16" t="s">
        <v>50</v>
      </c>
    </row>
    <row r="579" ht="36" spans="1:22">
      <c r="A579" s="4">
        <v>578</v>
      </c>
      <c r="B579" s="4" t="s">
        <v>34</v>
      </c>
      <c r="C579" s="27" t="s">
        <v>82</v>
      </c>
      <c r="D579" s="7" t="s">
        <v>163</v>
      </c>
      <c r="E579" s="49" t="s">
        <v>2858</v>
      </c>
      <c r="F579" s="7" t="s">
        <v>2958</v>
      </c>
      <c r="G579" s="65">
        <v>45108</v>
      </c>
      <c r="H579" s="10" t="s">
        <v>165</v>
      </c>
      <c r="I579" s="27" t="s">
        <v>42</v>
      </c>
      <c r="J579" s="4" t="s">
        <v>43</v>
      </c>
      <c r="K579" s="58" t="s">
        <v>305</v>
      </c>
      <c r="L579" s="59" t="s">
        <v>307</v>
      </c>
      <c r="M579" s="26">
        <v>6</v>
      </c>
      <c r="N579" s="16" t="s">
        <v>3585</v>
      </c>
      <c r="O579" s="16" t="s">
        <v>3586</v>
      </c>
      <c r="P579" s="15">
        <f t="shared" si="260"/>
        <v>6</v>
      </c>
      <c r="Q579" s="15">
        <f t="shared" si="261"/>
        <v>6</v>
      </c>
      <c r="R579" s="22">
        <f t="shared" si="262"/>
        <v>1</v>
      </c>
      <c r="S579" s="22">
        <f t="shared" si="263"/>
        <v>1</v>
      </c>
      <c r="T579" s="16" t="s">
        <v>3319</v>
      </c>
      <c r="U579" s="16" t="s">
        <v>3587</v>
      </c>
      <c r="V579" s="16" t="s">
        <v>50</v>
      </c>
    </row>
    <row r="580" ht="36" spans="1:22">
      <c r="A580" s="4">
        <v>579</v>
      </c>
      <c r="B580" s="4" t="s">
        <v>34</v>
      </c>
      <c r="C580" s="27" t="s">
        <v>82</v>
      </c>
      <c r="D580" s="7" t="s">
        <v>179</v>
      </c>
      <c r="E580" s="49" t="s">
        <v>2858</v>
      </c>
      <c r="F580" s="7" t="s">
        <v>2958</v>
      </c>
      <c r="G580" s="57">
        <v>44927</v>
      </c>
      <c r="H580" s="9" t="s">
        <v>2959</v>
      </c>
      <c r="I580" s="27" t="s">
        <v>42</v>
      </c>
      <c r="J580" s="4" t="s">
        <v>43</v>
      </c>
      <c r="K580" s="58" t="s">
        <v>305</v>
      </c>
      <c r="L580" s="59" t="s">
        <v>307</v>
      </c>
      <c r="M580" s="26">
        <v>6</v>
      </c>
      <c r="N580" s="16" t="s">
        <v>3582</v>
      </c>
      <c r="O580" s="16" t="s">
        <v>3583</v>
      </c>
      <c r="P580" s="15">
        <f t="shared" si="260"/>
        <v>6</v>
      </c>
      <c r="Q580" s="15">
        <f t="shared" si="261"/>
        <v>6</v>
      </c>
      <c r="R580" s="22">
        <f t="shared" si="262"/>
        <v>1</v>
      </c>
      <c r="S580" s="22">
        <f t="shared" si="263"/>
        <v>1</v>
      </c>
      <c r="T580" s="16"/>
      <c r="U580" s="16" t="s">
        <v>3584</v>
      </c>
      <c r="V580" s="16" t="s">
        <v>50</v>
      </c>
    </row>
    <row r="581" ht="36" spans="1:22">
      <c r="A581" s="4">
        <v>580</v>
      </c>
      <c r="B581" s="4" t="s">
        <v>34</v>
      </c>
      <c r="C581" s="49" t="s">
        <v>82</v>
      </c>
      <c r="D581" s="7" t="s">
        <v>179</v>
      </c>
      <c r="E581" s="49" t="s">
        <v>2858</v>
      </c>
      <c r="F581" s="7" t="s">
        <v>2958</v>
      </c>
      <c r="G581" s="65">
        <v>45047</v>
      </c>
      <c r="H581" s="10" t="s">
        <v>304</v>
      </c>
      <c r="I581" s="27" t="s">
        <v>42</v>
      </c>
      <c r="J581" s="4" t="s">
        <v>43</v>
      </c>
      <c r="K581" s="58" t="s">
        <v>305</v>
      </c>
      <c r="L581" s="59" t="s">
        <v>307</v>
      </c>
      <c r="M581" s="26">
        <v>6</v>
      </c>
      <c r="N581" s="16" t="s">
        <v>3582</v>
      </c>
      <c r="O581" s="16" t="s">
        <v>3583</v>
      </c>
      <c r="P581" s="15">
        <f t="shared" si="260"/>
        <v>6</v>
      </c>
      <c r="Q581" s="15">
        <f t="shared" si="261"/>
        <v>6</v>
      </c>
      <c r="R581" s="22">
        <f t="shared" si="262"/>
        <v>1</v>
      </c>
      <c r="S581" s="22">
        <f t="shared" si="263"/>
        <v>1</v>
      </c>
      <c r="T581" s="16"/>
      <c r="U581" s="16" t="s">
        <v>3584</v>
      </c>
      <c r="V581" s="16" t="s">
        <v>50</v>
      </c>
    </row>
    <row r="582" ht="36" spans="1:22">
      <c r="A582" s="4">
        <v>581</v>
      </c>
      <c r="B582" s="4" t="s">
        <v>34</v>
      </c>
      <c r="C582" s="49" t="s">
        <v>82</v>
      </c>
      <c r="D582" s="7" t="s">
        <v>179</v>
      </c>
      <c r="E582" s="49" t="s">
        <v>2858</v>
      </c>
      <c r="F582" s="7" t="s">
        <v>2958</v>
      </c>
      <c r="G582" s="65">
        <v>45108</v>
      </c>
      <c r="H582" s="10" t="s">
        <v>165</v>
      </c>
      <c r="I582" s="27" t="s">
        <v>42</v>
      </c>
      <c r="J582" s="4" t="s">
        <v>43</v>
      </c>
      <c r="K582" s="58" t="s">
        <v>305</v>
      </c>
      <c r="L582" s="59" t="s">
        <v>307</v>
      </c>
      <c r="M582" s="26">
        <v>6</v>
      </c>
      <c r="N582" s="16" t="s">
        <v>3585</v>
      </c>
      <c r="O582" s="16" t="s">
        <v>3586</v>
      </c>
      <c r="P582" s="15">
        <f t="shared" si="260"/>
        <v>6</v>
      </c>
      <c r="Q582" s="15">
        <f t="shared" si="261"/>
        <v>6</v>
      </c>
      <c r="R582" s="22">
        <f t="shared" si="262"/>
        <v>1</v>
      </c>
      <c r="S582" s="22">
        <f t="shared" si="263"/>
        <v>1</v>
      </c>
      <c r="T582" s="16" t="s">
        <v>3319</v>
      </c>
      <c r="U582" s="16" t="s">
        <v>3587</v>
      </c>
      <c r="V582" s="16" t="s">
        <v>50</v>
      </c>
    </row>
    <row r="583" ht="24" spans="1:22">
      <c r="A583" s="4">
        <v>582</v>
      </c>
      <c r="B583" s="4" t="s">
        <v>34</v>
      </c>
      <c r="C583" s="5" t="s">
        <v>228</v>
      </c>
      <c r="D583" s="11" t="s">
        <v>3588</v>
      </c>
      <c r="E583" s="7" t="s">
        <v>258</v>
      </c>
      <c r="F583" s="7" t="s">
        <v>2958</v>
      </c>
      <c r="G583" s="57">
        <v>44927</v>
      </c>
      <c r="H583" s="9" t="s">
        <v>2959</v>
      </c>
      <c r="I583" s="4" t="s">
        <v>42</v>
      </c>
      <c r="J583" s="4" t="s">
        <v>43</v>
      </c>
      <c r="K583" s="58" t="s">
        <v>305</v>
      </c>
      <c r="L583" s="59" t="s">
        <v>307</v>
      </c>
      <c r="M583" s="5">
        <v>6</v>
      </c>
      <c r="N583" s="16" t="s">
        <v>3589</v>
      </c>
      <c r="O583" s="16" t="s">
        <v>3590</v>
      </c>
      <c r="P583" s="15">
        <f t="shared" si="260"/>
        <v>6</v>
      </c>
      <c r="Q583" s="15">
        <f t="shared" si="261"/>
        <v>6</v>
      </c>
      <c r="R583" s="22">
        <f t="shared" si="262"/>
        <v>1</v>
      </c>
      <c r="S583" s="22">
        <f t="shared" si="263"/>
        <v>1</v>
      </c>
      <c r="T583" s="16"/>
      <c r="U583" s="16" t="s">
        <v>3591</v>
      </c>
      <c r="V583" s="16" t="s">
        <v>50</v>
      </c>
    </row>
    <row r="584" ht="24" spans="1:22">
      <c r="A584" s="4">
        <v>583</v>
      </c>
      <c r="B584" s="4" t="s">
        <v>34</v>
      </c>
      <c r="C584" s="5" t="s">
        <v>228</v>
      </c>
      <c r="D584" s="11" t="s">
        <v>3588</v>
      </c>
      <c r="E584" s="7" t="s">
        <v>258</v>
      </c>
      <c r="F584" s="7" t="s">
        <v>2958</v>
      </c>
      <c r="G584" s="8">
        <v>44986</v>
      </c>
      <c r="H584" s="10" t="s">
        <v>41</v>
      </c>
      <c r="I584" s="4" t="s">
        <v>42</v>
      </c>
      <c r="J584" s="4" t="s">
        <v>43</v>
      </c>
      <c r="K584" s="58" t="s">
        <v>305</v>
      </c>
      <c r="L584" s="59" t="s">
        <v>307</v>
      </c>
      <c r="M584" s="5">
        <v>6</v>
      </c>
      <c r="N584" s="16" t="s">
        <v>3592</v>
      </c>
      <c r="O584" s="16" t="s">
        <v>3593</v>
      </c>
      <c r="P584" s="15">
        <f t="shared" si="260"/>
        <v>6</v>
      </c>
      <c r="Q584" s="15">
        <f t="shared" si="261"/>
        <v>6</v>
      </c>
      <c r="R584" s="22">
        <f t="shared" si="262"/>
        <v>1</v>
      </c>
      <c r="S584" s="22">
        <f t="shared" si="263"/>
        <v>1</v>
      </c>
      <c r="T584" s="18"/>
      <c r="U584" s="16" t="s">
        <v>3594</v>
      </c>
      <c r="V584" s="16" t="s">
        <v>50</v>
      </c>
    </row>
    <row r="585" ht="24" spans="1:22">
      <c r="A585" s="4">
        <v>584</v>
      </c>
      <c r="B585" s="4" t="s">
        <v>34</v>
      </c>
      <c r="C585" s="5" t="s">
        <v>228</v>
      </c>
      <c r="D585" s="11" t="s">
        <v>3588</v>
      </c>
      <c r="E585" s="7" t="s">
        <v>258</v>
      </c>
      <c r="F585" s="7" t="s">
        <v>2958</v>
      </c>
      <c r="G585" s="8">
        <v>45047</v>
      </c>
      <c r="H585" s="10" t="s">
        <v>304</v>
      </c>
      <c r="I585" s="4" t="s">
        <v>42</v>
      </c>
      <c r="J585" s="4" t="s">
        <v>43</v>
      </c>
      <c r="K585" s="58" t="s">
        <v>305</v>
      </c>
      <c r="L585" s="59" t="s">
        <v>307</v>
      </c>
      <c r="M585" s="5">
        <v>6</v>
      </c>
      <c r="N585" s="16" t="s">
        <v>3595</v>
      </c>
      <c r="O585" s="16" t="s">
        <v>3550</v>
      </c>
      <c r="P585" s="15">
        <f t="shared" si="260"/>
        <v>6</v>
      </c>
      <c r="Q585" s="15">
        <f t="shared" si="261"/>
        <v>6</v>
      </c>
      <c r="R585" s="22">
        <f t="shared" si="262"/>
        <v>1</v>
      </c>
      <c r="S585" s="22">
        <f t="shared" si="263"/>
        <v>1</v>
      </c>
      <c r="T585" s="16"/>
      <c r="U585" s="16" t="s">
        <v>3596</v>
      </c>
      <c r="V585" s="16" t="s">
        <v>50</v>
      </c>
    </row>
    <row r="586" ht="24" spans="1:22">
      <c r="A586" s="4">
        <v>585</v>
      </c>
      <c r="B586" s="4" t="s">
        <v>34</v>
      </c>
      <c r="C586" s="5" t="s">
        <v>228</v>
      </c>
      <c r="D586" s="11" t="s">
        <v>3588</v>
      </c>
      <c r="E586" s="7" t="s">
        <v>258</v>
      </c>
      <c r="F586" s="7" t="s">
        <v>2958</v>
      </c>
      <c r="G586" s="8">
        <v>45108</v>
      </c>
      <c r="H586" s="10" t="s">
        <v>165</v>
      </c>
      <c r="I586" s="4" t="s">
        <v>42</v>
      </c>
      <c r="J586" s="4" t="s">
        <v>43</v>
      </c>
      <c r="K586" s="58" t="s">
        <v>305</v>
      </c>
      <c r="L586" s="59" t="s">
        <v>307</v>
      </c>
      <c r="M586" s="5">
        <v>6</v>
      </c>
      <c r="N586" s="16" t="s">
        <v>3597</v>
      </c>
      <c r="O586" s="16" t="s">
        <v>3598</v>
      </c>
      <c r="P586" s="15">
        <f t="shared" si="260"/>
        <v>6</v>
      </c>
      <c r="Q586" s="15">
        <f t="shared" si="261"/>
        <v>6</v>
      </c>
      <c r="R586" s="22">
        <f t="shared" si="262"/>
        <v>1</v>
      </c>
      <c r="S586" s="22">
        <f t="shared" si="263"/>
        <v>1</v>
      </c>
      <c r="T586" s="16"/>
      <c r="U586" s="16" t="s">
        <v>3599</v>
      </c>
      <c r="V586" s="16" t="s">
        <v>50</v>
      </c>
    </row>
    <row r="587" ht="24" spans="1:22">
      <c r="A587" s="32">
        <v>586</v>
      </c>
      <c r="B587" s="32" t="s">
        <v>34</v>
      </c>
      <c r="C587" s="41" t="s">
        <v>228</v>
      </c>
      <c r="D587" s="72" t="s">
        <v>3588</v>
      </c>
      <c r="E587" s="36" t="s">
        <v>258</v>
      </c>
      <c r="F587" s="36" t="s">
        <v>2958</v>
      </c>
      <c r="G587" s="37">
        <v>45170</v>
      </c>
      <c r="H587" s="38" t="s">
        <v>54</v>
      </c>
      <c r="I587" s="32" t="s">
        <v>42</v>
      </c>
      <c r="J587" s="32" t="s">
        <v>43</v>
      </c>
      <c r="K587" s="60" t="s">
        <v>305</v>
      </c>
      <c r="L587" s="61" t="s">
        <v>307</v>
      </c>
      <c r="M587" s="41">
        <v>6</v>
      </c>
      <c r="N587" s="42" t="str">
        <f>IFERROR(VLOOKUP("*"&amp;$D587&amp;"*",[1]护套环流!$A:$AS,20,FALSE),IFERROR(VLOOKUP("*"&amp;$D587&amp;"*",[1]护套环流!$B:$AS,19,FALSE),"无"))</f>
        <v>无</v>
      </c>
      <c r="O587" s="42" t="str">
        <f>IFERROR(VLOOKUP("*"&amp;$D587&amp;"*",[1]护套环流!$A:$AS,21,FALSE),IFERROR(VLOOKUP("*"&amp;$D587&amp;"*",[1]护套环流!$B:$AS,20,FALSE),"无"))</f>
        <v>无</v>
      </c>
      <c r="P587" s="43" t="str">
        <f t="shared" si="260"/>
        <v/>
      </c>
      <c r="Q587" s="43" t="str">
        <f t="shared" si="261"/>
        <v/>
      </c>
      <c r="R587" s="44" t="str">
        <f t="shared" si="262"/>
        <v/>
      </c>
      <c r="S587" s="44" t="str">
        <f t="shared" si="263"/>
        <v/>
      </c>
      <c r="T587" s="42"/>
      <c r="U587" s="42" t="str">
        <f>IFERROR(VLOOKUP("*"&amp;$D587&amp;"*",[1]护套环流!$A:$AS,5,FALSE),IFERROR(VLOOKUP("*"&amp;$D587&amp;"*",[1]护套环流!$B:$AS,4,FALSE),"无"))</f>
        <v>无</v>
      </c>
      <c r="V587" s="42" t="str">
        <f>IFERROR(VLOOKUP("*"&amp;$D587&amp;"*",[1]护套环流!$A:$AS,3,FALSE),IFERROR(VLOOKUP("*"&amp;$D587&amp;"*",[1]护套环流!$B:$AS,2,FALSE),"无"))</f>
        <v>无</v>
      </c>
    </row>
    <row r="588" ht="24" spans="1:22">
      <c r="A588" s="4">
        <v>587</v>
      </c>
      <c r="B588" s="4" t="s">
        <v>34</v>
      </c>
      <c r="C588" s="5" t="s">
        <v>228</v>
      </c>
      <c r="D588" s="11" t="s">
        <v>3588</v>
      </c>
      <c r="E588" s="7" t="s">
        <v>258</v>
      </c>
      <c r="F588" s="7" t="s">
        <v>2958</v>
      </c>
      <c r="G588" s="8">
        <v>45231</v>
      </c>
      <c r="H588" s="10" t="s">
        <v>632</v>
      </c>
      <c r="I588" s="4" t="s">
        <v>42</v>
      </c>
      <c r="J588" s="4" t="s">
        <v>43</v>
      </c>
      <c r="K588" s="58" t="s">
        <v>305</v>
      </c>
      <c r="L588" s="59" t="s">
        <v>307</v>
      </c>
      <c r="M588" s="5">
        <v>6</v>
      </c>
      <c r="N588" s="16"/>
      <c r="O588" s="16"/>
      <c r="P588" s="15"/>
      <c r="Q588" s="15"/>
      <c r="R588" s="22"/>
      <c r="S588" s="22"/>
      <c r="T588" s="16"/>
      <c r="U588" s="16"/>
      <c r="V588" s="16"/>
    </row>
    <row r="589" ht="24" spans="1:22">
      <c r="A589" s="4">
        <v>588</v>
      </c>
      <c r="B589" s="4" t="s">
        <v>34</v>
      </c>
      <c r="C589" s="5" t="s">
        <v>228</v>
      </c>
      <c r="D589" s="11" t="s">
        <v>3605</v>
      </c>
      <c r="E589" s="7" t="s">
        <v>258</v>
      </c>
      <c r="F589" s="7" t="s">
        <v>2958</v>
      </c>
      <c r="G589" s="57">
        <v>44927</v>
      </c>
      <c r="H589" s="9" t="s">
        <v>2959</v>
      </c>
      <c r="I589" s="4" t="s">
        <v>42</v>
      </c>
      <c r="J589" s="4" t="s">
        <v>43</v>
      </c>
      <c r="K589" s="58" t="s">
        <v>305</v>
      </c>
      <c r="L589" s="59" t="s">
        <v>307</v>
      </c>
      <c r="M589" s="5">
        <v>3</v>
      </c>
      <c r="N589" s="16" t="s">
        <v>3589</v>
      </c>
      <c r="O589" s="16" t="s">
        <v>3590</v>
      </c>
      <c r="P589" s="15">
        <f t="shared" ref="P589:P593" si="264">IF(OR(O589=0,O589="无"),"",M589)</f>
        <v>3</v>
      </c>
      <c r="Q589" s="15">
        <f t="shared" ref="Q589:Q593" si="265">P589</f>
        <v>3</v>
      </c>
      <c r="R589" s="22">
        <f t="shared" ref="R589:R593" si="266">IFERROR(IF(P589/M589&gt;0,P589/M589,""),"")</f>
        <v>1</v>
      </c>
      <c r="S589" s="22">
        <f t="shared" ref="S589:S593" si="267">IFERROR(Q589/P589,"")</f>
        <v>1</v>
      </c>
      <c r="T589" s="16"/>
      <c r="U589" s="16" t="s">
        <v>3591</v>
      </c>
      <c r="V589" s="16" t="s">
        <v>50</v>
      </c>
    </row>
    <row r="590" ht="24" spans="1:22">
      <c r="A590" s="4">
        <v>589</v>
      </c>
      <c r="B590" s="4" t="s">
        <v>34</v>
      </c>
      <c r="C590" s="5" t="s">
        <v>228</v>
      </c>
      <c r="D590" s="11" t="s">
        <v>3605</v>
      </c>
      <c r="E590" s="7" t="s">
        <v>258</v>
      </c>
      <c r="F590" s="7" t="s">
        <v>2958</v>
      </c>
      <c r="G590" s="8">
        <v>44986</v>
      </c>
      <c r="H590" s="10" t="s">
        <v>41</v>
      </c>
      <c r="I590" s="4" t="s">
        <v>42</v>
      </c>
      <c r="J590" s="4" t="s">
        <v>43</v>
      </c>
      <c r="K590" s="58" t="s">
        <v>305</v>
      </c>
      <c r="L590" s="59" t="s">
        <v>307</v>
      </c>
      <c r="M590" s="5">
        <v>3</v>
      </c>
      <c r="N590" s="16" t="s">
        <v>3592</v>
      </c>
      <c r="O590" s="16" t="s">
        <v>3593</v>
      </c>
      <c r="P590" s="15">
        <f t="shared" si="264"/>
        <v>3</v>
      </c>
      <c r="Q590" s="15">
        <f t="shared" si="265"/>
        <v>3</v>
      </c>
      <c r="R590" s="22">
        <f t="shared" si="266"/>
        <v>1</v>
      </c>
      <c r="S590" s="22">
        <f t="shared" si="267"/>
        <v>1</v>
      </c>
      <c r="T590" s="18"/>
      <c r="U590" s="16" t="s">
        <v>3594</v>
      </c>
      <c r="V590" s="16" t="s">
        <v>50</v>
      </c>
    </row>
    <row r="591" ht="24" spans="1:22">
      <c r="A591" s="4">
        <v>590</v>
      </c>
      <c r="B591" s="4" t="s">
        <v>34</v>
      </c>
      <c r="C591" s="5" t="s">
        <v>228</v>
      </c>
      <c r="D591" s="11" t="s">
        <v>3605</v>
      </c>
      <c r="E591" s="7" t="s">
        <v>258</v>
      </c>
      <c r="F591" s="7" t="s">
        <v>2958</v>
      </c>
      <c r="G591" s="8">
        <v>45047</v>
      </c>
      <c r="H591" s="10" t="s">
        <v>304</v>
      </c>
      <c r="I591" s="4" t="s">
        <v>42</v>
      </c>
      <c r="J591" s="4" t="s">
        <v>43</v>
      </c>
      <c r="K591" s="58" t="s">
        <v>305</v>
      </c>
      <c r="L591" s="59" t="s">
        <v>307</v>
      </c>
      <c r="M591" s="5">
        <v>3</v>
      </c>
      <c r="N591" s="16" t="s">
        <v>3595</v>
      </c>
      <c r="O591" s="16" t="s">
        <v>3550</v>
      </c>
      <c r="P591" s="15">
        <f t="shared" si="264"/>
        <v>3</v>
      </c>
      <c r="Q591" s="15">
        <f t="shared" si="265"/>
        <v>3</v>
      </c>
      <c r="R591" s="22">
        <f t="shared" si="266"/>
        <v>1</v>
      </c>
      <c r="S591" s="22">
        <f t="shared" si="267"/>
        <v>1</v>
      </c>
      <c r="T591" s="16"/>
      <c r="U591" s="16" t="s">
        <v>3596</v>
      </c>
      <c r="V591" s="16" t="s">
        <v>50</v>
      </c>
    </row>
    <row r="592" ht="24" spans="1:22">
      <c r="A592" s="4">
        <v>591</v>
      </c>
      <c r="B592" s="4" t="s">
        <v>34</v>
      </c>
      <c r="C592" s="5" t="s">
        <v>228</v>
      </c>
      <c r="D592" s="11" t="s">
        <v>3605</v>
      </c>
      <c r="E592" s="7" t="s">
        <v>258</v>
      </c>
      <c r="F592" s="7" t="s">
        <v>2958</v>
      </c>
      <c r="G592" s="8">
        <v>45108</v>
      </c>
      <c r="H592" s="10" t="s">
        <v>165</v>
      </c>
      <c r="I592" s="4" t="s">
        <v>42</v>
      </c>
      <c r="J592" s="4" t="s">
        <v>43</v>
      </c>
      <c r="K592" s="58" t="s">
        <v>305</v>
      </c>
      <c r="L592" s="59" t="s">
        <v>307</v>
      </c>
      <c r="M592" s="5">
        <v>3</v>
      </c>
      <c r="N592" s="16" t="s">
        <v>3597</v>
      </c>
      <c r="O592" s="16" t="s">
        <v>3598</v>
      </c>
      <c r="P592" s="15">
        <f t="shared" si="264"/>
        <v>3</v>
      </c>
      <c r="Q592" s="15">
        <f t="shared" si="265"/>
        <v>3</v>
      </c>
      <c r="R592" s="22">
        <f t="shared" si="266"/>
        <v>1</v>
      </c>
      <c r="S592" s="22">
        <f t="shared" si="267"/>
        <v>1</v>
      </c>
      <c r="T592" s="16"/>
      <c r="U592" s="16" t="s">
        <v>3599</v>
      </c>
      <c r="V592" s="16" t="s">
        <v>50</v>
      </c>
    </row>
    <row r="593" ht="24" spans="1:22">
      <c r="A593" s="32">
        <v>592</v>
      </c>
      <c r="B593" s="32" t="s">
        <v>34</v>
      </c>
      <c r="C593" s="41" t="s">
        <v>228</v>
      </c>
      <c r="D593" s="72" t="s">
        <v>3605</v>
      </c>
      <c r="E593" s="36" t="s">
        <v>258</v>
      </c>
      <c r="F593" s="36" t="s">
        <v>2958</v>
      </c>
      <c r="G593" s="37">
        <v>45170</v>
      </c>
      <c r="H593" s="38" t="s">
        <v>54</v>
      </c>
      <c r="I593" s="32" t="s">
        <v>42</v>
      </c>
      <c r="J593" s="32" t="s">
        <v>43</v>
      </c>
      <c r="K593" s="60" t="s">
        <v>305</v>
      </c>
      <c r="L593" s="61" t="s">
        <v>307</v>
      </c>
      <c r="M593" s="41">
        <v>3</v>
      </c>
      <c r="N593" s="42" t="str">
        <f>IFERROR(VLOOKUP("*"&amp;$D593&amp;"*",[1]护套环流!$A:$AS,20,FALSE),IFERROR(VLOOKUP("*"&amp;$D593&amp;"*",[1]护套环流!$B:$AS,19,FALSE),"无"))</f>
        <v>无</v>
      </c>
      <c r="O593" s="42" t="str">
        <f>IFERROR(VLOOKUP("*"&amp;$D593&amp;"*",[1]护套环流!$A:$AS,21,FALSE),IFERROR(VLOOKUP("*"&amp;$D593&amp;"*",[1]护套环流!$B:$AS,20,FALSE),"无"))</f>
        <v>无</v>
      </c>
      <c r="P593" s="43" t="str">
        <f t="shared" si="264"/>
        <v/>
      </c>
      <c r="Q593" s="43" t="str">
        <f t="shared" si="265"/>
        <v/>
      </c>
      <c r="R593" s="44" t="str">
        <f t="shared" si="266"/>
        <v/>
      </c>
      <c r="S593" s="44" t="str">
        <f t="shared" si="267"/>
        <v/>
      </c>
      <c r="T593" s="42"/>
      <c r="U593" s="42" t="str">
        <f>IFERROR(VLOOKUP("*"&amp;$D593&amp;"*",[1]护套环流!$A:$AS,5,FALSE),IFERROR(VLOOKUP("*"&amp;$D593&amp;"*",[1]护套环流!$B:$AS,4,FALSE),"无"))</f>
        <v>无</v>
      </c>
      <c r="V593" s="42" t="str">
        <f>IFERROR(VLOOKUP("*"&amp;$D593&amp;"*",[1]护套环流!$A:$AS,3,FALSE),IFERROR(VLOOKUP("*"&amp;$D593&amp;"*",[1]护套环流!$B:$AS,2,FALSE),"无"))</f>
        <v>无</v>
      </c>
    </row>
    <row r="594" ht="24" spans="1:22">
      <c r="A594" s="4">
        <v>593</v>
      </c>
      <c r="B594" s="4" t="s">
        <v>34</v>
      </c>
      <c r="C594" s="5" t="s">
        <v>228</v>
      </c>
      <c r="D594" s="11" t="s">
        <v>3605</v>
      </c>
      <c r="E594" s="7" t="s">
        <v>258</v>
      </c>
      <c r="F594" s="7" t="s">
        <v>2958</v>
      </c>
      <c r="G594" s="8">
        <v>45231</v>
      </c>
      <c r="H594" s="10" t="s">
        <v>632</v>
      </c>
      <c r="I594" s="4" t="s">
        <v>42</v>
      </c>
      <c r="J594" s="4" t="s">
        <v>43</v>
      </c>
      <c r="K594" s="58" t="s">
        <v>305</v>
      </c>
      <c r="L594" s="59" t="s">
        <v>307</v>
      </c>
      <c r="M594" s="5">
        <v>3</v>
      </c>
      <c r="N594" s="16"/>
      <c r="O594" s="16"/>
      <c r="P594" s="15"/>
      <c r="Q594" s="15"/>
      <c r="R594" s="22"/>
      <c r="S594" s="22"/>
      <c r="T594" s="16"/>
      <c r="U594" s="16"/>
      <c r="V594" s="16"/>
    </row>
    <row r="595" ht="24" spans="1:22">
      <c r="A595" s="4">
        <v>594</v>
      </c>
      <c r="B595" s="4" t="s">
        <v>34</v>
      </c>
      <c r="C595" s="5" t="s">
        <v>228</v>
      </c>
      <c r="D595" s="11" t="s">
        <v>2723</v>
      </c>
      <c r="E595" s="7" t="s">
        <v>258</v>
      </c>
      <c r="F595" s="7" t="s">
        <v>2958</v>
      </c>
      <c r="G595" s="57">
        <v>44927</v>
      </c>
      <c r="H595" s="9" t="s">
        <v>2959</v>
      </c>
      <c r="I595" s="4" t="s">
        <v>42</v>
      </c>
      <c r="J595" s="4" t="s">
        <v>43</v>
      </c>
      <c r="K595" s="58" t="s">
        <v>305</v>
      </c>
      <c r="L595" s="59" t="s">
        <v>307</v>
      </c>
      <c r="M595" s="5">
        <v>9</v>
      </c>
      <c r="N595" s="16" t="s">
        <v>3589</v>
      </c>
      <c r="O595" s="16" t="s">
        <v>3590</v>
      </c>
      <c r="P595" s="15">
        <f t="shared" ref="P595:P599" si="268">IF(OR(O595=0,O595="无"),"",M595)</f>
        <v>9</v>
      </c>
      <c r="Q595" s="15">
        <f t="shared" ref="Q595:Q599" si="269">P595</f>
        <v>9</v>
      </c>
      <c r="R595" s="22">
        <f t="shared" ref="R595:R599" si="270">IFERROR(IF(P595/M595&gt;0,P595/M595,""),"")</f>
        <v>1</v>
      </c>
      <c r="S595" s="22">
        <f t="shared" ref="S595:S599" si="271">IFERROR(Q595/P595,"")</f>
        <v>1</v>
      </c>
      <c r="T595" s="16"/>
      <c r="U595" s="16" t="s">
        <v>3591</v>
      </c>
      <c r="V595" s="16" t="s">
        <v>50</v>
      </c>
    </row>
    <row r="596" ht="24" spans="1:22">
      <c r="A596" s="4">
        <v>595</v>
      </c>
      <c r="B596" s="4" t="s">
        <v>34</v>
      </c>
      <c r="C596" s="5" t="s">
        <v>228</v>
      </c>
      <c r="D596" s="11" t="s">
        <v>2723</v>
      </c>
      <c r="E596" s="7" t="s">
        <v>258</v>
      </c>
      <c r="F596" s="7" t="s">
        <v>2958</v>
      </c>
      <c r="G596" s="8">
        <v>44986</v>
      </c>
      <c r="H596" s="10" t="s">
        <v>41</v>
      </c>
      <c r="I596" s="4" t="s">
        <v>42</v>
      </c>
      <c r="J596" s="4" t="s">
        <v>43</v>
      </c>
      <c r="K596" s="58" t="s">
        <v>305</v>
      </c>
      <c r="L596" s="59" t="s">
        <v>307</v>
      </c>
      <c r="M596" s="5">
        <v>9</v>
      </c>
      <c r="N596" s="16" t="s">
        <v>3547</v>
      </c>
      <c r="O596" s="16" t="s">
        <v>3548</v>
      </c>
      <c r="P596" s="15">
        <f t="shared" si="268"/>
        <v>9</v>
      </c>
      <c r="Q596" s="15">
        <f t="shared" si="269"/>
        <v>9</v>
      </c>
      <c r="R596" s="22">
        <f t="shared" si="270"/>
        <v>1</v>
      </c>
      <c r="S596" s="22">
        <f t="shared" si="271"/>
        <v>1</v>
      </c>
      <c r="T596" s="18"/>
      <c r="U596" s="16" t="s">
        <v>3549</v>
      </c>
      <c r="V596" s="16" t="s">
        <v>50</v>
      </c>
    </row>
    <row r="597" ht="24" spans="1:22">
      <c r="A597" s="4">
        <v>596</v>
      </c>
      <c r="B597" s="4" t="s">
        <v>34</v>
      </c>
      <c r="C597" s="5" t="s">
        <v>228</v>
      </c>
      <c r="D597" s="11" t="s">
        <v>2723</v>
      </c>
      <c r="E597" s="7" t="s">
        <v>258</v>
      </c>
      <c r="F597" s="7" t="s">
        <v>2958</v>
      </c>
      <c r="G597" s="8">
        <v>45047</v>
      </c>
      <c r="H597" s="10" t="s">
        <v>304</v>
      </c>
      <c r="I597" s="4" t="s">
        <v>42</v>
      </c>
      <c r="J597" s="4" t="s">
        <v>43</v>
      </c>
      <c r="K597" s="58" t="s">
        <v>305</v>
      </c>
      <c r="L597" s="59" t="s">
        <v>307</v>
      </c>
      <c r="M597" s="5">
        <v>9</v>
      </c>
      <c r="N597" s="16" t="s">
        <v>3550</v>
      </c>
      <c r="O597" s="16" t="s">
        <v>3551</v>
      </c>
      <c r="P597" s="15">
        <f t="shared" si="268"/>
        <v>9</v>
      </c>
      <c r="Q597" s="15">
        <f t="shared" si="269"/>
        <v>9</v>
      </c>
      <c r="R597" s="22">
        <f t="shared" si="270"/>
        <v>1</v>
      </c>
      <c r="S597" s="22">
        <f t="shared" si="271"/>
        <v>1</v>
      </c>
      <c r="T597" s="16"/>
      <c r="U597" s="16" t="s">
        <v>3552</v>
      </c>
      <c r="V597" s="16" t="s">
        <v>50</v>
      </c>
    </row>
    <row r="598" ht="24" spans="1:22">
      <c r="A598" s="4">
        <v>597</v>
      </c>
      <c r="B598" s="4" t="s">
        <v>34</v>
      </c>
      <c r="C598" s="5" t="s">
        <v>228</v>
      </c>
      <c r="D598" s="11" t="s">
        <v>2723</v>
      </c>
      <c r="E598" s="7" t="s">
        <v>258</v>
      </c>
      <c r="F598" s="7" t="s">
        <v>2958</v>
      </c>
      <c r="G598" s="8">
        <v>45108</v>
      </c>
      <c r="H598" s="10" t="s">
        <v>165</v>
      </c>
      <c r="I598" s="4" t="s">
        <v>42</v>
      </c>
      <c r="J598" s="4" t="s">
        <v>43</v>
      </c>
      <c r="K598" s="58" t="s">
        <v>305</v>
      </c>
      <c r="L598" s="59" t="s">
        <v>307</v>
      </c>
      <c r="M598" s="5">
        <v>9</v>
      </c>
      <c r="N598" s="16" t="s">
        <v>3553</v>
      </c>
      <c r="O598" s="16" t="s">
        <v>3554</v>
      </c>
      <c r="P598" s="15">
        <f t="shared" si="268"/>
        <v>9</v>
      </c>
      <c r="Q598" s="15">
        <f t="shared" si="269"/>
        <v>9</v>
      </c>
      <c r="R598" s="22">
        <f t="shared" si="270"/>
        <v>1</v>
      </c>
      <c r="S598" s="22">
        <f t="shared" si="271"/>
        <v>1</v>
      </c>
      <c r="T598" s="16"/>
      <c r="U598" s="16" t="s">
        <v>3555</v>
      </c>
      <c r="V598" s="16" t="s">
        <v>50</v>
      </c>
    </row>
    <row r="599" ht="24" spans="1:22">
      <c r="A599" s="32">
        <v>598</v>
      </c>
      <c r="B599" s="32" t="s">
        <v>34</v>
      </c>
      <c r="C599" s="41" t="s">
        <v>228</v>
      </c>
      <c r="D599" s="72" t="s">
        <v>2723</v>
      </c>
      <c r="E599" s="36" t="s">
        <v>258</v>
      </c>
      <c r="F599" s="36" t="s">
        <v>2958</v>
      </c>
      <c r="G599" s="37">
        <v>45170</v>
      </c>
      <c r="H599" s="38" t="s">
        <v>54</v>
      </c>
      <c r="I599" s="32" t="s">
        <v>42</v>
      </c>
      <c r="J599" s="32" t="s">
        <v>43</v>
      </c>
      <c r="K599" s="60" t="s">
        <v>305</v>
      </c>
      <c r="L599" s="61" t="s">
        <v>307</v>
      </c>
      <c r="M599" s="41">
        <v>9</v>
      </c>
      <c r="N599" s="42" t="str">
        <f>IFERROR(VLOOKUP("*"&amp;$D599&amp;"*",[1]护套环流!$A:$AS,20,FALSE),IFERROR(VLOOKUP("*"&amp;$D599&amp;"*",[1]护套环流!$B:$AS,19,FALSE),"无"))</f>
        <v>无</v>
      </c>
      <c r="O599" s="42" t="str">
        <f>IFERROR(VLOOKUP("*"&amp;$D599&amp;"*",[1]护套环流!$A:$AS,21,FALSE),IFERROR(VLOOKUP("*"&amp;$D599&amp;"*",[1]护套环流!$B:$AS,20,FALSE),"无"))</f>
        <v>无</v>
      </c>
      <c r="P599" s="43" t="str">
        <f t="shared" si="268"/>
        <v/>
      </c>
      <c r="Q599" s="43" t="str">
        <f t="shared" si="269"/>
        <v/>
      </c>
      <c r="R599" s="44" t="str">
        <f t="shared" si="270"/>
        <v/>
      </c>
      <c r="S599" s="44" t="str">
        <f t="shared" si="271"/>
        <v/>
      </c>
      <c r="T599" s="42"/>
      <c r="U599" s="42" t="str">
        <f>IFERROR(VLOOKUP("*"&amp;$D599&amp;"*",[1]护套环流!$A:$AS,5,FALSE),IFERROR(VLOOKUP("*"&amp;$D599&amp;"*",[1]护套环流!$B:$AS,4,FALSE),"无"))</f>
        <v>无</v>
      </c>
      <c r="V599" s="42" t="str">
        <f>IFERROR(VLOOKUP("*"&amp;$D599&amp;"*",[1]护套环流!$A:$AS,3,FALSE),IFERROR(VLOOKUP("*"&amp;$D599&amp;"*",[1]护套环流!$B:$AS,2,FALSE),"无"))</f>
        <v>无</v>
      </c>
    </row>
    <row r="600" ht="24" spans="1:22">
      <c r="A600" s="4">
        <v>599</v>
      </c>
      <c r="B600" s="4" t="s">
        <v>34</v>
      </c>
      <c r="C600" s="5" t="s">
        <v>228</v>
      </c>
      <c r="D600" s="11" t="s">
        <v>2723</v>
      </c>
      <c r="E600" s="7" t="s">
        <v>258</v>
      </c>
      <c r="F600" s="7" t="s">
        <v>2958</v>
      </c>
      <c r="G600" s="8">
        <v>45231</v>
      </c>
      <c r="H600" s="10" t="s">
        <v>632</v>
      </c>
      <c r="I600" s="4" t="s">
        <v>42</v>
      </c>
      <c r="J600" s="4" t="s">
        <v>43</v>
      </c>
      <c r="K600" s="58" t="s">
        <v>305</v>
      </c>
      <c r="L600" s="59" t="s">
        <v>307</v>
      </c>
      <c r="M600" s="5">
        <v>9</v>
      </c>
      <c r="N600" s="16"/>
      <c r="O600" s="16"/>
      <c r="P600" s="15"/>
      <c r="Q600" s="15"/>
      <c r="R600" s="22"/>
      <c r="S600" s="22"/>
      <c r="T600" s="16"/>
      <c r="U600" s="16"/>
      <c r="V600" s="16"/>
    </row>
    <row r="601" ht="24" spans="1:22">
      <c r="A601" s="4">
        <v>600</v>
      </c>
      <c r="B601" s="4" t="s">
        <v>34</v>
      </c>
      <c r="C601" s="5" t="s">
        <v>228</v>
      </c>
      <c r="D601" s="11" t="s">
        <v>3608</v>
      </c>
      <c r="E601" s="7" t="s">
        <v>258</v>
      </c>
      <c r="F601" s="7" t="s">
        <v>2958</v>
      </c>
      <c r="G601" s="57">
        <v>44927</v>
      </c>
      <c r="H601" s="9" t="s">
        <v>2959</v>
      </c>
      <c r="I601" s="4" t="s">
        <v>42</v>
      </c>
      <c r="J601" s="4" t="s">
        <v>43</v>
      </c>
      <c r="K601" s="58" t="s">
        <v>305</v>
      </c>
      <c r="L601" s="59" t="s">
        <v>307</v>
      </c>
      <c r="M601" s="5">
        <v>3</v>
      </c>
      <c r="N601" s="16" t="s">
        <v>3589</v>
      </c>
      <c r="O601" s="16" t="s">
        <v>3590</v>
      </c>
      <c r="P601" s="15">
        <f t="shared" ref="P601:P605" si="272">IF(OR(O601=0,O601="无"),"",M601)</f>
        <v>3</v>
      </c>
      <c r="Q601" s="15">
        <f t="shared" ref="Q601:Q605" si="273">P601</f>
        <v>3</v>
      </c>
      <c r="R601" s="22">
        <f t="shared" ref="R601:R605" si="274">IFERROR(IF(P601/M601&gt;0,P601/M601,""),"")</f>
        <v>1</v>
      </c>
      <c r="S601" s="22">
        <f t="shared" ref="S601:S605" si="275">IFERROR(Q601/P601,"")</f>
        <v>1</v>
      </c>
      <c r="T601" s="16"/>
      <c r="U601" s="16" t="s">
        <v>3591</v>
      </c>
      <c r="V601" s="16" t="s">
        <v>50</v>
      </c>
    </row>
    <row r="602" ht="24" spans="1:22">
      <c r="A602" s="4">
        <v>601</v>
      </c>
      <c r="B602" s="4" t="s">
        <v>34</v>
      </c>
      <c r="C602" s="5" t="s">
        <v>228</v>
      </c>
      <c r="D602" s="11" t="s">
        <v>3608</v>
      </c>
      <c r="E602" s="7" t="s">
        <v>258</v>
      </c>
      <c r="F602" s="7" t="s">
        <v>2958</v>
      </c>
      <c r="G602" s="8">
        <v>44986</v>
      </c>
      <c r="H602" s="10" t="s">
        <v>41</v>
      </c>
      <c r="I602" s="4" t="s">
        <v>42</v>
      </c>
      <c r="J602" s="4" t="s">
        <v>43</v>
      </c>
      <c r="K602" s="58" t="s">
        <v>305</v>
      </c>
      <c r="L602" s="59" t="s">
        <v>307</v>
      </c>
      <c r="M602" s="5">
        <v>3</v>
      </c>
      <c r="N602" s="16" t="s">
        <v>3547</v>
      </c>
      <c r="O602" s="16" t="s">
        <v>3548</v>
      </c>
      <c r="P602" s="15">
        <f t="shared" si="272"/>
        <v>3</v>
      </c>
      <c r="Q602" s="15">
        <f t="shared" si="273"/>
        <v>3</v>
      </c>
      <c r="R602" s="22">
        <f t="shared" si="274"/>
        <v>1</v>
      </c>
      <c r="S602" s="22">
        <f t="shared" si="275"/>
        <v>1</v>
      </c>
      <c r="T602" s="18"/>
      <c r="U602" s="16" t="s">
        <v>3549</v>
      </c>
      <c r="V602" s="16" t="s">
        <v>50</v>
      </c>
    </row>
    <row r="603" ht="24" spans="1:22">
      <c r="A603" s="4">
        <v>602</v>
      </c>
      <c r="B603" s="4" t="s">
        <v>34</v>
      </c>
      <c r="C603" s="5" t="s">
        <v>228</v>
      </c>
      <c r="D603" s="11" t="s">
        <v>3608</v>
      </c>
      <c r="E603" s="7" t="s">
        <v>258</v>
      </c>
      <c r="F603" s="7" t="s">
        <v>2958</v>
      </c>
      <c r="G603" s="8">
        <v>45047</v>
      </c>
      <c r="H603" s="10" t="s">
        <v>304</v>
      </c>
      <c r="I603" s="4" t="s">
        <v>42</v>
      </c>
      <c r="J603" s="4" t="s">
        <v>43</v>
      </c>
      <c r="K603" s="58" t="s">
        <v>305</v>
      </c>
      <c r="L603" s="59" t="s">
        <v>307</v>
      </c>
      <c r="M603" s="5">
        <v>3</v>
      </c>
      <c r="N603" s="16" t="s">
        <v>3550</v>
      </c>
      <c r="O603" s="16" t="s">
        <v>3551</v>
      </c>
      <c r="P603" s="15">
        <f t="shared" si="272"/>
        <v>3</v>
      </c>
      <c r="Q603" s="15">
        <f t="shared" si="273"/>
        <v>3</v>
      </c>
      <c r="R603" s="22">
        <f t="shared" si="274"/>
        <v>1</v>
      </c>
      <c r="S603" s="22">
        <f t="shared" si="275"/>
        <v>1</v>
      </c>
      <c r="T603" s="16"/>
      <c r="U603" s="16" t="s">
        <v>3552</v>
      </c>
      <c r="V603" s="16" t="s">
        <v>50</v>
      </c>
    </row>
    <row r="604" ht="24" spans="1:22">
      <c r="A604" s="4">
        <v>603</v>
      </c>
      <c r="B604" s="4" t="s">
        <v>34</v>
      </c>
      <c r="C604" s="5" t="s">
        <v>228</v>
      </c>
      <c r="D604" s="11" t="s">
        <v>3608</v>
      </c>
      <c r="E604" s="7" t="s">
        <v>258</v>
      </c>
      <c r="F604" s="7" t="s">
        <v>2958</v>
      </c>
      <c r="G604" s="8">
        <v>45108</v>
      </c>
      <c r="H604" s="10" t="s">
        <v>165</v>
      </c>
      <c r="I604" s="4" t="s">
        <v>42</v>
      </c>
      <c r="J604" s="4" t="s">
        <v>43</v>
      </c>
      <c r="K604" s="58" t="s">
        <v>305</v>
      </c>
      <c r="L604" s="59" t="s">
        <v>307</v>
      </c>
      <c r="M604" s="5">
        <v>3</v>
      </c>
      <c r="N604" s="16" t="s">
        <v>3553</v>
      </c>
      <c r="O604" s="16" t="s">
        <v>3554</v>
      </c>
      <c r="P604" s="15">
        <f t="shared" si="272"/>
        <v>3</v>
      </c>
      <c r="Q604" s="15">
        <f t="shared" si="273"/>
        <v>3</v>
      </c>
      <c r="R604" s="22">
        <f t="shared" si="274"/>
        <v>1</v>
      </c>
      <c r="S604" s="22">
        <f t="shared" si="275"/>
        <v>1</v>
      </c>
      <c r="T604" s="16"/>
      <c r="U604" s="16" t="s">
        <v>3555</v>
      </c>
      <c r="V604" s="16" t="s">
        <v>50</v>
      </c>
    </row>
    <row r="605" ht="24" spans="1:22">
      <c r="A605" s="32">
        <v>604</v>
      </c>
      <c r="B605" s="32" t="s">
        <v>34</v>
      </c>
      <c r="C605" s="41" t="s">
        <v>228</v>
      </c>
      <c r="D605" s="72" t="s">
        <v>3608</v>
      </c>
      <c r="E605" s="36" t="s">
        <v>258</v>
      </c>
      <c r="F605" s="36" t="s">
        <v>2958</v>
      </c>
      <c r="G605" s="37">
        <v>45170</v>
      </c>
      <c r="H605" s="38" t="s">
        <v>54</v>
      </c>
      <c r="I605" s="32" t="s">
        <v>42</v>
      </c>
      <c r="J605" s="32" t="s">
        <v>43</v>
      </c>
      <c r="K605" s="60" t="s">
        <v>305</v>
      </c>
      <c r="L605" s="61" t="s">
        <v>307</v>
      </c>
      <c r="M605" s="41">
        <v>3</v>
      </c>
      <c r="N605" s="42" t="str">
        <f>IFERROR(VLOOKUP("*"&amp;$D605&amp;"*",[1]护套环流!$A:$AS,20,FALSE),IFERROR(VLOOKUP("*"&amp;$D605&amp;"*",[1]护套环流!$B:$AS,19,FALSE),"无"))</f>
        <v>无</v>
      </c>
      <c r="O605" s="42" t="str">
        <f>IFERROR(VLOOKUP("*"&amp;$D605&amp;"*",[1]护套环流!$A:$AS,21,FALSE),IFERROR(VLOOKUP("*"&amp;$D605&amp;"*",[1]护套环流!$B:$AS,20,FALSE),"无"))</f>
        <v>无</v>
      </c>
      <c r="P605" s="43" t="str">
        <f t="shared" si="272"/>
        <v/>
      </c>
      <c r="Q605" s="43" t="str">
        <f t="shared" si="273"/>
        <v/>
      </c>
      <c r="R605" s="44" t="str">
        <f t="shared" si="274"/>
        <v/>
      </c>
      <c r="S605" s="44" t="str">
        <f t="shared" si="275"/>
        <v/>
      </c>
      <c r="T605" s="42"/>
      <c r="U605" s="42" t="str">
        <f>IFERROR(VLOOKUP("*"&amp;$D605&amp;"*",[1]护套环流!$A:$AS,5,FALSE),IFERROR(VLOOKUP("*"&amp;$D605&amp;"*",[1]护套环流!$B:$AS,4,FALSE),"无"))</f>
        <v>无</v>
      </c>
      <c r="V605" s="42" t="str">
        <f>IFERROR(VLOOKUP("*"&amp;$D605&amp;"*",[1]护套环流!$A:$AS,3,FALSE),IFERROR(VLOOKUP("*"&amp;$D605&amp;"*",[1]护套环流!$B:$AS,2,FALSE),"无"))</f>
        <v>无</v>
      </c>
    </row>
    <row r="606" ht="24" spans="1:22">
      <c r="A606" s="4">
        <v>605</v>
      </c>
      <c r="B606" s="4" t="s">
        <v>34</v>
      </c>
      <c r="C606" s="5" t="s">
        <v>228</v>
      </c>
      <c r="D606" s="11" t="s">
        <v>3608</v>
      </c>
      <c r="E606" s="7" t="s">
        <v>258</v>
      </c>
      <c r="F606" s="7" t="s">
        <v>2958</v>
      </c>
      <c r="G606" s="8">
        <v>45231</v>
      </c>
      <c r="H606" s="10" t="s">
        <v>632</v>
      </c>
      <c r="I606" s="4" t="s">
        <v>42</v>
      </c>
      <c r="J606" s="4" t="s">
        <v>43</v>
      </c>
      <c r="K606" s="58" t="s">
        <v>305</v>
      </c>
      <c r="L606" s="59" t="s">
        <v>307</v>
      </c>
      <c r="M606" s="5">
        <v>3</v>
      </c>
      <c r="N606" s="16"/>
      <c r="O606" s="16"/>
      <c r="P606" s="15"/>
      <c r="Q606" s="15"/>
      <c r="R606" s="22"/>
      <c r="S606" s="22"/>
      <c r="T606" s="16"/>
      <c r="U606" s="16"/>
      <c r="V606" s="16"/>
    </row>
    <row r="607" ht="24" spans="1:22">
      <c r="A607" s="4">
        <v>606</v>
      </c>
      <c r="B607" s="4" t="s">
        <v>34</v>
      </c>
      <c r="C607" s="5" t="s">
        <v>228</v>
      </c>
      <c r="D607" s="11" t="s">
        <v>3609</v>
      </c>
      <c r="E607" s="7" t="s">
        <v>258</v>
      </c>
      <c r="F607" s="7" t="s">
        <v>2958</v>
      </c>
      <c r="G607" s="57">
        <v>44927</v>
      </c>
      <c r="H607" s="9" t="s">
        <v>2959</v>
      </c>
      <c r="I607" s="4" t="s">
        <v>42</v>
      </c>
      <c r="J607" s="4" t="s">
        <v>43</v>
      </c>
      <c r="K607" s="58" t="s">
        <v>305</v>
      </c>
      <c r="L607" s="59" t="s">
        <v>307</v>
      </c>
      <c r="M607" s="5">
        <v>3</v>
      </c>
      <c r="N607" s="16" t="s">
        <v>3589</v>
      </c>
      <c r="O607" s="16" t="s">
        <v>3590</v>
      </c>
      <c r="P607" s="15">
        <f t="shared" ref="P607:P611" si="276">IF(OR(O607=0,O607="无"),"",M607)</f>
        <v>3</v>
      </c>
      <c r="Q607" s="15">
        <f t="shared" ref="Q607:Q611" si="277">P607</f>
        <v>3</v>
      </c>
      <c r="R607" s="22">
        <f t="shared" ref="R607:R611" si="278">IFERROR(IF(P607/M607&gt;0,P607/M607,""),"")</f>
        <v>1</v>
      </c>
      <c r="S607" s="22">
        <f t="shared" ref="S607:S611" si="279">IFERROR(Q607/P607,"")</f>
        <v>1</v>
      </c>
      <c r="T607" s="16"/>
      <c r="U607" s="16" t="s">
        <v>3591</v>
      </c>
      <c r="V607" s="16" t="s">
        <v>50</v>
      </c>
    </row>
    <row r="608" ht="24" spans="1:22">
      <c r="A608" s="4">
        <v>607</v>
      </c>
      <c r="B608" s="4" t="s">
        <v>34</v>
      </c>
      <c r="C608" s="5" t="s">
        <v>228</v>
      </c>
      <c r="D608" s="11" t="s">
        <v>3609</v>
      </c>
      <c r="E608" s="7" t="s">
        <v>258</v>
      </c>
      <c r="F608" s="7" t="s">
        <v>2958</v>
      </c>
      <c r="G608" s="8">
        <v>44986</v>
      </c>
      <c r="H608" s="10" t="s">
        <v>41</v>
      </c>
      <c r="I608" s="4" t="s">
        <v>42</v>
      </c>
      <c r="J608" s="4" t="s">
        <v>43</v>
      </c>
      <c r="K608" s="58" t="s">
        <v>305</v>
      </c>
      <c r="L608" s="59" t="s">
        <v>307</v>
      </c>
      <c r="M608" s="5">
        <v>3</v>
      </c>
      <c r="N608" s="16" t="s">
        <v>3610</v>
      </c>
      <c r="O608" s="16" t="s">
        <v>3611</v>
      </c>
      <c r="P608" s="15">
        <f t="shared" si="276"/>
        <v>3</v>
      </c>
      <c r="Q608" s="15">
        <f t="shared" si="277"/>
        <v>3</v>
      </c>
      <c r="R608" s="22">
        <f t="shared" si="278"/>
        <v>1</v>
      </c>
      <c r="S608" s="22">
        <f t="shared" si="279"/>
        <v>1</v>
      </c>
      <c r="T608" s="18"/>
      <c r="U608" s="16" t="s">
        <v>3612</v>
      </c>
      <c r="V608" s="16" t="s">
        <v>50</v>
      </c>
    </row>
    <row r="609" ht="24" spans="1:22">
      <c r="A609" s="4">
        <v>608</v>
      </c>
      <c r="B609" s="4" t="s">
        <v>34</v>
      </c>
      <c r="C609" s="5" t="s">
        <v>228</v>
      </c>
      <c r="D609" s="11" t="s">
        <v>3609</v>
      </c>
      <c r="E609" s="7" t="s">
        <v>258</v>
      </c>
      <c r="F609" s="7" t="s">
        <v>2958</v>
      </c>
      <c r="G609" s="8">
        <v>45047</v>
      </c>
      <c r="H609" s="10" t="s">
        <v>304</v>
      </c>
      <c r="I609" s="4" t="s">
        <v>42</v>
      </c>
      <c r="J609" s="4" t="s">
        <v>43</v>
      </c>
      <c r="K609" s="58" t="s">
        <v>305</v>
      </c>
      <c r="L609" s="59" t="s">
        <v>307</v>
      </c>
      <c r="M609" s="5">
        <v>3</v>
      </c>
      <c r="N609" s="16" t="s">
        <v>3595</v>
      </c>
      <c r="O609" s="16" t="s">
        <v>3550</v>
      </c>
      <c r="P609" s="15">
        <f t="shared" si="276"/>
        <v>3</v>
      </c>
      <c r="Q609" s="15">
        <f t="shared" si="277"/>
        <v>3</v>
      </c>
      <c r="R609" s="22">
        <f t="shared" si="278"/>
        <v>1</v>
      </c>
      <c r="S609" s="22">
        <f t="shared" si="279"/>
        <v>1</v>
      </c>
      <c r="T609" s="16"/>
      <c r="U609" s="16" t="s">
        <v>3596</v>
      </c>
      <c r="V609" s="16" t="s">
        <v>50</v>
      </c>
    </row>
    <row r="610" ht="24" spans="1:22">
      <c r="A610" s="4">
        <v>609</v>
      </c>
      <c r="B610" s="4" t="s">
        <v>34</v>
      </c>
      <c r="C610" s="5" t="s">
        <v>228</v>
      </c>
      <c r="D610" s="11" t="s">
        <v>3609</v>
      </c>
      <c r="E610" s="7" t="s">
        <v>258</v>
      </c>
      <c r="F610" s="7" t="s">
        <v>2958</v>
      </c>
      <c r="G610" s="8">
        <v>45108</v>
      </c>
      <c r="H610" s="10" t="s">
        <v>165</v>
      </c>
      <c r="I610" s="4" t="s">
        <v>42</v>
      </c>
      <c r="J610" s="4" t="s">
        <v>43</v>
      </c>
      <c r="K610" s="58" t="s">
        <v>305</v>
      </c>
      <c r="L610" s="59" t="s">
        <v>307</v>
      </c>
      <c r="M610" s="5">
        <v>3</v>
      </c>
      <c r="N610" s="16" t="s">
        <v>3613</v>
      </c>
      <c r="O610" s="16" t="s">
        <v>3614</v>
      </c>
      <c r="P610" s="15">
        <f t="shared" si="276"/>
        <v>3</v>
      </c>
      <c r="Q610" s="15">
        <f t="shared" si="277"/>
        <v>3</v>
      </c>
      <c r="R610" s="22">
        <f t="shared" si="278"/>
        <v>1</v>
      </c>
      <c r="S610" s="22">
        <f t="shared" si="279"/>
        <v>1</v>
      </c>
      <c r="T610" s="16"/>
      <c r="U610" s="16" t="s">
        <v>3615</v>
      </c>
      <c r="V610" s="16" t="s">
        <v>50</v>
      </c>
    </row>
    <row r="611" ht="24" spans="1:22">
      <c r="A611" s="4">
        <v>610</v>
      </c>
      <c r="B611" s="4" t="s">
        <v>34</v>
      </c>
      <c r="C611" s="5" t="s">
        <v>228</v>
      </c>
      <c r="D611" s="11" t="s">
        <v>3609</v>
      </c>
      <c r="E611" s="7" t="s">
        <v>258</v>
      </c>
      <c r="F611" s="7" t="s">
        <v>2958</v>
      </c>
      <c r="G611" s="8">
        <v>45170</v>
      </c>
      <c r="H611" s="10" t="s">
        <v>54</v>
      </c>
      <c r="I611" s="4" t="s">
        <v>42</v>
      </c>
      <c r="J611" s="4" t="s">
        <v>43</v>
      </c>
      <c r="K611" s="58" t="s">
        <v>305</v>
      </c>
      <c r="L611" s="59" t="s">
        <v>307</v>
      </c>
      <c r="M611" s="5">
        <v>3</v>
      </c>
      <c r="N611" s="16" t="str">
        <f>IFERROR(VLOOKUP("*"&amp;$D611&amp;"*",[1]护套环流!$A:$AS,20,FALSE),IFERROR(VLOOKUP("*"&amp;$D611&amp;"*",[1]护套环流!$B:$AS,19,FALSE),"无"))</f>
        <v>2023-09-13 09:28:00</v>
      </c>
      <c r="O611" s="16" t="str">
        <f>IFERROR(VLOOKUP("*"&amp;$D611&amp;"*",[1]护套环流!$A:$AS,21,FALSE),IFERROR(VLOOKUP("*"&amp;$D611&amp;"*",[1]护套环流!$B:$AS,20,FALSE),"无"))</f>
        <v>2023-09-13 10:46:00</v>
      </c>
      <c r="P611" s="15">
        <f t="shared" si="276"/>
        <v>3</v>
      </c>
      <c r="Q611" s="15">
        <f t="shared" si="277"/>
        <v>3</v>
      </c>
      <c r="R611" s="22">
        <f t="shared" si="278"/>
        <v>1</v>
      </c>
      <c r="S611" s="22">
        <f t="shared" si="279"/>
        <v>1</v>
      </c>
      <c r="T611" s="16"/>
      <c r="U611" s="16" t="str">
        <f>IFERROR(VLOOKUP("*"&amp;$D611&amp;"*",[1]护套环流!$A:$AS,5,FALSE),IFERROR(VLOOKUP("*"&amp;$D611&amp;"*",[1]护套环流!$B:$AS,4,FALSE),"无"))</f>
        <v>JH030120230116-002700</v>
      </c>
      <c r="V611" s="16" t="str">
        <f>IFERROR(VLOOKUP("*"&amp;$D611&amp;"*",[1]护套环流!$A:$AS,3,FALSE),IFERROR(VLOOKUP("*"&amp;$D611&amp;"*",[1]护套环流!$B:$AS,2,FALSE),"无"))</f>
        <v>已完成</v>
      </c>
    </row>
    <row r="612" ht="24" spans="1:22">
      <c r="A612" s="4">
        <v>611</v>
      </c>
      <c r="B612" s="4" t="s">
        <v>34</v>
      </c>
      <c r="C612" s="5" t="s">
        <v>228</v>
      </c>
      <c r="D612" s="11" t="s">
        <v>3609</v>
      </c>
      <c r="E612" s="7" t="s">
        <v>258</v>
      </c>
      <c r="F612" s="7" t="s">
        <v>2958</v>
      </c>
      <c r="G612" s="8">
        <v>45231</v>
      </c>
      <c r="H612" s="10" t="s">
        <v>632</v>
      </c>
      <c r="I612" s="4" t="s">
        <v>42</v>
      </c>
      <c r="J612" s="4" t="s">
        <v>43</v>
      </c>
      <c r="K612" s="58" t="s">
        <v>305</v>
      </c>
      <c r="L612" s="59" t="s">
        <v>307</v>
      </c>
      <c r="M612" s="5">
        <v>3</v>
      </c>
      <c r="N612" s="16"/>
      <c r="O612" s="16"/>
      <c r="P612" s="15"/>
      <c r="Q612" s="15"/>
      <c r="R612" s="22"/>
      <c r="S612" s="22"/>
      <c r="T612" s="16"/>
      <c r="U612" s="16"/>
      <c r="V612" s="16"/>
    </row>
    <row r="613" ht="24" spans="1:22">
      <c r="A613" s="4">
        <v>612</v>
      </c>
      <c r="B613" s="4" t="s">
        <v>34</v>
      </c>
      <c r="C613" s="5" t="s">
        <v>228</v>
      </c>
      <c r="D613" s="11" t="s">
        <v>3619</v>
      </c>
      <c r="E613" s="7" t="s">
        <v>258</v>
      </c>
      <c r="F613" s="7" t="s">
        <v>2958</v>
      </c>
      <c r="G613" s="57">
        <v>44927</v>
      </c>
      <c r="H613" s="9" t="s">
        <v>2959</v>
      </c>
      <c r="I613" s="4" t="s">
        <v>42</v>
      </c>
      <c r="J613" s="4" t="s">
        <v>43</v>
      </c>
      <c r="K613" s="58" t="s">
        <v>305</v>
      </c>
      <c r="L613" s="59" t="s">
        <v>307</v>
      </c>
      <c r="M613" s="5">
        <v>3</v>
      </c>
      <c r="N613" s="16" t="s">
        <v>3589</v>
      </c>
      <c r="O613" s="16" t="s">
        <v>3590</v>
      </c>
      <c r="P613" s="15">
        <f t="shared" ref="P613:P617" si="280">IF(OR(O613=0,O613="无"),"",M613)</f>
        <v>3</v>
      </c>
      <c r="Q613" s="15">
        <f t="shared" ref="Q613:Q617" si="281">P613</f>
        <v>3</v>
      </c>
      <c r="R613" s="22">
        <f t="shared" ref="R613:R617" si="282">IFERROR(IF(P613/M613&gt;0,P613/M613,""),"")</f>
        <v>1</v>
      </c>
      <c r="S613" s="22">
        <f t="shared" ref="S613:S617" si="283">IFERROR(Q613/P613,"")</f>
        <v>1</v>
      </c>
      <c r="T613" s="16"/>
      <c r="U613" s="16" t="s">
        <v>3591</v>
      </c>
      <c r="V613" s="16" t="s">
        <v>50</v>
      </c>
    </row>
    <row r="614" ht="24" spans="1:22">
      <c r="A614" s="4">
        <v>613</v>
      </c>
      <c r="B614" s="4" t="s">
        <v>34</v>
      </c>
      <c r="C614" s="5" t="s">
        <v>228</v>
      </c>
      <c r="D614" s="11" t="s">
        <v>3619</v>
      </c>
      <c r="E614" s="7" t="s">
        <v>258</v>
      </c>
      <c r="F614" s="7" t="s">
        <v>2958</v>
      </c>
      <c r="G614" s="8">
        <v>44986</v>
      </c>
      <c r="H614" s="10" t="s">
        <v>41</v>
      </c>
      <c r="I614" s="4" t="s">
        <v>42</v>
      </c>
      <c r="J614" s="4" t="s">
        <v>43</v>
      </c>
      <c r="K614" s="58" t="s">
        <v>305</v>
      </c>
      <c r="L614" s="59" t="s">
        <v>307</v>
      </c>
      <c r="M614" s="5">
        <v>3</v>
      </c>
      <c r="N614" s="16" t="s">
        <v>3610</v>
      </c>
      <c r="O614" s="16" t="s">
        <v>3611</v>
      </c>
      <c r="P614" s="15">
        <f t="shared" si="280"/>
        <v>3</v>
      </c>
      <c r="Q614" s="15">
        <f t="shared" si="281"/>
        <v>3</v>
      </c>
      <c r="R614" s="22">
        <f t="shared" si="282"/>
        <v>1</v>
      </c>
      <c r="S614" s="22">
        <f t="shared" si="283"/>
        <v>1</v>
      </c>
      <c r="T614" s="18"/>
      <c r="U614" s="16" t="s">
        <v>3612</v>
      </c>
      <c r="V614" s="16" t="s">
        <v>50</v>
      </c>
    </row>
    <row r="615" ht="24" spans="1:22">
      <c r="A615" s="4">
        <v>614</v>
      </c>
      <c r="B615" s="4" t="s">
        <v>34</v>
      </c>
      <c r="C615" s="5" t="s">
        <v>228</v>
      </c>
      <c r="D615" s="11" t="s">
        <v>3619</v>
      </c>
      <c r="E615" s="7" t="s">
        <v>258</v>
      </c>
      <c r="F615" s="7" t="s">
        <v>2958</v>
      </c>
      <c r="G615" s="8">
        <v>45047</v>
      </c>
      <c r="H615" s="10" t="s">
        <v>304</v>
      </c>
      <c r="I615" s="4" t="s">
        <v>42</v>
      </c>
      <c r="J615" s="4" t="s">
        <v>43</v>
      </c>
      <c r="K615" s="58" t="s">
        <v>305</v>
      </c>
      <c r="L615" s="59" t="s">
        <v>307</v>
      </c>
      <c r="M615" s="5">
        <v>3</v>
      </c>
      <c r="N615" s="16" t="s">
        <v>3595</v>
      </c>
      <c r="O615" s="16" t="s">
        <v>3550</v>
      </c>
      <c r="P615" s="15">
        <f t="shared" si="280"/>
        <v>3</v>
      </c>
      <c r="Q615" s="15">
        <f t="shared" si="281"/>
        <v>3</v>
      </c>
      <c r="R615" s="22">
        <f t="shared" si="282"/>
        <v>1</v>
      </c>
      <c r="S615" s="22">
        <f t="shared" si="283"/>
        <v>1</v>
      </c>
      <c r="T615" s="16"/>
      <c r="U615" s="16" t="s">
        <v>3596</v>
      </c>
      <c r="V615" s="16" t="s">
        <v>50</v>
      </c>
    </row>
    <row r="616" ht="24" spans="1:22">
      <c r="A616" s="4">
        <v>615</v>
      </c>
      <c r="B616" s="4" t="s">
        <v>34</v>
      </c>
      <c r="C616" s="5" t="s">
        <v>228</v>
      </c>
      <c r="D616" s="11" t="s">
        <v>3619</v>
      </c>
      <c r="E616" s="7" t="s">
        <v>258</v>
      </c>
      <c r="F616" s="7" t="s">
        <v>2958</v>
      </c>
      <c r="G616" s="8">
        <v>45108</v>
      </c>
      <c r="H616" s="10" t="s">
        <v>165</v>
      </c>
      <c r="I616" s="4" t="s">
        <v>42</v>
      </c>
      <c r="J616" s="4" t="s">
        <v>43</v>
      </c>
      <c r="K616" s="58" t="s">
        <v>305</v>
      </c>
      <c r="L616" s="59" t="s">
        <v>307</v>
      </c>
      <c r="M616" s="5">
        <v>3</v>
      </c>
      <c r="N616" s="16" t="s">
        <v>3613</v>
      </c>
      <c r="O616" s="16" t="s">
        <v>3614</v>
      </c>
      <c r="P616" s="15">
        <f t="shared" si="280"/>
        <v>3</v>
      </c>
      <c r="Q616" s="15">
        <f t="shared" si="281"/>
        <v>3</v>
      </c>
      <c r="R616" s="22">
        <f t="shared" si="282"/>
        <v>1</v>
      </c>
      <c r="S616" s="22">
        <f t="shared" si="283"/>
        <v>1</v>
      </c>
      <c r="T616" s="16"/>
      <c r="U616" s="16" t="s">
        <v>3615</v>
      </c>
      <c r="V616" s="16" t="s">
        <v>50</v>
      </c>
    </row>
    <row r="617" ht="24" spans="1:22">
      <c r="A617" s="4">
        <v>616</v>
      </c>
      <c r="B617" s="4" t="s">
        <v>34</v>
      </c>
      <c r="C617" s="5" t="s">
        <v>228</v>
      </c>
      <c r="D617" s="11" t="s">
        <v>3619</v>
      </c>
      <c r="E617" s="7" t="s">
        <v>258</v>
      </c>
      <c r="F617" s="7" t="s">
        <v>2958</v>
      </c>
      <c r="G617" s="8">
        <v>45170</v>
      </c>
      <c r="H617" s="10" t="s">
        <v>54</v>
      </c>
      <c r="I617" s="4" t="s">
        <v>42</v>
      </c>
      <c r="J617" s="4" t="s">
        <v>43</v>
      </c>
      <c r="K617" s="58" t="s">
        <v>305</v>
      </c>
      <c r="L617" s="59" t="s">
        <v>307</v>
      </c>
      <c r="M617" s="5">
        <v>3</v>
      </c>
      <c r="N617" s="16" t="str">
        <f>IFERROR(VLOOKUP("*"&amp;$D617&amp;"*",[1]护套环流!$A:$AS,20,FALSE),IFERROR(VLOOKUP("*"&amp;$D617&amp;"*",[1]护套环流!$B:$AS,19,FALSE),"无"))</f>
        <v>2023-09-13 09:28:00</v>
      </c>
      <c r="O617" s="16" t="str">
        <f>IFERROR(VLOOKUP("*"&amp;$D617&amp;"*",[1]护套环流!$A:$AS,21,FALSE),IFERROR(VLOOKUP("*"&amp;$D617&amp;"*",[1]护套环流!$B:$AS,20,FALSE),"无"))</f>
        <v>2023-09-13 10:46:00</v>
      </c>
      <c r="P617" s="15">
        <f t="shared" si="280"/>
        <v>3</v>
      </c>
      <c r="Q617" s="15">
        <f t="shared" si="281"/>
        <v>3</v>
      </c>
      <c r="R617" s="22">
        <f t="shared" si="282"/>
        <v>1</v>
      </c>
      <c r="S617" s="22">
        <f t="shared" si="283"/>
        <v>1</v>
      </c>
      <c r="T617" s="16"/>
      <c r="U617" s="16" t="str">
        <f>IFERROR(VLOOKUP("*"&amp;$D617&amp;"*",[1]护套环流!$A:$AS,5,FALSE),IFERROR(VLOOKUP("*"&amp;$D617&amp;"*",[1]护套环流!$B:$AS,4,FALSE),"无"))</f>
        <v>JH030120230116-002700</v>
      </c>
      <c r="V617" s="16" t="str">
        <f>IFERROR(VLOOKUP("*"&amp;$D617&amp;"*",[1]护套环流!$A:$AS,3,FALSE),IFERROR(VLOOKUP("*"&amp;$D617&amp;"*",[1]护套环流!$B:$AS,2,FALSE),"无"))</f>
        <v>已完成</v>
      </c>
    </row>
    <row r="618" ht="24" spans="1:22">
      <c r="A618" s="4">
        <v>617</v>
      </c>
      <c r="B618" s="4" t="s">
        <v>34</v>
      </c>
      <c r="C618" s="5" t="s">
        <v>228</v>
      </c>
      <c r="D618" s="11" t="s">
        <v>3619</v>
      </c>
      <c r="E618" s="7" t="s">
        <v>258</v>
      </c>
      <c r="F618" s="7" t="s">
        <v>2958</v>
      </c>
      <c r="G618" s="8">
        <v>45231</v>
      </c>
      <c r="H618" s="10" t="s">
        <v>632</v>
      </c>
      <c r="I618" s="4" t="s">
        <v>42</v>
      </c>
      <c r="J618" s="4" t="s">
        <v>43</v>
      </c>
      <c r="K618" s="58" t="s">
        <v>305</v>
      </c>
      <c r="L618" s="59" t="s">
        <v>307</v>
      </c>
      <c r="M618" s="5">
        <v>3</v>
      </c>
      <c r="N618" s="16"/>
      <c r="O618" s="16"/>
      <c r="P618" s="15"/>
      <c r="Q618" s="15"/>
      <c r="R618" s="22"/>
      <c r="S618" s="22"/>
      <c r="T618" s="16"/>
      <c r="U618" s="16"/>
      <c r="V618" s="16"/>
    </row>
    <row r="619" ht="24" spans="1:22">
      <c r="A619" s="4">
        <v>618</v>
      </c>
      <c r="B619" s="4" t="s">
        <v>34</v>
      </c>
      <c r="C619" s="5" t="s">
        <v>228</v>
      </c>
      <c r="D619" s="11" t="s">
        <v>3620</v>
      </c>
      <c r="E619" s="7" t="s">
        <v>258</v>
      </c>
      <c r="F619" s="7" t="s">
        <v>2958</v>
      </c>
      <c r="G619" s="57">
        <v>44927</v>
      </c>
      <c r="H619" s="9" t="s">
        <v>2959</v>
      </c>
      <c r="I619" s="4" t="s">
        <v>42</v>
      </c>
      <c r="J619" s="4" t="s">
        <v>43</v>
      </c>
      <c r="K619" s="58" t="s">
        <v>305</v>
      </c>
      <c r="L619" s="59" t="s">
        <v>307</v>
      </c>
      <c r="M619" s="5">
        <v>3</v>
      </c>
      <c r="N619" s="16" t="s">
        <v>3589</v>
      </c>
      <c r="O619" s="16" t="s">
        <v>3590</v>
      </c>
      <c r="P619" s="15">
        <f t="shared" ref="P619:P623" si="284">IF(OR(O619=0,O619="无"),"",M619)</f>
        <v>3</v>
      </c>
      <c r="Q619" s="15">
        <f t="shared" ref="Q619:Q623" si="285">P619</f>
        <v>3</v>
      </c>
      <c r="R619" s="22">
        <f t="shared" ref="R619:R623" si="286">IFERROR(IF(P619/M619&gt;0,P619/M619,""),"")</f>
        <v>1</v>
      </c>
      <c r="S619" s="22">
        <f t="shared" ref="S619:S623" si="287">IFERROR(Q619/P619,"")</f>
        <v>1</v>
      </c>
      <c r="T619" s="16"/>
      <c r="U619" s="16" t="s">
        <v>3591</v>
      </c>
      <c r="V619" s="16" t="s">
        <v>50</v>
      </c>
    </row>
    <row r="620" ht="24" spans="1:22">
      <c r="A620" s="4">
        <v>619</v>
      </c>
      <c r="B620" s="4" t="s">
        <v>34</v>
      </c>
      <c r="C620" s="5" t="s">
        <v>228</v>
      </c>
      <c r="D620" s="11" t="s">
        <v>3620</v>
      </c>
      <c r="E620" s="7" t="s">
        <v>258</v>
      </c>
      <c r="F620" s="7" t="s">
        <v>2958</v>
      </c>
      <c r="G620" s="8">
        <v>44986</v>
      </c>
      <c r="H620" s="10" t="s">
        <v>41</v>
      </c>
      <c r="I620" s="4" t="s">
        <v>42</v>
      </c>
      <c r="J620" s="4" t="s">
        <v>43</v>
      </c>
      <c r="K620" s="58" t="s">
        <v>305</v>
      </c>
      <c r="L620" s="59" t="s">
        <v>307</v>
      </c>
      <c r="M620" s="5">
        <v>3</v>
      </c>
      <c r="N620" s="16" t="s">
        <v>3592</v>
      </c>
      <c r="O620" s="16" t="s">
        <v>3593</v>
      </c>
      <c r="P620" s="15">
        <f t="shared" si="284"/>
        <v>3</v>
      </c>
      <c r="Q620" s="15">
        <f t="shared" si="285"/>
        <v>3</v>
      </c>
      <c r="R620" s="22">
        <f t="shared" si="286"/>
        <v>1</v>
      </c>
      <c r="S620" s="22">
        <f t="shared" si="287"/>
        <v>1</v>
      </c>
      <c r="T620" s="18"/>
      <c r="U620" s="16" t="s">
        <v>3594</v>
      </c>
      <c r="V620" s="16" t="s">
        <v>50</v>
      </c>
    </row>
    <row r="621" ht="24" spans="1:22">
      <c r="A621" s="4">
        <v>620</v>
      </c>
      <c r="B621" s="4" t="s">
        <v>34</v>
      </c>
      <c r="C621" s="5" t="s">
        <v>228</v>
      </c>
      <c r="D621" s="11" t="s">
        <v>3620</v>
      </c>
      <c r="E621" s="7" t="s">
        <v>258</v>
      </c>
      <c r="F621" s="7" t="s">
        <v>2958</v>
      </c>
      <c r="G621" s="8">
        <v>45047</v>
      </c>
      <c r="H621" s="10" t="s">
        <v>304</v>
      </c>
      <c r="I621" s="4" t="s">
        <v>42</v>
      </c>
      <c r="J621" s="4" t="s">
        <v>43</v>
      </c>
      <c r="K621" s="58" t="s">
        <v>305</v>
      </c>
      <c r="L621" s="59" t="s">
        <v>307</v>
      </c>
      <c r="M621" s="5">
        <v>3</v>
      </c>
      <c r="N621" s="16" t="s">
        <v>3595</v>
      </c>
      <c r="O621" s="16" t="s">
        <v>3550</v>
      </c>
      <c r="P621" s="15">
        <f t="shared" si="284"/>
        <v>3</v>
      </c>
      <c r="Q621" s="15">
        <f t="shared" si="285"/>
        <v>3</v>
      </c>
      <c r="R621" s="22">
        <f t="shared" si="286"/>
        <v>1</v>
      </c>
      <c r="S621" s="22">
        <f t="shared" si="287"/>
        <v>1</v>
      </c>
      <c r="T621" s="16"/>
      <c r="U621" s="16" t="s">
        <v>3596</v>
      </c>
      <c r="V621" s="16" t="s">
        <v>50</v>
      </c>
    </row>
    <row r="622" ht="24" spans="1:22">
      <c r="A622" s="4">
        <v>621</v>
      </c>
      <c r="B622" s="4" t="s">
        <v>34</v>
      </c>
      <c r="C622" s="5" t="s">
        <v>228</v>
      </c>
      <c r="D622" s="11" t="s">
        <v>3620</v>
      </c>
      <c r="E622" s="7" t="s">
        <v>258</v>
      </c>
      <c r="F622" s="7" t="s">
        <v>2958</v>
      </c>
      <c r="G622" s="8">
        <v>45108</v>
      </c>
      <c r="H622" s="10" t="s">
        <v>165</v>
      </c>
      <c r="I622" s="4" t="s">
        <v>42</v>
      </c>
      <c r="J622" s="4" t="s">
        <v>43</v>
      </c>
      <c r="K622" s="58" t="s">
        <v>305</v>
      </c>
      <c r="L622" s="59" t="s">
        <v>307</v>
      </c>
      <c r="M622" s="5">
        <v>3</v>
      </c>
      <c r="N622" s="16" t="s">
        <v>3597</v>
      </c>
      <c r="O622" s="16" t="s">
        <v>3598</v>
      </c>
      <c r="P622" s="15">
        <f t="shared" si="284"/>
        <v>3</v>
      </c>
      <c r="Q622" s="15">
        <f t="shared" si="285"/>
        <v>3</v>
      </c>
      <c r="R622" s="22">
        <f t="shared" si="286"/>
        <v>1</v>
      </c>
      <c r="S622" s="22">
        <f t="shared" si="287"/>
        <v>1</v>
      </c>
      <c r="T622" s="16"/>
      <c r="U622" s="16" t="s">
        <v>3599</v>
      </c>
      <c r="V622" s="16" t="s">
        <v>50</v>
      </c>
    </row>
    <row r="623" ht="24" spans="1:22">
      <c r="A623" s="32">
        <v>622</v>
      </c>
      <c r="B623" s="32" t="s">
        <v>34</v>
      </c>
      <c r="C623" s="41" t="s">
        <v>228</v>
      </c>
      <c r="D623" s="72" t="s">
        <v>3620</v>
      </c>
      <c r="E623" s="36" t="s">
        <v>258</v>
      </c>
      <c r="F623" s="36" t="s">
        <v>2958</v>
      </c>
      <c r="G623" s="37">
        <v>45170</v>
      </c>
      <c r="H623" s="38" t="s">
        <v>54</v>
      </c>
      <c r="I623" s="32" t="s">
        <v>42</v>
      </c>
      <c r="J623" s="32" t="s">
        <v>43</v>
      </c>
      <c r="K623" s="60" t="s">
        <v>305</v>
      </c>
      <c r="L623" s="61" t="s">
        <v>307</v>
      </c>
      <c r="M623" s="41">
        <v>3</v>
      </c>
      <c r="N623" s="42" t="str">
        <f>IFERROR(VLOOKUP("*"&amp;$D623&amp;"*",[1]护套环流!$A:$AS,20,FALSE),IFERROR(VLOOKUP("*"&amp;$D623&amp;"*",[1]护套环流!$B:$AS,19,FALSE),"无"))</f>
        <v>无</v>
      </c>
      <c r="O623" s="42" t="str">
        <f>IFERROR(VLOOKUP("*"&amp;$D623&amp;"*",[1]护套环流!$A:$AS,21,FALSE),IFERROR(VLOOKUP("*"&amp;$D623&amp;"*",[1]护套环流!$B:$AS,20,FALSE),"无"))</f>
        <v>无</v>
      </c>
      <c r="P623" s="43" t="str">
        <f t="shared" si="284"/>
        <v/>
      </c>
      <c r="Q623" s="43" t="str">
        <f t="shared" si="285"/>
        <v/>
      </c>
      <c r="R623" s="44" t="str">
        <f t="shared" si="286"/>
        <v/>
      </c>
      <c r="S623" s="44" t="str">
        <f t="shared" si="287"/>
        <v/>
      </c>
      <c r="T623" s="42"/>
      <c r="U623" s="42" t="str">
        <f>IFERROR(VLOOKUP("*"&amp;$D623&amp;"*",[1]护套环流!$A:$AS,5,FALSE),IFERROR(VLOOKUP("*"&amp;$D623&amp;"*",[1]护套环流!$B:$AS,4,FALSE),"无"))</f>
        <v>无</v>
      </c>
      <c r="V623" s="42" t="str">
        <f>IFERROR(VLOOKUP("*"&amp;$D623&amp;"*",[1]护套环流!$A:$AS,3,FALSE),IFERROR(VLOOKUP("*"&amp;$D623&amp;"*",[1]护套环流!$B:$AS,2,FALSE),"无"))</f>
        <v>无</v>
      </c>
    </row>
    <row r="624" ht="24" spans="1:22">
      <c r="A624" s="4">
        <v>623</v>
      </c>
      <c r="B624" s="4" t="s">
        <v>34</v>
      </c>
      <c r="C624" s="5" t="s">
        <v>228</v>
      </c>
      <c r="D624" s="11" t="s">
        <v>3620</v>
      </c>
      <c r="E624" s="7" t="s">
        <v>258</v>
      </c>
      <c r="F624" s="7" t="s">
        <v>2958</v>
      </c>
      <c r="G624" s="8">
        <v>45231</v>
      </c>
      <c r="H624" s="10" t="s">
        <v>632</v>
      </c>
      <c r="I624" s="4" t="s">
        <v>42</v>
      </c>
      <c r="J624" s="4" t="s">
        <v>43</v>
      </c>
      <c r="K624" s="58" t="s">
        <v>305</v>
      </c>
      <c r="L624" s="59" t="s">
        <v>307</v>
      </c>
      <c r="M624" s="5">
        <v>3</v>
      </c>
      <c r="N624" s="16"/>
      <c r="O624" s="16"/>
      <c r="P624" s="15"/>
      <c r="Q624" s="15"/>
      <c r="R624" s="22"/>
      <c r="S624" s="22"/>
      <c r="T624" s="16"/>
      <c r="U624" s="16"/>
      <c r="V624" s="16"/>
    </row>
    <row r="625" ht="24" spans="1:22">
      <c r="A625" s="4">
        <v>624</v>
      </c>
      <c r="B625" s="4" t="s">
        <v>34</v>
      </c>
      <c r="C625" s="5" t="s">
        <v>228</v>
      </c>
      <c r="D625" s="6" t="s">
        <v>515</v>
      </c>
      <c r="E625" s="6" t="s">
        <v>108</v>
      </c>
      <c r="F625" s="7" t="s">
        <v>2958</v>
      </c>
      <c r="G625" s="8">
        <v>44986</v>
      </c>
      <c r="H625" s="10" t="s">
        <v>41</v>
      </c>
      <c r="I625" s="4" t="s">
        <v>42</v>
      </c>
      <c r="J625" s="4" t="s">
        <v>43</v>
      </c>
      <c r="K625" s="58" t="s">
        <v>305</v>
      </c>
      <c r="L625" s="59" t="s">
        <v>307</v>
      </c>
      <c r="M625" s="5">
        <v>6</v>
      </c>
      <c r="N625" s="16" t="s">
        <v>3589</v>
      </c>
      <c r="O625" s="16" t="s">
        <v>3590</v>
      </c>
      <c r="P625" s="15">
        <f t="shared" ref="P625:P642" si="288">IF(OR(O625=0,O625="无"),"",M625)</f>
        <v>6</v>
      </c>
      <c r="Q625" s="15">
        <f t="shared" ref="Q625:Q642" si="289">P625</f>
        <v>6</v>
      </c>
      <c r="R625" s="22">
        <f t="shared" ref="R625:R642" si="290">IFERROR(IF(P625/M625&gt;0,P625/M625,""),"")</f>
        <v>1</v>
      </c>
      <c r="S625" s="22">
        <f t="shared" ref="S625:S642" si="291">IFERROR(Q625/P625,"")</f>
        <v>1</v>
      </c>
      <c r="T625" s="16"/>
      <c r="U625" s="16" t="s">
        <v>3591</v>
      </c>
      <c r="V625" s="16" t="s">
        <v>50</v>
      </c>
    </row>
    <row r="626" ht="24" spans="1:22">
      <c r="A626" s="4">
        <v>625</v>
      </c>
      <c r="B626" s="4" t="s">
        <v>34</v>
      </c>
      <c r="C626" s="5" t="s">
        <v>228</v>
      </c>
      <c r="D626" s="6" t="s">
        <v>515</v>
      </c>
      <c r="E626" s="6" t="s">
        <v>108</v>
      </c>
      <c r="F626" s="7" t="s">
        <v>2958</v>
      </c>
      <c r="G626" s="8">
        <v>45170</v>
      </c>
      <c r="H626" s="10" t="s">
        <v>54</v>
      </c>
      <c r="I626" s="4" t="s">
        <v>42</v>
      </c>
      <c r="J626" s="4" t="s">
        <v>43</v>
      </c>
      <c r="K626" s="58" t="s">
        <v>305</v>
      </c>
      <c r="L626" s="59" t="s">
        <v>307</v>
      </c>
      <c r="M626" s="5">
        <v>6</v>
      </c>
      <c r="N626" s="16" t="s">
        <v>3613</v>
      </c>
      <c r="O626" s="16" t="s">
        <v>3614</v>
      </c>
      <c r="P626" s="15">
        <f t="shared" si="288"/>
        <v>6</v>
      </c>
      <c r="Q626" s="15">
        <f t="shared" si="289"/>
        <v>6</v>
      </c>
      <c r="R626" s="22">
        <f t="shared" si="290"/>
        <v>1</v>
      </c>
      <c r="S626" s="22">
        <f t="shared" si="291"/>
        <v>1</v>
      </c>
      <c r="T626" s="16"/>
      <c r="U626" s="16" t="s">
        <v>3615</v>
      </c>
      <c r="V626" s="16" t="s">
        <v>50</v>
      </c>
    </row>
    <row r="627" ht="24" spans="1:22">
      <c r="A627" s="4">
        <v>626</v>
      </c>
      <c r="B627" s="4" t="s">
        <v>34</v>
      </c>
      <c r="C627" s="5" t="s">
        <v>228</v>
      </c>
      <c r="D627" s="6" t="s">
        <v>3621</v>
      </c>
      <c r="E627" s="6" t="s">
        <v>108</v>
      </c>
      <c r="F627" s="7" t="s">
        <v>2958</v>
      </c>
      <c r="G627" s="8">
        <v>44986</v>
      </c>
      <c r="H627" s="10" t="s">
        <v>41</v>
      </c>
      <c r="I627" s="4" t="s">
        <v>42</v>
      </c>
      <c r="J627" s="4" t="s">
        <v>43</v>
      </c>
      <c r="K627" s="58" t="s">
        <v>305</v>
      </c>
      <c r="L627" s="59" t="s">
        <v>307</v>
      </c>
      <c r="M627" s="5">
        <v>3</v>
      </c>
      <c r="N627" s="16" t="s">
        <v>3298</v>
      </c>
      <c r="O627" s="16" t="s">
        <v>3622</v>
      </c>
      <c r="P627" s="15">
        <f t="shared" si="288"/>
        <v>3</v>
      </c>
      <c r="Q627" s="15">
        <f t="shared" si="289"/>
        <v>3</v>
      </c>
      <c r="R627" s="22">
        <f t="shared" si="290"/>
        <v>1</v>
      </c>
      <c r="S627" s="22">
        <f t="shared" si="291"/>
        <v>1</v>
      </c>
      <c r="T627" s="16"/>
      <c r="U627" s="16" t="s">
        <v>3623</v>
      </c>
      <c r="V627" s="16" t="s">
        <v>50</v>
      </c>
    </row>
    <row r="628" ht="24" spans="1:22">
      <c r="A628" s="4">
        <v>627</v>
      </c>
      <c r="B628" s="4" t="s">
        <v>34</v>
      </c>
      <c r="C628" s="5" t="s">
        <v>228</v>
      </c>
      <c r="D628" s="6" t="s">
        <v>3621</v>
      </c>
      <c r="E628" s="6" t="s">
        <v>108</v>
      </c>
      <c r="F628" s="7" t="s">
        <v>2958</v>
      </c>
      <c r="G628" s="8">
        <v>45170</v>
      </c>
      <c r="H628" s="10" t="s">
        <v>54</v>
      </c>
      <c r="I628" s="4" t="s">
        <v>42</v>
      </c>
      <c r="J628" s="4" t="s">
        <v>43</v>
      </c>
      <c r="K628" s="58" t="s">
        <v>305</v>
      </c>
      <c r="L628" s="59" t="s">
        <v>307</v>
      </c>
      <c r="M628" s="5">
        <v>3</v>
      </c>
      <c r="N628" s="16" t="str">
        <f>IFERROR(VLOOKUP("*"&amp;$D628&amp;"*",[1]护套环流!$A:$AS,20,FALSE),IFERROR(VLOOKUP("*"&amp;$D628&amp;"*",[1]护套环流!$B:$AS,19,FALSE),"无"))</f>
        <v>2023-09-13 09:35:00</v>
      </c>
      <c r="O628" s="16" t="str">
        <f>IFERROR(VLOOKUP("*"&amp;$D628&amp;"*",[1]护套环流!$A:$AS,21,FALSE),IFERROR(VLOOKUP("*"&amp;$D628&amp;"*",[1]护套环流!$B:$AS,20,FALSE),"无"))</f>
        <v>2023-09-13 10:35:00</v>
      </c>
      <c r="P628" s="15">
        <f t="shared" si="288"/>
        <v>3</v>
      </c>
      <c r="Q628" s="15">
        <f t="shared" si="289"/>
        <v>3</v>
      </c>
      <c r="R628" s="22">
        <f t="shared" si="290"/>
        <v>1</v>
      </c>
      <c r="S628" s="22">
        <f t="shared" si="291"/>
        <v>1</v>
      </c>
      <c r="T628" s="16"/>
      <c r="U628" s="16" t="str">
        <f>IFERROR(VLOOKUP("*"&amp;$D628&amp;"*",[1]护套环流!$A:$AS,5,FALSE),IFERROR(VLOOKUP("*"&amp;$D628&amp;"*",[1]护套环流!$B:$AS,4,FALSE),"无"))</f>
        <v>JH030120230116-002598</v>
      </c>
      <c r="V628" s="16" t="str">
        <f>IFERROR(VLOOKUP("*"&amp;$D628&amp;"*",[1]护套环流!$A:$AS,3,FALSE),IFERROR(VLOOKUP("*"&amp;$D628&amp;"*",[1]护套环流!$B:$AS,2,FALSE),"无"))</f>
        <v>已完成</v>
      </c>
    </row>
    <row r="629" ht="24" spans="1:22">
      <c r="A629" s="4">
        <v>628</v>
      </c>
      <c r="B629" s="4" t="s">
        <v>34</v>
      </c>
      <c r="C629" s="5" t="s">
        <v>228</v>
      </c>
      <c r="D629" s="6" t="s">
        <v>446</v>
      </c>
      <c r="E629" s="6" t="s">
        <v>108</v>
      </c>
      <c r="F629" s="7" t="s">
        <v>2958</v>
      </c>
      <c r="G629" s="8">
        <v>44986</v>
      </c>
      <c r="H629" s="10" t="s">
        <v>41</v>
      </c>
      <c r="I629" s="4" t="s">
        <v>42</v>
      </c>
      <c r="J629" s="4" t="s">
        <v>43</v>
      </c>
      <c r="K629" s="58" t="s">
        <v>305</v>
      </c>
      <c r="L629" s="59" t="s">
        <v>307</v>
      </c>
      <c r="M629" s="5">
        <v>3</v>
      </c>
      <c r="N629" s="16" t="s">
        <v>3625</v>
      </c>
      <c r="O629" s="16" t="s">
        <v>3626</v>
      </c>
      <c r="P629" s="15">
        <f t="shared" si="288"/>
        <v>3</v>
      </c>
      <c r="Q629" s="15">
        <f t="shared" si="289"/>
        <v>3</v>
      </c>
      <c r="R629" s="22">
        <f t="shared" si="290"/>
        <v>1</v>
      </c>
      <c r="S629" s="22">
        <f t="shared" si="291"/>
        <v>1</v>
      </c>
      <c r="T629" s="16"/>
      <c r="U629" s="16" t="s">
        <v>3627</v>
      </c>
      <c r="V629" s="16" t="s">
        <v>50</v>
      </c>
    </row>
    <row r="630" ht="24" spans="1:22">
      <c r="A630" s="4">
        <v>629</v>
      </c>
      <c r="B630" s="4" t="s">
        <v>34</v>
      </c>
      <c r="C630" s="5" t="s">
        <v>228</v>
      </c>
      <c r="D630" s="6" t="s">
        <v>446</v>
      </c>
      <c r="E630" s="6" t="s">
        <v>108</v>
      </c>
      <c r="F630" s="7" t="s">
        <v>2958</v>
      </c>
      <c r="G630" s="8">
        <v>45170</v>
      </c>
      <c r="H630" s="10" t="s">
        <v>54</v>
      </c>
      <c r="I630" s="4" t="s">
        <v>42</v>
      </c>
      <c r="J630" s="4" t="s">
        <v>43</v>
      </c>
      <c r="K630" s="58" t="s">
        <v>305</v>
      </c>
      <c r="L630" s="59" t="s">
        <v>307</v>
      </c>
      <c r="M630" s="5">
        <v>3</v>
      </c>
      <c r="N630" s="16" t="str">
        <f>IFERROR(VLOOKUP("*"&amp;$D630&amp;"*",[1]护套环流!$A:$AS,20,FALSE),IFERROR(VLOOKUP("*"&amp;$D630&amp;"*",[1]护套环流!$B:$AS,19,FALSE),"无"))</f>
        <v>无</v>
      </c>
      <c r="O630" s="16" t="str">
        <f>IFERROR(VLOOKUP("*"&amp;$D630&amp;"*",[1]护套环流!$A:$AS,21,FALSE),IFERROR(VLOOKUP("*"&amp;$D630&amp;"*",[1]护套环流!$B:$AS,20,FALSE),"无"))</f>
        <v>无</v>
      </c>
      <c r="P630" s="15" t="str">
        <f t="shared" si="288"/>
        <v/>
      </c>
      <c r="Q630" s="15" t="str">
        <f t="shared" si="289"/>
        <v/>
      </c>
      <c r="R630" s="22" t="str">
        <f t="shared" si="290"/>
        <v/>
      </c>
      <c r="S630" s="22" t="str">
        <f t="shared" si="291"/>
        <v/>
      </c>
      <c r="T630" s="16"/>
      <c r="U630" s="16" t="str">
        <f>IFERROR(VLOOKUP("*"&amp;$D630&amp;"*",[1]护套环流!$A:$AS,5,FALSE),IFERROR(VLOOKUP("*"&amp;$D630&amp;"*",[1]护套环流!$B:$AS,4,FALSE),"无"))</f>
        <v>无</v>
      </c>
      <c r="V630" s="16" t="str">
        <f>IFERROR(VLOOKUP("*"&amp;$D630&amp;"*",[1]护套环流!$A:$AS,3,FALSE),IFERROR(VLOOKUP("*"&amp;$D630&amp;"*",[1]护套环流!$B:$AS,2,FALSE),"无"))</f>
        <v>无</v>
      </c>
    </row>
    <row r="631" ht="36" spans="1:22">
      <c r="A631" s="4">
        <v>630</v>
      </c>
      <c r="B631" s="4" t="s">
        <v>34</v>
      </c>
      <c r="C631" s="5" t="s">
        <v>228</v>
      </c>
      <c r="D631" s="7" t="s">
        <v>439</v>
      </c>
      <c r="E631" s="49" t="s">
        <v>2706</v>
      </c>
      <c r="F631" s="7" t="s">
        <v>2958</v>
      </c>
      <c r="G631" s="8">
        <v>44958</v>
      </c>
      <c r="H631" s="9" t="s">
        <v>2299</v>
      </c>
      <c r="I631" s="4" t="s">
        <v>42</v>
      </c>
      <c r="J631" s="4" t="s">
        <v>43</v>
      </c>
      <c r="K631" s="58" t="s">
        <v>305</v>
      </c>
      <c r="L631" s="59" t="s">
        <v>307</v>
      </c>
      <c r="M631" s="5">
        <v>6</v>
      </c>
      <c r="N631" s="16" t="s">
        <v>3563</v>
      </c>
      <c r="O631" s="16" t="s">
        <v>3564</v>
      </c>
      <c r="P631" s="15">
        <f t="shared" si="288"/>
        <v>6</v>
      </c>
      <c r="Q631" s="15">
        <f t="shared" si="289"/>
        <v>6</v>
      </c>
      <c r="R631" s="22">
        <f t="shared" si="290"/>
        <v>1</v>
      </c>
      <c r="S631" s="22">
        <f t="shared" si="291"/>
        <v>1</v>
      </c>
      <c r="T631" s="16"/>
      <c r="U631" s="16" t="s">
        <v>3565</v>
      </c>
      <c r="V631" s="16" t="s">
        <v>50</v>
      </c>
    </row>
    <row r="632" ht="36" spans="1:22">
      <c r="A632" s="4">
        <v>631</v>
      </c>
      <c r="B632" s="4" t="s">
        <v>34</v>
      </c>
      <c r="C632" s="5" t="s">
        <v>228</v>
      </c>
      <c r="D632" s="7" t="s">
        <v>439</v>
      </c>
      <c r="E632" s="49" t="s">
        <v>2706</v>
      </c>
      <c r="F632" s="7" t="s">
        <v>2958</v>
      </c>
      <c r="G632" s="8">
        <v>45108</v>
      </c>
      <c r="H632" s="10" t="s">
        <v>165</v>
      </c>
      <c r="I632" s="4" t="s">
        <v>42</v>
      </c>
      <c r="J632" s="4" t="s">
        <v>43</v>
      </c>
      <c r="K632" s="58" t="s">
        <v>305</v>
      </c>
      <c r="L632" s="59" t="s">
        <v>307</v>
      </c>
      <c r="M632" s="5">
        <v>6</v>
      </c>
      <c r="N632" s="16" t="s">
        <v>3566</v>
      </c>
      <c r="O632" s="16" t="s">
        <v>3567</v>
      </c>
      <c r="P632" s="15">
        <f t="shared" si="288"/>
        <v>6</v>
      </c>
      <c r="Q632" s="15">
        <f t="shared" si="289"/>
        <v>6</v>
      </c>
      <c r="R632" s="22">
        <f t="shared" si="290"/>
        <v>1</v>
      </c>
      <c r="S632" s="22">
        <f t="shared" si="291"/>
        <v>1</v>
      </c>
      <c r="T632" s="16" t="s">
        <v>3319</v>
      </c>
      <c r="U632" s="16" t="s">
        <v>3568</v>
      </c>
      <c r="V632" s="16" t="s">
        <v>50</v>
      </c>
    </row>
    <row r="633" ht="36" spans="1:22">
      <c r="A633" s="32">
        <v>632</v>
      </c>
      <c r="B633" s="32" t="s">
        <v>34</v>
      </c>
      <c r="C633" s="41" t="s">
        <v>228</v>
      </c>
      <c r="D633" s="36" t="s">
        <v>439</v>
      </c>
      <c r="E633" s="55" t="s">
        <v>2706</v>
      </c>
      <c r="F633" s="36" t="s">
        <v>2958</v>
      </c>
      <c r="G633" s="37">
        <v>45170</v>
      </c>
      <c r="H633" s="38" t="s">
        <v>54</v>
      </c>
      <c r="I633" s="32" t="s">
        <v>42</v>
      </c>
      <c r="J633" s="32" t="s">
        <v>43</v>
      </c>
      <c r="K633" s="60" t="s">
        <v>305</v>
      </c>
      <c r="L633" s="61" t="s">
        <v>307</v>
      </c>
      <c r="M633" s="41">
        <v>6</v>
      </c>
      <c r="N633" s="42" t="str">
        <f>IFERROR(VLOOKUP("*"&amp;$D633&amp;"*",[1]护套环流!$A:$AS,20,FALSE),IFERROR(VLOOKUP("*"&amp;$D633&amp;"*",[1]护套环流!$B:$AS,19,FALSE),"无"))</f>
        <v>无</v>
      </c>
      <c r="O633" s="42" t="str">
        <f>IFERROR(VLOOKUP("*"&amp;$D633&amp;"*",[1]护套环流!$A:$AS,21,FALSE),IFERROR(VLOOKUP("*"&amp;$D633&amp;"*",[1]护套环流!$B:$AS,20,FALSE),"无"))</f>
        <v>无</v>
      </c>
      <c r="P633" s="43" t="str">
        <f t="shared" si="288"/>
        <v/>
      </c>
      <c r="Q633" s="43" t="str">
        <f t="shared" si="289"/>
        <v/>
      </c>
      <c r="R633" s="44" t="str">
        <f t="shared" si="290"/>
        <v/>
      </c>
      <c r="S633" s="44" t="str">
        <f t="shared" si="291"/>
        <v/>
      </c>
      <c r="T633" s="42"/>
      <c r="U633" s="42" t="str">
        <f>IFERROR(VLOOKUP("*"&amp;$D633&amp;"*",[1]护套环流!$A:$AS,5,FALSE),IFERROR(VLOOKUP("*"&amp;$D633&amp;"*",[1]护套环流!$B:$AS,4,FALSE),"无"))</f>
        <v>无</v>
      </c>
      <c r="V633" s="42" t="str">
        <f>IFERROR(VLOOKUP("*"&amp;$D633&amp;"*",[1]护套环流!$A:$AS,3,FALSE),IFERROR(VLOOKUP("*"&amp;$D633&amp;"*",[1]护套环流!$B:$AS,2,FALSE),"无"))</f>
        <v>无</v>
      </c>
    </row>
    <row r="634" ht="24" spans="1:22">
      <c r="A634" s="4">
        <v>633</v>
      </c>
      <c r="B634" s="5" t="s">
        <v>34</v>
      </c>
      <c r="C634" s="67" t="s">
        <v>82</v>
      </c>
      <c r="D634" s="5" t="s">
        <v>3631</v>
      </c>
      <c r="E634" s="5" t="s">
        <v>108</v>
      </c>
      <c r="F634" s="7" t="s">
        <v>2958</v>
      </c>
      <c r="G634" s="57">
        <v>44927</v>
      </c>
      <c r="H634" s="9" t="s">
        <v>2959</v>
      </c>
      <c r="I634" s="27" t="s">
        <v>42</v>
      </c>
      <c r="J634" s="4" t="s">
        <v>43</v>
      </c>
      <c r="K634" s="58" t="s">
        <v>305</v>
      </c>
      <c r="L634" s="59" t="s">
        <v>307</v>
      </c>
      <c r="M634" s="29">
        <v>63</v>
      </c>
      <c r="N634" s="16" t="s">
        <v>3457</v>
      </c>
      <c r="O634" s="16" t="s">
        <v>3458</v>
      </c>
      <c r="P634" s="15">
        <f t="shared" si="288"/>
        <v>63</v>
      </c>
      <c r="Q634" s="15">
        <f t="shared" si="289"/>
        <v>63</v>
      </c>
      <c r="R634" s="22">
        <f t="shared" si="290"/>
        <v>1</v>
      </c>
      <c r="S634" s="22">
        <f t="shared" si="291"/>
        <v>1</v>
      </c>
      <c r="T634" s="16"/>
      <c r="U634" s="16" t="s">
        <v>3459</v>
      </c>
      <c r="V634" s="16" t="s">
        <v>50</v>
      </c>
    </row>
    <row r="635" ht="24" spans="1:22">
      <c r="A635" s="4">
        <v>634</v>
      </c>
      <c r="B635" s="5" t="s">
        <v>34</v>
      </c>
      <c r="C635" s="67" t="s">
        <v>82</v>
      </c>
      <c r="D635" s="5" t="s">
        <v>3631</v>
      </c>
      <c r="E635" s="5" t="s">
        <v>108</v>
      </c>
      <c r="F635" s="7" t="s">
        <v>2958</v>
      </c>
      <c r="G635" s="8">
        <v>45108</v>
      </c>
      <c r="H635" s="10" t="s">
        <v>165</v>
      </c>
      <c r="I635" s="27" t="s">
        <v>42</v>
      </c>
      <c r="J635" s="4" t="s">
        <v>43</v>
      </c>
      <c r="K635" s="58" t="s">
        <v>305</v>
      </c>
      <c r="L635" s="59" t="s">
        <v>307</v>
      </c>
      <c r="M635" s="29">
        <v>63</v>
      </c>
      <c r="N635" s="16" t="s">
        <v>3643</v>
      </c>
      <c r="O635" s="16" t="s">
        <v>3644</v>
      </c>
      <c r="P635" s="15">
        <f t="shared" si="288"/>
        <v>63</v>
      </c>
      <c r="Q635" s="15">
        <f t="shared" si="289"/>
        <v>63</v>
      </c>
      <c r="R635" s="22">
        <f t="shared" si="290"/>
        <v>1</v>
      </c>
      <c r="S635" s="22">
        <f t="shared" si="291"/>
        <v>1</v>
      </c>
      <c r="T635" s="16"/>
      <c r="U635" s="16" t="s">
        <v>3634</v>
      </c>
      <c r="V635" s="16" t="s">
        <v>50</v>
      </c>
    </row>
    <row r="636" ht="24" spans="1:22">
      <c r="A636" s="4">
        <v>635</v>
      </c>
      <c r="B636" s="5" t="s">
        <v>34</v>
      </c>
      <c r="C636" s="67" t="s">
        <v>82</v>
      </c>
      <c r="D636" s="5" t="s">
        <v>3635</v>
      </c>
      <c r="E636" s="5" t="s">
        <v>108</v>
      </c>
      <c r="F636" s="7" t="s">
        <v>2958</v>
      </c>
      <c r="G636" s="57">
        <v>44927</v>
      </c>
      <c r="H636" s="9" t="s">
        <v>2959</v>
      </c>
      <c r="I636" s="27" t="s">
        <v>42</v>
      </c>
      <c r="J636" s="4" t="s">
        <v>43</v>
      </c>
      <c r="K636" s="58" t="s">
        <v>305</v>
      </c>
      <c r="L636" s="59" t="s">
        <v>307</v>
      </c>
      <c r="M636" s="29">
        <v>63</v>
      </c>
      <c r="N636" s="16" t="s">
        <v>3457</v>
      </c>
      <c r="O636" s="16" t="s">
        <v>3458</v>
      </c>
      <c r="P636" s="15">
        <f t="shared" si="288"/>
        <v>63</v>
      </c>
      <c r="Q636" s="15">
        <f t="shared" si="289"/>
        <v>63</v>
      </c>
      <c r="R636" s="22">
        <f t="shared" si="290"/>
        <v>1</v>
      </c>
      <c r="S636" s="22">
        <f t="shared" si="291"/>
        <v>1</v>
      </c>
      <c r="T636" s="16"/>
      <c r="U636" s="16" t="s">
        <v>3459</v>
      </c>
      <c r="V636" s="16" t="s">
        <v>50</v>
      </c>
    </row>
    <row r="637" ht="24" spans="1:22">
      <c r="A637" s="4">
        <v>636</v>
      </c>
      <c r="B637" s="5" t="s">
        <v>34</v>
      </c>
      <c r="C637" s="67" t="s">
        <v>82</v>
      </c>
      <c r="D637" s="5" t="s">
        <v>3635</v>
      </c>
      <c r="E637" s="5" t="s">
        <v>108</v>
      </c>
      <c r="F637" s="7" t="s">
        <v>2958</v>
      </c>
      <c r="G637" s="8">
        <v>45108</v>
      </c>
      <c r="H637" s="10" t="s">
        <v>165</v>
      </c>
      <c r="I637" s="27" t="s">
        <v>42</v>
      </c>
      <c r="J637" s="4" t="s">
        <v>43</v>
      </c>
      <c r="K637" s="58" t="s">
        <v>305</v>
      </c>
      <c r="L637" s="59" t="s">
        <v>307</v>
      </c>
      <c r="M637" s="29">
        <v>63</v>
      </c>
      <c r="N637" s="16" t="s">
        <v>3643</v>
      </c>
      <c r="O637" s="16" t="s">
        <v>3644</v>
      </c>
      <c r="P637" s="15">
        <f t="shared" si="288"/>
        <v>63</v>
      </c>
      <c r="Q637" s="15">
        <f t="shared" si="289"/>
        <v>63</v>
      </c>
      <c r="R637" s="22">
        <f t="shared" si="290"/>
        <v>1</v>
      </c>
      <c r="S637" s="22">
        <f t="shared" si="291"/>
        <v>1</v>
      </c>
      <c r="T637" s="16"/>
      <c r="U637" s="16" t="s">
        <v>3634</v>
      </c>
      <c r="V637" s="16" t="s">
        <v>50</v>
      </c>
    </row>
    <row r="638" ht="24" spans="1:22">
      <c r="A638" s="4">
        <v>637</v>
      </c>
      <c r="B638" s="4" t="s">
        <v>34</v>
      </c>
      <c r="C638" s="27" t="s">
        <v>82</v>
      </c>
      <c r="D638" s="58" t="s">
        <v>3636</v>
      </c>
      <c r="E638" s="7" t="s">
        <v>258</v>
      </c>
      <c r="F638" s="7" t="s">
        <v>2958</v>
      </c>
      <c r="G638" s="8">
        <v>44958</v>
      </c>
      <c r="H638" s="9" t="s">
        <v>2299</v>
      </c>
      <c r="I638" s="27" t="s">
        <v>42</v>
      </c>
      <c r="J638" s="4" t="s">
        <v>43</v>
      </c>
      <c r="K638" s="58" t="s">
        <v>305</v>
      </c>
      <c r="L638" s="59" t="s">
        <v>307</v>
      </c>
      <c r="M638" s="26">
        <v>6</v>
      </c>
      <c r="N638" s="16" t="s">
        <v>3457</v>
      </c>
      <c r="O638" s="16" t="s">
        <v>3458</v>
      </c>
      <c r="P638" s="15">
        <f t="shared" si="288"/>
        <v>6</v>
      </c>
      <c r="Q638" s="15">
        <f t="shared" si="289"/>
        <v>6</v>
      </c>
      <c r="R638" s="22">
        <f t="shared" si="290"/>
        <v>1</v>
      </c>
      <c r="S638" s="22">
        <f t="shared" si="291"/>
        <v>1</v>
      </c>
      <c r="T638" s="16"/>
      <c r="U638" s="16" t="s">
        <v>3459</v>
      </c>
      <c r="V638" s="16" t="s">
        <v>50</v>
      </c>
    </row>
    <row r="639" ht="24" spans="1:22">
      <c r="A639" s="4">
        <v>638</v>
      </c>
      <c r="B639" s="4" t="s">
        <v>34</v>
      </c>
      <c r="C639" s="27" t="s">
        <v>82</v>
      </c>
      <c r="D639" s="58" t="s">
        <v>3636</v>
      </c>
      <c r="E639" s="7" t="s">
        <v>258</v>
      </c>
      <c r="F639" s="7" t="s">
        <v>2958</v>
      </c>
      <c r="G639" s="8">
        <v>45017</v>
      </c>
      <c r="H639" s="10" t="s">
        <v>231</v>
      </c>
      <c r="I639" s="27" t="s">
        <v>42</v>
      </c>
      <c r="J639" s="4" t="s">
        <v>43</v>
      </c>
      <c r="K639" s="58" t="s">
        <v>305</v>
      </c>
      <c r="L639" s="59" t="s">
        <v>307</v>
      </c>
      <c r="M639" s="26">
        <v>6</v>
      </c>
      <c r="N639" s="16" t="s">
        <v>3637</v>
      </c>
      <c r="O639" s="16" t="s">
        <v>3638</v>
      </c>
      <c r="P639" s="15">
        <f t="shared" si="288"/>
        <v>6</v>
      </c>
      <c r="Q639" s="15">
        <f t="shared" si="289"/>
        <v>6</v>
      </c>
      <c r="R639" s="22">
        <f t="shared" si="290"/>
        <v>1</v>
      </c>
      <c r="S639" s="22">
        <f t="shared" si="291"/>
        <v>1</v>
      </c>
      <c r="T639" s="16"/>
      <c r="U639" s="16" t="s">
        <v>3639</v>
      </c>
      <c r="V639" s="16" t="s">
        <v>50</v>
      </c>
    </row>
    <row r="640" ht="24" spans="1:22">
      <c r="A640" s="4">
        <v>639</v>
      </c>
      <c r="B640" s="4" t="s">
        <v>34</v>
      </c>
      <c r="C640" s="27" t="s">
        <v>82</v>
      </c>
      <c r="D640" s="58" t="s">
        <v>3636</v>
      </c>
      <c r="E640" s="7" t="s">
        <v>258</v>
      </c>
      <c r="F640" s="7" t="s">
        <v>2958</v>
      </c>
      <c r="G640" s="8">
        <v>45078</v>
      </c>
      <c r="H640" s="10" t="s">
        <v>93</v>
      </c>
      <c r="I640" s="27" t="s">
        <v>42</v>
      </c>
      <c r="J640" s="4" t="s">
        <v>43</v>
      </c>
      <c r="K640" s="58" t="s">
        <v>305</v>
      </c>
      <c r="L640" s="59" t="s">
        <v>307</v>
      </c>
      <c r="M640" s="26">
        <v>6</v>
      </c>
      <c r="N640" s="16" t="s">
        <v>3640</v>
      </c>
      <c r="O640" s="16" t="s">
        <v>3641</v>
      </c>
      <c r="P640" s="15">
        <f t="shared" si="288"/>
        <v>6</v>
      </c>
      <c r="Q640" s="15">
        <f t="shared" si="289"/>
        <v>6</v>
      </c>
      <c r="R640" s="22">
        <f t="shared" si="290"/>
        <v>1</v>
      </c>
      <c r="S640" s="22">
        <f t="shared" si="291"/>
        <v>1</v>
      </c>
      <c r="T640" s="16"/>
      <c r="U640" s="16" t="s">
        <v>3642</v>
      </c>
      <c r="V640" s="16" t="s">
        <v>50</v>
      </c>
    </row>
    <row r="641" ht="24" spans="1:22">
      <c r="A641" s="4">
        <v>640</v>
      </c>
      <c r="B641" s="4" t="s">
        <v>34</v>
      </c>
      <c r="C641" s="27" t="s">
        <v>82</v>
      </c>
      <c r="D641" s="58" t="s">
        <v>3636</v>
      </c>
      <c r="E641" s="7" t="s">
        <v>258</v>
      </c>
      <c r="F641" s="7" t="s">
        <v>2958</v>
      </c>
      <c r="G641" s="8">
        <v>45139</v>
      </c>
      <c r="H641" s="9" t="s">
        <v>97</v>
      </c>
      <c r="I641" s="27" t="s">
        <v>42</v>
      </c>
      <c r="J641" s="4" t="s">
        <v>43</v>
      </c>
      <c r="K641" s="58" t="s">
        <v>305</v>
      </c>
      <c r="L641" s="59" t="s">
        <v>307</v>
      </c>
      <c r="M641" s="26">
        <v>6</v>
      </c>
      <c r="N641" s="16" t="s">
        <v>3643</v>
      </c>
      <c r="O641" s="16" t="s">
        <v>3644</v>
      </c>
      <c r="P641" s="15">
        <f t="shared" si="288"/>
        <v>6</v>
      </c>
      <c r="Q641" s="15">
        <f t="shared" si="289"/>
        <v>6</v>
      </c>
      <c r="R641" s="22">
        <f t="shared" si="290"/>
        <v>1</v>
      </c>
      <c r="S641" s="22">
        <f t="shared" si="291"/>
        <v>1</v>
      </c>
      <c r="T641" s="16"/>
      <c r="U641" s="16" t="s">
        <v>3587</v>
      </c>
      <c r="V641" s="16" t="s">
        <v>50</v>
      </c>
    </row>
    <row r="642" ht="24" spans="1:22">
      <c r="A642" s="4">
        <v>641</v>
      </c>
      <c r="B642" s="4" t="s">
        <v>34</v>
      </c>
      <c r="C642" s="27" t="s">
        <v>82</v>
      </c>
      <c r="D642" s="58" t="s">
        <v>3636</v>
      </c>
      <c r="E642" s="7" t="s">
        <v>258</v>
      </c>
      <c r="F642" s="7" t="s">
        <v>2958</v>
      </c>
      <c r="G642" s="8">
        <v>45200</v>
      </c>
      <c r="H642" s="10" t="s">
        <v>189</v>
      </c>
      <c r="I642" s="27" t="s">
        <v>42</v>
      </c>
      <c r="J642" s="4" t="s">
        <v>43</v>
      </c>
      <c r="K642" s="58" t="s">
        <v>305</v>
      </c>
      <c r="L642" s="59" t="s">
        <v>307</v>
      </c>
      <c r="M642" s="26">
        <v>6</v>
      </c>
      <c r="N642" s="16" t="str">
        <f>IFERROR(VLOOKUP("*"&amp;$D642&amp;"*",[1]护套环流!$A:$AS,20,FALSE),IFERROR(VLOOKUP("*"&amp;$D642&amp;"*",[1]护套环流!$B:$AS,19,FALSE),"无"))</f>
        <v>2023-09-15 08:41:00</v>
      </c>
      <c r="O642" s="16" t="str">
        <f>IFERROR(VLOOKUP("*"&amp;$D642&amp;"*",[1]护套环流!$A:$AS,21,FALSE),IFERROR(VLOOKUP("*"&amp;$D642&amp;"*",[1]护套环流!$B:$AS,20,FALSE),"无"))</f>
        <v>2023-09-15 12:03:00</v>
      </c>
      <c r="P642" s="15">
        <f t="shared" si="288"/>
        <v>6</v>
      </c>
      <c r="Q642" s="15">
        <f t="shared" si="289"/>
        <v>6</v>
      </c>
      <c r="R642" s="22">
        <f t="shared" si="290"/>
        <v>1</v>
      </c>
      <c r="S642" s="22">
        <f t="shared" si="291"/>
        <v>1</v>
      </c>
      <c r="T642" s="16"/>
      <c r="U642" s="16" t="str">
        <f>IFERROR(VLOOKUP("*"&amp;$D642&amp;"*",[1]护套环流!$A:$AS,5,FALSE),IFERROR(VLOOKUP("*"&amp;$D642&amp;"*",[1]护套环流!$B:$AS,4,FALSE),"无"))</f>
        <v>JH030120230116-002604</v>
      </c>
      <c r="V642" s="16" t="str">
        <f>IFERROR(VLOOKUP("*"&amp;$D642&amp;"*",[1]护套环流!$A:$AS,3,FALSE),IFERROR(VLOOKUP("*"&amp;$D642&amp;"*",[1]护套环流!$B:$AS,2,FALSE),"无"))</f>
        <v>已完成</v>
      </c>
    </row>
    <row r="643" ht="24" spans="1:22">
      <c r="A643" s="4">
        <v>642</v>
      </c>
      <c r="B643" s="4" t="s">
        <v>34</v>
      </c>
      <c r="C643" s="27" t="s">
        <v>82</v>
      </c>
      <c r="D643" s="58" t="s">
        <v>3636</v>
      </c>
      <c r="E643" s="7" t="s">
        <v>258</v>
      </c>
      <c r="F643" s="7" t="s">
        <v>2958</v>
      </c>
      <c r="G643" s="8">
        <v>45261</v>
      </c>
      <c r="H643" s="10" t="s">
        <v>1741</v>
      </c>
      <c r="I643" s="27" t="s">
        <v>42</v>
      </c>
      <c r="J643" s="4" t="s">
        <v>43</v>
      </c>
      <c r="K643" s="58" t="s">
        <v>305</v>
      </c>
      <c r="L643" s="59" t="s">
        <v>307</v>
      </c>
      <c r="M643" s="26">
        <v>6</v>
      </c>
      <c r="N643" s="16"/>
      <c r="O643" s="16"/>
      <c r="P643" s="15"/>
      <c r="Q643" s="15"/>
      <c r="R643" s="22"/>
      <c r="S643" s="22"/>
      <c r="T643" s="16"/>
      <c r="U643" s="16"/>
      <c r="V643" s="16"/>
    </row>
    <row r="644" ht="24" spans="1:22">
      <c r="A644" s="4">
        <v>643</v>
      </c>
      <c r="B644" s="4" t="s">
        <v>34</v>
      </c>
      <c r="C644" s="27" t="s">
        <v>82</v>
      </c>
      <c r="D644" s="58" t="s">
        <v>3647</v>
      </c>
      <c r="E644" s="7" t="s">
        <v>258</v>
      </c>
      <c r="F644" s="7" t="s">
        <v>2958</v>
      </c>
      <c r="G644" s="8">
        <v>44958</v>
      </c>
      <c r="H644" s="9" t="s">
        <v>2299</v>
      </c>
      <c r="I644" s="27" t="s">
        <v>42</v>
      </c>
      <c r="J644" s="4" t="s">
        <v>43</v>
      </c>
      <c r="K644" s="58" t="s">
        <v>305</v>
      </c>
      <c r="L644" s="59" t="s">
        <v>307</v>
      </c>
      <c r="M644" s="26">
        <v>6</v>
      </c>
      <c r="N644" s="16" t="s">
        <v>3457</v>
      </c>
      <c r="O644" s="16" t="s">
        <v>3458</v>
      </c>
      <c r="P644" s="15">
        <f t="shared" ref="P644:P648" si="292">IF(OR(O644=0,O644="无"),"",M644)</f>
        <v>6</v>
      </c>
      <c r="Q644" s="15">
        <f t="shared" ref="Q644:Q648" si="293">P644</f>
        <v>6</v>
      </c>
      <c r="R644" s="22">
        <f t="shared" ref="R644:R648" si="294">IFERROR(IF(P644/M644&gt;0,P644/M644,""),"")</f>
        <v>1</v>
      </c>
      <c r="S644" s="22">
        <f t="shared" ref="S644:S648" si="295">IFERROR(Q644/P644,"")</f>
        <v>1</v>
      </c>
      <c r="T644" s="16"/>
      <c r="U644" s="16" t="s">
        <v>3459</v>
      </c>
      <c r="V644" s="16" t="s">
        <v>50</v>
      </c>
    </row>
    <row r="645" ht="24" spans="1:22">
      <c r="A645" s="4">
        <v>644</v>
      </c>
      <c r="B645" s="4" t="s">
        <v>34</v>
      </c>
      <c r="C645" s="27" t="s">
        <v>82</v>
      </c>
      <c r="D645" s="58" t="s">
        <v>3647</v>
      </c>
      <c r="E645" s="7" t="s">
        <v>258</v>
      </c>
      <c r="F645" s="7" t="s">
        <v>2958</v>
      </c>
      <c r="G645" s="8">
        <v>45017</v>
      </c>
      <c r="H645" s="10" t="s">
        <v>231</v>
      </c>
      <c r="I645" s="27" t="s">
        <v>42</v>
      </c>
      <c r="J645" s="4" t="s">
        <v>43</v>
      </c>
      <c r="K645" s="58" t="s">
        <v>305</v>
      </c>
      <c r="L645" s="59" t="s">
        <v>307</v>
      </c>
      <c r="M645" s="26">
        <v>6</v>
      </c>
      <c r="N645" s="16" t="s">
        <v>3637</v>
      </c>
      <c r="O645" s="16" t="s">
        <v>3638</v>
      </c>
      <c r="P645" s="15">
        <f t="shared" si="292"/>
        <v>6</v>
      </c>
      <c r="Q645" s="15">
        <f t="shared" si="293"/>
        <v>6</v>
      </c>
      <c r="R645" s="22">
        <f t="shared" si="294"/>
        <v>1</v>
      </c>
      <c r="S645" s="22">
        <f t="shared" si="295"/>
        <v>1</v>
      </c>
      <c r="T645" s="16"/>
      <c r="U645" s="16" t="s">
        <v>3639</v>
      </c>
      <c r="V645" s="16" t="s">
        <v>50</v>
      </c>
    </row>
    <row r="646" ht="24" spans="1:22">
      <c r="A646" s="4">
        <v>645</v>
      </c>
      <c r="B646" s="4" t="s">
        <v>34</v>
      </c>
      <c r="C646" s="27" t="s">
        <v>82</v>
      </c>
      <c r="D646" s="58" t="s">
        <v>3647</v>
      </c>
      <c r="E646" s="7" t="s">
        <v>258</v>
      </c>
      <c r="F646" s="7" t="s">
        <v>2958</v>
      </c>
      <c r="G646" s="8">
        <v>45078</v>
      </c>
      <c r="H646" s="10" t="s">
        <v>93</v>
      </c>
      <c r="I646" s="27" t="s">
        <v>42</v>
      </c>
      <c r="J646" s="4" t="s">
        <v>43</v>
      </c>
      <c r="K646" s="58" t="s">
        <v>305</v>
      </c>
      <c r="L646" s="59" t="s">
        <v>307</v>
      </c>
      <c r="M646" s="26">
        <v>6</v>
      </c>
      <c r="N646" s="16" t="s">
        <v>3640</v>
      </c>
      <c r="O646" s="16" t="s">
        <v>3641</v>
      </c>
      <c r="P646" s="15">
        <f t="shared" si="292"/>
        <v>6</v>
      </c>
      <c r="Q646" s="15">
        <f t="shared" si="293"/>
        <v>6</v>
      </c>
      <c r="R646" s="22">
        <f t="shared" si="294"/>
        <v>1</v>
      </c>
      <c r="S646" s="22">
        <f t="shared" si="295"/>
        <v>1</v>
      </c>
      <c r="T646" s="16"/>
      <c r="U646" s="16" t="s">
        <v>3642</v>
      </c>
      <c r="V646" s="16" t="s">
        <v>50</v>
      </c>
    </row>
    <row r="647" ht="24" spans="1:22">
      <c r="A647" s="4">
        <v>646</v>
      </c>
      <c r="B647" s="4" t="s">
        <v>34</v>
      </c>
      <c r="C647" s="27" t="s">
        <v>82</v>
      </c>
      <c r="D647" s="58" t="s">
        <v>3647</v>
      </c>
      <c r="E647" s="7" t="s">
        <v>258</v>
      </c>
      <c r="F647" s="7" t="s">
        <v>2958</v>
      </c>
      <c r="G647" s="8">
        <v>45139</v>
      </c>
      <c r="H647" s="9" t="s">
        <v>97</v>
      </c>
      <c r="I647" s="27" t="s">
        <v>42</v>
      </c>
      <c r="J647" s="4" t="s">
        <v>43</v>
      </c>
      <c r="K647" s="58" t="s">
        <v>305</v>
      </c>
      <c r="L647" s="59" t="s">
        <v>307</v>
      </c>
      <c r="M647" s="26">
        <v>6</v>
      </c>
      <c r="N647" s="16" t="s">
        <v>3643</v>
      </c>
      <c r="O647" s="16" t="s">
        <v>3644</v>
      </c>
      <c r="P647" s="15">
        <f t="shared" si="292"/>
        <v>6</v>
      </c>
      <c r="Q647" s="15">
        <f t="shared" si="293"/>
        <v>6</v>
      </c>
      <c r="R647" s="22">
        <f t="shared" si="294"/>
        <v>1</v>
      </c>
      <c r="S647" s="22">
        <f t="shared" si="295"/>
        <v>1</v>
      </c>
      <c r="T647" s="16"/>
      <c r="U647" s="16" t="s">
        <v>3587</v>
      </c>
      <c r="V647" s="16" t="s">
        <v>50</v>
      </c>
    </row>
    <row r="648" ht="24" spans="1:22">
      <c r="A648" s="4">
        <v>647</v>
      </c>
      <c r="B648" s="4" t="s">
        <v>34</v>
      </c>
      <c r="C648" s="27" t="s">
        <v>82</v>
      </c>
      <c r="D648" s="58" t="s">
        <v>3647</v>
      </c>
      <c r="E648" s="7" t="s">
        <v>258</v>
      </c>
      <c r="F648" s="7" t="s">
        <v>2958</v>
      </c>
      <c r="G648" s="8">
        <v>45200</v>
      </c>
      <c r="H648" s="10" t="s">
        <v>189</v>
      </c>
      <c r="I648" s="27" t="s">
        <v>42</v>
      </c>
      <c r="J648" s="4" t="s">
        <v>43</v>
      </c>
      <c r="K648" s="58" t="s">
        <v>305</v>
      </c>
      <c r="L648" s="59" t="s">
        <v>307</v>
      </c>
      <c r="M648" s="26">
        <v>6</v>
      </c>
      <c r="N648" s="16" t="str">
        <f>IFERROR(VLOOKUP("*"&amp;$D648&amp;"*",[1]护套环流!$A:$AS,20,FALSE),IFERROR(VLOOKUP("*"&amp;$D648&amp;"*",[1]护套环流!$B:$AS,19,FALSE),"无"))</f>
        <v>2023-09-15 08:41:00</v>
      </c>
      <c r="O648" s="16" t="str">
        <f>IFERROR(VLOOKUP("*"&amp;$D648&amp;"*",[1]护套环流!$A:$AS,21,FALSE),IFERROR(VLOOKUP("*"&amp;$D648&amp;"*",[1]护套环流!$B:$AS,20,FALSE),"无"))</f>
        <v>2023-09-15 12:03:00</v>
      </c>
      <c r="P648" s="15">
        <f t="shared" si="292"/>
        <v>6</v>
      </c>
      <c r="Q648" s="15">
        <f t="shared" si="293"/>
        <v>6</v>
      </c>
      <c r="R648" s="22">
        <f t="shared" si="294"/>
        <v>1</v>
      </c>
      <c r="S648" s="22">
        <f t="shared" si="295"/>
        <v>1</v>
      </c>
      <c r="T648" s="16"/>
      <c r="U648" s="16" t="str">
        <f>IFERROR(VLOOKUP("*"&amp;$D648&amp;"*",[1]护套环流!$A:$AS,5,FALSE),IFERROR(VLOOKUP("*"&amp;$D648&amp;"*",[1]护套环流!$B:$AS,4,FALSE),"无"))</f>
        <v>JH030120230116-002604</v>
      </c>
      <c r="V648" s="16" t="str">
        <f>IFERROR(VLOOKUP("*"&amp;$D648&amp;"*",[1]护套环流!$A:$AS,3,FALSE),IFERROR(VLOOKUP("*"&amp;$D648&amp;"*",[1]护套环流!$B:$AS,2,FALSE),"无"))</f>
        <v>已完成</v>
      </c>
    </row>
    <row r="649" ht="24" spans="1:22">
      <c r="A649" s="4">
        <v>648</v>
      </c>
      <c r="B649" s="4" t="s">
        <v>34</v>
      </c>
      <c r="C649" s="27" t="s">
        <v>82</v>
      </c>
      <c r="D649" s="58" t="s">
        <v>3647</v>
      </c>
      <c r="E649" s="7" t="s">
        <v>258</v>
      </c>
      <c r="F649" s="7" t="s">
        <v>2958</v>
      </c>
      <c r="G649" s="8">
        <v>45261</v>
      </c>
      <c r="H649" s="10" t="s">
        <v>1741</v>
      </c>
      <c r="I649" s="27" t="s">
        <v>42</v>
      </c>
      <c r="J649" s="4" t="s">
        <v>43</v>
      </c>
      <c r="K649" s="58" t="s">
        <v>305</v>
      </c>
      <c r="L649" s="59" t="s">
        <v>307</v>
      </c>
      <c r="M649" s="26">
        <v>6</v>
      </c>
      <c r="N649" s="16"/>
      <c r="O649" s="16"/>
      <c r="P649" s="15"/>
      <c r="Q649" s="15"/>
      <c r="R649" s="22"/>
      <c r="S649" s="22"/>
      <c r="T649" s="16"/>
      <c r="U649" s="16"/>
      <c r="V649" s="16"/>
    </row>
    <row r="650" ht="24" spans="1:22">
      <c r="A650" s="4">
        <v>649</v>
      </c>
      <c r="B650" s="4" t="s">
        <v>3371</v>
      </c>
      <c r="C650" s="67" t="s">
        <v>228</v>
      </c>
      <c r="D650" s="5" t="s">
        <v>2713</v>
      </c>
      <c r="E650" s="5" t="s">
        <v>108</v>
      </c>
      <c r="F650" s="7" t="s">
        <v>2958</v>
      </c>
      <c r="G650" s="57">
        <v>44927</v>
      </c>
      <c r="H650" s="9" t="s">
        <v>2959</v>
      </c>
      <c r="I650" s="27" t="s">
        <v>42</v>
      </c>
      <c r="J650" s="4" t="s">
        <v>43</v>
      </c>
      <c r="K650" s="58" t="s">
        <v>305</v>
      </c>
      <c r="L650" s="59" t="s">
        <v>307</v>
      </c>
      <c r="M650" s="26">
        <v>36</v>
      </c>
      <c r="N650" s="16" t="s">
        <v>3457</v>
      </c>
      <c r="O650" s="16" t="s">
        <v>3458</v>
      </c>
      <c r="P650" s="15">
        <f t="shared" ref="P650:P665" si="296">IF(OR(O650=0,O650="无"),"",M650)</f>
        <v>36</v>
      </c>
      <c r="Q650" s="15">
        <f t="shared" ref="Q650:Q665" si="297">P650</f>
        <v>36</v>
      </c>
      <c r="R650" s="22">
        <f t="shared" ref="R650:R665" si="298">IFERROR(IF(P650/M650&gt;0,P650/M650,""),"")</f>
        <v>1</v>
      </c>
      <c r="S650" s="22">
        <f t="shared" ref="S650:S665" si="299">IFERROR(Q650/P650,"")</f>
        <v>1</v>
      </c>
      <c r="T650" s="16"/>
      <c r="U650" s="16" t="s">
        <v>3459</v>
      </c>
      <c r="V650" s="16" t="s">
        <v>50</v>
      </c>
    </row>
    <row r="651" ht="24" spans="1:22">
      <c r="A651" s="4">
        <v>650</v>
      </c>
      <c r="B651" s="4" t="s">
        <v>3371</v>
      </c>
      <c r="C651" s="67" t="s">
        <v>228</v>
      </c>
      <c r="D651" s="5" t="s">
        <v>2713</v>
      </c>
      <c r="E651" s="5" t="s">
        <v>108</v>
      </c>
      <c r="F651" s="7" t="s">
        <v>2958</v>
      </c>
      <c r="G651" s="8">
        <v>45108</v>
      </c>
      <c r="H651" s="10" t="s">
        <v>165</v>
      </c>
      <c r="I651" s="27" t="s">
        <v>42</v>
      </c>
      <c r="J651" s="4" t="s">
        <v>43</v>
      </c>
      <c r="K651" s="58" t="s">
        <v>305</v>
      </c>
      <c r="L651" s="59" t="s">
        <v>307</v>
      </c>
      <c r="M651" s="26">
        <v>36</v>
      </c>
      <c r="N651" s="16" t="s">
        <v>3643</v>
      </c>
      <c r="O651" s="16" t="s">
        <v>3644</v>
      </c>
      <c r="P651" s="15">
        <f t="shared" si="296"/>
        <v>36</v>
      </c>
      <c r="Q651" s="15">
        <f t="shared" si="297"/>
        <v>36</v>
      </c>
      <c r="R651" s="22">
        <f t="shared" si="298"/>
        <v>1</v>
      </c>
      <c r="S651" s="22">
        <f t="shared" si="299"/>
        <v>1</v>
      </c>
      <c r="T651" s="16"/>
      <c r="U651" s="16" t="s">
        <v>3648</v>
      </c>
      <c r="V651" s="16" t="s">
        <v>50</v>
      </c>
    </row>
    <row r="652" ht="36" spans="1:22">
      <c r="A652" s="4">
        <v>651</v>
      </c>
      <c r="B652" s="4" t="s">
        <v>34</v>
      </c>
      <c r="C652" s="5" t="s">
        <v>228</v>
      </c>
      <c r="D652" s="6" t="s">
        <v>577</v>
      </c>
      <c r="E652" s="75" t="s">
        <v>2706</v>
      </c>
      <c r="F652" s="7" t="s">
        <v>2958</v>
      </c>
      <c r="G652" s="65">
        <v>45047</v>
      </c>
      <c r="H652" s="10" t="s">
        <v>304</v>
      </c>
      <c r="I652" s="4" t="s">
        <v>42</v>
      </c>
      <c r="J652" s="4" t="s">
        <v>43</v>
      </c>
      <c r="K652" s="58" t="s">
        <v>305</v>
      </c>
      <c r="L652" s="59" t="s">
        <v>307</v>
      </c>
      <c r="M652" s="5">
        <v>3</v>
      </c>
      <c r="N652" s="16" t="s">
        <v>3488</v>
      </c>
      <c r="O652" s="16" t="s">
        <v>3489</v>
      </c>
      <c r="P652" s="15">
        <f t="shared" si="296"/>
        <v>3</v>
      </c>
      <c r="Q652" s="15">
        <f t="shared" si="297"/>
        <v>3</v>
      </c>
      <c r="R652" s="22">
        <f t="shared" si="298"/>
        <v>1</v>
      </c>
      <c r="S652" s="22">
        <f t="shared" si="299"/>
        <v>1</v>
      </c>
      <c r="T652" s="16"/>
      <c r="U652" s="16" t="s">
        <v>3490</v>
      </c>
      <c r="V652" s="16" t="s">
        <v>50</v>
      </c>
    </row>
    <row r="653" ht="36" spans="1:22">
      <c r="A653" s="4">
        <v>652</v>
      </c>
      <c r="B653" s="4" t="s">
        <v>34</v>
      </c>
      <c r="C653" s="5" t="s">
        <v>228</v>
      </c>
      <c r="D653" s="6" t="s">
        <v>577</v>
      </c>
      <c r="E653" s="75" t="s">
        <v>2706</v>
      </c>
      <c r="F653" s="7" t="s">
        <v>2958</v>
      </c>
      <c r="G653" s="65">
        <v>45108</v>
      </c>
      <c r="H653" s="10" t="s">
        <v>165</v>
      </c>
      <c r="I653" s="4" t="s">
        <v>42</v>
      </c>
      <c r="J653" s="4" t="s">
        <v>43</v>
      </c>
      <c r="K653" s="58" t="s">
        <v>305</v>
      </c>
      <c r="L653" s="59" t="s">
        <v>307</v>
      </c>
      <c r="M653" s="5">
        <v>3</v>
      </c>
      <c r="N653" s="16" t="s">
        <v>3649</v>
      </c>
      <c r="O653" s="16" t="s">
        <v>3650</v>
      </c>
      <c r="P653" s="15">
        <f t="shared" si="296"/>
        <v>3</v>
      </c>
      <c r="Q653" s="15">
        <f t="shared" si="297"/>
        <v>3</v>
      </c>
      <c r="R653" s="22">
        <f t="shared" si="298"/>
        <v>1</v>
      </c>
      <c r="S653" s="22">
        <f t="shared" si="299"/>
        <v>1</v>
      </c>
      <c r="T653" s="16"/>
      <c r="U653" s="16" t="s">
        <v>3514</v>
      </c>
      <c r="V653" s="16" t="s">
        <v>50</v>
      </c>
    </row>
    <row r="654" ht="36" spans="1:22">
      <c r="A654" s="32">
        <v>653</v>
      </c>
      <c r="B654" s="32" t="s">
        <v>34</v>
      </c>
      <c r="C654" s="41" t="s">
        <v>228</v>
      </c>
      <c r="D654" s="35" t="s">
        <v>577</v>
      </c>
      <c r="E654" s="76" t="s">
        <v>2706</v>
      </c>
      <c r="F654" s="36" t="s">
        <v>2958</v>
      </c>
      <c r="G654" s="66">
        <v>45170</v>
      </c>
      <c r="H654" s="38" t="s">
        <v>54</v>
      </c>
      <c r="I654" s="32" t="s">
        <v>42</v>
      </c>
      <c r="J654" s="32" t="s">
        <v>43</v>
      </c>
      <c r="K654" s="60" t="s">
        <v>305</v>
      </c>
      <c r="L654" s="61" t="s">
        <v>307</v>
      </c>
      <c r="M654" s="41">
        <v>3</v>
      </c>
      <c r="N654" s="42" t="str">
        <f>IFERROR(VLOOKUP("*"&amp;$D654&amp;"*",[1]护套环流!$A:$AS,20,FALSE),IFERROR(VLOOKUP("*"&amp;$D654&amp;"*",[1]护套环流!$B:$AS,19,FALSE),"无"))</f>
        <v>无</v>
      </c>
      <c r="O654" s="42" t="str">
        <f>IFERROR(VLOOKUP("*"&amp;$D654&amp;"*",[1]护套环流!$A:$AS,21,FALSE),IFERROR(VLOOKUP("*"&amp;$D654&amp;"*",[1]护套环流!$B:$AS,20,FALSE),"无"))</f>
        <v>无</v>
      </c>
      <c r="P654" s="43" t="str">
        <f t="shared" si="296"/>
        <v/>
      </c>
      <c r="Q654" s="43" t="str">
        <f t="shared" si="297"/>
        <v/>
      </c>
      <c r="R654" s="44" t="str">
        <f t="shared" si="298"/>
        <v/>
      </c>
      <c r="S654" s="44" t="str">
        <f t="shared" si="299"/>
        <v/>
      </c>
      <c r="T654" s="42"/>
      <c r="U654" s="42" t="str">
        <f>IFERROR(VLOOKUP("*"&amp;$D654&amp;"*",[1]护套环流!$A:$AS,5,FALSE),IFERROR(VLOOKUP("*"&amp;$D654&amp;"*",[1]护套环流!$B:$AS,4,FALSE),"无"))</f>
        <v>无</v>
      </c>
      <c r="V654" s="42" t="str">
        <f>IFERROR(VLOOKUP("*"&amp;$D654&amp;"*",[1]护套环流!$A:$AS,3,FALSE),IFERROR(VLOOKUP("*"&amp;$D654&amp;"*",[1]护套环流!$B:$AS,2,FALSE),"无"))</f>
        <v>无</v>
      </c>
    </row>
    <row r="655" ht="24" spans="1:22">
      <c r="A655" s="4">
        <v>654</v>
      </c>
      <c r="B655" s="4" t="s">
        <v>34</v>
      </c>
      <c r="C655" s="5" t="s">
        <v>228</v>
      </c>
      <c r="D655" s="6" t="s">
        <v>573</v>
      </c>
      <c r="E655" s="6" t="s">
        <v>337</v>
      </c>
      <c r="F655" s="7" t="s">
        <v>2958</v>
      </c>
      <c r="G655" s="8">
        <v>44958</v>
      </c>
      <c r="H655" s="9" t="s">
        <v>2299</v>
      </c>
      <c r="I655" s="4" t="s">
        <v>42</v>
      </c>
      <c r="J655" s="4" t="s">
        <v>43</v>
      </c>
      <c r="K655" s="58" t="s">
        <v>305</v>
      </c>
      <c r="L655" s="59" t="s">
        <v>307</v>
      </c>
      <c r="M655" s="5">
        <v>6</v>
      </c>
      <c r="N655" s="16" t="s">
        <v>3654</v>
      </c>
      <c r="O655" s="16" t="s">
        <v>3379</v>
      </c>
      <c r="P655" s="15">
        <f t="shared" si="296"/>
        <v>6</v>
      </c>
      <c r="Q655" s="15">
        <f t="shared" si="297"/>
        <v>6</v>
      </c>
      <c r="R655" s="22">
        <f t="shared" si="298"/>
        <v>1</v>
      </c>
      <c r="S655" s="22">
        <f t="shared" si="299"/>
        <v>1</v>
      </c>
      <c r="T655" s="16"/>
      <c r="U655" s="16" t="s">
        <v>3655</v>
      </c>
      <c r="V655" s="16" t="s">
        <v>50</v>
      </c>
    </row>
    <row r="656" ht="24" spans="1:22">
      <c r="A656" s="4">
        <v>655</v>
      </c>
      <c r="B656" s="4" t="s">
        <v>34</v>
      </c>
      <c r="C656" s="5" t="s">
        <v>228</v>
      </c>
      <c r="D656" s="6" t="s">
        <v>573</v>
      </c>
      <c r="E656" s="6" t="s">
        <v>337</v>
      </c>
      <c r="F656" s="7" t="s">
        <v>2958</v>
      </c>
      <c r="G656" s="8">
        <v>45139</v>
      </c>
      <c r="H656" s="9" t="s">
        <v>97</v>
      </c>
      <c r="I656" s="4" t="s">
        <v>42</v>
      </c>
      <c r="J656" s="4" t="s">
        <v>43</v>
      </c>
      <c r="K656" s="58" t="s">
        <v>305</v>
      </c>
      <c r="L656" s="59" t="s">
        <v>307</v>
      </c>
      <c r="M656" s="5">
        <v>6</v>
      </c>
      <c r="N656" s="16" t="s">
        <v>3986</v>
      </c>
      <c r="O656" s="16" t="s">
        <v>3987</v>
      </c>
      <c r="P656" s="15">
        <f t="shared" si="296"/>
        <v>6</v>
      </c>
      <c r="Q656" s="15">
        <f t="shared" si="297"/>
        <v>6</v>
      </c>
      <c r="R656" s="22">
        <f t="shared" si="298"/>
        <v>1</v>
      </c>
      <c r="S656" s="22">
        <f t="shared" si="299"/>
        <v>1</v>
      </c>
      <c r="T656" s="16"/>
      <c r="U656" s="16" t="s">
        <v>3656</v>
      </c>
      <c r="V656" s="16" t="s">
        <v>50</v>
      </c>
    </row>
    <row r="657" ht="24" spans="1:22">
      <c r="A657" s="4">
        <v>656</v>
      </c>
      <c r="B657" s="4" t="s">
        <v>34</v>
      </c>
      <c r="C657" s="27" t="s">
        <v>228</v>
      </c>
      <c r="D657" s="7" t="s">
        <v>338</v>
      </c>
      <c r="E657" s="7" t="s">
        <v>337</v>
      </c>
      <c r="F657" s="7" t="s">
        <v>2958</v>
      </c>
      <c r="G657" s="8">
        <v>45017</v>
      </c>
      <c r="H657" s="10" t="s">
        <v>231</v>
      </c>
      <c r="I657" s="27" t="s">
        <v>42</v>
      </c>
      <c r="J657" s="4" t="s">
        <v>43</v>
      </c>
      <c r="K657" s="58" t="s">
        <v>305</v>
      </c>
      <c r="L657" s="59" t="s">
        <v>307</v>
      </c>
      <c r="M657" s="26">
        <v>6</v>
      </c>
      <c r="N657" s="16" t="s">
        <v>3657</v>
      </c>
      <c r="O657" s="16" t="s">
        <v>3658</v>
      </c>
      <c r="P657" s="15">
        <f t="shared" si="296"/>
        <v>6</v>
      </c>
      <c r="Q657" s="15">
        <f t="shared" si="297"/>
        <v>6</v>
      </c>
      <c r="R657" s="22">
        <f t="shared" si="298"/>
        <v>1</v>
      </c>
      <c r="S657" s="22">
        <f t="shared" si="299"/>
        <v>1</v>
      </c>
      <c r="T657" s="16"/>
      <c r="U657" s="16" t="s">
        <v>3659</v>
      </c>
      <c r="V657" s="16" t="s">
        <v>50</v>
      </c>
    </row>
    <row r="658" ht="24" spans="1:22">
      <c r="A658" s="4">
        <v>657</v>
      </c>
      <c r="B658" s="4" t="s">
        <v>34</v>
      </c>
      <c r="C658" s="27" t="s">
        <v>228</v>
      </c>
      <c r="D658" s="7" t="s">
        <v>338</v>
      </c>
      <c r="E658" s="7" t="s">
        <v>337</v>
      </c>
      <c r="F658" s="7" t="s">
        <v>2958</v>
      </c>
      <c r="G658" s="8">
        <v>45200</v>
      </c>
      <c r="H658" s="10" t="s">
        <v>189</v>
      </c>
      <c r="I658" s="27" t="s">
        <v>42</v>
      </c>
      <c r="J658" s="4" t="s">
        <v>43</v>
      </c>
      <c r="K658" s="58" t="s">
        <v>305</v>
      </c>
      <c r="L658" s="59" t="s">
        <v>307</v>
      </c>
      <c r="M658" s="26">
        <v>6</v>
      </c>
      <c r="N658" s="16" t="s">
        <v>3980</v>
      </c>
      <c r="O658" s="16" t="s">
        <v>3981</v>
      </c>
      <c r="P658" s="15">
        <f t="shared" si="296"/>
        <v>6</v>
      </c>
      <c r="Q658" s="15">
        <f t="shared" si="297"/>
        <v>6</v>
      </c>
      <c r="R658" s="22">
        <f t="shared" si="298"/>
        <v>1</v>
      </c>
      <c r="S658" s="22">
        <f t="shared" si="299"/>
        <v>1</v>
      </c>
      <c r="T658" s="16"/>
      <c r="U658" s="16" t="s">
        <v>3660</v>
      </c>
      <c r="V658" s="16" t="s">
        <v>50</v>
      </c>
    </row>
    <row r="659" ht="24" spans="1:22">
      <c r="A659" s="4">
        <v>658</v>
      </c>
      <c r="B659" s="4" t="s">
        <v>34</v>
      </c>
      <c r="C659" s="27" t="s">
        <v>228</v>
      </c>
      <c r="D659" s="7" t="s">
        <v>345</v>
      </c>
      <c r="E659" s="7" t="s">
        <v>337</v>
      </c>
      <c r="F659" s="7" t="s">
        <v>2958</v>
      </c>
      <c r="G659" s="8">
        <v>45017</v>
      </c>
      <c r="H659" s="10" t="s">
        <v>231</v>
      </c>
      <c r="I659" s="27" t="s">
        <v>42</v>
      </c>
      <c r="J659" s="4" t="s">
        <v>43</v>
      </c>
      <c r="K659" s="58" t="s">
        <v>305</v>
      </c>
      <c r="L659" s="59" t="s">
        <v>307</v>
      </c>
      <c r="M659" s="26">
        <v>6</v>
      </c>
      <c r="N659" s="16" t="s">
        <v>3657</v>
      </c>
      <c r="O659" s="16" t="s">
        <v>3658</v>
      </c>
      <c r="P659" s="15">
        <f t="shared" si="296"/>
        <v>6</v>
      </c>
      <c r="Q659" s="15">
        <f t="shared" si="297"/>
        <v>6</v>
      </c>
      <c r="R659" s="22">
        <f t="shared" si="298"/>
        <v>1</v>
      </c>
      <c r="S659" s="22">
        <f t="shared" si="299"/>
        <v>1</v>
      </c>
      <c r="T659" s="16"/>
      <c r="U659" s="16" t="s">
        <v>3659</v>
      </c>
      <c r="V659" s="16" t="s">
        <v>50</v>
      </c>
    </row>
    <row r="660" ht="24" spans="1:22">
      <c r="A660" s="4">
        <v>659</v>
      </c>
      <c r="B660" s="4" t="s">
        <v>34</v>
      </c>
      <c r="C660" s="27" t="s">
        <v>228</v>
      </c>
      <c r="D660" s="7" t="s">
        <v>345</v>
      </c>
      <c r="E660" s="7" t="s">
        <v>337</v>
      </c>
      <c r="F660" s="7" t="s">
        <v>2958</v>
      </c>
      <c r="G660" s="8">
        <v>45200</v>
      </c>
      <c r="H660" s="10" t="s">
        <v>189</v>
      </c>
      <c r="I660" s="27" t="s">
        <v>42</v>
      </c>
      <c r="J660" s="4" t="s">
        <v>43</v>
      </c>
      <c r="K660" s="58" t="s">
        <v>305</v>
      </c>
      <c r="L660" s="59" t="s">
        <v>307</v>
      </c>
      <c r="M660" s="26">
        <v>6</v>
      </c>
      <c r="N660" s="16" t="s">
        <v>3980</v>
      </c>
      <c r="O660" s="16" t="s">
        <v>3981</v>
      </c>
      <c r="P660" s="15">
        <f t="shared" si="296"/>
        <v>6</v>
      </c>
      <c r="Q660" s="15">
        <f t="shared" si="297"/>
        <v>6</v>
      </c>
      <c r="R660" s="22">
        <f t="shared" si="298"/>
        <v>1</v>
      </c>
      <c r="S660" s="22">
        <f t="shared" si="299"/>
        <v>1</v>
      </c>
      <c r="T660" s="16"/>
      <c r="U660" s="16" t="s">
        <v>3660</v>
      </c>
      <c r="V660" s="16" t="s">
        <v>50</v>
      </c>
    </row>
    <row r="661" ht="24" spans="1:22">
      <c r="A661" s="4">
        <v>660</v>
      </c>
      <c r="B661" s="4" t="s">
        <v>34</v>
      </c>
      <c r="C661" s="5" t="s">
        <v>228</v>
      </c>
      <c r="D661" s="11" t="s">
        <v>3661</v>
      </c>
      <c r="E661" s="7" t="s">
        <v>258</v>
      </c>
      <c r="F661" s="7" t="s">
        <v>2958</v>
      </c>
      <c r="G661" s="57">
        <v>44927</v>
      </c>
      <c r="H661" s="9" t="s">
        <v>2959</v>
      </c>
      <c r="I661" s="4" t="s">
        <v>42</v>
      </c>
      <c r="J661" s="4" t="s">
        <v>43</v>
      </c>
      <c r="K661" s="58" t="s">
        <v>305</v>
      </c>
      <c r="L661" s="59" t="s">
        <v>307</v>
      </c>
      <c r="M661" s="5">
        <v>6</v>
      </c>
      <c r="N661" s="16" t="s">
        <v>3589</v>
      </c>
      <c r="O661" s="16" t="s">
        <v>3590</v>
      </c>
      <c r="P661" s="15">
        <f t="shared" si="296"/>
        <v>6</v>
      </c>
      <c r="Q661" s="15">
        <f t="shared" si="297"/>
        <v>6</v>
      </c>
      <c r="R661" s="22">
        <f t="shared" si="298"/>
        <v>1</v>
      </c>
      <c r="S661" s="22">
        <f t="shared" si="299"/>
        <v>1</v>
      </c>
      <c r="T661" s="16"/>
      <c r="U661" s="16" t="s">
        <v>3591</v>
      </c>
      <c r="V661" s="16" t="s">
        <v>50</v>
      </c>
    </row>
    <row r="662" ht="24" spans="1:22">
      <c r="A662" s="4">
        <v>661</v>
      </c>
      <c r="B662" s="4" t="s">
        <v>34</v>
      </c>
      <c r="C662" s="5" t="s">
        <v>228</v>
      </c>
      <c r="D662" s="11" t="s">
        <v>3661</v>
      </c>
      <c r="E662" s="7" t="s">
        <v>258</v>
      </c>
      <c r="F662" s="7" t="s">
        <v>2958</v>
      </c>
      <c r="G662" s="8">
        <v>44986</v>
      </c>
      <c r="H662" s="10" t="s">
        <v>41</v>
      </c>
      <c r="I662" s="4" t="s">
        <v>42</v>
      </c>
      <c r="J662" s="4" t="s">
        <v>43</v>
      </c>
      <c r="K662" s="58" t="s">
        <v>305</v>
      </c>
      <c r="L662" s="59" t="s">
        <v>307</v>
      </c>
      <c r="M662" s="5">
        <v>6</v>
      </c>
      <c r="N662" s="16" t="s">
        <v>3592</v>
      </c>
      <c r="O662" s="16" t="s">
        <v>3593</v>
      </c>
      <c r="P662" s="15">
        <f t="shared" si="296"/>
        <v>6</v>
      </c>
      <c r="Q662" s="15">
        <f t="shared" si="297"/>
        <v>6</v>
      </c>
      <c r="R662" s="22">
        <f t="shared" si="298"/>
        <v>1</v>
      </c>
      <c r="S662" s="22">
        <f t="shared" si="299"/>
        <v>1</v>
      </c>
      <c r="T662" s="18"/>
      <c r="U662" s="16" t="s">
        <v>3594</v>
      </c>
      <c r="V662" s="16" t="s">
        <v>50</v>
      </c>
    </row>
    <row r="663" ht="24" spans="1:22">
      <c r="A663" s="4">
        <v>662</v>
      </c>
      <c r="B663" s="4" t="s">
        <v>34</v>
      </c>
      <c r="C663" s="5" t="s">
        <v>228</v>
      </c>
      <c r="D663" s="11" t="s">
        <v>3661</v>
      </c>
      <c r="E663" s="7" t="s">
        <v>258</v>
      </c>
      <c r="F663" s="7" t="s">
        <v>2958</v>
      </c>
      <c r="G663" s="8">
        <v>45047</v>
      </c>
      <c r="H663" s="10" t="s">
        <v>304</v>
      </c>
      <c r="I663" s="4" t="s">
        <v>42</v>
      </c>
      <c r="J663" s="4" t="s">
        <v>43</v>
      </c>
      <c r="K663" s="58" t="s">
        <v>305</v>
      </c>
      <c r="L663" s="59" t="s">
        <v>307</v>
      </c>
      <c r="M663" s="5">
        <v>6</v>
      </c>
      <c r="N663" s="16" t="s">
        <v>3595</v>
      </c>
      <c r="O663" s="16" t="s">
        <v>3550</v>
      </c>
      <c r="P663" s="15">
        <f t="shared" si="296"/>
        <v>6</v>
      </c>
      <c r="Q663" s="15">
        <f t="shared" si="297"/>
        <v>6</v>
      </c>
      <c r="R663" s="22">
        <f t="shared" si="298"/>
        <v>1</v>
      </c>
      <c r="S663" s="22">
        <f t="shared" si="299"/>
        <v>1</v>
      </c>
      <c r="T663" s="16"/>
      <c r="U663" s="16" t="s">
        <v>3596</v>
      </c>
      <c r="V663" s="16" t="s">
        <v>50</v>
      </c>
    </row>
    <row r="664" ht="24" spans="1:22">
      <c r="A664" s="4">
        <v>663</v>
      </c>
      <c r="B664" s="4" t="s">
        <v>34</v>
      </c>
      <c r="C664" s="5" t="s">
        <v>228</v>
      </c>
      <c r="D664" s="11" t="s">
        <v>3661</v>
      </c>
      <c r="E664" s="7" t="s">
        <v>258</v>
      </c>
      <c r="F664" s="7" t="s">
        <v>2958</v>
      </c>
      <c r="G664" s="8">
        <v>45108</v>
      </c>
      <c r="H664" s="10" t="s">
        <v>165</v>
      </c>
      <c r="I664" s="4" t="s">
        <v>42</v>
      </c>
      <c r="J664" s="4" t="s">
        <v>43</v>
      </c>
      <c r="K664" s="58" t="s">
        <v>305</v>
      </c>
      <c r="L664" s="59" t="s">
        <v>307</v>
      </c>
      <c r="M664" s="5">
        <v>6</v>
      </c>
      <c r="N664" s="16" t="s">
        <v>3597</v>
      </c>
      <c r="O664" s="16" t="s">
        <v>3598</v>
      </c>
      <c r="P664" s="15">
        <f t="shared" si="296"/>
        <v>6</v>
      </c>
      <c r="Q664" s="15">
        <f t="shared" si="297"/>
        <v>6</v>
      </c>
      <c r="R664" s="22">
        <f t="shared" si="298"/>
        <v>1</v>
      </c>
      <c r="S664" s="22">
        <f t="shared" si="299"/>
        <v>1</v>
      </c>
      <c r="T664" s="16"/>
      <c r="U664" s="16" t="s">
        <v>3599</v>
      </c>
      <c r="V664" s="16" t="s">
        <v>50</v>
      </c>
    </row>
    <row r="665" ht="24" spans="1:22">
      <c r="A665" s="32">
        <v>664</v>
      </c>
      <c r="B665" s="32" t="s">
        <v>34</v>
      </c>
      <c r="C665" s="41" t="s">
        <v>228</v>
      </c>
      <c r="D665" s="72" t="s">
        <v>3661</v>
      </c>
      <c r="E665" s="36" t="s">
        <v>258</v>
      </c>
      <c r="F665" s="36" t="s">
        <v>2958</v>
      </c>
      <c r="G665" s="37">
        <v>45170</v>
      </c>
      <c r="H665" s="38" t="s">
        <v>54</v>
      </c>
      <c r="I665" s="32" t="s">
        <v>42</v>
      </c>
      <c r="J665" s="32" t="s">
        <v>43</v>
      </c>
      <c r="K665" s="60" t="s">
        <v>305</v>
      </c>
      <c r="L665" s="61" t="s">
        <v>307</v>
      </c>
      <c r="M665" s="41">
        <v>6</v>
      </c>
      <c r="N665" s="42" t="str">
        <f>IFERROR(VLOOKUP("*"&amp;$D665&amp;"*",[1]护套环流!$A:$AS,20,FALSE),IFERROR(VLOOKUP("*"&amp;$D665&amp;"*",[1]护套环流!$B:$AS,19,FALSE),"无"))</f>
        <v>无</v>
      </c>
      <c r="O665" s="42" t="str">
        <f>IFERROR(VLOOKUP("*"&amp;$D665&amp;"*",[1]护套环流!$A:$AS,21,FALSE),IFERROR(VLOOKUP("*"&amp;$D665&amp;"*",[1]护套环流!$B:$AS,20,FALSE),"无"))</f>
        <v>无</v>
      </c>
      <c r="P665" s="43" t="str">
        <f t="shared" si="296"/>
        <v/>
      </c>
      <c r="Q665" s="43" t="str">
        <f t="shared" si="297"/>
        <v/>
      </c>
      <c r="R665" s="44" t="str">
        <f t="shared" si="298"/>
        <v/>
      </c>
      <c r="S665" s="44" t="str">
        <f t="shared" si="299"/>
        <v/>
      </c>
      <c r="T665" s="42"/>
      <c r="U665" s="42" t="str">
        <f>IFERROR(VLOOKUP("*"&amp;$D665&amp;"*",[1]护套环流!$A:$AS,5,FALSE),IFERROR(VLOOKUP("*"&amp;$D665&amp;"*",[1]护套环流!$B:$AS,4,FALSE),"无"))</f>
        <v>无</v>
      </c>
      <c r="V665" s="42" t="str">
        <f>IFERROR(VLOOKUP("*"&amp;$D665&amp;"*",[1]护套环流!$A:$AS,3,FALSE),IFERROR(VLOOKUP("*"&amp;$D665&amp;"*",[1]护套环流!$B:$AS,2,FALSE),"无"))</f>
        <v>无</v>
      </c>
    </row>
    <row r="666" ht="24" spans="1:22">
      <c r="A666" s="4">
        <v>665</v>
      </c>
      <c r="B666" s="4" t="s">
        <v>34</v>
      </c>
      <c r="C666" s="5" t="s">
        <v>228</v>
      </c>
      <c r="D666" s="11" t="s">
        <v>3661</v>
      </c>
      <c r="E666" s="7" t="s">
        <v>258</v>
      </c>
      <c r="F666" s="7" t="s">
        <v>2958</v>
      </c>
      <c r="G666" s="8">
        <v>45231</v>
      </c>
      <c r="H666" s="10" t="s">
        <v>632</v>
      </c>
      <c r="I666" s="4" t="s">
        <v>42</v>
      </c>
      <c r="J666" s="4" t="s">
        <v>43</v>
      </c>
      <c r="K666" s="58" t="s">
        <v>305</v>
      </c>
      <c r="L666" s="59" t="s">
        <v>307</v>
      </c>
      <c r="M666" s="5">
        <v>6</v>
      </c>
      <c r="N666" s="16"/>
      <c r="O666" s="16"/>
      <c r="P666" s="15"/>
      <c r="Q666" s="15"/>
      <c r="R666" s="22"/>
      <c r="S666" s="22"/>
      <c r="T666" s="16"/>
      <c r="U666" s="16"/>
      <c r="V666" s="16"/>
    </row>
    <row r="667" ht="24" spans="1:22">
      <c r="A667" s="4">
        <v>666</v>
      </c>
      <c r="B667" s="4" t="s">
        <v>34</v>
      </c>
      <c r="C667" s="5" t="s">
        <v>228</v>
      </c>
      <c r="D667" s="11" t="s">
        <v>3662</v>
      </c>
      <c r="E667" s="7" t="s">
        <v>258</v>
      </c>
      <c r="F667" s="7" t="s">
        <v>2958</v>
      </c>
      <c r="G667" s="57">
        <v>44927</v>
      </c>
      <c r="H667" s="9" t="s">
        <v>2959</v>
      </c>
      <c r="I667" s="4" t="s">
        <v>42</v>
      </c>
      <c r="J667" s="4" t="s">
        <v>43</v>
      </c>
      <c r="K667" s="58" t="s">
        <v>305</v>
      </c>
      <c r="L667" s="59" t="s">
        <v>307</v>
      </c>
      <c r="M667" s="5">
        <v>9</v>
      </c>
      <c r="N667" s="16" t="s">
        <v>3589</v>
      </c>
      <c r="O667" s="16" t="s">
        <v>3590</v>
      </c>
      <c r="P667" s="15">
        <f t="shared" ref="P667:P671" si="300">IF(OR(O667=0,O667="无"),"",M667)</f>
        <v>9</v>
      </c>
      <c r="Q667" s="15">
        <f t="shared" ref="Q667:Q671" si="301">P667</f>
        <v>9</v>
      </c>
      <c r="R667" s="22">
        <f t="shared" ref="R667:R671" si="302">IFERROR(IF(P667/M667&gt;0,P667/M667,""),"")</f>
        <v>1</v>
      </c>
      <c r="S667" s="22">
        <f t="shared" ref="S667:S671" si="303">IFERROR(Q667/P667,"")</f>
        <v>1</v>
      </c>
      <c r="T667" s="16"/>
      <c r="U667" s="16" t="s">
        <v>3591</v>
      </c>
      <c r="V667" s="16" t="s">
        <v>50</v>
      </c>
    </row>
    <row r="668" ht="24" spans="1:22">
      <c r="A668" s="4">
        <v>667</v>
      </c>
      <c r="B668" s="4" t="s">
        <v>34</v>
      </c>
      <c r="C668" s="5" t="s">
        <v>228</v>
      </c>
      <c r="D668" s="11" t="s">
        <v>3662</v>
      </c>
      <c r="E668" s="7" t="s">
        <v>258</v>
      </c>
      <c r="F668" s="7" t="s">
        <v>2958</v>
      </c>
      <c r="G668" s="8">
        <v>44986</v>
      </c>
      <c r="H668" s="10" t="s">
        <v>41</v>
      </c>
      <c r="I668" s="4" t="s">
        <v>42</v>
      </c>
      <c r="J668" s="4" t="s">
        <v>43</v>
      </c>
      <c r="K668" s="58" t="s">
        <v>305</v>
      </c>
      <c r="L668" s="59" t="s">
        <v>307</v>
      </c>
      <c r="M668" s="5">
        <v>9</v>
      </c>
      <c r="N668" s="16" t="s">
        <v>3592</v>
      </c>
      <c r="O668" s="16" t="s">
        <v>3593</v>
      </c>
      <c r="P668" s="15">
        <f t="shared" si="300"/>
        <v>9</v>
      </c>
      <c r="Q668" s="15">
        <f t="shared" si="301"/>
        <v>9</v>
      </c>
      <c r="R668" s="22">
        <f t="shared" si="302"/>
        <v>1</v>
      </c>
      <c r="S668" s="22">
        <f t="shared" si="303"/>
        <v>1</v>
      </c>
      <c r="T668" s="18"/>
      <c r="U668" s="16" t="s">
        <v>3594</v>
      </c>
      <c r="V668" s="16" t="s">
        <v>50</v>
      </c>
    </row>
    <row r="669" ht="24" spans="1:22">
      <c r="A669" s="4">
        <v>668</v>
      </c>
      <c r="B669" s="4" t="s">
        <v>34</v>
      </c>
      <c r="C669" s="5" t="s">
        <v>228</v>
      </c>
      <c r="D669" s="11" t="s">
        <v>3662</v>
      </c>
      <c r="E669" s="7" t="s">
        <v>258</v>
      </c>
      <c r="F669" s="7" t="s">
        <v>2958</v>
      </c>
      <c r="G669" s="8">
        <v>45047</v>
      </c>
      <c r="H669" s="10" t="s">
        <v>304</v>
      </c>
      <c r="I669" s="4" t="s">
        <v>42</v>
      </c>
      <c r="J669" s="4" t="s">
        <v>43</v>
      </c>
      <c r="K669" s="58" t="s">
        <v>305</v>
      </c>
      <c r="L669" s="59" t="s">
        <v>307</v>
      </c>
      <c r="M669" s="5">
        <v>9</v>
      </c>
      <c r="N669" s="16" t="s">
        <v>3595</v>
      </c>
      <c r="O669" s="16" t="s">
        <v>3550</v>
      </c>
      <c r="P669" s="15">
        <f t="shared" si="300"/>
        <v>9</v>
      </c>
      <c r="Q669" s="15">
        <f t="shared" si="301"/>
        <v>9</v>
      </c>
      <c r="R669" s="22">
        <f t="shared" si="302"/>
        <v>1</v>
      </c>
      <c r="S669" s="22">
        <f t="shared" si="303"/>
        <v>1</v>
      </c>
      <c r="T669" s="16"/>
      <c r="U669" s="16" t="s">
        <v>3596</v>
      </c>
      <c r="V669" s="16" t="s">
        <v>50</v>
      </c>
    </row>
    <row r="670" ht="24" spans="1:22">
      <c r="A670" s="4">
        <v>669</v>
      </c>
      <c r="B670" s="4" t="s">
        <v>34</v>
      </c>
      <c r="C670" s="5" t="s">
        <v>228</v>
      </c>
      <c r="D670" s="11" t="s">
        <v>3662</v>
      </c>
      <c r="E670" s="7" t="s">
        <v>258</v>
      </c>
      <c r="F670" s="7" t="s">
        <v>2958</v>
      </c>
      <c r="G670" s="8">
        <v>45108</v>
      </c>
      <c r="H670" s="10" t="s">
        <v>165</v>
      </c>
      <c r="I670" s="4" t="s">
        <v>42</v>
      </c>
      <c r="J670" s="4" t="s">
        <v>43</v>
      </c>
      <c r="K670" s="58" t="s">
        <v>305</v>
      </c>
      <c r="L670" s="59" t="s">
        <v>307</v>
      </c>
      <c r="M670" s="5">
        <v>9</v>
      </c>
      <c r="N670" s="16" t="s">
        <v>3597</v>
      </c>
      <c r="O670" s="16" t="s">
        <v>3598</v>
      </c>
      <c r="P670" s="15">
        <f t="shared" si="300"/>
        <v>9</v>
      </c>
      <c r="Q670" s="15">
        <f t="shared" si="301"/>
        <v>9</v>
      </c>
      <c r="R670" s="22">
        <f t="shared" si="302"/>
        <v>1</v>
      </c>
      <c r="S670" s="22">
        <f t="shared" si="303"/>
        <v>1</v>
      </c>
      <c r="T670" s="16"/>
      <c r="U670" s="16" t="s">
        <v>3599</v>
      </c>
      <c r="V670" s="16" t="s">
        <v>50</v>
      </c>
    </row>
    <row r="671" ht="24" spans="1:22">
      <c r="A671" s="32">
        <v>670</v>
      </c>
      <c r="B671" s="32" t="s">
        <v>34</v>
      </c>
      <c r="C671" s="41" t="s">
        <v>228</v>
      </c>
      <c r="D671" s="72" t="s">
        <v>3662</v>
      </c>
      <c r="E671" s="36" t="s">
        <v>258</v>
      </c>
      <c r="F671" s="36" t="s">
        <v>2958</v>
      </c>
      <c r="G671" s="37">
        <v>45170</v>
      </c>
      <c r="H671" s="38" t="s">
        <v>54</v>
      </c>
      <c r="I671" s="32" t="s">
        <v>42</v>
      </c>
      <c r="J671" s="32" t="s">
        <v>43</v>
      </c>
      <c r="K671" s="60" t="s">
        <v>305</v>
      </c>
      <c r="L671" s="61" t="s">
        <v>307</v>
      </c>
      <c r="M671" s="41">
        <v>9</v>
      </c>
      <c r="N671" s="42" t="str">
        <f>IFERROR(VLOOKUP("*"&amp;$D671&amp;"*",[1]护套环流!$A:$AS,20,FALSE),IFERROR(VLOOKUP("*"&amp;$D671&amp;"*",[1]护套环流!$B:$AS,19,FALSE),"无"))</f>
        <v>无</v>
      </c>
      <c r="O671" s="42" t="str">
        <f>IFERROR(VLOOKUP("*"&amp;$D671&amp;"*",[1]护套环流!$A:$AS,21,FALSE),IFERROR(VLOOKUP("*"&amp;$D671&amp;"*",[1]护套环流!$B:$AS,20,FALSE),"无"))</f>
        <v>无</v>
      </c>
      <c r="P671" s="43" t="str">
        <f t="shared" si="300"/>
        <v/>
      </c>
      <c r="Q671" s="43" t="str">
        <f t="shared" si="301"/>
        <v/>
      </c>
      <c r="R671" s="44" t="str">
        <f t="shared" si="302"/>
        <v/>
      </c>
      <c r="S671" s="44" t="str">
        <f t="shared" si="303"/>
        <v/>
      </c>
      <c r="T671" s="42"/>
      <c r="U671" s="42" t="str">
        <f>IFERROR(VLOOKUP("*"&amp;$D671&amp;"*",[1]护套环流!$A:$AS,5,FALSE),IFERROR(VLOOKUP("*"&amp;$D671&amp;"*",[1]护套环流!$B:$AS,4,FALSE),"无"))</f>
        <v>无</v>
      </c>
      <c r="V671" s="42" t="str">
        <f>IFERROR(VLOOKUP("*"&amp;$D671&amp;"*",[1]护套环流!$A:$AS,3,FALSE),IFERROR(VLOOKUP("*"&amp;$D671&amp;"*",[1]护套环流!$B:$AS,2,FALSE),"无"))</f>
        <v>无</v>
      </c>
    </row>
    <row r="672" ht="24" spans="1:22">
      <c r="A672" s="4">
        <v>671</v>
      </c>
      <c r="B672" s="4" t="s">
        <v>34</v>
      </c>
      <c r="C672" s="5" t="s">
        <v>228</v>
      </c>
      <c r="D672" s="11" t="s">
        <v>3662</v>
      </c>
      <c r="E672" s="7" t="s">
        <v>258</v>
      </c>
      <c r="F672" s="7" t="s">
        <v>2958</v>
      </c>
      <c r="G672" s="8">
        <v>45231</v>
      </c>
      <c r="H672" s="10" t="s">
        <v>632</v>
      </c>
      <c r="I672" s="4" t="s">
        <v>42</v>
      </c>
      <c r="J672" s="4" t="s">
        <v>43</v>
      </c>
      <c r="K672" s="58" t="s">
        <v>305</v>
      </c>
      <c r="L672" s="59" t="s">
        <v>307</v>
      </c>
      <c r="M672" s="5">
        <v>9</v>
      </c>
      <c r="N672" s="16"/>
      <c r="O672" s="16"/>
      <c r="P672" s="15"/>
      <c r="Q672" s="15"/>
      <c r="R672" s="22"/>
      <c r="S672" s="22"/>
      <c r="T672" s="16"/>
      <c r="U672" s="16"/>
      <c r="V672" s="16"/>
    </row>
    <row r="673" ht="24" spans="1:22">
      <c r="A673" s="4">
        <v>672</v>
      </c>
      <c r="B673" s="4" t="s">
        <v>34</v>
      </c>
      <c r="C673" s="5" t="s">
        <v>228</v>
      </c>
      <c r="D673" s="6" t="s">
        <v>3663</v>
      </c>
      <c r="E673" s="6" t="s">
        <v>108</v>
      </c>
      <c r="F673" s="7" t="s">
        <v>2958</v>
      </c>
      <c r="G673" s="57">
        <v>44927</v>
      </c>
      <c r="H673" s="9" t="s">
        <v>2959</v>
      </c>
      <c r="I673" s="4" t="s">
        <v>42</v>
      </c>
      <c r="J673" s="4" t="s">
        <v>43</v>
      </c>
      <c r="K673" s="58" t="s">
        <v>305</v>
      </c>
      <c r="L673" s="59" t="s">
        <v>307</v>
      </c>
      <c r="M673" s="5">
        <v>6</v>
      </c>
      <c r="N673" s="16" t="s">
        <v>3664</v>
      </c>
      <c r="O673" s="16" t="s">
        <v>3665</v>
      </c>
      <c r="P673" s="15">
        <f t="shared" ref="P673:P695" si="304">IF(OR(O673=0,O673="无"),"",M673)</f>
        <v>6</v>
      </c>
      <c r="Q673" s="15">
        <f t="shared" ref="Q673:Q695" si="305">P673</f>
        <v>6</v>
      </c>
      <c r="R673" s="22">
        <f t="shared" ref="R673:R695" si="306">IFERROR(IF(P673/M673&gt;0,P673/M673,""),"")</f>
        <v>1</v>
      </c>
      <c r="S673" s="22">
        <f t="shared" ref="S673:S695" si="307">IFERROR(Q673/P673,"")</f>
        <v>1</v>
      </c>
      <c r="T673" s="16"/>
      <c r="U673" s="16" t="s">
        <v>3666</v>
      </c>
      <c r="V673" s="16" t="s">
        <v>50</v>
      </c>
    </row>
    <row r="674" ht="24" spans="1:22">
      <c r="A674" s="4">
        <v>673</v>
      </c>
      <c r="B674" s="4" t="s">
        <v>34</v>
      </c>
      <c r="C674" s="5" t="s">
        <v>228</v>
      </c>
      <c r="D674" s="6" t="s">
        <v>3663</v>
      </c>
      <c r="E674" s="6" t="s">
        <v>108</v>
      </c>
      <c r="F674" s="7" t="s">
        <v>2958</v>
      </c>
      <c r="G674" s="8">
        <v>45108</v>
      </c>
      <c r="H674" s="10" t="s">
        <v>165</v>
      </c>
      <c r="I674" s="4" t="s">
        <v>42</v>
      </c>
      <c r="J674" s="4" t="s">
        <v>43</v>
      </c>
      <c r="K674" s="58" t="s">
        <v>305</v>
      </c>
      <c r="L674" s="59" t="s">
        <v>307</v>
      </c>
      <c r="M674" s="5">
        <v>6</v>
      </c>
      <c r="N674" s="16" t="s">
        <v>3988</v>
      </c>
      <c r="O674" s="16" t="s">
        <v>3989</v>
      </c>
      <c r="P674" s="15">
        <f t="shared" si="304"/>
        <v>6</v>
      </c>
      <c r="Q674" s="15">
        <f t="shared" si="305"/>
        <v>6</v>
      </c>
      <c r="R674" s="22">
        <f t="shared" si="306"/>
        <v>1</v>
      </c>
      <c r="S674" s="22">
        <f t="shared" si="307"/>
        <v>1</v>
      </c>
      <c r="T674" s="16"/>
      <c r="U674" s="16" t="s">
        <v>3669</v>
      </c>
      <c r="V674" s="16" t="s">
        <v>50</v>
      </c>
    </row>
    <row r="675" ht="24" spans="1:22">
      <c r="A675" s="4">
        <v>674</v>
      </c>
      <c r="B675" s="4" t="s">
        <v>34</v>
      </c>
      <c r="C675" s="5" t="s">
        <v>228</v>
      </c>
      <c r="D675" s="6" t="s">
        <v>2751</v>
      </c>
      <c r="E675" s="6" t="s">
        <v>108</v>
      </c>
      <c r="F675" s="7" t="s">
        <v>2958</v>
      </c>
      <c r="G675" s="57">
        <v>44927</v>
      </c>
      <c r="H675" s="9" t="s">
        <v>2959</v>
      </c>
      <c r="I675" s="4" t="s">
        <v>42</v>
      </c>
      <c r="J675" s="4" t="s">
        <v>43</v>
      </c>
      <c r="K675" s="58" t="s">
        <v>305</v>
      </c>
      <c r="L675" s="59" t="s">
        <v>307</v>
      </c>
      <c r="M675" s="5">
        <v>6</v>
      </c>
      <c r="N675" s="16" t="s">
        <v>3664</v>
      </c>
      <c r="O675" s="16" t="s">
        <v>3665</v>
      </c>
      <c r="P675" s="15">
        <f t="shared" si="304"/>
        <v>6</v>
      </c>
      <c r="Q675" s="15">
        <f t="shared" si="305"/>
        <v>6</v>
      </c>
      <c r="R675" s="22">
        <f t="shared" si="306"/>
        <v>1</v>
      </c>
      <c r="S675" s="22">
        <f t="shared" si="307"/>
        <v>1</v>
      </c>
      <c r="T675" s="16"/>
      <c r="U675" s="16" t="s">
        <v>3666</v>
      </c>
      <c r="V675" s="16" t="s">
        <v>50</v>
      </c>
    </row>
    <row r="676" ht="24" spans="1:22">
      <c r="A676" s="4">
        <v>675</v>
      </c>
      <c r="B676" s="4" t="s">
        <v>34</v>
      </c>
      <c r="C676" s="5" t="s">
        <v>228</v>
      </c>
      <c r="D676" s="6" t="s">
        <v>2751</v>
      </c>
      <c r="E676" s="6" t="s">
        <v>108</v>
      </c>
      <c r="F676" s="7" t="s">
        <v>2958</v>
      </c>
      <c r="G676" s="8">
        <v>45108</v>
      </c>
      <c r="H676" s="10" t="s">
        <v>165</v>
      </c>
      <c r="I676" s="4" t="s">
        <v>42</v>
      </c>
      <c r="J676" s="4" t="s">
        <v>43</v>
      </c>
      <c r="K676" s="58" t="s">
        <v>305</v>
      </c>
      <c r="L676" s="59" t="s">
        <v>307</v>
      </c>
      <c r="M676" s="5">
        <v>6</v>
      </c>
      <c r="N676" s="16" t="s">
        <v>3988</v>
      </c>
      <c r="O676" s="16" t="s">
        <v>3989</v>
      </c>
      <c r="P676" s="15">
        <f t="shared" si="304"/>
        <v>6</v>
      </c>
      <c r="Q676" s="15">
        <f t="shared" si="305"/>
        <v>6</v>
      </c>
      <c r="R676" s="22">
        <f t="shared" si="306"/>
        <v>1</v>
      </c>
      <c r="S676" s="22">
        <f t="shared" si="307"/>
        <v>1</v>
      </c>
      <c r="T676" s="16"/>
      <c r="U676" s="16" t="s">
        <v>3669</v>
      </c>
      <c r="V676" s="16" t="s">
        <v>50</v>
      </c>
    </row>
    <row r="677" ht="24" spans="1:22">
      <c r="A677" s="4">
        <v>676</v>
      </c>
      <c r="B677" s="4" t="s">
        <v>34</v>
      </c>
      <c r="C677" s="27" t="s">
        <v>228</v>
      </c>
      <c r="D677" s="7" t="s">
        <v>977</v>
      </c>
      <c r="E677" s="7" t="s">
        <v>337</v>
      </c>
      <c r="F677" s="7" t="s">
        <v>2958</v>
      </c>
      <c r="G677" s="8">
        <v>44958</v>
      </c>
      <c r="H677" s="9" t="s">
        <v>2299</v>
      </c>
      <c r="I677" s="27" t="s">
        <v>42</v>
      </c>
      <c r="J677" s="4" t="s">
        <v>43</v>
      </c>
      <c r="K677" s="58" t="s">
        <v>305</v>
      </c>
      <c r="L677" s="59" t="s">
        <v>307</v>
      </c>
      <c r="M677" s="26">
        <v>6</v>
      </c>
      <c r="N677" s="16" t="s">
        <v>3582</v>
      </c>
      <c r="O677" s="16" t="s">
        <v>3583</v>
      </c>
      <c r="P677" s="15">
        <f t="shared" si="304"/>
        <v>6</v>
      </c>
      <c r="Q677" s="15">
        <f t="shared" si="305"/>
        <v>6</v>
      </c>
      <c r="R677" s="22">
        <f t="shared" si="306"/>
        <v>1</v>
      </c>
      <c r="S677" s="22">
        <f t="shared" si="307"/>
        <v>1</v>
      </c>
      <c r="T677" s="16"/>
      <c r="U677" s="16" t="s">
        <v>3584</v>
      </c>
      <c r="V677" s="16" t="s">
        <v>50</v>
      </c>
    </row>
    <row r="678" ht="24" spans="1:22">
      <c r="A678" s="4">
        <v>677</v>
      </c>
      <c r="B678" s="4" t="s">
        <v>34</v>
      </c>
      <c r="C678" s="27" t="s">
        <v>228</v>
      </c>
      <c r="D678" s="7" t="s">
        <v>977</v>
      </c>
      <c r="E678" s="7" t="s">
        <v>337</v>
      </c>
      <c r="F678" s="7" t="s">
        <v>2958</v>
      </c>
      <c r="G678" s="8">
        <v>45139</v>
      </c>
      <c r="H678" s="9" t="s">
        <v>97</v>
      </c>
      <c r="I678" s="27" t="s">
        <v>42</v>
      </c>
      <c r="J678" s="4" t="s">
        <v>43</v>
      </c>
      <c r="K678" s="58" t="s">
        <v>305</v>
      </c>
      <c r="L678" s="59" t="s">
        <v>307</v>
      </c>
      <c r="M678" s="26">
        <v>6</v>
      </c>
      <c r="N678" s="16" t="s">
        <v>3464</v>
      </c>
      <c r="O678" s="16" t="s">
        <v>3465</v>
      </c>
      <c r="P678" s="15">
        <f t="shared" si="304"/>
        <v>6</v>
      </c>
      <c r="Q678" s="15">
        <f t="shared" si="305"/>
        <v>6</v>
      </c>
      <c r="R678" s="22">
        <f t="shared" si="306"/>
        <v>1</v>
      </c>
      <c r="S678" s="22">
        <f t="shared" si="307"/>
        <v>1</v>
      </c>
      <c r="T678" s="16"/>
      <c r="U678" s="16" t="s">
        <v>3466</v>
      </c>
      <c r="V678" s="16" t="s">
        <v>50</v>
      </c>
    </row>
    <row r="679" ht="24" spans="1:22">
      <c r="A679" s="4">
        <v>678</v>
      </c>
      <c r="B679" s="4" t="s">
        <v>34</v>
      </c>
      <c r="C679" s="5" t="s">
        <v>228</v>
      </c>
      <c r="D679" s="7" t="s">
        <v>3670</v>
      </c>
      <c r="E679" s="7" t="s">
        <v>108</v>
      </c>
      <c r="F679" s="7" t="s">
        <v>2958</v>
      </c>
      <c r="G679" s="8">
        <v>44986</v>
      </c>
      <c r="H679" s="10" t="s">
        <v>41</v>
      </c>
      <c r="I679" s="4" t="s">
        <v>42</v>
      </c>
      <c r="J679" s="4" t="s">
        <v>43</v>
      </c>
      <c r="K679" s="58" t="s">
        <v>305</v>
      </c>
      <c r="L679" s="59" t="s">
        <v>307</v>
      </c>
      <c r="M679" s="5">
        <v>6</v>
      </c>
      <c r="N679" s="16" t="s">
        <v>3531</v>
      </c>
      <c r="O679" s="16" t="s">
        <v>3532</v>
      </c>
      <c r="P679" s="15">
        <f t="shared" si="304"/>
        <v>6</v>
      </c>
      <c r="Q679" s="15">
        <f t="shared" si="305"/>
        <v>6</v>
      </c>
      <c r="R679" s="22">
        <f t="shared" si="306"/>
        <v>1</v>
      </c>
      <c r="S679" s="22">
        <f t="shared" si="307"/>
        <v>1</v>
      </c>
      <c r="T679" s="18"/>
      <c r="U679" s="23" t="s">
        <v>3533</v>
      </c>
      <c r="V679" s="16" t="s">
        <v>50</v>
      </c>
    </row>
    <row r="680" ht="24" spans="1:22">
      <c r="A680" s="4">
        <v>679</v>
      </c>
      <c r="B680" s="4" t="s">
        <v>34</v>
      </c>
      <c r="C680" s="5" t="s">
        <v>228</v>
      </c>
      <c r="D680" s="7" t="s">
        <v>3670</v>
      </c>
      <c r="E680" s="7" t="s">
        <v>108</v>
      </c>
      <c r="F680" s="7" t="s">
        <v>2958</v>
      </c>
      <c r="G680" s="8">
        <v>45139</v>
      </c>
      <c r="H680" s="9" t="s">
        <v>97</v>
      </c>
      <c r="I680" s="4" t="s">
        <v>42</v>
      </c>
      <c r="J680" s="4" t="s">
        <v>43</v>
      </c>
      <c r="K680" s="58" t="s">
        <v>305</v>
      </c>
      <c r="L680" s="59" t="s">
        <v>307</v>
      </c>
      <c r="M680" s="5">
        <v>6</v>
      </c>
      <c r="N680" s="16" t="s">
        <v>3671</v>
      </c>
      <c r="O680" s="16" t="s">
        <v>3534</v>
      </c>
      <c r="P680" s="15">
        <f t="shared" si="304"/>
        <v>6</v>
      </c>
      <c r="Q680" s="15">
        <f t="shared" si="305"/>
        <v>6</v>
      </c>
      <c r="R680" s="22">
        <f t="shared" si="306"/>
        <v>1</v>
      </c>
      <c r="S680" s="22">
        <f t="shared" si="307"/>
        <v>1</v>
      </c>
      <c r="T680" s="16"/>
      <c r="U680" s="16" t="s">
        <v>3672</v>
      </c>
      <c r="V680" s="16" t="s">
        <v>50</v>
      </c>
    </row>
    <row r="681" ht="24" spans="1:22">
      <c r="A681" s="4">
        <v>680</v>
      </c>
      <c r="B681" s="4" t="s">
        <v>34</v>
      </c>
      <c r="C681" s="5" t="s">
        <v>228</v>
      </c>
      <c r="D681" s="7" t="s">
        <v>3673</v>
      </c>
      <c r="E681" s="7" t="s">
        <v>108</v>
      </c>
      <c r="F681" s="7" t="s">
        <v>2958</v>
      </c>
      <c r="G681" s="8">
        <v>44986</v>
      </c>
      <c r="H681" s="10" t="s">
        <v>41</v>
      </c>
      <c r="I681" s="4" t="s">
        <v>42</v>
      </c>
      <c r="J681" s="4" t="s">
        <v>43</v>
      </c>
      <c r="K681" s="58" t="s">
        <v>305</v>
      </c>
      <c r="L681" s="59" t="s">
        <v>307</v>
      </c>
      <c r="M681" s="5">
        <v>6</v>
      </c>
      <c r="N681" s="16" t="s">
        <v>3531</v>
      </c>
      <c r="O681" s="16" t="s">
        <v>3532</v>
      </c>
      <c r="P681" s="15">
        <f t="shared" si="304"/>
        <v>6</v>
      </c>
      <c r="Q681" s="15">
        <f t="shared" si="305"/>
        <v>6</v>
      </c>
      <c r="R681" s="22">
        <f t="shared" si="306"/>
        <v>1</v>
      </c>
      <c r="S681" s="22">
        <f t="shared" si="307"/>
        <v>1</v>
      </c>
      <c r="T681" s="18"/>
      <c r="U681" s="23" t="s">
        <v>3533</v>
      </c>
      <c r="V681" s="16" t="s">
        <v>50</v>
      </c>
    </row>
    <row r="682" ht="24" spans="1:22">
      <c r="A682" s="4">
        <v>681</v>
      </c>
      <c r="B682" s="4" t="s">
        <v>34</v>
      </c>
      <c r="C682" s="5" t="s">
        <v>228</v>
      </c>
      <c r="D682" s="7" t="s">
        <v>3673</v>
      </c>
      <c r="E682" s="7" t="s">
        <v>108</v>
      </c>
      <c r="F682" s="7" t="s">
        <v>2958</v>
      </c>
      <c r="G682" s="8">
        <v>45139</v>
      </c>
      <c r="H682" s="9" t="s">
        <v>97</v>
      </c>
      <c r="I682" s="4" t="s">
        <v>42</v>
      </c>
      <c r="J682" s="4" t="s">
        <v>43</v>
      </c>
      <c r="K682" s="58" t="s">
        <v>305</v>
      </c>
      <c r="L682" s="59" t="s">
        <v>307</v>
      </c>
      <c r="M682" s="5">
        <v>6</v>
      </c>
      <c r="N682" s="16" t="s">
        <v>3671</v>
      </c>
      <c r="O682" s="16" t="s">
        <v>3534</v>
      </c>
      <c r="P682" s="15">
        <f t="shared" si="304"/>
        <v>6</v>
      </c>
      <c r="Q682" s="15">
        <f t="shared" si="305"/>
        <v>6</v>
      </c>
      <c r="R682" s="22">
        <f t="shared" si="306"/>
        <v>1</v>
      </c>
      <c r="S682" s="22">
        <f t="shared" si="307"/>
        <v>1</v>
      </c>
      <c r="T682" s="16"/>
      <c r="U682" s="16" t="s">
        <v>3672</v>
      </c>
      <c r="V682" s="16" t="s">
        <v>50</v>
      </c>
    </row>
    <row r="683" ht="24" spans="1:22">
      <c r="A683" s="4">
        <v>682</v>
      </c>
      <c r="B683" s="4" t="s">
        <v>34</v>
      </c>
      <c r="C683" s="5" t="s">
        <v>228</v>
      </c>
      <c r="D683" s="11" t="s">
        <v>496</v>
      </c>
      <c r="E683" s="11" t="s">
        <v>108</v>
      </c>
      <c r="F683" s="7" t="s">
        <v>2958</v>
      </c>
      <c r="G683" s="8">
        <v>44986</v>
      </c>
      <c r="H683" s="10" t="s">
        <v>41</v>
      </c>
      <c r="I683" s="4" t="s">
        <v>42</v>
      </c>
      <c r="J683" s="4" t="s">
        <v>43</v>
      </c>
      <c r="K683" s="58" t="s">
        <v>305</v>
      </c>
      <c r="L683" s="59" t="s">
        <v>307</v>
      </c>
      <c r="M683" s="5">
        <v>3</v>
      </c>
      <c r="N683" s="16" t="s">
        <v>3531</v>
      </c>
      <c r="O683" s="16" t="s">
        <v>3532</v>
      </c>
      <c r="P683" s="15">
        <f t="shared" si="304"/>
        <v>3</v>
      </c>
      <c r="Q683" s="15">
        <f t="shared" si="305"/>
        <v>3</v>
      </c>
      <c r="R683" s="22">
        <f t="shared" si="306"/>
        <v>1</v>
      </c>
      <c r="S683" s="22">
        <f t="shared" si="307"/>
        <v>1</v>
      </c>
      <c r="T683" s="16"/>
      <c r="U683" s="16" t="s">
        <v>3533</v>
      </c>
      <c r="V683" s="16" t="s">
        <v>50</v>
      </c>
    </row>
    <row r="684" ht="24" spans="1:22">
      <c r="A684" s="4">
        <v>683</v>
      </c>
      <c r="B684" s="4" t="s">
        <v>34</v>
      </c>
      <c r="C684" s="5" t="s">
        <v>228</v>
      </c>
      <c r="D684" s="11" t="s">
        <v>496</v>
      </c>
      <c r="E684" s="11" t="s">
        <v>108</v>
      </c>
      <c r="F684" s="7" t="s">
        <v>2958</v>
      </c>
      <c r="G684" s="8">
        <v>45170</v>
      </c>
      <c r="H684" s="10" t="s">
        <v>54</v>
      </c>
      <c r="I684" s="4" t="s">
        <v>42</v>
      </c>
      <c r="J684" s="4" t="s">
        <v>43</v>
      </c>
      <c r="K684" s="58" t="s">
        <v>305</v>
      </c>
      <c r="L684" s="59" t="s">
        <v>307</v>
      </c>
      <c r="M684" s="5">
        <v>3</v>
      </c>
      <c r="N684" s="16" t="str">
        <f>IFERROR(VLOOKUP("*"&amp;$D684&amp;"*",[1]护套环流!$A:$AS,20,FALSE),IFERROR(VLOOKUP("*"&amp;$D684&amp;"*",[1]护套环流!$B:$AS,19,FALSE),"无"))</f>
        <v>2023-09-20 10:41:00</v>
      </c>
      <c r="O684" s="16" t="str">
        <f>IFERROR(VLOOKUP("*"&amp;$D684&amp;"*",[1]护套环流!$A:$AS,21,FALSE),IFERROR(VLOOKUP("*"&amp;$D684&amp;"*",[1]护套环流!$B:$AS,20,FALSE),"无"))</f>
        <v>2023-09-20 11:41:00</v>
      </c>
      <c r="P684" s="15">
        <f t="shared" si="304"/>
        <v>3</v>
      </c>
      <c r="Q684" s="15">
        <f t="shared" si="305"/>
        <v>3</v>
      </c>
      <c r="R684" s="22">
        <f t="shared" si="306"/>
        <v>1</v>
      </c>
      <c r="S684" s="22">
        <f t="shared" si="307"/>
        <v>1</v>
      </c>
      <c r="T684" s="16"/>
      <c r="U684" s="16" t="str">
        <f>IFERROR(VLOOKUP("*"&amp;$D684&amp;"*",[1]护套环流!$A:$AS,5,FALSE),IFERROR(VLOOKUP("*"&amp;$D684&amp;"*",[1]护套环流!$B:$AS,4,FALSE),"无"))</f>
        <v>JH030120230116-002868</v>
      </c>
      <c r="V684" s="16" t="str">
        <f>IFERROR(VLOOKUP("*"&amp;$D684&amp;"*",[1]护套环流!$A:$AS,3,FALSE),IFERROR(VLOOKUP("*"&amp;$D684&amp;"*",[1]护套环流!$B:$AS,2,FALSE),"无"))</f>
        <v>已完成</v>
      </c>
    </row>
    <row r="685" ht="24" spans="1:22">
      <c r="A685" s="4">
        <v>684</v>
      </c>
      <c r="B685" s="4" t="s">
        <v>34</v>
      </c>
      <c r="C685" s="5" t="s">
        <v>228</v>
      </c>
      <c r="D685" s="11" t="s">
        <v>497</v>
      </c>
      <c r="E685" s="11" t="s">
        <v>108</v>
      </c>
      <c r="F685" s="7" t="s">
        <v>2958</v>
      </c>
      <c r="G685" s="8">
        <v>44986</v>
      </c>
      <c r="H685" s="10" t="s">
        <v>41</v>
      </c>
      <c r="I685" s="4" t="s">
        <v>42</v>
      </c>
      <c r="J685" s="4" t="s">
        <v>43</v>
      </c>
      <c r="K685" s="58" t="s">
        <v>305</v>
      </c>
      <c r="L685" s="59" t="s">
        <v>307</v>
      </c>
      <c r="M685" s="5">
        <v>3</v>
      </c>
      <c r="N685" s="16" t="s">
        <v>3677</v>
      </c>
      <c r="O685" s="16" t="s">
        <v>3678</v>
      </c>
      <c r="P685" s="15">
        <f t="shared" si="304"/>
        <v>3</v>
      </c>
      <c r="Q685" s="15">
        <f t="shared" si="305"/>
        <v>3</v>
      </c>
      <c r="R685" s="22">
        <f t="shared" si="306"/>
        <v>1</v>
      </c>
      <c r="S685" s="22">
        <f t="shared" si="307"/>
        <v>1</v>
      </c>
      <c r="T685" s="19"/>
      <c r="U685" s="16" t="s">
        <v>3679</v>
      </c>
      <c r="V685" s="16" t="s">
        <v>50</v>
      </c>
    </row>
    <row r="686" ht="24" spans="1:22">
      <c r="A686" s="4">
        <v>685</v>
      </c>
      <c r="B686" s="4" t="s">
        <v>34</v>
      </c>
      <c r="C686" s="5" t="s">
        <v>228</v>
      </c>
      <c r="D686" s="11" t="s">
        <v>497</v>
      </c>
      <c r="E686" s="11" t="s">
        <v>108</v>
      </c>
      <c r="F686" s="7" t="s">
        <v>2958</v>
      </c>
      <c r="G686" s="8">
        <v>45170</v>
      </c>
      <c r="H686" s="10" t="s">
        <v>54</v>
      </c>
      <c r="I686" s="4" t="s">
        <v>42</v>
      </c>
      <c r="J686" s="4" t="s">
        <v>43</v>
      </c>
      <c r="K686" s="58" t="s">
        <v>305</v>
      </c>
      <c r="L686" s="59" t="s">
        <v>307</v>
      </c>
      <c r="M686" s="5">
        <v>3</v>
      </c>
      <c r="N686" s="16" t="str">
        <f>IFERROR(VLOOKUP("*"&amp;$D686&amp;"*",[1]护套环流!$A:$AS,20,FALSE),IFERROR(VLOOKUP("*"&amp;$D686&amp;"*",[1]护套环流!$B:$AS,19,FALSE),"无"))</f>
        <v>2023-09-20 10:41:00</v>
      </c>
      <c r="O686" s="16" t="str">
        <f>IFERROR(VLOOKUP("*"&amp;$D686&amp;"*",[1]护套环流!$A:$AS,21,FALSE),IFERROR(VLOOKUP("*"&amp;$D686&amp;"*",[1]护套环流!$B:$AS,20,FALSE),"无"))</f>
        <v>2023-09-20 11:41:00</v>
      </c>
      <c r="P686" s="15">
        <f t="shared" si="304"/>
        <v>3</v>
      </c>
      <c r="Q686" s="15">
        <f t="shared" si="305"/>
        <v>3</v>
      </c>
      <c r="R686" s="22">
        <f t="shared" si="306"/>
        <v>1</v>
      </c>
      <c r="S686" s="22">
        <f t="shared" si="307"/>
        <v>1</v>
      </c>
      <c r="T686" s="16"/>
      <c r="U686" s="16" t="str">
        <f>IFERROR(VLOOKUP("*"&amp;$D686&amp;"*",[1]护套环流!$A:$AS,5,FALSE),IFERROR(VLOOKUP("*"&amp;$D686&amp;"*",[1]护套环流!$B:$AS,4,FALSE),"无"))</f>
        <v>JH030120230116-002868</v>
      </c>
      <c r="V686" s="16" t="str">
        <f>IFERROR(VLOOKUP("*"&amp;$D686&amp;"*",[1]护套环流!$A:$AS,3,FALSE),IFERROR(VLOOKUP("*"&amp;$D686&amp;"*",[1]护套环流!$B:$AS,2,FALSE),"无"))</f>
        <v>已完成</v>
      </c>
    </row>
    <row r="687" ht="24" spans="1:22">
      <c r="A687" s="4">
        <v>686</v>
      </c>
      <c r="B687" s="4" t="s">
        <v>34</v>
      </c>
      <c r="C687" s="5" t="s">
        <v>228</v>
      </c>
      <c r="D687" s="11" t="s">
        <v>505</v>
      </c>
      <c r="E687" s="11" t="s">
        <v>108</v>
      </c>
      <c r="F687" s="7" t="s">
        <v>2958</v>
      </c>
      <c r="G687" s="8">
        <v>44986</v>
      </c>
      <c r="H687" s="10" t="s">
        <v>41</v>
      </c>
      <c r="I687" s="4" t="s">
        <v>42</v>
      </c>
      <c r="J687" s="4" t="s">
        <v>43</v>
      </c>
      <c r="K687" s="58" t="s">
        <v>305</v>
      </c>
      <c r="L687" s="59" t="s">
        <v>307</v>
      </c>
      <c r="M687" s="5">
        <v>3</v>
      </c>
      <c r="N687" s="16" t="s">
        <v>3531</v>
      </c>
      <c r="O687" s="16" t="s">
        <v>3532</v>
      </c>
      <c r="P687" s="15">
        <f t="shared" si="304"/>
        <v>3</v>
      </c>
      <c r="Q687" s="15">
        <f t="shared" si="305"/>
        <v>3</v>
      </c>
      <c r="R687" s="22">
        <f t="shared" si="306"/>
        <v>1</v>
      </c>
      <c r="S687" s="22">
        <f t="shared" si="307"/>
        <v>1</v>
      </c>
      <c r="T687" s="16"/>
      <c r="U687" s="16" t="s">
        <v>3533</v>
      </c>
      <c r="V687" s="16" t="s">
        <v>50</v>
      </c>
    </row>
    <row r="688" ht="24" spans="1:22">
      <c r="A688" s="4">
        <v>687</v>
      </c>
      <c r="B688" s="4" t="s">
        <v>34</v>
      </c>
      <c r="C688" s="5" t="s">
        <v>228</v>
      </c>
      <c r="D688" s="11" t="s">
        <v>505</v>
      </c>
      <c r="E688" s="11" t="s">
        <v>108</v>
      </c>
      <c r="F688" s="7" t="s">
        <v>2958</v>
      </c>
      <c r="G688" s="8">
        <v>45170</v>
      </c>
      <c r="H688" s="10" t="s">
        <v>54</v>
      </c>
      <c r="I688" s="4" t="s">
        <v>42</v>
      </c>
      <c r="J688" s="4" t="s">
        <v>43</v>
      </c>
      <c r="K688" s="58" t="s">
        <v>305</v>
      </c>
      <c r="L688" s="59" t="s">
        <v>307</v>
      </c>
      <c r="M688" s="5">
        <v>3</v>
      </c>
      <c r="N688" s="16" t="str">
        <f>IFERROR(VLOOKUP("*"&amp;$D688&amp;"*",[1]护套环流!$A:$AS,20,FALSE),IFERROR(VLOOKUP("*"&amp;$D688&amp;"*",[1]护套环流!$B:$AS,19,FALSE),"无"))</f>
        <v>2023-09-20 10:41:00</v>
      </c>
      <c r="O688" s="16" t="str">
        <f>IFERROR(VLOOKUP("*"&amp;$D688&amp;"*",[1]护套环流!$A:$AS,21,FALSE),IFERROR(VLOOKUP("*"&amp;$D688&amp;"*",[1]护套环流!$B:$AS,20,FALSE),"无"))</f>
        <v>2023-09-20 11:41:00</v>
      </c>
      <c r="P688" s="15">
        <f t="shared" si="304"/>
        <v>3</v>
      </c>
      <c r="Q688" s="15">
        <f t="shared" si="305"/>
        <v>3</v>
      </c>
      <c r="R688" s="22">
        <f t="shared" si="306"/>
        <v>1</v>
      </c>
      <c r="S688" s="22">
        <f t="shared" si="307"/>
        <v>1</v>
      </c>
      <c r="T688" s="16"/>
      <c r="U688" s="16" t="str">
        <f>IFERROR(VLOOKUP("*"&amp;$D688&amp;"*",[1]护套环流!$A:$AS,5,FALSE),IFERROR(VLOOKUP("*"&amp;$D688&amp;"*",[1]护套环流!$B:$AS,4,FALSE),"无"))</f>
        <v>JH030120230116-002868</v>
      </c>
      <c r="V688" s="16" t="str">
        <f>IFERROR(VLOOKUP("*"&amp;$D688&amp;"*",[1]护套环流!$A:$AS,3,FALSE),IFERROR(VLOOKUP("*"&amp;$D688&amp;"*",[1]护套环流!$B:$AS,2,FALSE),"无"))</f>
        <v>已完成</v>
      </c>
    </row>
    <row r="689" ht="24" spans="1:22">
      <c r="A689" s="4">
        <v>688</v>
      </c>
      <c r="B689" s="4" t="s">
        <v>34</v>
      </c>
      <c r="C689" s="5" t="s">
        <v>228</v>
      </c>
      <c r="D689" s="11" t="s">
        <v>507</v>
      </c>
      <c r="E689" s="11" t="s">
        <v>108</v>
      </c>
      <c r="F689" s="7" t="s">
        <v>2958</v>
      </c>
      <c r="G689" s="8">
        <v>44986</v>
      </c>
      <c r="H689" s="10" t="s">
        <v>41</v>
      </c>
      <c r="I689" s="4" t="s">
        <v>42</v>
      </c>
      <c r="J689" s="4" t="s">
        <v>43</v>
      </c>
      <c r="K689" s="58" t="s">
        <v>305</v>
      </c>
      <c r="L689" s="59" t="s">
        <v>307</v>
      </c>
      <c r="M689" s="5">
        <v>3</v>
      </c>
      <c r="N689" s="16" t="s">
        <v>3677</v>
      </c>
      <c r="O689" s="16" t="s">
        <v>3678</v>
      </c>
      <c r="P689" s="15">
        <f t="shared" si="304"/>
        <v>3</v>
      </c>
      <c r="Q689" s="15">
        <f t="shared" si="305"/>
        <v>3</v>
      </c>
      <c r="R689" s="22">
        <f t="shared" si="306"/>
        <v>1</v>
      </c>
      <c r="S689" s="22">
        <f t="shared" si="307"/>
        <v>1</v>
      </c>
      <c r="T689" s="4"/>
      <c r="U689" s="16" t="s">
        <v>3679</v>
      </c>
      <c r="V689" s="16" t="s">
        <v>50</v>
      </c>
    </row>
    <row r="690" ht="24" spans="1:22">
      <c r="A690" s="4">
        <v>689</v>
      </c>
      <c r="B690" s="4" t="s">
        <v>34</v>
      </c>
      <c r="C690" s="5" t="s">
        <v>228</v>
      </c>
      <c r="D690" s="11" t="s">
        <v>507</v>
      </c>
      <c r="E690" s="11" t="s">
        <v>108</v>
      </c>
      <c r="F690" s="7" t="s">
        <v>2958</v>
      </c>
      <c r="G690" s="8">
        <v>45170</v>
      </c>
      <c r="H690" s="10" t="s">
        <v>54</v>
      </c>
      <c r="I690" s="4" t="s">
        <v>42</v>
      </c>
      <c r="J690" s="4" t="s">
        <v>43</v>
      </c>
      <c r="K690" s="58" t="s">
        <v>305</v>
      </c>
      <c r="L690" s="59" t="s">
        <v>307</v>
      </c>
      <c r="M690" s="5">
        <v>3</v>
      </c>
      <c r="N690" s="16" t="str">
        <f>IFERROR(VLOOKUP("*"&amp;$D690&amp;"*",[1]护套环流!$A:$AS,20,FALSE),IFERROR(VLOOKUP("*"&amp;$D690&amp;"*",[1]护套环流!$B:$AS,19,FALSE),"无"))</f>
        <v>2023-09-20 10:41:00</v>
      </c>
      <c r="O690" s="16" t="str">
        <f>IFERROR(VLOOKUP("*"&amp;$D690&amp;"*",[1]护套环流!$A:$AS,21,FALSE),IFERROR(VLOOKUP("*"&amp;$D690&amp;"*",[1]护套环流!$B:$AS,20,FALSE),"无"))</f>
        <v>2023-09-20 11:41:00</v>
      </c>
      <c r="P690" s="15">
        <f t="shared" si="304"/>
        <v>3</v>
      </c>
      <c r="Q690" s="15">
        <f t="shared" si="305"/>
        <v>3</v>
      </c>
      <c r="R690" s="22">
        <f t="shared" si="306"/>
        <v>1</v>
      </c>
      <c r="S690" s="22">
        <f t="shared" si="307"/>
        <v>1</v>
      </c>
      <c r="T690" s="16"/>
      <c r="U690" s="16" t="str">
        <f>IFERROR(VLOOKUP("*"&amp;$D690&amp;"*",[1]护套环流!$A:$AS,5,FALSE),IFERROR(VLOOKUP("*"&amp;$D690&amp;"*",[1]护套环流!$B:$AS,4,FALSE),"无"))</f>
        <v>JH030120230116-002868</v>
      </c>
      <c r="V690" s="16" t="str">
        <f>IFERROR(VLOOKUP("*"&amp;$D690&amp;"*",[1]护套环流!$A:$AS,3,FALSE),IFERROR(VLOOKUP("*"&amp;$D690&amp;"*",[1]护套环流!$B:$AS,2,FALSE),"无"))</f>
        <v>已完成</v>
      </c>
    </row>
    <row r="691" ht="24" spans="1:22">
      <c r="A691" s="4">
        <v>690</v>
      </c>
      <c r="B691" s="4" t="s">
        <v>34</v>
      </c>
      <c r="C691" s="5" t="s">
        <v>228</v>
      </c>
      <c r="D691" s="11" t="s">
        <v>1148</v>
      </c>
      <c r="E691" s="11" t="s">
        <v>258</v>
      </c>
      <c r="F691" s="7" t="s">
        <v>2958</v>
      </c>
      <c r="G691" s="57">
        <v>44958</v>
      </c>
      <c r="H691" s="9" t="s">
        <v>2299</v>
      </c>
      <c r="I691" s="4" t="s">
        <v>42</v>
      </c>
      <c r="J691" s="4" t="s">
        <v>43</v>
      </c>
      <c r="K691" s="4" t="s">
        <v>991</v>
      </c>
      <c r="L691" s="5" t="s">
        <v>993</v>
      </c>
      <c r="M691" s="5">
        <v>9</v>
      </c>
      <c r="N691" s="16" t="s">
        <v>3680</v>
      </c>
      <c r="O691" s="16" t="s">
        <v>3681</v>
      </c>
      <c r="P691" s="15">
        <f t="shared" si="304"/>
        <v>9</v>
      </c>
      <c r="Q691" s="15">
        <f t="shared" si="305"/>
        <v>9</v>
      </c>
      <c r="R691" s="22">
        <f t="shared" si="306"/>
        <v>1</v>
      </c>
      <c r="S691" s="22">
        <f t="shared" si="307"/>
        <v>1</v>
      </c>
      <c r="T691" s="16"/>
      <c r="U691" s="16" t="s">
        <v>3682</v>
      </c>
      <c r="V691" s="16" t="s">
        <v>50</v>
      </c>
    </row>
    <row r="692" ht="24" spans="1:22">
      <c r="A692" s="4">
        <v>691</v>
      </c>
      <c r="B692" s="4" t="s">
        <v>34</v>
      </c>
      <c r="C692" s="5" t="s">
        <v>228</v>
      </c>
      <c r="D692" s="11" t="s">
        <v>1148</v>
      </c>
      <c r="E692" s="11" t="s">
        <v>258</v>
      </c>
      <c r="F692" s="7" t="s">
        <v>2958</v>
      </c>
      <c r="G692" s="8">
        <v>45017</v>
      </c>
      <c r="H692" s="10" t="s">
        <v>231</v>
      </c>
      <c r="I692" s="4" t="s">
        <v>42</v>
      </c>
      <c r="J692" s="4" t="s">
        <v>43</v>
      </c>
      <c r="K692" s="4" t="s">
        <v>991</v>
      </c>
      <c r="L692" s="5" t="s">
        <v>993</v>
      </c>
      <c r="M692" s="5">
        <v>9</v>
      </c>
      <c r="N692" s="16" t="s">
        <v>3683</v>
      </c>
      <c r="O692" s="16" t="s">
        <v>3684</v>
      </c>
      <c r="P692" s="15">
        <f t="shared" si="304"/>
        <v>9</v>
      </c>
      <c r="Q692" s="15">
        <f t="shared" si="305"/>
        <v>9</v>
      </c>
      <c r="R692" s="22">
        <f t="shared" si="306"/>
        <v>1</v>
      </c>
      <c r="S692" s="22">
        <f t="shared" si="307"/>
        <v>1</v>
      </c>
      <c r="T692" s="16"/>
      <c r="U692" s="16" t="s">
        <v>3685</v>
      </c>
      <c r="V692" s="16" t="s">
        <v>50</v>
      </c>
    </row>
    <row r="693" ht="24" spans="1:22">
      <c r="A693" s="4">
        <v>692</v>
      </c>
      <c r="B693" s="4" t="s">
        <v>34</v>
      </c>
      <c r="C693" s="5" t="s">
        <v>228</v>
      </c>
      <c r="D693" s="11" t="s">
        <v>1148</v>
      </c>
      <c r="E693" s="11" t="s">
        <v>258</v>
      </c>
      <c r="F693" s="7" t="s">
        <v>2958</v>
      </c>
      <c r="G693" s="8">
        <v>45078</v>
      </c>
      <c r="H693" s="10" t="s">
        <v>93</v>
      </c>
      <c r="I693" s="4" t="s">
        <v>42</v>
      </c>
      <c r="J693" s="4" t="s">
        <v>43</v>
      </c>
      <c r="K693" s="4" t="s">
        <v>991</v>
      </c>
      <c r="L693" s="5" t="s">
        <v>993</v>
      </c>
      <c r="M693" s="5">
        <v>9</v>
      </c>
      <c r="N693" s="16" t="s">
        <v>3686</v>
      </c>
      <c r="O693" s="16" t="s">
        <v>3687</v>
      </c>
      <c r="P693" s="15">
        <f t="shared" si="304"/>
        <v>9</v>
      </c>
      <c r="Q693" s="15">
        <f t="shared" si="305"/>
        <v>9</v>
      </c>
      <c r="R693" s="22">
        <f t="shared" si="306"/>
        <v>1</v>
      </c>
      <c r="S693" s="22">
        <f t="shared" si="307"/>
        <v>1</v>
      </c>
      <c r="T693" s="16"/>
      <c r="U693" s="16" t="s">
        <v>3688</v>
      </c>
      <c r="V693" s="16" t="s">
        <v>50</v>
      </c>
    </row>
    <row r="694" ht="24" spans="1:22">
      <c r="A694" s="4">
        <v>693</v>
      </c>
      <c r="B694" s="4" t="s">
        <v>34</v>
      </c>
      <c r="C694" s="5" t="s">
        <v>228</v>
      </c>
      <c r="D694" s="11" t="s">
        <v>1148</v>
      </c>
      <c r="E694" s="11" t="s">
        <v>258</v>
      </c>
      <c r="F694" s="7" t="s">
        <v>2958</v>
      </c>
      <c r="G694" s="8">
        <v>45139</v>
      </c>
      <c r="H694" s="9" t="s">
        <v>97</v>
      </c>
      <c r="I694" s="4" t="s">
        <v>42</v>
      </c>
      <c r="J694" s="4" t="s">
        <v>43</v>
      </c>
      <c r="K694" s="4" t="s">
        <v>991</v>
      </c>
      <c r="L694" s="5" t="s">
        <v>993</v>
      </c>
      <c r="M694" s="5">
        <v>9</v>
      </c>
      <c r="N694" s="16" t="s">
        <v>3689</v>
      </c>
      <c r="O694" s="16" t="s">
        <v>3690</v>
      </c>
      <c r="P694" s="15">
        <f t="shared" si="304"/>
        <v>9</v>
      </c>
      <c r="Q694" s="15">
        <f t="shared" si="305"/>
        <v>9</v>
      </c>
      <c r="R694" s="22">
        <f t="shared" si="306"/>
        <v>1</v>
      </c>
      <c r="S694" s="22">
        <f t="shared" si="307"/>
        <v>1</v>
      </c>
      <c r="T694" s="16"/>
      <c r="U694" s="16" t="s">
        <v>3691</v>
      </c>
      <c r="V694" s="16" t="s">
        <v>50</v>
      </c>
    </row>
    <row r="695" ht="24" spans="1:22">
      <c r="A695" s="32">
        <v>694</v>
      </c>
      <c r="B695" s="32" t="s">
        <v>34</v>
      </c>
      <c r="C695" s="41" t="s">
        <v>228</v>
      </c>
      <c r="D695" s="72" t="s">
        <v>1148</v>
      </c>
      <c r="E695" s="72" t="s">
        <v>258</v>
      </c>
      <c r="F695" s="36" t="s">
        <v>2958</v>
      </c>
      <c r="G695" s="37">
        <v>45200</v>
      </c>
      <c r="H695" s="38" t="s">
        <v>189</v>
      </c>
      <c r="I695" s="32" t="s">
        <v>42</v>
      </c>
      <c r="J695" s="32" t="s">
        <v>43</v>
      </c>
      <c r="K695" s="32" t="s">
        <v>991</v>
      </c>
      <c r="L695" s="41" t="s">
        <v>993</v>
      </c>
      <c r="M695" s="41">
        <v>9</v>
      </c>
      <c r="N695" s="42" t="str">
        <f>IFERROR(VLOOKUP("*"&amp;$D695&amp;"*",[1]护套环流!$A:$AS,20,FALSE),IFERROR(VLOOKUP("*"&amp;$D695&amp;"*",[1]护套环流!$B:$AS,19,FALSE),"无"))</f>
        <v>无</v>
      </c>
      <c r="O695" s="42" t="str">
        <f>IFERROR(VLOOKUP("*"&amp;$D695&amp;"*",[1]护套环流!$A:$AS,21,FALSE),IFERROR(VLOOKUP("*"&amp;$D695&amp;"*",[1]护套环流!$B:$AS,20,FALSE),"无"))</f>
        <v>无</v>
      </c>
      <c r="P695" s="43" t="str">
        <f t="shared" si="304"/>
        <v/>
      </c>
      <c r="Q695" s="43" t="str">
        <f t="shared" si="305"/>
        <v/>
      </c>
      <c r="R695" s="44" t="str">
        <f t="shared" si="306"/>
        <v/>
      </c>
      <c r="S695" s="44" t="str">
        <f t="shared" si="307"/>
        <v/>
      </c>
      <c r="T695" s="42"/>
      <c r="U695" s="42" t="str">
        <f>IFERROR(VLOOKUP("*"&amp;$D695&amp;"*",[1]护套环流!$A:$AS,5,FALSE),IFERROR(VLOOKUP("*"&amp;$D695&amp;"*",[1]护套环流!$B:$AS,4,FALSE),"无"))</f>
        <v>无</v>
      </c>
      <c r="V695" s="42" t="str">
        <f>IFERROR(VLOOKUP("*"&amp;$D695&amp;"*",[1]护套环流!$A:$AS,3,FALSE),IFERROR(VLOOKUP("*"&amp;$D695&amp;"*",[1]护套环流!$B:$AS,2,FALSE),"无"))</f>
        <v>无</v>
      </c>
    </row>
    <row r="696" ht="24" spans="1:22">
      <c r="A696" s="4">
        <v>695</v>
      </c>
      <c r="B696" s="4" t="s">
        <v>34</v>
      </c>
      <c r="C696" s="5" t="s">
        <v>228</v>
      </c>
      <c r="D696" s="11" t="s">
        <v>1148</v>
      </c>
      <c r="E696" s="11" t="s">
        <v>258</v>
      </c>
      <c r="F696" s="7" t="s">
        <v>2958</v>
      </c>
      <c r="G696" s="8">
        <v>45261</v>
      </c>
      <c r="H696" s="10" t="s">
        <v>1741</v>
      </c>
      <c r="I696" s="4" t="s">
        <v>42</v>
      </c>
      <c r="J696" s="4" t="s">
        <v>43</v>
      </c>
      <c r="K696" s="4" t="s">
        <v>991</v>
      </c>
      <c r="L696" s="5" t="s">
        <v>993</v>
      </c>
      <c r="M696" s="5">
        <v>9</v>
      </c>
      <c r="N696" s="16"/>
      <c r="O696" s="16"/>
      <c r="P696" s="15"/>
      <c r="Q696" s="15"/>
      <c r="R696" s="22"/>
      <c r="S696" s="22"/>
      <c r="T696" s="16"/>
      <c r="U696" s="16"/>
      <c r="V696" s="16"/>
    </row>
    <row r="697" ht="24" spans="1:22">
      <c r="A697" s="4">
        <v>696</v>
      </c>
      <c r="B697" s="4" t="s">
        <v>34</v>
      </c>
      <c r="C697" s="5" t="s">
        <v>228</v>
      </c>
      <c r="D697" s="11" t="s">
        <v>3695</v>
      </c>
      <c r="E697" s="11" t="s">
        <v>258</v>
      </c>
      <c r="F697" s="7" t="s">
        <v>2958</v>
      </c>
      <c r="G697" s="57">
        <v>44958</v>
      </c>
      <c r="H697" s="9" t="s">
        <v>2299</v>
      </c>
      <c r="I697" s="4" t="s">
        <v>42</v>
      </c>
      <c r="J697" s="4" t="s">
        <v>43</v>
      </c>
      <c r="K697" s="4" t="s">
        <v>991</v>
      </c>
      <c r="L697" s="5" t="s">
        <v>993</v>
      </c>
      <c r="M697" s="5">
        <v>3</v>
      </c>
      <c r="N697" s="16" t="s">
        <v>3680</v>
      </c>
      <c r="O697" s="16" t="s">
        <v>3681</v>
      </c>
      <c r="P697" s="15">
        <f t="shared" ref="P697:P701" si="308">IF(OR(O697=0,O697="无"),"",M697)</f>
        <v>3</v>
      </c>
      <c r="Q697" s="15">
        <f t="shared" ref="Q697:Q701" si="309">P697</f>
        <v>3</v>
      </c>
      <c r="R697" s="22">
        <f t="shared" ref="R697:R701" si="310">IFERROR(IF(P697/M697&gt;0,P697/M697,""),"")</f>
        <v>1</v>
      </c>
      <c r="S697" s="22">
        <f t="shared" ref="S697:S701" si="311">IFERROR(Q697/P697,"")</f>
        <v>1</v>
      </c>
      <c r="T697" s="16"/>
      <c r="U697" s="16" t="s">
        <v>3682</v>
      </c>
      <c r="V697" s="16" t="s">
        <v>50</v>
      </c>
    </row>
    <row r="698" ht="24" spans="1:22">
      <c r="A698" s="4">
        <v>697</v>
      </c>
      <c r="B698" s="4" t="s">
        <v>34</v>
      </c>
      <c r="C698" s="5" t="s">
        <v>228</v>
      </c>
      <c r="D698" s="11" t="s">
        <v>3695</v>
      </c>
      <c r="E698" s="11" t="s">
        <v>258</v>
      </c>
      <c r="F698" s="7" t="s">
        <v>2958</v>
      </c>
      <c r="G698" s="8">
        <v>45017</v>
      </c>
      <c r="H698" s="10" t="s">
        <v>231</v>
      </c>
      <c r="I698" s="4" t="s">
        <v>42</v>
      </c>
      <c r="J698" s="4" t="s">
        <v>43</v>
      </c>
      <c r="K698" s="4" t="s">
        <v>991</v>
      </c>
      <c r="L698" s="5" t="s">
        <v>993</v>
      </c>
      <c r="M698" s="5">
        <v>3</v>
      </c>
      <c r="N698" s="16" t="s">
        <v>3683</v>
      </c>
      <c r="O698" s="16" t="s">
        <v>3684</v>
      </c>
      <c r="P698" s="15">
        <f t="shared" si="308"/>
        <v>3</v>
      </c>
      <c r="Q698" s="15">
        <f t="shared" si="309"/>
        <v>3</v>
      </c>
      <c r="R698" s="22">
        <f t="shared" si="310"/>
        <v>1</v>
      </c>
      <c r="S698" s="22">
        <f t="shared" si="311"/>
        <v>1</v>
      </c>
      <c r="T698" s="16"/>
      <c r="U698" s="16" t="s">
        <v>3685</v>
      </c>
      <c r="V698" s="16" t="s">
        <v>50</v>
      </c>
    </row>
    <row r="699" ht="24" spans="1:22">
      <c r="A699" s="4">
        <v>698</v>
      </c>
      <c r="B699" s="4" t="s">
        <v>34</v>
      </c>
      <c r="C699" s="5" t="s">
        <v>228</v>
      </c>
      <c r="D699" s="11" t="s">
        <v>3695</v>
      </c>
      <c r="E699" s="11" t="s">
        <v>258</v>
      </c>
      <c r="F699" s="7" t="s">
        <v>2958</v>
      </c>
      <c r="G699" s="8">
        <v>45078</v>
      </c>
      <c r="H699" s="10" t="s">
        <v>93</v>
      </c>
      <c r="I699" s="4" t="s">
        <v>42</v>
      </c>
      <c r="J699" s="4" t="s">
        <v>43</v>
      </c>
      <c r="K699" s="4" t="s">
        <v>991</v>
      </c>
      <c r="L699" s="5" t="s">
        <v>993</v>
      </c>
      <c r="M699" s="5">
        <v>3</v>
      </c>
      <c r="N699" s="16" t="s">
        <v>3686</v>
      </c>
      <c r="O699" s="16" t="s">
        <v>3687</v>
      </c>
      <c r="P699" s="15">
        <f t="shared" si="308"/>
        <v>3</v>
      </c>
      <c r="Q699" s="15">
        <f t="shared" si="309"/>
        <v>3</v>
      </c>
      <c r="R699" s="22">
        <f t="shared" si="310"/>
        <v>1</v>
      </c>
      <c r="S699" s="22">
        <f t="shared" si="311"/>
        <v>1</v>
      </c>
      <c r="T699" s="16"/>
      <c r="U699" s="16" t="s">
        <v>3688</v>
      </c>
      <c r="V699" s="16" t="s">
        <v>50</v>
      </c>
    </row>
    <row r="700" ht="24" spans="1:22">
      <c r="A700" s="4">
        <v>699</v>
      </c>
      <c r="B700" s="4" t="s">
        <v>34</v>
      </c>
      <c r="C700" s="5" t="s">
        <v>228</v>
      </c>
      <c r="D700" s="11" t="s">
        <v>3695</v>
      </c>
      <c r="E700" s="11" t="s">
        <v>258</v>
      </c>
      <c r="F700" s="7" t="s">
        <v>2958</v>
      </c>
      <c r="G700" s="8">
        <v>45139</v>
      </c>
      <c r="H700" s="9" t="s">
        <v>97</v>
      </c>
      <c r="I700" s="4" t="s">
        <v>42</v>
      </c>
      <c r="J700" s="4" t="s">
        <v>43</v>
      </c>
      <c r="K700" s="4" t="s">
        <v>991</v>
      </c>
      <c r="L700" s="5" t="s">
        <v>993</v>
      </c>
      <c r="M700" s="5">
        <v>3</v>
      </c>
      <c r="N700" s="16" t="s">
        <v>3689</v>
      </c>
      <c r="O700" s="16" t="s">
        <v>3690</v>
      </c>
      <c r="P700" s="15">
        <f t="shared" si="308"/>
        <v>3</v>
      </c>
      <c r="Q700" s="15">
        <f t="shared" si="309"/>
        <v>3</v>
      </c>
      <c r="R700" s="22">
        <f t="shared" si="310"/>
        <v>1</v>
      </c>
      <c r="S700" s="22">
        <f t="shared" si="311"/>
        <v>1</v>
      </c>
      <c r="T700" s="16"/>
      <c r="U700" s="16" t="s">
        <v>3691</v>
      </c>
      <c r="V700" s="16" t="s">
        <v>50</v>
      </c>
    </row>
    <row r="701" ht="24" spans="1:22">
      <c r="A701" s="32">
        <v>700</v>
      </c>
      <c r="B701" s="32" t="s">
        <v>34</v>
      </c>
      <c r="C701" s="41" t="s">
        <v>228</v>
      </c>
      <c r="D701" s="72" t="s">
        <v>3695</v>
      </c>
      <c r="E701" s="72" t="s">
        <v>258</v>
      </c>
      <c r="F701" s="36" t="s">
        <v>2958</v>
      </c>
      <c r="G701" s="37">
        <v>45200</v>
      </c>
      <c r="H701" s="38" t="s">
        <v>189</v>
      </c>
      <c r="I701" s="32" t="s">
        <v>42</v>
      </c>
      <c r="J701" s="32" t="s">
        <v>43</v>
      </c>
      <c r="K701" s="32" t="s">
        <v>991</v>
      </c>
      <c r="L701" s="41" t="s">
        <v>993</v>
      </c>
      <c r="M701" s="41">
        <v>3</v>
      </c>
      <c r="N701" s="42" t="str">
        <f>IFERROR(VLOOKUP("*"&amp;$D701&amp;"*",[1]护套环流!$A:$AS,20,FALSE),IFERROR(VLOOKUP("*"&amp;$D701&amp;"*",[1]护套环流!$B:$AS,19,FALSE),"无"))</f>
        <v>无</v>
      </c>
      <c r="O701" s="42" t="str">
        <f>IFERROR(VLOOKUP("*"&amp;$D701&amp;"*",[1]护套环流!$A:$AS,21,FALSE),IFERROR(VLOOKUP("*"&amp;$D701&amp;"*",[1]护套环流!$B:$AS,20,FALSE),"无"))</f>
        <v>无</v>
      </c>
      <c r="P701" s="43" t="str">
        <f t="shared" si="308"/>
        <v/>
      </c>
      <c r="Q701" s="43" t="str">
        <f t="shared" si="309"/>
        <v/>
      </c>
      <c r="R701" s="44" t="str">
        <f t="shared" si="310"/>
        <v/>
      </c>
      <c r="S701" s="44" t="str">
        <f t="shared" si="311"/>
        <v/>
      </c>
      <c r="T701" s="42"/>
      <c r="U701" s="42" t="str">
        <f>IFERROR(VLOOKUP("*"&amp;$D701&amp;"*",[1]护套环流!$A:$AS,5,FALSE),IFERROR(VLOOKUP("*"&amp;$D701&amp;"*",[1]护套环流!$B:$AS,4,FALSE),"无"))</f>
        <v>无</v>
      </c>
      <c r="V701" s="42" t="str">
        <f>IFERROR(VLOOKUP("*"&amp;$D701&amp;"*",[1]护套环流!$A:$AS,3,FALSE),IFERROR(VLOOKUP("*"&amp;$D701&amp;"*",[1]护套环流!$B:$AS,2,FALSE),"无"))</f>
        <v>无</v>
      </c>
    </row>
    <row r="702" ht="24" spans="1:22">
      <c r="A702" s="4">
        <v>701</v>
      </c>
      <c r="B702" s="4" t="s">
        <v>34</v>
      </c>
      <c r="C702" s="5" t="s">
        <v>228</v>
      </c>
      <c r="D702" s="11" t="s">
        <v>3695</v>
      </c>
      <c r="E702" s="11" t="s">
        <v>258</v>
      </c>
      <c r="F702" s="7" t="s">
        <v>2958</v>
      </c>
      <c r="G702" s="8">
        <v>45261</v>
      </c>
      <c r="H702" s="10" t="s">
        <v>1741</v>
      </c>
      <c r="I702" s="4" t="s">
        <v>42</v>
      </c>
      <c r="J702" s="4" t="s">
        <v>43</v>
      </c>
      <c r="K702" s="4" t="s">
        <v>991</v>
      </c>
      <c r="L702" s="5" t="s">
        <v>993</v>
      </c>
      <c r="M702" s="5">
        <v>3</v>
      </c>
      <c r="N702" s="16"/>
      <c r="O702" s="16"/>
      <c r="P702" s="15"/>
      <c r="Q702" s="15"/>
      <c r="R702" s="22"/>
      <c r="S702" s="22"/>
      <c r="T702" s="16"/>
      <c r="U702" s="16"/>
      <c r="V702" s="16"/>
    </row>
    <row r="703" ht="24" spans="1:22">
      <c r="A703" s="4">
        <v>702</v>
      </c>
      <c r="B703" s="4" t="s">
        <v>34</v>
      </c>
      <c r="C703" s="5" t="s">
        <v>228</v>
      </c>
      <c r="D703" s="11" t="s">
        <v>1072</v>
      </c>
      <c r="E703" s="11" t="s">
        <v>337</v>
      </c>
      <c r="F703" s="7" t="s">
        <v>2958</v>
      </c>
      <c r="G703" s="65">
        <v>45017</v>
      </c>
      <c r="H703" s="10" t="s">
        <v>231</v>
      </c>
      <c r="I703" s="4" t="s">
        <v>42</v>
      </c>
      <c r="J703" s="4" t="s">
        <v>43</v>
      </c>
      <c r="K703" s="4" t="s">
        <v>991</v>
      </c>
      <c r="L703" s="5" t="s">
        <v>993</v>
      </c>
      <c r="M703" s="5">
        <v>6</v>
      </c>
      <c r="N703" s="16" t="s">
        <v>3683</v>
      </c>
      <c r="O703" s="16" t="s">
        <v>3684</v>
      </c>
      <c r="P703" s="15">
        <f t="shared" ref="P703:P727" si="312">IF(OR(O703=0,O703="无"),"",M703)</f>
        <v>6</v>
      </c>
      <c r="Q703" s="15">
        <f t="shared" ref="Q703:Q727" si="313">P703</f>
        <v>6</v>
      </c>
      <c r="R703" s="22">
        <f t="shared" ref="R703:R727" si="314">IFERROR(IF(P703/M703&gt;0,P703/M703,""),"")</f>
        <v>1</v>
      </c>
      <c r="S703" s="22">
        <f t="shared" ref="S703:S727" si="315">IFERROR(Q703/P703,"")</f>
        <v>1</v>
      </c>
      <c r="T703" s="16"/>
      <c r="U703" s="16" t="s">
        <v>3696</v>
      </c>
      <c r="V703" s="16" t="s">
        <v>50</v>
      </c>
    </row>
    <row r="704" ht="24" spans="1:22">
      <c r="A704" s="4">
        <v>703</v>
      </c>
      <c r="B704" s="4" t="s">
        <v>34</v>
      </c>
      <c r="C704" s="5" t="s">
        <v>228</v>
      </c>
      <c r="D704" s="11" t="s">
        <v>1072</v>
      </c>
      <c r="E704" s="11" t="s">
        <v>337</v>
      </c>
      <c r="F704" s="7" t="s">
        <v>2958</v>
      </c>
      <c r="G704" s="8">
        <v>45231</v>
      </c>
      <c r="H704" s="10" t="s">
        <v>632</v>
      </c>
      <c r="I704" s="4" t="s">
        <v>42</v>
      </c>
      <c r="J704" s="4" t="s">
        <v>43</v>
      </c>
      <c r="K704" s="4" t="s">
        <v>991</v>
      </c>
      <c r="L704" s="5" t="s">
        <v>993</v>
      </c>
      <c r="M704" s="5">
        <v>6</v>
      </c>
      <c r="N704" s="16" t="str">
        <f>IFERROR(VLOOKUP("*"&amp;$D704&amp;"*",[1]护套环流!$A:$AS,20,FALSE),IFERROR(VLOOKUP("*"&amp;$D704&amp;"*",[1]护套环流!$B:$AS,19,FALSE),"无"))</f>
        <v>无</v>
      </c>
      <c r="O704" s="16" t="str">
        <f>IFERROR(VLOOKUP("*"&amp;$D704&amp;"*",[1]护套环流!$A:$AS,21,FALSE),IFERROR(VLOOKUP("*"&amp;$D704&amp;"*",[1]护套环流!$B:$AS,20,FALSE),"无"))</f>
        <v>无</v>
      </c>
      <c r="P704" s="15" t="str">
        <f t="shared" si="312"/>
        <v/>
      </c>
      <c r="Q704" s="15" t="str">
        <f t="shared" si="313"/>
        <v/>
      </c>
      <c r="R704" s="22" t="str">
        <f t="shared" si="314"/>
        <v/>
      </c>
      <c r="S704" s="22" t="str">
        <f t="shared" si="315"/>
        <v/>
      </c>
      <c r="T704" s="16"/>
      <c r="U704" s="16" t="str">
        <f>IFERROR(VLOOKUP("*"&amp;$D704&amp;"*",[1]护套环流!$A:$AS,5,FALSE),IFERROR(VLOOKUP("*"&amp;$D704&amp;"*",[1]护套环流!$B:$AS,4,FALSE),"无"))</f>
        <v>无</v>
      </c>
      <c r="V704" s="16" t="str">
        <f>IFERROR(VLOOKUP("*"&amp;$D704&amp;"*",[1]护套环流!$A:$AS,3,FALSE),IFERROR(VLOOKUP("*"&amp;$D704&amp;"*",[1]护套环流!$B:$AS,2,FALSE),"无"))</f>
        <v>无</v>
      </c>
    </row>
    <row r="705" ht="24" spans="1:22">
      <c r="A705" s="4">
        <v>704</v>
      </c>
      <c r="B705" s="4" t="s">
        <v>34</v>
      </c>
      <c r="C705" s="5" t="s">
        <v>228</v>
      </c>
      <c r="D705" s="11" t="s">
        <v>1081</v>
      </c>
      <c r="E705" s="11" t="s">
        <v>337</v>
      </c>
      <c r="F705" s="7" t="s">
        <v>2958</v>
      </c>
      <c r="G705" s="65">
        <v>45017</v>
      </c>
      <c r="H705" s="10" t="s">
        <v>231</v>
      </c>
      <c r="I705" s="4" t="s">
        <v>42</v>
      </c>
      <c r="J705" s="4" t="s">
        <v>43</v>
      </c>
      <c r="K705" s="4" t="s">
        <v>991</v>
      </c>
      <c r="L705" s="5" t="s">
        <v>993</v>
      </c>
      <c r="M705" s="5">
        <v>6</v>
      </c>
      <c r="N705" s="16" t="s">
        <v>3683</v>
      </c>
      <c r="O705" s="16" t="s">
        <v>3684</v>
      </c>
      <c r="P705" s="15">
        <f t="shared" si="312"/>
        <v>6</v>
      </c>
      <c r="Q705" s="15">
        <f t="shared" si="313"/>
        <v>6</v>
      </c>
      <c r="R705" s="22">
        <f t="shared" si="314"/>
        <v>1</v>
      </c>
      <c r="S705" s="22">
        <f t="shared" si="315"/>
        <v>1</v>
      </c>
      <c r="T705" s="16"/>
      <c r="U705" s="16" t="s">
        <v>3696</v>
      </c>
      <c r="V705" s="16" t="s">
        <v>50</v>
      </c>
    </row>
    <row r="706" ht="24" spans="1:22">
      <c r="A706" s="4">
        <v>705</v>
      </c>
      <c r="B706" s="4" t="s">
        <v>34</v>
      </c>
      <c r="C706" s="5" t="s">
        <v>228</v>
      </c>
      <c r="D706" s="11" t="s">
        <v>1081</v>
      </c>
      <c r="E706" s="11" t="s">
        <v>337</v>
      </c>
      <c r="F706" s="7" t="s">
        <v>2958</v>
      </c>
      <c r="G706" s="8">
        <v>45231</v>
      </c>
      <c r="H706" s="10" t="s">
        <v>632</v>
      </c>
      <c r="I706" s="4" t="s">
        <v>42</v>
      </c>
      <c r="J706" s="4" t="s">
        <v>43</v>
      </c>
      <c r="K706" s="4" t="s">
        <v>991</v>
      </c>
      <c r="L706" s="5" t="s">
        <v>993</v>
      </c>
      <c r="M706" s="5">
        <v>6</v>
      </c>
      <c r="N706" s="16" t="str">
        <f>IFERROR(VLOOKUP("*"&amp;$D706&amp;"*",[1]护套环流!$A:$AS,20,FALSE),IFERROR(VLOOKUP("*"&amp;$D706&amp;"*",[1]护套环流!$B:$AS,19,FALSE),"无"))</f>
        <v>无</v>
      </c>
      <c r="O706" s="16" t="str">
        <f>IFERROR(VLOOKUP("*"&amp;$D706&amp;"*",[1]护套环流!$A:$AS,21,FALSE),IFERROR(VLOOKUP("*"&amp;$D706&amp;"*",[1]护套环流!$B:$AS,20,FALSE),"无"))</f>
        <v>无</v>
      </c>
      <c r="P706" s="15" t="str">
        <f t="shared" si="312"/>
        <v/>
      </c>
      <c r="Q706" s="15" t="str">
        <f t="shared" si="313"/>
        <v/>
      </c>
      <c r="R706" s="22" t="str">
        <f t="shared" si="314"/>
        <v/>
      </c>
      <c r="S706" s="22" t="str">
        <f t="shared" si="315"/>
        <v/>
      </c>
      <c r="T706" s="16"/>
      <c r="U706" s="16" t="str">
        <f>IFERROR(VLOOKUP("*"&amp;$D706&amp;"*",[1]护套环流!$A:$AS,5,FALSE),IFERROR(VLOOKUP("*"&amp;$D706&amp;"*",[1]护套环流!$B:$AS,4,FALSE),"无"))</f>
        <v>无</v>
      </c>
      <c r="V706" s="16" t="str">
        <f>IFERROR(VLOOKUP("*"&amp;$D706&amp;"*",[1]护套环流!$A:$AS,3,FALSE),IFERROR(VLOOKUP("*"&amp;$D706&amp;"*",[1]护套环流!$B:$AS,2,FALSE),"无"))</f>
        <v>无</v>
      </c>
    </row>
    <row r="707" ht="24" spans="1:22">
      <c r="A707" s="4">
        <v>706</v>
      </c>
      <c r="B707" s="4" t="s">
        <v>34</v>
      </c>
      <c r="C707" s="5" t="s">
        <v>228</v>
      </c>
      <c r="D707" s="11" t="s">
        <v>1035</v>
      </c>
      <c r="E707" s="11" t="s">
        <v>108</v>
      </c>
      <c r="F707" s="7" t="s">
        <v>2958</v>
      </c>
      <c r="G707" s="65">
        <v>45017</v>
      </c>
      <c r="H707" s="10" t="s">
        <v>231</v>
      </c>
      <c r="I707" s="4" t="s">
        <v>42</v>
      </c>
      <c r="J707" s="4" t="s">
        <v>43</v>
      </c>
      <c r="K707" s="4" t="s">
        <v>991</v>
      </c>
      <c r="L707" s="5" t="s">
        <v>993</v>
      </c>
      <c r="M707" s="5">
        <v>6</v>
      </c>
      <c r="N707" s="16" t="s">
        <v>3683</v>
      </c>
      <c r="O707" s="16" t="s">
        <v>3684</v>
      </c>
      <c r="P707" s="15">
        <f t="shared" si="312"/>
        <v>6</v>
      </c>
      <c r="Q707" s="15">
        <f t="shared" si="313"/>
        <v>6</v>
      </c>
      <c r="R707" s="22">
        <f t="shared" si="314"/>
        <v>1</v>
      </c>
      <c r="S707" s="22">
        <f t="shared" si="315"/>
        <v>1</v>
      </c>
      <c r="T707" s="16"/>
      <c r="U707" s="16" t="s">
        <v>3696</v>
      </c>
      <c r="V707" s="16" t="s">
        <v>50</v>
      </c>
    </row>
    <row r="708" ht="24" spans="1:22">
      <c r="A708" s="4">
        <v>707</v>
      </c>
      <c r="B708" s="4" t="s">
        <v>34</v>
      </c>
      <c r="C708" s="5" t="s">
        <v>228</v>
      </c>
      <c r="D708" s="11" t="s">
        <v>1035</v>
      </c>
      <c r="E708" s="11" t="s">
        <v>108</v>
      </c>
      <c r="F708" s="7" t="s">
        <v>2958</v>
      </c>
      <c r="G708" s="8">
        <v>45231</v>
      </c>
      <c r="H708" s="10" t="s">
        <v>632</v>
      </c>
      <c r="I708" s="4" t="s">
        <v>42</v>
      </c>
      <c r="J708" s="4" t="s">
        <v>43</v>
      </c>
      <c r="K708" s="4" t="s">
        <v>991</v>
      </c>
      <c r="L708" s="5" t="s">
        <v>993</v>
      </c>
      <c r="M708" s="5">
        <v>6</v>
      </c>
      <c r="N708" s="16" t="str">
        <f>IFERROR(VLOOKUP("*"&amp;$D708&amp;"*",[1]护套环流!$A:$AS,20,FALSE),IFERROR(VLOOKUP("*"&amp;$D708&amp;"*",[1]护套环流!$B:$AS,19,FALSE),"无"))</f>
        <v>无</v>
      </c>
      <c r="O708" s="16" t="str">
        <f>IFERROR(VLOOKUP("*"&amp;$D708&amp;"*",[1]护套环流!$A:$AS,21,FALSE),IFERROR(VLOOKUP("*"&amp;$D708&amp;"*",[1]护套环流!$B:$AS,20,FALSE),"无"))</f>
        <v>无</v>
      </c>
      <c r="P708" s="15" t="str">
        <f t="shared" si="312"/>
        <v/>
      </c>
      <c r="Q708" s="15" t="str">
        <f t="shared" si="313"/>
        <v/>
      </c>
      <c r="R708" s="22" t="str">
        <f t="shared" si="314"/>
        <v/>
      </c>
      <c r="S708" s="22" t="str">
        <f t="shared" si="315"/>
        <v/>
      </c>
      <c r="T708" s="16"/>
      <c r="U708" s="16" t="str">
        <f>IFERROR(VLOOKUP("*"&amp;$D708&amp;"*",[1]护套环流!$A:$AS,5,FALSE),IFERROR(VLOOKUP("*"&amp;$D708&amp;"*",[1]护套环流!$B:$AS,4,FALSE),"无"))</f>
        <v>无</v>
      </c>
      <c r="V708" s="16" t="str">
        <f>IFERROR(VLOOKUP("*"&amp;$D708&amp;"*",[1]护套环流!$A:$AS,3,FALSE),IFERROR(VLOOKUP("*"&amp;$D708&amp;"*",[1]护套环流!$B:$AS,2,FALSE),"无"))</f>
        <v>无</v>
      </c>
    </row>
    <row r="709" ht="24" spans="1:22">
      <c r="A709" s="4">
        <v>708</v>
      </c>
      <c r="B709" s="4" t="s">
        <v>34</v>
      </c>
      <c r="C709" s="5" t="s">
        <v>228</v>
      </c>
      <c r="D709" s="11" t="s">
        <v>1043</v>
      </c>
      <c r="E709" s="11" t="s">
        <v>108</v>
      </c>
      <c r="F709" s="7" t="s">
        <v>2958</v>
      </c>
      <c r="G709" s="65">
        <v>45017</v>
      </c>
      <c r="H709" s="10" t="s">
        <v>231</v>
      </c>
      <c r="I709" s="4" t="s">
        <v>42</v>
      </c>
      <c r="J709" s="4" t="s">
        <v>43</v>
      </c>
      <c r="K709" s="4" t="s">
        <v>991</v>
      </c>
      <c r="L709" s="5" t="s">
        <v>993</v>
      </c>
      <c r="M709" s="5">
        <v>6</v>
      </c>
      <c r="N709" s="16" t="s">
        <v>3683</v>
      </c>
      <c r="O709" s="16" t="s">
        <v>3684</v>
      </c>
      <c r="P709" s="15">
        <f t="shared" si="312"/>
        <v>6</v>
      </c>
      <c r="Q709" s="15">
        <f t="shared" si="313"/>
        <v>6</v>
      </c>
      <c r="R709" s="22">
        <f t="shared" si="314"/>
        <v>1</v>
      </c>
      <c r="S709" s="22">
        <f t="shared" si="315"/>
        <v>1</v>
      </c>
      <c r="T709" s="16"/>
      <c r="U709" s="16" t="s">
        <v>3696</v>
      </c>
      <c r="V709" s="16" t="s">
        <v>50</v>
      </c>
    </row>
    <row r="710" ht="24" spans="1:22">
      <c r="A710" s="4">
        <v>709</v>
      </c>
      <c r="B710" s="4" t="s">
        <v>34</v>
      </c>
      <c r="C710" s="5" t="s">
        <v>228</v>
      </c>
      <c r="D710" s="11" t="s">
        <v>1043</v>
      </c>
      <c r="E710" s="11" t="s">
        <v>108</v>
      </c>
      <c r="F710" s="7" t="s">
        <v>2958</v>
      </c>
      <c r="G710" s="8">
        <v>45231</v>
      </c>
      <c r="H710" s="10" t="s">
        <v>632</v>
      </c>
      <c r="I710" s="4" t="s">
        <v>42</v>
      </c>
      <c r="J710" s="4" t="s">
        <v>43</v>
      </c>
      <c r="K710" s="4" t="s">
        <v>991</v>
      </c>
      <c r="L710" s="5" t="s">
        <v>993</v>
      </c>
      <c r="M710" s="5">
        <v>6</v>
      </c>
      <c r="N710" s="16" t="str">
        <f>IFERROR(VLOOKUP("*"&amp;$D710&amp;"*",[1]护套环流!$A:$AS,20,FALSE),IFERROR(VLOOKUP("*"&amp;$D710&amp;"*",[1]护套环流!$B:$AS,19,FALSE),"无"))</f>
        <v>无</v>
      </c>
      <c r="O710" s="16" t="str">
        <f>IFERROR(VLOOKUP("*"&amp;$D710&amp;"*",[1]护套环流!$A:$AS,21,FALSE),IFERROR(VLOOKUP("*"&amp;$D710&amp;"*",[1]护套环流!$B:$AS,20,FALSE),"无"))</f>
        <v>无</v>
      </c>
      <c r="P710" s="15" t="str">
        <f t="shared" si="312"/>
        <v/>
      </c>
      <c r="Q710" s="15" t="str">
        <f t="shared" si="313"/>
        <v/>
      </c>
      <c r="R710" s="22" t="str">
        <f t="shared" si="314"/>
        <v/>
      </c>
      <c r="S710" s="22" t="str">
        <f t="shared" si="315"/>
        <v/>
      </c>
      <c r="T710" s="16"/>
      <c r="U710" s="16" t="str">
        <f>IFERROR(VLOOKUP("*"&amp;$D710&amp;"*",[1]护套环流!$A:$AS,5,FALSE),IFERROR(VLOOKUP("*"&amp;$D710&amp;"*",[1]护套环流!$B:$AS,4,FALSE),"无"))</f>
        <v>无</v>
      </c>
      <c r="V710" s="16" t="str">
        <f>IFERROR(VLOOKUP("*"&amp;$D710&amp;"*",[1]护套环流!$A:$AS,3,FALSE),IFERROR(VLOOKUP("*"&amp;$D710&amp;"*",[1]护套环流!$B:$AS,2,FALSE),"无"))</f>
        <v>无</v>
      </c>
    </row>
    <row r="711" ht="24" spans="1:22">
      <c r="A711" s="4">
        <v>710</v>
      </c>
      <c r="B711" s="4" t="s">
        <v>34</v>
      </c>
      <c r="C711" s="5" t="s">
        <v>228</v>
      </c>
      <c r="D711" s="11" t="s">
        <v>1133</v>
      </c>
      <c r="E711" s="11" t="s">
        <v>108</v>
      </c>
      <c r="F711" s="7" t="s">
        <v>2958</v>
      </c>
      <c r="G711" s="65">
        <v>45017</v>
      </c>
      <c r="H711" s="10" t="s">
        <v>231</v>
      </c>
      <c r="I711" s="4" t="s">
        <v>42</v>
      </c>
      <c r="J711" s="4" t="s">
        <v>43</v>
      </c>
      <c r="K711" s="4" t="s">
        <v>991</v>
      </c>
      <c r="L711" s="5" t="s">
        <v>993</v>
      </c>
      <c r="M711" s="5">
        <v>6</v>
      </c>
      <c r="N711" s="16" t="s">
        <v>3683</v>
      </c>
      <c r="O711" s="16" t="s">
        <v>3684</v>
      </c>
      <c r="P711" s="15">
        <f t="shared" si="312"/>
        <v>6</v>
      </c>
      <c r="Q711" s="15">
        <f t="shared" si="313"/>
        <v>6</v>
      </c>
      <c r="R711" s="22">
        <f t="shared" si="314"/>
        <v>1</v>
      </c>
      <c r="S711" s="22">
        <f t="shared" si="315"/>
        <v>1</v>
      </c>
      <c r="T711" s="16"/>
      <c r="U711" s="16" t="s">
        <v>3696</v>
      </c>
      <c r="V711" s="16" t="s">
        <v>50</v>
      </c>
    </row>
    <row r="712" ht="24" spans="1:22">
      <c r="A712" s="4">
        <v>711</v>
      </c>
      <c r="B712" s="4" t="s">
        <v>34</v>
      </c>
      <c r="C712" s="5" t="s">
        <v>228</v>
      </c>
      <c r="D712" s="11" t="s">
        <v>1133</v>
      </c>
      <c r="E712" s="11" t="s">
        <v>108</v>
      </c>
      <c r="F712" s="7" t="s">
        <v>2958</v>
      </c>
      <c r="G712" s="8">
        <v>45231</v>
      </c>
      <c r="H712" s="10" t="s">
        <v>632</v>
      </c>
      <c r="I712" s="4" t="s">
        <v>42</v>
      </c>
      <c r="J712" s="4" t="s">
        <v>43</v>
      </c>
      <c r="K712" s="4" t="s">
        <v>991</v>
      </c>
      <c r="L712" s="5" t="s">
        <v>993</v>
      </c>
      <c r="M712" s="5">
        <v>6</v>
      </c>
      <c r="N712" s="16" t="str">
        <f>IFERROR(VLOOKUP("*"&amp;$D712&amp;"*",[1]护套环流!$A:$AS,20,FALSE),IFERROR(VLOOKUP("*"&amp;$D712&amp;"*",[1]护套环流!$B:$AS,19,FALSE),"无"))</f>
        <v>无</v>
      </c>
      <c r="O712" s="16" t="str">
        <f>IFERROR(VLOOKUP("*"&amp;$D712&amp;"*",[1]护套环流!$A:$AS,21,FALSE),IFERROR(VLOOKUP("*"&amp;$D712&amp;"*",[1]护套环流!$B:$AS,20,FALSE),"无"))</f>
        <v>无</v>
      </c>
      <c r="P712" s="15" t="str">
        <f t="shared" si="312"/>
        <v/>
      </c>
      <c r="Q712" s="15" t="str">
        <f t="shared" si="313"/>
        <v/>
      </c>
      <c r="R712" s="22" t="str">
        <f t="shared" si="314"/>
        <v/>
      </c>
      <c r="S712" s="22" t="str">
        <f t="shared" si="315"/>
        <v/>
      </c>
      <c r="T712" s="16"/>
      <c r="U712" s="16" t="str">
        <f>IFERROR(VLOOKUP("*"&amp;$D712&amp;"*",[1]护套环流!$A:$AS,5,FALSE),IFERROR(VLOOKUP("*"&amp;$D712&amp;"*",[1]护套环流!$B:$AS,4,FALSE),"无"))</f>
        <v>无</v>
      </c>
      <c r="V712" s="16" t="str">
        <f>IFERROR(VLOOKUP("*"&amp;$D712&amp;"*",[1]护套环流!$A:$AS,3,FALSE),IFERROR(VLOOKUP("*"&amp;$D712&amp;"*",[1]护套环流!$B:$AS,2,FALSE),"无"))</f>
        <v>无</v>
      </c>
    </row>
    <row r="713" ht="24" spans="1:22">
      <c r="A713" s="4">
        <v>712</v>
      </c>
      <c r="B713" s="4" t="s">
        <v>34</v>
      </c>
      <c r="C713" s="5" t="s">
        <v>228</v>
      </c>
      <c r="D713" s="11" t="s">
        <v>1142</v>
      </c>
      <c r="E713" s="11" t="s">
        <v>337</v>
      </c>
      <c r="F713" s="7" t="s">
        <v>2958</v>
      </c>
      <c r="G713" s="65">
        <v>45017</v>
      </c>
      <c r="H713" s="10" t="s">
        <v>231</v>
      </c>
      <c r="I713" s="4" t="s">
        <v>42</v>
      </c>
      <c r="J713" s="4" t="s">
        <v>43</v>
      </c>
      <c r="K713" s="4" t="s">
        <v>991</v>
      </c>
      <c r="L713" s="5" t="s">
        <v>993</v>
      </c>
      <c r="M713" s="5">
        <v>6</v>
      </c>
      <c r="N713" s="16" t="s">
        <v>3683</v>
      </c>
      <c r="O713" s="16" t="s">
        <v>3684</v>
      </c>
      <c r="P713" s="15">
        <f t="shared" si="312"/>
        <v>6</v>
      </c>
      <c r="Q713" s="15">
        <f t="shared" si="313"/>
        <v>6</v>
      </c>
      <c r="R713" s="22">
        <f t="shared" si="314"/>
        <v>1</v>
      </c>
      <c r="S713" s="22">
        <f t="shared" si="315"/>
        <v>1</v>
      </c>
      <c r="T713" s="16"/>
      <c r="U713" s="16" t="s">
        <v>3696</v>
      </c>
      <c r="V713" s="16" t="s">
        <v>50</v>
      </c>
    </row>
    <row r="714" ht="24" spans="1:22">
      <c r="A714" s="4">
        <v>713</v>
      </c>
      <c r="B714" s="4" t="s">
        <v>34</v>
      </c>
      <c r="C714" s="5" t="s">
        <v>228</v>
      </c>
      <c r="D714" s="11" t="s">
        <v>1142</v>
      </c>
      <c r="E714" s="11" t="s">
        <v>337</v>
      </c>
      <c r="F714" s="7" t="s">
        <v>2958</v>
      </c>
      <c r="G714" s="8">
        <v>45231</v>
      </c>
      <c r="H714" s="10" t="s">
        <v>632</v>
      </c>
      <c r="I714" s="4" t="s">
        <v>42</v>
      </c>
      <c r="J714" s="4" t="s">
        <v>43</v>
      </c>
      <c r="K714" s="4" t="s">
        <v>991</v>
      </c>
      <c r="L714" s="5" t="s">
        <v>993</v>
      </c>
      <c r="M714" s="5">
        <v>6</v>
      </c>
      <c r="N714" s="16" t="str">
        <f>IFERROR(VLOOKUP("*"&amp;$D714&amp;"*",[1]护套环流!$A:$AS,20,FALSE),IFERROR(VLOOKUP("*"&amp;$D714&amp;"*",[1]护套环流!$B:$AS,19,FALSE),"无"))</f>
        <v>无</v>
      </c>
      <c r="O714" s="16" t="str">
        <f>IFERROR(VLOOKUP("*"&amp;$D714&amp;"*",[1]护套环流!$A:$AS,21,FALSE),IFERROR(VLOOKUP("*"&amp;$D714&amp;"*",[1]护套环流!$B:$AS,20,FALSE),"无"))</f>
        <v>无</v>
      </c>
      <c r="P714" s="15" t="str">
        <f t="shared" si="312"/>
        <v/>
      </c>
      <c r="Q714" s="15" t="str">
        <f t="shared" si="313"/>
        <v/>
      </c>
      <c r="R714" s="22" t="str">
        <f t="shared" si="314"/>
        <v/>
      </c>
      <c r="S714" s="22" t="str">
        <f t="shared" si="315"/>
        <v/>
      </c>
      <c r="T714" s="16"/>
      <c r="U714" s="16" t="str">
        <f>IFERROR(VLOOKUP("*"&amp;$D714&amp;"*",[1]护套环流!$A:$AS,5,FALSE),IFERROR(VLOOKUP("*"&amp;$D714&amp;"*",[1]护套环流!$B:$AS,4,FALSE),"无"))</f>
        <v>无</v>
      </c>
      <c r="V714" s="16" t="str">
        <f>IFERROR(VLOOKUP("*"&amp;$D714&amp;"*",[1]护套环流!$A:$AS,3,FALSE),IFERROR(VLOOKUP("*"&amp;$D714&amp;"*",[1]护套环流!$B:$AS,2,FALSE),"无"))</f>
        <v>无</v>
      </c>
    </row>
    <row r="715" ht="24" spans="1:22">
      <c r="A715" s="4">
        <v>714</v>
      </c>
      <c r="B715" s="4" t="s">
        <v>34</v>
      </c>
      <c r="C715" s="5" t="s">
        <v>228</v>
      </c>
      <c r="D715" s="11" t="s">
        <v>1130</v>
      </c>
      <c r="E715" s="11" t="s">
        <v>337</v>
      </c>
      <c r="F715" s="7" t="s">
        <v>2958</v>
      </c>
      <c r="G715" s="65">
        <v>45017</v>
      </c>
      <c r="H715" s="10" t="s">
        <v>231</v>
      </c>
      <c r="I715" s="4" t="s">
        <v>42</v>
      </c>
      <c r="J715" s="4" t="s">
        <v>43</v>
      </c>
      <c r="K715" s="4" t="s">
        <v>991</v>
      </c>
      <c r="L715" s="5" t="s">
        <v>993</v>
      </c>
      <c r="M715" s="5">
        <v>6</v>
      </c>
      <c r="N715" s="16" t="s">
        <v>3683</v>
      </c>
      <c r="O715" s="16" t="s">
        <v>3684</v>
      </c>
      <c r="P715" s="15">
        <f t="shared" si="312"/>
        <v>6</v>
      </c>
      <c r="Q715" s="15">
        <f t="shared" si="313"/>
        <v>6</v>
      </c>
      <c r="R715" s="22">
        <f t="shared" si="314"/>
        <v>1</v>
      </c>
      <c r="S715" s="22">
        <f t="shared" si="315"/>
        <v>1</v>
      </c>
      <c r="T715" s="16"/>
      <c r="U715" s="16" t="s">
        <v>3696</v>
      </c>
      <c r="V715" s="16" t="s">
        <v>50</v>
      </c>
    </row>
    <row r="716" ht="24" spans="1:22">
      <c r="A716" s="4">
        <v>715</v>
      </c>
      <c r="B716" s="4" t="s">
        <v>34</v>
      </c>
      <c r="C716" s="5" t="s">
        <v>228</v>
      </c>
      <c r="D716" s="11" t="s">
        <v>1130</v>
      </c>
      <c r="E716" s="11" t="s">
        <v>337</v>
      </c>
      <c r="F716" s="7" t="s">
        <v>2958</v>
      </c>
      <c r="G716" s="8">
        <v>45231</v>
      </c>
      <c r="H716" s="10" t="s">
        <v>632</v>
      </c>
      <c r="I716" s="4" t="s">
        <v>42</v>
      </c>
      <c r="J716" s="4" t="s">
        <v>43</v>
      </c>
      <c r="K716" s="4" t="s">
        <v>991</v>
      </c>
      <c r="L716" s="5" t="s">
        <v>993</v>
      </c>
      <c r="M716" s="5">
        <v>6</v>
      </c>
      <c r="N716" s="16" t="str">
        <f>IFERROR(VLOOKUP("*"&amp;$D716&amp;"*",[1]护套环流!$A:$AS,20,FALSE),IFERROR(VLOOKUP("*"&amp;$D716&amp;"*",[1]护套环流!$B:$AS,19,FALSE),"无"))</f>
        <v>无</v>
      </c>
      <c r="O716" s="16" t="str">
        <f>IFERROR(VLOOKUP("*"&amp;$D716&amp;"*",[1]护套环流!$A:$AS,21,FALSE),IFERROR(VLOOKUP("*"&amp;$D716&amp;"*",[1]护套环流!$B:$AS,20,FALSE),"无"))</f>
        <v>无</v>
      </c>
      <c r="P716" s="15" t="str">
        <f t="shared" si="312"/>
        <v/>
      </c>
      <c r="Q716" s="15" t="str">
        <f t="shared" si="313"/>
        <v/>
      </c>
      <c r="R716" s="22" t="str">
        <f t="shared" si="314"/>
        <v/>
      </c>
      <c r="S716" s="22" t="str">
        <f t="shared" si="315"/>
        <v/>
      </c>
      <c r="T716" s="16"/>
      <c r="U716" s="16" t="str">
        <f>IFERROR(VLOOKUP("*"&amp;$D716&amp;"*",[1]护套环流!$A:$AS,5,FALSE),IFERROR(VLOOKUP("*"&amp;$D716&amp;"*",[1]护套环流!$B:$AS,4,FALSE),"无"))</f>
        <v>无</v>
      </c>
      <c r="V716" s="16" t="str">
        <f>IFERROR(VLOOKUP("*"&amp;$D716&amp;"*",[1]护套环流!$A:$AS,3,FALSE),IFERROR(VLOOKUP("*"&amp;$D716&amp;"*",[1]护套环流!$B:$AS,2,FALSE),"无"))</f>
        <v>无</v>
      </c>
    </row>
    <row r="717" ht="24" spans="1:22">
      <c r="A717" s="4">
        <v>716</v>
      </c>
      <c r="B717" s="4" t="s">
        <v>34</v>
      </c>
      <c r="C717" s="27" t="s">
        <v>228</v>
      </c>
      <c r="D717" s="7" t="s">
        <v>3700</v>
      </c>
      <c r="E717" s="7" t="s">
        <v>108</v>
      </c>
      <c r="F717" s="7" t="s">
        <v>2958</v>
      </c>
      <c r="G717" s="8">
        <v>45017</v>
      </c>
      <c r="H717" s="10" t="s">
        <v>231</v>
      </c>
      <c r="I717" s="27" t="s">
        <v>42</v>
      </c>
      <c r="J717" s="4" t="s">
        <v>43</v>
      </c>
      <c r="K717" s="4" t="s">
        <v>991</v>
      </c>
      <c r="L717" s="27" t="s">
        <v>993</v>
      </c>
      <c r="M717" s="26">
        <v>6</v>
      </c>
      <c r="N717" s="16" t="s">
        <v>3701</v>
      </c>
      <c r="O717" s="16" t="s">
        <v>3702</v>
      </c>
      <c r="P717" s="15">
        <f t="shared" si="312"/>
        <v>6</v>
      </c>
      <c r="Q717" s="15">
        <f t="shared" si="313"/>
        <v>6</v>
      </c>
      <c r="R717" s="22">
        <f t="shared" si="314"/>
        <v>1</v>
      </c>
      <c r="S717" s="22">
        <f t="shared" si="315"/>
        <v>1</v>
      </c>
      <c r="T717" s="16"/>
      <c r="U717" s="16" t="s">
        <v>3703</v>
      </c>
      <c r="V717" s="16" t="s">
        <v>50</v>
      </c>
    </row>
    <row r="718" ht="24" spans="1:22">
      <c r="A718" s="4">
        <v>717</v>
      </c>
      <c r="B718" s="4" t="s">
        <v>34</v>
      </c>
      <c r="C718" s="27" t="s">
        <v>228</v>
      </c>
      <c r="D718" s="7" t="s">
        <v>3700</v>
      </c>
      <c r="E718" s="7" t="s">
        <v>108</v>
      </c>
      <c r="F718" s="7" t="s">
        <v>2958</v>
      </c>
      <c r="G718" s="8">
        <v>45170</v>
      </c>
      <c r="H718" s="10" t="s">
        <v>54</v>
      </c>
      <c r="I718" s="27" t="s">
        <v>42</v>
      </c>
      <c r="J718" s="4" t="s">
        <v>43</v>
      </c>
      <c r="K718" s="4" t="s">
        <v>991</v>
      </c>
      <c r="L718" s="27" t="s">
        <v>993</v>
      </c>
      <c r="M718" s="26">
        <v>6</v>
      </c>
      <c r="N718" s="16" t="str">
        <f>IFERROR(VLOOKUP("*"&amp;$D718&amp;"*",[1]护套环流!$A:$AS,20,FALSE),IFERROR(VLOOKUP("*"&amp;$D718&amp;"*",[1]护套环流!$B:$AS,19,FALSE),"无"))</f>
        <v>无</v>
      </c>
      <c r="O718" s="16" t="str">
        <f>IFERROR(VLOOKUP("*"&amp;$D718&amp;"*",[1]护套环流!$A:$AS,21,FALSE),IFERROR(VLOOKUP("*"&amp;$D718&amp;"*",[1]护套环流!$B:$AS,20,FALSE),"无"))</f>
        <v>无</v>
      </c>
      <c r="P718" s="15" t="str">
        <f t="shared" si="312"/>
        <v/>
      </c>
      <c r="Q718" s="15" t="str">
        <f t="shared" si="313"/>
        <v/>
      </c>
      <c r="R718" s="22" t="str">
        <f t="shared" si="314"/>
        <v/>
      </c>
      <c r="S718" s="22" t="str">
        <f t="shared" si="315"/>
        <v/>
      </c>
      <c r="T718" s="16"/>
      <c r="U718" s="16" t="str">
        <f>IFERROR(VLOOKUP("*"&amp;$D718&amp;"*",[1]护套环流!$A:$AS,5,FALSE),IFERROR(VLOOKUP("*"&amp;$D718&amp;"*",[1]护套环流!$B:$AS,4,FALSE),"无"))</f>
        <v>无</v>
      </c>
      <c r="V718" s="16" t="str">
        <f>IFERROR(VLOOKUP("*"&amp;$D718&amp;"*",[1]护套环流!$A:$AS,3,FALSE),IFERROR(VLOOKUP("*"&amp;$D718&amp;"*",[1]护套环流!$B:$AS,2,FALSE),"无"))</f>
        <v>无</v>
      </c>
    </row>
    <row r="719" ht="24" spans="1:22">
      <c r="A719" s="4">
        <v>718</v>
      </c>
      <c r="B719" s="4" t="s">
        <v>34</v>
      </c>
      <c r="C719" s="27" t="s">
        <v>228</v>
      </c>
      <c r="D719" s="7" t="s">
        <v>3707</v>
      </c>
      <c r="E719" s="7" t="s">
        <v>108</v>
      </c>
      <c r="F719" s="7" t="s">
        <v>2958</v>
      </c>
      <c r="G719" s="8">
        <v>45017</v>
      </c>
      <c r="H719" s="10" t="s">
        <v>231</v>
      </c>
      <c r="I719" s="27" t="s">
        <v>42</v>
      </c>
      <c r="J719" s="4" t="s">
        <v>43</v>
      </c>
      <c r="K719" s="4" t="s">
        <v>991</v>
      </c>
      <c r="L719" s="27" t="s">
        <v>993</v>
      </c>
      <c r="M719" s="26">
        <v>6</v>
      </c>
      <c r="N719" s="16" t="s">
        <v>3701</v>
      </c>
      <c r="O719" s="16" t="s">
        <v>3702</v>
      </c>
      <c r="P719" s="15">
        <f t="shared" si="312"/>
        <v>6</v>
      </c>
      <c r="Q719" s="15">
        <f t="shared" si="313"/>
        <v>6</v>
      </c>
      <c r="R719" s="22">
        <f t="shared" si="314"/>
        <v>1</v>
      </c>
      <c r="S719" s="22">
        <f t="shared" si="315"/>
        <v>1</v>
      </c>
      <c r="T719" s="16"/>
      <c r="U719" s="16" t="s">
        <v>3703</v>
      </c>
      <c r="V719" s="16" t="s">
        <v>50</v>
      </c>
    </row>
    <row r="720" ht="24" spans="1:22">
      <c r="A720" s="4">
        <v>719</v>
      </c>
      <c r="B720" s="4" t="s">
        <v>34</v>
      </c>
      <c r="C720" s="27" t="s">
        <v>228</v>
      </c>
      <c r="D720" s="7" t="s">
        <v>3707</v>
      </c>
      <c r="E720" s="7" t="s">
        <v>108</v>
      </c>
      <c r="F720" s="7" t="s">
        <v>2958</v>
      </c>
      <c r="G720" s="8">
        <v>45170</v>
      </c>
      <c r="H720" s="10" t="s">
        <v>54</v>
      </c>
      <c r="I720" s="27" t="s">
        <v>42</v>
      </c>
      <c r="J720" s="4" t="s">
        <v>43</v>
      </c>
      <c r="K720" s="4" t="s">
        <v>991</v>
      </c>
      <c r="L720" s="27" t="s">
        <v>993</v>
      </c>
      <c r="M720" s="26">
        <v>6</v>
      </c>
      <c r="N720" s="16" t="str">
        <f>IFERROR(VLOOKUP("*"&amp;$D720&amp;"*",[1]护套环流!$A:$AS,20,FALSE),IFERROR(VLOOKUP("*"&amp;$D720&amp;"*",[1]护套环流!$B:$AS,19,FALSE),"无"))</f>
        <v>无</v>
      </c>
      <c r="O720" s="16" t="str">
        <f>IFERROR(VLOOKUP("*"&amp;$D720&amp;"*",[1]护套环流!$A:$AS,21,FALSE),IFERROR(VLOOKUP("*"&amp;$D720&amp;"*",[1]护套环流!$B:$AS,20,FALSE),"无"))</f>
        <v>无</v>
      </c>
      <c r="P720" s="15" t="str">
        <f t="shared" si="312"/>
        <v/>
      </c>
      <c r="Q720" s="15" t="str">
        <f t="shared" si="313"/>
        <v/>
      </c>
      <c r="R720" s="22" t="str">
        <f t="shared" si="314"/>
        <v/>
      </c>
      <c r="S720" s="22" t="str">
        <f t="shared" si="315"/>
        <v/>
      </c>
      <c r="T720" s="16"/>
      <c r="U720" s="16" t="str">
        <f>IFERROR(VLOOKUP("*"&amp;$D720&amp;"*",[1]护套环流!$A:$AS,5,FALSE),IFERROR(VLOOKUP("*"&amp;$D720&amp;"*",[1]护套环流!$B:$AS,4,FALSE),"无"))</f>
        <v>无</v>
      </c>
      <c r="V720" s="16" t="str">
        <f>IFERROR(VLOOKUP("*"&amp;$D720&amp;"*",[1]护套环流!$A:$AS,3,FALSE),IFERROR(VLOOKUP("*"&amp;$D720&amp;"*",[1]护套环流!$B:$AS,2,FALSE),"无"))</f>
        <v>无</v>
      </c>
    </row>
    <row r="721" ht="24" spans="1:22">
      <c r="A721" s="4">
        <v>720</v>
      </c>
      <c r="B721" s="4" t="s">
        <v>34</v>
      </c>
      <c r="C721" s="27" t="s">
        <v>228</v>
      </c>
      <c r="D721" s="7" t="s">
        <v>1401</v>
      </c>
      <c r="E721" s="7" t="s">
        <v>337</v>
      </c>
      <c r="F721" s="7" t="s">
        <v>2958</v>
      </c>
      <c r="G721" s="8">
        <v>45017</v>
      </c>
      <c r="H721" s="10" t="s">
        <v>231</v>
      </c>
      <c r="I721" s="27" t="s">
        <v>42</v>
      </c>
      <c r="J721" s="4" t="s">
        <v>43</v>
      </c>
      <c r="K721" s="4" t="s">
        <v>991</v>
      </c>
      <c r="L721" s="27" t="s">
        <v>993</v>
      </c>
      <c r="M721" s="26">
        <v>6</v>
      </c>
      <c r="N721" s="16" t="s">
        <v>3708</v>
      </c>
      <c r="O721" s="16" t="s">
        <v>3709</v>
      </c>
      <c r="P721" s="15">
        <f t="shared" si="312"/>
        <v>6</v>
      </c>
      <c r="Q721" s="15">
        <f t="shared" si="313"/>
        <v>6</v>
      </c>
      <c r="R721" s="22">
        <f t="shared" si="314"/>
        <v>1</v>
      </c>
      <c r="S721" s="22">
        <f t="shared" si="315"/>
        <v>1</v>
      </c>
      <c r="T721" s="16"/>
      <c r="U721" s="16" t="s">
        <v>3710</v>
      </c>
      <c r="V721" s="16" t="s">
        <v>50</v>
      </c>
    </row>
    <row r="722" ht="24" spans="1:22">
      <c r="A722" s="4">
        <v>721</v>
      </c>
      <c r="B722" s="4" t="s">
        <v>34</v>
      </c>
      <c r="C722" s="27" t="s">
        <v>228</v>
      </c>
      <c r="D722" s="7" t="s">
        <v>1401</v>
      </c>
      <c r="E722" s="7" t="s">
        <v>337</v>
      </c>
      <c r="F722" s="7" t="s">
        <v>2958</v>
      </c>
      <c r="G722" s="8">
        <v>45170</v>
      </c>
      <c r="H722" s="10" t="s">
        <v>54</v>
      </c>
      <c r="I722" s="27" t="s">
        <v>42</v>
      </c>
      <c r="J722" s="4" t="s">
        <v>43</v>
      </c>
      <c r="K722" s="4" t="s">
        <v>991</v>
      </c>
      <c r="L722" s="27" t="s">
        <v>993</v>
      </c>
      <c r="M722" s="26">
        <v>6</v>
      </c>
      <c r="N722" s="16" t="str">
        <f>IFERROR(VLOOKUP("*"&amp;$D722&amp;"*",[1]护套环流!$A:$AS,20,FALSE),IFERROR(VLOOKUP("*"&amp;$D722&amp;"*",[1]护套环流!$B:$AS,19,FALSE),"无"))</f>
        <v>无</v>
      </c>
      <c r="O722" s="16" t="str">
        <f>IFERROR(VLOOKUP("*"&amp;$D722&amp;"*",[1]护套环流!$A:$AS,21,FALSE),IFERROR(VLOOKUP("*"&amp;$D722&amp;"*",[1]护套环流!$B:$AS,20,FALSE),"无"))</f>
        <v>无</v>
      </c>
      <c r="P722" s="15" t="str">
        <f t="shared" si="312"/>
        <v/>
      </c>
      <c r="Q722" s="15" t="str">
        <f t="shared" si="313"/>
        <v/>
      </c>
      <c r="R722" s="22" t="str">
        <f t="shared" si="314"/>
        <v/>
      </c>
      <c r="S722" s="22" t="str">
        <f t="shared" si="315"/>
        <v/>
      </c>
      <c r="T722" s="16"/>
      <c r="U722" s="16" t="str">
        <f>IFERROR(VLOOKUP("*"&amp;$D722&amp;"*",[1]护套环流!$A:$AS,5,FALSE),IFERROR(VLOOKUP("*"&amp;$D722&amp;"*",[1]护套环流!$B:$AS,4,FALSE),"无"))</f>
        <v>无</v>
      </c>
      <c r="V722" s="16" t="str">
        <f>IFERROR(VLOOKUP("*"&amp;$D722&amp;"*",[1]护套环流!$A:$AS,3,FALSE),IFERROR(VLOOKUP("*"&amp;$D722&amp;"*",[1]护套环流!$B:$AS,2,FALSE),"无"))</f>
        <v>无</v>
      </c>
    </row>
    <row r="723" ht="24" spans="1:22">
      <c r="A723" s="4">
        <v>722</v>
      </c>
      <c r="B723" s="5" t="s">
        <v>34</v>
      </c>
      <c r="C723" s="5" t="s">
        <v>228</v>
      </c>
      <c r="D723" s="5" t="s">
        <v>3714</v>
      </c>
      <c r="E723" s="5" t="s">
        <v>258</v>
      </c>
      <c r="F723" s="7" t="s">
        <v>2958</v>
      </c>
      <c r="G723" s="65">
        <v>44958</v>
      </c>
      <c r="H723" s="9" t="s">
        <v>2299</v>
      </c>
      <c r="I723" s="5" t="s">
        <v>42</v>
      </c>
      <c r="J723" s="4" t="s">
        <v>43</v>
      </c>
      <c r="K723" s="5" t="s">
        <v>991</v>
      </c>
      <c r="L723" s="5" t="s">
        <v>993</v>
      </c>
      <c r="M723" s="5">
        <v>6</v>
      </c>
      <c r="N723" s="16" t="s">
        <v>3715</v>
      </c>
      <c r="O723" s="16" t="s">
        <v>3716</v>
      </c>
      <c r="P723" s="15">
        <f t="shared" si="312"/>
        <v>6</v>
      </c>
      <c r="Q723" s="15">
        <f t="shared" si="313"/>
        <v>6</v>
      </c>
      <c r="R723" s="22">
        <f t="shared" si="314"/>
        <v>1</v>
      </c>
      <c r="S723" s="22">
        <f t="shared" si="315"/>
        <v>1</v>
      </c>
      <c r="T723" s="16"/>
      <c r="U723" s="16" t="s">
        <v>3717</v>
      </c>
      <c r="V723" s="16" t="s">
        <v>50</v>
      </c>
    </row>
    <row r="724" ht="24" spans="1:22">
      <c r="A724" s="4">
        <v>723</v>
      </c>
      <c r="B724" s="5" t="s">
        <v>34</v>
      </c>
      <c r="C724" s="5" t="s">
        <v>228</v>
      </c>
      <c r="D724" s="5" t="s">
        <v>3714</v>
      </c>
      <c r="E724" s="5" t="s">
        <v>258</v>
      </c>
      <c r="F724" s="7" t="s">
        <v>2958</v>
      </c>
      <c r="G724" s="65">
        <v>45017</v>
      </c>
      <c r="H724" s="10" t="s">
        <v>231</v>
      </c>
      <c r="I724" s="5" t="s">
        <v>42</v>
      </c>
      <c r="J724" s="4" t="s">
        <v>43</v>
      </c>
      <c r="K724" s="5" t="s">
        <v>991</v>
      </c>
      <c r="L724" s="5" t="s">
        <v>993</v>
      </c>
      <c r="M724" s="5">
        <v>6</v>
      </c>
      <c r="N724" s="16" t="s">
        <v>3718</v>
      </c>
      <c r="O724" s="16" t="s">
        <v>3719</v>
      </c>
      <c r="P724" s="15">
        <f t="shared" si="312"/>
        <v>6</v>
      </c>
      <c r="Q724" s="15">
        <f t="shared" si="313"/>
        <v>6</v>
      </c>
      <c r="R724" s="22">
        <f t="shared" si="314"/>
        <v>1</v>
      </c>
      <c r="S724" s="22">
        <f t="shared" si="315"/>
        <v>1</v>
      </c>
      <c r="T724" s="16"/>
      <c r="U724" s="16" t="s">
        <v>3720</v>
      </c>
      <c r="V724" s="16" t="s">
        <v>50</v>
      </c>
    </row>
    <row r="725" ht="24" spans="1:22">
      <c r="A725" s="4">
        <v>724</v>
      </c>
      <c r="B725" s="5" t="s">
        <v>34</v>
      </c>
      <c r="C725" s="5" t="s">
        <v>228</v>
      </c>
      <c r="D725" s="5" t="s">
        <v>3714</v>
      </c>
      <c r="E725" s="5" t="s">
        <v>258</v>
      </c>
      <c r="F725" s="7" t="s">
        <v>2958</v>
      </c>
      <c r="G725" s="65">
        <v>45078</v>
      </c>
      <c r="H725" s="10" t="s">
        <v>93</v>
      </c>
      <c r="I725" s="5" t="s">
        <v>42</v>
      </c>
      <c r="J725" s="4" t="s">
        <v>43</v>
      </c>
      <c r="K725" s="5" t="s">
        <v>991</v>
      </c>
      <c r="L725" s="5" t="s">
        <v>993</v>
      </c>
      <c r="M725" s="5">
        <v>6</v>
      </c>
      <c r="N725" s="16" t="s">
        <v>3721</v>
      </c>
      <c r="O725" s="16" t="s">
        <v>3722</v>
      </c>
      <c r="P725" s="15">
        <f t="shared" si="312"/>
        <v>6</v>
      </c>
      <c r="Q725" s="15">
        <f t="shared" si="313"/>
        <v>6</v>
      </c>
      <c r="R725" s="22">
        <f t="shared" si="314"/>
        <v>1</v>
      </c>
      <c r="S725" s="22">
        <f t="shared" si="315"/>
        <v>1</v>
      </c>
      <c r="T725" s="16"/>
      <c r="U725" s="16" t="s">
        <v>3723</v>
      </c>
      <c r="V725" s="16" t="s">
        <v>50</v>
      </c>
    </row>
    <row r="726" ht="24" spans="1:22">
      <c r="A726" s="4">
        <v>725</v>
      </c>
      <c r="B726" s="5" t="s">
        <v>34</v>
      </c>
      <c r="C726" s="5" t="s">
        <v>228</v>
      </c>
      <c r="D726" s="5" t="s">
        <v>3714</v>
      </c>
      <c r="E726" s="5" t="s">
        <v>258</v>
      </c>
      <c r="F726" s="7" t="s">
        <v>2958</v>
      </c>
      <c r="G726" s="65">
        <v>45139</v>
      </c>
      <c r="H726" s="9" t="s">
        <v>97</v>
      </c>
      <c r="I726" s="5" t="s">
        <v>42</v>
      </c>
      <c r="J726" s="4" t="s">
        <v>43</v>
      </c>
      <c r="K726" s="5" t="s">
        <v>991</v>
      </c>
      <c r="L726" s="5" t="s">
        <v>993</v>
      </c>
      <c r="M726" s="5">
        <v>6</v>
      </c>
      <c r="N726" s="16" t="s">
        <v>2113</v>
      </c>
      <c r="O726" s="16" t="s">
        <v>3724</v>
      </c>
      <c r="P726" s="15">
        <f t="shared" si="312"/>
        <v>6</v>
      </c>
      <c r="Q726" s="15">
        <f t="shared" si="313"/>
        <v>6</v>
      </c>
      <c r="R726" s="22">
        <f t="shared" si="314"/>
        <v>1</v>
      </c>
      <c r="S726" s="22">
        <f t="shared" si="315"/>
        <v>1</v>
      </c>
      <c r="T726" s="16"/>
      <c r="U726" s="16" t="s">
        <v>3725</v>
      </c>
      <c r="V726" s="16" t="s">
        <v>50</v>
      </c>
    </row>
    <row r="727" ht="24" spans="1:22">
      <c r="A727" s="32">
        <v>726</v>
      </c>
      <c r="B727" s="41" t="s">
        <v>34</v>
      </c>
      <c r="C727" s="41" t="s">
        <v>228</v>
      </c>
      <c r="D727" s="41" t="s">
        <v>3714</v>
      </c>
      <c r="E727" s="41" t="s">
        <v>258</v>
      </c>
      <c r="F727" s="36" t="s">
        <v>2958</v>
      </c>
      <c r="G727" s="66">
        <v>45200</v>
      </c>
      <c r="H727" s="38" t="s">
        <v>189</v>
      </c>
      <c r="I727" s="41" t="s">
        <v>42</v>
      </c>
      <c r="J727" s="32" t="s">
        <v>43</v>
      </c>
      <c r="K727" s="41" t="s">
        <v>991</v>
      </c>
      <c r="L727" s="41" t="s">
        <v>993</v>
      </c>
      <c r="M727" s="41">
        <v>6</v>
      </c>
      <c r="N727" s="42" t="str">
        <f>IFERROR(VLOOKUP("*"&amp;$D727&amp;"*",[1]护套环流!$A:$AS,20,FALSE),IFERROR(VLOOKUP("*"&amp;$D727&amp;"*",[1]护套环流!$B:$AS,19,FALSE),"无"))</f>
        <v>无</v>
      </c>
      <c r="O727" s="42" t="str">
        <f>IFERROR(VLOOKUP("*"&amp;$D727&amp;"*",[1]护套环流!$A:$AS,21,FALSE),IFERROR(VLOOKUP("*"&amp;$D727&amp;"*",[1]护套环流!$B:$AS,20,FALSE),"无"))</f>
        <v>无</v>
      </c>
      <c r="P727" s="43" t="str">
        <f t="shared" si="312"/>
        <v/>
      </c>
      <c r="Q727" s="43" t="str">
        <f t="shared" si="313"/>
        <v/>
      </c>
      <c r="R727" s="44" t="str">
        <f t="shared" si="314"/>
        <v/>
      </c>
      <c r="S727" s="44" t="str">
        <f t="shared" si="315"/>
        <v/>
      </c>
      <c r="T727" s="42"/>
      <c r="U727" s="42" t="str">
        <f>IFERROR(VLOOKUP("*"&amp;$D727&amp;"*",[1]护套环流!$A:$AS,5,FALSE),IFERROR(VLOOKUP("*"&amp;$D727&amp;"*",[1]护套环流!$B:$AS,4,FALSE),"无"))</f>
        <v>无</v>
      </c>
      <c r="V727" s="42" t="str">
        <f>IFERROR(VLOOKUP("*"&amp;$D727&amp;"*",[1]护套环流!$A:$AS,3,FALSE),IFERROR(VLOOKUP("*"&amp;$D727&amp;"*",[1]护套环流!$B:$AS,2,FALSE),"无"))</f>
        <v>无</v>
      </c>
    </row>
    <row r="728" ht="24" spans="1:22">
      <c r="A728" s="4">
        <v>727</v>
      </c>
      <c r="B728" s="5" t="s">
        <v>34</v>
      </c>
      <c r="C728" s="5" t="s">
        <v>228</v>
      </c>
      <c r="D728" s="5" t="s">
        <v>3714</v>
      </c>
      <c r="E728" s="5" t="s">
        <v>258</v>
      </c>
      <c r="F728" s="7" t="s">
        <v>2958</v>
      </c>
      <c r="G728" s="65">
        <v>45261</v>
      </c>
      <c r="H728" s="10" t="s">
        <v>1741</v>
      </c>
      <c r="I728" s="5" t="s">
        <v>42</v>
      </c>
      <c r="J728" s="4" t="s">
        <v>43</v>
      </c>
      <c r="K728" s="5" t="s">
        <v>991</v>
      </c>
      <c r="L728" s="5" t="s">
        <v>993</v>
      </c>
      <c r="M728" s="5">
        <v>6</v>
      </c>
      <c r="N728" s="16"/>
      <c r="O728" s="16"/>
      <c r="P728" s="15"/>
      <c r="Q728" s="15"/>
      <c r="R728" s="22"/>
      <c r="S728" s="22"/>
      <c r="T728" s="16"/>
      <c r="U728" s="16"/>
      <c r="V728" s="16"/>
    </row>
    <row r="729" ht="24" spans="1:22">
      <c r="A729" s="4">
        <v>728</v>
      </c>
      <c r="B729" s="5" t="s">
        <v>34</v>
      </c>
      <c r="C729" s="5" t="s">
        <v>228</v>
      </c>
      <c r="D729" s="5" t="s">
        <v>3729</v>
      </c>
      <c r="E729" s="5" t="s">
        <v>258</v>
      </c>
      <c r="F729" s="7" t="s">
        <v>2958</v>
      </c>
      <c r="G729" s="65">
        <v>44958</v>
      </c>
      <c r="H729" s="9" t="s">
        <v>2299</v>
      </c>
      <c r="I729" s="5" t="s">
        <v>42</v>
      </c>
      <c r="J729" s="4" t="s">
        <v>43</v>
      </c>
      <c r="K729" s="5" t="s">
        <v>991</v>
      </c>
      <c r="L729" s="5" t="s">
        <v>993</v>
      </c>
      <c r="M729" s="5">
        <v>6</v>
      </c>
      <c r="N729" s="16" t="s">
        <v>3715</v>
      </c>
      <c r="O729" s="16" t="s">
        <v>3716</v>
      </c>
      <c r="P729" s="15">
        <f t="shared" ref="P729:P733" si="316">IF(OR(O729=0,O729="无"),"",M729)</f>
        <v>6</v>
      </c>
      <c r="Q729" s="15">
        <f t="shared" ref="Q729:Q733" si="317">P729</f>
        <v>6</v>
      </c>
      <c r="R729" s="22">
        <f t="shared" ref="R729:R733" si="318">IFERROR(IF(P729/M729&gt;0,P729/M729,""),"")</f>
        <v>1</v>
      </c>
      <c r="S729" s="22">
        <f t="shared" ref="S729:S733" si="319">IFERROR(Q729/P729,"")</f>
        <v>1</v>
      </c>
      <c r="T729" s="16"/>
      <c r="U729" s="16" t="s">
        <v>3717</v>
      </c>
      <c r="V729" s="16" t="s">
        <v>50</v>
      </c>
    </row>
    <row r="730" ht="24" spans="1:22">
      <c r="A730" s="4">
        <v>729</v>
      </c>
      <c r="B730" s="5" t="s">
        <v>34</v>
      </c>
      <c r="C730" s="5" t="s">
        <v>228</v>
      </c>
      <c r="D730" s="5" t="s">
        <v>3729</v>
      </c>
      <c r="E730" s="5" t="s">
        <v>258</v>
      </c>
      <c r="F730" s="7" t="s">
        <v>2958</v>
      </c>
      <c r="G730" s="65">
        <v>45017</v>
      </c>
      <c r="H730" s="10" t="s">
        <v>231</v>
      </c>
      <c r="I730" s="5" t="s">
        <v>42</v>
      </c>
      <c r="J730" s="4" t="s">
        <v>43</v>
      </c>
      <c r="K730" s="5" t="s">
        <v>991</v>
      </c>
      <c r="L730" s="5" t="s">
        <v>993</v>
      </c>
      <c r="M730" s="5">
        <v>6</v>
      </c>
      <c r="N730" s="16" t="s">
        <v>3718</v>
      </c>
      <c r="O730" s="16" t="s">
        <v>3719</v>
      </c>
      <c r="P730" s="15">
        <f t="shared" si="316"/>
        <v>6</v>
      </c>
      <c r="Q730" s="15">
        <f t="shared" si="317"/>
        <v>6</v>
      </c>
      <c r="R730" s="22">
        <f t="shared" si="318"/>
        <v>1</v>
      </c>
      <c r="S730" s="22">
        <f t="shared" si="319"/>
        <v>1</v>
      </c>
      <c r="T730" s="16"/>
      <c r="U730" s="16" t="s">
        <v>3720</v>
      </c>
      <c r="V730" s="16" t="s">
        <v>50</v>
      </c>
    </row>
    <row r="731" ht="24" spans="1:22">
      <c r="A731" s="4">
        <v>730</v>
      </c>
      <c r="B731" s="5" t="s">
        <v>34</v>
      </c>
      <c r="C731" s="5" t="s">
        <v>228</v>
      </c>
      <c r="D731" s="5" t="s">
        <v>3729</v>
      </c>
      <c r="E731" s="5" t="s">
        <v>258</v>
      </c>
      <c r="F731" s="7" t="s">
        <v>2958</v>
      </c>
      <c r="G731" s="65">
        <v>45078</v>
      </c>
      <c r="H731" s="10" t="s">
        <v>93</v>
      </c>
      <c r="I731" s="5" t="s">
        <v>42</v>
      </c>
      <c r="J731" s="4" t="s">
        <v>43</v>
      </c>
      <c r="K731" s="5" t="s">
        <v>991</v>
      </c>
      <c r="L731" s="5" t="s">
        <v>993</v>
      </c>
      <c r="M731" s="5">
        <v>6</v>
      </c>
      <c r="N731" s="16" t="s">
        <v>3721</v>
      </c>
      <c r="O731" s="16" t="s">
        <v>3722</v>
      </c>
      <c r="P731" s="15">
        <f t="shared" si="316"/>
        <v>6</v>
      </c>
      <c r="Q731" s="15">
        <f t="shared" si="317"/>
        <v>6</v>
      </c>
      <c r="R731" s="22">
        <f t="shared" si="318"/>
        <v>1</v>
      </c>
      <c r="S731" s="22">
        <f t="shared" si="319"/>
        <v>1</v>
      </c>
      <c r="T731" s="16"/>
      <c r="U731" s="16" t="s">
        <v>3723</v>
      </c>
      <c r="V731" s="16" t="s">
        <v>50</v>
      </c>
    </row>
    <row r="732" ht="24" spans="1:22">
      <c r="A732" s="4">
        <v>731</v>
      </c>
      <c r="B732" s="5" t="s">
        <v>34</v>
      </c>
      <c r="C732" s="5" t="s">
        <v>228</v>
      </c>
      <c r="D732" s="5" t="s">
        <v>3729</v>
      </c>
      <c r="E732" s="5" t="s">
        <v>258</v>
      </c>
      <c r="F732" s="7" t="s">
        <v>2958</v>
      </c>
      <c r="G732" s="65">
        <v>45139</v>
      </c>
      <c r="H732" s="9" t="s">
        <v>97</v>
      </c>
      <c r="I732" s="5" t="s">
        <v>42</v>
      </c>
      <c r="J732" s="4" t="s">
        <v>43</v>
      </c>
      <c r="K732" s="5" t="s">
        <v>991</v>
      </c>
      <c r="L732" s="5" t="s">
        <v>993</v>
      </c>
      <c r="M732" s="5">
        <v>6</v>
      </c>
      <c r="N732" s="16" t="s">
        <v>2113</v>
      </c>
      <c r="O732" s="16" t="s">
        <v>3724</v>
      </c>
      <c r="P732" s="15">
        <f t="shared" si="316"/>
        <v>6</v>
      </c>
      <c r="Q732" s="15">
        <f t="shared" si="317"/>
        <v>6</v>
      </c>
      <c r="R732" s="22">
        <f t="shared" si="318"/>
        <v>1</v>
      </c>
      <c r="S732" s="22">
        <f t="shared" si="319"/>
        <v>1</v>
      </c>
      <c r="T732" s="16"/>
      <c r="U732" s="16" t="s">
        <v>3725</v>
      </c>
      <c r="V732" s="16" t="s">
        <v>50</v>
      </c>
    </row>
    <row r="733" ht="24" spans="1:22">
      <c r="A733" s="32">
        <v>732</v>
      </c>
      <c r="B733" s="41" t="s">
        <v>34</v>
      </c>
      <c r="C733" s="41" t="s">
        <v>228</v>
      </c>
      <c r="D733" s="41" t="s">
        <v>3729</v>
      </c>
      <c r="E733" s="41" t="s">
        <v>258</v>
      </c>
      <c r="F733" s="36" t="s">
        <v>2958</v>
      </c>
      <c r="G733" s="66">
        <v>45200</v>
      </c>
      <c r="H733" s="38" t="s">
        <v>189</v>
      </c>
      <c r="I733" s="41" t="s">
        <v>42</v>
      </c>
      <c r="J733" s="32" t="s">
        <v>43</v>
      </c>
      <c r="K733" s="41" t="s">
        <v>991</v>
      </c>
      <c r="L733" s="41" t="s">
        <v>993</v>
      </c>
      <c r="M733" s="41">
        <v>6</v>
      </c>
      <c r="N733" s="42" t="str">
        <f>IFERROR(VLOOKUP("*"&amp;$D733&amp;"*",[1]护套环流!$A:$AS,20,FALSE),IFERROR(VLOOKUP("*"&amp;$D733&amp;"*",[1]护套环流!$B:$AS,19,FALSE),"无"))</f>
        <v>无</v>
      </c>
      <c r="O733" s="42" t="str">
        <f>IFERROR(VLOOKUP("*"&amp;$D733&amp;"*",[1]护套环流!$A:$AS,21,FALSE),IFERROR(VLOOKUP("*"&amp;$D733&amp;"*",[1]护套环流!$B:$AS,20,FALSE),"无"))</f>
        <v>无</v>
      </c>
      <c r="P733" s="43" t="str">
        <f t="shared" si="316"/>
        <v/>
      </c>
      <c r="Q733" s="43" t="str">
        <f t="shared" si="317"/>
        <v/>
      </c>
      <c r="R733" s="44" t="str">
        <f t="shared" si="318"/>
        <v/>
      </c>
      <c r="S733" s="44" t="str">
        <f t="shared" si="319"/>
        <v/>
      </c>
      <c r="T733" s="42"/>
      <c r="U733" s="42" t="str">
        <f>IFERROR(VLOOKUP("*"&amp;$D733&amp;"*",[1]护套环流!$A:$AS,5,FALSE),IFERROR(VLOOKUP("*"&amp;$D733&amp;"*",[1]护套环流!$B:$AS,4,FALSE),"无"))</f>
        <v>无</v>
      </c>
      <c r="V733" s="42" t="str">
        <f>IFERROR(VLOOKUP("*"&amp;$D733&amp;"*",[1]护套环流!$A:$AS,3,FALSE),IFERROR(VLOOKUP("*"&amp;$D733&amp;"*",[1]护套环流!$B:$AS,2,FALSE),"无"))</f>
        <v>无</v>
      </c>
    </row>
    <row r="734" ht="24" spans="1:22">
      <c r="A734" s="4">
        <v>733</v>
      </c>
      <c r="B734" s="5" t="s">
        <v>34</v>
      </c>
      <c r="C734" s="5" t="s">
        <v>228</v>
      </c>
      <c r="D734" s="5" t="s">
        <v>3729</v>
      </c>
      <c r="E734" s="5" t="s">
        <v>258</v>
      </c>
      <c r="F734" s="7" t="s">
        <v>2958</v>
      </c>
      <c r="G734" s="65">
        <v>45261</v>
      </c>
      <c r="H734" s="10" t="s">
        <v>1741</v>
      </c>
      <c r="I734" s="5" t="s">
        <v>42</v>
      </c>
      <c r="J734" s="4" t="s">
        <v>43</v>
      </c>
      <c r="K734" s="5" t="s">
        <v>991</v>
      </c>
      <c r="L734" s="5" t="s">
        <v>993</v>
      </c>
      <c r="M734" s="5">
        <v>6</v>
      </c>
      <c r="N734" s="16"/>
      <c r="O734" s="16"/>
      <c r="P734" s="15"/>
      <c r="Q734" s="15"/>
      <c r="R734" s="22"/>
      <c r="S734" s="22"/>
      <c r="T734" s="16"/>
      <c r="U734" s="16"/>
      <c r="V734" s="16"/>
    </row>
    <row r="735" ht="24" spans="1:22">
      <c r="A735" s="4">
        <v>734</v>
      </c>
      <c r="B735" s="5" t="s">
        <v>34</v>
      </c>
      <c r="C735" s="5" t="s">
        <v>228</v>
      </c>
      <c r="D735" s="5" t="s">
        <v>1501</v>
      </c>
      <c r="E735" s="5" t="s">
        <v>337</v>
      </c>
      <c r="F735" s="7" t="s">
        <v>2958</v>
      </c>
      <c r="G735" s="65">
        <v>45047</v>
      </c>
      <c r="H735" s="10" t="s">
        <v>304</v>
      </c>
      <c r="I735" s="5" t="s">
        <v>42</v>
      </c>
      <c r="J735" s="4" t="s">
        <v>43</v>
      </c>
      <c r="K735" s="5" t="s">
        <v>991</v>
      </c>
      <c r="L735" s="5" t="s">
        <v>993</v>
      </c>
      <c r="M735" s="5">
        <v>9</v>
      </c>
      <c r="N735" s="16" t="s">
        <v>3730</v>
      </c>
      <c r="O735" s="16" t="s">
        <v>3731</v>
      </c>
      <c r="P735" s="15">
        <f t="shared" ref="P735:P771" si="320">IF(OR(O735=0,O735="无"),"",M735)</f>
        <v>9</v>
      </c>
      <c r="Q735" s="15">
        <f t="shared" ref="Q735:Q771" si="321">P735</f>
        <v>9</v>
      </c>
      <c r="R735" s="22">
        <f t="shared" ref="R735:R771" si="322">IFERROR(IF(P735/M735&gt;0,P735/M735,""),"")</f>
        <v>1</v>
      </c>
      <c r="S735" s="22">
        <f t="shared" ref="S735:S771" si="323">IFERROR(Q735/P735,"")</f>
        <v>1</v>
      </c>
      <c r="T735" s="16"/>
      <c r="U735" s="16" t="s">
        <v>3732</v>
      </c>
      <c r="V735" s="16" t="s">
        <v>50</v>
      </c>
    </row>
    <row r="736" ht="24" spans="1:22">
      <c r="A736" s="4">
        <v>735</v>
      </c>
      <c r="B736" s="5" t="s">
        <v>34</v>
      </c>
      <c r="C736" s="5" t="s">
        <v>228</v>
      </c>
      <c r="D736" s="5" t="s">
        <v>1501</v>
      </c>
      <c r="E736" s="5" t="s">
        <v>337</v>
      </c>
      <c r="F736" s="7" t="s">
        <v>2958</v>
      </c>
      <c r="G736" s="65">
        <v>45231</v>
      </c>
      <c r="H736" s="10" t="s">
        <v>632</v>
      </c>
      <c r="I736" s="5" t="s">
        <v>42</v>
      </c>
      <c r="J736" s="4" t="s">
        <v>43</v>
      </c>
      <c r="K736" s="5" t="s">
        <v>991</v>
      </c>
      <c r="L736" s="5" t="s">
        <v>993</v>
      </c>
      <c r="M736" s="5">
        <v>9</v>
      </c>
      <c r="N736" s="16" t="str">
        <f>IFERROR(VLOOKUP("*"&amp;$D736&amp;"*",[1]护套环流!$A:$AS,20,FALSE),IFERROR(VLOOKUP("*"&amp;$D736&amp;"*",[1]护套环流!$B:$AS,19,FALSE),"无"))</f>
        <v>无</v>
      </c>
      <c r="O736" s="16" t="str">
        <f>IFERROR(VLOOKUP("*"&amp;$D736&amp;"*",[1]护套环流!$A:$AS,21,FALSE),IFERROR(VLOOKUP("*"&amp;$D736&amp;"*",[1]护套环流!$B:$AS,20,FALSE),"无"))</f>
        <v>无</v>
      </c>
      <c r="P736" s="15" t="str">
        <f t="shared" si="320"/>
        <v/>
      </c>
      <c r="Q736" s="15" t="str">
        <f t="shared" si="321"/>
        <v/>
      </c>
      <c r="R736" s="22" t="str">
        <f t="shared" si="322"/>
        <v/>
      </c>
      <c r="S736" s="22" t="str">
        <f t="shared" si="323"/>
        <v/>
      </c>
      <c r="T736" s="16"/>
      <c r="U736" s="16" t="str">
        <f>IFERROR(VLOOKUP("*"&amp;$D736&amp;"*",[1]护套环流!$A:$AS,5,FALSE),IFERROR(VLOOKUP("*"&amp;$D736&amp;"*",[1]护套环流!$B:$AS,4,FALSE),"无"))</f>
        <v>无</v>
      </c>
      <c r="V736" s="16" t="str">
        <f>IFERROR(VLOOKUP("*"&amp;$D736&amp;"*",[1]护套环流!$A:$AS,3,FALSE),IFERROR(VLOOKUP("*"&amp;$D736&amp;"*",[1]护套环流!$B:$AS,2,FALSE),"无"))</f>
        <v>无</v>
      </c>
    </row>
    <row r="737" ht="24" spans="1:22">
      <c r="A737" s="4">
        <v>736</v>
      </c>
      <c r="B737" s="5" t="s">
        <v>34</v>
      </c>
      <c r="C737" s="5" t="s">
        <v>228</v>
      </c>
      <c r="D737" s="5" t="s">
        <v>1512</v>
      </c>
      <c r="E737" s="5" t="s">
        <v>337</v>
      </c>
      <c r="F737" s="7" t="s">
        <v>2958</v>
      </c>
      <c r="G737" s="65">
        <v>45047</v>
      </c>
      <c r="H737" s="10" t="s">
        <v>304</v>
      </c>
      <c r="I737" s="5" t="s">
        <v>42</v>
      </c>
      <c r="J737" s="4" t="s">
        <v>43</v>
      </c>
      <c r="K737" s="5" t="s">
        <v>991</v>
      </c>
      <c r="L737" s="5" t="s">
        <v>993</v>
      </c>
      <c r="M737" s="5">
        <v>12</v>
      </c>
      <c r="N737" s="16" t="s">
        <v>3737</v>
      </c>
      <c r="O737" s="16" t="s">
        <v>3738</v>
      </c>
      <c r="P737" s="15">
        <f t="shared" si="320"/>
        <v>12</v>
      </c>
      <c r="Q737" s="15">
        <f t="shared" si="321"/>
        <v>12</v>
      </c>
      <c r="R737" s="22">
        <f t="shared" si="322"/>
        <v>1</v>
      </c>
      <c r="S737" s="22">
        <f t="shared" si="323"/>
        <v>1</v>
      </c>
      <c r="T737" s="23" t="s">
        <v>3739</v>
      </c>
      <c r="U737" s="16" t="s">
        <v>3739</v>
      </c>
      <c r="V737" s="16" t="s">
        <v>50</v>
      </c>
    </row>
    <row r="738" ht="24" spans="1:22">
      <c r="A738" s="4">
        <v>737</v>
      </c>
      <c r="B738" s="5" t="s">
        <v>34</v>
      </c>
      <c r="C738" s="5" t="s">
        <v>228</v>
      </c>
      <c r="D738" s="5" t="s">
        <v>1512</v>
      </c>
      <c r="E738" s="5" t="s">
        <v>337</v>
      </c>
      <c r="F738" s="7" t="s">
        <v>2958</v>
      </c>
      <c r="G738" s="65">
        <v>45231</v>
      </c>
      <c r="H738" s="10" t="s">
        <v>632</v>
      </c>
      <c r="I738" s="5" t="s">
        <v>42</v>
      </c>
      <c r="J738" s="4" t="s">
        <v>43</v>
      </c>
      <c r="K738" s="5" t="s">
        <v>991</v>
      </c>
      <c r="L738" s="5" t="s">
        <v>993</v>
      </c>
      <c r="M738" s="5">
        <v>12</v>
      </c>
      <c r="N738" s="16" t="str">
        <f>IFERROR(VLOOKUP("*"&amp;$D738&amp;"*",[1]护套环流!$A:$AS,20,FALSE),IFERROR(VLOOKUP("*"&amp;$D738&amp;"*",[1]护套环流!$B:$AS,19,FALSE),"无"))</f>
        <v>无</v>
      </c>
      <c r="O738" s="16" t="str">
        <f>IFERROR(VLOOKUP("*"&amp;$D738&amp;"*",[1]护套环流!$A:$AS,21,FALSE),IFERROR(VLOOKUP("*"&amp;$D738&amp;"*",[1]护套环流!$B:$AS,20,FALSE),"无"))</f>
        <v>无</v>
      </c>
      <c r="P738" s="15" t="str">
        <f t="shared" si="320"/>
        <v/>
      </c>
      <c r="Q738" s="15" t="str">
        <f t="shared" si="321"/>
        <v/>
      </c>
      <c r="R738" s="22" t="str">
        <f t="shared" si="322"/>
        <v/>
      </c>
      <c r="S738" s="22" t="str">
        <f t="shared" si="323"/>
        <v/>
      </c>
      <c r="T738" s="16"/>
      <c r="U738" s="16" t="str">
        <f>IFERROR(VLOOKUP("*"&amp;$D738&amp;"*",[1]护套环流!$A:$AS,5,FALSE),IFERROR(VLOOKUP("*"&amp;$D738&amp;"*",[1]护套环流!$B:$AS,4,FALSE),"无"))</f>
        <v>无</v>
      </c>
      <c r="V738" s="16" t="str">
        <f>IFERROR(VLOOKUP("*"&amp;$D738&amp;"*",[1]护套环流!$A:$AS,3,FALSE),IFERROR(VLOOKUP("*"&amp;$D738&amp;"*",[1]护套环流!$B:$AS,2,FALSE),"无"))</f>
        <v>无</v>
      </c>
    </row>
    <row r="739" ht="24" spans="1:22">
      <c r="A739" s="4">
        <v>738</v>
      </c>
      <c r="B739" s="5" t="s">
        <v>34</v>
      </c>
      <c r="C739" s="5" t="s">
        <v>228</v>
      </c>
      <c r="D739" s="5" t="s">
        <v>3744</v>
      </c>
      <c r="E739" s="5" t="s">
        <v>337</v>
      </c>
      <c r="F739" s="7" t="s">
        <v>2958</v>
      </c>
      <c r="G739" s="65">
        <v>45047</v>
      </c>
      <c r="H739" s="10" t="s">
        <v>304</v>
      </c>
      <c r="I739" s="5" t="s">
        <v>42</v>
      </c>
      <c r="J739" s="4" t="s">
        <v>43</v>
      </c>
      <c r="K739" s="5" t="s">
        <v>991</v>
      </c>
      <c r="L739" s="5" t="s">
        <v>993</v>
      </c>
      <c r="M739" s="5">
        <v>6</v>
      </c>
      <c r="N739" s="77">
        <v>45072.3583333333</v>
      </c>
      <c r="O739" s="77">
        <v>45077.3465277778</v>
      </c>
      <c r="P739" s="15">
        <f t="shared" si="320"/>
        <v>6</v>
      </c>
      <c r="Q739" s="15">
        <f t="shared" si="321"/>
        <v>6</v>
      </c>
      <c r="R739" s="22">
        <f t="shared" si="322"/>
        <v>1</v>
      </c>
      <c r="S739" s="22">
        <f t="shared" si="323"/>
        <v>1</v>
      </c>
      <c r="T739" s="23" t="s">
        <v>3739</v>
      </c>
      <c r="U739" s="16" t="s">
        <v>3739</v>
      </c>
      <c r="V739" s="16" t="s">
        <v>50</v>
      </c>
    </row>
    <row r="740" ht="24" spans="1:22">
      <c r="A740" s="4">
        <v>739</v>
      </c>
      <c r="B740" s="5" t="s">
        <v>34</v>
      </c>
      <c r="C740" s="5" t="s">
        <v>228</v>
      </c>
      <c r="D740" s="5" t="s">
        <v>3744</v>
      </c>
      <c r="E740" s="5" t="s">
        <v>337</v>
      </c>
      <c r="F740" s="7" t="s">
        <v>2958</v>
      </c>
      <c r="G740" s="65">
        <v>45231</v>
      </c>
      <c r="H740" s="10" t="s">
        <v>632</v>
      </c>
      <c r="I740" s="5" t="s">
        <v>42</v>
      </c>
      <c r="J740" s="4" t="s">
        <v>43</v>
      </c>
      <c r="K740" s="5" t="s">
        <v>991</v>
      </c>
      <c r="L740" s="5" t="s">
        <v>993</v>
      </c>
      <c r="M740" s="5">
        <v>6</v>
      </c>
      <c r="N740" s="16" t="str">
        <f>IFERROR(VLOOKUP("*"&amp;$D740&amp;"*",[1]护套环流!$A:$AS,20,FALSE),IFERROR(VLOOKUP("*"&amp;$D740&amp;"*",[1]护套环流!$B:$AS,19,FALSE),"无"))</f>
        <v>无</v>
      </c>
      <c r="O740" s="16" t="str">
        <f>IFERROR(VLOOKUP("*"&amp;$D740&amp;"*",[1]护套环流!$A:$AS,21,FALSE),IFERROR(VLOOKUP("*"&amp;$D740&amp;"*",[1]护套环流!$B:$AS,20,FALSE),"无"))</f>
        <v>无</v>
      </c>
      <c r="P740" s="15" t="str">
        <f t="shared" si="320"/>
        <v/>
      </c>
      <c r="Q740" s="15" t="str">
        <f t="shared" si="321"/>
        <v/>
      </c>
      <c r="R740" s="22" t="str">
        <f t="shared" si="322"/>
        <v/>
      </c>
      <c r="S740" s="22" t="str">
        <f t="shared" si="323"/>
        <v/>
      </c>
      <c r="T740" s="16"/>
      <c r="U740" s="16" t="str">
        <f>IFERROR(VLOOKUP("*"&amp;$D740&amp;"*",[1]护套环流!$A:$AS,5,FALSE),IFERROR(VLOOKUP("*"&amp;$D740&amp;"*",[1]护套环流!$B:$AS,4,FALSE),"无"))</f>
        <v>无</v>
      </c>
      <c r="V740" s="16" t="str">
        <f>IFERROR(VLOOKUP("*"&amp;$D740&amp;"*",[1]护套环流!$A:$AS,3,FALSE),IFERROR(VLOOKUP("*"&amp;$D740&amp;"*",[1]护套环流!$B:$AS,2,FALSE),"无"))</f>
        <v>无</v>
      </c>
    </row>
    <row r="741" ht="24" spans="1:22">
      <c r="A741" s="4">
        <v>740</v>
      </c>
      <c r="B741" s="5" t="s">
        <v>34</v>
      </c>
      <c r="C741" s="5" t="s">
        <v>228</v>
      </c>
      <c r="D741" s="5" t="s">
        <v>3746</v>
      </c>
      <c r="E741" s="5" t="s">
        <v>108</v>
      </c>
      <c r="F741" s="7" t="s">
        <v>2958</v>
      </c>
      <c r="G741" s="65">
        <v>45047</v>
      </c>
      <c r="H741" s="10" t="s">
        <v>304</v>
      </c>
      <c r="I741" s="5" t="s">
        <v>42</v>
      </c>
      <c r="J741" s="4" t="s">
        <v>43</v>
      </c>
      <c r="K741" s="5" t="s">
        <v>991</v>
      </c>
      <c r="L741" s="5" t="s">
        <v>993</v>
      </c>
      <c r="M741" s="5">
        <v>6</v>
      </c>
      <c r="N741" s="16" t="s">
        <v>3737</v>
      </c>
      <c r="O741" s="16" t="s">
        <v>3738</v>
      </c>
      <c r="P741" s="15">
        <f t="shared" si="320"/>
        <v>6</v>
      </c>
      <c r="Q741" s="15">
        <f t="shared" si="321"/>
        <v>6</v>
      </c>
      <c r="R741" s="22">
        <f t="shared" si="322"/>
        <v>1</v>
      </c>
      <c r="S741" s="22">
        <f t="shared" si="323"/>
        <v>1</v>
      </c>
      <c r="T741" s="23" t="s">
        <v>3739</v>
      </c>
      <c r="U741" s="16" t="s">
        <v>3739</v>
      </c>
      <c r="V741" s="16" t="s">
        <v>50</v>
      </c>
    </row>
    <row r="742" ht="24" spans="1:22">
      <c r="A742" s="4">
        <v>741</v>
      </c>
      <c r="B742" s="5" t="s">
        <v>34</v>
      </c>
      <c r="C742" s="5" t="s">
        <v>228</v>
      </c>
      <c r="D742" s="5" t="s">
        <v>3746</v>
      </c>
      <c r="E742" s="5" t="s">
        <v>108</v>
      </c>
      <c r="F742" s="7" t="s">
        <v>2958</v>
      </c>
      <c r="G742" s="65">
        <v>45231</v>
      </c>
      <c r="H742" s="10" t="s">
        <v>632</v>
      </c>
      <c r="I742" s="5" t="s">
        <v>42</v>
      </c>
      <c r="J742" s="4" t="s">
        <v>43</v>
      </c>
      <c r="K742" s="5" t="s">
        <v>991</v>
      </c>
      <c r="L742" s="5" t="s">
        <v>993</v>
      </c>
      <c r="M742" s="5">
        <v>6</v>
      </c>
      <c r="N742" s="16" t="str">
        <f>IFERROR(VLOOKUP("*"&amp;$D742&amp;"*",[1]护套环流!$A:$AS,20,FALSE),IFERROR(VLOOKUP("*"&amp;$D742&amp;"*",[1]护套环流!$B:$AS,19,FALSE),"无"))</f>
        <v>无</v>
      </c>
      <c r="O742" s="16" t="str">
        <f>IFERROR(VLOOKUP("*"&amp;$D742&amp;"*",[1]护套环流!$A:$AS,21,FALSE),IFERROR(VLOOKUP("*"&amp;$D742&amp;"*",[1]护套环流!$B:$AS,20,FALSE),"无"))</f>
        <v>无</v>
      </c>
      <c r="P742" s="15" t="str">
        <f t="shared" si="320"/>
        <v/>
      </c>
      <c r="Q742" s="15" t="str">
        <f t="shared" si="321"/>
        <v/>
      </c>
      <c r="R742" s="22" t="str">
        <f t="shared" si="322"/>
        <v/>
      </c>
      <c r="S742" s="22" t="str">
        <f t="shared" si="323"/>
        <v/>
      </c>
      <c r="T742" s="16"/>
      <c r="U742" s="16" t="str">
        <f>IFERROR(VLOOKUP("*"&amp;$D742&amp;"*",[1]护套环流!$A:$AS,5,FALSE),IFERROR(VLOOKUP("*"&amp;$D742&amp;"*",[1]护套环流!$B:$AS,4,FALSE),"无"))</f>
        <v>无</v>
      </c>
      <c r="V742" s="16" t="str">
        <f>IFERROR(VLOOKUP("*"&amp;$D742&amp;"*",[1]护套环流!$A:$AS,3,FALSE),IFERROR(VLOOKUP("*"&amp;$D742&amp;"*",[1]护套环流!$B:$AS,2,FALSE),"无"))</f>
        <v>无</v>
      </c>
    </row>
    <row r="743" ht="24" spans="1:22">
      <c r="A743" s="4">
        <v>742</v>
      </c>
      <c r="B743" s="5" t="s">
        <v>34</v>
      </c>
      <c r="C743" s="5" t="s">
        <v>228</v>
      </c>
      <c r="D743" s="5" t="s">
        <v>3747</v>
      </c>
      <c r="E743" s="5" t="s">
        <v>108</v>
      </c>
      <c r="F743" s="7" t="s">
        <v>2958</v>
      </c>
      <c r="G743" s="65">
        <v>45047</v>
      </c>
      <c r="H743" s="10" t="s">
        <v>304</v>
      </c>
      <c r="I743" s="5" t="s">
        <v>42</v>
      </c>
      <c r="J743" s="4" t="s">
        <v>43</v>
      </c>
      <c r="K743" s="5" t="s">
        <v>991</v>
      </c>
      <c r="L743" s="5" t="s">
        <v>993</v>
      </c>
      <c r="M743" s="5">
        <v>6</v>
      </c>
      <c r="N743" s="16" t="s">
        <v>3737</v>
      </c>
      <c r="O743" s="16" t="s">
        <v>3738</v>
      </c>
      <c r="P743" s="15">
        <f t="shared" si="320"/>
        <v>6</v>
      </c>
      <c r="Q743" s="15">
        <f t="shared" si="321"/>
        <v>6</v>
      </c>
      <c r="R743" s="22">
        <f t="shared" si="322"/>
        <v>1</v>
      </c>
      <c r="S743" s="22">
        <f t="shared" si="323"/>
        <v>1</v>
      </c>
      <c r="T743" s="23" t="s">
        <v>3739</v>
      </c>
      <c r="U743" s="16" t="s">
        <v>3739</v>
      </c>
      <c r="V743" s="16" t="s">
        <v>50</v>
      </c>
    </row>
    <row r="744" ht="24" spans="1:22">
      <c r="A744" s="4">
        <v>743</v>
      </c>
      <c r="B744" s="5" t="s">
        <v>34</v>
      </c>
      <c r="C744" s="5" t="s">
        <v>228</v>
      </c>
      <c r="D744" s="5" t="s">
        <v>3747</v>
      </c>
      <c r="E744" s="5" t="s">
        <v>108</v>
      </c>
      <c r="F744" s="7" t="s">
        <v>2958</v>
      </c>
      <c r="G744" s="65">
        <v>45231</v>
      </c>
      <c r="H744" s="10" t="s">
        <v>632</v>
      </c>
      <c r="I744" s="5" t="s">
        <v>42</v>
      </c>
      <c r="J744" s="4" t="s">
        <v>43</v>
      </c>
      <c r="K744" s="5" t="s">
        <v>991</v>
      </c>
      <c r="L744" s="5" t="s">
        <v>993</v>
      </c>
      <c r="M744" s="5">
        <v>6</v>
      </c>
      <c r="N744" s="16" t="str">
        <f>IFERROR(VLOOKUP("*"&amp;$D744&amp;"*",[1]护套环流!$A:$AS,20,FALSE),IFERROR(VLOOKUP("*"&amp;$D744&amp;"*",[1]护套环流!$B:$AS,19,FALSE),"无"))</f>
        <v>无</v>
      </c>
      <c r="O744" s="16" t="str">
        <f>IFERROR(VLOOKUP("*"&amp;$D744&amp;"*",[1]护套环流!$A:$AS,21,FALSE),IFERROR(VLOOKUP("*"&amp;$D744&amp;"*",[1]护套环流!$B:$AS,20,FALSE),"无"))</f>
        <v>无</v>
      </c>
      <c r="P744" s="15" t="str">
        <f t="shared" si="320"/>
        <v/>
      </c>
      <c r="Q744" s="15" t="str">
        <f t="shared" si="321"/>
        <v/>
      </c>
      <c r="R744" s="22" t="str">
        <f t="shared" si="322"/>
        <v/>
      </c>
      <c r="S744" s="22" t="str">
        <f t="shared" si="323"/>
        <v/>
      </c>
      <c r="T744" s="16"/>
      <c r="U744" s="16" t="str">
        <f>IFERROR(VLOOKUP("*"&amp;$D744&amp;"*",[1]护套环流!$A:$AS,5,FALSE),IFERROR(VLOOKUP("*"&amp;$D744&amp;"*",[1]护套环流!$B:$AS,4,FALSE),"无"))</f>
        <v>无</v>
      </c>
      <c r="V744" s="16" t="str">
        <f>IFERROR(VLOOKUP("*"&amp;$D744&amp;"*",[1]护套环流!$A:$AS,3,FALSE),IFERROR(VLOOKUP("*"&amp;$D744&amp;"*",[1]护套环流!$B:$AS,2,FALSE),"无"))</f>
        <v>无</v>
      </c>
    </row>
    <row r="745" ht="24" spans="1:22">
      <c r="A745" s="4">
        <v>744</v>
      </c>
      <c r="B745" s="5" t="s">
        <v>34</v>
      </c>
      <c r="C745" s="5" t="s">
        <v>228</v>
      </c>
      <c r="D745" s="5" t="s">
        <v>3748</v>
      </c>
      <c r="E745" s="5" t="s">
        <v>108</v>
      </c>
      <c r="F745" s="7" t="s">
        <v>2958</v>
      </c>
      <c r="G745" s="65">
        <v>45047</v>
      </c>
      <c r="H745" s="10" t="s">
        <v>304</v>
      </c>
      <c r="I745" s="5" t="s">
        <v>42</v>
      </c>
      <c r="J745" s="4" t="s">
        <v>43</v>
      </c>
      <c r="K745" s="5" t="s">
        <v>991</v>
      </c>
      <c r="L745" s="5" t="s">
        <v>993</v>
      </c>
      <c r="M745" s="5">
        <v>6</v>
      </c>
      <c r="N745" s="16" t="s">
        <v>3737</v>
      </c>
      <c r="O745" s="16" t="s">
        <v>3738</v>
      </c>
      <c r="P745" s="15">
        <f t="shared" si="320"/>
        <v>6</v>
      </c>
      <c r="Q745" s="15">
        <f t="shared" si="321"/>
        <v>6</v>
      </c>
      <c r="R745" s="22">
        <f t="shared" si="322"/>
        <v>1</v>
      </c>
      <c r="S745" s="22">
        <f t="shared" si="323"/>
        <v>1</v>
      </c>
      <c r="T745" s="23" t="s">
        <v>3739</v>
      </c>
      <c r="U745" s="16" t="s">
        <v>3739</v>
      </c>
      <c r="V745" s="16" t="s">
        <v>50</v>
      </c>
    </row>
    <row r="746" ht="24" spans="1:22">
      <c r="A746" s="4">
        <v>745</v>
      </c>
      <c r="B746" s="5" t="s">
        <v>34</v>
      </c>
      <c r="C746" s="5" t="s">
        <v>228</v>
      </c>
      <c r="D746" s="5" t="s">
        <v>3748</v>
      </c>
      <c r="E746" s="5" t="s">
        <v>108</v>
      </c>
      <c r="F746" s="7" t="s">
        <v>2958</v>
      </c>
      <c r="G746" s="65">
        <v>45231</v>
      </c>
      <c r="H746" s="10" t="s">
        <v>632</v>
      </c>
      <c r="I746" s="5" t="s">
        <v>42</v>
      </c>
      <c r="J746" s="4" t="s">
        <v>43</v>
      </c>
      <c r="K746" s="5" t="s">
        <v>991</v>
      </c>
      <c r="L746" s="5" t="s">
        <v>993</v>
      </c>
      <c r="M746" s="5">
        <v>6</v>
      </c>
      <c r="N746" s="16" t="str">
        <f>IFERROR(VLOOKUP("*"&amp;$D746&amp;"*",[1]护套环流!$A:$AS,20,FALSE),IFERROR(VLOOKUP("*"&amp;$D746&amp;"*",[1]护套环流!$B:$AS,19,FALSE),"无"))</f>
        <v>无</v>
      </c>
      <c r="O746" s="16" t="str">
        <f>IFERROR(VLOOKUP("*"&amp;$D746&amp;"*",[1]护套环流!$A:$AS,21,FALSE),IFERROR(VLOOKUP("*"&amp;$D746&amp;"*",[1]护套环流!$B:$AS,20,FALSE),"无"))</f>
        <v>无</v>
      </c>
      <c r="P746" s="15" t="str">
        <f t="shared" si="320"/>
        <v/>
      </c>
      <c r="Q746" s="15" t="str">
        <f t="shared" si="321"/>
        <v/>
      </c>
      <c r="R746" s="22" t="str">
        <f t="shared" si="322"/>
        <v/>
      </c>
      <c r="S746" s="22" t="str">
        <f t="shared" si="323"/>
        <v/>
      </c>
      <c r="T746" s="16"/>
      <c r="U746" s="16" t="str">
        <f>IFERROR(VLOOKUP("*"&amp;$D746&amp;"*",[1]护套环流!$A:$AS,5,FALSE),IFERROR(VLOOKUP("*"&amp;$D746&amp;"*",[1]护套环流!$B:$AS,4,FALSE),"无"))</f>
        <v>无</v>
      </c>
      <c r="V746" s="16" t="str">
        <f>IFERROR(VLOOKUP("*"&amp;$D746&amp;"*",[1]护套环流!$A:$AS,3,FALSE),IFERROR(VLOOKUP("*"&amp;$D746&amp;"*",[1]护套环流!$B:$AS,2,FALSE),"无"))</f>
        <v>无</v>
      </c>
    </row>
    <row r="747" ht="24" spans="1:22">
      <c r="A747" s="4">
        <v>746</v>
      </c>
      <c r="B747" s="5" t="s">
        <v>34</v>
      </c>
      <c r="C747" s="5" t="s">
        <v>228</v>
      </c>
      <c r="D747" s="5" t="s">
        <v>1538</v>
      </c>
      <c r="E747" s="5" t="s">
        <v>337</v>
      </c>
      <c r="F747" s="7" t="s">
        <v>2958</v>
      </c>
      <c r="G747" s="65">
        <v>45047</v>
      </c>
      <c r="H747" s="10" t="s">
        <v>304</v>
      </c>
      <c r="I747" s="5" t="s">
        <v>42</v>
      </c>
      <c r="J747" s="4" t="s">
        <v>43</v>
      </c>
      <c r="K747" s="5" t="s">
        <v>991</v>
      </c>
      <c r="L747" s="5" t="s">
        <v>993</v>
      </c>
      <c r="M747" s="5">
        <v>18</v>
      </c>
      <c r="N747" s="16" t="s">
        <v>3737</v>
      </c>
      <c r="O747" s="16" t="s">
        <v>3738</v>
      </c>
      <c r="P747" s="15">
        <f t="shared" si="320"/>
        <v>18</v>
      </c>
      <c r="Q747" s="15">
        <f t="shared" si="321"/>
        <v>18</v>
      </c>
      <c r="R747" s="22">
        <f t="shared" si="322"/>
        <v>1</v>
      </c>
      <c r="S747" s="22">
        <f t="shared" si="323"/>
        <v>1</v>
      </c>
      <c r="T747" s="23" t="s">
        <v>3739</v>
      </c>
      <c r="U747" s="16" t="s">
        <v>3739</v>
      </c>
      <c r="V747" s="16" t="s">
        <v>50</v>
      </c>
    </row>
    <row r="748" ht="24" spans="1:22">
      <c r="A748" s="4">
        <v>747</v>
      </c>
      <c r="B748" s="5" t="s">
        <v>34</v>
      </c>
      <c r="C748" s="5" t="s">
        <v>228</v>
      </c>
      <c r="D748" s="5" t="s">
        <v>1538</v>
      </c>
      <c r="E748" s="5" t="s">
        <v>337</v>
      </c>
      <c r="F748" s="7" t="s">
        <v>2958</v>
      </c>
      <c r="G748" s="65">
        <v>45231</v>
      </c>
      <c r="H748" s="10" t="s">
        <v>632</v>
      </c>
      <c r="I748" s="5" t="s">
        <v>42</v>
      </c>
      <c r="J748" s="4" t="s">
        <v>43</v>
      </c>
      <c r="K748" s="5" t="s">
        <v>991</v>
      </c>
      <c r="L748" s="5" t="s">
        <v>993</v>
      </c>
      <c r="M748" s="5">
        <v>18</v>
      </c>
      <c r="N748" s="16" t="str">
        <f>IFERROR(VLOOKUP("*"&amp;$D748&amp;"*",[1]护套环流!$A:$AS,20,FALSE),IFERROR(VLOOKUP("*"&amp;$D748&amp;"*",[1]护套环流!$B:$AS,19,FALSE),"无"))</f>
        <v>无</v>
      </c>
      <c r="O748" s="16" t="str">
        <f>IFERROR(VLOOKUP("*"&amp;$D748&amp;"*",[1]护套环流!$A:$AS,21,FALSE),IFERROR(VLOOKUP("*"&amp;$D748&amp;"*",[1]护套环流!$B:$AS,20,FALSE),"无"))</f>
        <v>无</v>
      </c>
      <c r="P748" s="15" t="str">
        <f t="shared" si="320"/>
        <v/>
      </c>
      <c r="Q748" s="15" t="str">
        <f t="shared" si="321"/>
        <v/>
      </c>
      <c r="R748" s="22" t="str">
        <f t="shared" si="322"/>
        <v/>
      </c>
      <c r="S748" s="22" t="str">
        <f t="shared" si="323"/>
        <v/>
      </c>
      <c r="T748" s="16"/>
      <c r="U748" s="16" t="str">
        <f>IFERROR(VLOOKUP("*"&amp;$D748&amp;"*",[1]护套环流!$A:$AS,5,FALSE),IFERROR(VLOOKUP("*"&amp;$D748&amp;"*",[1]护套环流!$B:$AS,4,FALSE),"无"))</f>
        <v>无</v>
      </c>
      <c r="V748" s="16" t="str">
        <f>IFERROR(VLOOKUP("*"&amp;$D748&amp;"*",[1]护套环流!$A:$AS,3,FALSE),IFERROR(VLOOKUP("*"&amp;$D748&amp;"*",[1]护套环流!$B:$AS,2,FALSE),"无"))</f>
        <v>无</v>
      </c>
    </row>
    <row r="749" ht="24" spans="1:22">
      <c r="A749" s="4">
        <v>748</v>
      </c>
      <c r="B749" s="5" t="s">
        <v>34</v>
      </c>
      <c r="C749" s="5" t="s">
        <v>228</v>
      </c>
      <c r="D749" s="5" t="s">
        <v>1546</v>
      </c>
      <c r="E749" s="5" t="s">
        <v>337</v>
      </c>
      <c r="F749" s="7" t="s">
        <v>2958</v>
      </c>
      <c r="G749" s="65">
        <v>45047</v>
      </c>
      <c r="H749" s="10" t="s">
        <v>304</v>
      </c>
      <c r="I749" s="5" t="s">
        <v>42</v>
      </c>
      <c r="J749" s="4" t="s">
        <v>43</v>
      </c>
      <c r="K749" s="5" t="s">
        <v>991</v>
      </c>
      <c r="L749" s="5" t="s">
        <v>993</v>
      </c>
      <c r="M749" s="5">
        <v>12</v>
      </c>
      <c r="N749" s="16" t="s">
        <v>3737</v>
      </c>
      <c r="O749" s="16" t="s">
        <v>3738</v>
      </c>
      <c r="P749" s="15">
        <f t="shared" si="320"/>
        <v>12</v>
      </c>
      <c r="Q749" s="15">
        <f t="shared" si="321"/>
        <v>12</v>
      </c>
      <c r="R749" s="22">
        <f t="shared" si="322"/>
        <v>1</v>
      </c>
      <c r="S749" s="22">
        <f t="shared" si="323"/>
        <v>1</v>
      </c>
      <c r="T749" s="23" t="s">
        <v>3739</v>
      </c>
      <c r="U749" s="16" t="s">
        <v>3739</v>
      </c>
      <c r="V749" s="16" t="s">
        <v>50</v>
      </c>
    </row>
    <row r="750" ht="24" spans="1:22">
      <c r="A750" s="4">
        <v>749</v>
      </c>
      <c r="B750" s="5" t="s">
        <v>34</v>
      </c>
      <c r="C750" s="5" t="s">
        <v>228</v>
      </c>
      <c r="D750" s="5" t="s">
        <v>1546</v>
      </c>
      <c r="E750" s="5" t="s">
        <v>337</v>
      </c>
      <c r="F750" s="7" t="s">
        <v>2958</v>
      </c>
      <c r="G750" s="65">
        <v>45231</v>
      </c>
      <c r="H750" s="10" t="s">
        <v>632</v>
      </c>
      <c r="I750" s="5" t="s">
        <v>42</v>
      </c>
      <c r="J750" s="4" t="s">
        <v>43</v>
      </c>
      <c r="K750" s="5" t="s">
        <v>991</v>
      </c>
      <c r="L750" s="5" t="s">
        <v>993</v>
      </c>
      <c r="M750" s="5">
        <v>12</v>
      </c>
      <c r="N750" s="16" t="str">
        <f>IFERROR(VLOOKUP("*"&amp;$D750&amp;"*",[1]护套环流!$A:$AS,20,FALSE),IFERROR(VLOOKUP("*"&amp;$D750&amp;"*",[1]护套环流!$B:$AS,19,FALSE),"无"))</f>
        <v>无</v>
      </c>
      <c r="O750" s="16" t="str">
        <f>IFERROR(VLOOKUP("*"&amp;$D750&amp;"*",[1]护套环流!$A:$AS,21,FALSE),IFERROR(VLOOKUP("*"&amp;$D750&amp;"*",[1]护套环流!$B:$AS,20,FALSE),"无"))</f>
        <v>无</v>
      </c>
      <c r="P750" s="15" t="str">
        <f t="shared" si="320"/>
        <v/>
      </c>
      <c r="Q750" s="15" t="str">
        <f t="shared" si="321"/>
        <v/>
      </c>
      <c r="R750" s="22" t="str">
        <f t="shared" si="322"/>
        <v/>
      </c>
      <c r="S750" s="22" t="str">
        <f t="shared" si="323"/>
        <v/>
      </c>
      <c r="T750" s="16"/>
      <c r="U750" s="16" t="str">
        <f>IFERROR(VLOOKUP("*"&amp;$D750&amp;"*",[1]护套环流!$A:$AS,5,FALSE),IFERROR(VLOOKUP("*"&amp;$D750&amp;"*",[1]护套环流!$B:$AS,4,FALSE),"无"))</f>
        <v>无</v>
      </c>
      <c r="V750" s="16" t="str">
        <f>IFERROR(VLOOKUP("*"&amp;$D750&amp;"*",[1]护套环流!$A:$AS,3,FALSE),IFERROR(VLOOKUP("*"&amp;$D750&amp;"*",[1]护套环流!$B:$AS,2,FALSE),"无"))</f>
        <v>无</v>
      </c>
    </row>
    <row r="751" ht="24" spans="1:22">
      <c r="A751" s="4">
        <v>750</v>
      </c>
      <c r="B751" s="5" t="s">
        <v>34</v>
      </c>
      <c r="C751" s="5" t="s">
        <v>228</v>
      </c>
      <c r="D751" s="5" t="s">
        <v>1549</v>
      </c>
      <c r="E751" s="5" t="s">
        <v>337</v>
      </c>
      <c r="F751" s="7" t="s">
        <v>2958</v>
      </c>
      <c r="G751" s="65">
        <v>45047</v>
      </c>
      <c r="H751" s="10" t="s">
        <v>304</v>
      </c>
      <c r="I751" s="5" t="s">
        <v>42</v>
      </c>
      <c r="J751" s="4" t="s">
        <v>43</v>
      </c>
      <c r="K751" s="5" t="s">
        <v>991</v>
      </c>
      <c r="L751" s="5" t="s">
        <v>993</v>
      </c>
      <c r="M751" s="5">
        <v>6</v>
      </c>
      <c r="N751" s="16" t="s">
        <v>3737</v>
      </c>
      <c r="O751" s="16" t="s">
        <v>3738</v>
      </c>
      <c r="P751" s="15">
        <f t="shared" si="320"/>
        <v>6</v>
      </c>
      <c r="Q751" s="15">
        <f t="shared" si="321"/>
        <v>6</v>
      </c>
      <c r="R751" s="22">
        <f t="shared" si="322"/>
        <v>1</v>
      </c>
      <c r="S751" s="22">
        <f t="shared" si="323"/>
        <v>1</v>
      </c>
      <c r="T751" s="23" t="s">
        <v>3739</v>
      </c>
      <c r="U751" s="16" t="s">
        <v>3739</v>
      </c>
      <c r="V751" s="16" t="s">
        <v>50</v>
      </c>
    </row>
    <row r="752" ht="24" spans="1:22">
      <c r="A752" s="4">
        <v>751</v>
      </c>
      <c r="B752" s="5" t="s">
        <v>34</v>
      </c>
      <c r="C752" s="5" t="s">
        <v>228</v>
      </c>
      <c r="D752" s="5" t="s">
        <v>1549</v>
      </c>
      <c r="E752" s="5" t="s">
        <v>337</v>
      </c>
      <c r="F752" s="7" t="s">
        <v>2958</v>
      </c>
      <c r="G752" s="65">
        <v>45231</v>
      </c>
      <c r="H752" s="10" t="s">
        <v>632</v>
      </c>
      <c r="I752" s="5" t="s">
        <v>42</v>
      </c>
      <c r="J752" s="4" t="s">
        <v>43</v>
      </c>
      <c r="K752" s="5" t="s">
        <v>991</v>
      </c>
      <c r="L752" s="5" t="s">
        <v>993</v>
      </c>
      <c r="M752" s="5">
        <v>6</v>
      </c>
      <c r="N752" s="16" t="str">
        <f>IFERROR(VLOOKUP("*"&amp;$D752&amp;"*",[1]护套环流!$A:$AS,20,FALSE),IFERROR(VLOOKUP("*"&amp;$D752&amp;"*",[1]护套环流!$B:$AS,19,FALSE),"无"))</f>
        <v>无</v>
      </c>
      <c r="O752" s="16" t="str">
        <f>IFERROR(VLOOKUP("*"&amp;$D752&amp;"*",[1]护套环流!$A:$AS,21,FALSE),IFERROR(VLOOKUP("*"&amp;$D752&amp;"*",[1]护套环流!$B:$AS,20,FALSE),"无"))</f>
        <v>无</v>
      </c>
      <c r="P752" s="15" t="str">
        <f t="shared" si="320"/>
        <v/>
      </c>
      <c r="Q752" s="15" t="str">
        <f t="shared" si="321"/>
        <v/>
      </c>
      <c r="R752" s="22" t="str">
        <f t="shared" si="322"/>
        <v/>
      </c>
      <c r="S752" s="22" t="str">
        <f t="shared" si="323"/>
        <v/>
      </c>
      <c r="T752" s="16"/>
      <c r="U752" s="16" t="str">
        <f>IFERROR(VLOOKUP("*"&amp;$D752&amp;"*",[1]护套环流!$A:$AS,5,FALSE),IFERROR(VLOOKUP("*"&amp;$D752&amp;"*",[1]护套环流!$B:$AS,4,FALSE),"无"))</f>
        <v>无</v>
      </c>
      <c r="V752" s="16" t="str">
        <f>IFERROR(VLOOKUP("*"&amp;$D752&amp;"*",[1]护套环流!$A:$AS,3,FALSE),IFERROR(VLOOKUP("*"&amp;$D752&amp;"*",[1]护套环流!$B:$AS,2,FALSE),"无"))</f>
        <v>无</v>
      </c>
    </row>
    <row r="753" ht="24" spans="1:22">
      <c r="A753" s="4">
        <v>752</v>
      </c>
      <c r="B753" s="5" t="s">
        <v>34</v>
      </c>
      <c r="C753" s="5" t="s">
        <v>228</v>
      </c>
      <c r="D753" s="5" t="s">
        <v>1555</v>
      </c>
      <c r="E753" s="5" t="s">
        <v>337</v>
      </c>
      <c r="F753" s="7" t="s">
        <v>2958</v>
      </c>
      <c r="G753" s="65">
        <v>45047</v>
      </c>
      <c r="H753" s="10" t="s">
        <v>304</v>
      </c>
      <c r="I753" s="5" t="s">
        <v>42</v>
      </c>
      <c r="J753" s="4" t="s">
        <v>43</v>
      </c>
      <c r="K753" s="5" t="s">
        <v>991</v>
      </c>
      <c r="L753" s="5" t="s">
        <v>993</v>
      </c>
      <c r="M753" s="5">
        <v>18</v>
      </c>
      <c r="N753" s="16" t="s">
        <v>3737</v>
      </c>
      <c r="O753" s="16" t="s">
        <v>3738</v>
      </c>
      <c r="P753" s="15">
        <f t="shared" si="320"/>
        <v>18</v>
      </c>
      <c r="Q753" s="15">
        <f t="shared" si="321"/>
        <v>18</v>
      </c>
      <c r="R753" s="22">
        <f t="shared" si="322"/>
        <v>1</v>
      </c>
      <c r="S753" s="22">
        <f t="shared" si="323"/>
        <v>1</v>
      </c>
      <c r="T753" s="23" t="s">
        <v>3739</v>
      </c>
      <c r="U753" s="16" t="s">
        <v>3739</v>
      </c>
      <c r="V753" s="16" t="s">
        <v>50</v>
      </c>
    </row>
    <row r="754" ht="24" spans="1:22">
      <c r="A754" s="4">
        <v>753</v>
      </c>
      <c r="B754" s="5" t="s">
        <v>34</v>
      </c>
      <c r="C754" s="5" t="s">
        <v>228</v>
      </c>
      <c r="D754" s="5" t="s">
        <v>1555</v>
      </c>
      <c r="E754" s="5" t="s">
        <v>337</v>
      </c>
      <c r="F754" s="7" t="s">
        <v>2958</v>
      </c>
      <c r="G754" s="65">
        <v>45231</v>
      </c>
      <c r="H754" s="10" t="s">
        <v>632</v>
      </c>
      <c r="I754" s="5" t="s">
        <v>42</v>
      </c>
      <c r="J754" s="4" t="s">
        <v>43</v>
      </c>
      <c r="K754" s="5" t="s">
        <v>991</v>
      </c>
      <c r="L754" s="5" t="s">
        <v>993</v>
      </c>
      <c r="M754" s="5">
        <v>18</v>
      </c>
      <c r="N754" s="16" t="str">
        <f>IFERROR(VLOOKUP("*"&amp;$D754&amp;"*",[1]护套环流!$A:$AS,20,FALSE),IFERROR(VLOOKUP("*"&amp;$D754&amp;"*",[1]护套环流!$B:$AS,19,FALSE),"无"))</f>
        <v>无</v>
      </c>
      <c r="O754" s="16" t="str">
        <f>IFERROR(VLOOKUP("*"&amp;$D754&amp;"*",[1]护套环流!$A:$AS,21,FALSE),IFERROR(VLOOKUP("*"&amp;$D754&amp;"*",[1]护套环流!$B:$AS,20,FALSE),"无"))</f>
        <v>无</v>
      </c>
      <c r="P754" s="15" t="str">
        <f t="shared" si="320"/>
        <v/>
      </c>
      <c r="Q754" s="15" t="str">
        <f t="shared" si="321"/>
        <v/>
      </c>
      <c r="R754" s="22" t="str">
        <f t="shared" si="322"/>
        <v/>
      </c>
      <c r="S754" s="22" t="str">
        <f t="shared" si="323"/>
        <v/>
      </c>
      <c r="T754" s="16"/>
      <c r="U754" s="16" t="str">
        <f>IFERROR(VLOOKUP("*"&amp;$D754&amp;"*",[1]护套环流!$A:$AS,5,FALSE),IFERROR(VLOOKUP("*"&amp;$D754&amp;"*",[1]护套环流!$B:$AS,4,FALSE),"无"))</f>
        <v>无</v>
      </c>
      <c r="V754" s="16" t="str">
        <f>IFERROR(VLOOKUP("*"&amp;$D754&amp;"*",[1]护套环流!$A:$AS,3,FALSE),IFERROR(VLOOKUP("*"&amp;$D754&amp;"*",[1]护套环流!$B:$AS,2,FALSE),"无"))</f>
        <v>无</v>
      </c>
    </row>
    <row r="755" ht="24" spans="1:22">
      <c r="A755" s="4">
        <v>754</v>
      </c>
      <c r="B755" s="5" t="s">
        <v>34</v>
      </c>
      <c r="C755" s="5" t="s">
        <v>228</v>
      </c>
      <c r="D755" s="5" t="s">
        <v>1574</v>
      </c>
      <c r="E755" s="5" t="s">
        <v>275</v>
      </c>
      <c r="F755" s="7" t="s">
        <v>2958</v>
      </c>
      <c r="G755" s="65">
        <v>45078</v>
      </c>
      <c r="H755" s="10" t="s">
        <v>93</v>
      </c>
      <c r="I755" s="5" t="s">
        <v>42</v>
      </c>
      <c r="J755" s="4" t="s">
        <v>43</v>
      </c>
      <c r="K755" s="5" t="s">
        <v>991</v>
      </c>
      <c r="L755" s="5" t="s">
        <v>993</v>
      </c>
      <c r="M755" s="5">
        <v>24</v>
      </c>
      <c r="N755" s="16" t="s">
        <v>3721</v>
      </c>
      <c r="O755" s="16" t="s">
        <v>3722</v>
      </c>
      <c r="P755" s="15">
        <f t="shared" si="320"/>
        <v>24</v>
      </c>
      <c r="Q755" s="15">
        <f t="shared" si="321"/>
        <v>24</v>
      </c>
      <c r="R755" s="22">
        <f t="shared" si="322"/>
        <v>1</v>
      </c>
      <c r="S755" s="22">
        <f t="shared" si="323"/>
        <v>1</v>
      </c>
      <c r="T755" s="16"/>
      <c r="U755" s="16" t="s">
        <v>3750</v>
      </c>
      <c r="V755" s="16" t="s">
        <v>50</v>
      </c>
    </row>
    <row r="756" ht="24" spans="1:22">
      <c r="A756" s="4">
        <v>755</v>
      </c>
      <c r="B756" s="5" t="s">
        <v>34</v>
      </c>
      <c r="C756" s="5" t="s">
        <v>228</v>
      </c>
      <c r="D756" s="5" t="s">
        <v>1574</v>
      </c>
      <c r="E756" s="5" t="s">
        <v>275</v>
      </c>
      <c r="F756" s="7" t="s">
        <v>2958</v>
      </c>
      <c r="G756" s="65">
        <v>45139</v>
      </c>
      <c r="H756" s="9" t="s">
        <v>97</v>
      </c>
      <c r="I756" s="5" t="s">
        <v>42</v>
      </c>
      <c r="J756" s="4" t="s">
        <v>43</v>
      </c>
      <c r="K756" s="5" t="s">
        <v>991</v>
      </c>
      <c r="L756" s="5" t="s">
        <v>993</v>
      </c>
      <c r="M756" s="5">
        <v>24</v>
      </c>
      <c r="N756" s="16" t="s">
        <v>3751</v>
      </c>
      <c r="O756" s="16" t="s">
        <v>3752</v>
      </c>
      <c r="P756" s="15">
        <f t="shared" si="320"/>
        <v>24</v>
      </c>
      <c r="Q756" s="15">
        <f t="shared" si="321"/>
        <v>24</v>
      </c>
      <c r="R756" s="22">
        <f t="shared" si="322"/>
        <v>1</v>
      </c>
      <c r="S756" s="22">
        <f t="shared" si="323"/>
        <v>1</v>
      </c>
      <c r="T756" s="16"/>
      <c r="U756" s="16" t="s">
        <v>3753</v>
      </c>
      <c r="V756" s="16" t="s">
        <v>50</v>
      </c>
    </row>
    <row r="757" ht="24" spans="1:22">
      <c r="A757" s="4">
        <v>756</v>
      </c>
      <c r="B757" s="5" t="s">
        <v>34</v>
      </c>
      <c r="C757" s="5" t="s">
        <v>228</v>
      </c>
      <c r="D757" s="5" t="s">
        <v>1574</v>
      </c>
      <c r="E757" s="5" t="s">
        <v>275</v>
      </c>
      <c r="F757" s="7" t="s">
        <v>2958</v>
      </c>
      <c r="G757" s="65">
        <v>45170</v>
      </c>
      <c r="H757" s="10" t="s">
        <v>54</v>
      </c>
      <c r="I757" s="5" t="s">
        <v>42</v>
      </c>
      <c r="J757" s="4" t="s">
        <v>43</v>
      </c>
      <c r="K757" s="5" t="s">
        <v>991</v>
      </c>
      <c r="L757" s="5" t="s">
        <v>993</v>
      </c>
      <c r="M757" s="5">
        <v>24</v>
      </c>
      <c r="N757" s="16" t="str">
        <f>IFERROR(VLOOKUP("*"&amp;$D757&amp;"*",[1]护套环流!$A:$AS,20,FALSE),IFERROR(VLOOKUP("*"&amp;$D757&amp;"*",[1]护套环流!$B:$AS,19,FALSE),"无"))</f>
        <v>2023-09-13 09:08:17</v>
      </c>
      <c r="O757" s="16" t="str">
        <f>IFERROR(VLOOKUP("*"&amp;$D757&amp;"*",[1]护套环流!$A:$AS,21,FALSE),IFERROR(VLOOKUP("*"&amp;$D757&amp;"*",[1]护套环流!$B:$AS,20,FALSE),"无"))</f>
        <v>2023-09-13 14:23:00</v>
      </c>
      <c r="P757" s="15">
        <f t="shared" si="320"/>
        <v>24</v>
      </c>
      <c r="Q757" s="15">
        <f t="shared" si="321"/>
        <v>24</v>
      </c>
      <c r="R757" s="22">
        <f t="shared" si="322"/>
        <v>1</v>
      </c>
      <c r="S757" s="22">
        <f t="shared" si="323"/>
        <v>1</v>
      </c>
      <c r="T757" s="16"/>
      <c r="U757" s="16" t="str">
        <f>IFERROR(VLOOKUP("*"&amp;$D757&amp;"*",[1]护套环流!$A:$AS,5,FALSE),IFERROR(VLOOKUP("*"&amp;$D757&amp;"*",[1]护套环流!$B:$AS,4,FALSE),"无"))</f>
        <v>JH030120230102-003734</v>
      </c>
      <c r="V757" s="16" t="str">
        <f>IFERROR(VLOOKUP("*"&amp;$D757&amp;"*",[1]护套环流!$A:$AS,3,FALSE),IFERROR(VLOOKUP("*"&amp;$D757&amp;"*",[1]护套环流!$B:$AS,2,FALSE),"无"))</f>
        <v>已完成</v>
      </c>
    </row>
    <row r="758" ht="24" spans="1:22">
      <c r="A758" s="4">
        <v>757</v>
      </c>
      <c r="B758" s="5" t="s">
        <v>34</v>
      </c>
      <c r="C758" s="5" t="s">
        <v>228</v>
      </c>
      <c r="D758" s="5" t="s">
        <v>1583</v>
      </c>
      <c r="E758" s="5" t="s">
        <v>275</v>
      </c>
      <c r="F758" s="7" t="s">
        <v>2958</v>
      </c>
      <c r="G758" s="65">
        <v>45078</v>
      </c>
      <c r="H758" s="10" t="s">
        <v>93</v>
      </c>
      <c r="I758" s="5" t="s">
        <v>42</v>
      </c>
      <c r="J758" s="4" t="s">
        <v>43</v>
      </c>
      <c r="K758" s="5" t="s">
        <v>991</v>
      </c>
      <c r="L758" s="5" t="s">
        <v>993</v>
      </c>
      <c r="M758" s="5">
        <v>6</v>
      </c>
      <c r="N758" s="16" t="s">
        <v>3721</v>
      </c>
      <c r="O758" s="16" t="s">
        <v>3722</v>
      </c>
      <c r="P758" s="15">
        <f t="shared" si="320"/>
        <v>6</v>
      </c>
      <c r="Q758" s="15">
        <f t="shared" si="321"/>
        <v>6</v>
      </c>
      <c r="R758" s="22">
        <f t="shared" si="322"/>
        <v>1</v>
      </c>
      <c r="S758" s="22">
        <f t="shared" si="323"/>
        <v>1</v>
      </c>
      <c r="T758" s="16"/>
      <c r="U758" s="16" t="s">
        <v>3750</v>
      </c>
      <c r="V758" s="16" t="s">
        <v>50</v>
      </c>
    </row>
    <row r="759" ht="24" spans="1:22">
      <c r="A759" s="4">
        <v>758</v>
      </c>
      <c r="B759" s="5" t="s">
        <v>34</v>
      </c>
      <c r="C759" s="5" t="s">
        <v>228</v>
      </c>
      <c r="D759" s="5" t="s">
        <v>1583</v>
      </c>
      <c r="E759" s="5" t="s">
        <v>275</v>
      </c>
      <c r="F759" s="7" t="s">
        <v>2958</v>
      </c>
      <c r="G759" s="65">
        <v>45139</v>
      </c>
      <c r="H759" s="9" t="s">
        <v>97</v>
      </c>
      <c r="I759" s="5" t="s">
        <v>42</v>
      </c>
      <c r="J759" s="4" t="s">
        <v>43</v>
      </c>
      <c r="K759" s="5" t="s">
        <v>991</v>
      </c>
      <c r="L759" s="5" t="s">
        <v>993</v>
      </c>
      <c r="M759" s="5">
        <v>6</v>
      </c>
      <c r="N759" s="16" t="s">
        <v>3751</v>
      </c>
      <c r="O759" s="16" t="s">
        <v>3752</v>
      </c>
      <c r="P759" s="15">
        <f t="shared" si="320"/>
        <v>6</v>
      </c>
      <c r="Q759" s="15">
        <f t="shared" si="321"/>
        <v>6</v>
      </c>
      <c r="R759" s="22">
        <f t="shared" si="322"/>
        <v>1</v>
      </c>
      <c r="S759" s="22">
        <f t="shared" si="323"/>
        <v>1</v>
      </c>
      <c r="T759" s="16"/>
      <c r="U759" s="16" t="s">
        <v>3753</v>
      </c>
      <c r="V759" s="16" t="s">
        <v>50</v>
      </c>
    </row>
    <row r="760" ht="24" spans="1:22">
      <c r="A760" s="4">
        <v>759</v>
      </c>
      <c r="B760" s="5" t="s">
        <v>34</v>
      </c>
      <c r="C760" s="5" t="s">
        <v>228</v>
      </c>
      <c r="D760" s="5" t="s">
        <v>1583</v>
      </c>
      <c r="E760" s="5" t="s">
        <v>275</v>
      </c>
      <c r="F760" s="7" t="s">
        <v>2958</v>
      </c>
      <c r="G760" s="65">
        <v>45170</v>
      </c>
      <c r="H760" s="10" t="s">
        <v>54</v>
      </c>
      <c r="I760" s="5" t="s">
        <v>42</v>
      </c>
      <c r="J760" s="4" t="s">
        <v>43</v>
      </c>
      <c r="K760" s="5" t="s">
        <v>991</v>
      </c>
      <c r="L760" s="5" t="s">
        <v>993</v>
      </c>
      <c r="M760" s="5">
        <v>6</v>
      </c>
      <c r="N760" s="16" t="str">
        <f>IFERROR(VLOOKUP("*"&amp;$D760&amp;"*",[1]护套环流!$A:$AS,20,FALSE),IFERROR(VLOOKUP("*"&amp;$D760&amp;"*",[1]护套环流!$B:$AS,19,FALSE),"无"))</f>
        <v>2023-09-13 09:08:17</v>
      </c>
      <c r="O760" s="16" t="str">
        <f>IFERROR(VLOOKUP("*"&amp;$D760&amp;"*",[1]护套环流!$A:$AS,21,FALSE),IFERROR(VLOOKUP("*"&amp;$D760&amp;"*",[1]护套环流!$B:$AS,20,FALSE),"无"))</f>
        <v>2023-09-13 14:23:00</v>
      </c>
      <c r="P760" s="15">
        <f t="shared" si="320"/>
        <v>6</v>
      </c>
      <c r="Q760" s="15">
        <f t="shared" si="321"/>
        <v>6</v>
      </c>
      <c r="R760" s="22">
        <f t="shared" si="322"/>
        <v>1</v>
      </c>
      <c r="S760" s="22">
        <f t="shared" si="323"/>
        <v>1</v>
      </c>
      <c r="T760" s="16"/>
      <c r="U760" s="16" t="str">
        <f>IFERROR(VLOOKUP("*"&amp;$D760&amp;"*",[1]护套环流!$A:$AS,5,FALSE),IFERROR(VLOOKUP("*"&amp;$D760&amp;"*",[1]护套环流!$B:$AS,4,FALSE),"无"))</f>
        <v>JH030120230102-003734</v>
      </c>
      <c r="V760" s="16" t="str">
        <f>IFERROR(VLOOKUP("*"&amp;$D760&amp;"*",[1]护套环流!$A:$AS,3,FALSE),IFERROR(VLOOKUP("*"&amp;$D760&amp;"*",[1]护套环流!$B:$AS,2,FALSE),"无"))</f>
        <v>已完成</v>
      </c>
    </row>
    <row r="761" ht="24" spans="1:22">
      <c r="A761" s="4">
        <v>760</v>
      </c>
      <c r="B761" s="5" t="s">
        <v>34</v>
      </c>
      <c r="C761" s="5" t="s">
        <v>228</v>
      </c>
      <c r="D761" s="5" t="s">
        <v>1591</v>
      </c>
      <c r="E761" s="5" t="s">
        <v>337</v>
      </c>
      <c r="F761" s="7" t="s">
        <v>2958</v>
      </c>
      <c r="G761" s="65">
        <v>45047</v>
      </c>
      <c r="H761" s="10" t="s">
        <v>304</v>
      </c>
      <c r="I761" s="5" t="s">
        <v>42</v>
      </c>
      <c r="J761" s="4" t="s">
        <v>43</v>
      </c>
      <c r="K761" s="5" t="s">
        <v>991</v>
      </c>
      <c r="L761" s="5" t="s">
        <v>993</v>
      </c>
      <c r="M761" s="5">
        <v>12</v>
      </c>
      <c r="N761" s="16" t="s">
        <v>3757</v>
      </c>
      <c r="O761" s="16" t="s">
        <v>381</v>
      </c>
      <c r="P761" s="15">
        <f t="shared" si="320"/>
        <v>12</v>
      </c>
      <c r="Q761" s="15">
        <f t="shared" si="321"/>
        <v>12</v>
      </c>
      <c r="R761" s="22">
        <f t="shared" si="322"/>
        <v>1</v>
      </c>
      <c r="S761" s="22">
        <f t="shared" si="323"/>
        <v>1</v>
      </c>
      <c r="T761" s="16"/>
      <c r="U761" s="16" t="s">
        <v>3758</v>
      </c>
      <c r="V761" s="16" t="s">
        <v>50</v>
      </c>
    </row>
    <row r="762" ht="24" spans="1:22">
      <c r="A762" s="4">
        <v>761</v>
      </c>
      <c r="B762" s="5" t="s">
        <v>34</v>
      </c>
      <c r="C762" s="5" t="s">
        <v>228</v>
      </c>
      <c r="D762" s="5" t="s">
        <v>1591</v>
      </c>
      <c r="E762" s="5" t="s">
        <v>337</v>
      </c>
      <c r="F762" s="7" t="s">
        <v>2958</v>
      </c>
      <c r="G762" s="65">
        <v>45231</v>
      </c>
      <c r="H762" s="10" t="s">
        <v>632</v>
      </c>
      <c r="I762" s="5" t="s">
        <v>42</v>
      </c>
      <c r="J762" s="4" t="s">
        <v>43</v>
      </c>
      <c r="K762" s="5" t="s">
        <v>991</v>
      </c>
      <c r="L762" s="5" t="s">
        <v>993</v>
      </c>
      <c r="M762" s="5">
        <v>12</v>
      </c>
      <c r="N762" s="16" t="str">
        <f>IFERROR(VLOOKUP("*"&amp;$D762&amp;"*",[1]护套环流!$A:$AS,20,FALSE),IFERROR(VLOOKUP("*"&amp;$D762&amp;"*",[1]护套环流!$B:$AS,19,FALSE),"无"))</f>
        <v>无</v>
      </c>
      <c r="O762" s="16" t="str">
        <f>IFERROR(VLOOKUP("*"&amp;$D762&amp;"*",[1]护套环流!$A:$AS,21,FALSE),IFERROR(VLOOKUP("*"&amp;$D762&amp;"*",[1]护套环流!$B:$AS,20,FALSE),"无"))</f>
        <v>无</v>
      </c>
      <c r="P762" s="15" t="str">
        <f t="shared" si="320"/>
        <v/>
      </c>
      <c r="Q762" s="15" t="str">
        <f t="shared" si="321"/>
        <v/>
      </c>
      <c r="R762" s="22" t="str">
        <f t="shared" si="322"/>
        <v/>
      </c>
      <c r="S762" s="22" t="str">
        <f t="shared" si="323"/>
        <v/>
      </c>
      <c r="T762" s="16"/>
      <c r="U762" s="16" t="str">
        <f>IFERROR(VLOOKUP("*"&amp;$D762&amp;"*",[1]护套环流!$A:$AS,5,FALSE),IFERROR(VLOOKUP("*"&amp;$D762&amp;"*",[1]护套环流!$B:$AS,4,FALSE),"无"))</f>
        <v>无</v>
      </c>
      <c r="V762" s="16" t="str">
        <f>IFERROR(VLOOKUP("*"&amp;$D762&amp;"*",[1]护套环流!$A:$AS,3,FALSE),IFERROR(VLOOKUP("*"&amp;$D762&amp;"*",[1]护套环流!$B:$AS,2,FALSE),"无"))</f>
        <v>无</v>
      </c>
    </row>
    <row r="763" ht="24" spans="1:22">
      <c r="A763" s="4">
        <v>762</v>
      </c>
      <c r="B763" s="5" t="s">
        <v>34</v>
      </c>
      <c r="C763" s="5" t="s">
        <v>228</v>
      </c>
      <c r="D763" s="5" t="s">
        <v>3760</v>
      </c>
      <c r="E763" s="5" t="s">
        <v>337</v>
      </c>
      <c r="F763" s="7" t="s">
        <v>2958</v>
      </c>
      <c r="G763" s="65">
        <v>45047</v>
      </c>
      <c r="H763" s="10" t="s">
        <v>304</v>
      </c>
      <c r="I763" s="5" t="s">
        <v>42</v>
      </c>
      <c r="J763" s="4" t="s">
        <v>43</v>
      </c>
      <c r="K763" s="5" t="s">
        <v>991</v>
      </c>
      <c r="L763" s="5" t="s">
        <v>993</v>
      </c>
      <c r="M763" s="5">
        <v>6</v>
      </c>
      <c r="N763" s="16" t="s">
        <v>3757</v>
      </c>
      <c r="O763" s="16" t="s">
        <v>381</v>
      </c>
      <c r="P763" s="15">
        <f t="shared" si="320"/>
        <v>6</v>
      </c>
      <c r="Q763" s="15">
        <f t="shared" si="321"/>
        <v>6</v>
      </c>
      <c r="R763" s="22">
        <f t="shared" si="322"/>
        <v>1</v>
      </c>
      <c r="S763" s="22">
        <f t="shared" si="323"/>
        <v>1</v>
      </c>
      <c r="T763" s="16"/>
      <c r="U763" s="16" t="s">
        <v>3758</v>
      </c>
      <c r="V763" s="16" t="s">
        <v>50</v>
      </c>
    </row>
    <row r="764" ht="24" spans="1:22">
      <c r="A764" s="4">
        <v>763</v>
      </c>
      <c r="B764" s="5" t="s">
        <v>34</v>
      </c>
      <c r="C764" s="5" t="s">
        <v>228</v>
      </c>
      <c r="D764" s="5" t="s">
        <v>3760</v>
      </c>
      <c r="E764" s="5" t="s">
        <v>337</v>
      </c>
      <c r="F764" s="7" t="s">
        <v>2958</v>
      </c>
      <c r="G764" s="65">
        <v>45231</v>
      </c>
      <c r="H764" s="10" t="s">
        <v>632</v>
      </c>
      <c r="I764" s="5" t="s">
        <v>42</v>
      </c>
      <c r="J764" s="4" t="s">
        <v>43</v>
      </c>
      <c r="K764" s="5" t="s">
        <v>991</v>
      </c>
      <c r="L764" s="5" t="s">
        <v>993</v>
      </c>
      <c r="M764" s="5">
        <v>6</v>
      </c>
      <c r="N764" s="16" t="str">
        <f>IFERROR(VLOOKUP("*"&amp;$D764&amp;"*",[1]护套环流!$A:$AS,20,FALSE),IFERROR(VLOOKUP("*"&amp;$D764&amp;"*",[1]护套环流!$B:$AS,19,FALSE),"无"))</f>
        <v>无</v>
      </c>
      <c r="O764" s="16" t="str">
        <f>IFERROR(VLOOKUP("*"&amp;$D764&amp;"*",[1]护套环流!$A:$AS,21,FALSE),IFERROR(VLOOKUP("*"&amp;$D764&amp;"*",[1]护套环流!$B:$AS,20,FALSE),"无"))</f>
        <v>无</v>
      </c>
      <c r="P764" s="15" t="str">
        <f t="shared" si="320"/>
        <v/>
      </c>
      <c r="Q764" s="15" t="str">
        <f t="shared" si="321"/>
        <v/>
      </c>
      <c r="R764" s="22" t="str">
        <f t="shared" si="322"/>
        <v/>
      </c>
      <c r="S764" s="22" t="str">
        <f t="shared" si="323"/>
        <v/>
      </c>
      <c r="T764" s="16"/>
      <c r="U764" s="16" t="str">
        <f>IFERROR(VLOOKUP("*"&amp;$D764&amp;"*",[1]护套环流!$A:$AS,5,FALSE),IFERROR(VLOOKUP("*"&amp;$D764&amp;"*",[1]护套环流!$B:$AS,4,FALSE),"无"))</f>
        <v>无</v>
      </c>
      <c r="V764" s="16" t="str">
        <f>IFERROR(VLOOKUP("*"&amp;$D764&amp;"*",[1]护套环流!$A:$AS,3,FALSE),IFERROR(VLOOKUP("*"&amp;$D764&amp;"*",[1]护套环流!$B:$AS,2,FALSE),"无"))</f>
        <v>无</v>
      </c>
    </row>
    <row r="765" ht="24" spans="1:22">
      <c r="A765" s="4">
        <v>764</v>
      </c>
      <c r="B765" s="5" t="s">
        <v>34</v>
      </c>
      <c r="C765" s="5" t="s">
        <v>228</v>
      </c>
      <c r="D765" s="5" t="s">
        <v>1602</v>
      </c>
      <c r="E765" s="5" t="s">
        <v>337</v>
      </c>
      <c r="F765" s="7" t="s">
        <v>2958</v>
      </c>
      <c r="G765" s="65">
        <v>45047</v>
      </c>
      <c r="H765" s="10" t="s">
        <v>304</v>
      </c>
      <c r="I765" s="5" t="s">
        <v>42</v>
      </c>
      <c r="J765" s="4" t="s">
        <v>43</v>
      </c>
      <c r="K765" s="5" t="s">
        <v>991</v>
      </c>
      <c r="L765" s="5" t="s">
        <v>993</v>
      </c>
      <c r="M765" s="5">
        <v>6</v>
      </c>
      <c r="N765" s="16" t="s">
        <v>3757</v>
      </c>
      <c r="O765" s="16" t="s">
        <v>381</v>
      </c>
      <c r="P765" s="15">
        <f t="shared" si="320"/>
        <v>6</v>
      </c>
      <c r="Q765" s="15">
        <f t="shared" si="321"/>
        <v>6</v>
      </c>
      <c r="R765" s="22">
        <f t="shared" si="322"/>
        <v>1</v>
      </c>
      <c r="S765" s="22">
        <f t="shared" si="323"/>
        <v>1</v>
      </c>
      <c r="T765" s="16"/>
      <c r="U765" s="16" t="s">
        <v>3758</v>
      </c>
      <c r="V765" s="16" t="s">
        <v>50</v>
      </c>
    </row>
    <row r="766" ht="24" spans="1:22">
      <c r="A766" s="4">
        <v>765</v>
      </c>
      <c r="B766" s="5" t="s">
        <v>34</v>
      </c>
      <c r="C766" s="5" t="s">
        <v>228</v>
      </c>
      <c r="D766" s="5" t="s">
        <v>1602</v>
      </c>
      <c r="E766" s="5" t="s">
        <v>337</v>
      </c>
      <c r="F766" s="7" t="s">
        <v>2958</v>
      </c>
      <c r="G766" s="65">
        <v>45231</v>
      </c>
      <c r="H766" s="10" t="s">
        <v>632</v>
      </c>
      <c r="I766" s="5" t="s">
        <v>42</v>
      </c>
      <c r="J766" s="4" t="s">
        <v>43</v>
      </c>
      <c r="K766" s="5" t="s">
        <v>991</v>
      </c>
      <c r="L766" s="5" t="s">
        <v>993</v>
      </c>
      <c r="M766" s="5">
        <v>6</v>
      </c>
      <c r="N766" s="16" t="str">
        <f>IFERROR(VLOOKUP("*"&amp;$D766&amp;"*",[1]护套环流!$A:$AS,20,FALSE),IFERROR(VLOOKUP("*"&amp;$D766&amp;"*",[1]护套环流!$B:$AS,19,FALSE),"无"))</f>
        <v>无</v>
      </c>
      <c r="O766" s="16" t="str">
        <f>IFERROR(VLOOKUP("*"&amp;$D766&amp;"*",[1]护套环流!$A:$AS,21,FALSE),IFERROR(VLOOKUP("*"&amp;$D766&amp;"*",[1]护套环流!$B:$AS,20,FALSE),"无"))</f>
        <v>无</v>
      </c>
      <c r="P766" s="15" t="str">
        <f t="shared" si="320"/>
        <v/>
      </c>
      <c r="Q766" s="15" t="str">
        <f t="shared" si="321"/>
        <v/>
      </c>
      <c r="R766" s="22" t="str">
        <f t="shared" si="322"/>
        <v/>
      </c>
      <c r="S766" s="22" t="str">
        <f t="shared" si="323"/>
        <v/>
      </c>
      <c r="T766" s="16"/>
      <c r="U766" s="16" t="str">
        <f>IFERROR(VLOOKUP("*"&amp;$D766&amp;"*",[1]护套环流!$A:$AS,5,FALSE),IFERROR(VLOOKUP("*"&amp;$D766&amp;"*",[1]护套环流!$B:$AS,4,FALSE),"无"))</f>
        <v>无</v>
      </c>
      <c r="V766" s="16" t="str">
        <f>IFERROR(VLOOKUP("*"&amp;$D766&amp;"*",[1]护套环流!$A:$AS,3,FALSE),IFERROR(VLOOKUP("*"&amp;$D766&amp;"*",[1]护套环流!$B:$AS,2,FALSE),"无"))</f>
        <v>无</v>
      </c>
    </row>
    <row r="767" ht="24" spans="1:22">
      <c r="A767" s="4">
        <v>766</v>
      </c>
      <c r="B767" s="5" t="s">
        <v>34</v>
      </c>
      <c r="C767" s="5" t="s">
        <v>82</v>
      </c>
      <c r="D767" s="5" t="s">
        <v>3761</v>
      </c>
      <c r="E767" s="5" t="s">
        <v>258</v>
      </c>
      <c r="F767" s="7" t="s">
        <v>2958</v>
      </c>
      <c r="G767" s="65">
        <v>44958</v>
      </c>
      <c r="H767" s="9" t="s">
        <v>2299</v>
      </c>
      <c r="I767" s="5" t="s">
        <v>42</v>
      </c>
      <c r="J767" s="4" t="s">
        <v>43</v>
      </c>
      <c r="K767" s="5" t="s">
        <v>991</v>
      </c>
      <c r="L767" s="5" t="s">
        <v>993</v>
      </c>
      <c r="M767" s="5">
        <v>6</v>
      </c>
      <c r="N767" s="16" t="s">
        <v>3715</v>
      </c>
      <c r="O767" s="16" t="s">
        <v>3716</v>
      </c>
      <c r="P767" s="15">
        <f t="shared" si="320"/>
        <v>6</v>
      </c>
      <c r="Q767" s="15">
        <f t="shared" si="321"/>
        <v>6</v>
      </c>
      <c r="R767" s="22">
        <f t="shared" si="322"/>
        <v>1</v>
      </c>
      <c r="S767" s="22">
        <f t="shared" si="323"/>
        <v>1</v>
      </c>
      <c r="T767" s="16"/>
      <c r="U767" s="16" t="s">
        <v>3762</v>
      </c>
      <c r="V767" s="16" t="s">
        <v>50</v>
      </c>
    </row>
    <row r="768" ht="24" spans="1:22">
      <c r="A768" s="4">
        <v>767</v>
      </c>
      <c r="B768" s="5" t="s">
        <v>34</v>
      </c>
      <c r="C768" s="5" t="s">
        <v>82</v>
      </c>
      <c r="D768" s="5" t="s">
        <v>3761</v>
      </c>
      <c r="E768" s="5" t="s">
        <v>258</v>
      </c>
      <c r="F768" s="7" t="s">
        <v>2958</v>
      </c>
      <c r="G768" s="65">
        <v>45017</v>
      </c>
      <c r="H768" s="10" t="s">
        <v>231</v>
      </c>
      <c r="I768" s="5" t="s">
        <v>42</v>
      </c>
      <c r="J768" s="4" t="s">
        <v>43</v>
      </c>
      <c r="K768" s="5" t="s">
        <v>991</v>
      </c>
      <c r="L768" s="5" t="s">
        <v>993</v>
      </c>
      <c r="M768" s="5">
        <v>6</v>
      </c>
      <c r="N768" s="16" t="s">
        <v>3718</v>
      </c>
      <c r="O768" s="16" t="s">
        <v>3719</v>
      </c>
      <c r="P768" s="15">
        <f t="shared" si="320"/>
        <v>6</v>
      </c>
      <c r="Q768" s="15">
        <f t="shared" si="321"/>
        <v>6</v>
      </c>
      <c r="R768" s="22">
        <f t="shared" si="322"/>
        <v>1</v>
      </c>
      <c r="S768" s="22">
        <f t="shared" si="323"/>
        <v>1</v>
      </c>
      <c r="T768" s="16"/>
      <c r="U768" s="16" t="s">
        <v>3763</v>
      </c>
      <c r="V768" s="16" t="s">
        <v>50</v>
      </c>
    </row>
    <row r="769" ht="24" spans="1:22">
      <c r="A769" s="4">
        <v>768</v>
      </c>
      <c r="B769" s="5" t="s">
        <v>34</v>
      </c>
      <c r="C769" s="5" t="s">
        <v>82</v>
      </c>
      <c r="D769" s="5" t="s">
        <v>3761</v>
      </c>
      <c r="E769" s="5" t="s">
        <v>258</v>
      </c>
      <c r="F769" s="7" t="s">
        <v>2958</v>
      </c>
      <c r="G769" s="65">
        <v>45078</v>
      </c>
      <c r="H769" s="10" t="s">
        <v>93</v>
      </c>
      <c r="I769" s="5" t="s">
        <v>42</v>
      </c>
      <c r="J769" s="4" t="s">
        <v>43</v>
      </c>
      <c r="K769" s="5" t="s">
        <v>991</v>
      </c>
      <c r="L769" s="5" t="s">
        <v>993</v>
      </c>
      <c r="M769" s="5">
        <v>6</v>
      </c>
      <c r="N769" s="16" t="s">
        <v>3721</v>
      </c>
      <c r="O769" s="16" t="s">
        <v>3764</v>
      </c>
      <c r="P769" s="15">
        <f t="shared" si="320"/>
        <v>6</v>
      </c>
      <c r="Q769" s="15">
        <f t="shared" si="321"/>
        <v>6</v>
      </c>
      <c r="R769" s="22">
        <f t="shared" si="322"/>
        <v>1</v>
      </c>
      <c r="S769" s="22">
        <f t="shared" si="323"/>
        <v>1</v>
      </c>
      <c r="T769" s="16"/>
      <c r="U769" s="16" t="s">
        <v>3765</v>
      </c>
      <c r="V769" s="16" t="s">
        <v>50</v>
      </c>
    </row>
    <row r="770" ht="24" spans="1:22">
      <c r="A770" s="4">
        <v>769</v>
      </c>
      <c r="B770" s="5" t="s">
        <v>34</v>
      </c>
      <c r="C770" s="5" t="s">
        <v>82</v>
      </c>
      <c r="D770" s="5" t="s">
        <v>3761</v>
      </c>
      <c r="E770" s="5" t="s">
        <v>258</v>
      </c>
      <c r="F770" s="7" t="s">
        <v>2958</v>
      </c>
      <c r="G770" s="65">
        <v>45139</v>
      </c>
      <c r="H770" s="9" t="s">
        <v>97</v>
      </c>
      <c r="I770" s="5" t="s">
        <v>42</v>
      </c>
      <c r="J770" s="4" t="s">
        <v>43</v>
      </c>
      <c r="K770" s="5" t="s">
        <v>991</v>
      </c>
      <c r="L770" s="5" t="s">
        <v>993</v>
      </c>
      <c r="M770" s="5">
        <v>6</v>
      </c>
      <c r="N770" s="16" t="s">
        <v>2113</v>
      </c>
      <c r="O770" s="16" t="s">
        <v>3724</v>
      </c>
      <c r="P770" s="15">
        <f t="shared" si="320"/>
        <v>6</v>
      </c>
      <c r="Q770" s="15">
        <f t="shared" si="321"/>
        <v>6</v>
      </c>
      <c r="R770" s="22">
        <f t="shared" si="322"/>
        <v>1</v>
      </c>
      <c r="S770" s="22">
        <f t="shared" si="323"/>
        <v>1</v>
      </c>
      <c r="T770" s="16"/>
      <c r="U770" s="16" t="s">
        <v>3766</v>
      </c>
      <c r="V770" s="16" t="s">
        <v>50</v>
      </c>
    </row>
    <row r="771" ht="24" spans="1:22">
      <c r="A771" s="32">
        <v>770</v>
      </c>
      <c r="B771" s="41" t="s">
        <v>34</v>
      </c>
      <c r="C771" s="41" t="s">
        <v>82</v>
      </c>
      <c r="D771" s="41" t="s">
        <v>3761</v>
      </c>
      <c r="E771" s="41" t="s">
        <v>258</v>
      </c>
      <c r="F771" s="36" t="s">
        <v>2958</v>
      </c>
      <c r="G771" s="66">
        <v>45200</v>
      </c>
      <c r="H771" s="38" t="s">
        <v>189</v>
      </c>
      <c r="I771" s="41" t="s">
        <v>42</v>
      </c>
      <c r="J771" s="32" t="s">
        <v>43</v>
      </c>
      <c r="K771" s="41" t="s">
        <v>991</v>
      </c>
      <c r="L771" s="41" t="s">
        <v>993</v>
      </c>
      <c r="M771" s="41">
        <v>6</v>
      </c>
      <c r="N771" s="42" t="str">
        <f>IFERROR(VLOOKUP("*"&amp;$D771&amp;"*",[1]护套环流!$A:$AS,20,FALSE),IFERROR(VLOOKUP("*"&amp;$D771&amp;"*",[1]护套环流!$B:$AS,19,FALSE),"无"))</f>
        <v>无</v>
      </c>
      <c r="O771" s="42" t="str">
        <f>IFERROR(VLOOKUP("*"&amp;$D771&amp;"*",[1]护套环流!$A:$AS,21,FALSE),IFERROR(VLOOKUP("*"&amp;$D771&amp;"*",[1]护套环流!$B:$AS,20,FALSE),"无"))</f>
        <v>无</v>
      </c>
      <c r="P771" s="43" t="str">
        <f t="shared" si="320"/>
        <v/>
      </c>
      <c r="Q771" s="43" t="str">
        <f t="shared" si="321"/>
        <v/>
      </c>
      <c r="R771" s="44" t="str">
        <f t="shared" si="322"/>
        <v/>
      </c>
      <c r="S771" s="44" t="str">
        <f t="shared" si="323"/>
        <v/>
      </c>
      <c r="T771" s="42"/>
      <c r="U771" s="42" t="str">
        <f>IFERROR(VLOOKUP("*"&amp;$D771&amp;"*",[1]护套环流!$A:$AS,5,FALSE),IFERROR(VLOOKUP("*"&amp;$D771&amp;"*",[1]护套环流!$B:$AS,4,FALSE),"无"))</f>
        <v>无</v>
      </c>
      <c r="V771" s="42" t="str">
        <f>IFERROR(VLOOKUP("*"&amp;$D771&amp;"*",[1]护套环流!$A:$AS,3,FALSE),IFERROR(VLOOKUP("*"&amp;$D771&amp;"*",[1]护套环流!$B:$AS,2,FALSE),"无"))</f>
        <v>无</v>
      </c>
    </row>
    <row r="772" ht="24" spans="1:22">
      <c r="A772" s="4">
        <v>771</v>
      </c>
      <c r="B772" s="5" t="s">
        <v>34</v>
      </c>
      <c r="C772" s="5" t="s">
        <v>82</v>
      </c>
      <c r="D772" s="5" t="s">
        <v>3761</v>
      </c>
      <c r="E772" s="5" t="s">
        <v>258</v>
      </c>
      <c r="F772" s="7" t="s">
        <v>2958</v>
      </c>
      <c r="G772" s="65">
        <v>45261</v>
      </c>
      <c r="H772" s="10" t="s">
        <v>1741</v>
      </c>
      <c r="I772" s="5" t="s">
        <v>42</v>
      </c>
      <c r="J772" s="4" t="s">
        <v>43</v>
      </c>
      <c r="K772" s="5" t="s">
        <v>991</v>
      </c>
      <c r="L772" s="5" t="s">
        <v>993</v>
      </c>
      <c r="M772" s="5">
        <v>6</v>
      </c>
      <c r="N772" s="16"/>
      <c r="O772" s="16"/>
      <c r="P772" s="15"/>
      <c r="Q772" s="15"/>
      <c r="R772" s="22"/>
      <c r="S772" s="22"/>
      <c r="T772" s="16"/>
      <c r="U772" s="16"/>
      <c r="V772" s="16"/>
    </row>
    <row r="773" ht="24" spans="1:22">
      <c r="A773" s="4">
        <v>772</v>
      </c>
      <c r="B773" s="5" t="s">
        <v>34</v>
      </c>
      <c r="C773" s="5" t="s">
        <v>82</v>
      </c>
      <c r="D773" s="5" t="s">
        <v>3768</v>
      </c>
      <c r="E773" s="5" t="s">
        <v>258</v>
      </c>
      <c r="F773" s="7" t="s">
        <v>2958</v>
      </c>
      <c r="G773" s="65">
        <v>44958</v>
      </c>
      <c r="H773" s="9" t="s">
        <v>2299</v>
      </c>
      <c r="I773" s="5" t="s">
        <v>42</v>
      </c>
      <c r="J773" s="4" t="s">
        <v>43</v>
      </c>
      <c r="K773" s="5" t="s">
        <v>991</v>
      </c>
      <c r="L773" s="5" t="s">
        <v>993</v>
      </c>
      <c r="M773" s="5">
        <v>6</v>
      </c>
      <c r="N773" s="16" t="s">
        <v>3715</v>
      </c>
      <c r="O773" s="16" t="s">
        <v>3716</v>
      </c>
      <c r="P773" s="15">
        <f t="shared" ref="P773:P777" si="324">IF(OR(O773=0,O773="无"),"",M773)</f>
        <v>6</v>
      </c>
      <c r="Q773" s="15">
        <f t="shared" ref="Q773:Q777" si="325">P773</f>
        <v>6</v>
      </c>
      <c r="R773" s="22">
        <f t="shared" ref="R773:R777" si="326">IFERROR(IF(P773/M773&gt;0,P773/M773,""),"")</f>
        <v>1</v>
      </c>
      <c r="S773" s="22">
        <f t="shared" ref="S773:S777" si="327">IFERROR(Q773/P773,"")</f>
        <v>1</v>
      </c>
      <c r="T773" s="16"/>
      <c r="U773" s="16" t="s">
        <v>3762</v>
      </c>
      <c r="V773" s="16" t="s">
        <v>50</v>
      </c>
    </row>
    <row r="774" ht="24" spans="1:22">
      <c r="A774" s="4">
        <v>773</v>
      </c>
      <c r="B774" s="5" t="s">
        <v>34</v>
      </c>
      <c r="C774" s="5" t="s">
        <v>82</v>
      </c>
      <c r="D774" s="5" t="s">
        <v>3768</v>
      </c>
      <c r="E774" s="5" t="s">
        <v>258</v>
      </c>
      <c r="F774" s="7" t="s">
        <v>2958</v>
      </c>
      <c r="G774" s="65">
        <v>45017</v>
      </c>
      <c r="H774" s="10" t="s">
        <v>231</v>
      </c>
      <c r="I774" s="5" t="s">
        <v>42</v>
      </c>
      <c r="J774" s="4" t="s">
        <v>43</v>
      </c>
      <c r="K774" s="5" t="s">
        <v>991</v>
      </c>
      <c r="L774" s="5" t="s">
        <v>993</v>
      </c>
      <c r="M774" s="5">
        <v>6</v>
      </c>
      <c r="N774" s="16" t="s">
        <v>3718</v>
      </c>
      <c r="O774" s="16" t="s">
        <v>3719</v>
      </c>
      <c r="P774" s="15">
        <f t="shared" si="324"/>
        <v>6</v>
      </c>
      <c r="Q774" s="15">
        <f t="shared" si="325"/>
        <v>6</v>
      </c>
      <c r="R774" s="22">
        <f t="shared" si="326"/>
        <v>1</v>
      </c>
      <c r="S774" s="22">
        <f t="shared" si="327"/>
        <v>1</v>
      </c>
      <c r="T774" s="16"/>
      <c r="U774" s="16" t="s">
        <v>3763</v>
      </c>
      <c r="V774" s="16" t="s">
        <v>50</v>
      </c>
    </row>
    <row r="775" ht="24" spans="1:22">
      <c r="A775" s="4">
        <v>774</v>
      </c>
      <c r="B775" s="5" t="s">
        <v>34</v>
      </c>
      <c r="C775" s="5" t="s">
        <v>82</v>
      </c>
      <c r="D775" s="5" t="s">
        <v>3768</v>
      </c>
      <c r="E775" s="5" t="s">
        <v>258</v>
      </c>
      <c r="F775" s="7" t="s">
        <v>2958</v>
      </c>
      <c r="G775" s="65">
        <v>45078</v>
      </c>
      <c r="H775" s="10" t="s">
        <v>93</v>
      </c>
      <c r="I775" s="5" t="s">
        <v>42</v>
      </c>
      <c r="J775" s="4" t="s">
        <v>43</v>
      </c>
      <c r="K775" s="5" t="s">
        <v>991</v>
      </c>
      <c r="L775" s="5" t="s">
        <v>993</v>
      </c>
      <c r="M775" s="5">
        <v>6</v>
      </c>
      <c r="N775" s="16" t="s">
        <v>3721</v>
      </c>
      <c r="O775" s="16" t="s">
        <v>3764</v>
      </c>
      <c r="P775" s="15">
        <f t="shared" si="324"/>
        <v>6</v>
      </c>
      <c r="Q775" s="15">
        <f t="shared" si="325"/>
        <v>6</v>
      </c>
      <c r="R775" s="22">
        <f t="shared" si="326"/>
        <v>1</v>
      </c>
      <c r="S775" s="22">
        <f t="shared" si="327"/>
        <v>1</v>
      </c>
      <c r="T775" s="16"/>
      <c r="U775" s="16" t="s">
        <v>3765</v>
      </c>
      <c r="V775" s="16" t="s">
        <v>50</v>
      </c>
    </row>
    <row r="776" ht="24" spans="1:22">
      <c r="A776" s="4">
        <v>775</v>
      </c>
      <c r="B776" s="5" t="s">
        <v>34</v>
      </c>
      <c r="C776" s="5" t="s">
        <v>82</v>
      </c>
      <c r="D776" s="5" t="s">
        <v>3768</v>
      </c>
      <c r="E776" s="5" t="s">
        <v>258</v>
      </c>
      <c r="F776" s="7" t="s">
        <v>2958</v>
      </c>
      <c r="G776" s="65">
        <v>45139</v>
      </c>
      <c r="H776" s="9" t="s">
        <v>97</v>
      </c>
      <c r="I776" s="5" t="s">
        <v>42</v>
      </c>
      <c r="J776" s="4" t="s">
        <v>43</v>
      </c>
      <c r="K776" s="5" t="s">
        <v>991</v>
      </c>
      <c r="L776" s="5" t="s">
        <v>993</v>
      </c>
      <c r="M776" s="5">
        <v>6</v>
      </c>
      <c r="N776" s="16" t="s">
        <v>2113</v>
      </c>
      <c r="O776" s="16" t="s">
        <v>3724</v>
      </c>
      <c r="P776" s="15">
        <f t="shared" si="324"/>
        <v>6</v>
      </c>
      <c r="Q776" s="15">
        <f t="shared" si="325"/>
        <v>6</v>
      </c>
      <c r="R776" s="22">
        <f t="shared" si="326"/>
        <v>1</v>
      </c>
      <c r="S776" s="22">
        <f t="shared" si="327"/>
        <v>1</v>
      </c>
      <c r="T776" s="16"/>
      <c r="U776" s="16" t="s">
        <v>3766</v>
      </c>
      <c r="V776" s="16" t="s">
        <v>50</v>
      </c>
    </row>
    <row r="777" ht="24" spans="1:22">
      <c r="A777" s="32">
        <v>776</v>
      </c>
      <c r="B777" s="41" t="s">
        <v>34</v>
      </c>
      <c r="C777" s="41" t="s">
        <v>82</v>
      </c>
      <c r="D777" s="41" t="s">
        <v>3768</v>
      </c>
      <c r="E777" s="41" t="s">
        <v>258</v>
      </c>
      <c r="F777" s="36" t="s">
        <v>2958</v>
      </c>
      <c r="G777" s="66">
        <v>45200</v>
      </c>
      <c r="H777" s="38" t="s">
        <v>189</v>
      </c>
      <c r="I777" s="41" t="s">
        <v>42</v>
      </c>
      <c r="J777" s="32" t="s">
        <v>43</v>
      </c>
      <c r="K777" s="41" t="s">
        <v>991</v>
      </c>
      <c r="L777" s="41" t="s">
        <v>993</v>
      </c>
      <c r="M777" s="41">
        <v>6</v>
      </c>
      <c r="N777" s="42" t="str">
        <f>IFERROR(VLOOKUP("*"&amp;$D777&amp;"*",[1]护套环流!$A:$AS,20,FALSE),IFERROR(VLOOKUP("*"&amp;$D777&amp;"*",[1]护套环流!$B:$AS,19,FALSE),"无"))</f>
        <v>无</v>
      </c>
      <c r="O777" s="42" t="str">
        <f>IFERROR(VLOOKUP("*"&amp;$D777&amp;"*",[1]护套环流!$A:$AS,21,FALSE),IFERROR(VLOOKUP("*"&amp;$D777&amp;"*",[1]护套环流!$B:$AS,20,FALSE),"无"))</f>
        <v>无</v>
      </c>
      <c r="P777" s="43" t="str">
        <f t="shared" si="324"/>
        <v/>
      </c>
      <c r="Q777" s="43" t="str">
        <f t="shared" si="325"/>
        <v/>
      </c>
      <c r="R777" s="44" t="str">
        <f t="shared" si="326"/>
        <v/>
      </c>
      <c r="S777" s="44" t="str">
        <f t="shared" si="327"/>
        <v/>
      </c>
      <c r="T777" s="42"/>
      <c r="U777" s="42" t="str">
        <f>IFERROR(VLOOKUP("*"&amp;$D777&amp;"*",[1]护套环流!$A:$AS,5,FALSE),IFERROR(VLOOKUP("*"&amp;$D777&amp;"*",[1]护套环流!$B:$AS,4,FALSE),"无"))</f>
        <v>无</v>
      </c>
      <c r="V777" s="42" t="str">
        <f>IFERROR(VLOOKUP("*"&amp;$D777&amp;"*",[1]护套环流!$A:$AS,3,FALSE),IFERROR(VLOOKUP("*"&amp;$D777&amp;"*",[1]护套环流!$B:$AS,2,FALSE),"无"))</f>
        <v>无</v>
      </c>
    </row>
    <row r="778" ht="24" spans="1:22">
      <c r="A778" s="4">
        <v>777</v>
      </c>
      <c r="B778" s="5" t="s">
        <v>34</v>
      </c>
      <c r="C778" s="5" t="s">
        <v>82</v>
      </c>
      <c r="D778" s="5" t="s">
        <v>3768</v>
      </c>
      <c r="E778" s="5" t="s">
        <v>258</v>
      </c>
      <c r="F778" s="7" t="s">
        <v>2958</v>
      </c>
      <c r="G778" s="65">
        <v>45261</v>
      </c>
      <c r="H778" s="10" t="s">
        <v>1741</v>
      </c>
      <c r="I778" s="5" t="s">
        <v>42</v>
      </c>
      <c r="J778" s="4" t="s">
        <v>43</v>
      </c>
      <c r="K778" s="5" t="s">
        <v>991</v>
      </c>
      <c r="L778" s="5" t="s">
        <v>993</v>
      </c>
      <c r="M778" s="5">
        <v>6</v>
      </c>
      <c r="N778" s="16"/>
      <c r="O778" s="16"/>
      <c r="P778" s="15"/>
      <c r="Q778" s="15"/>
      <c r="R778" s="22"/>
      <c r="S778" s="22"/>
      <c r="T778" s="16"/>
      <c r="U778" s="16"/>
      <c r="V778" s="16"/>
    </row>
    <row r="779" ht="24" spans="1:22">
      <c r="A779" s="4">
        <v>778</v>
      </c>
      <c r="B779" s="5" t="s">
        <v>34</v>
      </c>
      <c r="C779" s="5" t="s">
        <v>228</v>
      </c>
      <c r="D779" s="5" t="s">
        <v>1624</v>
      </c>
      <c r="E779" s="5" t="s">
        <v>108</v>
      </c>
      <c r="F779" s="7" t="s">
        <v>2958</v>
      </c>
      <c r="G779" s="65">
        <v>45047</v>
      </c>
      <c r="H779" s="10" t="s">
        <v>304</v>
      </c>
      <c r="I779" s="5" t="s">
        <v>42</v>
      </c>
      <c r="J779" s="4" t="s">
        <v>43</v>
      </c>
      <c r="K779" s="5" t="s">
        <v>991</v>
      </c>
      <c r="L779" s="5" t="s">
        <v>993</v>
      </c>
      <c r="M779" s="5">
        <v>6</v>
      </c>
      <c r="N779" s="16" t="s">
        <v>3769</v>
      </c>
      <c r="O779" s="16" t="s">
        <v>3770</v>
      </c>
      <c r="P779" s="15">
        <f t="shared" ref="P779:P842" si="328">IF(OR(O779=0,O779="无"),"",M779)</f>
        <v>6</v>
      </c>
      <c r="Q779" s="15">
        <f t="shared" ref="Q779:Q842" si="329">P779</f>
        <v>6</v>
      </c>
      <c r="R779" s="22">
        <f t="shared" ref="R779:R842" si="330">IFERROR(IF(P779/M779&gt;0,P779/M779,""),"")</f>
        <v>1</v>
      </c>
      <c r="S779" s="22">
        <f t="shared" ref="S779:S842" si="331">IFERROR(Q779/P779,"")</f>
        <v>1</v>
      </c>
      <c r="T779" s="16"/>
      <c r="U779" s="16" t="s">
        <v>3771</v>
      </c>
      <c r="V779" s="16" t="s">
        <v>50</v>
      </c>
    </row>
    <row r="780" ht="24" spans="1:22">
      <c r="A780" s="4">
        <v>779</v>
      </c>
      <c r="B780" s="5" t="s">
        <v>34</v>
      </c>
      <c r="C780" s="5" t="s">
        <v>228</v>
      </c>
      <c r="D780" s="5" t="s">
        <v>1624</v>
      </c>
      <c r="E780" s="5" t="s">
        <v>108</v>
      </c>
      <c r="F780" s="7" t="s">
        <v>2958</v>
      </c>
      <c r="G780" s="65">
        <v>45231</v>
      </c>
      <c r="H780" s="10" t="s">
        <v>632</v>
      </c>
      <c r="I780" s="5" t="s">
        <v>42</v>
      </c>
      <c r="J780" s="4" t="s">
        <v>43</v>
      </c>
      <c r="K780" s="5" t="s">
        <v>991</v>
      </c>
      <c r="L780" s="5" t="s">
        <v>993</v>
      </c>
      <c r="M780" s="5">
        <v>6</v>
      </c>
      <c r="N780" s="16" t="str">
        <f>IFERROR(VLOOKUP("*"&amp;$D780&amp;"*",[1]护套环流!$A:$AS,20,FALSE),IFERROR(VLOOKUP("*"&amp;$D780&amp;"*",[1]护套环流!$B:$AS,19,FALSE),"无"))</f>
        <v>无</v>
      </c>
      <c r="O780" s="16" t="str">
        <f>IFERROR(VLOOKUP("*"&amp;$D780&amp;"*",[1]护套环流!$A:$AS,21,FALSE),IFERROR(VLOOKUP("*"&amp;$D780&amp;"*",[1]护套环流!$B:$AS,20,FALSE),"无"))</f>
        <v>无</v>
      </c>
      <c r="P780" s="15" t="str">
        <f t="shared" si="328"/>
        <v/>
      </c>
      <c r="Q780" s="15" t="str">
        <f t="shared" si="329"/>
        <v/>
      </c>
      <c r="R780" s="22" t="str">
        <f t="shared" si="330"/>
        <v/>
      </c>
      <c r="S780" s="22" t="str">
        <f t="shared" si="331"/>
        <v/>
      </c>
      <c r="T780" s="16"/>
      <c r="U780" s="16" t="str">
        <f>IFERROR(VLOOKUP("*"&amp;$D780&amp;"*",[1]护套环流!$A:$AS,5,FALSE),IFERROR(VLOOKUP("*"&amp;$D780&amp;"*",[1]护套环流!$B:$AS,4,FALSE),"无"))</f>
        <v>无</v>
      </c>
      <c r="V780" s="16" t="str">
        <f>IFERROR(VLOOKUP("*"&amp;$D780&amp;"*",[1]护套环流!$A:$AS,3,FALSE),IFERROR(VLOOKUP("*"&amp;$D780&amp;"*",[1]护套环流!$B:$AS,2,FALSE),"无"))</f>
        <v>无</v>
      </c>
    </row>
    <row r="781" ht="24" spans="1:22">
      <c r="A781" s="4">
        <v>780</v>
      </c>
      <c r="B781" s="5" t="s">
        <v>34</v>
      </c>
      <c r="C781" s="5" t="s">
        <v>228</v>
      </c>
      <c r="D781" s="5" t="s">
        <v>1644</v>
      </c>
      <c r="E781" s="5" t="s">
        <v>108</v>
      </c>
      <c r="F781" s="7" t="s">
        <v>2958</v>
      </c>
      <c r="G781" s="65">
        <v>45047</v>
      </c>
      <c r="H781" s="10" t="s">
        <v>304</v>
      </c>
      <c r="I781" s="5" t="s">
        <v>42</v>
      </c>
      <c r="J781" s="4" t="s">
        <v>43</v>
      </c>
      <c r="K781" s="5" t="s">
        <v>991</v>
      </c>
      <c r="L781" s="5" t="s">
        <v>993</v>
      </c>
      <c r="M781" s="5">
        <v>6</v>
      </c>
      <c r="N781" s="16" t="s">
        <v>3730</v>
      </c>
      <c r="O781" s="16" t="s">
        <v>3731</v>
      </c>
      <c r="P781" s="15">
        <f t="shared" si="328"/>
        <v>6</v>
      </c>
      <c r="Q781" s="15">
        <f t="shared" si="329"/>
        <v>6</v>
      </c>
      <c r="R781" s="22">
        <f t="shared" si="330"/>
        <v>1</v>
      </c>
      <c r="S781" s="22">
        <f t="shared" si="331"/>
        <v>1</v>
      </c>
      <c r="T781" s="16"/>
      <c r="U781" s="16" t="s">
        <v>3732</v>
      </c>
      <c r="V781" s="16" t="s">
        <v>50</v>
      </c>
    </row>
    <row r="782" ht="24" spans="1:22">
      <c r="A782" s="4">
        <v>781</v>
      </c>
      <c r="B782" s="5" t="s">
        <v>34</v>
      </c>
      <c r="C782" s="5" t="s">
        <v>228</v>
      </c>
      <c r="D782" s="5" t="s">
        <v>1644</v>
      </c>
      <c r="E782" s="5" t="s">
        <v>108</v>
      </c>
      <c r="F782" s="7" t="s">
        <v>2958</v>
      </c>
      <c r="G782" s="65">
        <v>45231</v>
      </c>
      <c r="H782" s="10" t="s">
        <v>632</v>
      </c>
      <c r="I782" s="5" t="s">
        <v>42</v>
      </c>
      <c r="J782" s="4" t="s">
        <v>43</v>
      </c>
      <c r="K782" s="5" t="s">
        <v>991</v>
      </c>
      <c r="L782" s="5" t="s">
        <v>993</v>
      </c>
      <c r="M782" s="5">
        <v>6</v>
      </c>
      <c r="N782" s="16" t="str">
        <f>IFERROR(VLOOKUP("*"&amp;$D782&amp;"*",[1]护套环流!$A:$AS,20,FALSE),IFERROR(VLOOKUP("*"&amp;$D782&amp;"*",[1]护套环流!$B:$AS,19,FALSE),"无"))</f>
        <v>无</v>
      </c>
      <c r="O782" s="16" t="str">
        <f>IFERROR(VLOOKUP("*"&amp;$D782&amp;"*",[1]护套环流!$A:$AS,21,FALSE),IFERROR(VLOOKUP("*"&amp;$D782&amp;"*",[1]护套环流!$B:$AS,20,FALSE),"无"))</f>
        <v>无</v>
      </c>
      <c r="P782" s="15" t="str">
        <f t="shared" si="328"/>
        <v/>
      </c>
      <c r="Q782" s="15" t="str">
        <f t="shared" si="329"/>
        <v/>
      </c>
      <c r="R782" s="22" t="str">
        <f t="shared" si="330"/>
        <v/>
      </c>
      <c r="S782" s="22" t="str">
        <f t="shared" si="331"/>
        <v/>
      </c>
      <c r="T782" s="16"/>
      <c r="U782" s="16" t="str">
        <f>IFERROR(VLOOKUP("*"&amp;$D782&amp;"*",[1]护套环流!$A:$AS,5,FALSE),IFERROR(VLOOKUP("*"&amp;$D782&amp;"*",[1]护套环流!$B:$AS,4,FALSE),"无"))</f>
        <v>无</v>
      </c>
      <c r="V782" s="16" t="str">
        <f>IFERROR(VLOOKUP("*"&amp;$D782&amp;"*",[1]护套环流!$A:$AS,3,FALSE),IFERROR(VLOOKUP("*"&amp;$D782&amp;"*",[1]护套环流!$B:$AS,2,FALSE),"无"))</f>
        <v>无</v>
      </c>
    </row>
    <row r="783" ht="24" spans="1:22">
      <c r="A783" s="4">
        <v>782</v>
      </c>
      <c r="B783" s="5" t="s">
        <v>34</v>
      </c>
      <c r="C783" s="5" t="s">
        <v>228</v>
      </c>
      <c r="D783" s="5" t="s">
        <v>3774</v>
      </c>
      <c r="E783" s="5" t="s">
        <v>108</v>
      </c>
      <c r="F783" s="7" t="s">
        <v>2958</v>
      </c>
      <c r="G783" s="65">
        <v>45047</v>
      </c>
      <c r="H783" s="10" t="s">
        <v>304</v>
      </c>
      <c r="I783" s="5" t="s">
        <v>42</v>
      </c>
      <c r="J783" s="4" t="s">
        <v>43</v>
      </c>
      <c r="K783" s="5" t="s">
        <v>991</v>
      </c>
      <c r="L783" s="5" t="s">
        <v>993</v>
      </c>
      <c r="M783" s="5">
        <v>12</v>
      </c>
      <c r="N783" s="16" t="s">
        <v>3730</v>
      </c>
      <c r="O783" s="16" t="s">
        <v>3731</v>
      </c>
      <c r="P783" s="15">
        <f t="shared" si="328"/>
        <v>12</v>
      </c>
      <c r="Q783" s="15">
        <f t="shared" si="329"/>
        <v>12</v>
      </c>
      <c r="R783" s="22">
        <f t="shared" si="330"/>
        <v>1</v>
      </c>
      <c r="S783" s="22">
        <f t="shared" si="331"/>
        <v>1</v>
      </c>
      <c r="T783" s="16"/>
      <c r="U783" s="16" t="s">
        <v>3732</v>
      </c>
      <c r="V783" s="16" t="s">
        <v>50</v>
      </c>
    </row>
    <row r="784" ht="24" spans="1:22">
      <c r="A784" s="4">
        <v>783</v>
      </c>
      <c r="B784" s="5" t="s">
        <v>34</v>
      </c>
      <c r="C784" s="5" t="s">
        <v>228</v>
      </c>
      <c r="D784" s="5" t="s">
        <v>3774</v>
      </c>
      <c r="E784" s="5" t="s">
        <v>108</v>
      </c>
      <c r="F784" s="7" t="s">
        <v>2958</v>
      </c>
      <c r="G784" s="65">
        <v>45231</v>
      </c>
      <c r="H784" s="10" t="s">
        <v>632</v>
      </c>
      <c r="I784" s="5" t="s">
        <v>42</v>
      </c>
      <c r="J784" s="4" t="s">
        <v>43</v>
      </c>
      <c r="K784" s="5" t="s">
        <v>991</v>
      </c>
      <c r="L784" s="5" t="s">
        <v>993</v>
      </c>
      <c r="M784" s="5">
        <v>12</v>
      </c>
      <c r="N784" s="16" t="str">
        <f>IFERROR(VLOOKUP("*"&amp;$D784&amp;"*",[1]护套环流!$A:$AS,20,FALSE),IFERROR(VLOOKUP("*"&amp;$D784&amp;"*",[1]护套环流!$B:$AS,19,FALSE),"无"))</f>
        <v>无</v>
      </c>
      <c r="O784" s="16" t="str">
        <f>IFERROR(VLOOKUP("*"&amp;$D784&amp;"*",[1]护套环流!$A:$AS,21,FALSE),IFERROR(VLOOKUP("*"&amp;$D784&amp;"*",[1]护套环流!$B:$AS,20,FALSE),"无"))</f>
        <v>无</v>
      </c>
      <c r="P784" s="15" t="str">
        <f t="shared" si="328"/>
        <v/>
      </c>
      <c r="Q784" s="15" t="str">
        <f t="shared" si="329"/>
        <v/>
      </c>
      <c r="R784" s="22" t="str">
        <f t="shared" si="330"/>
        <v/>
      </c>
      <c r="S784" s="22" t="str">
        <f t="shared" si="331"/>
        <v/>
      </c>
      <c r="T784" s="16"/>
      <c r="U784" s="16" t="str">
        <f>IFERROR(VLOOKUP("*"&amp;$D784&amp;"*",[1]护套环流!$A:$AS,5,FALSE),IFERROR(VLOOKUP("*"&amp;$D784&amp;"*",[1]护套环流!$B:$AS,4,FALSE),"无"))</f>
        <v>无</v>
      </c>
      <c r="V784" s="16" t="str">
        <f>IFERROR(VLOOKUP("*"&amp;$D784&amp;"*",[1]护套环流!$A:$AS,3,FALSE),IFERROR(VLOOKUP("*"&amp;$D784&amp;"*",[1]护套环流!$B:$AS,2,FALSE),"无"))</f>
        <v>无</v>
      </c>
    </row>
    <row r="785" ht="24" spans="1:22">
      <c r="A785" s="4">
        <v>784</v>
      </c>
      <c r="B785" s="5" t="s">
        <v>34</v>
      </c>
      <c r="C785" s="5" t="s">
        <v>228</v>
      </c>
      <c r="D785" s="5" t="s">
        <v>3775</v>
      </c>
      <c r="E785" s="5" t="s">
        <v>108</v>
      </c>
      <c r="F785" s="7" t="s">
        <v>2958</v>
      </c>
      <c r="G785" s="65">
        <v>45047</v>
      </c>
      <c r="H785" s="10" t="s">
        <v>304</v>
      </c>
      <c r="I785" s="5" t="s">
        <v>42</v>
      </c>
      <c r="J785" s="4" t="s">
        <v>43</v>
      </c>
      <c r="K785" s="5" t="s">
        <v>991</v>
      </c>
      <c r="L785" s="5" t="s">
        <v>993</v>
      </c>
      <c r="M785" s="5">
        <v>6</v>
      </c>
      <c r="N785" s="16" t="s">
        <v>3730</v>
      </c>
      <c r="O785" s="16" t="s">
        <v>3731</v>
      </c>
      <c r="P785" s="15">
        <f t="shared" si="328"/>
        <v>6</v>
      </c>
      <c r="Q785" s="15">
        <f t="shared" si="329"/>
        <v>6</v>
      </c>
      <c r="R785" s="22">
        <f t="shared" si="330"/>
        <v>1</v>
      </c>
      <c r="S785" s="22">
        <f t="shared" si="331"/>
        <v>1</v>
      </c>
      <c r="T785" s="16"/>
      <c r="U785" s="16" t="s">
        <v>3732</v>
      </c>
      <c r="V785" s="16" t="s">
        <v>50</v>
      </c>
    </row>
    <row r="786" ht="24" spans="1:22">
      <c r="A786" s="4">
        <v>785</v>
      </c>
      <c r="B786" s="5" t="s">
        <v>34</v>
      </c>
      <c r="C786" s="5" t="s">
        <v>228</v>
      </c>
      <c r="D786" s="5" t="s">
        <v>3775</v>
      </c>
      <c r="E786" s="5" t="s">
        <v>108</v>
      </c>
      <c r="F786" s="7" t="s">
        <v>2958</v>
      </c>
      <c r="G786" s="65">
        <v>45231</v>
      </c>
      <c r="H786" s="10" t="s">
        <v>632</v>
      </c>
      <c r="I786" s="5" t="s">
        <v>42</v>
      </c>
      <c r="J786" s="4" t="s">
        <v>43</v>
      </c>
      <c r="K786" s="5" t="s">
        <v>991</v>
      </c>
      <c r="L786" s="5" t="s">
        <v>993</v>
      </c>
      <c r="M786" s="5">
        <v>6</v>
      </c>
      <c r="N786" s="16" t="str">
        <f>IFERROR(VLOOKUP("*"&amp;$D786&amp;"*",[1]护套环流!$A:$AS,20,FALSE),IFERROR(VLOOKUP("*"&amp;$D786&amp;"*",[1]护套环流!$B:$AS,19,FALSE),"无"))</f>
        <v>无</v>
      </c>
      <c r="O786" s="16" t="str">
        <f>IFERROR(VLOOKUP("*"&amp;$D786&amp;"*",[1]护套环流!$A:$AS,21,FALSE),IFERROR(VLOOKUP("*"&amp;$D786&amp;"*",[1]护套环流!$B:$AS,20,FALSE),"无"))</f>
        <v>无</v>
      </c>
      <c r="P786" s="15" t="str">
        <f t="shared" si="328"/>
        <v/>
      </c>
      <c r="Q786" s="15" t="str">
        <f t="shared" si="329"/>
        <v/>
      </c>
      <c r="R786" s="22" t="str">
        <f t="shared" si="330"/>
        <v/>
      </c>
      <c r="S786" s="22" t="str">
        <f t="shared" si="331"/>
        <v/>
      </c>
      <c r="T786" s="16"/>
      <c r="U786" s="16" t="str">
        <f>IFERROR(VLOOKUP("*"&amp;$D786&amp;"*",[1]护套环流!$A:$AS,5,FALSE),IFERROR(VLOOKUP("*"&amp;$D786&amp;"*",[1]护套环流!$B:$AS,4,FALSE),"无"))</f>
        <v>无</v>
      </c>
      <c r="V786" s="16" t="str">
        <f>IFERROR(VLOOKUP("*"&amp;$D786&amp;"*",[1]护套环流!$A:$AS,3,FALSE),IFERROR(VLOOKUP("*"&amp;$D786&amp;"*",[1]护套环流!$B:$AS,2,FALSE),"无"))</f>
        <v>无</v>
      </c>
    </row>
    <row r="787" ht="24" spans="1:22">
      <c r="A787" s="4">
        <v>786</v>
      </c>
      <c r="B787" s="5" t="s">
        <v>34</v>
      </c>
      <c r="C787" s="5" t="s">
        <v>228</v>
      </c>
      <c r="D787" s="5" t="s">
        <v>1655</v>
      </c>
      <c r="E787" s="5" t="s">
        <v>108</v>
      </c>
      <c r="F787" s="7" t="s">
        <v>2958</v>
      </c>
      <c r="G787" s="65">
        <v>45047</v>
      </c>
      <c r="H787" s="10" t="s">
        <v>304</v>
      </c>
      <c r="I787" s="5" t="s">
        <v>42</v>
      </c>
      <c r="J787" s="4" t="s">
        <v>43</v>
      </c>
      <c r="K787" s="5" t="s">
        <v>991</v>
      </c>
      <c r="L787" s="5" t="s">
        <v>993</v>
      </c>
      <c r="M787" s="5">
        <v>6</v>
      </c>
      <c r="N787" s="16" t="s">
        <v>3757</v>
      </c>
      <c r="O787" s="16" t="s">
        <v>381</v>
      </c>
      <c r="P787" s="15">
        <f t="shared" si="328"/>
        <v>6</v>
      </c>
      <c r="Q787" s="15">
        <f t="shared" si="329"/>
        <v>6</v>
      </c>
      <c r="R787" s="22">
        <f t="shared" si="330"/>
        <v>1</v>
      </c>
      <c r="S787" s="22">
        <f t="shared" si="331"/>
        <v>1</v>
      </c>
      <c r="T787" s="16"/>
      <c r="U787" s="16" t="s">
        <v>3758</v>
      </c>
      <c r="V787" s="16" t="s">
        <v>50</v>
      </c>
    </row>
    <row r="788" ht="24" spans="1:22">
      <c r="A788" s="4">
        <v>787</v>
      </c>
      <c r="B788" s="5" t="s">
        <v>34</v>
      </c>
      <c r="C788" s="5" t="s">
        <v>228</v>
      </c>
      <c r="D788" s="5" t="s">
        <v>1655</v>
      </c>
      <c r="E788" s="5" t="s">
        <v>108</v>
      </c>
      <c r="F788" s="7" t="s">
        <v>2958</v>
      </c>
      <c r="G788" s="65">
        <v>45231</v>
      </c>
      <c r="H788" s="10" t="s">
        <v>632</v>
      </c>
      <c r="I788" s="5" t="s">
        <v>42</v>
      </c>
      <c r="J788" s="4" t="s">
        <v>43</v>
      </c>
      <c r="K788" s="5" t="s">
        <v>991</v>
      </c>
      <c r="L788" s="5" t="s">
        <v>993</v>
      </c>
      <c r="M788" s="5">
        <v>6</v>
      </c>
      <c r="N788" s="16" t="str">
        <f>IFERROR(VLOOKUP("*"&amp;$D788&amp;"*",[1]护套环流!$A:$AS,20,FALSE),IFERROR(VLOOKUP("*"&amp;$D788&amp;"*",[1]护套环流!$B:$AS,19,FALSE),"无"))</f>
        <v>无</v>
      </c>
      <c r="O788" s="16" t="str">
        <f>IFERROR(VLOOKUP("*"&amp;$D788&amp;"*",[1]护套环流!$A:$AS,21,FALSE),IFERROR(VLOOKUP("*"&amp;$D788&amp;"*",[1]护套环流!$B:$AS,20,FALSE),"无"))</f>
        <v>无</v>
      </c>
      <c r="P788" s="15" t="str">
        <f t="shared" si="328"/>
        <v/>
      </c>
      <c r="Q788" s="15" t="str">
        <f t="shared" si="329"/>
        <v/>
      </c>
      <c r="R788" s="22" t="str">
        <f t="shared" si="330"/>
        <v/>
      </c>
      <c r="S788" s="22" t="str">
        <f t="shared" si="331"/>
        <v/>
      </c>
      <c r="T788" s="16"/>
      <c r="U788" s="16" t="str">
        <f>IFERROR(VLOOKUP("*"&amp;$D788&amp;"*",[1]护套环流!$A:$AS,5,FALSE),IFERROR(VLOOKUP("*"&amp;$D788&amp;"*",[1]护套环流!$B:$AS,4,FALSE),"无"))</f>
        <v>无</v>
      </c>
      <c r="V788" s="16" t="str">
        <f>IFERROR(VLOOKUP("*"&amp;$D788&amp;"*",[1]护套环流!$A:$AS,3,FALSE),IFERROR(VLOOKUP("*"&amp;$D788&amp;"*",[1]护套环流!$B:$AS,2,FALSE),"无"))</f>
        <v>无</v>
      </c>
    </row>
    <row r="789" ht="24" spans="1:22">
      <c r="A789" s="4">
        <v>788</v>
      </c>
      <c r="B789" s="5" t="s">
        <v>34</v>
      </c>
      <c r="C789" s="5" t="s">
        <v>228</v>
      </c>
      <c r="D789" s="5" t="s">
        <v>3776</v>
      </c>
      <c r="E789" s="5" t="s">
        <v>108</v>
      </c>
      <c r="F789" s="7" t="s">
        <v>2958</v>
      </c>
      <c r="G789" s="65">
        <v>45047</v>
      </c>
      <c r="H789" s="10" t="s">
        <v>304</v>
      </c>
      <c r="I789" s="5" t="s">
        <v>42</v>
      </c>
      <c r="J789" s="4" t="s">
        <v>43</v>
      </c>
      <c r="K789" s="5" t="s">
        <v>991</v>
      </c>
      <c r="L789" s="5" t="s">
        <v>993</v>
      </c>
      <c r="M789" s="5">
        <v>12</v>
      </c>
      <c r="N789" s="16" t="s">
        <v>3777</v>
      </c>
      <c r="O789" s="16" t="s">
        <v>3778</v>
      </c>
      <c r="P789" s="15">
        <f t="shared" si="328"/>
        <v>12</v>
      </c>
      <c r="Q789" s="15">
        <f t="shared" si="329"/>
        <v>12</v>
      </c>
      <c r="R789" s="22">
        <f t="shared" si="330"/>
        <v>1</v>
      </c>
      <c r="S789" s="22">
        <f t="shared" si="331"/>
        <v>1</v>
      </c>
      <c r="T789" s="16"/>
      <c r="U789" s="16" t="s">
        <v>3779</v>
      </c>
      <c r="V789" s="16" t="s">
        <v>50</v>
      </c>
    </row>
    <row r="790" ht="24" spans="1:22">
      <c r="A790" s="4">
        <v>789</v>
      </c>
      <c r="B790" s="5" t="s">
        <v>34</v>
      </c>
      <c r="C790" s="5" t="s">
        <v>228</v>
      </c>
      <c r="D790" s="5" t="s">
        <v>3776</v>
      </c>
      <c r="E790" s="5" t="s">
        <v>108</v>
      </c>
      <c r="F790" s="7" t="s">
        <v>2958</v>
      </c>
      <c r="G790" s="65">
        <v>45231</v>
      </c>
      <c r="H790" s="10" t="s">
        <v>632</v>
      </c>
      <c r="I790" s="5" t="s">
        <v>42</v>
      </c>
      <c r="J790" s="4" t="s">
        <v>43</v>
      </c>
      <c r="K790" s="5" t="s">
        <v>991</v>
      </c>
      <c r="L790" s="5" t="s">
        <v>993</v>
      </c>
      <c r="M790" s="5">
        <v>12</v>
      </c>
      <c r="N790" s="16" t="str">
        <f>IFERROR(VLOOKUP("*"&amp;$D790&amp;"*",[1]护套环流!$A:$AS,20,FALSE),IFERROR(VLOOKUP("*"&amp;$D790&amp;"*",[1]护套环流!$B:$AS,19,FALSE),"无"))</f>
        <v>无</v>
      </c>
      <c r="O790" s="16" t="str">
        <f>IFERROR(VLOOKUP("*"&amp;$D790&amp;"*",[1]护套环流!$A:$AS,21,FALSE),IFERROR(VLOOKUP("*"&amp;$D790&amp;"*",[1]护套环流!$B:$AS,20,FALSE),"无"))</f>
        <v>无</v>
      </c>
      <c r="P790" s="15" t="str">
        <f t="shared" si="328"/>
        <v/>
      </c>
      <c r="Q790" s="15" t="str">
        <f t="shared" si="329"/>
        <v/>
      </c>
      <c r="R790" s="22" t="str">
        <f t="shared" si="330"/>
        <v/>
      </c>
      <c r="S790" s="22" t="str">
        <f t="shared" si="331"/>
        <v/>
      </c>
      <c r="T790" s="16"/>
      <c r="U790" s="16" t="str">
        <f>IFERROR(VLOOKUP("*"&amp;$D790&amp;"*",[1]护套环流!$A:$AS,5,FALSE),IFERROR(VLOOKUP("*"&amp;$D790&amp;"*",[1]护套环流!$B:$AS,4,FALSE),"无"))</f>
        <v>无</v>
      </c>
      <c r="V790" s="16" t="str">
        <f>IFERROR(VLOOKUP("*"&amp;$D790&amp;"*",[1]护套环流!$A:$AS,3,FALSE),IFERROR(VLOOKUP("*"&amp;$D790&amp;"*",[1]护套环流!$B:$AS,2,FALSE),"无"))</f>
        <v>无</v>
      </c>
    </row>
    <row r="791" ht="24" spans="1:22">
      <c r="A791" s="4">
        <v>790</v>
      </c>
      <c r="B791" s="5" t="s">
        <v>34</v>
      </c>
      <c r="C791" s="5" t="s">
        <v>228</v>
      </c>
      <c r="D791" s="5" t="s">
        <v>3781</v>
      </c>
      <c r="E791" s="5" t="s">
        <v>108</v>
      </c>
      <c r="F791" s="7" t="s">
        <v>2958</v>
      </c>
      <c r="G791" s="65">
        <v>45047</v>
      </c>
      <c r="H791" s="10" t="s">
        <v>304</v>
      </c>
      <c r="I791" s="5" t="s">
        <v>42</v>
      </c>
      <c r="J791" s="4" t="s">
        <v>43</v>
      </c>
      <c r="K791" s="5" t="s">
        <v>991</v>
      </c>
      <c r="L791" s="5" t="s">
        <v>993</v>
      </c>
      <c r="M791" s="5">
        <v>12</v>
      </c>
      <c r="N791" s="16" t="s">
        <v>3777</v>
      </c>
      <c r="O791" s="16" t="s">
        <v>3778</v>
      </c>
      <c r="P791" s="15">
        <f t="shared" si="328"/>
        <v>12</v>
      </c>
      <c r="Q791" s="15">
        <f t="shared" si="329"/>
        <v>12</v>
      </c>
      <c r="R791" s="22">
        <f t="shared" si="330"/>
        <v>1</v>
      </c>
      <c r="S791" s="22">
        <f t="shared" si="331"/>
        <v>1</v>
      </c>
      <c r="T791" s="16"/>
      <c r="U791" s="16" t="s">
        <v>3779</v>
      </c>
      <c r="V791" s="16" t="s">
        <v>50</v>
      </c>
    </row>
    <row r="792" ht="24" spans="1:22">
      <c r="A792" s="4">
        <v>791</v>
      </c>
      <c r="B792" s="5" t="s">
        <v>34</v>
      </c>
      <c r="C792" s="5" t="s">
        <v>228</v>
      </c>
      <c r="D792" s="5" t="s">
        <v>3781</v>
      </c>
      <c r="E792" s="5" t="s">
        <v>108</v>
      </c>
      <c r="F792" s="7" t="s">
        <v>2958</v>
      </c>
      <c r="G792" s="65">
        <v>45231</v>
      </c>
      <c r="H792" s="10" t="s">
        <v>632</v>
      </c>
      <c r="I792" s="5" t="s">
        <v>42</v>
      </c>
      <c r="J792" s="4" t="s">
        <v>43</v>
      </c>
      <c r="K792" s="5" t="s">
        <v>991</v>
      </c>
      <c r="L792" s="5" t="s">
        <v>993</v>
      </c>
      <c r="M792" s="5">
        <v>12</v>
      </c>
      <c r="N792" s="16" t="str">
        <f>IFERROR(VLOOKUP("*"&amp;$D792&amp;"*",[1]护套环流!$A:$AS,20,FALSE),IFERROR(VLOOKUP("*"&amp;$D792&amp;"*",[1]护套环流!$B:$AS,19,FALSE),"无"))</f>
        <v>无</v>
      </c>
      <c r="O792" s="16" t="str">
        <f>IFERROR(VLOOKUP("*"&amp;$D792&amp;"*",[1]护套环流!$A:$AS,21,FALSE),IFERROR(VLOOKUP("*"&amp;$D792&amp;"*",[1]护套环流!$B:$AS,20,FALSE),"无"))</f>
        <v>无</v>
      </c>
      <c r="P792" s="15" t="str">
        <f t="shared" si="328"/>
        <v/>
      </c>
      <c r="Q792" s="15" t="str">
        <f t="shared" si="329"/>
        <v/>
      </c>
      <c r="R792" s="22" t="str">
        <f t="shared" si="330"/>
        <v/>
      </c>
      <c r="S792" s="22" t="str">
        <f t="shared" si="331"/>
        <v/>
      </c>
      <c r="T792" s="16"/>
      <c r="U792" s="16" t="str">
        <f>IFERROR(VLOOKUP("*"&amp;$D792&amp;"*",[1]护套环流!$A:$AS,5,FALSE),IFERROR(VLOOKUP("*"&amp;$D792&amp;"*",[1]护套环流!$B:$AS,4,FALSE),"无"))</f>
        <v>无</v>
      </c>
      <c r="V792" s="16" t="str">
        <f>IFERROR(VLOOKUP("*"&amp;$D792&amp;"*",[1]护套环流!$A:$AS,3,FALSE),IFERROR(VLOOKUP("*"&amp;$D792&amp;"*",[1]护套环流!$B:$AS,2,FALSE),"无"))</f>
        <v>无</v>
      </c>
    </row>
    <row r="793" ht="24" spans="1:22">
      <c r="A793" s="4">
        <v>792</v>
      </c>
      <c r="B793" s="5" t="s">
        <v>34</v>
      </c>
      <c r="C793" s="5" t="s">
        <v>228</v>
      </c>
      <c r="D793" s="5" t="s">
        <v>1680</v>
      </c>
      <c r="E793" s="5" t="s">
        <v>108</v>
      </c>
      <c r="F793" s="7" t="s">
        <v>2958</v>
      </c>
      <c r="G793" s="65">
        <v>45047</v>
      </c>
      <c r="H793" s="10" t="s">
        <v>304</v>
      </c>
      <c r="I793" s="5" t="s">
        <v>42</v>
      </c>
      <c r="J793" s="4" t="s">
        <v>43</v>
      </c>
      <c r="K793" s="5" t="s">
        <v>991</v>
      </c>
      <c r="L793" s="5" t="s">
        <v>993</v>
      </c>
      <c r="M793" s="5">
        <v>18</v>
      </c>
      <c r="N793" s="16" t="s">
        <v>3782</v>
      </c>
      <c r="O793" s="16" t="s">
        <v>3783</v>
      </c>
      <c r="P793" s="15">
        <f t="shared" si="328"/>
        <v>18</v>
      </c>
      <c r="Q793" s="15">
        <f t="shared" si="329"/>
        <v>18</v>
      </c>
      <c r="R793" s="22">
        <f t="shared" si="330"/>
        <v>1</v>
      </c>
      <c r="S793" s="22">
        <f t="shared" si="331"/>
        <v>1</v>
      </c>
      <c r="T793" s="16"/>
      <c r="U793" s="16" t="s">
        <v>3784</v>
      </c>
      <c r="V793" s="16" t="s">
        <v>50</v>
      </c>
    </row>
    <row r="794" ht="24" spans="1:22">
      <c r="A794" s="4">
        <v>793</v>
      </c>
      <c r="B794" s="5" t="s">
        <v>34</v>
      </c>
      <c r="C794" s="5" t="s">
        <v>228</v>
      </c>
      <c r="D794" s="5" t="s">
        <v>1680</v>
      </c>
      <c r="E794" s="5" t="s">
        <v>108</v>
      </c>
      <c r="F794" s="7" t="s">
        <v>2958</v>
      </c>
      <c r="G794" s="65">
        <v>45231</v>
      </c>
      <c r="H794" s="10" t="s">
        <v>632</v>
      </c>
      <c r="I794" s="5" t="s">
        <v>42</v>
      </c>
      <c r="J794" s="4" t="s">
        <v>43</v>
      </c>
      <c r="K794" s="5" t="s">
        <v>991</v>
      </c>
      <c r="L794" s="5" t="s">
        <v>993</v>
      </c>
      <c r="M794" s="5">
        <v>18</v>
      </c>
      <c r="N794" s="16" t="s">
        <v>4036</v>
      </c>
      <c r="O794" s="16" t="s">
        <v>4037</v>
      </c>
      <c r="P794" s="15">
        <f t="shared" si="328"/>
        <v>18</v>
      </c>
      <c r="Q794" s="15">
        <f t="shared" si="329"/>
        <v>18</v>
      </c>
      <c r="R794" s="22">
        <f t="shared" si="330"/>
        <v>1</v>
      </c>
      <c r="S794" s="22">
        <f t="shared" si="331"/>
        <v>1</v>
      </c>
      <c r="T794" s="16"/>
      <c r="U794" s="16" t="s">
        <v>3785</v>
      </c>
      <c r="V794" s="16" t="s">
        <v>50</v>
      </c>
    </row>
    <row r="795" ht="24" spans="1:22">
      <c r="A795" s="4">
        <v>794</v>
      </c>
      <c r="B795" s="5" t="s">
        <v>34</v>
      </c>
      <c r="C795" s="5" t="s">
        <v>228</v>
      </c>
      <c r="D795" s="5" t="s">
        <v>3786</v>
      </c>
      <c r="E795" s="5" t="s">
        <v>108</v>
      </c>
      <c r="F795" s="7" t="s">
        <v>2958</v>
      </c>
      <c r="G795" s="65">
        <v>45047</v>
      </c>
      <c r="H795" s="10" t="s">
        <v>304</v>
      </c>
      <c r="I795" s="5" t="s">
        <v>42</v>
      </c>
      <c r="J795" s="4" t="s">
        <v>43</v>
      </c>
      <c r="K795" s="5" t="s">
        <v>991</v>
      </c>
      <c r="L795" s="5" t="s">
        <v>993</v>
      </c>
      <c r="M795" s="5">
        <v>6</v>
      </c>
      <c r="N795" s="16" t="s">
        <v>3782</v>
      </c>
      <c r="O795" s="16" t="s">
        <v>3783</v>
      </c>
      <c r="P795" s="15">
        <f t="shared" si="328"/>
        <v>6</v>
      </c>
      <c r="Q795" s="15">
        <f t="shared" si="329"/>
        <v>6</v>
      </c>
      <c r="R795" s="22">
        <f t="shared" si="330"/>
        <v>1</v>
      </c>
      <c r="S795" s="22">
        <f t="shared" si="331"/>
        <v>1</v>
      </c>
      <c r="T795" s="16"/>
      <c r="U795" s="16" t="s">
        <v>3784</v>
      </c>
      <c r="V795" s="16" t="s">
        <v>50</v>
      </c>
    </row>
    <row r="796" ht="24" spans="1:22">
      <c r="A796" s="4">
        <v>795</v>
      </c>
      <c r="B796" s="5" t="s">
        <v>34</v>
      </c>
      <c r="C796" s="5" t="s">
        <v>228</v>
      </c>
      <c r="D796" s="5" t="s">
        <v>3786</v>
      </c>
      <c r="E796" s="5" t="s">
        <v>108</v>
      </c>
      <c r="F796" s="7" t="s">
        <v>2958</v>
      </c>
      <c r="G796" s="65">
        <v>45231</v>
      </c>
      <c r="H796" s="10" t="s">
        <v>632</v>
      </c>
      <c r="I796" s="5" t="s">
        <v>42</v>
      </c>
      <c r="J796" s="4" t="s">
        <v>43</v>
      </c>
      <c r="K796" s="5" t="s">
        <v>991</v>
      </c>
      <c r="L796" s="5" t="s">
        <v>993</v>
      </c>
      <c r="M796" s="5">
        <v>6</v>
      </c>
      <c r="N796" s="16" t="s">
        <v>4036</v>
      </c>
      <c r="O796" s="16" t="s">
        <v>4037</v>
      </c>
      <c r="P796" s="15">
        <f t="shared" si="328"/>
        <v>6</v>
      </c>
      <c r="Q796" s="15">
        <f t="shared" si="329"/>
        <v>6</v>
      </c>
      <c r="R796" s="22">
        <f t="shared" si="330"/>
        <v>1</v>
      </c>
      <c r="S796" s="22">
        <f t="shared" si="331"/>
        <v>1</v>
      </c>
      <c r="T796" s="16"/>
      <c r="U796" s="16" t="s">
        <v>3785</v>
      </c>
      <c r="V796" s="16" t="s">
        <v>50</v>
      </c>
    </row>
    <row r="797" ht="24" spans="1:22">
      <c r="A797" s="4">
        <v>796</v>
      </c>
      <c r="B797" s="5" t="s">
        <v>34</v>
      </c>
      <c r="C797" s="5" t="s">
        <v>228</v>
      </c>
      <c r="D797" s="5" t="s">
        <v>3787</v>
      </c>
      <c r="E797" s="5" t="s">
        <v>108</v>
      </c>
      <c r="F797" s="7" t="s">
        <v>2958</v>
      </c>
      <c r="G797" s="65">
        <v>45047</v>
      </c>
      <c r="H797" s="10" t="s">
        <v>304</v>
      </c>
      <c r="I797" s="5" t="s">
        <v>42</v>
      </c>
      <c r="J797" s="4" t="s">
        <v>43</v>
      </c>
      <c r="K797" s="5" t="s">
        <v>991</v>
      </c>
      <c r="L797" s="5" t="s">
        <v>993</v>
      </c>
      <c r="M797" s="5">
        <v>6</v>
      </c>
      <c r="N797" s="16" t="s">
        <v>3757</v>
      </c>
      <c r="O797" s="16" t="s">
        <v>381</v>
      </c>
      <c r="P797" s="15">
        <f t="shared" si="328"/>
        <v>6</v>
      </c>
      <c r="Q797" s="15">
        <f t="shared" si="329"/>
        <v>6</v>
      </c>
      <c r="R797" s="22">
        <f t="shared" si="330"/>
        <v>1</v>
      </c>
      <c r="S797" s="22">
        <f t="shared" si="331"/>
        <v>1</v>
      </c>
      <c r="T797" s="16"/>
      <c r="U797" s="16" t="s">
        <v>3758</v>
      </c>
      <c r="V797" s="16" t="s">
        <v>50</v>
      </c>
    </row>
    <row r="798" ht="24" spans="1:22">
      <c r="A798" s="4">
        <v>797</v>
      </c>
      <c r="B798" s="5" t="s">
        <v>34</v>
      </c>
      <c r="C798" s="5" t="s">
        <v>228</v>
      </c>
      <c r="D798" s="5" t="s">
        <v>3787</v>
      </c>
      <c r="E798" s="5" t="s">
        <v>108</v>
      </c>
      <c r="F798" s="7" t="s">
        <v>2958</v>
      </c>
      <c r="G798" s="65">
        <v>45231</v>
      </c>
      <c r="H798" s="10" t="s">
        <v>632</v>
      </c>
      <c r="I798" s="5" t="s">
        <v>42</v>
      </c>
      <c r="J798" s="4" t="s">
        <v>43</v>
      </c>
      <c r="K798" s="5" t="s">
        <v>991</v>
      </c>
      <c r="L798" s="5" t="s">
        <v>993</v>
      </c>
      <c r="M798" s="5">
        <v>6</v>
      </c>
      <c r="N798" s="16" t="str">
        <f>IFERROR(VLOOKUP("*"&amp;$D798&amp;"*",[1]护套环流!$A:$AS,20,FALSE),IFERROR(VLOOKUP("*"&amp;$D798&amp;"*",[1]护套环流!$B:$AS,19,FALSE),"无"))</f>
        <v>无</v>
      </c>
      <c r="O798" s="16" t="str">
        <f>IFERROR(VLOOKUP("*"&amp;$D798&amp;"*",[1]护套环流!$A:$AS,21,FALSE),IFERROR(VLOOKUP("*"&amp;$D798&amp;"*",[1]护套环流!$B:$AS,20,FALSE),"无"))</f>
        <v>无</v>
      </c>
      <c r="P798" s="15" t="str">
        <f t="shared" si="328"/>
        <v/>
      </c>
      <c r="Q798" s="15" t="str">
        <f t="shared" si="329"/>
        <v/>
      </c>
      <c r="R798" s="22" t="str">
        <f t="shared" si="330"/>
        <v/>
      </c>
      <c r="S798" s="22" t="str">
        <f t="shared" si="331"/>
        <v/>
      </c>
      <c r="T798" s="16"/>
      <c r="U798" s="16" t="str">
        <f>IFERROR(VLOOKUP("*"&amp;$D798&amp;"*",[1]护套环流!$A:$AS,5,FALSE),IFERROR(VLOOKUP("*"&amp;$D798&amp;"*",[1]护套环流!$B:$AS,4,FALSE),"无"))</f>
        <v>无</v>
      </c>
      <c r="V798" s="16" t="str">
        <f>IFERROR(VLOOKUP("*"&amp;$D798&amp;"*",[1]护套环流!$A:$AS,3,FALSE),IFERROR(VLOOKUP("*"&amp;$D798&amp;"*",[1]护套环流!$B:$AS,2,FALSE),"无"))</f>
        <v>无</v>
      </c>
    </row>
    <row r="799" ht="24" spans="1:22">
      <c r="A799" s="4">
        <v>798</v>
      </c>
      <c r="B799" s="5" t="s">
        <v>34</v>
      </c>
      <c r="C799" s="5" t="s">
        <v>228</v>
      </c>
      <c r="D799" s="5" t="s">
        <v>1723</v>
      </c>
      <c r="E799" s="5" t="s">
        <v>337</v>
      </c>
      <c r="F799" s="7" t="s">
        <v>2958</v>
      </c>
      <c r="G799" s="65">
        <v>45047</v>
      </c>
      <c r="H799" s="10" t="s">
        <v>304</v>
      </c>
      <c r="I799" s="5" t="s">
        <v>42</v>
      </c>
      <c r="J799" s="4" t="s">
        <v>43</v>
      </c>
      <c r="K799" s="5" t="s">
        <v>991</v>
      </c>
      <c r="L799" s="5" t="s">
        <v>993</v>
      </c>
      <c r="M799" s="5">
        <v>6</v>
      </c>
      <c r="N799" s="16" t="s">
        <v>3777</v>
      </c>
      <c r="O799" s="16" t="s">
        <v>3778</v>
      </c>
      <c r="P799" s="15">
        <f t="shared" si="328"/>
        <v>6</v>
      </c>
      <c r="Q799" s="15">
        <f t="shared" si="329"/>
        <v>6</v>
      </c>
      <c r="R799" s="22">
        <f t="shared" si="330"/>
        <v>1</v>
      </c>
      <c r="S799" s="22">
        <f t="shared" si="331"/>
        <v>1</v>
      </c>
      <c r="T799" s="16"/>
      <c r="U799" s="16" t="s">
        <v>3779</v>
      </c>
      <c r="V799" s="16" t="s">
        <v>50</v>
      </c>
    </row>
    <row r="800" ht="24" spans="1:22">
      <c r="A800" s="4">
        <v>799</v>
      </c>
      <c r="B800" s="5" t="s">
        <v>34</v>
      </c>
      <c r="C800" s="5" t="s">
        <v>228</v>
      </c>
      <c r="D800" s="5" t="s">
        <v>1723</v>
      </c>
      <c r="E800" s="5" t="s">
        <v>337</v>
      </c>
      <c r="F800" s="7" t="s">
        <v>2958</v>
      </c>
      <c r="G800" s="65">
        <v>45231</v>
      </c>
      <c r="H800" s="10" t="s">
        <v>632</v>
      </c>
      <c r="I800" s="5" t="s">
        <v>42</v>
      </c>
      <c r="J800" s="4" t="s">
        <v>43</v>
      </c>
      <c r="K800" s="5" t="s">
        <v>991</v>
      </c>
      <c r="L800" s="5" t="s">
        <v>993</v>
      </c>
      <c r="M800" s="5">
        <v>6</v>
      </c>
      <c r="N800" s="16" t="str">
        <f>IFERROR(VLOOKUP("*"&amp;$D800&amp;"*",[1]护套环流!$A:$AS,20,FALSE),IFERROR(VLOOKUP("*"&amp;$D800&amp;"*",[1]护套环流!$B:$AS,19,FALSE),"无"))</f>
        <v>无</v>
      </c>
      <c r="O800" s="16" t="str">
        <f>IFERROR(VLOOKUP("*"&amp;$D800&amp;"*",[1]护套环流!$A:$AS,21,FALSE),IFERROR(VLOOKUP("*"&amp;$D800&amp;"*",[1]护套环流!$B:$AS,20,FALSE),"无"))</f>
        <v>无</v>
      </c>
      <c r="P800" s="15" t="str">
        <f t="shared" si="328"/>
        <v/>
      </c>
      <c r="Q800" s="15" t="str">
        <f t="shared" si="329"/>
        <v/>
      </c>
      <c r="R800" s="22" t="str">
        <f t="shared" si="330"/>
        <v/>
      </c>
      <c r="S800" s="22" t="str">
        <f t="shared" si="331"/>
        <v/>
      </c>
      <c r="T800" s="16"/>
      <c r="U800" s="16" t="str">
        <f>IFERROR(VLOOKUP("*"&amp;$D800&amp;"*",[1]护套环流!$A:$AS,5,FALSE),IFERROR(VLOOKUP("*"&amp;$D800&amp;"*",[1]护套环流!$B:$AS,4,FALSE),"无"))</f>
        <v>无</v>
      </c>
      <c r="V800" s="16" t="str">
        <f>IFERROR(VLOOKUP("*"&amp;$D800&amp;"*",[1]护套环流!$A:$AS,3,FALSE),IFERROR(VLOOKUP("*"&amp;$D800&amp;"*",[1]护套环流!$B:$AS,2,FALSE),"无"))</f>
        <v>无</v>
      </c>
    </row>
    <row r="801" ht="24" spans="1:22">
      <c r="A801" s="4">
        <v>800</v>
      </c>
      <c r="B801" s="5" t="s">
        <v>34</v>
      </c>
      <c r="C801" s="5" t="s">
        <v>228</v>
      </c>
      <c r="D801" s="5" t="s">
        <v>3789</v>
      </c>
      <c r="E801" s="5" t="s">
        <v>337</v>
      </c>
      <c r="F801" s="7" t="s">
        <v>2958</v>
      </c>
      <c r="G801" s="65">
        <v>45047</v>
      </c>
      <c r="H801" s="10" t="s">
        <v>304</v>
      </c>
      <c r="I801" s="5" t="s">
        <v>42</v>
      </c>
      <c r="J801" s="4" t="s">
        <v>43</v>
      </c>
      <c r="K801" s="5" t="s">
        <v>991</v>
      </c>
      <c r="L801" s="5" t="s">
        <v>993</v>
      </c>
      <c r="M801" s="5">
        <v>6</v>
      </c>
      <c r="N801" s="16" t="s">
        <v>3777</v>
      </c>
      <c r="O801" s="16" t="s">
        <v>3778</v>
      </c>
      <c r="P801" s="15">
        <f t="shared" si="328"/>
        <v>6</v>
      </c>
      <c r="Q801" s="15">
        <f t="shared" si="329"/>
        <v>6</v>
      </c>
      <c r="R801" s="22">
        <f t="shared" si="330"/>
        <v>1</v>
      </c>
      <c r="S801" s="22">
        <f t="shared" si="331"/>
        <v>1</v>
      </c>
      <c r="T801" s="16"/>
      <c r="U801" s="16" t="s">
        <v>3779</v>
      </c>
      <c r="V801" s="16" t="s">
        <v>50</v>
      </c>
    </row>
    <row r="802" ht="24" spans="1:22">
      <c r="A802" s="4">
        <v>801</v>
      </c>
      <c r="B802" s="5" t="s">
        <v>34</v>
      </c>
      <c r="C802" s="5" t="s">
        <v>228</v>
      </c>
      <c r="D802" s="5" t="s">
        <v>3789</v>
      </c>
      <c r="E802" s="5" t="s">
        <v>337</v>
      </c>
      <c r="F802" s="7" t="s">
        <v>2958</v>
      </c>
      <c r="G802" s="65">
        <v>45231</v>
      </c>
      <c r="H802" s="10" t="s">
        <v>632</v>
      </c>
      <c r="I802" s="5" t="s">
        <v>42</v>
      </c>
      <c r="J802" s="4" t="s">
        <v>43</v>
      </c>
      <c r="K802" s="5" t="s">
        <v>991</v>
      </c>
      <c r="L802" s="5" t="s">
        <v>993</v>
      </c>
      <c r="M802" s="5">
        <v>6</v>
      </c>
      <c r="N802" s="16" t="str">
        <f>IFERROR(VLOOKUP("*"&amp;$D802&amp;"*",[1]护套环流!$A:$AS,20,FALSE),IFERROR(VLOOKUP("*"&amp;$D802&amp;"*",[1]护套环流!$B:$AS,19,FALSE),"无"))</f>
        <v>无</v>
      </c>
      <c r="O802" s="16" t="str">
        <f>IFERROR(VLOOKUP("*"&amp;$D802&amp;"*",[1]护套环流!$A:$AS,21,FALSE),IFERROR(VLOOKUP("*"&amp;$D802&amp;"*",[1]护套环流!$B:$AS,20,FALSE),"无"))</f>
        <v>无</v>
      </c>
      <c r="P802" s="15" t="str">
        <f t="shared" si="328"/>
        <v/>
      </c>
      <c r="Q802" s="15" t="str">
        <f t="shared" si="329"/>
        <v/>
      </c>
      <c r="R802" s="22" t="str">
        <f t="shared" si="330"/>
        <v/>
      </c>
      <c r="S802" s="22" t="str">
        <f t="shared" si="331"/>
        <v/>
      </c>
      <c r="T802" s="16"/>
      <c r="U802" s="16" t="str">
        <f>IFERROR(VLOOKUP("*"&amp;$D802&amp;"*",[1]护套环流!$A:$AS,5,FALSE),IFERROR(VLOOKUP("*"&amp;$D802&amp;"*",[1]护套环流!$B:$AS,4,FALSE),"无"))</f>
        <v>无</v>
      </c>
      <c r="V802" s="16" t="str">
        <f>IFERROR(VLOOKUP("*"&amp;$D802&amp;"*",[1]护套环流!$A:$AS,3,FALSE),IFERROR(VLOOKUP("*"&amp;$D802&amp;"*",[1]护套环流!$B:$AS,2,FALSE),"无"))</f>
        <v>无</v>
      </c>
    </row>
    <row r="803" ht="24" spans="1:22">
      <c r="A803" s="4">
        <v>802</v>
      </c>
      <c r="B803" s="5" t="s">
        <v>34</v>
      </c>
      <c r="C803" s="5" t="s">
        <v>228</v>
      </c>
      <c r="D803" s="5" t="s">
        <v>1662</v>
      </c>
      <c r="E803" s="5" t="s">
        <v>337</v>
      </c>
      <c r="F803" s="7" t="s">
        <v>2958</v>
      </c>
      <c r="G803" s="65">
        <v>45047</v>
      </c>
      <c r="H803" s="10" t="s">
        <v>304</v>
      </c>
      <c r="I803" s="5" t="s">
        <v>42</v>
      </c>
      <c r="J803" s="4" t="s">
        <v>43</v>
      </c>
      <c r="K803" s="5" t="s">
        <v>991</v>
      </c>
      <c r="L803" s="5" t="s">
        <v>993</v>
      </c>
      <c r="M803" s="5">
        <v>6</v>
      </c>
      <c r="N803" s="16" t="s">
        <v>3782</v>
      </c>
      <c r="O803" s="16" t="s">
        <v>3783</v>
      </c>
      <c r="P803" s="15">
        <f t="shared" si="328"/>
        <v>6</v>
      </c>
      <c r="Q803" s="15">
        <f t="shared" si="329"/>
        <v>6</v>
      </c>
      <c r="R803" s="22">
        <f t="shared" si="330"/>
        <v>1</v>
      </c>
      <c r="S803" s="22">
        <f t="shared" si="331"/>
        <v>1</v>
      </c>
      <c r="T803" s="16"/>
      <c r="U803" s="16" t="s">
        <v>3784</v>
      </c>
      <c r="V803" s="16" t="s">
        <v>50</v>
      </c>
    </row>
    <row r="804" ht="24" spans="1:22">
      <c r="A804" s="4">
        <v>803</v>
      </c>
      <c r="B804" s="5" t="s">
        <v>34</v>
      </c>
      <c r="C804" s="5" t="s">
        <v>228</v>
      </c>
      <c r="D804" s="5" t="s">
        <v>1662</v>
      </c>
      <c r="E804" s="5" t="s">
        <v>337</v>
      </c>
      <c r="F804" s="7" t="s">
        <v>2958</v>
      </c>
      <c r="G804" s="65">
        <v>45231</v>
      </c>
      <c r="H804" s="10" t="s">
        <v>632</v>
      </c>
      <c r="I804" s="5" t="s">
        <v>42</v>
      </c>
      <c r="J804" s="4" t="s">
        <v>43</v>
      </c>
      <c r="K804" s="5" t="s">
        <v>991</v>
      </c>
      <c r="L804" s="5" t="s">
        <v>993</v>
      </c>
      <c r="M804" s="5">
        <v>6</v>
      </c>
      <c r="N804" s="16" t="s">
        <v>4036</v>
      </c>
      <c r="O804" s="16" t="s">
        <v>4037</v>
      </c>
      <c r="P804" s="15">
        <f t="shared" si="328"/>
        <v>6</v>
      </c>
      <c r="Q804" s="15">
        <f t="shared" si="329"/>
        <v>6</v>
      </c>
      <c r="R804" s="22">
        <f t="shared" si="330"/>
        <v>1</v>
      </c>
      <c r="S804" s="22">
        <f t="shared" si="331"/>
        <v>1</v>
      </c>
      <c r="T804" s="16"/>
      <c r="U804" s="16" t="s">
        <v>3785</v>
      </c>
      <c r="V804" s="16" t="s">
        <v>50</v>
      </c>
    </row>
    <row r="805" ht="24" spans="1:22">
      <c r="A805" s="4">
        <v>804</v>
      </c>
      <c r="B805" s="5" t="s">
        <v>34</v>
      </c>
      <c r="C805" s="5" t="s">
        <v>228</v>
      </c>
      <c r="D805" s="5" t="s">
        <v>1675</v>
      </c>
      <c r="E805" s="5" t="s">
        <v>337</v>
      </c>
      <c r="F805" s="7" t="s">
        <v>2958</v>
      </c>
      <c r="G805" s="65">
        <v>45047</v>
      </c>
      <c r="H805" s="10" t="s">
        <v>304</v>
      </c>
      <c r="I805" s="5" t="s">
        <v>42</v>
      </c>
      <c r="J805" s="4" t="s">
        <v>43</v>
      </c>
      <c r="K805" s="5" t="s">
        <v>991</v>
      </c>
      <c r="L805" s="5" t="s">
        <v>993</v>
      </c>
      <c r="M805" s="5">
        <v>6</v>
      </c>
      <c r="N805" s="16" t="s">
        <v>3777</v>
      </c>
      <c r="O805" s="16" t="s">
        <v>3778</v>
      </c>
      <c r="P805" s="15">
        <f t="shared" si="328"/>
        <v>6</v>
      </c>
      <c r="Q805" s="15">
        <f t="shared" si="329"/>
        <v>6</v>
      </c>
      <c r="R805" s="22">
        <f t="shared" si="330"/>
        <v>1</v>
      </c>
      <c r="S805" s="22">
        <f t="shared" si="331"/>
        <v>1</v>
      </c>
      <c r="T805" s="16"/>
      <c r="U805" s="16" t="s">
        <v>3779</v>
      </c>
      <c r="V805" s="16" t="s">
        <v>50</v>
      </c>
    </row>
    <row r="806" ht="24" spans="1:22">
      <c r="A806" s="4">
        <v>805</v>
      </c>
      <c r="B806" s="5" t="s">
        <v>34</v>
      </c>
      <c r="C806" s="5" t="s">
        <v>228</v>
      </c>
      <c r="D806" s="5" t="s">
        <v>1675</v>
      </c>
      <c r="E806" s="5" t="s">
        <v>337</v>
      </c>
      <c r="F806" s="7" t="s">
        <v>2958</v>
      </c>
      <c r="G806" s="65">
        <v>45231</v>
      </c>
      <c r="H806" s="10" t="s">
        <v>632</v>
      </c>
      <c r="I806" s="5" t="s">
        <v>42</v>
      </c>
      <c r="J806" s="4" t="s">
        <v>43</v>
      </c>
      <c r="K806" s="5" t="s">
        <v>991</v>
      </c>
      <c r="L806" s="5" t="s">
        <v>993</v>
      </c>
      <c r="M806" s="5">
        <v>6</v>
      </c>
      <c r="N806" s="16" t="str">
        <f>IFERROR(VLOOKUP("*"&amp;$D806&amp;"*",[1]护套环流!$A:$AS,20,FALSE),IFERROR(VLOOKUP("*"&amp;$D806&amp;"*",[1]护套环流!$B:$AS,19,FALSE),"无"))</f>
        <v>无</v>
      </c>
      <c r="O806" s="16" t="str">
        <f>IFERROR(VLOOKUP("*"&amp;$D806&amp;"*",[1]护套环流!$A:$AS,21,FALSE),IFERROR(VLOOKUP("*"&amp;$D806&amp;"*",[1]护套环流!$B:$AS,20,FALSE),"无"))</f>
        <v>无</v>
      </c>
      <c r="P806" s="15" t="str">
        <f t="shared" si="328"/>
        <v/>
      </c>
      <c r="Q806" s="15" t="str">
        <f t="shared" si="329"/>
        <v/>
      </c>
      <c r="R806" s="22" t="str">
        <f t="shared" si="330"/>
        <v/>
      </c>
      <c r="S806" s="22" t="str">
        <f t="shared" si="331"/>
        <v/>
      </c>
      <c r="T806" s="16"/>
      <c r="U806" s="16" t="str">
        <f>IFERROR(VLOOKUP("*"&amp;$D806&amp;"*",[1]护套环流!$A:$AS,5,FALSE),IFERROR(VLOOKUP("*"&amp;$D806&amp;"*",[1]护套环流!$B:$AS,4,FALSE),"无"))</f>
        <v>无</v>
      </c>
      <c r="V806" s="16" t="str">
        <f>IFERROR(VLOOKUP("*"&amp;$D806&amp;"*",[1]护套环流!$A:$AS,3,FALSE),IFERROR(VLOOKUP("*"&amp;$D806&amp;"*",[1]护套环流!$B:$AS,2,FALSE),"无"))</f>
        <v>无</v>
      </c>
    </row>
    <row r="807" ht="24" spans="1:22">
      <c r="A807" s="4">
        <v>806</v>
      </c>
      <c r="B807" s="5" t="s">
        <v>34</v>
      </c>
      <c r="C807" s="5" t="s">
        <v>228</v>
      </c>
      <c r="D807" s="5" t="s">
        <v>1721</v>
      </c>
      <c r="E807" s="5" t="s">
        <v>337</v>
      </c>
      <c r="F807" s="7" t="s">
        <v>2958</v>
      </c>
      <c r="G807" s="65">
        <v>45047</v>
      </c>
      <c r="H807" s="10" t="s">
        <v>304</v>
      </c>
      <c r="I807" s="5" t="s">
        <v>42</v>
      </c>
      <c r="J807" s="4" t="s">
        <v>43</v>
      </c>
      <c r="K807" s="5" t="s">
        <v>991</v>
      </c>
      <c r="L807" s="5" t="s">
        <v>993</v>
      </c>
      <c r="M807" s="5">
        <v>6</v>
      </c>
      <c r="N807" s="16" t="s">
        <v>3777</v>
      </c>
      <c r="O807" s="16" t="s">
        <v>3778</v>
      </c>
      <c r="P807" s="15">
        <f t="shared" si="328"/>
        <v>6</v>
      </c>
      <c r="Q807" s="15">
        <f t="shared" si="329"/>
        <v>6</v>
      </c>
      <c r="R807" s="22">
        <f t="shared" si="330"/>
        <v>1</v>
      </c>
      <c r="S807" s="22">
        <f t="shared" si="331"/>
        <v>1</v>
      </c>
      <c r="T807" s="16"/>
      <c r="U807" s="16" t="s">
        <v>3779</v>
      </c>
      <c r="V807" s="16" t="s">
        <v>50</v>
      </c>
    </row>
    <row r="808" ht="24" spans="1:22">
      <c r="A808" s="4">
        <v>807</v>
      </c>
      <c r="B808" s="5" t="s">
        <v>34</v>
      </c>
      <c r="C808" s="5" t="s">
        <v>228</v>
      </c>
      <c r="D808" s="5" t="s">
        <v>1721</v>
      </c>
      <c r="E808" s="5" t="s">
        <v>337</v>
      </c>
      <c r="F808" s="7" t="s">
        <v>2958</v>
      </c>
      <c r="G808" s="65">
        <v>45231</v>
      </c>
      <c r="H808" s="10" t="s">
        <v>632</v>
      </c>
      <c r="I808" s="5" t="s">
        <v>42</v>
      </c>
      <c r="J808" s="4" t="s">
        <v>43</v>
      </c>
      <c r="K808" s="5" t="s">
        <v>991</v>
      </c>
      <c r="L808" s="5" t="s">
        <v>993</v>
      </c>
      <c r="M808" s="5">
        <v>6</v>
      </c>
      <c r="N808" s="16" t="str">
        <f>IFERROR(VLOOKUP("*"&amp;$D808&amp;"*",[1]护套环流!$A:$AS,20,FALSE),IFERROR(VLOOKUP("*"&amp;$D808&amp;"*",[1]护套环流!$B:$AS,19,FALSE),"无"))</f>
        <v>无</v>
      </c>
      <c r="O808" s="16" t="str">
        <f>IFERROR(VLOOKUP("*"&amp;$D808&amp;"*",[1]护套环流!$A:$AS,21,FALSE),IFERROR(VLOOKUP("*"&amp;$D808&amp;"*",[1]护套环流!$B:$AS,20,FALSE),"无"))</f>
        <v>无</v>
      </c>
      <c r="P808" s="15" t="str">
        <f t="shared" si="328"/>
        <v/>
      </c>
      <c r="Q808" s="15" t="str">
        <f t="shared" si="329"/>
        <v/>
      </c>
      <c r="R808" s="22" t="str">
        <f t="shared" si="330"/>
        <v/>
      </c>
      <c r="S808" s="22" t="str">
        <f t="shared" si="331"/>
        <v/>
      </c>
      <c r="T808" s="16"/>
      <c r="U808" s="16" t="str">
        <f>IFERROR(VLOOKUP("*"&amp;$D808&amp;"*",[1]护套环流!$A:$AS,5,FALSE),IFERROR(VLOOKUP("*"&amp;$D808&amp;"*",[1]护套环流!$B:$AS,4,FALSE),"无"))</f>
        <v>无</v>
      </c>
      <c r="V808" s="16" t="str">
        <f>IFERROR(VLOOKUP("*"&amp;$D808&amp;"*",[1]护套环流!$A:$AS,3,FALSE),IFERROR(VLOOKUP("*"&amp;$D808&amp;"*",[1]护套环流!$B:$AS,2,FALSE),"无"))</f>
        <v>无</v>
      </c>
    </row>
    <row r="809" ht="24" spans="1:22">
      <c r="A809" s="4">
        <v>808</v>
      </c>
      <c r="B809" s="5" t="s">
        <v>34</v>
      </c>
      <c r="C809" s="5" t="s">
        <v>228</v>
      </c>
      <c r="D809" s="5" t="s">
        <v>3790</v>
      </c>
      <c r="E809" s="5" t="s">
        <v>337</v>
      </c>
      <c r="F809" s="7" t="s">
        <v>2958</v>
      </c>
      <c r="G809" s="65">
        <v>45047</v>
      </c>
      <c r="H809" s="10" t="s">
        <v>304</v>
      </c>
      <c r="I809" s="5" t="s">
        <v>42</v>
      </c>
      <c r="J809" s="4" t="s">
        <v>43</v>
      </c>
      <c r="K809" s="5" t="s">
        <v>991</v>
      </c>
      <c r="L809" s="5" t="s">
        <v>993</v>
      </c>
      <c r="M809" s="5">
        <v>6</v>
      </c>
      <c r="N809" s="16" t="s">
        <v>3777</v>
      </c>
      <c r="O809" s="16" t="s">
        <v>3778</v>
      </c>
      <c r="P809" s="15">
        <f t="shared" si="328"/>
        <v>6</v>
      </c>
      <c r="Q809" s="15">
        <f t="shared" si="329"/>
        <v>6</v>
      </c>
      <c r="R809" s="22">
        <f t="shared" si="330"/>
        <v>1</v>
      </c>
      <c r="S809" s="22">
        <f t="shared" si="331"/>
        <v>1</v>
      </c>
      <c r="T809" s="16"/>
      <c r="U809" s="16" t="s">
        <v>3779</v>
      </c>
      <c r="V809" s="16" t="s">
        <v>50</v>
      </c>
    </row>
    <row r="810" ht="24" spans="1:22">
      <c r="A810" s="4">
        <v>809</v>
      </c>
      <c r="B810" s="5" t="s">
        <v>34</v>
      </c>
      <c r="C810" s="5" t="s">
        <v>228</v>
      </c>
      <c r="D810" s="5" t="s">
        <v>3790</v>
      </c>
      <c r="E810" s="5" t="s">
        <v>337</v>
      </c>
      <c r="F810" s="7" t="s">
        <v>2958</v>
      </c>
      <c r="G810" s="65">
        <v>45231</v>
      </c>
      <c r="H810" s="10" t="s">
        <v>632</v>
      </c>
      <c r="I810" s="5" t="s">
        <v>42</v>
      </c>
      <c r="J810" s="4" t="s">
        <v>43</v>
      </c>
      <c r="K810" s="5" t="s">
        <v>991</v>
      </c>
      <c r="L810" s="5" t="s">
        <v>993</v>
      </c>
      <c r="M810" s="5">
        <v>6</v>
      </c>
      <c r="N810" s="16" t="str">
        <f>IFERROR(VLOOKUP("*"&amp;$D810&amp;"*",[1]护套环流!$A:$AS,20,FALSE),IFERROR(VLOOKUP("*"&amp;$D810&amp;"*",[1]护套环流!$B:$AS,19,FALSE),"无"))</f>
        <v>无</v>
      </c>
      <c r="O810" s="16" t="str">
        <f>IFERROR(VLOOKUP("*"&amp;$D810&amp;"*",[1]护套环流!$A:$AS,21,FALSE),IFERROR(VLOOKUP("*"&amp;$D810&amp;"*",[1]护套环流!$B:$AS,20,FALSE),"无"))</f>
        <v>无</v>
      </c>
      <c r="P810" s="15" t="str">
        <f t="shared" si="328"/>
        <v/>
      </c>
      <c r="Q810" s="15" t="str">
        <f t="shared" si="329"/>
        <v/>
      </c>
      <c r="R810" s="22" t="str">
        <f t="shared" si="330"/>
        <v/>
      </c>
      <c r="S810" s="22" t="str">
        <f t="shared" si="331"/>
        <v/>
      </c>
      <c r="T810" s="16"/>
      <c r="U810" s="16" t="str">
        <f>IFERROR(VLOOKUP("*"&amp;$D810&amp;"*",[1]护套环流!$A:$AS,5,FALSE),IFERROR(VLOOKUP("*"&amp;$D810&amp;"*",[1]护套环流!$B:$AS,4,FALSE),"无"))</f>
        <v>无</v>
      </c>
      <c r="V810" s="16" t="str">
        <f>IFERROR(VLOOKUP("*"&amp;$D810&amp;"*",[1]护套环流!$A:$AS,3,FALSE),IFERROR(VLOOKUP("*"&amp;$D810&amp;"*",[1]护套环流!$B:$AS,2,FALSE),"无"))</f>
        <v>无</v>
      </c>
    </row>
    <row r="811" ht="24" spans="1:22">
      <c r="A811" s="4">
        <v>810</v>
      </c>
      <c r="B811" s="5" t="s">
        <v>34</v>
      </c>
      <c r="C811" s="5" t="s">
        <v>82</v>
      </c>
      <c r="D811" s="5" t="s">
        <v>1460</v>
      </c>
      <c r="E811" s="5" t="s">
        <v>108</v>
      </c>
      <c r="F811" s="7" t="s">
        <v>2958</v>
      </c>
      <c r="G811" s="65">
        <v>44986</v>
      </c>
      <c r="H811" s="10" t="s">
        <v>41</v>
      </c>
      <c r="I811" s="5" t="s">
        <v>42</v>
      </c>
      <c r="J811" s="4" t="s">
        <v>43</v>
      </c>
      <c r="K811" s="5" t="s">
        <v>991</v>
      </c>
      <c r="L811" s="5" t="s">
        <v>993</v>
      </c>
      <c r="M811" s="5">
        <v>6</v>
      </c>
      <c r="N811" s="16" t="s">
        <v>3791</v>
      </c>
      <c r="O811" s="16" t="s">
        <v>3783</v>
      </c>
      <c r="P811" s="15">
        <f t="shared" si="328"/>
        <v>6</v>
      </c>
      <c r="Q811" s="15">
        <f t="shared" si="329"/>
        <v>6</v>
      </c>
      <c r="R811" s="22">
        <f t="shared" si="330"/>
        <v>1</v>
      </c>
      <c r="S811" s="22">
        <f t="shared" si="331"/>
        <v>1</v>
      </c>
      <c r="T811" s="16"/>
      <c r="U811" s="16" t="s">
        <v>3792</v>
      </c>
      <c r="V811" s="16" t="s">
        <v>50</v>
      </c>
    </row>
    <row r="812" ht="24" spans="1:22">
      <c r="A812" s="4">
        <v>811</v>
      </c>
      <c r="B812" s="5" t="s">
        <v>34</v>
      </c>
      <c r="C812" s="5" t="s">
        <v>82</v>
      </c>
      <c r="D812" s="5" t="s">
        <v>1460</v>
      </c>
      <c r="E812" s="5" t="s">
        <v>108</v>
      </c>
      <c r="F812" s="7" t="s">
        <v>2958</v>
      </c>
      <c r="G812" s="65">
        <v>45078</v>
      </c>
      <c r="H812" s="10" t="s">
        <v>93</v>
      </c>
      <c r="I812" s="5" t="s">
        <v>42</v>
      </c>
      <c r="J812" s="4" t="s">
        <v>43</v>
      </c>
      <c r="K812" s="5" t="s">
        <v>991</v>
      </c>
      <c r="L812" s="5" t="s">
        <v>993</v>
      </c>
      <c r="M812" s="5">
        <v>6</v>
      </c>
      <c r="N812" s="16" t="s">
        <v>3791</v>
      </c>
      <c r="O812" s="16" t="s">
        <v>3783</v>
      </c>
      <c r="P812" s="15">
        <f t="shared" si="328"/>
        <v>6</v>
      </c>
      <c r="Q812" s="15">
        <f t="shared" si="329"/>
        <v>6</v>
      </c>
      <c r="R812" s="22">
        <f t="shared" si="330"/>
        <v>1</v>
      </c>
      <c r="S812" s="22">
        <f t="shared" si="331"/>
        <v>1</v>
      </c>
      <c r="T812" s="16"/>
      <c r="U812" s="16" t="s">
        <v>3792</v>
      </c>
      <c r="V812" s="16" t="s">
        <v>50</v>
      </c>
    </row>
    <row r="813" ht="24" spans="1:22">
      <c r="A813" s="4">
        <v>812</v>
      </c>
      <c r="B813" s="5" t="s">
        <v>34</v>
      </c>
      <c r="C813" s="5" t="s">
        <v>82</v>
      </c>
      <c r="D813" s="5" t="s">
        <v>1460</v>
      </c>
      <c r="E813" s="5" t="s">
        <v>108</v>
      </c>
      <c r="F813" s="7" t="s">
        <v>2958</v>
      </c>
      <c r="G813" s="65">
        <v>45170</v>
      </c>
      <c r="H813" s="10" t="s">
        <v>54</v>
      </c>
      <c r="I813" s="5" t="s">
        <v>42</v>
      </c>
      <c r="J813" s="4" t="s">
        <v>43</v>
      </c>
      <c r="K813" s="5" t="s">
        <v>991</v>
      </c>
      <c r="L813" s="5" t="s">
        <v>993</v>
      </c>
      <c r="M813" s="5">
        <v>6</v>
      </c>
      <c r="N813" s="16" t="str">
        <f>IFERROR(VLOOKUP("*"&amp;$D813&amp;"*",[1]护套环流!$A:$AS,20,FALSE),IFERROR(VLOOKUP("*"&amp;$D813&amp;"*",[1]护套环流!$B:$AS,19,FALSE),"无"))</f>
        <v>2023-09-13 09:08:17</v>
      </c>
      <c r="O813" s="16" t="str">
        <f>IFERROR(VLOOKUP("*"&amp;$D813&amp;"*",[1]护套环流!$A:$AS,21,FALSE),IFERROR(VLOOKUP("*"&amp;$D813&amp;"*",[1]护套环流!$B:$AS,20,FALSE),"无"))</f>
        <v>2023-09-13 14:23:00</v>
      </c>
      <c r="P813" s="15">
        <f t="shared" si="328"/>
        <v>6</v>
      </c>
      <c r="Q813" s="15">
        <f t="shared" si="329"/>
        <v>6</v>
      </c>
      <c r="R813" s="22">
        <f t="shared" si="330"/>
        <v>1</v>
      </c>
      <c r="S813" s="22">
        <f t="shared" si="331"/>
        <v>1</v>
      </c>
      <c r="T813" s="16"/>
      <c r="U813" s="16" t="str">
        <f>IFERROR(VLOOKUP("*"&amp;$D813&amp;"*",[1]护套环流!$A:$AS,5,FALSE),IFERROR(VLOOKUP("*"&amp;$D813&amp;"*",[1]护套环流!$B:$AS,4,FALSE),"无"))</f>
        <v>JH030120230102-003734</v>
      </c>
      <c r="V813" s="16" t="str">
        <f>IFERROR(VLOOKUP("*"&amp;$D813&amp;"*",[1]护套环流!$A:$AS,3,FALSE),IFERROR(VLOOKUP("*"&amp;$D813&amp;"*",[1]护套环流!$B:$AS,2,FALSE),"无"))</f>
        <v>已完成</v>
      </c>
    </row>
    <row r="814" ht="24" spans="1:22">
      <c r="A814" s="4">
        <v>813</v>
      </c>
      <c r="B814" s="5" t="s">
        <v>34</v>
      </c>
      <c r="C814" s="5" t="s">
        <v>82</v>
      </c>
      <c r="D814" s="5" t="s">
        <v>1460</v>
      </c>
      <c r="E814" s="5" t="s">
        <v>108</v>
      </c>
      <c r="F814" s="7" t="s">
        <v>2958</v>
      </c>
      <c r="G814" s="65">
        <v>45261</v>
      </c>
      <c r="H814" s="10" t="s">
        <v>1741</v>
      </c>
      <c r="I814" s="5" t="s">
        <v>42</v>
      </c>
      <c r="J814" s="4" t="s">
        <v>43</v>
      </c>
      <c r="K814" s="5" t="s">
        <v>991</v>
      </c>
      <c r="L814" s="5" t="s">
        <v>993</v>
      </c>
      <c r="M814" s="5">
        <v>6</v>
      </c>
      <c r="N814" s="16" t="str">
        <f>IFERROR(VLOOKUP("*"&amp;$D814&amp;"*",[1]护套环流!$A:$AS,20,FALSE),IFERROR(VLOOKUP("*"&amp;$D814&amp;"*",[1]护套环流!$B:$AS,19,FALSE),"无"))</f>
        <v>2023-09-13 09:08:17</v>
      </c>
      <c r="O814" s="16" t="str">
        <f>IFERROR(VLOOKUP("*"&amp;$D814&amp;"*",[1]护套环流!$A:$AS,21,FALSE),IFERROR(VLOOKUP("*"&amp;$D814&amp;"*",[1]护套环流!$B:$AS,20,FALSE),"无"))</f>
        <v>2023-09-13 14:23:00</v>
      </c>
      <c r="P814" s="15">
        <f t="shared" si="328"/>
        <v>6</v>
      </c>
      <c r="Q814" s="15">
        <f t="shared" si="329"/>
        <v>6</v>
      </c>
      <c r="R814" s="22">
        <f t="shared" si="330"/>
        <v>1</v>
      </c>
      <c r="S814" s="22">
        <f t="shared" si="331"/>
        <v>1</v>
      </c>
      <c r="T814" s="16"/>
      <c r="U814" s="16" t="str">
        <f>IFERROR(VLOOKUP("*"&amp;$D814&amp;"*",[1]护套环流!$A:$AS,5,FALSE),IFERROR(VLOOKUP("*"&amp;$D814&amp;"*",[1]护套环流!$B:$AS,4,FALSE),"无"))</f>
        <v>JH030120230102-003734</v>
      </c>
      <c r="V814" s="16" t="str">
        <f>IFERROR(VLOOKUP("*"&amp;$D814&amp;"*",[1]护套环流!$A:$AS,3,FALSE),IFERROR(VLOOKUP("*"&amp;$D814&amp;"*",[1]护套环流!$B:$AS,2,FALSE),"无"))</f>
        <v>已完成</v>
      </c>
    </row>
    <row r="815" ht="24" spans="1:22">
      <c r="A815" s="4">
        <v>814</v>
      </c>
      <c r="B815" s="5" t="s">
        <v>34</v>
      </c>
      <c r="C815" s="5" t="s">
        <v>82</v>
      </c>
      <c r="D815" s="5" t="s">
        <v>1468</v>
      </c>
      <c r="E815" s="5" t="s">
        <v>108</v>
      </c>
      <c r="F815" s="7" t="s">
        <v>2958</v>
      </c>
      <c r="G815" s="65">
        <v>44986</v>
      </c>
      <c r="H815" s="10" t="s">
        <v>41</v>
      </c>
      <c r="I815" s="5" t="s">
        <v>42</v>
      </c>
      <c r="J815" s="4" t="s">
        <v>43</v>
      </c>
      <c r="K815" s="5" t="s">
        <v>991</v>
      </c>
      <c r="L815" s="5" t="s">
        <v>993</v>
      </c>
      <c r="M815" s="5">
        <v>6</v>
      </c>
      <c r="N815" s="16" t="s">
        <v>3791</v>
      </c>
      <c r="O815" s="16" t="s">
        <v>3783</v>
      </c>
      <c r="P815" s="15">
        <f t="shared" si="328"/>
        <v>6</v>
      </c>
      <c r="Q815" s="15">
        <f t="shared" si="329"/>
        <v>6</v>
      </c>
      <c r="R815" s="22">
        <f t="shared" si="330"/>
        <v>1</v>
      </c>
      <c r="S815" s="22">
        <f t="shared" si="331"/>
        <v>1</v>
      </c>
      <c r="T815" s="16"/>
      <c r="U815" s="16" t="s">
        <v>3792</v>
      </c>
      <c r="V815" s="16" t="s">
        <v>50</v>
      </c>
    </row>
    <row r="816" ht="24" spans="1:22">
      <c r="A816" s="4">
        <v>815</v>
      </c>
      <c r="B816" s="5" t="s">
        <v>34</v>
      </c>
      <c r="C816" s="5" t="s">
        <v>82</v>
      </c>
      <c r="D816" s="5" t="s">
        <v>1468</v>
      </c>
      <c r="E816" s="5" t="s">
        <v>108</v>
      </c>
      <c r="F816" s="7" t="s">
        <v>2958</v>
      </c>
      <c r="G816" s="65">
        <v>45078</v>
      </c>
      <c r="H816" s="10" t="s">
        <v>93</v>
      </c>
      <c r="I816" s="5" t="s">
        <v>42</v>
      </c>
      <c r="J816" s="4" t="s">
        <v>43</v>
      </c>
      <c r="K816" s="5" t="s">
        <v>991</v>
      </c>
      <c r="L816" s="5" t="s">
        <v>993</v>
      </c>
      <c r="M816" s="5">
        <v>6</v>
      </c>
      <c r="N816" s="16" t="s">
        <v>3791</v>
      </c>
      <c r="O816" s="16" t="s">
        <v>3783</v>
      </c>
      <c r="P816" s="15">
        <f t="shared" si="328"/>
        <v>6</v>
      </c>
      <c r="Q816" s="15">
        <f t="shared" si="329"/>
        <v>6</v>
      </c>
      <c r="R816" s="22">
        <f t="shared" si="330"/>
        <v>1</v>
      </c>
      <c r="S816" s="22">
        <f t="shared" si="331"/>
        <v>1</v>
      </c>
      <c r="T816" s="16"/>
      <c r="U816" s="16" t="s">
        <v>3792</v>
      </c>
      <c r="V816" s="16" t="s">
        <v>50</v>
      </c>
    </row>
    <row r="817" ht="24" spans="1:22">
      <c r="A817" s="4">
        <v>816</v>
      </c>
      <c r="B817" s="5" t="s">
        <v>34</v>
      </c>
      <c r="C817" s="5" t="s">
        <v>82</v>
      </c>
      <c r="D817" s="5" t="s">
        <v>1468</v>
      </c>
      <c r="E817" s="5" t="s">
        <v>108</v>
      </c>
      <c r="F817" s="7" t="s">
        <v>2958</v>
      </c>
      <c r="G817" s="65">
        <v>45170</v>
      </c>
      <c r="H817" s="10" t="s">
        <v>54</v>
      </c>
      <c r="I817" s="5" t="s">
        <v>42</v>
      </c>
      <c r="J817" s="4" t="s">
        <v>43</v>
      </c>
      <c r="K817" s="5" t="s">
        <v>991</v>
      </c>
      <c r="L817" s="5" t="s">
        <v>993</v>
      </c>
      <c r="M817" s="5">
        <v>6</v>
      </c>
      <c r="N817" s="16" t="str">
        <f>IFERROR(VLOOKUP("*"&amp;$D817&amp;"*",[1]护套环流!$A:$AS,20,FALSE),IFERROR(VLOOKUP("*"&amp;$D817&amp;"*",[1]护套环流!$B:$AS,19,FALSE),"无"))</f>
        <v>2023-09-13 09:08:17</v>
      </c>
      <c r="O817" s="16" t="str">
        <f>IFERROR(VLOOKUP("*"&amp;$D817&amp;"*",[1]护套环流!$A:$AS,21,FALSE),IFERROR(VLOOKUP("*"&amp;$D817&amp;"*",[1]护套环流!$B:$AS,20,FALSE),"无"))</f>
        <v>2023-09-13 14:23:00</v>
      </c>
      <c r="P817" s="15">
        <f t="shared" si="328"/>
        <v>6</v>
      </c>
      <c r="Q817" s="15">
        <f t="shared" si="329"/>
        <v>6</v>
      </c>
      <c r="R817" s="22">
        <f t="shared" si="330"/>
        <v>1</v>
      </c>
      <c r="S817" s="22">
        <f t="shared" si="331"/>
        <v>1</v>
      </c>
      <c r="T817" s="16"/>
      <c r="U817" s="16" t="str">
        <f>IFERROR(VLOOKUP("*"&amp;$D817&amp;"*",[1]护套环流!$A:$AS,5,FALSE),IFERROR(VLOOKUP("*"&amp;$D817&amp;"*",[1]护套环流!$B:$AS,4,FALSE),"无"))</f>
        <v>JH030120230102-003734</v>
      </c>
      <c r="V817" s="16" t="str">
        <f>IFERROR(VLOOKUP("*"&amp;$D817&amp;"*",[1]护套环流!$A:$AS,3,FALSE),IFERROR(VLOOKUP("*"&amp;$D817&amp;"*",[1]护套环流!$B:$AS,2,FALSE),"无"))</f>
        <v>已完成</v>
      </c>
    </row>
    <row r="818" ht="24" spans="1:22">
      <c r="A818" s="4">
        <v>817</v>
      </c>
      <c r="B818" s="5" t="s">
        <v>34</v>
      </c>
      <c r="C818" s="5" t="s">
        <v>82</v>
      </c>
      <c r="D818" s="5" t="s">
        <v>1468</v>
      </c>
      <c r="E818" s="5" t="s">
        <v>108</v>
      </c>
      <c r="F818" s="7" t="s">
        <v>2958</v>
      </c>
      <c r="G818" s="65">
        <v>45261</v>
      </c>
      <c r="H818" s="10" t="s">
        <v>1741</v>
      </c>
      <c r="I818" s="5" t="s">
        <v>42</v>
      </c>
      <c r="J818" s="4" t="s">
        <v>43</v>
      </c>
      <c r="K818" s="5" t="s">
        <v>991</v>
      </c>
      <c r="L818" s="5" t="s">
        <v>993</v>
      </c>
      <c r="M818" s="5">
        <v>6</v>
      </c>
      <c r="N818" s="16" t="str">
        <f>IFERROR(VLOOKUP("*"&amp;$D818&amp;"*",[1]护套环流!$A:$AS,20,FALSE),IFERROR(VLOOKUP("*"&amp;$D818&amp;"*",[1]护套环流!$B:$AS,19,FALSE),"无"))</f>
        <v>2023-09-13 09:08:17</v>
      </c>
      <c r="O818" s="16" t="str">
        <f>IFERROR(VLOOKUP("*"&amp;$D818&amp;"*",[1]护套环流!$A:$AS,21,FALSE),IFERROR(VLOOKUP("*"&amp;$D818&amp;"*",[1]护套环流!$B:$AS,20,FALSE),"无"))</f>
        <v>2023-09-13 14:23:00</v>
      </c>
      <c r="P818" s="15">
        <f t="shared" si="328"/>
        <v>6</v>
      </c>
      <c r="Q818" s="15">
        <f t="shared" si="329"/>
        <v>6</v>
      </c>
      <c r="R818" s="22">
        <f t="shared" si="330"/>
        <v>1</v>
      </c>
      <c r="S818" s="22">
        <f t="shared" si="331"/>
        <v>1</v>
      </c>
      <c r="T818" s="16"/>
      <c r="U818" s="16" t="str">
        <f>IFERROR(VLOOKUP("*"&amp;$D818&amp;"*",[1]护套环流!$A:$AS,5,FALSE),IFERROR(VLOOKUP("*"&amp;$D818&amp;"*",[1]护套环流!$B:$AS,4,FALSE),"无"))</f>
        <v>JH030120230102-003734</v>
      </c>
      <c r="V818" s="16" t="str">
        <f>IFERROR(VLOOKUP("*"&amp;$D818&amp;"*",[1]护套环流!$A:$AS,3,FALSE),IFERROR(VLOOKUP("*"&amp;$D818&amp;"*",[1]护套环流!$B:$AS,2,FALSE),"无"))</f>
        <v>已完成</v>
      </c>
    </row>
    <row r="819" ht="24" spans="1:22">
      <c r="A819" s="4">
        <v>818</v>
      </c>
      <c r="B819" s="5" t="s">
        <v>34</v>
      </c>
      <c r="C819" s="5" t="s">
        <v>82</v>
      </c>
      <c r="D819" s="5" t="s">
        <v>1488</v>
      </c>
      <c r="E819" s="5" t="s">
        <v>108</v>
      </c>
      <c r="F819" s="7" t="s">
        <v>2958</v>
      </c>
      <c r="G819" s="65">
        <v>44986</v>
      </c>
      <c r="H819" s="10" t="s">
        <v>41</v>
      </c>
      <c r="I819" s="5" t="s">
        <v>42</v>
      </c>
      <c r="J819" s="4" t="s">
        <v>43</v>
      </c>
      <c r="K819" s="5" t="s">
        <v>991</v>
      </c>
      <c r="L819" s="5" t="s">
        <v>993</v>
      </c>
      <c r="M819" s="5">
        <v>6</v>
      </c>
      <c r="N819" s="16" t="s">
        <v>3782</v>
      </c>
      <c r="O819" s="16" t="s">
        <v>3783</v>
      </c>
      <c r="P819" s="15">
        <f t="shared" si="328"/>
        <v>6</v>
      </c>
      <c r="Q819" s="15">
        <f t="shared" si="329"/>
        <v>6</v>
      </c>
      <c r="R819" s="22">
        <f t="shared" si="330"/>
        <v>1</v>
      </c>
      <c r="S819" s="22">
        <f t="shared" si="331"/>
        <v>1</v>
      </c>
      <c r="T819" s="16"/>
      <c r="U819" s="16" t="s">
        <v>3784</v>
      </c>
      <c r="V819" s="16" t="s">
        <v>50</v>
      </c>
    </row>
    <row r="820" ht="24" spans="1:22">
      <c r="A820" s="4">
        <v>819</v>
      </c>
      <c r="B820" s="5" t="s">
        <v>34</v>
      </c>
      <c r="C820" s="5" t="s">
        <v>82</v>
      </c>
      <c r="D820" s="5" t="s">
        <v>1488</v>
      </c>
      <c r="E820" s="5" t="s">
        <v>108</v>
      </c>
      <c r="F820" s="7" t="s">
        <v>2958</v>
      </c>
      <c r="G820" s="65">
        <v>45078</v>
      </c>
      <c r="H820" s="10" t="s">
        <v>93</v>
      </c>
      <c r="I820" s="5" t="s">
        <v>42</v>
      </c>
      <c r="J820" s="4" t="s">
        <v>43</v>
      </c>
      <c r="K820" s="5" t="s">
        <v>991</v>
      </c>
      <c r="L820" s="5" t="s">
        <v>993</v>
      </c>
      <c r="M820" s="5">
        <v>6</v>
      </c>
      <c r="N820" s="16" t="s">
        <v>3782</v>
      </c>
      <c r="O820" s="16" t="s">
        <v>3783</v>
      </c>
      <c r="P820" s="15">
        <f t="shared" si="328"/>
        <v>6</v>
      </c>
      <c r="Q820" s="15">
        <f t="shared" si="329"/>
        <v>6</v>
      </c>
      <c r="R820" s="22">
        <f t="shared" si="330"/>
        <v>1</v>
      </c>
      <c r="S820" s="22">
        <f t="shared" si="331"/>
        <v>1</v>
      </c>
      <c r="T820" s="16"/>
      <c r="U820" s="16" t="s">
        <v>3784</v>
      </c>
      <c r="V820" s="16" t="s">
        <v>50</v>
      </c>
    </row>
    <row r="821" ht="24" spans="1:22">
      <c r="A821" s="4">
        <v>820</v>
      </c>
      <c r="B821" s="5" t="s">
        <v>34</v>
      </c>
      <c r="C821" s="5" t="s">
        <v>82</v>
      </c>
      <c r="D821" s="5" t="s">
        <v>1488</v>
      </c>
      <c r="E821" s="5" t="s">
        <v>108</v>
      </c>
      <c r="F821" s="7" t="s">
        <v>2958</v>
      </c>
      <c r="G821" s="65">
        <v>45170</v>
      </c>
      <c r="H821" s="10" t="s">
        <v>54</v>
      </c>
      <c r="I821" s="5" t="s">
        <v>42</v>
      </c>
      <c r="J821" s="4" t="s">
        <v>43</v>
      </c>
      <c r="K821" s="5" t="s">
        <v>991</v>
      </c>
      <c r="L821" s="5" t="s">
        <v>993</v>
      </c>
      <c r="M821" s="5">
        <v>6</v>
      </c>
      <c r="N821" s="16" t="s">
        <v>4036</v>
      </c>
      <c r="O821" s="16" t="s">
        <v>4037</v>
      </c>
      <c r="P821" s="15">
        <f t="shared" si="328"/>
        <v>6</v>
      </c>
      <c r="Q821" s="15">
        <f t="shared" si="329"/>
        <v>6</v>
      </c>
      <c r="R821" s="22">
        <f t="shared" si="330"/>
        <v>1</v>
      </c>
      <c r="S821" s="22">
        <f t="shared" si="331"/>
        <v>1</v>
      </c>
      <c r="T821" s="16"/>
      <c r="U821" s="16" t="s">
        <v>3785</v>
      </c>
      <c r="V821" s="16" t="s">
        <v>50</v>
      </c>
    </row>
    <row r="822" ht="24" spans="1:22">
      <c r="A822" s="4">
        <v>821</v>
      </c>
      <c r="B822" s="5" t="s">
        <v>34</v>
      </c>
      <c r="C822" s="5" t="s">
        <v>82</v>
      </c>
      <c r="D822" s="5" t="s">
        <v>1488</v>
      </c>
      <c r="E822" s="5" t="s">
        <v>108</v>
      </c>
      <c r="F822" s="7" t="s">
        <v>2958</v>
      </c>
      <c r="G822" s="65">
        <v>45261</v>
      </c>
      <c r="H822" s="10" t="s">
        <v>1741</v>
      </c>
      <c r="I822" s="5" t="s">
        <v>42</v>
      </c>
      <c r="J822" s="4" t="s">
        <v>43</v>
      </c>
      <c r="K822" s="5" t="s">
        <v>991</v>
      </c>
      <c r="L822" s="5" t="s">
        <v>993</v>
      </c>
      <c r="M822" s="5">
        <v>6</v>
      </c>
      <c r="N822" s="16" t="s">
        <v>4036</v>
      </c>
      <c r="O822" s="16" t="s">
        <v>4037</v>
      </c>
      <c r="P822" s="15">
        <f t="shared" si="328"/>
        <v>6</v>
      </c>
      <c r="Q822" s="15">
        <f t="shared" si="329"/>
        <v>6</v>
      </c>
      <c r="R822" s="22">
        <f t="shared" si="330"/>
        <v>1</v>
      </c>
      <c r="S822" s="22">
        <f t="shared" si="331"/>
        <v>1</v>
      </c>
      <c r="T822" s="16"/>
      <c r="U822" s="16" t="s">
        <v>3785</v>
      </c>
      <c r="V822" s="16" t="s">
        <v>50</v>
      </c>
    </row>
    <row r="823" ht="24" spans="1:22">
      <c r="A823" s="4">
        <v>822</v>
      </c>
      <c r="B823" s="5" t="s">
        <v>34</v>
      </c>
      <c r="C823" s="5" t="s">
        <v>82</v>
      </c>
      <c r="D823" s="5" t="s">
        <v>1497</v>
      </c>
      <c r="E823" s="5" t="s">
        <v>108</v>
      </c>
      <c r="F823" s="7" t="s">
        <v>2958</v>
      </c>
      <c r="G823" s="65">
        <v>44986</v>
      </c>
      <c r="H823" s="10" t="s">
        <v>41</v>
      </c>
      <c r="I823" s="5" t="s">
        <v>42</v>
      </c>
      <c r="J823" s="4" t="s">
        <v>43</v>
      </c>
      <c r="K823" s="5" t="s">
        <v>991</v>
      </c>
      <c r="L823" s="5" t="s">
        <v>993</v>
      </c>
      <c r="M823" s="5">
        <v>6</v>
      </c>
      <c r="N823" s="16" t="s">
        <v>3782</v>
      </c>
      <c r="O823" s="16" t="s">
        <v>3783</v>
      </c>
      <c r="P823" s="15">
        <f t="shared" si="328"/>
        <v>6</v>
      </c>
      <c r="Q823" s="15">
        <f t="shared" si="329"/>
        <v>6</v>
      </c>
      <c r="R823" s="22">
        <f t="shared" si="330"/>
        <v>1</v>
      </c>
      <c r="S823" s="22">
        <f t="shared" si="331"/>
        <v>1</v>
      </c>
      <c r="T823" s="16"/>
      <c r="U823" s="16" t="s">
        <v>3784</v>
      </c>
      <c r="V823" s="16" t="s">
        <v>50</v>
      </c>
    </row>
    <row r="824" ht="24" spans="1:22">
      <c r="A824" s="4">
        <v>823</v>
      </c>
      <c r="B824" s="5" t="s">
        <v>34</v>
      </c>
      <c r="C824" s="5" t="s">
        <v>82</v>
      </c>
      <c r="D824" s="5" t="s">
        <v>1497</v>
      </c>
      <c r="E824" s="5" t="s">
        <v>108</v>
      </c>
      <c r="F824" s="7" t="s">
        <v>2958</v>
      </c>
      <c r="G824" s="65">
        <v>45078</v>
      </c>
      <c r="H824" s="10" t="s">
        <v>93</v>
      </c>
      <c r="I824" s="5" t="s">
        <v>42</v>
      </c>
      <c r="J824" s="4" t="s">
        <v>43</v>
      </c>
      <c r="K824" s="5" t="s">
        <v>991</v>
      </c>
      <c r="L824" s="5" t="s">
        <v>993</v>
      </c>
      <c r="M824" s="5">
        <v>6</v>
      </c>
      <c r="N824" s="16" t="s">
        <v>3782</v>
      </c>
      <c r="O824" s="16" t="s">
        <v>3783</v>
      </c>
      <c r="P824" s="15">
        <f t="shared" si="328"/>
        <v>6</v>
      </c>
      <c r="Q824" s="15">
        <f t="shared" si="329"/>
        <v>6</v>
      </c>
      <c r="R824" s="22">
        <f t="shared" si="330"/>
        <v>1</v>
      </c>
      <c r="S824" s="22">
        <f t="shared" si="331"/>
        <v>1</v>
      </c>
      <c r="T824" s="16"/>
      <c r="U824" s="16" t="s">
        <v>3784</v>
      </c>
      <c r="V824" s="16" t="s">
        <v>50</v>
      </c>
    </row>
    <row r="825" ht="24" spans="1:22">
      <c r="A825" s="4">
        <v>824</v>
      </c>
      <c r="B825" s="5" t="s">
        <v>34</v>
      </c>
      <c r="C825" s="5" t="s">
        <v>82</v>
      </c>
      <c r="D825" s="5" t="s">
        <v>1497</v>
      </c>
      <c r="E825" s="5" t="s">
        <v>108</v>
      </c>
      <c r="F825" s="7" t="s">
        <v>2958</v>
      </c>
      <c r="G825" s="65">
        <v>45170</v>
      </c>
      <c r="H825" s="10" t="s">
        <v>54</v>
      </c>
      <c r="I825" s="5" t="s">
        <v>42</v>
      </c>
      <c r="J825" s="4" t="s">
        <v>43</v>
      </c>
      <c r="K825" s="5" t="s">
        <v>991</v>
      </c>
      <c r="L825" s="5" t="s">
        <v>993</v>
      </c>
      <c r="M825" s="5">
        <v>6</v>
      </c>
      <c r="N825" s="16" t="s">
        <v>4036</v>
      </c>
      <c r="O825" s="16" t="s">
        <v>4037</v>
      </c>
      <c r="P825" s="15">
        <f t="shared" si="328"/>
        <v>6</v>
      </c>
      <c r="Q825" s="15">
        <f t="shared" si="329"/>
        <v>6</v>
      </c>
      <c r="R825" s="22">
        <f t="shared" si="330"/>
        <v>1</v>
      </c>
      <c r="S825" s="22">
        <f t="shared" si="331"/>
        <v>1</v>
      </c>
      <c r="T825" s="16"/>
      <c r="U825" s="16" t="s">
        <v>3795</v>
      </c>
      <c r="V825" s="16" t="s">
        <v>50</v>
      </c>
    </row>
    <row r="826" ht="24" spans="1:22">
      <c r="A826" s="4">
        <v>825</v>
      </c>
      <c r="B826" s="5" t="s">
        <v>34</v>
      </c>
      <c r="C826" s="5" t="s">
        <v>82</v>
      </c>
      <c r="D826" s="5" t="s">
        <v>1497</v>
      </c>
      <c r="E826" s="5" t="s">
        <v>108</v>
      </c>
      <c r="F826" s="7" t="s">
        <v>2958</v>
      </c>
      <c r="G826" s="65">
        <v>45261</v>
      </c>
      <c r="H826" s="10" t="s">
        <v>1741</v>
      </c>
      <c r="I826" s="5" t="s">
        <v>42</v>
      </c>
      <c r="J826" s="4" t="s">
        <v>43</v>
      </c>
      <c r="K826" s="5" t="s">
        <v>991</v>
      </c>
      <c r="L826" s="5" t="s">
        <v>993</v>
      </c>
      <c r="M826" s="5">
        <v>6</v>
      </c>
      <c r="N826" s="16" t="s">
        <v>4036</v>
      </c>
      <c r="O826" s="16" t="s">
        <v>4037</v>
      </c>
      <c r="P826" s="15">
        <f t="shared" si="328"/>
        <v>6</v>
      </c>
      <c r="Q826" s="15">
        <f t="shared" si="329"/>
        <v>6</v>
      </c>
      <c r="R826" s="22">
        <f t="shared" si="330"/>
        <v>1</v>
      </c>
      <c r="S826" s="22">
        <f t="shared" si="331"/>
        <v>1</v>
      </c>
      <c r="T826" s="16"/>
      <c r="U826" s="16" t="s">
        <v>3795</v>
      </c>
      <c r="V826" s="16" t="s">
        <v>50</v>
      </c>
    </row>
    <row r="827" ht="24" spans="1:22">
      <c r="A827" s="4">
        <v>826</v>
      </c>
      <c r="B827" s="5" t="s">
        <v>34</v>
      </c>
      <c r="C827" s="5" t="s">
        <v>82</v>
      </c>
      <c r="D827" s="5" t="s">
        <v>1435</v>
      </c>
      <c r="E827" s="5" t="s">
        <v>337</v>
      </c>
      <c r="F827" s="7" t="s">
        <v>2958</v>
      </c>
      <c r="G827" s="65">
        <v>44986</v>
      </c>
      <c r="H827" s="10" t="s">
        <v>41</v>
      </c>
      <c r="I827" s="5" t="s">
        <v>42</v>
      </c>
      <c r="J827" s="4" t="s">
        <v>43</v>
      </c>
      <c r="K827" s="5" t="s">
        <v>991</v>
      </c>
      <c r="L827" s="5" t="s">
        <v>993</v>
      </c>
      <c r="M827" s="5">
        <v>6</v>
      </c>
      <c r="N827" s="16" t="s">
        <v>3782</v>
      </c>
      <c r="O827" s="16" t="s">
        <v>3783</v>
      </c>
      <c r="P827" s="15">
        <f t="shared" si="328"/>
        <v>6</v>
      </c>
      <c r="Q827" s="15">
        <f t="shared" si="329"/>
        <v>6</v>
      </c>
      <c r="R827" s="22">
        <f t="shared" si="330"/>
        <v>1</v>
      </c>
      <c r="S827" s="22">
        <f t="shared" si="331"/>
        <v>1</v>
      </c>
      <c r="T827" s="16"/>
      <c r="U827" s="16" t="s">
        <v>3784</v>
      </c>
      <c r="V827" s="16" t="s">
        <v>50</v>
      </c>
    </row>
    <row r="828" ht="24" spans="1:22">
      <c r="A828" s="4">
        <v>827</v>
      </c>
      <c r="B828" s="5" t="s">
        <v>34</v>
      </c>
      <c r="C828" s="5" t="s">
        <v>82</v>
      </c>
      <c r="D828" s="5" t="s">
        <v>1435</v>
      </c>
      <c r="E828" s="5" t="s">
        <v>337</v>
      </c>
      <c r="F828" s="7" t="s">
        <v>2958</v>
      </c>
      <c r="G828" s="65">
        <v>45078</v>
      </c>
      <c r="H828" s="10" t="s">
        <v>93</v>
      </c>
      <c r="I828" s="5" t="s">
        <v>42</v>
      </c>
      <c r="J828" s="4" t="s">
        <v>43</v>
      </c>
      <c r="K828" s="5" t="s">
        <v>991</v>
      </c>
      <c r="L828" s="5" t="s">
        <v>993</v>
      </c>
      <c r="M828" s="5">
        <v>6</v>
      </c>
      <c r="N828" s="16" t="s">
        <v>3782</v>
      </c>
      <c r="O828" s="16" t="s">
        <v>3783</v>
      </c>
      <c r="P828" s="15">
        <f t="shared" si="328"/>
        <v>6</v>
      </c>
      <c r="Q828" s="15">
        <f t="shared" si="329"/>
        <v>6</v>
      </c>
      <c r="R828" s="22">
        <f t="shared" si="330"/>
        <v>1</v>
      </c>
      <c r="S828" s="22">
        <f t="shared" si="331"/>
        <v>1</v>
      </c>
      <c r="T828" s="16"/>
      <c r="U828" s="16" t="s">
        <v>3784</v>
      </c>
      <c r="V828" s="16" t="s">
        <v>50</v>
      </c>
    </row>
    <row r="829" ht="24" spans="1:22">
      <c r="A829" s="4">
        <v>828</v>
      </c>
      <c r="B829" s="5" t="s">
        <v>34</v>
      </c>
      <c r="C829" s="5" t="s">
        <v>82</v>
      </c>
      <c r="D829" s="5" t="s">
        <v>1435</v>
      </c>
      <c r="E829" s="5" t="s">
        <v>337</v>
      </c>
      <c r="F829" s="7" t="s">
        <v>2958</v>
      </c>
      <c r="G829" s="65">
        <v>45139</v>
      </c>
      <c r="H829" s="9" t="s">
        <v>97</v>
      </c>
      <c r="I829" s="5" t="s">
        <v>42</v>
      </c>
      <c r="J829" s="4" t="s">
        <v>43</v>
      </c>
      <c r="K829" s="5" t="s">
        <v>991</v>
      </c>
      <c r="L829" s="5" t="s">
        <v>993</v>
      </c>
      <c r="M829" s="5">
        <v>6</v>
      </c>
      <c r="N829" s="16" t="s">
        <v>4036</v>
      </c>
      <c r="O829" s="16" t="s">
        <v>4037</v>
      </c>
      <c r="P829" s="15">
        <f t="shared" si="328"/>
        <v>6</v>
      </c>
      <c r="Q829" s="15">
        <f t="shared" si="329"/>
        <v>6</v>
      </c>
      <c r="R829" s="22">
        <f t="shared" si="330"/>
        <v>1</v>
      </c>
      <c r="S829" s="22">
        <f t="shared" si="331"/>
        <v>1</v>
      </c>
      <c r="T829" s="16"/>
      <c r="U829" s="16" t="s">
        <v>3785</v>
      </c>
      <c r="V829" s="16" t="s">
        <v>50</v>
      </c>
    </row>
    <row r="830" ht="24" spans="1:22">
      <c r="A830" s="4">
        <v>829</v>
      </c>
      <c r="B830" s="5" t="s">
        <v>34</v>
      </c>
      <c r="C830" s="5" t="s">
        <v>82</v>
      </c>
      <c r="D830" s="5" t="s">
        <v>1435</v>
      </c>
      <c r="E830" s="5" t="s">
        <v>337</v>
      </c>
      <c r="F830" s="7" t="s">
        <v>2958</v>
      </c>
      <c r="G830" s="65">
        <v>45170</v>
      </c>
      <c r="H830" s="10" t="s">
        <v>54</v>
      </c>
      <c r="I830" s="5" t="s">
        <v>42</v>
      </c>
      <c r="J830" s="4" t="s">
        <v>43</v>
      </c>
      <c r="K830" s="5" t="s">
        <v>991</v>
      </c>
      <c r="L830" s="5" t="s">
        <v>993</v>
      </c>
      <c r="M830" s="5">
        <v>6</v>
      </c>
      <c r="N830" s="16" t="s">
        <v>4036</v>
      </c>
      <c r="O830" s="16" t="s">
        <v>4037</v>
      </c>
      <c r="P830" s="15">
        <f t="shared" si="328"/>
        <v>6</v>
      </c>
      <c r="Q830" s="15">
        <f t="shared" si="329"/>
        <v>6</v>
      </c>
      <c r="R830" s="22">
        <f t="shared" si="330"/>
        <v>1</v>
      </c>
      <c r="S830" s="22">
        <f t="shared" si="331"/>
        <v>1</v>
      </c>
      <c r="T830" s="16"/>
      <c r="U830" s="16" t="s">
        <v>3785</v>
      </c>
      <c r="V830" s="16" t="s">
        <v>50</v>
      </c>
    </row>
    <row r="831" ht="24" spans="1:22">
      <c r="A831" s="4">
        <v>830</v>
      </c>
      <c r="B831" s="5" t="s">
        <v>34</v>
      </c>
      <c r="C831" s="5" t="s">
        <v>82</v>
      </c>
      <c r="D831" s="5" t="s">
        <v>1435</v>
      </c>
      <c r="E831" s="5" t="s">
        <v>337</v>
      </c>
      <c r="F831" s="7" t="s">
        <v>2958</v>
      </c>
      <c r="G831" s="65">
        <v>45261</v>
      </c>
      <c r="H831" s="10" t="s">
        <v>1741</v>
      </c>
      <c r="I831" s="5" t="s">
        <v>42</v>
      </c>
      <c r="J831" s="4" t="s">
        <v>43</v>
      </c>
      <c r="K831" s="5" t="s">
        <v>991</v>
      </c>
      <c r="L831" s="5" t="s">
        <v>993</v>
      </c>
      <c r="M831" s="5">
        <v>6</v>
      </c>
      <c r="N831" s="16" t="s">
        <v>4036</v>
      </c>
      <c r="O831" s="16" t="s">
        <v>4037</v>
      </c>
      <c r="P831" s="15">
        <f t="shared" si="328"/>
        <v>6</v>
      </c>
      <c r="Q831" s="15">
        <f t="shared" si="329"/>
        <v>6</v>
      </c>
      <c r="R831" s="22">
        <f t="shared" si="330"/>
        <v>1</v>
      </c>
      <c r="S831" s="22">
        <f t="shared" si="331"/>
        <v>1</v>
      </c>
      <c r="T831" s="16"/>
      <c r="U831" s="16" t="s">
        <v>3785</v>
      </c>
      <c r="V831" s="16" t="s">
        <v>50</v>
      </c>
    </row>
    <row r="832" ht="24" spans="1:22">
      <c r="A832" s="4">
        <v>831</v>
      </c>
      <c r="B832" s="5" t="s">
        <v>34</v>
      </c>
      <c r="C832" s="5" t="s">
        <v>82</v>
      </c>
      <c r="D832" s="5" t="s">
        <v>1447</v>
      </c>
      <c r="E832" s="5" t="s">
        <v>337</v>
      </c>
      <c r="F832" s="7" t="s">
        <v>2958</v>
      </c>
      <c r="G832" s="65">
        <v>44986</v>
      </c>
      <c r="H832" s="10" t="s">
        <v>41</v>
      </c>
      <c r="I832" s="5" t="s">
        <v>42</v>
      </c>
      <c r="J832" s="4" t="s">
        <v>43</v>
      </c>
      <c r="K832" s="5" t="s">
        <v>991</v>
      </c>
      <c r="L832" s="5" t="s">
        <v>993</v>
      </c>
      <c r="M832" s="5">
        <v>6</v>
      </c>
      <c r="N832" s="16" t="s">
        <v>3782</v>
      </c>
      <c r="O832" s="16" t="s">
        <v>3783</v>
      </c>
      <c r="P832" s="15">
        <f t="shared" si="328"/>
        <v>6</v>
      </c>
      <c r="Q832" s="15">
        <f t="shared" si="329"/>
        <v>6</v>
      </c>
      <c r="R832" s="22">
        <f t="shared" si="330"/>
        <v>1</v>
      </c>
      <c r="S832" s="22">
        <f t="shared" si="331"/>
        <v>1</v>
      </c>
      <c r="T832" s="16"/>
      <c r="U832" s="16" t="s">
        <v>3784</v>
      </c>
      <c r="V832" s="16" t="s">
        <v>50</v>
      </c>
    </row>
    <row r="833" ht="24" spans="1:22">
      <c r="A833" s="4">
        <v>832</v>
      </c>
      <c r="B833" s="5" t="s">
        <v>34</v>
      </c>
      <c r="C833" s="5" t="s">
        <v>82</v>
      </c>
      <c r="D833" s="5" t="s">
        <v>1447</v>
      </c>
      <c r="E833" s="5" t="s">
        <v>337</v>
      </c>
      <c r="F833" s="7" t="s">
        <v>2958</v>
      </c>
      <c r="G833" s="65">
        <v>45078</v>
      </c>
      <c r="H833" s="10" t="s">
        <v>93</v>
      </c>
      <c r="I833" s="5" t="s">
        <v>42</v>
      </c>
      <c r="J833" s="4" t="s">
        <v>43</v>
      </c>
      <c r="K833" s="5" t="s">
        <v>991</v>
      </c>
      <c r="L833" s="5" t="s">
        <v>993</v>
      </c>
      <c r="M833" s="5">
        <v>6</v>
      </c>
      <c r="N833" s="16" t="s">
        <v>3782</v>
      </c>
      <c r="O833" s="16" t="s">
        <v>3783</v>
      </c>
      <c r="P833" s="15">
        <f t="shared" si="328"/>
        <v>6</v>
      </c>
      <c r="Q833" s="15">
        <f t="shared" si="329"/>
        <v>6</v>
      </c>
      <c r="R833" s="22">
        <f t="shared" si="330"/>
        <v>1</v>
      </c>
      <c r="S833" s="22">
        <f t="shared" si="331"/>
        <v>1</v>
      </c>
      <c r="T833" s="16"/>
      <c r="U833" s="16" t="s">
        <v>3784</v>
      </c>
      <c r="V833" s="16" t="s">
        <v>50</v>
      </c>
    </row>
    <row r="834" ht="24" spans="1:22">
      <c r="A834" s="4">
        <v>833</v>
      </c>
      <c r="B834" s="5" t="s">
        <v>34</v>
      </c>
      <c r="C834" s="5" t="s">
        <v>82</v>
      </c>
      <c r="D834" s="5" t="s">
        <v>1447</v>
      </c>
      <c r="E834" s="5" t="s">
        <v>337</v>
      </c>
      <c r="F834" s="7" t="s">
        <v>2958</v>
      </c>
      <c r="G834" s="65">
        <v>45139</v>
      </c>
      <c r="H834" s="9" t="s">
        <v>97</v>
      </c>
      <c r="I834" s="5" t="s">
        <v>42</v>
      </c>
      <c r="J834" s="4" t="s">
        <v>43</v>
      </c>
      <c r="K834" s="5" t="s">
        <v>991</v>
      </c>
      <c r="L834" s="5" t="s">
        <v>993</v>
      </c>
      <c r="M834" s="5">
        <v>6</v>
      </c>
      <c r="N834" s="16" t="s">
        <v>4036</v>
      </c>
      <c r="O834" s="16" t="s">
        <v>4037</v>
      </c>
      <c r="P834" s="15">
        <f t="shared" si="328"/>
        <v>6</v>
      </c>
      <c r="Q834" s="15">
        <f t="shared" si="329"/>
        <v>6</v>
      </c>
      <c r="R834" s="22">
        <f t="shared" si="330"/>
        <v>1</v>
      </c>
      <c r="S834" s="22">
        <f t="shared" si="331"/>
        <v>1</v>
      </c>
      <c r="T834" s="16"/>
      <c r="U834" s="16" t="s">
        <v>3795</v>
      </c>
      <c r="V834" s="16" t="s">
        <v>50</v>
      </c>
    </row>
    <row r="835" ht="24" spans="1:22">
      <c r="A835" s="4">
        <v>834</v>
      </c>
      <c r="B835" s="5" t="s">
        <v>34</v>
      </c>
      <c r="C835" s="5" t="s">
        <v>82</v>
      </c>
      <c r="D835" s="5" t="s">
        <v>1447</v>
      </c>
      <c r="E835" s="5" t="s">
        <v>337</v>
      </c>
      <c r="F835" s="7" t="s">
        <v>2958</v>
      </c>
      <c r="G835" s="65">
        <v>45170</v>
      </c>
      <c r="H835" s="10" t="s">
        <v>54</v>
      </c>
      <c r="I835" s="5" t="s">
        <v>42</v>
      </c>
      <c r="J835" s="4" t="s">
        <v>43</v>
      </c>
      <c r="K835" s="5" t="s">
        <v>991</v>
      </c>
      <c r="L835" s="5" t="s">
        <v>993</v>
      </c>
      <c r="M835" s="5">
        <v>6</v>
      </c>
      <c r="N835" s="16" t="s">
        <v>4036</v>
      </c>
      <c r="O835" s="16" t="s">
        <v>4037</v>
      </c>
      <c r="P835" s="15">
        <f t="shared" si="328"/>
        <v>6</v>
      </c>
      <c r="Q835" s="15">
        <f t="shared" si="329"/>
        <v>6</v>
      </c>
      <c r="R835" s="22">
        <f t="shared" si="330"/>
        <v>1</v>
      </c>
      <c r="S835" s="22">
        <f t="shared" si="331"/>
        <v>1</v>
      </c>
      <c r="T835" s="16"/>
      <c r="U835" s="16" t="s">
        <v>3795</v>
      </c>
      <c r="V835" s="16" t="s">
        <v>50</v>
      </c>
    </row>
    <row r="836" ht="24" spans="1:22">
      <c r="A836" s="4">
        <v>835</v>
      </c>
      <c r="B836" s="5" t="s">
        <v>34</v>
      </c>
      <c r="C836" s="5" t="s">
        <v>82</v>
      </c>
      <c r="D836" s="5" t="s">
        <v>1447</v>
      </c>
      <c r="E836" s="5" t="s">
        <v>337</v>
      </c>
      <c r="F836" s="7" t="s">
        <v>2958</v>
      </c>
      <c r="G836" s="65">
        <v>45261</v>
      </c>
      <c r="H836" s="10" t="s">
        <v>1741</v>
      </c>
      <c r="I836" s="5" t="s">
        <v>42</v>
      </c>
      <c r="J836" s="4" t="s">
        <v>43</v>
      </c>
      <c r="K836" s="5" t="s">
        <v>991</v>
      </c>
      <c r="L836" s="5" t="s">
        <v>993</v>
      </c>
      <c r="M836" s="5">
        <v>6</v>
      </c>
      <c r="N836" s="16" t="s">
        <v>4036</v>
      </c>
      <c r="O836" s="16" t="s">
        <v>4037</v>
      </c>
      <c r="P836" s="15">
        <f t="shared" si="328"/>
        <v>6</v>
      </c>
      <c r="Q836" s="15">
        <f t="shared" si="329"/>
        <v>6</v>
      </c>
      <c r="R836" s="22">
        <f t="shared" si="330"/>
        <v>1</v>
      </c>
      <c r="S836" s="22">
        <f t="shared" si="331"/>
        <v>1</v>
      </c>
      <c r="T836" s="16"/>
      <c r="U836" s="16" t="s">
        <v>3795</v>
      </c>
      <c r="V836" s="16" t="s">
        <v>50</v>
      </c>
    </row>
    <row r="837" ht="24" spans="1:22">
      <c r="A837" s="4">
        <v>836</v>
      </c>
      <c r="B837" s="4" t="s">
        <v>34</v>
      </c>
      <c r="C837" s="5" t="s">
        <v>228</v>
      </c>
      <c r="D837" s="6" t="s">
        <v>1908</v>
      </c>
      <c r="E837" s="6" t="s">
        <v>337</v>
      </c>
      <c r="F837" s="7" t="s">
        <v>2958</v>
      </c>
      <c r="G837" s="78">
        <v>45078</v>
      </c>
      <c r="H837" s="10" t="s">
        <v>93</v>
      </c>
      <c r="I837" s="4" t="s">
        <v>42</v>
      </c>
      <c r="J837" s="4" t="s">
        <v>43</v>
      </c>
      <c r="K837" s="4" t="s">
        <v>1729</v>
      </c>
      <c r="L837" s="5" t="s">
        <v>1731</v>
      </c>
      <c r="M837" s="5">
        <v>3</v>
      </c>
      <c r="N837" s="16" t="s">
        <v>3796</v>
      </c>
      <c r="O837" s="16" t="s">
        <v>3797</v>
      </c>
      <c r="P837" s="15">
        <f t="shared" si="328"/>
        <v>3</v>
      </c>
      <c r="Q837" s="15">
        <f t="shared" si="329"/>
        <v>3</v>
      </c>
      <c r="R837" s="22">
        <f t="shared" si="330"/>
        <v>1</v>
      </c>
      <c r="S837" s="22">
        <f t="shared" si="331"/>
        <v>1</v>
      </c>
      <c r="T837" s="16"/>
      <c r="U837" s="16" t="s">
        <v>3798</v>
      </c>
      <c r="V837" s="16" t="s">
        <v>50</v>
      </c>
    </row>
    <row r="838" ht="24" spans="1:22">
      <c r="A838" s="4">
        <v>837</v>
      </c>
      <c r="B838" s="4" t="s">
        <v>34</v>
      </c>
      <c r="C838" s="5" t="s">
        <v>228</v>
      </c>
      <c r="D838" s="6" t="s">
        <v>1908</v>
      </c>
      <c r="E838" s="6" t="s">
        <v>337</v>
      </c>
      <c r="F838" s="7" t="s">
        <v>2958</v>
      </c>
      <c r="G838" s="78">
        <v>45261</v>
      </c>
      <c r="H838" s="10" t="s">
        <v>1741</v>
      </c>
      <c r="I838" s="4" t="s">
        <v>42</v>
      </c>
      <c r="J838" s="4" t="s">
        <v>43</v>
      </c>
      <c r="K838" s="4" t="s">
        <v>1729</v>
      </c>
      <c r="L838" s="5" t="s">
        <v>1731</v>
      </c>
      <c r="M838" s="5">
        <v>3</v>
      </c>
      <c r="N838" s="16" t="str">
        <f>IFERROR(VLOOKUP("*"&amp;$D838&amp;"*",[1]护套环流!$A:$AS,20,FALSE),IFERROR(VLOOKUP("*"&amp;$D838&amp;"*",[1]护套环流!$B:$AS,19,FALSE),"无"))</f>
        <v>无</v>
      </c>
      <c r="O838" s="16" t="str">
        <f>IFERROR(VLOOKUP("*"&amp;$D838&amp;"*",[1]护套环流!$A:$AS,21,FALSE),IFERROR(VLOOKUP("*"&amp;$D838&amp;"*",[1]护套环流!$B:$AS,20,FALSE),"无"))</f>
        <v>无</v>
      </c>
      <c r="P838" s="15" t="str">
        <f t="shared" si="328"/>
        <v/>
      </c>
      <c r="Q838" s="15" t="str">
        <f t="shared" si="329"/>
        <v/>
      </c>
      <c r="R838" s="22" t="str">
        <f t="shared" si="330"/>
        <v/>
      </c>
      <c r="S838" s="22" t="str">
        <f t="shared" si="331"/>
        <v/>
      </c>
      <c r="T838" s="16"/>
      <c r="U838" s="16" t="str">
        <f>IFERROR(VLOOKUP("*"&amp;$D838&amp;"*",[1]护套环流!$A:$AS,5,FALSE),IFERROR(VLOOKUP("*"&amp;$D838&amp;"*",[1]护套环流!$B:$AS,4,FALSE),"无"))</f>
        <v>无</v>
      </c>
      <c r="V838" s="16" t="str">
        <f>IFERROR(VLOOKUP("*"&amp;$D838&amp;"*",[1]护套环流!$A:$AS,3,FALSE),IFERROR(VLOOKUP("*"&amp;$D838&amp;"*",[1]护套环流!$B:$AS,2,FALSE),"无"))</f>
        <v>无</v>
      </c>
    </row>
    <row r="839" ht="24" spans="1:22">
      <c r="A839" s="4">
        <v>838</v>
      </c>
      <c r="B839" s="4" t="s">
        <v>34</v>
      </c>
      <c r="C839" s="5" t="s">
        <v>228</v>
      </c>
      <c r="D839" s="6" t="s">
        <v>2101</v>
      </c>
      <c r="E839" s="6" t="s">
        <v>108</v>
      </c>
      <c r="F839" s="7" t="s">
        <v>2958</v>
      </c>
      <c r="G839" s="78">
        <v>45078</v>
      </c>
      <c r="H839" s="10" t="s">
        <v>93</v>
      </c>
      <c r="I839" s="4" t="s">
        <v>42</v>
      </c>
      <c r="J839" s="4" t="s">
        <v>43</v>
      </c>
      <c r="K839" s="4" t="s">
        <v>1729</v>
      </c>
      <c r="L839" s="5" t="s">
        <v>1731</v>
      </c>
      <c r="M839" s="5">
        <v>3</v>
      </c>
      <c r="N839" s="16" t="s">
        <v>3802</v>
      </c>
      <c r="O839" s="16" t="s">
        <v>3803</v>
      </c>
      <c r="P839" s="15">
        <f t="shared" si="328"/>
        <v>3</v>
      </c>
      <c r="Q839" s="15">
        <f t="shared" si="329"/>
        <v>3</v>
      </c>
      <c r="R839" s="22">
        <f t="shared" si="330"/>
        <v>1</v>
      </c>
      <c r="S839" s="22">
        <f t="shared" si="331"/>
        <v>1</v>
      </c>
      <c r="T839" s="16"/>
      <c r="U839" s="16" t="s">
        <v>3804</v>
      </c>
      <c r="V839" s="16" t="s">
        <v>50</v>
      </c>
    </row>
    <row r="840" ht="24" spans="1:22">
      <c r="A840" s="4">
        <v>839</v>
      </c>
      <c r="B840" s="4" t="s">
        <v>34</v>
      </c>
      <c r="C840" s="5" t="s">
        <v>228</v>
      </c>
      <c r="D840" s="6" t="s">
        <v>2101</v>
      </c>
      <c r="E840" s="6" t="s">
        <v>108</v>
      </c>
      <c r="F840" s="7" t="s">
        <v>2958</v>
      </c>
      <c r="G840" s="78">
        <v>45261</v>
      </c>
      <c r="H840" s="10" t="s">
        <v>1741</v>
      </c>
      <c r="I840" s="4" t="s">
        <v>42</v>
      </c>
      <c r="J840" s="4" t="s">
        <v>43</v>
      </c>
      <c r="K840" s="4" t="s">
        <v>1729</v>
      </c>
      <c r="L840" s="5" t="s">
        <v>1731</v>
      </c>
      <c r="M840" s="5">
        <v>3</v>
      </c>
      <c r="N840" s="16" t="str">
        <f>IFERROR(VLOOKUP("*"&amp;$D840&amp;"*",[1]护套环流!$A:$AS,20,FALSE),IFERROR(VLOOKUP("*"&amp;$D840&amp;"*",[1]护套环流!$B:$AS,19,FALSE),"无"))</f>
        <v>无</v>
      </c>
      <c r="O840" s="16" t="str">
        <f>IFERROR(VLOOKUP("*"&amp;$D840&amp;"*",[1]护套环流!$A:$AS,21,FALSE),IFERROR(VLOOKUP("*"&amp;$D840&amp;"*",[1]护套环流!$B:$AS,20,FALSE),"无"))</f>
        <v>无</v>
      </c>
      <c r="P840" s="15" t="str">
        <f t="shared" si="328"/>
        <v/>
      </c>
      <c r="Q840" s="15" t="str">
        <f t="shared" si="329"/>
        <v/>
      </c>
      <c r="R840" s="22" t="str">
        <f t="shared" si="330"/>
        <v/>
      </c>
      <c r="S840" s="22" t="str">
        <f t="shared" si="331"/>
        <v/>
      </c>
      <c r="T840" s="16"/>
      <c r="U840" s="16" t="str">
        <f>IFERROR(VLOOKUP("*"&amp;$D840&amp;"*",[1]护套环流!$A:$AS,5,FALSE),IFERROR(VLOOKUP("*"&amp;$D840&amp;"*",[1]护套环流!$B:$AS,4,FALSE),"无"))</f>
        <v>无</v>
      </c>
      <c r="V840" s="16" t="str">
        <f>IFERROR(VLOOKUP("*"&amp;$D840&amp;"*",[1]护套环流!$A:$AS,3,FALSE),IFERROR(VLOOKUP("*"&amp;$D840&amp;"*",[1]护套环流!$B:$AS,2,FALSE),"无"))</f>
        <v>无</v>
      </c>
    </row>
    <row r="841" ht="24" spans="1:22">
      <c r="A841" s="4">
        <v>840</v>
      </c>
      <c r="B841" s="4" t="s">
        <v>34</v>
      </c>
      <c r="C841" s="5" t="s">
        <v>228</v>
      </c>
      <c r="D841" s="6" t="s">
        <v>1914</v>
      </c>
      <c r="E841" s="6" t="s">
        <v>108</v>
      </c>
      <c r="F841" s="7" t="s">
        <v>2958</v>
      </c>
      <c r="G841" s="78">
        <v>45078</v>
      </c>
      <c r="H841" s="10" t="s">
        <v>93</v>
      </c>
      <c r="I841" s="4" t="s">
        <v>42</v>
      </c>
      <c r="J841" s="4" t="s">
        <v>43</v>
      </c>
      <c r="K841" s="4" t="s">
        <v>1729</v>
      </c>
      <c r="L841" s="5" t="s">
        <v>1731</v>
      </c>
      <c r="M841" s="5">
        <v>6</v>
      </c>
      <c r="N841" s="16" t="s">
        <v>3808</v>
      </c>
      <c r="O841" s="16" t="s">
        <v>3809</v>
      </c>
      <c r="P841" s="15">
        <f t="shared" si="328"/>
        <v>6</v>
      </c>
      <c r="Q841" s="15">
        <f t="shared" si="329"/>
        <v>6</v>
      </c>
      <c r="R841" s="22">
        <f t="shared" si="330"/>
        <v>1</v>
      </c>
      <c r="S841" s="22">
        <f t="shared" si="331"/>
        <v>1</v>
      </c>
      <c r="T841" s="16"/>
      <c r="U841" s="16" t="s">
        <v>3810</v>
      </c>
      <c r="V841" s="16" t="s">
        <v>50</v>
      </c>
    </row>
    <row r="842" ht="24" spans="1:22">
      <c r="A842" s="4">
        <v>841</v>
      </c>
      <c r="B842" s="4" t="s">
        <v>34</v>
      </c>
      <c r="C842" s="5" t="s">
        <v>228</v>
      </c>
      <c r="D842" s="6" t="s">
        <v>1914</v>
      </c>
      <c r="E842" s="6" t="s">
        <v>108</v>
      </c>
      <c r="F842" s="7" t="s">
        <v>2958</v>
      </c>
      <c r="G842" s="78">
        <v>45261</v>
      </c>
      <c r="H842" s="10" t="s">
        <v>1741</v>
      </c>
      <c r="I842" s="4" t="s">
        <v>42</v>
      </c>
      <c r="J842" s="4" t="s">
        <v>43</v>
      </c>
      <c r="K842" s="4" t="s">
        <v>1729</v>
      </c>
      <c r="L842" s="5" t="s">
        <v>1731</v>
      </c>
      <c r="M842" s="5">
        <v>6</v>
      </c>
      <c r="N842" s="16" t="str">
        <f>IFERROR(VLOOKUP("*"&amp;$D842&amp;"*",[1]护套环流!$A:$AS,20,FALSE),IFERROR(VLOOKUP("*"&amp;$D842&amp;"*",[1]护套环流!$B:$AS,19,FALSE),"无"))</f>
        <v>无</v>
      </c>
      <c r="O842" s="16" t="str">
        <f>IFERROR(VLOOKUP("*"&amp;$D842&amp;"*",[1]护套环流!$A:$AS,21,FALSE),IFERROR(VLOOKUP("*"&amp;$D842&amp;"*",[1]护套环流!$B:$AS,20,FALSE),"无"))</f>
        <v>无</v>
      </c>
      <c r="P842" s="15" t="str">
        <f t="shared" si="328"/>
        <v/>
      </c>
      <c r="Q842" s="15" t="str">
        <f t="shared" si="329"/>
        <v/>
      </c>
      <c r="R842" s="22" t="str">
        <f t="shared" si="330"/>
        <v/>
      </c>
      <c r="S842" s="22" t="str">
        <f t="shared" si="331"/>
        <v/>
      </c>
      <c r="T842" s="16"/>
      <c r="U842" s="16" t="str">
        <f>IFERROR(VLOOKUP("*"&amp;$D842&amp;"*",[1]护套环流!$A:$AS,5,FALSE),IFERROR(VLOOKUP("*"&amp;$D842&amp;"*",[1]护套环流!$B:$AS,4,FALSE),"无"))</f>
        <v>无</v>
      </c>
      <c r="V842" s="16" t="str">
        <f>IFERROR(VLOOKUP("*"&amp;$D842&amp;"*",[1]护套环流!$A:$AS,3,FALSE),IFERROR(VLOOKUP("*"&amp;$D842&amp;"*",[1]护套环流!$B:$AS,2,FALSE),"无"))</f>
        <v>无</v>
      </c>
    </row>
    <row r="843" ht="24" spans="1:22">
      <c r="A843" s="4">
        <v>842</v>
      </c>
      <c r="B843" s="4" t="s">
        <v>34</v>
      </c>
      <c r="C843" s="5" t="s">
        <v>228</v>
      </c>
      <c r="D843" s="6" t="s">
        <v>2010</v>
      </c>
      <c r="E843" s="6" t="s">
        <v>108</v>
      </c>
      <c r="F843" s="7" t="s">
        <v>2958</v>
      </c>
      <c r="G843" s="78">
        <v>45078</v>
      </c>
      <c r="H843" s="10" t="s">
        <v>93</v>
      </c>
      <c r="I843" s="4" t="s">
        <v>42</v>
      </c>
      <c r="J843" s="4" t="s">
        <v>43</v>
      </c>
      <c r="K843" s="4" t="s">
        <v>1729</v>
      </c>
      <c r="L843" s="5" t="s">
        <v>1731</v>
      </c>
      <c r="M843" s="5">
        <v>3</v>
      </c>
      <c r="N843" s="16" t="s">
        <v>3814</v>
      </c>
      <c r="O843" s="16" t="s">
        <v>3815</v>
      </c>
      <c r="P843" s="15">
        <f t="shared" ref="P843:P866" si="332">IF(OR(O843=0,O843="无"),"",M843)</f>
        <v>3</v>
      </c>
      <c r="Q843" s="15">
        <f t="shared" ref="Q843:Q866" si="333">P843</f>
        <v>3</v>
      </c>
      <c r="R843" s="22">
        <f t="shared" ref="R843:R866" si="334">IFERROR(IF(P843/M843&gt;0,P843/M843,""),"")</f>
        <v>1</v>
      </c>
      <c r="S843" s="22">
        <f t="shared" ref="S843:S866" si="335">IFERROR(Q843/P843,"")</f>
        <v>1</v>
      </c>
      <c r="T843" s="16"/>
      <c r="U843" s="16" t="s">
        <v>3816</v>
      </c>
      <c r="V843" s="16" t="s">
        <v>50</v>
      </c>
    </row>
    <row r="844" ht="24" spans="1:22">
      <c r="A844" s="4">
        <v>843</v>
      </c>
      <c r="B844" s="4" t="s">
        <v>34</v>
      </c>
      <c r="C844" s="5" t="s">
        <v>228</v>
      </c>
      <c r="D844" s="6" t="s">
        <v>2010</v>
      </c>
      <c r="E844" s="6" t="s">
        <v>108</v>
      </c>
      <c r="F844" s="7" t="s">
        <v>2958</v>
      </c>
      <c r="G844" s="78">
        <v>45261</v>
      </c>
      <c r="H844" s="10" t="s">
        <v>1741</v>
      </c>
      <c r="I844" s="4" t="s">
        <v>42</v>
      </c>
      <c r="J844" s="4" t="s">
        <v>43</v>
      </c>
      <c r="K844" s="4" t="s">
        <v>1729</v>
      </c>
      <c r="L844" s="5" t="s">
        <v>1731</v>
      </c>
      <c r="M844" s="5">
        <v>3</v>
      </c>
      <c r="N844" s="16" t="str">
        <f>IFERROR(VLOOKUP("*"&amp;$D844&amp;"*",[1]护套环流!$A:$AS,20,FALSE),IFERROR(VLOOKUP("*"&amp;$D844&amp;"*",[1]护套环流!$B:$AS,19,FALSE),"无"))</f>
        <v>无</v>
      </c>
      <c r="O844" s="16" t="str">
        <f>IFERROR(VLOOKUP("*"&amp;$D844&amp;"*",[1]护套环流!$A:$AS,21,FALSE),IFERROR(VLOOKUP("*"&amp;$D844&amp;"*",[1]护套环流!$B:$AS,20,FALSE),"无"))</f>
        <v>无</v>
      </c>
      <c r="P844" s="15" t="str">
        <f t="shared" si="332"/>
        <v/>
      </c>
      <c r="Q844" s="15" t="str">
        <f t="shared" si="333"/>
        <v/>
      </c>
      <c r="R844" s="22" t="str">
        <f t="shared" si="334"/>
        <v/>
      </c>
      <c r="S844" s="22" t="str">
        <f t="shared" si="335"/>
        <v/>
      </c>
      <c r="T844" s="16"/>
      <c r="U844" s="16" t="str">
        <f>IFERROR(VLOOKUP("*"&amp;$D844&amp;"*",[1]护套环流!$A:$AS,5,FALSE),IFERROR(VLOOKUP("*"&amp;$D844&amp;"*",[1]护套环流!$B:$AS,4,FALSE),"无"))</f>
        <v>无</v>
      </c>
      <c r="V844" s="16" t="str">
        <f>IFERROR(VLOOKUP("*"&amp;$D844&amp;"*",[1]护套环流!$A:$AS,3,FALSE),IFERROR(VLOOKUP("*"&amp;$D844&amp;"*",[1]护套环流!$B:$AS,2,FALSE),"无"))</f>
        <v>无</v>
      </c>
    </row>
    <row r="845" ht="24" spans="1:22">
      <c r="A845" s="4">
        <v>844</v>
      </c>
      <c r="B845" s="4" t="s">
        <v>34</v>
      </c>
      <c r="C845" s="5" t="s">
        <v>228</v>
      </c>
      <c r="D845" s="6" t="s">
        <v>2025</v>
      </c>
      <c r="E845" s="6" t="s">
        <v>108</v>
      </c>
      <c r="F845" s="7" t="s">
        <v>2958</v>
      </c>
      <c r="G845" s="78">
        <v>45078</v>
      </c>
      <c r="H845" s="10" t="s">
        <v>93</v>
      </c>
      <c r="I845" s="4" t="s">
        <v>42</v>
      </c>
      <c r="J845" s="4" t="s">
        <v>43</v>
      </c>
      <c r="K845" s="4" t="s">
        <v>1729</v>
      </c>
      <c r="L845" s="5" t="s">
        <v>1731</v>
      </c>
      <c r="M845" s="5">
        <v>3</v>
      </c>
      <c r="N845" s="16" t="s">
        <v>3796</v>
      </c>
      <c r="O845" s="16" t="s">
        <v>3820</v>
      </c>
      <c r="P845" s="15">
        <f t="shared" si="332"/>
        <v>3</v>
      </c>
      <c r="Q845" s="15">
        <f t="shared" si="333"/>
        <v>3</v>
      </c>
      <c r="R845" s="22">
        <f t="shared" si="334"/>
        <v>1</v>
      </c>
      <c r="S845" s="22">
        <f t="shared" si="335"/>
        <v>1</v>
      </c>
      <c r="T845" s="16"/>
      <c r="U845" s="16" t="s">
        <v>3821</v>
      </c>
      <c r="V845" s="16" t="s">
        <v>50</v>
      </c>
    </row>
    <row r="846" ht="24" spans="1:22">
      <c r="A846" s="4">
        <v>845</v>
      </c>
      <c r="B846" s="4" t="s">
        <v>34</v>
      </c>
      <c r="C846" s="5" t="s">
        <v>228</v>
      </c>
      <c r="D846" s="6" t="s">
        <v>2025</v>
      </c>
      <c r="E846" s="6" t="s">
        <v>108</v>
      </c>
      <c r="F846" s="7" t="s">
        <v>2958</v>
      </c>
      <c r="G846" s="78">
        <v>45261</v>
      </c>
      <c r="H846" s="10" t="s">
        <v>1741</v>
      </c>
      <c r="I846" s="4" t="s">
        <v>42</v>
      </c>
      <c r="J846" s="4" t="s">
        <v>43</v>
      </c>
      <c r="K846" s="4" t="s">
        <v>1729</v>
      </c>
      <c r="L846" s="5" t="s">
        <v>1731</v>
      </c>
      <c r="M846" s="5">
        <v>3</v>
      </c>
      <c r="N846" s="16" t="str">
        <f>IFERROR(VLOOKUP("*"&amp;$D846&amp;"*",[1]护套环流!$A:$AS,20,FALSE),IFERROR(VLOOKUP("*"&amp;$D846&amp;"*",[1]护套环流!$B:$AS,19,FALSE),"无"))</f>
        <v>无</v>
      </c>
      <c r="O846" s="16" t="str">
        <f>IFERROR(VLOOKUP("*"&amp;$D846&amp;"*",[1]护套环流!$A:$AS,21,FALSE),IFERROR(VLOOKUP("*"&amp;$D846&amp;"*",[1]护套环流!$B:$AS,20,FALSE),"无"))</f>
        <v>无</v>
      </c>
      <c r="P846" s="15" t="str">
        <f t="shared" si="332"/>
        <v/>
      </c>
      <c r="Q846" s="15" t="str">
        <f t="shared" si="333"/>
        <v/>
      </c>
      <c r="R846" s="22" t="str">
        <f t="shared" si="334"/>
        <v/>
      </c>
      <c r="S846" s="22" t="str">
        <f t="shared" si="335"/>
        <v/>
      </c>
      <c r="T846" s="16"/>
      <c r="U846" s="16" t="str">
        <f>IFERROR(VLOOKUP("*"&amp;$D846&amp;"*",[1]护套环流!$A:$AS,5,FALSE),IFERROR(VLOOKUP("*"&amp;$D846&amp;"*",[1]护套环流!$B:$AS,4,FALSE),"无"))</f>
        <v>无</v>
      </c>
      <c r="V846" s="16" t="str">
        <f>IFERROR(VLOOKUP("*"&amp;$D846&amp;"*",[1]护套环流!$A:$AS,3,FALSE),IFERROR(VLOOKUP("*"&amp;$D846&amp;"*",[1]护套环流!$B:$AS,2,FALSE),"无"))</f>
        <v>无</v>
      </c>
    </row>
    <row r="847" ht="24" spans="1:22">
      <c r="A847" s="4">
        <v>846</v>
      </c>
      <c r="B847" s="4" t="s">
        <v>34</v>
      </c>
      <c r="C847" s="5" t="s">
        <v>228</v>
      </c>
      <c r="D847" s="6" t="s">
        <v>2094</v>
      </c>
      <c r="E847" s="6" t="s">
        <v>108</v>
      </c>
      <c r="F847" s="7" t="s">
        <v>2958</v>
      </c>
      <c r="G847" s="78">
        <v>45078</v>
      </c>
      <c r="H847" s="10" t="s">
        <v>93</v>
      </c>
      <c r="I847" s="4" t="s">
        <v>42</v>
      </c>
      <c r="J847" s="4" t="s">
        <v>43</v>
      </c>
      <c r="K847" s="4" t="s">
        <v>1729</v>
      </c>
      <c r="L847" s="5" t="s">
        <v>1731</v>
      </c>
      <c r="M847" s="5">
        <v>3</v>
      </c>
      <c r="N847" s="16" t="s">
        <v>3824</v>
      </c>
      <c r="O847" s="16" t="s">
        <v>3825</v>
      </c>
      <c r="P847" s="15">
        <f t="shared" si="332"/>
        <v>3</v>
      </c>
      <c r="Q847" s="15">
        <f t="shared" si="333"/>
        <v>3</v>
      </c>
      <c r="R847" s="22">
        <f t="shared" si="334"/>
        <v>1</v>
      </c>
      <c r="S847" s="22">
        <f t="shared" si="335"/>
        <v>1</v>
      </c>
      <c r="T847" s="16"/>
      <c r="U847" s="16" t="s">
        <v>3826</v>
      </c>
      <c r="V847" s="16" t="s">
        <v>50</v>
      </c>
    </row>
    <row r="848" ht="24" spans="1:22">
      <c r="A848" s="4">
        <v>847</v>
      </c>
      <c r="B848" s="4" t="s">
        <v>34</v>
      </c>
      <c r="C848" s="5" t="s">
        <v>228</v>
      </c>
      <c r="D848" s="6" t="s">
        <v>2094</v>
      </c>
      <c r="E848" s="6" t="s">
        <v>108</v>
      </c>
      <c r="F848" s="7" t="s">
        <v>2958</v>
      </c>
      <c r="G848" s="78">
        <v>45261</v>
      </c>
      <c r="H848" s="10" t="s">
        <v>1741</v>
      </c>
      <c r="I848" s="4" t="s">
        <v>42</v>
      </c>
      <c r="J848" s="4" t="s">
        <v>43</v>
      </c>
      <c r="K848" s="4" t="s">
        <v>1729</v>
      </c>
      <c r="L848" s="5" t="s">
        <v>1731</v>
      </c>
      <c r="M848" s="5">
        <v>3</v>
      </c>
      <c r="N848" s="16" t="str">
        <f>IFERROR(VLOOKUP("*"&amp;$D848&amp;"*",[1]护套环流!$A:$AS,20,FALSE),IFERROR(VLOOKUP("*"&amp;$D848&amp;"*",[1]护套环流!$B:$AS,19,FALSE),"无"))</f>
        <v>无</v>
      </c>
      <c r="O848" s="16" t="str">
        <f>IFERROR(VLOOKUP("*"&amp;$D848&amp;"*",[1]护套环流!$A:$AS,21,FALSE),IFERROR(VLOOKUP("*"&amp;$D848&amp;"*",[1]护套环流!$B:$AS,20,FALSE),"无"))</f>
        <v>无</v>
      </c>
      <c r="P848" s="15" t="str">
        <f t="shared" si="332"/>
        <v/>
      </c>
      <c r="Q848" s="15" t="str">
        <f t="shared" si="333"/>
        <v/>
      </c>
      <c r="R848" s="22" t="str">
        <f t="shared" si="334"/>
        <v/>
      </c>
      <c r="S848" s="22" t="str">
        <f t="shared" si="335"/>
        <v/>
      </c>
      <c r="T848" s="16"/>
      <c r="U848" s="16" t="str">
        <f>IFERROR(VLOOKUP("*"&amp;$D848&amp;"*",[1]护套环流!$A:$AS,5,FALSE),IFERROR(VLOOKUP("*"&amp;$D848&amp;"*",[1]护套环流!$B:$AS,4,FALSE),"无"))</f>
        <v>无</v>
      </c>
      <c r="V848" s="16" t="str">
        <f>IFERROR(VLOOKUP("*"&amp;$D848&amp;"*",[1]护套环流!$A:$AS,3,FALSE),IFERROR(VLOOKUP("*"&amp;$D848&amp;"*",[1]护套环流!$B:$AS,2,FALSE),"无"))</f>
        <v>无</v>
      </c>
    </row>
    <row r="849" ht="24" spans="1:22">
      <c r="A849" s="4">
        <v>848</v>
      </c>
      <c r="B849" s="4" t="s">
        <v>34</v>
      </c>
      <c r="C849" s="5" t="s">
        <v>228</v>
      </c>
      <c r="D849" s="6" t="s">
        <v>1758</v>
      </c>
      <c r="E849" s="6" t="s">
        <v>108</v>
      </c>
      <c r="F849" s="7" t="s">
        <v>2958</v>
      </c>
      <c r="G849" s="78">
        <v>45078</v>
      </c>
      <c r="H849" s="10" t="s">
        <v>93</v>
      </c>
      <c r="I849" s="4" t="s">
        <v>42</v>
      </c>
      <c r="J849" s="4" t="s">
        <v>43</v>
      </c>
      <c r="K849" s="4" t="s">
        <v>1729</v>
      </c>
      <c r="L849" s="5" t="s">
        <v>1731</v>
      </c>
      <c r="M849" s="5">
        <v>6</v>
      </c>
      <c r="N849" s="16" t="s">
        <v>3830</v>
      </c>
      <c r="O849" s="16" t="s">
        <v>3831</v>
      </c>
      <c r="P849" s="15">
        <f t="shared" si="332"/>
        <v>6</v>
      </c>
      <c r="Q849" s="15">
        <f t="shared" si="333"/>
        <v>6</v>
      </c>
      <c r="R849" s="22">
        <f t="shared" si="334"/>
        <v>1</v>
      </c>
      <c r="S849" s="22">
        <f t="shared" si="335"/>
        <v>1</v>
      </c>
      <c r="T849" s="16"/>
      <c r="U849" s="16" t="s">
        <v>3832</v>
      </c>
      <c r="V849" s="16" t="s">
        <v>50</v>
      </c>
    </row>
    <row r="850" ht="24" spans="1:22">
      <c r="A850" s="4">
        <v>849</v>
      </c>
      <c r="B850" s="4" t="s">
        <v>34</v>
      </c>
      <c r="C850" s="5" t="s">
        <v>228</v>
      </c>
      <c r="D850" s="6" t="s">
        <v>1758</v>
      </c>
      <c r="E850" s="6" t="s">
        <v>108</v>
      </c>
      <c r="F850" s="7" t="s">
        <v>2958</v>
      </c>
      <c r="G850" s="78">
        <v>45261</v>
      </c>
      <c r="H850" s="10" t="s">
        <v>1741</v>
      </c>
      <c r="I850" s="4" t="s">
        <v>42</v>
      </c>
      <c r="J850" s="4" t="s">
        <v>43</v>
      </c>
      <c r="K850" s="4" t="s">
        <v>1729</v>
      </c>
      <c r="L850" s="5" t="s">
        <v>1731</v>
      </c>
      <c r="M850" s="5">
        <v>6</v>
      </c>
      <c r="N850" s="16" t="str">
        <f>IFERROR(VLOOKUP("*"&amp;$D850&amp;"*",[1]护套环流!$A:$AS,20,FALSE),IFERROR(VLOOKUP("*"&amp;$D850&amp;"*",[1]护套环流!$B:$AS,19,FALSE),"无"))</f>
        <v>无</v>
      </c>
      <c r="O850" s="16" t="str">
        <f>IFERROR(VLOOKUP("*"&amp;$D850&amp;"*",[1]护套环流!$A:$AS,21,FALSE),IFERROR(VLOOKUP("*"&amp;$D850&amp;"*",[1]护套环流!$B:$AS,20,FALSE),"无"))</f>
        <v>无</v>
      </c>
      <c r="P850" s="15" t="str">
        <f t="shared" si="332"/>
        <v/>
      </c>
      <c r="Q850" s="15" t="str">
        <f t="shared" si="333"/>
        <v/>
      </c>
      <c r="R850" s="22" t="str">
        <f t="shared" si="334"/>
        <v/>
      </c>
      <c r="S850" s="22" t="str">
        <f t="shared" si="335"/>
        <v/>
      </c>
      <c r="T850" s="16"/>
      <c r="U850" s="16" t="str">
        <f>IFERROR(VLOOKUP("*"&amp;$D850&amp;"*",[1]护套环流!$A:$AS,5,FALSE),IFERROR(VLOOKUP("*"&amp;$D850&amp;"*",[1]护套环流!$B:$AS,4,FALSE),"无"))</f>
        <v>无</v>
      </c>
      <c r="V850" s="16" t="str">
        <f>IFERROR(VLOOKUP("*"&amp;$D850&amp;"*",[1]护套环流!$A:$AS,3,FALSE),IFERROR(VLOOKUP("*"&amp;$D850&amp;"*",[1]护套环流!$B:$AS,2,FALSE),"无"))</f>
        <v>无</v>
      </c>
    </row>
    <row r="851" ht="24" spans="1:22">
      <c r="A851" s="4">
        <v>850</v>
      </c>
      <c r="B851" s="4" t="s">
        <v>34</v>
      </c>
      <c r="C851" s="5" t="s">
        <v>228</v>
      </c>
      <c r="D851" s="6" t="s">
        <v>1859</v>
      </c>
      <c r="E851" s="6" t="s">
        <v>108</v>
      </c>
      <c r="F851" s="7" t="s">
        <v>2958</v>
      </c>
      <c r="G851" s="78">
        <v>45078</v>
      </c>
      <c r="H851" s="10" t="s">
        <v>93</v>
      </c>
      <c r="I851" s="4" t="s">
        <v>42</v>
      </c>
      <c r="J851" s="4" t="s">
        <v>43</v>
      </c>
      <c r="K851" s="4" t="s">
        <v>1729</v>
      </c>
      <c r="L851" s="5" t="s">
        <v>1731</v>
      </c>
      <c r="M851" s="5">
        <v>3</v>
      </c>
      <c r="N851" s="16" t="s">
        <v>3836</v>
      </c>
      <c r="O851" s="16" t="s">
        <v>3837</v>
      </c>
      <c r="P851" s="15">
        <f t="shared" si="332"/>
        <v>3</v>
      </c>
      <c r="Q851" s="15">
        <f t="shared" si="333"/>
        <v>3</v>
      </c>
      <c r="R851" s="22">
        <f t="shared" si="334"/>
        <v>1</v>
      </c>
      <c r="S851" s="22">
        <f t="shared" si="335"/>
        <v>1</v>
      </c>
      <c r="T851" s="16"/>
      <c r="U851" s="16" t="s">
        <v>3838</v>
      </c>
      <c r="V851" s="16" t="s">
        <v>50</v>
      </c>
    </row>
    <row r="852" ht="24" spans="1:22">
      <c r="A852" s="4">
        <v>851</v>
      </c>
      <c r="B852" s="4" t="s">
        <v>34</v>
      </c>
      <c r="C852" s="5" t="s">
        <v>228</v>
      </c>
      <c r="D852" s="6" t="s">
        <v>1859</v>
      </c>
      <c r="E852" s="6" t="s">
        <v>108</v>
      </c>
      <c r="F852" s="7" t="s">
        <v>2958</v>
      </c>
      <c r="G852" s="78">
        <v>45261</v>
      </c>
      <c r="H852" s="10" t="s">
        <v>1741</v>
      </c>
      <c r="I852" s="4" t="s">
        <v>42</v>
      </c>
      <c r="J852" s="4" t="s">
        <v>43</v>
      </c>
      <c r="K852" s="4" t="s">
        <v>1729</v>
      </c>
      <c r="L852" s="5" t="s">
        <v>1731</v>
      </c>
      <c r="M852" s="5">
        <v>3</v>
      </c>
      <c r="N852" s="16" t="str">
        <f>IFERROR(VLOOKUP("*"&amp;$D852&amp;"*",[1]护套环流!$A:$AS,20,FALSE),IFERROR(VLOOKUP("*"&amp;$D852&amp;"*",[1]护套环流!$B:$AS,19,FALSE),"无"))</f>
        <v>无</v>
      </c>
      <c r="O852" s="16" t="str">
        <f>IFERROR(VLOOKUP("*"&amp;$D852&amp;"*",[1]护套环流!$A:$AS,21,FALSE),IFERROR(VLOOKUP("*"&amp;$D852&amp;"*",[1]护套环流!$B:$AS,20,FALSE),"无"))</f>
        <v>无</v>
      </c>
      <c r="P852" s="15" t="str">
        <f t="shared" si="332"/>
        <v/>
      </c>
      <c r="Q852" s="15" t="str">
        <f t="shared" si="333"/>
        <v/>
      </c>
      <c r="R852" s="22" t="str">
        <f t="shared" si="334"/>
        <v/>
      </c>
      <c r="S852" s="22" t="str">
        <f t="shared" si="335"/>
        <v/>
      </c>
      <c r="T852" s="16"/>
      <c r="U852" s="16" t="str">
        <f>IFERROR(VLOOKUP("*"&amp;$D852&amp;"*",[1]护套环流!$A:$AS,5,FALSE),IFERROR(VLOOKUP("*"&amp;$D852&amp;"*",[1]护套环流!$B:$AS,4,FALSE),"无"))</f>
        <v>无</v>
      </c>
      <c r="V852" s="16" t="str">
        <f>IFERROR(VLOOKUP("*"&amp;$D852&amp;"*",[1]护套环流!$A:$AS,3,FALSE),IFERROR(VLOOKUP("*"&amp;$D852&amp;"*",[1]护套环流!$B:$AS,2,FALSE),"无"))</f>
        <v>无</v>
      </c>
    </row>
    <row r="853" ht="24" spans="1:22">
      <c r="A853" s="4">
        <v>852</v>
      </c>
      <c r="B853" s="4" t="s">
        <v>34</v>
      </c>
      <c r="C853" s="5" t="s">
        <v>228</v>
      </c>
      <c r="D853" s="6" t="s">
        <v>1882</v>
      </c>
      <c r="E853" s="6" t="s">
        <v>108</v>
      </c>
      <c r="F853" s="7" t="s">
        <v>2958</v>
      </c>
      <c r="G853" s="78">
        <v>45078</v>
      </c>
      <c r="H853" s="10" t="s">
        <v>93</v>
      </c>
      <c r="I853" s="4" t="s">
        <v>42</v>
      </c>
      <c r="J853" s="4" t="s">
        <v>43</v>
      </c>
      <c r="K853" s="4" t="s">
        <v>1729</v>
      </c>
      <c r="L853" s="5" t="s">
        <v>1731</v>
      </c>
      <c r="M853" s="5">
        <v>3</v>
      </c>
      <c r="N853" s="16" t="s">
        <v>3842</v>
      </c>
      <c r="O853" s="16" t="s">
        <v>3843</v>
      </c>
      <c r="P853" s="15">
        <f t="shared" si="332"/>
        <v>3</v>
      </c>
      <c r="Q853" s="15">
        <f t="shared" si="333"/>
        <v>3</v>
      </c>
      <c r="R853" s="22">
        <f t="shared" si="334"/>
        <v>1</v>
      </c>
      <c r="S853" s="22">
        <f t="shared" si="335"/>
        <v>1</v>
      </c>
      <c r="T853" s="16"/>
      <c r="U853" s="16" t="s">
        <v>3844</v>
      </c>
      <c r="V853" s="16" t="s">
        <v>50</v>
      </c>
    </row>
    <row r="854" ht="24" spans="1:22">
      <c r="A854" s="4">
        <v>853</v>
      </c>
      <c r="B854" s="4" t="s">
        <v>34</v>
      </c>
      <c r="C854" s="5" t="s">
        <v>228</v>
      </c>
      <c r="D854" s="6" t="s">
        <v>1882</v>
      </c>
      <c r="E854" s="6" t="s">
        <v>108</v>
      </c>
      <c r="F854" s="7" t="s">
        <v>2958</v>
      </c>
      <c r="G854" s="78">
        <v>45261</v>
      </c>
      <c r="H854" s="10" t="s">
        <v>1741</v>
      </c>
      <c r="I854" s="4" t="s">
        <v>42</v>
      </c>
      <c r="J854" s="4" t="s">
        <v>43</v>
      </c>
      <c r="K854" s="4" t="s">
        <v>1729</v>
      </c>
      <c r="L854" s="5" t="s">
        <v>1731</v>
      </c>
      <c r="M854" s="5">
        <v>3</v>
      </c>
      <c r="N854" s="16" t="str">
        <f>IFERROR(VLOOKUP("*"&amp;$D854&amp;"*",[1]护套环流!$A:$AS,20,FALSE),IFERROR(VLOOKUP("*"&amp;$D854&amp;"*",[1]护套环流!$B:$AS,19,FALSE),"无"))</f>
        <v>无</v>
      </c>
      <c r="O854" s="16" t="str">
        <f>IFERROR(VLOOKUP("*"&amp;$D854&amp;"*",[1]护套环流!$A:$AS,21,FALSE),IFERROR(VLOOKUP("*"&amp;$D854&amp;"*",[1]护套环流!$B:$AS,20,FALSE),"无"))</f>
        <v>无</v>
      </c>
      <c r="P854" s="15" t="str">
        <f t="shared" si="332"/>
        <v/>
      </c>
      <c r="Q854" s="15" t="str">
        <f t="shared" si="333"/>
        <v/>
      </c>
      <c r="R854" s="22" t="str">
        <f t="shared" si="334"/>
        <v/>
      </c>
      <c r="S854" s="22" t="str">
        <f t="shared" si="335"/>
        <v/>
      </c>
      <c r="T854" s="16"/>
      <c r="U854" s="16" t="str">
        <f>IFERROR(VLOOKUP("*"&amp;$D854&amp;"*",[1]护套环流!$A:$AS,5,FALSE),IFERROR(VLOOKUP("*"&amp;$D854&amp;"*",[1]护套环流!$B:$AS,4,FALSE),"无"))</f>
        <v>无</v>
      </c>
      <c r="V854" s="16" t="str">
        <f>IFERROR(VLOOKUP("*"&amp;$D854&amp;"*",[1]护套环流!$A:$AS,3,FALSE),IFERROR(VLOOKUP("*"&amp;$D854&amp;"*",[1]护套环流!$B:$AS,2,FALSE),"无"))</f>
        <v>无</v>
      </c>
    </row>
    <row r="855" ht="24" spans="1:22">
      <c r="A855" s="4">
        <v>854</v>
      </c>
      <c r="B855" s="4" t="s">
        <v>34</v>
      </c>
      <c r="C855" s="5" t="s">
        <v>228</v>
      </c>
      <c r="D855" s="6" t="s">
        <v>1811</v>
      </c>
      <c r="E855" s="6" t="s">
        <v>108</v>
      </c>
      <c r="F855" s="7" t="s">
        <v>2958</v>
      </c>
      <c r="G855" s="78">
        <v>45078</v>
      </c>
      <c r="H855" s="10" t="s">
        <v>93</v>
      </c>
      <c r="I855" s="4" t="s">
        <v>42</v>
      </c>
      <c r="J855" s="4" t="s">
        <v>43</v>
      </c>
      <c r="K855" s="4" t="s">
        <v>1729</v>
      </c>
      <c r="L855" s="5" t="s">
        <v>1731</v>
      </c>
      <c r="M855" s="5">
        <v>3</v>
      </c>
      <c r="N855" s="16" t="s">
        <v>3848</v>
      </c>
      <c r="O855" s="16" t="s">
        <v>3849</v>
      </c>
      <c r="P855" s="15">
        <f t="shared" si="332"/>
        <v>3</v>
      </c>
      <c r="Q855" s="15">
        <f t="shared" si="333"/>
        <v>3</v>
      </c>
      <c r="R855" s="22">
        <f t="shared" si="334"/>
        <v>1</v>
      </c>
      <c r="S855" s="22">
        <f t="shared" si="335"/>
        <v>1</v>
      </c>
      <c r="T855" s="16"/>
      <c r="U855" s="16" t="s">
        <v>3850</v>
      </c>
      <c r="V855" s="16" t="s">
        <v>50</v>
      </c>
    </row>
    <row r="856" ht="24" spans="1:22">
      <c r="A856" s="4">
        <v>855</v>
      </c>
      <c r="B856" s="4" t="s">
        <v>34</v>
      </c>
      <c r="C856" s="5" t="s">
        <v>228</v>
      </c>
      <c r="D856" s="6" t="s">
        <v>1811</v>
      </c>
      <c r="E856" s="6" t="s">
        <v>108</v>
      </c>
      <c r="F856" s="7" t="s">
        <v>2958</v>
      </c>
      <c r="G856" s="78">
        <v>45261</v>
      </c>
      <c r="H856" s="10" t="s">
        <v>1741</v>
      </c>
      <c r="I856" s="4" t="s">
        <v>42</v>
      </c>
      <c r="J856" s="4" t="s">
        <v>43</v>
      </c>
      <c r="K856" s="4" t="s">
        <v>1729</v>
      </c>
      <c r="L856" s="5" t="s">
        <v>1731</v>
      </c>
      <c r="M856" s="5">
        <v>3</v>
      </c>
      <c r="N856" s="16" t="str">
        <f>IFERROR(VLOOKUP("*"&amp;$D856&amp;"*",[1]护套环流!$A:$AS,20,FALSE),IFERROR(VLOOKUP("*"&amp;$D856&amp;"*",[1]护套环流!$B:$AS,19,FALSE),"无"))</f>
        <v>无</v>
      </c>
      <c r="O856" s="16" t="str">
        <f>IFERROR(VLOOKUP("*"&amp;$D856&amp;"*",[1]护套环流!$A:$AS,21,FALSE),IFERROR(VLOOKUP("*"&amp;$D856&amp;"*",[1]护套环流!$B:$AS,20,FALSE),"无"))</f>
        <v>无</v>
      </c>
      <c r="P856" s="15" t="str">
        <f t="shared" si="332"/>
        <v/>
      </c>
      <c r="Q856" s="15" t="str">
        <f t="shared" si="333"/>
        <v/>
      </c>
      <c r="R856" s="22" t="str">
        <f t="shared" si="334"/>
        <v/>
      </c>
      <c r="S856" s="22" t="str">
        <f t="shared" si="335"/>
        <v/>
      </c>
      <c r="T856" s="16"/>
      <c r="U856" s="16" t="str">
        <f>IFERROR(VLOOKUP("*"&amp;$D856&amp;"*",[1]护套环流!$A:$AS,5,FALSE),IFERROR(VLOOKUP("*"&amp;$D856&amp;"*",[1]护套环流!$B:$AS,4,FALSE),"无"))</f>
        <v>无</v>
      </c>
      <c r="V856" s="16" t="str">
        <f>IFERROR(VLOOKUP("*"&amp;$D856&amp;"*",[1]护套环流!$A:$AS,3,FALSE),IFERROR(VLOOKUP("*"&amp;$D856&amp;"*",[1]护套环流!$B:$AS,2,FALSE),"无"))</f>
        <v>无</v>
      </c>
    </row>
    <row r="857" ht="24" spans="1:22">
      <c r="A857" s="4">
        <v>856</v>
      </c>
      <c r="B857" s="4" t="s">
        <v>34</v>
      </c>
      <c r="C857" s="5" t="s">
        <v>228</v>
      </c>
      <c r="D857" s="7" t="s">
        <v>1817</v>
      </c>
      <c r="E857" s="6" t="s">
        <v>108</v>
      </c>
      <c r="F857" s="7" t="s">
        <v>2958</v>
      </c>
      <c r="G857" s="78">
        <v>45078</v>
      </c>
      <c r="H857" s="10" t="s">
        <v>93</v>
      </c>
      <c r="I857" s="4" t="s">
        <v>42</v>
      </c>
      <c r="J857" s="4" t="s">
        <v>43</v>
      </c>
      <c r="K857" s="4" t="s">
        <v>1729</v>
      </c>
      <c r="L857" s="5" t="s">
        <v>1731</v>
      </c>
      <c r="M857" s="5">
        <v>3</v>
      </c>
      <c r="N857" s="16" t="s">
        <v>3854</v>
      </c>
      <c r="O857" s="16" t="s">
        <v>1344</v>
      </c>
      <c r="P857" s="15">
        <f t="shared" si="332"/>
        <v>3</v>
      </c>
      <c r="Q857" s="15">
        <f t="shared" si="333"/>
        <v>3</v>
      </c>
      <c r="R857" s="22">
        <f t="shared" si="334"/>
        <v>1</v>
      </c>
      <c r="S857" s="22">
        <f t="shared" si="335"/>
        <v>1</v>
      </c>
      <c r="T857" s="16"/>
      <c r="U857" s="16" t="s">
        <v>3855</v>
      </c>
      <c r="V857" s="16" t="s">
        <v>50</v>
      </c>
    </row>
    <row r="858" ht="24" spans="1:22">
      <c r="A858" s="4">
        <v>857</v>
      </c>
      <c r="B858" s="4" t="s">
        <v>34</v>
      </c>
      <c r="C858" s="5" t="s">
        <v>228</v>
      </c>
      <c r="D858" s="7" t="s">
        <v>1817</v>
      </c>
      <c r="E858" s="6" t="s">
        <v>108</v>
      </c>
      <c r="F858" s="7" t="s">
        <v>2958</v>
      </c>
      <c r="G858" s="78">
        <v>45261</v>
      </c>
      <c r="H858" s="10" t="s">
        <v>1741</v>
      </c>
      <c r="I858" s="4" t="s">
        <v>42</v>
      </c>
      <c r="J858" s="4" t="s">
        <v>43</v>
      </c>
      <c r="K858" s="4" t="s">
        <v>1729</v>
      </c>
      <c r="L858" s="5" t="s">
        <v>1731</v>
      </c>
      <c r="M858" s="5">
        <v>3</v>
      </c>
      <c r="N858" s="16" t="str">
        <f>IFERROR(VLOOKUP("*"&amp;$D858&amp;"*",[1]护套环流!$A:$AS,20,FALSE),IFERROR(VLOOKUP("*"&amp;$D858&amp;"*",[1]护套环流!$B:$AS,19,FALSE),"无"))</f>
        <v>无</v>
      </c>
      <c r="O858" s="16" t="str">
        <f>IFERROR(VLOOKUP("*"&amp;$D858&amp;"*",[1]护套环流!$A:$AS,21,FALSE),IFERROR(VLOOKUP("*"&amp;$D858&amp;"*",[1]护套环流!$B:$AS,20,FALSE),"无"))</f>
        <v>无</v>
      </c>
      <c r="P858" s="15" t="str">
        <f t="shared" si="332"/>
        <v/>
      </c>
      <c r="Q858" s="15" t="str">
        <f t="shared" si="333"/>
        <v/>
      </c>
      <c r="R858" s="22" t="str">
        <f t="shared" si="334"/>
        <v/>
      </c>
      <c r="S858" s="22" t="str">
        <f t="shared" si="335"/>
        <v/>
      </c>
      <c r="T858" s="16"/>
      <c r="U858" s="16" t="str">
        <f>IFERROR(VLOOKUP("*"&amp;$D858&amp;"*",[1]护套环流!$A:$AS,5,FALSE),IFERROR(VLOOKUP("*"&amp;$D858&amp;"*",[1]护套环流!$B:$AS,4,FALSE),"无"))</f>
        <v>无</v>
      </c>
      <c r="V858" s="16" t="str">
        <f>IFERROR(VLOOKUP("*"&amp;$D858&amp;"*",[1]护套环流!$A:$AS,3,FALSE),IFERROR(VLOOKUP("*"&amp;$D858&amp;"*",[1]护套环流!$B:$AS,2,FALSE),"无"))</f>
        <v>无</v>
      </c>
    </row>
    <row r="859" ht="24" spans="1:22">
      <c r="A859" s="4">
        <v>858</v>
      </c>
      <c r="B859" s="4" t="s">
        <v>34</v>
      </c>
      <c r="C859" s="5" t="s">
        <v>228</v>
      </c>
      <c r="D859" s="7" t="s">
        <v>1828</v>
      </c>
      <c r="E859" s="6" t="s">
        <v>108</v>
      </c>
      <c r="F859" s="7" t="s">
        <v>2958</v>
      </c>
      <c r="G859" s="78">
        <v>45078</v>
      </c>
      <c r="H859" s="10" t="s">
        <v>93</v>
      </c>
      <c r="I859" s="4" t="s">
        <v>42</v>
      </c>
      <c r="J859" s="4" t="s">
        <v>43</v>
      </c>
      <c r="K859" s="4" t="s">
        <v>1729</v>
      </c>
      <c r="L859" s="5" t="s">
        <v>1731</v>
      </c>
      <c r="M859" s="5">
        <v>3</v>
      </c>
      <c r="N859" s="16" t="s">
        <v>3859</v>
      </c>
      <c r="O859" s="16" t="s">
        <v>3860</v>
      </c>
      <c r="P859" s="15">
        <f t="shared" si="332"/>
        <v>3</v>
      </c>
      <c r="Q859" s="15">
        <f t="shared" si="333"/>
        <v>3</v>
      </c>
      <c r="R859" s="22">
        <f t="shared" si="334"/>
        <v>1</v>
      </c>
      <c r="S859" s="22">
        <f t="shared" si="335"/>
        <v>1</v>
      </c>
      <c r="T859" s="16"/>
      <c r="U859" s="16" t="s">
        <v>3861</v>
      </c>
      <c r="V859" s="16" t="s">
        <v>50</v>
      </c>
    </row>
    <row r="860" ht="24" spans="1:22">
      <c r="A860" s="4">
        <v>859</v>
      </c>
      <c r="B860" s="4" t="s">
        <v>34</v>
      </c>
      <c r="C860" s="5" t="s">
        <v>228</v>
      </c>
      <c r="D860" s="7" t="s">
        <v>1828</v>
      </c>
      <c r="E860" s="6" t="s">
        <v>108</v>
      </c>
      <c r="F860" s="7" t="s">
        <v>2958</v>
      </c>
      <c r="G860" s="78">
        <v>45261</v>
      </c>
      <c r="H860" s="10" t="s">
        <v>1741</v>
      </c>
      <c r="I860" s="4" t="s">
        <v>42</v>
      </c>
      <c r="J860" s="4" t="s">
        <v>43</v>
      </c>
      <c r="K860" s="4" t="s">
        <v>1729</v>
      </c>
      <c r="L860" s="5" t="s">
        <v>1731</v>
      </c>
      <c r="M860" s="5">
        <v>3</v>
      </c>
      <c r="N860" s="16" t="str">
        <f>IFERROR(VLOOKUP("*"&amp;$D860&amp;"*",[1]护套环流!$A:$AS,20,FALSE),IFERROR(VLOOKUP("*"&amp;$D860&amp;"*",[1]护套环流!$B:$AS,19,FALSE),"无"))</f>
        <v>无</v>
      </c>
      <c r="O860" s="16" t="str">
        <f>IFERROR(VLOOKUP("*"&amp;$D860&amp;"*",[1]护套环流!$A:$AS,21,FALSE),IFERROR(VLOOKUP("*"&amp;$D860&amp;"*",[1]护套环流!$B:$AS,20,FALSE),"无"))</f>
        <v>无</v>
      </c>
      <c r="P860" s="15" t="str">
        <f t="shared" si="332"/>
        <v/>
      </c>
      <c r="Q860" s="15" t="str">
        <f t="shared" si="333"/>
        <v/>
      </c>
      <c r="R860" s="22" t="str">
        <f t="shared" si="334"/>
        <v/>
      </c>
      <c r="S860" s="22" t="str">
        <f t="shared" si="335"/>
        <v/>
      </c>
      <c r="T860" s="16"/>
      <c r="U860" s="16" t="str">
        <f>IFERROR(VLOOKUP("*"&amp;$D860&amp;"*",[1]护套环流!$A:$AS,5,FALSE),IFERROR(VLOOKUP("*"&amp;$D860&amp;"*",[1]护套环流!$B:$AS,4,FALSE),"无"))</f>
        <v>无</v>
      </c>
      <c r="V860" s="16" t="str">
        <f>IFERROR(VLOOKUP("*"&amp;$D860&amp;"*",[1]护套环流!$A:$AS,3,FALSE),IFERROR(VLOOKUP("*"&amp;$D860&amp;"*",[1]护套环流!$B:$AS,2,FALSE),"无"))</f>
        <v>无</v>
      </c>
    </row>
    <row r="861" ht="24" spans="1:22">
      <c r="A861" s="4">
        <v>860</v>
      </c>
      <c r="B861" s="4" t="s">
        <v>34</v>
      </c>
      <c r="C861" s="5" t="s">
        <v>228</v>
      </c>
      <c r="D861" s="7" t="s">
        <v>1847</v>
      </c>
      <c r="E861" s="6" t="s">
        <v>108</v>
      </c>
      <c r="F861" s="7" t="s">
        <v>2958</v>
      </c>
      <c r="G861" s="78">
        <v>45078</v>
      </c>
      <c r="H861" s="10" t="s">
        <v>93</v>
      </c>
      <c r="I861" s="4" t="s">
        <v>42</v>
      </c>
      <c r="J861" s="4" t="s">
        <v>43</v>
      </c>
      <c r="K861" s="4" t="s">
        <v>1729</v>
      </c>
      <c r="L861" s="5" t="s">
        <v>1731</v>
      </c>
      <c r="M861" s="5">
        <v>3</v>
      </c>
      <c r="N861" s="16" t="s">
        <v>3865</v>
      </c>
      <c r="O861" s="16" t="s">
        <v>3866</v>
      </c>
      <c r="P861" s="15">
        <f t="shared" si="332"/>
        <v>3</v>
      </c>
      <c r="Q861" s="15">
        <f t="shared" si="333"/>
        <v>3</v>
      </c>
      <c r="R861" s="22">
        <f t="shared" si="334"/>
        <v>1</v>
      </c>
      <c r="S861" s="22">
        <f t="shared" si="335"/>
        <v>1</v>
      </c>
      <c r="T861" s="16"/>
      <c r="U861" s="16" t="s">
        <v>3867</v>
      </c>
      <c r="V861" s="16" t="s">
        <v>50</v>
      </c>
    </row>
    <row r="862" ht="24" spans="1:22">
      <c r="A862" s="4">
        <v>861</v>
      </c>
      <c r="B862" s="4" t="s">
        <v>34</v>
      </c>
      <c r="C862" s="5" t="s">
        <v>228</v>
      </c>
      <c r="D862" s="7" t="s">
        <v>1847</v>
      </c>
      <c r="E862" s="6" t="s">
        <v>108</v>
      </c>
      <c r="F862" s="7" t="s">
        <v>2958</v>
      </c>
      <c r="G862" s="78">
        <v>45261</v>
      </c>
      <c r="H862" s="10" t="s">
        <v>1741</v>
      </c>
      <c r="I862" s="4" t="s">
        <v>42</v>
      </c>
      <c r="J862" s="4" t="s">
        <v>43</v>
      </c>
      <c r="K862" s="4" t="s">
        <v>1729</v>
      </c>
      <c r="L862" s="5" t="s">
        <v>1731</v>
      </c>
      <c r="M862" s="5">
        <v>3</v>
      </c>
      <c r="N862" s="16" t="str">
        <f>IFERROR(VLOOKUP("*"&amp;$D862&amp;"*",[1]护套环流!$A:$AS,20,FALSE),IFERROR(VLOOKUP("*"&amp;$D862&amp;"*",[1]护套环流!$B:$AS,19,FALSE),"无"))</f>
        <v>无</v>
      </c>
      <c r="O862" s="16" t="str">
        <f>IFERROR(VLOOKUP("*"&amp;$D862&amp;"*",[1]护套环流!$A:$AS,21,FALSE),IFERROR(VLOOKUP("*"&amp;$D862&amp;"*",[1]护套环流!$B:$AS,20,FALSE),"无"))</f>
        <v>无</v>
      </c>
      <c r="P862" s="15" t="str">
        <f t="shared" si="332"/>
        <v/>
      </c>
      <c r="Q862" s="15" t="str">
        <f t="shared" si="333"/>
        <v/>
      </c>
      <c r="R862" s="22" t="str">
        <f t="shared" si="334"/>
        <v/>
      </c>
      <c r="S862" s="22" t="str">
        <f t="shared" si="335"/>
        <v/>
      </c>
      <c r="T862" s="16"/>
      <c r="U862" s="16" t="str">
        <f>IFERROR(VLOOKUP("*"&amp;$D862&amp;"*",[1]护套环流!$A:$AS,5,FALSE),IFERROR(VLOOKUP("*"&amp;$D862&amp;"*",[1]护套环流!$B:$AS,4,FALSE),"无"))</f>
        <v>无</v>
      </c>
      <c r="V862" s="16" t="str">
        <f>IFERROR(VLOOKUP("*"&amp;$D862&amp;"*",[1]护套环流!$A:$AS,3,FALSE),IFERROR(VLOOKUP("*"&amp;$D862&amp;"*",[1]护套环流!$B:$AS,2,FALSE),"无"))</f>
        <v>无</v>
      </c>
    </row>
    <row r="863" ht="24" spans="1:22">
      <c r="A863" s="4">
        <v>862</v>
      </c>
      <c r="B863" s="4" t="s">
        <v>34</v>
      </c>
      <c r="C863" s="5" t="s">
        <v>228</v>
      </c>
      <c r="D863" s="7" t="s">
        <v>1838</v>
      </c>
      <c r="E863" s="6" t="s">
        <v>108</v>
      </c>
      <c r="F863" s="7" t="s">
        <v>2958</v>
      </c>
      <c r="G863" s="78">
        <v>45078</v>
      </c>
      <c r="H863" s="10" t="s">
        <v>93</v>
      </c>
      <c r="I863" s="4" t="s">
        <v>42</v>
      </c>
      <c r="J863" s="4" t="s">
        <v>43</v>
      </c>
      <c r="K863" s="4" t="s">
        <v>1729</v>
      </c>
      <c r="L863" s="5" t="s">
        <v>1731</v>
      </c>
      <c r="M863" s="5">
        <v>3</v>
      </c>
      <c r="N863" s="16" t="s">
        <v>3859</v>
      </c>
      <c r="O863" s="16" t="s">
        <v>3860</v>
      </c>
      <c r="P863" s="15">
        <f t="shared" si="332"/>
        <v>3</v>
      </c>
      <c r="Q863" s="15">
        <f t="shared" si="333"/>
        <v>3</v>
      </c>
      <c r="R863" s="22">
        <f t="shared" si="334"/>
        <v>1</v>
      </c>
      <c r="S863" s="22">
        <f t="shared" si="335"/>
        <v>1</v>
      </c>
      <c r="T863" s="16"/>
      <c r="U863" s="16" t="s">
        <v>3871</v>
      </c>
      <c r="V863" s="16" t="s">
        <v>50</v>
      </c>
    </row>
    <row r="864" ht="24" spans="1:22">
      <c r="A864" s="4">
        <v>863</v>
      </c>
      <c r="B864" s="4" t="s">
        <v>34</v>
      </c>
      <c r="C864" s="5" t="s">
        <v>228</v>
      </c>
      <c r="D864" s="7" t="s">
        <v>1838</v>
      </c>
      <c r="E864" s="6" t="s">
        <v>108</v>
      </c>
      <c r="F864" s="7" t="s">
        <v>2958</v>
      </c>
      <c r="G864" s="78">
        <v>45261</v>
      </c>
      <c r="H864" s="10" t="s">
        <v>1741</v>
      </c>
      <c r="I864" s="4" t="s">
        <v>42</v>
      </c>
      <c r="J864" s="4" t="s">
        <v>43</v>
      </c>
      <c r="K864" s="4" t="s">
        <v>1729</v>
      </c>
      <c r="L864" s="5" t="s">
        <v>1731</v>
      </c>
      <c r="M864" s="5">
        <v>3</v>
      </c>
      <c r="N864" s="16" t="str">
        <f>IFERROR(VLOOKUP("*"&amp;$D864&amp;"*",[1]护套环流!$A:$AS,20,FALSE),IFERROR(VLOOKUP("*"&amp;$D864&amp;"*",[1]护套环流!$B:$AS,19,FALSE),"无"))</f>
        <v>无</v>
      </c>
      <c r="O864" s="16" t="str">
        <f>IFERROR(VLOOKUP("*"&amp;$D864&amp;"*",[1]护套环流!$A:$AS,21,FALSE),IFERROR(VLOOKUP("*"&amp;$D864&amp;"*",[1]护套环流!$B:$AS,20,FALSE),"无"))</f>
        <v>无</v>
      </c>
      <c r="P864" s="15" t="str">
        <f t="shared" si="332"/>
        <v/>
      </c>
      <c r="Q864" s="15" t="str">
        <f t="shared" si="333"/>
        <v/>
      </c>
      <c r="R864" s="22" t="str">
        <f t="shared" si="334"/>
        <v/>
      </c>
      <c r="S864" s="22" t="str">
        <f t="shared" si="335"/>
        <v/>
      </c>
      <c r="T864" s="16"/>
      <c r="U864" s="16" t="str">
        <f>IFERROR(VLOOKUP("*"&amp;$D864&amp;"*",[1]护套环流!$A:$AS,5,FALSE),IFERROR(VLOOKUP("*"&amp;$D864&amp;"*",[1]护套环流!$B:$AS,4,FALSE),"无"))</f>
        <v>无</v>
      </c>
      <c r="V864" s="16" t="str">
        <f>IFERROR(VLOOKUP("*"&amp;$D864&amp;"*",[1]护套环流!$A:$AS,3,FALSE),IFERROR(VLOOKUP("*"&amp;$D864&amp;"*",[1]护套环流!$B:$AS,2,FALSE),"无"))</f>
        <v>无</v>
      </c>
    </row>
    <row r="865" ht="24" spans="1:22">
      <c r="A865" s="4">
        <v>864</v>
      </c>
      <c r="B865" s="4" t="s">
        <v>34</v>
      </c>
      <c r="C865" s="5" t="s">
        <v>228</v>
      </c>
      <c r="D865" s="11" t="s">
        <v>1801</v>
      </c>
      <c r="E865" s="6" t="s">
        <v>108</v>
      </c>
      <c r="F865" s="7" t="s">
        <v>2958</v>
      </c>
      <c r="G865" s="78">
        <v>45078</v>
      </c>
      <c r="H865" s="10" t="s">
        <v>93</v>
      </c>
      <c r="I865" s="4" t="s">
        <v>42</v>
      </c>
      <c r="J865" s="4" t="s">
        <v>43</v>
      </c>
      <c r="K865" s="4" t="s">
        <v>1729</v>
      </c>
      <c r="L865" s="5" t="s">
        <v>1731</v>
      </c>
      <c r="M865" s="5">
        <v>3</v>
      </c>
      <c r="N865" s="16" t="s">
        <v>3875</v>
      </c>
      <c r="O865" s="16" t="s">
        <v>3876</v>
      </c>
      <c r="P865" s="15">
        <f t="shared" si="332"/>
        <v>3</v>
      </c>
      <c r="Q865" s="15">
        <f t="shared" si="333"/>
        <v>3</v>
      </c>
      <c r="R865" s="22">
        <f t="shared" si="334"/>
        <v>1</v>
      </c>
      <c r="S865" s="22">
        <f t="shared" si="335"/>
        <v>1</v>
      </c>
      <c r="T865" s="16"/>
      <c r="U865" s="16" t="s">
        <v>3877</v>
      </c>
      <c r="V865" s="16" t="s">
        <v>50</v>
      </c>
    </row>
    <row r="866" ht="24" spans="1:22">
      <c r="A866" s="4">
        <v>865</v>
      </c>
      <c r="B866" s="4" t="s">
        <v>34</v>
      </c>
      <c r="C866" s="5" t="s">
        <v>228</v>
      </c>
      <c r="D866" s="11" t="s">
        <v>1801</v>
      </c>
      <c r="E866" s="6" t="s">
        <v>108</v>
      </c>
      <c r="F866" s="7" t="s">
        <v>2958</v>
      </c>
      <c r="G866" s="78">
        <v>45261</v>
      </c>
      <c r="H866" s="10" t="s">
        <v>1741</v>
      </c>
      <c r="I866" s="4" t="s">
        <v>42</v>
      </c>
      <c r="J866" s="4" t="s">
        <v>43</v>
      </c>
      <c r="K866" s="4" t="s">
        <v>1729</v>
      </c>
      <c r="L866" s="5" t="s">
        <v>1731</v>
      </c>
      <c r="M866" s="5">
        <v>3</v>
      </c>
      <c r="N866" s="16" t="str">
        <f>IFERROR(VLOOKUP("*"&amp;$D866&amp;"*",[1]护套环流!$A:$AS,20,FALSE),IFERROR(VLOOKUP("*"&amp;$D866&amp;"*",[1]护套环流!$B:$AS,19,FALSE),"无"))</f>
        <v>无</v>
      </c>
      <c r="O866" s="16" t="str">
        <f>IFERROR(VLOOKUP("*"&amp;$D866&amp;"*",[1]护套环流!$A:$AS,21,FALSE),IFERROR(VLOOKUP("*"&amp;$D866&amp;"*",[1]护套环流!$B:$AS,20,FALSE),"无"))</f>
        <v>无</v>
      </c>
      <c r="P866" s="15" t="str">
        <f t="shared" si="332"/>
        <v/>
      </c>
      <c r="Q866" s="15" t="str">
        <f t="shared" si="333"/>
        <v/>
      </c>
      <c r="R866" s="22" t="str">
        <f t="shared" si="334"/>
        <v/>
      </c>
      <c r="S866" s="22" t="str">
        <f t="shared" si="335"/>
        <v/>
      </c>
      <c r="T866" s="16"/>
      <c r="U866" s="16" t="str">
        <f>IFERROR(VLOOKUP("*"&amp;$D866&amp;"*",[1]护套环流!$A:$AS,5,FALSE),IFERROR(VLOOKUP("*"&amp;$D866&amp;"*",[1]护套环流!$B:$AS,4,FALSE),"无"))</f>
        <v>无</v>
      </c>
      <c r="V866" s="16" t="str">
        <f>IFERROR(VLOOKUP("*"&amp;$D866&amp;"*",[1]护套环流!$A:$AS,3,FALSE),IFERROR(VLOOKUP("*"&amp;$D866&amp;"*",[1]护套环流!$B:$AS,2,FALSE),"无"))</f>
        <v>无</v>
      </c>
    </row>
  </sheetData>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xml version="1.0" encoding="utf-8"?>
<NetdiskSupbooks xmlns="http://www.wps.cn/et/2019/netdiskSupbooks">
  <NetdiskSupbook Target="file:///C:\Users\lizhaohong881223\AppData\Local\kingsoft\WPS%20Cloud%20Files\userdata\qing\filecache\李昭红的云文档\团队文档\输电管理二所\02-台账管理\03-指挥中心收资\2-运营监控\02-预试计划\1.预试表\【附件】2.输电管理二所2023年预试检测计划1-9月（指挥中心9.24）.xlsx" FileId="60135251" NetdiskName="yunwps"/>
</NetdiskSupbooks>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customXml/itemProps3.xml><?xml version="1.0" encoding="utf-8"?>
<ds:datastoreItem xmlns:ds="http://schemas.openxmlformats.org/officeDocument/2006/customXml" ds:itemID="{8CA11897-456E-43AF-AC28-93E1BBEC0A59}">
  <ds:schemaRefs>
    <ds:schemaRef ds:uri="http://www.wps.cn/et/2019/netdiskSupbooks"/>
  </ds:schemaRefs>
</ds:datastoreItem>
</file>

<file path=docProps/app.xml><?xml version="1.0" encoding="utf-8"?>
<Properties xmlns="http://schemas.openxmlformats.org/officeDocument/2006/extended-properties" xmlns:vt="http://schemas.openxmlformats.org/officeDocument/2006/docPropsVTypes">
  <Application>WPS Office WWO_wpscloud_20220915210518-bf577d7fbf</Application>
  <HeadingPairs>
    <vt:vector size="2" baseType="variant">
      <vt:variant>
        <vt:lpstr>工作表</vt:lpstr>
      </vt:variant>
      <vt:variant>
        <vt:i4>28</vt:i4>
      </vt:variant>
    </vt:vector>
  </HeadingPairs>
  <TitlesOfParts>
    <vt:vector size="28" baseType="lpstr">
      <vt:lpstr>1、架空线路红外检测</vt:lpstr>
      <vt:lpstr>2、架空线路接地电阻测试</vt:lpstr>
      <vt:lpstr>3、电缆线路交叉互联预试</vt:lpstr>
      <vt:lpstr>4、终端场避雷器试验</vt:lpstr>
      <vt:lpstr>5、电缆护套环流检测</vt:lpstr>
      <vt:lpstr>6、电缆终端红外检测</vt:lpstr>
      <vt:lpstr>7、避雷器红外检测</vt:lpstr>
      <vt:lpstr>8、非直埋式中间接头红外检测 </vt:lpstr>
      <vt:lpstr>9、局放试验计划</vt:lpstr>
      <vt:lpstr>10、SF6气体检测</vt:lpstr>
      <vt:lpstr>架空专业(月度统计)(自动）</vt:lpstr>
      <vt:lpstr>电缆专业(月度统计)(自动）</vt:lpstr>
      <vt:lpstr>年度统计</vt:lpstr>
      <vt:lpstr>年度统计 (下月)</vt:lpstr>
      <vt:lpstr>计划查询列表</vt:lpstr>
      <vt:lpstr>导线连接</vt:lpstr>
      <vt:lpstr>绝缘子</vt:lpstr>
      <vt:lpstr>架空避雷器</vt:lpstr>
      <vt:lpstr>接地电阻</vt:lpstr>
      <vt:lpstr>交叉互联</vt:lpstr>
      <vt:lpstr>避雷器试验</vt:lpstr>
      <vt:lpstr>护套环流</vt:lpstr>
      <vt:lpstr>电缆终端</vt:lpstr>
      <vt:lpstr>电缆避雷器</vt:lpstr>
      <vt:lpstr>接头红外</vt:lpstr>
      <vt:lpstr>局放测试</vt:lpstr>
      <vt:lpstr>气体测试</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黄小珈</dc:creator>
  <cp:lastModifiedBy>黄凌宇</cp:lastModifiedBy>
  <dcterms:created xsi:type="dcterms:W3CDTF">1996-12-20T01:32:00Z</dcterms:created>
  <cp:lastPrinted>2018-03-01T08:42:00Z</cp:lastPrinted>
  <dcterms:modified xsi:type="dcterms:W3CDTF">2023-12-26T00:50:08Z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2052-11.8.2.12085</vt:lpwstr>
  </property>
  <property fmtid="{D5CDD505-2E9C-101B-9397-08002B2CF9AE}" pid="3" name="KSOReadingLayout">
    <vt:bool>true</vt:bool>
  </property>
  <property fmtid="{D5CDD505-2E9C-101B-9397-08002B2CF9AE}" pid="4" name="ICV">
    <vt:lpwstr>6E94DC593ABA42D1987B0AA721B35354</vt:lpwstr>
  </property>
</Properties>
</file>